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bae\Desktop\Proyecto hospital\2025-HOSPITAL\"/>
    </mc:Choice>
  </mc:AlternateContent>
  <xr:revisionPtr revIDLastSave="0" documentId="13_ncr:1_{234587B8-A425-4611-9839-6068769FAF39}" xr6:coauthVersionLast="47" xr6:coauthVersionMax="47" xr10:uidLastSave="{00000000-0000-0000-0000-000000000000}"/>
  <bookViews>
    <workbookView xWindow="-110" yWindow="-110" windowWidth="19420" windowHeight="10420" tabRatio="914" activeTab="5" xr2:uid="{00000000-000D-0000-FFFF-FFFF00000000}"/>
  </bookViews>
  <sheets>
    <sheet name="Plantilla" sheetId="1" r:id="rId1"/>
    <sheet name="Diseño Patrón" sheetId="23" r:id="rId2"/>
    <sheet name="Enero" sheetId="2" r:id="rId3"/>
    <sheet name="Febrero" sheetId="3" r:id="rId4"/>
    <sheet name="Marzo" sheetId="4" r:id="rId5"/>
    <sheet name="Abril" sheetId="5" r:id="rId6"/>
    <sheet name="Mayo" sheetId="6" r:id="rId7"/>
    <sheet name="Junio" sheetId="7" r:id="rId8"/>
    <sheet name="Julio" sheetId="8" r:id="rId9"/>
    <sheet name="Agosto" sheetId="16" r:id="rId10"/>
    <sheet name="Septiembre" sheetId="17" r:id="rId11"/>
    <sheet name="Octubre" sheetId="11" r:id="rId12"/>
    <sheet name="Noviembre" sheetId="12" r:id="rId13"/>
    <sheet name="Diciembre" sheetId="13" r:id="rId14"/>
    <sheet name="Liquidación" sheetId="25" r:id="rId15"/>
    <sheet name="HORAS TURNO" sheetId="19" r:id="rId16"/>
    <sheet name="PATRÓN" sheetId="24" r:id="rId17"/>
  </sheets>
  <externalReferences>
    <externalReference r:id="rId18"/>
  </externalReferences>
  <definedNames>
    <definedName name="_xlnm._FilterDatabase" localSheetId="9" hidden="1">Agosto!$A$1:$DC$77</definedName>
    <definedName name="_xlnm.Print_Area" localSheetId="5">Abril!$F$4:$AJ$67</definedName>
    <definedName name="_xlnm.Print_Area" localSheetId="9">Agosto!$F$4:$AK$76</definedName>
    <definedName name="_xlnm.Print_Area" localSheetId="13">Diciembre!$F$4:$AK$69</definedName>
    <definedName name="_xlnm.Print_Area" localSheetId="2">Enero!$F$4:$AK$77</definedName>
    <definedName name="_xlnm.Print_Area" localSheetId="3">Febrero!$B$4:$AH$70</definedName>
    <definedName name="_xlnm.Print_Area" localSheetId="8">Julio!$F$4:$AK$74</definedName>
    <definedName name="_xlnm.Print_Area" localSheetId="7">Junio!$F$4:$AK$69</definedName>
    <definedName name="_xlnm.Print_Area" localSheetId="4">Marzo!$F$4:$AK$70</definedName>
    <definedName name="_xlnm.Print_Area" localSheetId="6">Mayo!$F$4:$AK$69</definedName>
    <definedName name="_xlnm.Print_Area" localSheetId="12">Noviembre!$F$4:$AJ$70</definedName>
    <definedName name="_xlnm.Print_Area" localSheetId="11">Octubre!$F$4:$AK$69</definedName>
    <definedName name="_xlnm.Print_Area" localSheetId="10">Septiembre!$F$4:$AJ$72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0" i="24" l="1"/>
  <c r="P50" i="24"/>
  <c r="Q50" i="24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B49" i="3"/>
  <c r="B48" i="3"/>
  <c r="F34" i="4"/>
  <c r="F40" i="4"/>
  <c r="F40" i="3"/>
  <c r="A43" i="23"/>
  <c r="AM42" i="3"/>
  <c r="AT42" i="3"/>
  <c r="AX42" i="3"/>
  <c r="BG42" i="3"/>
  <c r="CT42" i="3"/>
  <c r="CW42" i="3"/>
  <c r="CX42" i="3"/>
  <c r="AM35" i="6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AM8" i="17"/>
  <c r="AM9" i="17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B44" i="6"/>
  <c r="C44" i="6"/>
  <c r="D44" i="6"/>
  <c r="B45" i="6"/>
  <c r="C45" i="6"/>
  <c r="D45" i="6"/>
  <c r="B46" i="6"/>
  <c r="C46" i="6"/>
  <c r="D46" i="6"/>
  <c r="B47" i="6"/>
  <c r="C47" i="6"/>
  <c r="D47" i="6"/>
  <c r="B48" i="6"/>
  <c r="C48" i="6"/>
  <c r="D48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35" i="6"/>
  <c r="C35" i="6"/>
  <c r="D35" i="6"/>
  <c r="B36" i="6"/>
  <c r="C36" i="6"/>
  <c r="D36" i="6"/>
  <c r="B37" i="6"/>
  <c r="C37" i="6"/>
  <c r="D37" i="6"/>
  <c r="B38" i="6"/>
  <c r="C38" i="6"/>
  <c r="D38" i="6"/>
  <c r="B39" i="6"/>
  <c r="C39" i="6"/>
  <c r="D39" i="6"/>
  <c r="B40" i="6"/>
  <c r="C40" i="6"/>
  <c r="D40" i="6"/>
  <c r="B41" i="6"/>
  <c r="C41" i="6"/>
  <c r="D41" i="6"/>
  <c r="B42" i="6"/>
  <c r="C42" i="6"/>
  <c r="D42" i="6"/>
  <c r="B43" i="6"/>
  <c r="C43" i="6"/>
  <c r="D43" i="6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7" i="8"/>
  <c r="Y68" i="12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F7" i="13"/>
  <c r="H69" i="12"/>
  <c r="I69" i="12"/>
  <c r="J69" i="12"/>
  <c r="K69" i="12"/>
  <c r="L69" i="12"/>
  <c r="M69" i="12"/>
  <c r="P69" i="12"/>
  <c r="R69" i="12"/>
  <c r="S69" i="12"/>
  <c r="W69" i="12"/>
  <c r="G69" i="12"/>
  <c r="AU61" i="16"/>
  <c r="B37" i="11"/>
  <c r="B36" i="11"/>
  <c r="B35" i="11"/>
  <c r="B34" i="11"/>
  <c r="B32" i="11"/>
  <c r="B31" i="11"/>
  <c r="B30" i="11"/>
  <c r="B29" i="11"/>
  <c r="B28" i="11"/>
  <c r="B27" i="11"/>
  <c r="B26" i="11"/>
  <c r="J74" i="16"/>
  <c r="I74" i="16"/>
  <c r="K74" i="16"/>
  <c r="H75" i="16"/>
  <c r="I75" i="16"/>
  <c r="J75" i="16"/>
  <c r="K75" i="16"/>
  <c r="L75" i="16"/>
  <c r="M75" i="16"/>
  <c r="N75" i="16"/>
  <c r="O75" i="16"/>
  <c r="P75" i="16"/>
  <c r="Q75" i="16"/>
  <c r="T75" i="16"/>
  <c r="G75" i="16"/>
  <c r="AM52" i="16"/>
  <c r="CT52" i="16"/>
  <c r="CW52" i="16"/>
  <c r="CX52" i="16"/>
  <c r="AM41" i="17"/>
  <c r="AM42" i="17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C41" i="17"/>
  <c r="D41" i="17"/>
  <c r="C42" i="17"/>
  <c r="D42" i="17"/>
  <c r="C43" i="17"/>
  <c r="D43" i="17"/>
  <c r="C44" i="17"/>
  <c r="D44" i="17"/>
  <c r="C45" i="17"/>
  <c r="D45" i="17"/>
  <c r="H74" i="16"/>
  <c r="L74" i="16"/>
  <c r="M74" i="16"/>
  <c r="N74" i="16"/>
  <c r="O74" i="16"/>
  <c r="P74" i="16"/>
  <c r="T74" i="16"/>
  <c r="H76" i="16"/>
  <c r="I76" i="16"/>
  <c r="J76" i="16"/>
  <c r="K76" i="16"/>
  <c r="L76" i="16"/>
  <c r="M76" i="16"/>
  <c r="N76" i="16"/>
  <c r="O76" i="16"/>
  <c r="P76" i="16"/>
  <c r="T76" i="16"/>
  <c r="F7" i="12"/>
  <c r="F7" i="11"/>
  <c r="F7" i="17"/>
  <c r="F7" i="16"/>
  <c r="F8" i="7"/>
  <c r="F9" i="7"/>
  <c r="F10" i="7"/>
  <c r="F12" i="7"/>
  <c r="F13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2" i="7"/>
  <c r="F33" i="7"/>
  <c r="F34" i="7"/>
  <c r="F36" i="7"/>
  <c r="F37" i="7"/>
  <c r="F38" i="7"/>
  <c r="F39" i="7"/>
  <c r="F40" i="7"/>
  <c r="F41" i="7"/>
  <c r="F43" i="7"/>
  <c r="F50" i="7"/>
  <c r="F51" i="7"/>
  <c r="F52" i="7"/>
  <c r="F53" i="7"/>
  <c r="F54" i="7"/>
  <c r="F55" i="7"/>
  <c r="F56" i="7"/>
  <c r="F57" i="7"/>
  <c r="F58" i="7"/>
  <c r="F59" i="7"/>
  <c r="F60" i="7"/>
  <c r="F8" i="6"/>
  <c r="F9" i="6"/>
  <c r="F10" i="6"/>
  <c r="F12" i="6"/>
  <c r="F13" i="6"/>
  <c r="F15" i="6"/>
  <c r="F16" i="6"/>
  <c r="F17" i="6"/>
  <c r="F18" i="6"/>
  <c r="F19" i="6"/>
  <c r="F21" i="6"/>
  <c r="F22" i="6"/>
  <c r="F23" i="6"/>
  <c r="F24" i="6"/>
  <c r="F25" i="6"/>
  <c r="F26" i="6"/>
  <c r="F27" i="6"/>
  <c r="F28" i="6"/>
  <c r="F29" i="6"/>
  <c r="F30" i="6"/>
  <c r="F32" i="6"/>
  <c r="F33" i="6"/>
  <c r="F34" i="6"/>
  <c r="F36" i="6"/>
  <c r="F37" i="6"/>
  <c r="F38" i="6"/>
  <c r="F39" i="6"/>
  <c r="F40" i="6"/>
  <c r="F41" i="6"/>
  <c r="F43" i="6"/>
  <c r="B30" i="3"/>
  <c r="C30" i="3"/>
  <c r="D30" i="3"/>
  <c r="F30" i="3"/>
  <c r="B31" i="3"/>
  <c r="C31" i="3"/>
  <c r="D31" i="3"/>
  <c r="B32" i="3"/>
  <c r="C32" i="3"/>
  <c r="D32" i="3"/>
  <c r="F32" i="3"/>
  <c r="B33" i="3"/>
  <c r="C33" i="3"/>
  <c r="D33" i="3"/>
  <c r="F33" i="3"/>
  <c r="B34" i="3"/>
  <c r="C34" i="3"/>
  <c r="D34" i="3"/>
  <c r="F34" i="3"/>
  <c r="B35" i="3"/>
  <c r="C35" i="3"/>
  <c r="D35" i="3"/>
  <c r="B36" i="3"/>
  <c r="C36" i="3"/>
  <c r="D36" i="3"/>
  <c r="F36" i="3"/>
  <c r="B37" i="3"/>
  <c r="C37" i="3"/>
  <c r="D37" i="3"/>
  <c r="F37" i="3"/>
  <c r="B38" i="3"/>
  <c r="C38" i="3"/>
  <c r="D38" i="3"/>
  <c r="F38" i="3"/>
  <c r="B39" i="3"/>
  <c r="C39" i="3"/>
  <c r="D39" i="3"/>
  <c r="F39" i="3"/>
  <c r="B40" i="3"/>
  <c r="C40" i="3"/>
  <c r="D40" i="3"/>
  <c r="B41" i="3"/>
  <c r="C41" i="3"/>
  <c r="D41" i="3"/>
  <c r="F41" i="3"/>
  <c r="B42" i="3"/>
  <c r="C42" i="3"/>
  <c r="D42" i="3"/>
  <c r="F42" i="3"/>
  <c r="B43" i="3"/>
  <c r="C43" i="3"/>
  <c r="D43" i="3"/>
  <c r="F43" i="3"/>
  <c r="B44" i="3"/>
  <c r="C44" i="3"/>
  <c r="D44" i="3"/>
  <c r="B45" i="3"/>
  <c r="C45" i="3"/>
  <c r="D45" i="3"/>
  <c r="B46" i="3"/>
  <c r="C46" i="3"/>
  <c r="D4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F8" i="4"/>
  <c r="F9" i="4"/>
  <c r="F10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2" i="4"/>
  <c r="F33" i="4"/>
  <c r="F36" i="4"/>
  <c r="F37" i="4"/>
  <c r="F38" i="4"/>
  <c r="F39" i="4"/>
  <c r="F41" i="4"/>
  <c r="F42" i="4"/>
  <c r="F43" i="4"/>
  <c r="F56" i="4"/>
  <c r="F57" i="4"/>
  <c r="F58" i="4"/>
  <c r="F59" i="4"/>
  <c r="F60" i="4"/>
  <c r="F7" i="4"/>
  <c r="F8" i="3"/>
  <c r="F9" i="3"/>
  <c r="F10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60" i="3"/>
  <c r="G68" i="12"/>
  <c r="H68" i="12"/>
  <c r="I68" i="12"/>
  <c r="J68" i="12"/>
  <c r="K68" i="12"/>
  <c r="L68" i="12"/>
  <c r="M68" i="12"/>
  <c r="P68" i="12"/>
  <c r="R68" i="12"/>
  <c r="S68" i="12"/>
  <c r="W68" i="12"/>
  <c r="G70" i="12"/>
  <c r="H70" i="12"/>
  <c r="I70" i="12"/>
  <c r="J70" i="12"/>
  <c r="K70" i="12"/>
  <c r="L70" i="12"/>
  <c r="M70" i="12"/>
  <c r="P70" i="12"/>
  <c r="R70" i="12"/>
  <c r="S70" i="12"/>
  <c r="W70" i="1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1" i="2"/>
  <c r="F42" i="2"/>
  <c r="F43" i="2"/>
  <c r="AK68" i="12"/>
  <c r="AK69" i="12"/>
  <c r="AK70" i="12"/>
  <c r="B58" i="11"/>
  <c r="C58" i="11"/>
  <c r="D58" i="11"/>
  <c r="B59" i="11"/>
  <c r="C59" i="11"/>
  <c r="D59" i="11"/>
  <c r="B60" i="11"/>
  <c r="C60" i="11"/>
  <c r="D60" i="11"/>
  <c r="B61" i="11"/>
  <c r="C61" i="11"/>
  <c r="D61" i="11"/>
  <c r="B62" i="11"/>
  <c r="C62" i="11"/>
  <c r="D62" i="11"/>
  <c r="B63" i="11"/>
  <c r="C63" i="11"/>
  <c r="D63" i="11"/>
  <c r="B64" i="11"/>
  <c r="C64" i="11"/>
  <c r="D64" i="11"/>
  <c r="B65" i="11"/>
  <c r="C65" i="11"/>
  <c r="D65" i="11"/>
  <c r="B66" i="11"/>
  <c r="C66" i="11"/>
  <c r="D66" i="11"/>
  <c r="B51" i="11"/>
  <c r="C51" i="11"/>
  <c r="D51" i="11"/>
  <c r="B52" i="11"/>
  <c r="C52" i="11"/>
  <c r="D52" i="11"/>
  <c r="B53" i="11"/>
  <c r="C53" i="11"/>
  <c r="D53" i="11"/>
  <c r="B54" i="11"/>
  <c r="C54" i="11"/>
  <c r="D54" i="11"/>
  <c r="B55" i="11"/>
  <c r="C55" i="11"/>
  <c r="D55" i="11"/>
  <c r="B56" i="11"/>
  <c r="C56" i="11"/>
  <c r="D56" i="11"/>
  <c r="B57" i="11"/>
  <c r="C57" i="11"/>
  <c r="D57" i="11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C60" i="16"/>
  <c r="D60" i="16"/>
  <c r="C61" i="16"/>
  <c r="D61" i="16"/>
  <c r="C62" i="16"/>
  <c r="D62" i="16"/>
  <c r="AM59" i="17"/>
  <c r="AM60" i="17"/>
  <c r="AM61" i="17"/>
  <c r="AM60" i="16"/>
  <c r="CT60" i="16"/>
  <c r="AM61" i="16"/>
  <c r="AM60" i="8"/>
  <c r="CT60" i="8"/>
  <c r="CW60" i="8"/>
  <c r="CX60" i="8"/>
  <c r="C64" i="17"/>
  <c r="D64" i="17"/>
  <c r="C65" i="17"/>
  <c r="D65" i="17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C60" i="17"/>
  <c r="D60" i="17"/>
  <c r="C61" i="17"/>
  <c r="D61" i="17"/>
  <c r="C62" i="17"/>
  <c r="D62" i="17"/>
  <c r="C63" i="17"/>
  <c r="D63" i="17"/>
  <c r="B63" i="16"/>
  <c r="C63" i="16"/>
  <c r="D63" i="16"/>
  <c r="B60" i="8"/>
  <c r="C60" i="8"/>
  <c r="D60" i="8"/>
  <c r="B61" i="8"/>
  <c r="C61" i="8"/>
  <c r="D61" i="8"/>
  <c r="B62" i="8"/>
  <c r="C62" i="8"/>
  <c r="D62" i="8"/>
  <c r="B63" i="8"/>
  <c r="C63" i="8"/>
  <c r="D63" i="8"/>
  <c r="B64" i="8"/>
  <c r="C64" i="8"/>
  <c r="D64" i="8"/>
  <c r="B65" i="8"/>
  <c r="C65" i="8"/>
  <c r="D65" i="8"/>
  <c r="B66" i="8"/>
  <c r="C66" i="8"/>
  <c r="D66" i="8"/>
  <c r="B67" i="8"/>
  <c r="C67" i="8"/>
  <c r="D67" i="8"/>
  <c r="AM49" i="5"/>
  <c r="B42" i="5"/>
  <c r="C42" i="5"/>
  <c r="D42" i="5"/>
  <c r="B43" i="5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C48" i="5"/>
  <c r="D48" i="5"/>
  <c r="B49" i="5"/>
  <c r="C49" i="5"/>
  <c r="D49" i="5"/>
  <c r="AM59" i="3"/>
  <c r="AM60" i="3"/>
  <c r="AM61" i="3"/>
  <c r="AM62" i="3"/>
  <c r="CT61" i="3"/>
  <c r="CW61" i="3"/>
  <c r="CX61" i="3"/>
  <c r="CT62" i="3"/>
  <c r="CW62" i="3"/>
  <c r="CX62" i="3"/>
  <c r="A10" i="23"/>
  <c r="A11" i="23"/>
  <c r="A12" i="23"/>
  <c r="A13" i="23"/>
  <c r="A14" i="23"/>
  <c r="A15" i="23"/>
  <c r="A16" i="23"/>
  <c r="A17" i="23"/>
  <c r="A18" i="23"/>
  <c r="A19" i="23"/>
  <c r="A20" i="23"/>
  <c r="B25" i="3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D63" i="12"/>
  <c r="C63" i="12"/>
  <c r="B63" i="12"/>
  <c r="D60" i="12"/>
  <c r="C60" i="12"/>
  <c r="B60" i="12"/>
  <c r="D59" i="12"/>
  <c r="C59" i="12"/>
  <c r="B59" i="12"/>
  <c r="D58" i="12"/>
  <c r="C58" i="12"/>
  <c r="B58" i="12"/>
  <c r="D57" i="12"/>
  <c r="C57" i="12"/>
  <c r="B57" i="12"/>
  <c r="D56" i="12"/>
  <c r="C56" i="12"/>
  <c r="B56" i="12"/>
  <c r="D55" i="12"/>
  <c r="C55" i="12"/>
  <c r="B55" i="12"/>
  <c r="D54" i="12"/>
  <c r="C54" i="12"/>
  <c r="B54" i="12"/>
  <c r="D53" i="12"/>
  <c r="C53" i="12"/>
  <c r="B53" i="12"/>
  <c r="D51" i="12"/>
  <c r="C51" i="12"/>
  <c r="B51" i="12"/>
  <c r="D50" i="12"/>
  <c r="C50" i="12"/>
  <c r="B50" i="12"/>
  <c r="D49" i="12"/>
  <c r="C49" i="12"/>
  <c r="B49" i="12"/>
  <c r="D48" i="12"/>
  <c r="C48" i="12"/>
  <c r="B48" i="12"/>
  <c r="D47" i="12"/>
  <c r="C47" i="12"/>
  <c r="B47" i="12"/>
  <c r="D46" i="12"/>
  <c r="C46" i="12"/>
  <c r="B46" i="12"/>
  <c r="D45" i="12"/>
  <c r="C45" i="12"/>
  <c r="B45" i="12"/>
  <c r="D44" i="12"/>
  <c r="C44" i="12"/>
  <c r="B44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D39" i="12"/>
  <c r="C39" i="12"/>
  <c r="B39" i="12"/>
  <c r="D38" i="12"/>
  <c r="C38" i="12"/>
  <c r="B38" i="12"/>
  <c r="D37" i="12"/>
  <c r="C37" i="12"/>
  <c r="B37" i="12"/>
  <c r="D36" i="12"/>
  <c r="C36" i="12"/>
  <c r="B36" i="12"/>
  <c r="D35" i="12"/>
  <c r="C35" i="12"/>
  <c r="B35" i="12"/>
  <c r="D34" i="12"/>
  <c r="C34" i="12"/>
  <c r="B34" i="12"/>
  <c r="D33" i="12"/>
  <c r="C33" i="12"/>
  <c r="B33" i="12"/>
  <c r="D32" i="12"/>
  <c r="C32" i="12"/>
  <c r="B32" i="12"/>
  <c r="D31" i="12"/>
  <c r="C31" i="12"/>
  <c r="B31" i="12"/>
  <c r="D30" i="12"/>
  <c r="C30" i="12"/>
  <c r="B30" i="12"/>
  <c r="D29" i="12"/>
  <c r="C29" i="12"/>
  <c r="B29" i="12"/>
  <c r="D28" i="12"/>
  <c r="C28" i="12"/>
  <c r="B28" i="12"/>
  <c r="D27" i="12"/>
  <c r="C27" i="12"/>
  <c r="B27" i="12"/>
  <c r="D26" i="12"/>
  <c r="C26" i="12"/>
  <c r="B26" i="12"/>
  <c r="D59" i="17"/>
  <c r="C59" i="17"/>
  <c r="D58" i="17"/>
  <c r="C58" i="17"/>
  <c r="D57" i="17"/>
  <c r="C57" i="17"/>
  <c r="D56" i="17"/>
  <c r="C56" i="17"/>
  <c r="D55" i="17"/>
  <c r="C55" i="17"/>
  <c r="D54" i="17"/>
  <c r="C54" i="17"/>
  <c r="D53" i="17"/>
  <c r="C53" i="17"/>
  <c r="D52" i="17"/>
  <c r="C52" i="17"/>
  <c r="D51" i="17"/>
  <c r="C51" i="17"/>
  <c r="D50" i="17"/>
  <c r="C50" i="17"/>
  <c r="D49" i="17"/>
  <c r="C49" i="17"/>
  <c r="D48" i="17"/>
  <c r="C48" i="17"/>
  <c r="D47" i="17"/>
  <c r="C47" i="17"/>
  <c r="D46" i="17"/>
  <c r="C46" i="17"/>
  <c r="D40" i="17"/>
  <c r="C40" i="17"/>
  <c r="D39" i="17"/>
  <c r="C39" i="17"/>
  <c r="D38" i="17"/>
  <c r="C38" i="17"/>
  <c r="D37" i="17"/>
  <c r="C37" i="17"/>
  <c r="D36" i="17"/>
  <c r="C36" i="17"/>
  <c r="D35" i="17"/>
  <c r="C35" i="17"/>
  <c r="D34" i="17"/>
  <c r="C34" i="17"/>
  <c r="D33" i="17"/>
  <c r="C33" i="17"/>
  <c r="D32" i="17"/>
  <c r="C32" i="17"/>
  <c r="D31" i="17"/>
  <c r="C31" i="17"/>
  <c r="D30" i="17"/>
  <c r="C30" i="17"/>
  <c r="D29" i="17"/>
  <c r="C29" i="17"/>
  <c r="D28" i="17"/>
  <c r="C28" i="17"/>
  <c r="D27" i="17"/>
  <c r="C27" i="17"/>
  <c r="D26" i="17"/>
  <c r="C26" i="17"/>
  <c r="D60" i="7"/>
  <c r="C60" i="7"/>
  <c r="B60" i="7"/>
  <c r="D59" i="7"/>
  <c r="C59" i="7"/>
  <c r="B59" i="7"/>
  <c r="D58" i="7"/>
  <c r="C58" i="7"/>
  <c r="B58" i="7"/>
  <c r="D57" i="7"/>
  <c r="C57" i="7"/>
  <c r="B57" i="7"/>
  <c r="D56" i="7"/>
  <c r="C56" i="7"/>
  <c r="B56" i="7"/>
  <c r="D55" i="7"/>
  <c r="C55" i="7"/>
  <c r="B55" i="7"/>
  <c r="D54" i="7"/>
  <c r="C54" i="7"/>
  <c r="B54" i="7"/>
  <c r="D53" i="7"/>
  <c r="C53" i="7"/>
  <c r="B53" i="7"/>
  <c r="D52" i="7"/>
  <c r="C52" i="7"/>
  <c r="B52" i="7"/>
  <c r="D51" i="7"/>
  <c r="C51" i="7"/>
  <c r="B51" i="7"/>
  <c r="D50" i="7"/>
  <c r="C50" i="7"/>
  <c r="B50" i="7"/>
  <c r="D49" i="7"/>
  <c r="C49" i="7"/>
  <c r="B49" i="7"/>
  <c r="D48" i="7"/>
  <c r="C48" i="7"/>
  <c r="B48" i="7"/>
  <c r="D47" i="7"/>
  <c r="C47" i="7"/>
  <c r="B47" i="7"/>
  <c r="D46" i="7"/>
  <c r="C46" i="7"/>
  <c r="B46" i="7"/>
  <c r="D45" i="7"/>
  <c r="C45" i="7"/>
  <c r="B45" i="7"/>
  <c r="D44" i="7"/>
  <c r="C44" i="7"/>
  <c r="B44" i="7"/>
  <c r="D43" i="7"/>
  <c r="C43" i="7"/>
  <c r="B43" i="7"/>
  <c r="D42" i="7"/>
  <c r="C42" i="7"/>
  <c r="B42" i="7"/>
  <c r="D41" i="7"/>
  <c r="C41" i="7"/>
  <c r="B41" i="7"/>
  <c r="D40" i="7"/>
  <c r="C40" i="7"/>
  <c r="B40" i="7"/>
  <c r="D39" i="7"/>
  <c r="C39" i="7"/>
  <c r="B39" i="7"/>
  <c r="D38" i="7"/>
  <c r="C38" i="7"/>
  <c r="B38" i="7"/>
  <c r="D37" i="7"/>
  <c r="C37" i="7"/>
  <c r="B37" i="7"/>
  <c r="D36" i="7"/>
  <c r="C36" i="7"/>
  <c r="B36" i="7"/>
  <c r="D35" i="7"/>
  <c r="C35" i="7"/>
  <c r="B35" i="7"/>
  <c r="D34" i="7"/>
  <c r="C34" i="7"/>
  <c r="B34" i="7"/>
  <c r="D33" i="7"/>
  <c r="C33" i="7"/>
  <c r="B33" i="7"/>
  <c r="D32" i="7"/>
  <c r="C32" i="7"/>
  <c r="B32" i="7"/>
  <c r="D31" i="7"/>
  <c r="C31" i="7"/>
  <c r="B31" i="7"/>
  <c r="D30" i="7"/>
  <c r="C30" i="7"/>
  <c r="B30" i="7"/>
  <c r="D29" i="7"/>
  <c r="C29" i="7"/>
  <c r="B29" i="7"/>
  <c r="D28" i="7"/>
  <c r="C28" i="7"/>
  <c r="B28" i="7"/>
  <c r="D27" i="7"/>
  <c r="C27" i="7"/>
  <c r="B27" i="7"/>
  <c r="D26" i="7"/>
  <c r="C26" i="7"/>
  <c r="B26" i="7"/>
  <c r="F7" i="7"/>
  <c r="D60" i="13"/>
  <c r="C60" i="13"/>
  <c r="D59" i="13"/>
  <c r="C59" i="13"/>
  <c r="D58" i="13"/>
  <c r="C58" i="13"/>
  <c r="D57" i="13"/>
  <c r="C57" i="13"/>
  <c r="D56" i="13"/>
  <c r="C56" i="13"/>
  <c r="D55" i="13"/>
  <c r="C55" i="13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D47" i="13"/>
  <c r="C47" i="13"/>
  <c r="D46" i="13"/>
  <c r="C46" i="13"/>
  <c r="D45" i="13"/>
  <c r="C45" i="13"/>
  <c r="D44" i="13"/>
  <c r="C44" i="13"/>
  <c r="D43" i="13"/>
  <c r="C43" i="13"/>
  <c r="D42" i="13"/>
  <c r="C42" i="13"/>
  <c r="D41" i="13"/>
  <c r="C41" i="13"/>
  <c r="D40" i="13"/>
  <c r="C40" i="13"/>
  <c r="D39" i="13"/>
  <c r="C39" i="13"/>
  <c r="D38" i="13"/>
  <c r="C38" i="13"/>
  <c r="D37" i="13"/>
  <c r="C37" i="13"/>
  <c r="D36" i="13"/>
  <c r="C36" i="13"/>
  <c r="D35" i="13"/>
  <c r="C35" i="13"/>
  <c r="D34" i="13"/>
  <c r="C34" i="13"/>
  <c r="D33" i="13"/>
  <c r="C33" i="13"/>
  <c r="D32" i="13"/>
  <c r="C32" i="13"/>
  <c r="D31" i="13"/>
  <c r="C31" i="13"/>
  <c r="D30" i="13"/>
  <c r="C30" i="13"/>
  <c r="D29" i="13"/>
  <c r="C29" i="13"/>
  <c r="D28" i="13"/>
  <c r="C28" i="13"/>
  <c r="D27" i="13"/>
  <c r="C27" i="13"/>
  <c r="D26" i="13"/>
  <c r="C26" i="13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D36" i="11"/>
  <c r="C36" i="11"/>
  <c r="D35" i="11"/>
  <c r="C35" i="11"/>
  <c r="D34" i="11"/>
  <c r="C34" i="11"/>
  <c r="D33" i="11"/>
  <c r="C33" i="11"/>
  <c r="B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51" i="16"/>
  <c r="C51" i="16"/>
  <c r="B51" i="16"/>
  <c r="D50" i="16"/>
  <c r="C50" i="16"/>
  <c r="B50" i="16"/>
  <c r="D49" i="16"/>
  <c r="C49" i="16"/>
  <c r="B49" i="16"/>
  <c r="D48" i="16"/>
  <c r="C48" i="16"/>
  <c r="B48" i="16"/>
  <c r="D47" i="16"/>
  <c r="C47" i="16"/>
  <c r="B47" i="16"/>
  <c r="D46" i="16"/>
  <c r="C46" i="16"/>
  <c r="B46" i="16"/>
  <c r="D45" i="16"/>
  <c r="C45" i="16"/>
  <c r="B45" i="16"/>
  <c r="D44" i="16"/>
  <c r="C44" i="16"/>
  <c r="B44" i="16"/>
  <c r="D43" i="16"/>
  <c r="C43" i="16"/>
  <c r="B43" i="16"/>
  <c r="D42" i="16"/>
  <c r="C42" i="16"/>
  <c r="B42" i="16"/>
  <c r="D41" i="16"/>
  <c r="C41" i="16"/>
  <c r="B41" i="16"/>
  <c r="D40" i="16"/>
  <c r="C40" i="16"/>
  <c r="B40" i="16"/>
  <c r="D39" i="16"/>
  <c r="C39" i="16"/>
  <c r="B39" i="16"/>
  <c r="D38" i="16"/>
  <c r="C38" i="16"/>
  <c r="B38" i="16"/>
  <c r="D37" i="16"/>
  <c r="C37" i="16"/>
  <c r="B37" i="16"/>
  <c r="D36" i="16"/>
  <c r="C36" i="16"/>
  <c r="B36" i="16"/>
  <c r="D35" i="16"/>
  <c r="C35" i="16"/>
  <c r="B35" i="16"/>
  <c r="D34" i="16"/>
  <c r="C34" i="16"/>
  <c r="B34" i="16"/>
  <c r="D33" i="16"/>
  <c r="C33" i="16"/>
  <c r="B33" i="16"/>
  <c r="D32" i="16"/>
  <c r="C32" i="16"/>
  <c r="B32" i="16"/>
  <c r="D31" i="16"/>
  <c r="C31" i="16"/>
  <c r="B31" i="16"/>
  <c r="D30" i="16"/>
  <c r="C30" i="16"/>
  <c r="B30" i="16"/>
  <c r="D29" i="16"/>
  <c r="C29" i="16"/>
  <c r="B29" i="16"/>
  <c r="D28" i="16"/>
  <c r="C28" i="16"/>
  <c r="B28" i="16"/>
  <c r="D27" i="16"/>
  <c r="C27" i="16"/>
  <c r="B27" i="16"/>
  <c r="D26" i="16"/>
  <c r="C26" i="16"/>
  <c r="B26" i="16"/>
  <c r="D59" i="8"/>
  <c r="C59" i="8"/>
  <c r="B59" i="8"/>
  <c r="D58" i="8"/>
  <c r="C58" i="8"/>
  <c r="B58" i="8"/>
  <c r="D57" i="8"/>
  <c r="C57" i="8"/>
  <c r="B57" i="8"/>
  <c r="D56" i="8"/>
  <c r="C56" i="8"/>
  <c r="B56" i="8"/>
  <c r="D55" i="8"/>
  <c r="C55" i="8"/>
  <c r="B55" i="8"/>
  <c r="D54" i="8"/>
  <c r="C54" i="8"/>
  <c r="B54" i="8"/>
  <c r="D53" i="8"/>
  <c r="C53" i="8"/>
  <c r="B53" i="8"/>
  <c r="D52" i="8"/>
  <c r="C52" i="8"/>
  <c r="B52" i="8"/>
  <c r="D51" i="8"/>
  <c r="C51" i="8"/>
  <c r="B51" i="8"/>
  <c r="D50" i="8"/>
  <c r="C50" i="8"/>
  <c r="B50" i="8"/>
  <c r="D49" i="8"/>
  <c r="C49" i="8"/>
  <c r="B49" i="8"/>
  <c r="D48" i="8"/>
  <c r="C48" i="8"/>
  <c r="B48" i="8"/>
  <c r="D47" i="8"/>
  <c r="C47" i="8"/>
  <c r="B47" i="8"/>
  <c r="D46" i="8"/>
  <c r="C46" i="8"/>
  <c r="B46" i="8"/>
  <c r="D45" i="8"/>
  <c r="C45" i="8"/>
  <c r="B45" i="8"/>
  <c r="D44" i="8"/>
  <c r="C44" i="8"/>
  <c r="B44" i="8"/>
  <c r="D43" i="8"/>
  <c r="C43" i="8"/>
  <c r="B43" i="8"/>
  <c r="D42" i="8"/>
  <c r="C42" i="8"/>
  <c r="B42" i="8"/>
  <c r="D41" i="8"/>
  <c r="C41" i="8"/>
  <c r="B41" i="8"/>
  <c r="D40" i="8"/>
  <c r="C40" i="8"/>
  <c r="B40" i="8"/>
  <c r="D39" i="8"/>
  <c r="C39" i="8"/>
  <c r="B39" i="8"/>
  <c r="D38" i="8"/>
  <c r="C38" i="8"/>
  <c r="B38" i="8"/>
  <c r="D37" i="8"/>
  <c r="C37" i="8"/>
  <c r="B37" i="8"/>
  <c r="D36" i="8"/>
  <c r="C36" i="8"/>
  <c r="B36" i="8"/>
  <c r="D35" i="8"/>
  <c r="C35" i="8"/>
  <c r="B35" i="8"/>
  <c r="D34" i="8"/>
  <c r="C34" i="8"/>
  <c r="B34" i="8"/>
  <c r="D33" i="8"/>
  <c r="C33" i="8"/>
  <c r="B33" i="8"/>
  <c r="D32" i="8"/>
  <c r="C32" i="8"/>
  <c r="B32" i="8"/>
  <c r="D31" i="8"/>
  <c r="C31" i="8"/>
  <c r="B31" i="8"/>
  <c r="D30" i="8"/>
  <c r="C30" i="8"/>
  <c r="B30" i="8"/>
  <c r="D29" i="8"/>
  <c r="C29" i="8"/>
  <c r="B29" i="8"/>
  <c r="D28" i="8"/>
  <c r="C28" i="8"/>
  <c r="B28" i="8"/>
  <c r="D27" i="8"/>
  <c r="C27" i="8"/>
  <c r="B27" i="8"/>
  <c r="D26" i="8"/>
  <c r="C26" i="8"/>
  <c r="B26" i="8"/>
  <c r="D34" i="6"/>
  <c r="C34" i="6"/>
  <c r="B34" i="6"/>
  <c r="D33" i="6"/>
  <c r="C33" i="6"/>
  <c r="B33" i="6"/>
  <c r="D32" i="6"/>
  <c r="C32" i="6"/>
  <c r="B32" i="6"/>
  <c r="D31" i="6"/>
  <c r="C31" i="6"/>
  <c r="B31" i="6"/>
  <c r="D30" i="6"/>
  <c r="C30" i="6"/>
  <c r="B30" i="6"/>
  <c r="D29" i="6"/>
  <c r="C29" i="6"/>
  <c r="B29" i="6"/>
  <c r="D28" i="6"/>
  <c r="C28" i="6"/>
  <c r="B28" i="6"/>
  <c r="D27" i="6"/>
  <c r="C27" i="6"/>
  <c r="B27" i="6"/>
  <c r="D26" i="6"/>
  <c r="C26" i="6"/>
  <c r="B26" i="6"/>
  <c r="F7" i="6"/>
  <c r="E7" i="25"/>
  <c r="AG4" i="25"/>
  <c r="Z4" i="25"/>
  <c r="T4" i="25"/>
  <c r="I4" i="25"/>
  <c r="CS1" i="2"/>
  <c r="CW1" i="2"/>
  <c r="V2" i="19"/>
  <c r="B61" i="5"/>
  <c r="B60" i="5"/>
  <c r="B59" i="5"/>
  <c r="B58" i="5"/>
  <c r="B57" i="5"/>
  <c r="B56" i="5"/>
  <c r="B55" i="5"/>
  <c r="B54" i="5"/>
  <c r="B53" i="5"/>
  <c r="B52" i="5"/>
  <c r="B51" i="5"/>
  <c r="B50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60" i="3"/>
  <c r="B59" i="3"/>
  <c r="B58" i="3"/>
  <c r="B57" i="3"/>
  <c r="B56" i="3"/>
  <c r="B55" i="3"/>
  <c r="B54" i="3"/>
  <c r="B53" i="3"/>
  <c r="B52" i="3"/>
  <c r="B51" i="3"/>
  <c r="B50" i="3"/>
  <c r="B47" i="3"/>
  <c r="B29" i="3"/>
  <c r="B28" i="3"/>
  <c r="B27" i="3"/>
  <c r="B26" i="3"/>
  <c r="BQ5" i="4"/>
  <c r="BQ2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E73" i="17"/>
  <c r="F73" i="17"/>
  <c r="E72" i="17"/>
  <c r="F72" i="17" s="1"/>
  <c r="E71" i="17"/>
  <c r="F71" i="17"/>
  <c r="E70" i="17"/>
  <c r="F70" i="17" s="1"/>
  <c r="E69" i="17"/>
  <c r="F69" i="17"/>
  <c r="E68" i="17"/>
  <c r="F68" i="17" s="1"/>
  <c r="E67" i="17"/>
  <c r="F67" i="17"/>
  <c r="E66" i="17"/>
  <c r="F66" i="17" s="1"/>
  <c r="AM65" i="17"/>
  <c r="A65" i="17"/>
  <c r="A63" i="17"/>
  <c r="A59" i="17"/>
  <c r="AM58" i="17"/>
  <c r="A58" i="17"/>
  <c r="AM57" i="17"/>
  <c r="A57" i="17"/>
  <c r="AM56" i="17"/>
  <c r="A56" i="17"/>
  <c r="AM55" i="17"/>
  <c r="A55" i="17"/>
  <c r="AM54" i="17"/>
  <c r="A54" i="17"/>
  <c r="AM53" i="17"/>
  <c r="A53" i="17"/>
  <c r="AM52" i="17"/>
  <c r="A52" i="17"/>
  <c r="AM51" i="17"/>
  <c r="A51" i="17"/>
  <c r="AM50" i="17"/>
  <c r="A50" i="17"/>
  <c r="AM49" i="17"/>
  <c r="A49" i="17"/>
  <c r="AM48" i="17"/>
  <c r="A48" i="17"/>
  <c r="AM47" i="17"/>
  <c r="A47" i="17"/>
  <c r="AM46" i="17"/>
  <c r="A46" i="17"/>
  <c r="AM45" i="17"/>
  <c r="A45" i="17"/>
  <c r="AM44" i="17"/>
  <c r="A44" i="17"/>
  <c r="AM43" i="17"/>
  <c r="A43" i="17"/>
  <c r="A42" i="17"/>
  <c r="AM40" i="17"/>
  <c r="A40" i="17"/>
  <c r="AM39" i="17"/>
  <c r="A39" i="17"/>
  <c r="AM38" i="17"/>
  <c r="A38" i="17"/>
  <c r="AM37" i="17"/>
  <c r="A37" i="17"/>
  <c r="AM36" i="17"/>
  <c r="A36" i="17"/>
  <c r="AM35" i="17"/>
  <c r="A35" i="17"/>
  <c r="AM34" i="17"/>
  <c r="A34" i="17"/>
  <c r="AM33" i="17"/>
  <c r="A33" i="17"/>
  <c r="AM32" i="17"/>
  <c r="A32" i="17"/>
  <c r="AM31" i="17"/>
  <c r="A31" i="17"/>
  <c r="AM30" i="17"/>
  <c r="A30" i="17"/>
  <c r="AM29" i="17"/>
  <c r="A29" i="17"/>
  <c r="AM28" i="17"/>
  <c r="A28" i="17"/>
  <c r="AM27" i="17"/>
  <c r="A27" i="17"/>
  <c r="AM26" i="17"/>
  <c r="A26" i="17"/>
  <c r="AM25" i="17"/>
  <c r="A25" i="17"/>
  <c r="AM24" i="17"/>
  <c r="A24" i="17"/>
  <c r="AM23" i="17"/>
  <c r="A23" i="17"/>
  <c r="AM22" i="17"/>
  <c r="A22" i="17"/>
  <c r="AM21" i="17"/>
  <c r="A21" i="17"/>
  <c r="AM20" i="17"/>
  <c r="A20" i="17"/>
  <c r="AM19" i="17"/>
  <c r="A19" i="17"/>
  <c r="AM18" i="17"/>
  <c r="A18" i="17"/>
  <c r="AM17" i="17"/>
  <c r="A17" i="17"/>
  <c r="AM16" i="17"/>
  <c r="A16" i="17"/>
  <c r="AM15" i="17"/>
  <c r="A15" i="17"/>
  <c r="AM14" i="17"/>
  <c r="A14" i="17"/>
  <c r="AM13" i="17"/>
  <c r="A13" i="17"/>
  <c r="AM12" i="17"/>
  <c r="A12" i="17"/>
  <c r="AM11" i="17"/>
  <c r="A11" i="17"/>
  <c r="AM10" i="17"/>
  <c r="A10" i="17"/>
  <c r="A9" i="17"/>
  <c r="A8" i="17"/>
  <c r="AM7" i="17"/>
  <c r="A7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J5" i="17"/>
  <c r="BJ62" i="17" s="1"/>
  <c r="BI5" i="17"/>
  <c r="BI62" i="17"/>
  <c r="BH5" i="17"/>
  <c r="BG5" i="17"/>
  <c r="BF5" i="17"/>
  <c r="BF62" i="17" s="1"/>
  <c r="BE5" i="17"/>
  <c r="BD5" i="17"/>
  <c r="BD62" i="17" s="1"/>
  <c r="BC5" i="17"/>
  <c r="BC62" i="17" s="1"/>
  <c r="BB5" i="17"/>
  <c r="BB62" i="17" s="1"/>
  <c r="BA5" i="17"/>
  <c r="BA62" i="17" s="1"/>
  <c r="AZ5" i="17"/>
  <c r="AY5" i="17"/>
  <c r="AX5" i="17"/>
  <c r="AX62" i="17"/>
  <c r="AW5" i="17"/>
  <c r="AV5" i="17"/>
  <c r="AV62" i="17" s="1"/>
  <c r="AU5" i="17"/>
  <c r="AU62" i="17"/>
  <c r="AT5" i="17"/>
  <c r="AT62" i="17" s="1"/>
  <c r="AS5" i="17"/>
  <c r="AS62" i="17"/>
  <c r="AR5" i="17"/>
  <c r="AQ5" i="17"/>
  <c r="AP5" i="17"/>
  <c r="AP62" i="17" s="1"/>
  <c r="AO5" i="17"/>
  <c r="AN5" i="17"/>
  <c r="AN62" i="17" s="1"/>
  <c r="AF4" i="17"/>
  <c r="W4" i="17"/>
  <c r="K4" i="17"/>
  <c r="E68" i="13"/>
  <c r="F68" i="13" s="1"/>
  <c r="E67" i="13"/>
  <c r="F67" i="13"/>
  <c r="E66" i="13"/>
  <c r="F66" i="13"/>
  <c r="E65" i="13"/>
  <c r="F65" i="13"/>
  <c r="E64" i="13"/>
  <c r="E63" i="13"/>
  <c r="F63" i="13"/>
  <c r="E62" i="13"/>
  <c r="F62" i="13" s="1"/>
  <c r="E61" i="13"/>
  <c r="F61" i="13" s="1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E71" i="12"/>
  <c r="E70" i="12"/>
  <c r="F70" i="12" s="1"/>
  <c r="E69" i="12"/>
  <c r="E68" i="12"/>
  <c r="F68" i="12"/>
  <c r="E67" i="12"/>
  <c r="E66" i="12"/>
  <c r="F66" i="12" s="1"/>
  <c r="E65" i="12"/>
  <c r="E64" i="12"/>
  <c r="F64" i="12" s="1"/>
  <c r="A63" i="12"/>
  <c r="A60" i="12"/>
  <c r="A59" i="12"/>
  <c r="A58" i="12"/>
  <c r="A57" i="12"/>
  <c r="A56" i="12"/>
  <c r="A55" i="12"/>
  <c r="A54" i="12"/>
  <c r="A53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E70" i="11"/>
  <c r="F70" i="11" s="1"/>
  <c r="E69" i="11"/>
  <c r="F69" i="11"/>
  <c r="E68" i="11"/>
  <c r="E67" i="11"/>
  <c r="F67" i="11" s="1"/>
  <c r="A62" i="11"/>
  <c r="A61" i="11"/>
  <c r="A60" i="11"/>
  <c r="A59" i="11"/>
  <c r="A58" i="11"/>
  <c r="A57" i="11"/>
  <c r="A56" i="11"/>
  <c r="A55" i="11"/>
  <c r="A54" i="11"/>
  <c r="A53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E77" i="16"/>
  <c r="E76" i="16"/>
  <c r="F76" i="16"/>
  <c r="E75" i="16"/>
  <c r="E74" i="16"/>
  <c r="F74" i="16"/>
  <c r="E73" i="16"/>
  <c r="E72" i="16"/>
  <c r="E71" i="16"/>
  <c r="F71" i="16" s="1"/>
  <c r="A70" i="16"/>
  <c r="A62" i="16"/>
  <c r="A59" i="16"/>
  <c r="A58" i="16"/>
  <c r="A57" i="16"/>
  <c r="A56" i="16"/>
  <c r="A55" i="16"/>
  <c r="A54" i="16"/>
  <c r="A53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E75" i="8"/>
  <c r="F75" i="8"/>
  <c r="E74" i="8"/>
  <c r="F74" i="8" s="1"/>
  <c r="E73" i="8"/>
  <c r="F73" i="8"/>
  <c r="E72" i="8"/>
  <c r="F72" i="8"/>
  <c r="E71" i="8"/>
  <c r="F71" i="8"/>
  <c r="E70" i="8"/>
  <c r="F70" i="8" s="1"/>
  <c r="E69" i="8"/>
  <c r="F69" i="8"/>
  <c r="E68" i="8"/>
  <c r="F68" i="8"/>
  <c r="A67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M67" i="8"/>
  <c r="AM59" i="8"/>
  <c r="AM58" i="8"/>
  <c r="AM57" i="8"/>
  <c r="AM56" i="8"/>
  <c r="AM55" i="8"/>
  <c r="AM54" i="8"/>
  <c r="AM53" i="8"/>
  <c r="AM52" i="8"/>
  <c r="AM51" i="8"/>
  <c r="AM50" i="8"/>
  <c r="AM49" i="8"/>
  <c r="AM48" i="8"/>
  <c r="AM47" i="8"/>
  <c r="AM46" i="8"/>
  <c r="AM45" i="8"/>
  <c r="AM44" i="8"/>
  <c r="AM43" i="8"/>
  <c r="AM42" i="8"/>
  <c r="AM41" i="8"/>
  <c r="AM40" i="8"/>
  <c r="AM39" i="8"/>
  <c r="AM38" i="8"/>
  <c r="AM37" i="8"/>
  <c r="AM36" i="8"/>
  <c r="AM35" i="8"/>
  <c r="AM34" i="8"/>
  <c r="AM33" i="8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J5" i="8"/>
  <c r="BJ60" i="8"/>
  <c r="BI5" i="8"/>
  <c r="BI60" i="8" s="1"/>
  <c r="BH5" i="8"/>
  <c r="BH60" i="8" s="1"/>
  <c r="BG5" i="8"/>
  <c r="BG60" i="8" s="1"/>
  <c r="BF5" i="8"/>
  <c r="BF67" i="8"/>
  <c r="BE5" i="8"/>
  <c r="BE60" i="8"/>
  <c r="BD5" i="8"/>
  <c r="BD60" i="8" s="1"/>
  <c r="BC5" i="8"/>
  <c r="BC60" i="8" s="1"/>
  <c r="BB5" i="8"/>
  <c r="BB54" i="8"/>
  <c r="BA5" i="8"/>
  <c r="BA60" i="8"/>
  <c r="AZ5" i="8"/>
  <c r="AZ60" i="8" s="1"/>
  <c r="AY5" i="8"/>
  <c r="AX5" i="8"/>
  <c r="AX67" i="8"/>
  <c r="AX60" i="8"/>
  <c r="AW5" i="8"/>
  <c r="AW60" i="8" s="1"/>
  <c r="AV5" i="8"/>
  <c r="AV60" i="8"/>
  <c r="AU5" i="8"/>
  <c r="AU60" i="8" s="1"/>
  <c r="AT5" i="8"/>
  <c r="AT67" i="8"/>
  <c r="AT60" i="8"/>
  <c r="AS5" i="8"/>
  <c r="AS60" i="8" s="1"/>
  <c r="AR5" i="8"/>
  <c r="AR60" i="8" s="1"/>
  <c r="AQ5" i="8"/>
  <c r="AQ60" i="8"/>
  <c r="AP5" i="8"/>
  <c r="AO5" i="8"/>
  <c r="AO60" i="8"/>
  <c r="AN5" i="8"/>
  <c r="AN60" i="8" s="1"/>
  <c r="AF4" i="8"/>
  <c r="W4" i="8"/>
  <c r="K4" i="8"/>
  <c r="E68" i="7"/>
  <c r="F68" i="7" s="1"/>
  <c r="E67" i="7"/>
  <c r="F67" i="7" s="1"/>
  <c r="E66" i="7"/>
  <c r="F66" i="7"/>
  <c r="E65" i="7"/>
  <c r="E64" i="7"/>
  <c r="F64" i="7"/>
  <c r="E63" i="7"/>
  <c r="F63" i="7"/>
  <c r="E62" i="7"/>
  <c r="F62" i="7" s="1"/>
  <c r="E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E68" i="6"/>
  <c r="F68" i="6"/>
  <c r="E67" i="6"/>
  <c r="F67" i="6" s="1"/>
  <c r="E66" i="6"/>
  <c r="F66" i="6" s="1"/>
  <c r="E65" i="6"/>
  <c r="F65" i="6" s="1"/>
  <c r="E64" i="6"/>
  <c r="F64" i="6"/>
  <c r="E63" i="6"/>
  <c r="F63" i="6"/>
  <c r="E62" i="6"/>
  <c r="F62" i="6" s="1"/>
  <c r="E61" i="6"/>
  <c r="F61" i="6" s="1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E68" i="5"/>
  <c r="E67" i="5"/>
  <c r="F67" i="5" s="1"/>
  <c r="E66" i="5"/>
  <c r="F66" i="5"/>
  <c r="E65" i="5"/>
  <c r="F65" i="5"/>
  <c r="E64" i="5"/>
  <c r="F64" i="5" s="1"/>
  <c r="E63" i="5"/>
  <c r="F63" i="5" s="1"/>
  <c r="E62" i="5"/>
  <c r="F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A48" i="5"/>
  <c r="A47" i="5"/>
  <c r="A46" i="5"/>
  <c r="A45" i="5"/>
  <c r="A44" i="5"/>
  <c r="A43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E69" i="4"/>
  <c r="F68" i="4"/>
  <c r="E68" i="4"/>
  <c r="F67" i="4" s="1"/>
  <c r="E67" i="4"/>
  <c r="F66" i="4" s="1"/>
  <c r="E66" i="4"/>
  <c r="F65" i="4" s="1"/>
  <c r="E65" i="4"/>
  <c r="F64" i="4"/>
  <c r="E64" i="4"/>
  <c r="F63" i="4" s="1"/>
  <c r="E63" i="4"/>
  <c r="F62" i="4" s="1"/>
  <c r="E62" i="4"/>
  <c r="F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E70" i="3"/>
  <c r="F70" i="3"/>
  <c r="E69" i="3"/>
  <c r="F69" i="3" s="1"/>
  <c r="E68" i="3"/>
  <c r="F68" i="3"/>
  <c r="E67" i="3"/>
  <c r="F67" i="3"/>
  <c r="E66" i="3"/>
  <c r="F66" i="3"/>
  <c r="E65" i="3"/>
  <c r="F65" i="3" s="1"/>
  <c r="E64" i="3"/>
  <c r="E63" i="3"/>
  <c r="F63" i="3" s="1"/>
  <c r="D60" i="3"/>
  <c r="C60" i="3"/>
  <c r="A60" i="3"/>
  <c r="C59" i="3"/>
  <c r="A59" i="3"/>
  <c r="C58" i="3"/>
  <c r="A58" i="3"/>
  <c r="C57" i="3"/>
  <c r="A57" i="3"/>
  <c r="C56" i="3"/>
  <c r="A56" i="3"/>
  <c r="C55" i="3"/>
  <c r="A55" i="3"/>
  <c r="C54" i="3"/>
  <c r="A54" i="3"/>
  <c r="C53" i="3"/>
  <c r="A53" i="3"/>
  <c r="C52" i="3"/>
  <c r="A52" i="3"/>
  <c r="C51" i="3"/>
  <c r="A51" i="3"/>
  <c r="C50" i="3"/>
  <c r="A50" i="3"/>
  <c r="C49" i="3"/>
  <c r="A49" i="3"/>
  <c r="C48" i="3"/>
  <c r="A48" i="3"/>
  <c r="C47" i="3"/>
  <c r="A47" i="3"/>
  <c r="A46" i="3"/>
  <c r="A45" i="3"/>
  <c r="A44" i="3"/>
  <c r="A43" i="3"/>
  <c r="A41" i="3"/>
  <c r="A40" i="3"/>
  <c r="A39" i="3"/>
  <c r="A38" i="3"/>
  <c r="A37" i="3"/>
  <c r="A36" i="3"/>
  <c r="A35" i="3"/>
  <c r="A34" i="3"/>
  <c r="A33" i="3"/>
  <c r="A32" i="3"/>
  <c r="A31" i="3"/>
  <c r="A30" i="3"/>
  <c r="C29" i="3"/>
  <c r="A29" i="3"/>
  <c r="C28" i="3"/>
  <c r="A28" i="3"/>
  <c r="C27" i="3"/>
  <c r="A27" i="3"/>
  <c r="C26" i="3"/>
  <c r="A26" i="3"/>
  <c r="C25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8" i="23"/>
  <c r="A7" i="23"/>
  <c r="B8" i="24"/>
  <c r="B9" i="24"/>
  <c r="C14" i="24" s="1" a="1"/>
  <c r="C14" i="24" s="1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5" i="24"/>
  <c r="B46" i="24"/>
  <c r="B50" i="23"/>
  <c r="B47" i="24" s="1"/>
  <c r="B51" i="23"/>
  <c r="B48" i="24"/>
  <c r="B52" i="23"/>
  <c r="B49" i="24"/>
  <c r="B53" i="23"/>
  <c r="B50" i="24" s="1"/>
  <c r="B54" i="23"/>
  <c r="B51" i="24" s="1"/>
  <c r="B55" i="23"/>
  <c r="B52" i="24"/>
  <c r="B56" i="23"/>
  <c r="B53" i="24" s="1"/>
  <c r="B57" i="23"/>
  <c r="B54" i="24" s="1"/>
  <c r="B58" i="23"/>
  <c r="B55" i="24"/>
  <c r="B59" i="23"/>
  <c r="B56" i="24"/>
  <c r="B60" i="23"/>
  <c r="B57" i="24"/>
  <c r="B61" i="23"/>
  <c r="B58" i="24" s="1"/>
  <c r="B62" i="23"/>
  <c r="B59" i="24"/>
  <c r="B63" i="23"/>
  <c r="B7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5" i="24"/>
  <c r="K4" i="24"/>
  <c r="G6" i="8" s="1"/>
  <c r="I1" i="8" s="1"/>
  <c r="G6" i="16"/>
  <c r="C4" i="24"/>
  <c r="F65" i="7"/>
  <c r="F61" i="7"/>
  <c r="E69" i="2"/>
  <c r="F69" i="2" s="1"/>
  <c r="E70" i="2"/>
  <c r="F70" i="2"/>
  <c r="E71" i="2"/>
  <c r="F71" i="2"/>
  <c r="E72" i="2"/>
  <c r="F72" i="2"/>
  <c r="E73" i="2"/>
  <c r="F73" i="2" s="1"/>
  <c r="E74" i="2"/>
  <c r="F74" i="2"/>
  <c r="E75" i="2"/>
  <c r="F75" i="2"/>
  <c r="E68" i="2"/>
  <c r="F68" i="2"/>
  <c r="S63" i="23"/>
  <c r="R63" i="23"/>
  <c r="Q63" i="23"/>
  <c r="P63" i="23"/>
  <c r="O63" i="23"/>
  <c r="N63" i="23"/>
  <c r="M63" i="23"/>
  <c r="S62" i="23"/>
  <c r="J59" i="24"/>
  <c r="R62" i="23"/>
  <c r="I59" i="24"/>
  <c r="Q62" i="23"/>
  <c r="H59" i="24" s="1"/>
  <c r="P62" i="23"/>
  <c r="G59" i="24"/>
  <c r="O62" i="23"/>
  <c r="F59" i="24"/>
  <c r="N62" i="23"/>
  <c r="E59" i="24"/>
  <c r="M62" i="23"/>
  <c r="D59" i="24" s="1"/>
  <c r="S61" i="23"/>
  <c r="J58" i="24"/>
  <c r="R61" i="23"/>
  <c r="I58" i="24" s="1"/>
  <c r="Q61" i="23"/>
  <c r="H58" i="24"/>
  <c r="P61" i="23"/>
  <c r="G58" i="24" s="1"/>
  <c r="O61" i="23"/>
  <c r="F58" i="24"/>
  <c r="N61" i="23"/>
  <c r="E58" i="24" s="1"/>
  <c r="M61" i="23"/>
  <c r="D58" i="24"/>
  <c r="S60" i="23"/>
  <c r="J57" i="24" s="1"/>
  <c r="R60" i="23"/>
  <c r="I57" i="24"/>
  <c r="Q60" i="23"/>
  <c r="H57" i="24"/>
  <c r="P60" i="23"/>
  <c r="G57" i="24"/>
  <c r="O60" i="23"/>
  <c r="F57" i="24" s="1"/>
  <c r="N60" i="23"/>
  <c r="E57" i="24"/>
  <c r="M60" i="23"/>
  <c r="D57" i="24"/>
  <c r="S59" i="23"/>
  <c r="J56" i="24"/>
  <c r="R59" i="23"/>
  <c r="I56" i="24" s="1"/>
  <c r="Q59" i="23"/>
  <c r="H56" i="24"/>
  <c r="P59" i="23"/>
  <c r="G56" i="24"/>
  <c r="O59" i="23"/>
  <c r="F56" i="24"/>
  <c r="N59" i="23"/>
  <c r="E56" i="24" s="1"/>
  <c r="M59" i="23"/>
  <c r="D56" i="24"/>
  <c r="S58" i="23"/>
  <c r="J55" i="24" s="1"/>
  <c r="R58" i="23"/>
  <c r="I55" i="24"/>
  <c r="Q58" i="23"/>
  <c r="H55" i="24" s="1"/>
  <c r="P58" i="23"/>
  <c r="G55" i="24"/>
  <c r="O58" i="23"/>
  <c r="F55" i="24"/>
  <c r="N58" i="23"/>
  <c r="E55" i="24"/>
  <c r="M58" i="23"/>
  <c r="D55" i="24" s="1"/>
  <c r="M55" i="24"/>
  <c r="S57" i="23"/>
  <c r="J54" i="24" s="1"/>
  <c r="R57" i="23"/>
  <c r="I54" i="24" s="1"/>
  <c r="Q57" i="23"/>
  <c r="H54" i="24" s="1"/>
  <c r="P57" i="23"/>
  <c r="G54" i="24"/>
  <c r="O57" i="23"/>
  <c r="F54" i="24" s="1"/>
  <c r="N57" i="23"/>
  <c r="E54" i="24" s="1"/>
  <c r="M57" i="23"/>
  <c r="D54" i="24"/>
  <c r="M54" i="24" s="1"/>
  <c r="Z54" i="24" s="1"/>
  <c r="AM54" i="24" s="1"/>
  <c r="AZ54" i="24" s="1"/>
  <c r="BM54" i="24" s="1"/>
  <c r="BZ54" i="24" s="1"/>
  <c r="CM54" i="24" s="1"/>
  <c r="CZ54" i="24" s="1"/>
  <c r="DM54" i="24" s="1"/>
  <c r="DZ54" i="24" s="1"/>
  <c r="EM54" i="24" s="1"/>
  <c r="EZ54" i="24" s="1"/>
  <c r="FM54" i="24" s="1"/>
  <c r="FZ54" i="24" s="1"/>
  <c r="GM54" i="24" s="1"/>
  <c r="GZ54" i="24" s="1"/>
  <c r="HM54" i="24" s="1"/>
  <c r="HZ54" i="24" s="1"/>
  <c r="IM54" i="24" s="1"/>
  <c r="IZ54" i="24" s="1"/>
  <c r="JM54" i="24" s="1"/>
  <c r="JZ54" i="24" s="1"/>
  <c r="KM54" i="24" s="1"/>
  <c r="KZ54" i="24" s="1"/>
  <c r="LM54" i="24" s="1"/>
  <c r="LZ54" i="24" s="1"/>
  <c r="MM54" i="24" s="1"/>
  <c r="MZ54" i="24" s="1"/>
  <c r="S56" i="23"/>
  <c r="J53" i="24"/>
  <c r="R56" i="23"/>
  <c r="I53" i="24"/>
  <c r="Q56" i="23"/>
  <c r="H53" i="24"/>
  <c r="P56" i="23"/>
  <c r="G53" i="24" s="1"/>
  <c r="O56" i="23"/>
  <c r="F53" i="24"/>
  <c r="N56" i="23"/>
  <c r="E53" i="24"/>
  <c r="M56" i="23"/>
  <c r="D53" i="24"/>
  <c r="S55" i="23"/>
  <c r="J52" i="24" s="1"/>
  <c r="R55" i="23"/>
  <c r="I52" i="24"/>
  <c r="Q55" i="23"/>
  <c r="H52" i="24"/>
  <c r="P55" i="23"/>
  <c r="G52" i="24"/>
  <c r="O55" i="23"/>
  <c r="F52" i="24" s="1"/>
  <c r="N55" i="23"/>
  <c r="E52" i="24"/>
  <c r="M55" i="23"/>
  <c r="D52" i="24" s="1"/>
  <c r="K52" i="24" s="1"/>
  <c r="X52" i="24" s="1"/>
  <c r="AK52" i="24" s="1"/>
  <c r="AX52" i="24" s="1"/>
  <c r="BK52" i="24" s="1"/>
  <c r="BX52" i="24" s="1"/>
  <c r="CK52" i="24" s="1"/>
  <c r="CX52" i="24" s="1"/>
  <c r="DK52" i="24" s="1"/>
  <c r="DX52" i="24" s="1"/>
  <c r="EK52" i="24" s="1"/>
  <c r="EX52" i="24" s="1"/>
  <c r="FK52" i="24" s="1"/>
  <c r="FX52" i="24" s="1"/>
  <c r="GK52" i="24" s="1"/>
  <c r="GX52" i="24" s="1"/>
  <c r="HK52" i="24" s="1"/>
  <c r="HX52" i="24" s="1"/>
  <c r="IK52" i="24" s="1"/>
  <c r="IX52" i="24" s="1"/>
  <c r="JK52" i="24" s="1"/>
  <c r="JX52" i="24" s="1"/>
  <c r="KK52" i="24" s="1"/>
  <c r="KX52" i="24" s="1"/>
  <c r="LK52" i="24" s="1"/>
  <c r="LX52" i="24" s="1"/>
  <c r="MK52" i="24" s="1"/>
  <c r="MX52" i="24" s="1"/>
  <c r="NK52" i="24" s="1"/>
  <c r="S54" i="23"/>
  <c r="J51" i="24"/>
  <c r="R54" i="23"/>
  <c r="I51" i="24"/>
  <c r="Q54" i="23"/>
  <c r="H51" i="24"/>
  <c r="P54" i="23"/>
  <c r="G51" i="24" s="1"/>
  <c r="O54" i="23"/>
  <c r="F51" i="24"/>
  <c r="N54" i="23"/>
  <c r="E51" i="24"/>
  <c r="M54" i="23"/>
  <c r="D51" i="24" s="1"/>
  <c r="S53" i="23"/>
  <c r="J50" i="24" s="1"/>
  <c r="R53" i="23"/>
  <c r="I50" i="24" s="1"/>
  <c r="Q53" i="23"/>
  <c r="H50" i="24"/>
  <c r="P53" i="23"/>
  <c r="G50" i="24" s="1"/>
  <c r="O53" i="23"/>
  <c r="F50" i="24" s="1"/>
  <c r="N53" i="23"/>
  <c r="E50" i="24"/>
  <c r="M53" i="23"/>
  <c r="D50" i="24"/>
  <c r="S52" i="23"/>
  <c r="J49" i="24"/>
  <c r="R52" i="23"/>
  <c r="I49" i="24" s="1"/>
  <c r="Q52" i="23"/>
  <c r="H49" i="24"/>
  <c r="P52" i="23"/>
  <c r="G49" i="24"/>
  <c r="O52" i="23"/>
  <c r="F49" i="24"/>
  <c r="N52" i="23"/>
  <c r="E49" i="24" s="1"/>
  <c r="M52" i="23"/>
  <c r="D49" i="24" s="1"/>
  <c r="S51" i="23"/>
  <c r="J48" i="24"/>
  <c r="R51" i="23"/>
  <c r="I48" i="24"/>
  <c r="Q51" i="23"/>
  <c r="H48" i="24" s="1"/>
  <c r="P51" i="23"/>
  <c r="G48" i="24" s="1"/>
  <c r="O51" i="23"/>
  <c r="F48" i="24"/>
  <c r="N51" i="23"/>
  <c r="E48" i="24" s="1"/>
  <c r="M51" i="23"/>
  <c r="D48" i="24" s="1"/>
  <c r="O48" i="24" s="1"/>
  <c r="AB48" i="24" s="1"/>
  <c r="AO48" i="24" s="1"/>
  <c r="BB48" i="24" s="1"/>
  <c r="BO48" i="24" s="1"/>
  <c r="CB48" i="24" s="1"/>
  <c r="CO48" i="24" s="1"/>
  <c r="DB48" i="24" s="1"/>
  <c r="DO48" i="24" s="1"/>
  <c r="EB48" i="24" s="1"/>
  <c r="EO48" i="24" s="1"/>
  <c r="FB48" i="24" s="1"/>
  <c r="FO48" i="24" s="1"/>
  <c r="GB48" i="24" s="1"/>
  <c r="GO48" i="24" s="1"/>
  <c r="HB48" i="24" s="1"/>
  <c r="HO48" i="24" s="1"/>
  <c r="IB48" i="24" s="1"/>
  <c r="IO48" i="24" s="1"/>
  <c r="JB48" i="24" s="1"/>
  <c r="JO48" i="24" s="1"/>
  <c r="KB48" i="24" s="1"/>
  <c r="KO48" i="24" s="1"/>
  <c r="LB48" i="24" s="1"/>
  <c r="LO48" i="24" s="1"/>
  <c r="MB48" i="24" s="1"/>
  <c r="MO48" i="24" s="1"/>
  <c r="NB48" i="24" s="1"/>
  <c r="S50" i="23"/>
  <c r="J47" i="24"/>
  <c r="R50" i="23"/>
  <c r="I47" i="24"/>
  <c r="Q50" i="23"/>
  <c r="H47" i="24"/>
  <c r="P50" i="23"/>
  <c r="G47" i="24" s="1"/>
  <c r="O50" i="23"/>
  <c r="F47" i="24"/>
  <c r="N50" i="23"/>
  <c r="E47" i="24"/>
  <c r="M50" i="23"/>
  <c r="D47" i="24"/>
  <c r="L47" i="24"/>
  <c r="Y47" i="24" s="1"/>
  <c r="AL47" i="24" s="1"/>
  <c r="AY47" i="24" s="1"/>
  <c r="BL47" i="24" s="1"/>
  <c r="BY47" i="24" s="1"/>
  <c r="CL47" i="24" s="1"/>
  <c r="CY47" i="24" s="1"/>
  <c r="DL47" i="24" s="1"/>
  <c r="DY47" i="24" s="1"/>
  <c r="EL47" i="24" s="1"/>
  <c r="EY47" i="24" s="1"/>
  <c r="FL47" i="24" s="1"/>
  <c r="FY47" i="24" s="1"/>
  <c r="GL47" i="24" s="1"/>
  <c r="GY47" i="24" s="1"/>
  <c r="HL47" i="24" s="1"/>
  <c r="HY47" i="24" s="1"/>
  <c r="IL47" i="24" s="1"/>
  <c r="IY47" i="24" s="1"/>
  <c r="JL47" i="24" s="1"/>
  <c r="JY47" i="24" s="1"/>
  <c r="KL47" i="24" s="1"/>
  <c r="KY47" i="24" s="1"/>
  <c r="LL47" i="24" s="1"/>
  <c r="LY47" i="24" s="1"/>
  <c r="ML47" i="24" s="1"/>
  <c r="MY47" i="24" s="1"/>
  <c r="NL47" i="24" s="1"/>
  <c r="C10" i="23" a="1"/>
  <c r="C10" i="23"/>
  <c r="C11" i="23" a="1"/>
  <c r="C11" i="23" s="1"/>
  <c r="C12" i="23" a="1"/>
  <c r="C12" i="23"/>
  <c r="C13" i="23" a="1"/>
  <c r="C13" i="23"/>
  <c r="C14" i="23" a="1"/>
  <c r="C14" i="23"/>
  <c r="C15" i="23" a="1"/>
  <c r="C15" i="23" s="1"/>
  <c r="C16" i="23" a="1"/>
  <c r="C16" i="23"/>
  <c r="C17" i="23" a="1"/>
  <c r="C17" i="23" s="1"/>
  <c r="C18" i="23" a="1"/>
  <c r="C18" i="23"/>
  <c r="C19" i="23" a="1"/>
  <c r="C19" i="23" s="1"/>
  <c r="C20" i="23" a="1"/>
  <c r="C20" i="23"/>
  <c r="C21" i="23" a="1"/>
  <c r="C21" i="23" s="1"/>
  <c r="C22" i="23" a="1"/>
  <c r="C22" i="23"/>
  <c r="C23" i="23" a="1"/>
  <c r="C23" i="23" s="1"/>
  <c r="C24" i="23" a="1"/>
  <c r="C24" i="23"/>
  <c r="C25" i="23" a="1"/>
  <c r="C25" i="23"/>
  <c r="C26" i="23" a="1"/>
  <c r="C26" i="23"/>
  <c r="C27" i="23" a="1"/>
  <c r="C27" i="23" s="1"/>
  <c r="C28" i="23" a="1"/>
  <c r="C28" i="23"/>
  <c r="C29" i="23" a="1"/>
  <c r="C29" i="23"/>
  <c r="C30" i="23" a="1"/>
  <c r="C30" i="23"/>
  <c r="C31" i="23" a="1"/>
  <c r="C31" i="23" s="1"/>
  <c r="C32" i="23" a="1"/>
  <c r="C32" i="23"/>
  <c r="C33" i="23" a="1"/>
  <c r="C33" i="23"/>
  <c r="C34" i="23" a="1"/>
  <c r="C34" i="23"/>
  <c r="C35" i="23" a="1"/>
  <c r="C35" i="23" s="1"/>
  <c r="C36" i="23" a="1"/>
  <c r="C36" i="23"/>
  <c r="C37" i="23" a="1"/>
  <c r="C37" i="23" s="1"/>
  <c r="C38" i="23" a="1"/>
  <c r="C38" i="23"/>
  <c r="C39" i="23" a="1"/>
  <c r="C39" i="23" s="1"/>
  <c r="C40" i="23" a="1"/>
  <c r="C40" i="23"/>
  <c r="C41" i="23" a="1"/>
  <c r="C41" i="23"/>
  <c r="C42" i="23" a="1"/>
  <c r="C42" i="23"/>
  <c r="C43" i="23" a="1"/>
  <c r="C43" i="23" s="1"/>
  <c r="C44" i="23" a="1"/>
  <c r="C44" i="23"/>
  <c r="A92" i="23"/>
  <c r="A91" i="23"/>
  <c r="A90" i="23"/>
  <c r="A89" i="23"/>
  <c r="A88" i="23"/>
  <c r="A87" i="23"/>
  <c r="A86" i="23"/>
  <c r="A85" i="23"/>
  <c r="A83" i="23"/>
  <c r="A82" i="23"/>
  <c r="A81" i="23"/>
  <c r="A80" i="23"/>
  <c r="A79" i="23"/>
  <c r="A78" i="23"/>
  <c r="A77" i="23"/>
  <c r="A76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F64" i="13"/>
  <c r="F65" i="12"/>
  <c r="F69" i="12"/>
  <c r="F68" i="11"/>
  <c r="F75" i="16"/>
  <c r="F77" i="16"/>
  <c r="AM60" i="13"/>
  <c r="AM59" i="13"/>
  <c r="AM58" i="13"/>
  <c r="AM57" i="13"/>
  <c r="AM56" i="13"/>
  <c r="AM55" i="13"/>
  <c r="AM54" i="13"/>
  <c r="AM53" i="13"/>
  <c r="AM52" i="13"/>
  <c r="AM51" i="13"/>
  <c r="AM50" i="13"/>
  <c r="AM49" i="13"/>
  <c r="AM48" i="13"/>
  <c r="AM47" i="13"/>
  <c r="AM4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63" i="12"/>
  <c r="AL60" i="12"/>
  <c r="AL59" i="12"/>
  <c r="AM58" i="12"/>
  <c r="AM57" i="12"/>
  <c r="AM56" i="12"/>
  <c r="AM55" i="12"/>
  <c r="AM54" i="12"/>
  <c r="AM53" i="12"/>
  <c r="AM51" i="12"/>
  <c r="AM50" i="12"/>
  <c r="AM49" i="12"/>
  <c r="AM48" i="12"/>
  <c r="AM47" i="12"/>
  <c r="AM46" i="12"/>
  <c r="AM45" i="12"/>
  <c r="AM44" i="12"/>
  <c r="AM43" i="12"/>
  <c r="AM26" i="12"/>
  <c r="AM25" i="12"/>
  <c r="AM24" i="12"/>
  <c r="AM23" i="12"/>
  <c r="AM22" i="12"/>
  <c r="AM21" i="12"/>
  <c r="AM20" i="12"/>
  <c r="AM19" i="12"/>
  <c r="AM18" i="12"/>
  <c r="AM17" i="12"/>
  <c r="AM16" i="12"/>
  <c r="AM15" i="12"/>
  <c r="AM14" i="12"/>
  <c r="AM13" i="12"/>
  <c r="AM12" i="12"/>
  <c r="AM11" i="12"/>
  <c r="AM10" i="12"/>
  <c r="AM9" i="12"/>
  <c r="AM8" i="12"/>
  <c r="AM7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J5" i="12"/>
  <c r="BI5" i="12"/>
  <c r="BI51" i="12" s="1"/>
  <c r="BH5" i="12"/>
  <c r="BH50" i="12" s="1"/>
  <c r="BG5" i="12"/>
  <c r="BF5" i="12"/>
  <c r="BE5" i="12"/>
  <c r="BE51" i="12" s="1"/>
  <c r="BD5" i="12"/>
  <c r="BC5" i="12"/>
  <c r="BB5" i="12"/>
  <c r="BA5" i="12"/>
  <c r="BA51" i="12"/>
  <c r="AZ5" i="12"/>
  <c r="AY5" i="12"/>
  <c r="AX5" i="12"/>
  <c r="AW5" i="12"/>
  <c r="AV5" i="12"/>
  <c r="AV51" i="12" s="1"/>
  <c r="AU5" i="12"/>
  <c r="AT5" i="12"/>
  <c r="AS5" i="12"/>
  <c r="AS51" i="12"/>
  <c r="AR5" i="12"/>
  <c r="AQ5" i="12"/>
  <c r="AQ50" i="12" s="1"/>
  <c r="AP5" i="12"/>
  <c r="AO5" i="12"/>
  <c r="AN5" i="12"/>
  <c r="AM62" i="11"/>
  <c r="AM61" i="11"/>
  <c r="AM60" i="11"/>
  <c r="AM59" i="11"/>
  <c r="AM58" i="11"/>
  <c r="AM57" i="11"/>
  <c r="AM56" i="11"/>
  <c r="AM55" i="11"/>
  <c r="AM54" i="11"/>
  <c r="AM53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70" i="16"/>
  <c r="AM62" i="16"/>
  <c r="AM59" i="16"/>
  <c r="AM58" i="16"/>
  <c r="AM57" i="16"/>
  <c r="AM56" i="16"/>
  <c r="AM55" i="16"/>
  <c r="AM54" i="16"/>
  <c r="AM53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M8" i="16"/>
  <c r="AM7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J5" i="16"/>
  <c r="BI5" i="16"/>
  <c r="BH5" i="16"/>
  <c r="BG5" i="16"/>
  <c r="BG52" i="16"/>
  <c r="BF5" i="16"/>
  <c r="BE5" i="16"/>
  <c r="BD5" i="16"/>
  <c r="BC5" i="16"/>
  <c r="BC61" i="16" s="1"/>
  <c r="BC52" i="16"/>
  <c r="BB5" i="16"/>
  <c r="BB52" i="16" s="1"/>
  <c r="BA5" i="16"/>
  <c r="AZ5" i="16"/>
  <c r="AY5" i="16"/>
  <c r="AX5" i="16"/>
  <c r="AW5" i="16"/>
  <c r="AV5" i="16"/>
  <c r="AU5" i="16"/>
  <c r="AU52" i="16"/>
  <c r="AT5" i="16"/>
  <c r="AS5" i="16"/>
  <c r="AR5" i="16"/>
  <c r="AQ5" i="16"/>
  <c r="AQ57" i="16" s="1"/>
  <c r="AQ52" i="16"/>
  <c r="AP5" i="16"/>
  <c r="AO5" i="16"/>
  <c r="AN5" i="16"/>
  <c r="AM60" i="7"/>
  <c r="AM59" i="7"/>
  <c r="AM58" i="7"/>
  <c r="AM57" i="7"/>
  <c r="AM56" i="7"/>
  <c r="AM55" i="7"/>
  <c r="AM54" i="7"/>
  <c r="AM53" i="7"/>
  <c r="AM52" i="7"/>
  <c r="AM51" i="7"/>
  <c r="AM50" i="7"/>
  <c r="AM49" i="7"/>
  <c r="AM48" i="7"/>
  <c r="AM47" i="7"/>
  <c r="AM46" i="7"/>
  <c r="AM45" i="7"/>
  <c r="AM44" i="7"/>
  <c r="AM43" i="7"/>
  <c r="AM42" i="7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60" i="6"/>
  <c r="AM59" i="6"/>
  <c r="AM58" i="6"/>
  <c r="AM57" i="6"/>
  <c r="AM56" i="6"/>
  <c r="AM55" i="6"/>
  <c r="AM54" i="6"/>
  <c r="AM53" i="6"/>
  <c r="AM52" i="6"/>
  <c r="AM51" i="6"/>
  <c r="AM50" i="6"/>
  <c r="AM49" i="6"/>
  <c r="AM48" i="6"/>
  <c r="AM47" i="6"/>
  <c r="AM46" i="6"/>
  <c r="AM45" i="6"/>
  <c r="AM44" i="6"/>
  <c r="AM43" i="6"/>
  <c r="AM42" i="6"/>
  <c r="AM41" i="6"/>
  <c r="AM40" i="6"/>
  <c r="AM39" i="6"/>
  <c r="AM38" i="6"/>
  <c r="AM37" i="6"/>
  <c r="AM36" i="6"/>
  <c r="AM34" i="6"/>
  <c r="AM33" i="6"/>
  <c r="AM32" i="6"/>
  <c r="AM31" i="6"/>
  <c r="AM30" i="6"/>
  <c r="AM29" i="6"/>
  <c r="AM28" i="6"/>
  <c r="AM27" i="6"/>
  <c r="AM26" i="6"/>
  <c r="AM25" i="6"/>
  <c r="AM24" i="6"/>
  <c r="AM23" i="6"/>
  <c r="AM22" i="6"/>
  <c r="AM21" i="6"/>
  <c r="AM20" i="6"/>
  <c r="AM19" i="6"/>
  <c r="AM18" i="6"/>
  <c r="AM17" i="6"/>
  <c r="AM16" i="6"/>
  <c r="AM15" i="6"/>
  <c r="AM14" i="6"/>
  <c r="AM13" i="6"/>
  <c r="AM12" i="6"/>
  <c r="AM11" i="6"/>
  <c r="AM10" i="6"/>
  <c r="AM9" i="6"/>
  <c r="AM8" i="6"/>
  <c r="AM7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61" i="5"/>
  <c r="AM60" i="5"/>
  <c r="AM59" i="5"/>
  <c r="AM58" i="5"/>
  <c r="AM57" i="5"/>
  <c r="AM56" i="5"/>
  <c r="AM55" i="5"/>
  <c r="AM54" i="5"/>
  <c r="AM53" i="5"/>
  <c r="AM52" i="5"/>
  <c r="AM51" i="5"/>
  <c r="AM50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J5" i="5"/>
  <c r="BJ61" i="5"/>
  <c r="BI5" i="5"/>
  <c r="BH5" i="5"/>
  <c r="BH61" i="5" s="1"/>
  <c r="BG5" i="5"/>
  <c r="BF5" i="5"/>
  <c r="BF61" i="5" s="1"/>
  <c r="BE5" i="5"/>
  <c r="BE61" i="5" s="1"/>
  <c r="BD5" i="5"/>
  <c r="BD61" i="5"/>
  <c r="BC5" i="5"/>
  <c r="BC61" i="5" s="1"/>
  <c r="BB5" i="5"/>
  <c r="BB61" i="5"/>
  <c r="BA5" i="5"/>
  <c r="AZ5" i="5"/>
  <c r="AZ61" i="5"/>
  <c r="AY5" i="5"/>
  <c r="AX5" i="5"/>
  <c r="AX61" i="5" s="1"/>
  <c r="AW5" i="5"/>
  <c r="AW61" i="5"/>
  <c r="AV5" i="5"/>
  <c r="AV61" i="5" s="1"/>
  <c r="AU5" i="5"/>
  <c r="AT5" i="5"/>
  <c r="AT61" i="5"/>
  <c r="AS5" i="5"/>
  <c r="AS61" i="5" s="1"/>
  <c r="AR5" i="5"/>
  <c r="AR61" i="5"/>
  <c r="AQ5" i="5"/>
  <c r="AP5" i="5"/>
  <c r="AP61" i="5" s="1"/>
  <c r="AO5" i="5"/>
  <c r="AN5" i="5"/>
  <c r="AN61" i="5" s="1"/>
  <c r="AM6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M13" i="4"/>
  <c r="AM12" i="4"/>
  <c r="AM11" i="4"/>
  <c r="AM10" i="4"/>
  <c r="AM9" i="4"/>
  <c r="AM8" i="4"/>
  <c r="AM7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CM5" i="3"/>
  <c r="CL5" i="3"/>
  <c r="BJ5" i="3"/>
  <c r="BJ42" i="3" s="1"/>
  <c r="BJ61" i="3"/>
  <c r="BI5" i="3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BQ5" i="2"/>
  <c r="BR5" i="2"/>
  <c r="BJ5" i="2"/>
  <c r="BI5" i="2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H5" i="3"/>
  <c r="BH42" i="3" s="1"/>
  <c r="BH61" i="3"/>
  <c r="BG5" i="3"/>
  <c r="BG62" i="3"/>
  <c r="BF5" i="3"/>
  <c r="BF42" i="3" s="1"/>
  <c r="BF61" i="3"/>
  <c r="BE5" i="3"/>
  <c r="BD5" i="3"/>
  <c r="BD42" i="3" s="1"/>
  <c r="BC5" i="3"/>
  <c r="BB5" i="3"/>
  <c r="BB42" i="3" s="1"/>
  <c r="BA5" i="3"/>
  <c r="AZ5" i="3"/>
  <c r="AZ42" i="3" s="1"/>
  <c r="AY5" i="3"/>
  <c r="AY42" i="3" s="1"/>
  <c r="AX5" i="3"/>
  <c r="AX62" i="3"/>
  <c r="AW5" i="3"/>
  <c r="AV5" i="3"/>
  <c r="AV61" i="3" s="1"/>
  <c r="AU5" i="3"/>
  <c r="AU42" i="3" s="1"/>
  <c r="AT5" i="3"/>
  <c r="AT61" i="3"/>
  <c r="AS5" i="3"/>
  <c r="AR5" i="3"/>
  <c r="AQ5" i="3"/>
  <c r="AP5" i="3"/>
  <c r="AP42" i="3" s="1"/>
  <c r="AP62" i="3"/>
  <c r="AO5" i="3"/>
  <c r="AO42" i="3" s="1"/>
  <c r="AN5" i="3"/>
  <c r="AN42" i="3" s="1"/>
  <c r="AN62" i="3"/>
  <c r="AM67" i="2"/>
  <c r="AM58" i="2"/>
  <c r="AM57" i="2"/>
  <c r="AM56" i="2"/>
  <c r="AM55" i="2"/>
  <c r="AM54" i="2"/>
  <c r="AM53" i="2"/>
  <c r="AM52" i="2"/>
  <c r="AM51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A67" i="2" s="1"/>
  <c r="CD67" i="2" s="1"/>
  <c r="BB5" i="2"/>
  <c r="BC5" i="2"/>
  <c r="BD5" i="2"/>
  <c r="BE5" i="2"/>
  <c r="BF5" i="2"/>
  <c r="BF67" i="2" s="1"/>
  <c r="CI67" i="2" s="1"/>
  <c r="BG5" i="2"/>
  <c r="BH5" i="2"/>
  <c r="AN5" i="2"/>
  <c r="AN67" i="2"/>
  <c r="BQ67" i="2" s="1"/>
  <c r="AF4" i="13"/>
  <c r="W4" i="13"/>
  <c r="K4" i="13"/>
  <c r="AF4" i="12"/>
  <c r="W4" i="12"/>
  <c r="K4" i="12"/>
  <c r="AF4" i="11"/>
  <c r="W4" i="11"/>
  <c r="K4" i="11"/>
  <c r="AF4" i="16"/>
  <c r="W4" i="16"/>
  <c r="K4" i="16"/>
  <c r="AF4" i="7"/>
  <c r="W4" i="7"/>
  <c r="K4" i="7"/>
  <c r="AF4" i="6"/>
  <c r="W4" i="6"/>
  <c r="K4" i="6"/>
  <c r="AF4" i="5"/>
  <c r="W4" i="5"/>
  <c r="K4" i="5"/>
  <c r="AF4" i="4"/>
  <c r="W4" i="4"/>
  <c r="K4" i="4"/>
  <c r="AF4" i="3"/>
  <c r="W4" i="3"/>
  <c r="K4" i="3"/>
  <c r="AF4" i="2"/>
  <c r="K4" i="2"/>
  <c r="W4" i="2"/>
  <c r="AK65" i="12"/>
  <c r="CX61" i="5"/>
  <c r="CT61" i="5"/>
  <c r="CW61" i="5"/>
  <c r="F7" i="3"/>
  <c r="F7" i="2"/>
  <c r="C8" i="2"/>
  <c r="D8" i="2"/>
  <c r="C9" i="2"/>
  <c r="D9" i="2"/>
  <c r="C10" i="2"/>
  <c r="D10" i="2"/>
  <c r="C11" i="2"/>
  <c r="D11" i="2"/>
  <c r="C12" i="2"/>
  <c r="D12" i="2"/>
  <c r="C13" i="2"/>
  <c r="D13" i="2"/>
  <c r="D7" i="2"/>
  <c r="C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67" i="2"/>
  <c r="A7" i="2"/>
  <c r="AQ61" i="5"/>
  <c r="AY61" i="5"/>
  <c r="AK64" i="12"/>
  <c r="G6" i="11"/>
  <c r="I1" i="11"/>
  <c r="BI61" i="5"/>
  <c r="G6" i="5"/>
  <c r="BA61" i="5"/>
  <c r="AU61" i="5"/>
  <c r="AQ61" i="3"/>
  <c r="F64" i="3"/>
  <c r="AN61" i="3"/>
  <c r="K5" i="24"/>
  <c r="BJ62" i="3"/>
  <c r="BF62" i="3"/>
  <c r="G6" i="4"/>
  <c r="I1" i="4"/>
  <c r="AK66" i="12"/>
  <c r="N4" i="24"/>
  <c r="AO61" i="5"/>
  <c r="AT62" i="3"/>
  <c r="C7" i="24" a="1"/>
  <c r="C7" i="24" s="1"/>
  <c r="G6" i="12"/>
  <c r="G2" i="12"/>
  <c r="H2" i="12" s="1"/>
  <c r="I2" i="12" s="1"/>
  <c r="J2" i="12" s="1"/>
  <c r="K2" i="12" s="1"/>
  <c r="L2" i="12" s="1"/>
  <c r="M2" i="12" s="1"/>
  <c r="N2" i="12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AH2" i="12" s="1"/>
  <c r="AI2" i="12" s="1"/>
  <c r="AJ2" i="12" s="1"/>
  <c r="AK2" i="12" s="1"/>
  <c r="G6" i="6"/>
  <c r="G6" i="7"/>
  <c r="G6" i="17"/>
  <c r="G2" i="17"/>
  <c r="H2" i="17"/>
  <c r="I2" i="17"/>
  <c r="J2" i="17" s="1"/>
  <c r="K2" i="17" s="1"/>
  <c r="L2" i="17" s="1"/>
  <c r="M2" i="17" s="1"/>
  <c r="N2" i="17" s="1"/>
  <c r="O2" i="17" s="1"/>
  <c r="P2" i="17"/>
  <c r="Q2" i="17" s="1"/>
  <c r="R2" i="17" s="1"/>
  <c r="S2" i="17" s="1"/>
  <c r="T2" i="17" s="1"/>
  <c r="U2" i="17" s="1"/>
  <c r="V2" i="17" s="1"/>
  <c r="W2" i="17" s="1"/>
  <c r="X2" i="17" s="1"/>
  <c r="Y2" i="17" s="1"/>
  <c r="Z2" i="17" s="1"/>
  <c r="AA2" i="17" s="1"/>
  <c r="AB2" i="17" s="1"/>
  <c r="AC2" i="17" s="1"/>
  <c r="AD2" i="17" s="1"/>
  <c r="AE2" i="17" s="1"/>
  <c r="AF2" i="17" s="1"/>
  <c r="AG2" i="17" s="1"/>
  <c r="AH2" i="17" s="1"/>
  <c r="AI2" i="17" s="1"/>
  <c r="AJ2" i="17" s="1"/>
  <c r="AK2" i="17" s="1"/>
  <c r="AY62" i="3"/>
  <c r="BG61" i="5"/>
  <c r="BH62" i="3"/>
  <c r="G6" i="3"/>
  <c r="H6" i="3"/>
  <c r="G6" i="13"/>
  <c r="G2" i="13" s="1"/>
  <c r="H2" i="13" s="1"/>
  <c r="I2" i="13" s="1"/>
  <c r="J2" i="13" s="1"/>
  <c r="K2" i="13" s="1"/>
  <c r="L2" i="13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G6" i="2"/>
  <c r="G5" i="2"/>
  <c r="AR62" i="3"/>
  <c r="AX61" i="3"/>
  <c r="BI62" i="3"/>
  <c r="H6" i="8"/>
  <c r="H5" i="8"/>
  <c r="C41" i="24" a="1"/>
  <c r="C41" i="24" s="1"/>
  <c r="BI67" i="8"/>
  <c r="AR67" i="8"/>
  <c r="AV67" i="8"/>
  <c r="BG67" i="8"/>
  <c r="AO67" i="8"/>
  <c r="AU67" i="8"/>
  <c r="BC67" i="8"/>
  <c r="AZ67" i="8"/>
  <c r="BJ67" i="8"/>
  <c r="BD67" i="8"/>
  <c r="AW67" i="8"/>
  <c r="BA67" i="8"/>
  <c r="BE67" i="8"/>
  <c r="BH67" i="8"/>
  <c r="CW67" i="8"/>
  <c r="CT67" i="8"/>
  <c r="CX67" i="8"/>
  <c r="AS67" i="8"/>
  <c r="AQ67" i="8"/>
  <c r="H6" i="17"/>
  <c r="G3" i="17"/>
  <c r="G2" i="5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H6" i="5"/>
  <c r="H3" i="5" s="1"/>
  <c r="I6" i="5"/>
  <c r="J6" i="5" s="1"/>
  <c r="J5" i="5" s="1"/>
  <c r="G2" i="2"/>
  <c r="H2" i="2"/>
  <c r="I2" i="2" s="1"/>
  <c r="J2" i="2" s="1"/>
  <c r="K2" i="2"/>
  <c r="L2" i="2" s="1"/>
  <c r="M2" i="2" s="1"/>
  <c r="H6" i="13"/>
  <c r="G3" i="13"/>
  <c r="G3" i="3"/>
  <c r="CG1" i="8"/>
  <c r="CK1" i="8"/>
  <c r="BQ2" i="8"/>
  <c r="BU1" i="8"/>
  <c r="CS1" i="8"/>
  <c r="BZ1" i="8"/>
  <c r="I5" i="5"/>
  <c r="AN50" i="12"/>
  <c r="BD50" i="12"/>
  <c r="BC50" i="12"/>
  <c r="CX50" i="12"/>
  <c r="BJ50" i="12"/>
  <c r="BF50" i="12"/>
  <c r="CT50" i="12"/>
  <c r="AR50" i="12"/>
  <c r="BA50" i="12"/>
  <c r="AV50" i="12"/>
  <c r="CW50" i="12"/>
  <c r="AO50" i="12"/>
  <c r="AS50" i="12"/>
  <c r="BG50" i="12"/>
  <c r="AY50" i="12"/>
  <c r="AU50" i="12"/>
  <c r="AT50" i="12"/>
  <c r="BI50" i="12"/>
  <c r="BH51" i="12"/>
  <c r="BJ51" i="12"/>
  <c r="AY51" i="12"/>
  <c r="CX51" i="12"/>
  <c r="CW51" i="12"/>
  <c r="BD51" i="12"/>
  <c r="AU51" i="12"/>
  <c r="AN51" i="12"/>
  <c r="BC51" i="12"/>
  <c r="AR51" i="12"/>
  <c r="AO51" i="12"/>
  <c r="AQ51" i="12"/>
  <c r="BG51" i="12"/>
  <c r="AT51" i="12"/>
  <c r="CT51" i="12"/>
  <c r="BF51" i="12"/>
  <c r="CX62" i="17"/>
  <c r="CW62" i="17"/>
  <c r="CT62" i="17"/>
  <c r="BD61" i="17"/>
  <c r="BI61" i="17"/>
  <c r="AX61" i="17"/>
  <c r="AW61" i="17"/>
  <c r="BJ61" i="17"/>
  <c r="BA61" i="17"/>
  <c r="AU61" i="17"/>
  <c r="BC61" i="17"/>
  <c r="AN61" i="17"/>
  <c r="AT61" i="17"/>
  <c r="AP61" i="17"/>
  <c r="BB61" i="17"/>
  <c r="CX61" i="17"/>
  <c r="BF61" i="17"/>
  <c r="AV61" i="17"/>
  <c r="CT61" i="17"/>
  <c r="CW61" i="17"/>
  <c r="AS61" i="17"/>
  <c r="AT63" i="17"/>
  <c r="AP63" i="17"/>
  <c r="BJ63" i="17"/>
  <c r="AO63" i="17"/>
  <c r="BB63" i="17"/>
  <c r="BF63" i="17"/>
  <c r="BD63" i="17"/>
  <c r="AU63" i="17"/>
  <c r="AS63" i="17"/>
  <c r="CX63" i="17"/>
  <c r="AX63" i="17"/>
  <c r="CW63" i="17"/>
  <c r="BA63" i="17"/>
  <c r="AW63" i="17"/>
  <c r="BC63" i="17"/>
  <c r="BI63" i="17"/>
  <c r="AN63" i="17"/>
  <c r="AV63" i="17"/>
  <c r="AZ63" i="17"/>
  <c r="CT63" i="17"/>
  <c r="AU65" i="17"/>
  <c r="AR65" i="17"/>
  <c r="AV65" i="17"/>
  <c r="BI65" i="17"/>
  <c r="CT65" i="17"/>
  <c r="AZ65" i="17"/>
  <c r="BH65" i="17"/>
  <c r="AP65" i="17"/>
  <c r="BB65" i="17"/>
  <c r="BC65" i="17"/>
  <c r="AN65" i="17"/>
  <c r="CX65" i="17"/>
  <c r="AX65" i="17"/>
  <c r="BF65" i="17"/>
  <c r="BJ65" i="17"/>
  <c r="AO65" i="17"/>
  <c r="BG65" i="17"/>
  <c r="AS65" i="17"/>
  <c r="BD65" i="17"/>
  <c r="BA65" i="17"/>
  <c r="CW65" i="17"/>
  <c r="AT65" i="17"/>
  <c r="AZ53" i="17"/>
  <c r="BJ53" i="17"/>
  <c r="BD53" i="17"/>
  <c r="BG53" i="17"/>
  <c r="AW53" i="17"/>
  <c r="AP53" i="17"/>
  <c r="BA53" i="17"/>
  <c r="CX53" i="17"/>
  <c r="CT53" i="17"/>
  <c r="BF53" i="17"/>
  <c r="CW53" i="17"/>
  <c r="BI53" i="17"/>
  <c r="AV53" i="17"/>
  <c r="AU53" i="17"/>
  <c r="AT53" i="17"/>
  <c r="AN53" i="17"/>
  <c r="AO53" i="17"/>
  <c r="AY53" i="17"/>
  <c r="BB53" i="17"/>
  <c r="AS53" i="17"/>
  <c r="BC53" i="17"/>
  <c r="AX53" i="17"/>
  <c r="CT52" i="17"/>
  <c r="AU52" i="17"/>
  <c r="CX52" i="17"/>
  <c r="BB52" i="17"/>
  <c r="AP52" i="17"/>
  <c r="AS52" i="17"/>
  <c r="BF52" i="17"/>
  <c r="AT52" i="17"/>
  <c r="AW52" i="17"/>
  <c r="BH52" i="17"/>
  <c r="AX52" i="17"/>
  <c r="AV52" i="17"/>
  <c r="BE52" i="17"/>
  <c r="BJ52" i="17"/>
  <c r="AN52" i="17"/>
  <c r="BC52" i="17"/>
  <c r="AZ52" i="17"/>
  <c r="CW52" i="17"/>
  <c r="BI52" i="17"/>
  <c r="BA52" i="17"/>
  <c r="AR52" i="17"/>
  <c r="BD52" i="17"/>
  <c r="AY52" i="17"/>
  <c r="BG55" i="17"/>
  <c r="AZ55" i="17"/>
  <c r="BA55" i="17"/>
  <c r="BE55" i="17"/>
  <c r="BD55" i="17"/>
  <c r="AV55" i="17"/>
  <c r="BJ55" i="17"/>
  <c r="CT55" i="17"/>
  <c r="CW55" i="17"/>
  <c r="AU55" i="17"/>
  <c r="AO55" i="17"/>
  <c r="AR55" i="17"/>
  <c r="AP55" i="17"/>
  <c r="AY55" i="17"/>
  <c r="BF55" i="17"/>
  <c r="BI55" i="17"/>
  <c r="AX55" i="17"/>
  <c r="CX55" i="17"/>
  <c r="AS55" i="17"/>
  <c r="BB55" i="17"/>
  <c r="BC55" i="17"/>
  <c r="AT55" i="17"/>
  <c r="AN55" i="17"/>
  <c r="AQ55" i="17"/>
  <c r="BF50" i="17"/>
  <c r="AX50" i="17"/>
  <c r="BH50" i="17"/>
  <c r="BE50" i="17"/>
  <c r="BI50" i="17"/>
  <c r="BB50" i="17"/>
  <c r="AR50" i="17"/>
  <c r="CT50" i="17"/>
  <c r="AV50" i="17"/>
  <c r="AT50" i="17"/>
  <c r="AZ50" i="17"/>
  <c r="BD50" i="17"/>
  <c r="CW50" i="17"/>
  <c r="BJ50" i="17"/>
  <c r="AP50" i="17"/>
  <c r="AO50" i="17"/>
  <c r="AU50" i="17"/>
  <c r="AQ50" i="17"/>
  <c r="BC50" i="17"/>
  <c r="CX50" i="17"/>
  <c r="AN50" i="17"/>
  <c r="BA50" i="17"/>
  <c r="AS50" i="17"/>
  <c r="BI51" i="17"/>
  <c r="AP51" i="17"/>
  <c r="BA51" i="17"/>
  <c r="AS51" i="17"/>
  <c r="AZ51" i="17"/>
  <c r="AX51" i="17"/>
  <c r="AT51" i="17"/>
  <c r="AR51" i="17"/>
  <c r="CW51" i="17"/>
  <c r="AU51" i="17"/>
  <c r="BE51" i="17"/>
  <c r="BC51" i="17"/>
  <c r="AV51" i="17"/>
  <c r="BH51" i="17"/>
  <c r="BJ51" i="17"/>
  <c r="CT51" i="17"/>
  <c r="CX51" i="17"/>
  <c r="AO51" i="17"/>
  <c r="BF51" i="17"/>
  <c r="AW51" i="17"/>
  <c r="AN51" i="17"/>
  <c r="BD51" i="17"/>
  <c r="BB51" i="17"/>
  <c r="AQ51" i="17"/>
  <c r="BH48" i="17"/>
  <c r="BJ48" i="17"/>
  <c r="AU48" i="17"/>
  <c r="CT48" i="17"/>
  <c r="AX48" i="17"/>
  <c r="BI48" i="17"/>
  <c r="AS48" i="17"/>
  <c r="AW48" i="17"/>
  <c r="AY48" i="17"/>
  <c r="CW48" i="17"/>
  <c r="CX48" i="17"/>
  <c r="AQ48" i="17"/>
  <c r="AN48" i="17"/>
  <c r="BD48" i="17"/>
  <c r="AO48" i="17"/>
  <c r="BC48" i="17"/>
  <c r="BF48" i="17"/>
  <c r="BE48" i="17"/>
  <c r="AR48" i="17"/>
  <c r="AZ48" i="17"/>
  <c r="AP48" i="17"/>
  <c r="BB48" i="17"/>
  <c r="AT48" i="17"/>
  <c r="AV48" i="17"/>
  <c r="BA48" i="17"/>
  <c r="BH54" i="17"/>
  <c r="BC54" i="17"/>
  <c r="AP54" i="17"/>
  <c r="BG54" i="17"/>
  <c r="BB54" i="17"/>
  <c r="AT54" i="17"/>
  <c r="BI54" i="17"/>
  <c r="AZ54" i="17"/>
  <c r="BE54" i="17"/>
  <c r="CX54" i="17"/>
  <c r="AQ54" i="17"/>
  <c r="AS54" i="17"/>
  <c r="AR54" i="17"/>
  <c r="CT54" i="17"/>
  <c r="BD54" i="17"/>
  <c r="AU54" i="17"/>
  <c r="AO54" i="17"/>
  <c r="AN54" i="17"/>
  <c r="BA54" i="17"/>
  <c r="BJ54" i="17"/>
  <c r="CW54" i="17"/>
  <c r="BF54" i="17"/>
  <c r="AW54" i="17"/>
  <c r="AV54" i="17"/>
  <c r="AX54" i="17"/>
  <c r="BF49" i="17"/>
  <c r="BE49" i="17"/>
  <c r="AZ49" i="17"/>
  <c r="AR49" i="17"/>
  <c r="BA49" i="17"/>
  <c r="AQ49" i="17"/>
  <c r="BG49" i="17"/>
  <c r="BJ49" i="17"/>
  <c r="AX49" i="17"/>
  <c r="AU49" i="17"/>
  <c r="BD49" i="17"/>
  <c r="AO49" i="17"/>
  <c r="AW49" i="17"/>
  <c r="CX49" i="17"/>
  <c r="BC49" i="17"/>
  <c r="AT49" i="17"/>
  <c r="AV49" i="17"/>
  <c r="AN49" i="17"/>
  <c r="CT49" i="17"/>
  <c r="AS49" i="17"/>
  <c r="BH49" i="17"/>
  <c r="BB49" i="17"/>
  <c r="AP49" i="17"/>
  <c r="CW49" i="17"/>
  <c r="BI49" i="17"/>
  <c r="CT61" i="16"/>
  <c r="CW61" i="16"/>
  <c r="CX61" i="16"/>
  <c r="BG60" i="16"/>
  <c r="BI60" i="16"/>
  <c r="AX60" i="16"/>
  <c r="BB60" i="16"/>
  <c r="AT60" i="16"/>
  <c r="CW60" i="16"/>
  <c r="AV60" i="16"/>
  <c r="AO60" i="16"/>
  <c r="AU60" i="16"/>
  <c r="AQ60" i="16"/>
  <c r="BD60" i="16"/>
  <c r="AS60" i="16"/>
  <c r="BC60" i="16"/>
  <c r="BJ60" i="16"/>
  <c r="AP60" i="16"/>
  <c r="AZ60" i="16"/>
  <c r="CX60" i="16"/>
  <c r="AR60" i="16"/>
  <c r="BF60" i="16"/>
  <c r="BA60" i="16"/>
  <c r="BH60" i="16"/>
  <c r="AW57" i="16"/>
  <c r="CT57" i="16"/>
  <c r="AR57" i="16"/>
  <c r="AO57" i="16"/>
  <c r="BI57" i="16"/>
  <c r="BF57" i="16"/>
  <c r="BJ57" i="16"/>
  <c r="CW57" i="16"/>
  <c r="AU57" i="16"/>
  <c r="CX57" i="16"/>
  <c r="BA57" i="16"/>
  <c r="AZ57" i="16"/>
  <c r="BH57" i="16"/>
  <c r="BD57" i="16"/>
  <c r="AX57" i="16"/>
  <c r="AS57" i="16"/>
  <c r="BC57" i="16"/>
  <c r="AP57" i="16"/>
  <c r="BG57" i="16"/>
  <c r="AT57" i="16"/>
  <c r="BF59" i="16"/>
  <c r="AX59" i="16"/>
  <c r="CW59" i="16"/>
  <c r="AP59" i="16"/>
  <c r="AV59" i="16"/>
  <c r="BI59" i="16"/>
  <c r="CX59" i="16"/>
  <c r="CT59" i="16"/>
  <c r="AQ59" i="16"/>
  <c r="AU59" i="16"/>
  <c r="AR59" i="16"/>
  <c r="BG59" i="16"/>
  <c r="AZ59" i="16"/>
  <c r="AN59" i="16"/>
  <c r="BB59" i="16"/>
  <c r="BA59" i="16"/>
  <c r="BC59" i="16"/>
  <c r="AT59" i="16"/>
  <c r="AS59" i="16"/>
  <c r="BH59" i="16"/>
  <c r="BI58" i="16"/>
  <c r="AO58" i="16"/>
  <c r="AS58" i="16"/>
  <c r="CX58" i="16"/>
  <c r="AN58" i="16"/>
  <c r="BH58" i="16"/>
  <c r="BB58" i="16"/>
  <c r="BA58" i="16"/>
  <c r="AU58" i="16"/>
  <c r="BJ58" i="16"/>
  <c r="AW58" i="16"/>
  <c r="BC58" i="16"/>
  <c r="AX58" i="16"/>
  <c r="CW58" i="16"/>
  <c r="AQ58" i="16"/>
  <c r="CT58" i="16"/>
  <c r="AR58" i="16"/>
  <c r="AZ58" i="16"/>
  <c r="BF58" i="16"/>
  <c r="AV58" i="16"/>
  <c r="BG58" i="16"/>
  <c r="AP58" i="16"/>
  <c r="AZ50" i="16"/>
  <c r="AO50" i="16"/>
  <c r="AN50" i="16"/>
  <c r="CT50" i="16"/>
  <c r="AQ50" i="16"/>
  <c r="AR50" i="16"/>
  <c r="BF50" i="16"/>
  <c r="AT50" i="16"/>
  <c r="BH50" i="16"/>
  <c r="BI50" i="16"/>
  <c r="BA50" i="16"/>
  <c r="CX50" i="16"/>
  <c r="AX50" i="16"/>
  <c r="AU50" i="16"/>
  <c r="BJ50" i="16"/>
  <c r="AS50" i="16"/>
  <c r="AW50" i="16"/>
  <c r="BB50" i="16"/>
  <c r="BC50" i="16"/>
  <c r="CW50" i="16"/>
  <c r="BG50" i="16"/>
  <c r="AP50" i="16"/>
  <c r="BD50" i="16"/>
  <c r="BF70" i="16"/>
  <c r="AW70" i="16"/>
  <c r="AP70" i="16"/>
  <c r="BH70" i="16"/>
  <c r="CT70" i="16"/>
  <c r="AS70" i="16"/>
  <c r="AU70" i="16"/>
  <c r="AN70" i="16"/>
  <c r="BG70" i="16"/>
  <c r="BJ70" i="16"/>
  <c r="AR70" i="16"/>
  <c r="AO70" i="16"/>
  <c r="CW70" i="16"/>
  <c r="BA70" i="16"/>
  <c r="BI70" i="16"/>
  <c r="AT70" i="16"/>
  <c r="BC70" i="16"/>
  <c r="AQ70" i="16"/>
  <c r="AX70" i="16"/>
  <c r="BD70" i="16"/>
  <c r="BB70" i="16"/>
  <c r="CX70" i="16"/>
  <c r="CW42" i="16"/>
  <c r="AX42" i="16"/>
  <c r="BD42" i="16"/>
  <c r="BA42" i="16"/>
  <c r="AS42" i="16"/>
  <c r="BG42" i="16"/>
  <c r="AP42" i="16"/>
  <c r="AV42" i="16"/>
  <c r="AN42" i="16"/>
  <c r="BJ42" i="16"/>
  <c r="AW42" i="16"/>
  <c r="AZ42" i="16"/>
  <c r="BF42" i="16"/>
  <c r="CX42" i="16"/>
  <c r="AR42" i="16"/>
  <c r="AT42" i="16"/>
  <c r="AU42" i="16"/>
  <c r="AQ42" i="16"/>
  <c r="BI42" i="16"/>
  <c r="BC42" i="16"/>
  <c r="CT42" i="16"/>
  <c r="AX44" i="16"/>
  <c r="AP44" i="16"/>
  <c r="BA44" i="16"/>
  <c r="AV44" i="16"/>
  <c r="AQ44" i="16"/>
  <c r="BI44" i="16"/>
  <c r="AU44" i="16"/>
  <c r="BC44" i="16"/>
  <c r="BH44" i="16"/>
  <c r="BG44" i="16"/>
  <c r="AW44" i="16"/>
  <c r="CX44" i="16"/>
  <c r="AS44" i="16"/>
  <c r="CW44" i="16"/>
  <c r="BB44" i="16"/>
  <c r="AN44" i="16"/>
  <c r="BD44" i="16"/>
  <c r="BJ44" i="16"/>
  <c r="CT44" i="16"/>
  <c r="AT44" i="16"/>
  <c r="AR44" i="16"/>
  <c r="BF44" i="16"/>
  <c r="BH54" i="16"/>
  <c r="AO54" i="16"/>
  <c r="AW54" i="16"/>
  <c r="AS54" i="16"/>
  <c r="AN54" i="16"/>
  <c r="CX54" i="16"/>
  <c r="AX54" i="16"/>
  <c r="BG54" i="16"/>
  <c r="CT54" i="16"/>
  <c r="CW54" i="16"/>
  <c r="AQ54" i="16"/>
  <c r="BF54" i="16"/>
  <c r="AP54" i="16"/>
  <c r="BI54" i="16"/>
  <c r="AU54" i="16"/>
  <c r="BD54" i="16"/>
  <c r="BB54" i="16"/>
  <c r="BJ54" i="16"/>
  <c r="BC54" i="16"/>
  <c r="AR54" i="16"/>
  <c r="BA54" i="16"/>
  <c r="BI47" i="16"/>
  <c r="AT47" i="16"/>
  <c r="BF47" i="16"/>
  <c r="AN47" i="16"/>
  <c r="AR47" i="16"/>
  <c r="AW47" i="16"/>
  <c r="AU47" i="16"/>
  <c r="BA47" i="16"/>
  <c r="CX47" i="16"/>
  <c r="AS47" i="16"/>
  <c r="AX47" i="16"/>
  <c r="CW47" i="16"/>
  <c r="AQ47" i="16"/>
  <c r="AP47" i="16"/>
  <c r="CT47" i="16"/>
  <c r="AZ47" i="16"/>
  <c r="BJ47" i="16"/>
  <c r="BD47" i="16"/>
  <c r="AV47" i="16"/>
  <c r="BC47" i="16"/>
  <c r="BB47" i="16"/>
  <c r="BG47" i="16"/>
  <c r="BH47" i="16"/>
  <c r="AV45" i="16"/>
  <c r="AR45" i="16"/>
  <c r="AS45" i="16"/>
  <c r="BJ45" i="16"/>
  <c r="CT45" i="16"/>
  <c r="AT45" i="16"/>
  <c r="AW45" i="16"/>
  <c r="BF45" i="16"/>
  <c r="BD45" i="16"/>
  <c r="CX45" i="16"/>
  <c r="AQ45" i="16"/>
  <c r="BG45" i="16"/>
  <c r="AU45" i="16"/>
  <c r="BC45" i="16"/>
  <c r="BI45" i="16"/>
  <c r="BA45" i="16"/>
  <c r="AP45" i="16"/>
  <c r="CW45" i="16"/>
  <c r="AO45" i="16"/>
  <c r="AX45" i="16"/>
  <c r="BB45" i="16"/>
  <c r="CX49" i="16"/>
  <c r="BG49" i="16"/>
  <c r="AS49" i="16"/>
  <c r="AQ49" i="16"/>
  <c r="AX49" i="16"/>
  <c r="AV49" i="16"/>
  <c r="AR49" i="16"/>
  <c r="BA49" i="16"/>
  <c r="BD49" i="16"/>
  <c r="BC49" i="16"/>
  <c r="AN49" i="16"/>
  <c r="BH49" i="16"/>
  <c r="BJ49" i="16"/>
  <c r="BI49" i="16"/>
  <c r="AZ49" i="16"/>
  <c r="CT49" i="16"/>
  <c r="BB49" i="16"/>
  <c r="AP49" i="16"/>
  <c r="CW49" i="16"/>
  <c r="AU49" i="16"/>
  <c r="BF49" i="16"/>
  <c r="AO49" i="16"/>
  <c r="AT49" i="16"/>
  <c r="AW49" i="16"/>
  <c r="BA56" i="16"/>
  <c r="BF56" i="16"/>
  <c r="AV56" i="16"/>
  <c r="BJ56" i="16"/>
  <c r="AN56" i="16"/>
  <c r="AT56" i="16"/>
  <c r="BG56" i="16"/>
  <c r="AW56" i="16"/>
  <c r="AS56" i="16"/>
  <c r="AP56" i="16"/>
  <c r="AU56" i="16"/>
  <c r="BC56" i="16"/>
  <c r="BI56" i="16"/>
  <c r="BB56" i="16"/>
  <c r="BD56" i="16"/>
  <c r="AR56" i="16"/>
  <c r="BH56" i="16"/>
  <c r="AZ56" i="16"/>
  <c r="AQ56" i="16"/>
  <c r="CT56" i="16"/>
  <c r="AX56" i="16"/>
  <c r="CW56" i="16"/>
  <c r="CX56" i="16"/>
  <c r="AV46" i="16"/>
  <c r="BH46" i="16"/>
  <c r="AT46" i="16"/>
  <c r="AS46" i="16"/>
  <c r="AR46" i="16"/>
  <c r="BI46" i="16"/>
  <c r="CW46" i="16"/>
  <c r="AZ46" i="16"/>
  <c r="CX46" i="16"/>
  <c r="AP46" i="16"/>
  <c r="BF46" i="16"/>
  <c r="AQ46" i="16"/>
  <c r="BD46" i="16"/>
  <c r="AU46" i="16"/>
  <c r="AX46" i="16"/>
  <c r="BG46" i="16"/>
  <c r="BB46" i="16"/>
  <c r="AO46" i="16"/>
  <c r="AN46" i="16"/>
  <c r="AW46" i="16"/>
  <c r="BJ46" i="16"/>
  <c r="BC46" i="16"/>
  <c r="CT46" i="16"/>
  <c r="BA46" i="16"/>
  <c r="AU53" i="16"/>
  <c r="BA53" i="16"/>
  <c r="AN53" i="16"/>
  <c r="BC53" i="16"/>
  <c r="AV53" i="16"/>
  <c r="BD53" i="16"/>
  <c r="AZ53" i="16"/>
  <c r="BH53" i="16"/>
  <c r="AX53" i="16"/>
  <c r="CW53" i="16"/>
  <c r="AS53" i="16"/>
  <c r="BI53" i="16"/>
  <c r="CT53" i="16"/>
  <c r="AR53" i="16"/>
  <c r="CX53" i="16"/>
  <c r="BJ53" i="16"/>
  <c r="BF53" i="16"/>
  <c r="AO53" i="16"/>
  <c r="AQ53" i="16"/>
  <c r="AW53" i="16"/>
  <c r="AT53" i="16"/>
  <c r="AP53" i="16"/>
  <c r="BG53" i="16"/>
  <c r="BB53" i="16"/>
  <c r="AR55" i="16"/>
  <c r="AT55" i="16"/>
  <c r="AZ55" i="16"/>
  <c r="AP55" i="16"/>
  <c r="AX55" i="16"/>
  <c r="AS55" i="16"/>
  <c r="CW55" i="16"/>
  <c r="BH55" i="16"/>
  <c r="BJ55" i="16"/>
  <c r="AQ55" i="16"/>
  <c r="AU55" i="16"/>
  <c r="AW55" i="16"/>
  <c r="CX55" i="16"/>
  <c r="BG55" i="16"/>
  <c r="AV55" i="16"/>
  <c r="BA55" i="16"/>
  <c r="BB55" i="16"/>
  <c r="BD55" i="16"/>
  <c r="BI55" i="16"/>
  <c r="AO55" i="16"/>
  <c r="BC55" i="16"/>
  <c r="AN55" i="16"/>
  <c r="BF55" i="16"/>
  <c r="CT55" i="16"/>
  <c r="CT43" i="16"/>
  <c r="BC43" i="16"/>
  <c r="BG43" i="16"/>
  <c r="BF43" i="16"/>
  <c r="BI43" i="16"/>
  <c r="AR43" i="16"/>
  <c r="AP43" i="16"/>
  <c r="BA43" i="16"/>
  <c r="AX43" i="16"/>
  <c r="BH43" i="16"/>
  <c r="BJ43" i="16"/>
  <c r="AW43" i="16"/>
  <c r="AV43" i="16"/>
  <c r="AS43" i="16"/>
  <c r="AQ43" i="16"/>
  <c r="AZ43" i="16"/>
  <c r="AU43" i="16"/>
  <c r="AO43" i="16"/>
  <c r="AT43" i="16"/>
  <c r="BB43" i="16"/>
  <c r="CW43" i="16"/>
  <c r="CX43" i="16"/>
  <c r="AN43" i="16"/>
  <c r="BD43" i="16"/>
  <c r="BH51" i="16"/>
  <c r="AT51" i="16"/>
  <c r="AR51" i="16"/>
  <c r="CT51" i="16"/>
  <c r="AP51" i="16"/>
  <c r="AZ51" i="16"/>
  <c r="CW51" i="16"/>
  <c r="BB51" i="16"/>
  <c r="BF51" i="16"/>
  <c r="AV51" i="16"/>
  <c r="AQ51" i="16"/>
  <c r="AW51" i="16"/>
  <c r="AU51" i="16"/>
  <c r="BI51" i="16"/>
  <c r="AX51" i="16"/>
  <c r="AO51" i="16"/>
  <c r="BA51" i="16"/>
  <c r="BG51" i="16"/>
  <c r="BD51" i="16"/>
  <c r="AS51" i="16"/>
  <c r="BC51" i="16"/>
  <c r="BJ51" i="16"/>
  <c r="CX51" i="16"/>
  <c r="AN51" i="16"/>
  <c r="AW48" i="16"/>
  <c r="CT48" i="16"/>
  <c r="AX48" i="16"/>
  <c r="AO48" i="16"/>
  <c r="AP48" i="16"/>
  <c r="AT48" i="16"/>
  <c r="BF48" i="16"/>
  <c r="BB48" i="16"/>
  <c r="AS48" i="16"/>
  <c r="BI48" i="16"/>
  <c r="BH48" i="16"/>
  <c r="AZ48" i="16"/>
  <c r="BA48" i="16"/>
  <c r="BC48" i="16"/>
  <c r="AN48" i="16"/>
  <c r="BD48" i="16"/>
  <c r="CW48" i="16"/>
  <c r="CX48" i="16"/>
  <c r="AR48" i="16"/>
  <c r="AQ48" i="16"/>
  <c r="AV48" i="16"/>
  <c r="BJ48" i="16"/>
  <c r="BG48" i="16"/>
  <c r="AU48" i="16"/>
  <c r="BG62" i="16"/>
  <c r="BE62" i="16"/>
  <c r="BA62" i="16"/>
  <c r="AP62" i="16"/>
  <c r="AW62" i="16"/>
  <c r="AT62" i="16"/>
  <c r="AN62" i="16"/>
  <c r="AS62" i="16"/>
  <c r="BI62" i="16"/>
  <c r="AR62" i="16"/>
  <c r="CX62" i="16"/>
  <c r="CW62" i="16"/>
  <c r="BJ62" i="16"/>
  <c r="BH62" i="16"/>
  <c r="AV62" i="16"/>
  <c r="BF62" i="16"/>
  <c r="BD62" i="16"/>
  <c r="AQ62" i="16"/>
  <c r="BC62" i="16"/>
  <c r="AO62" i="16"/>
  <c r="AU62" i="16"/>
  <c r="AX62" i="16"/>
  <c r="BB62" i="16"/>
  <c r="AZ62" i="16"/>
  <c r="CT62" i="16"/>
  <c r="BG53" i="8"/>
  <c r="AW53" i="8"/>
  <c r="CT53" i="8"/>
  <c r="BD53" i="8"/>
  <c r="AT53" i="8"/>
  <c r="AU53" i="8"/>
  <c r="AZ53" i="8"/>
  <c r="AV53" i="8"/>
  <c r="BH53" i="8"/>
  <c r="BB53" i="8"/>
  <c r="AR53" i="8"/>
  <c r="BA53" i="8"/>
  <c r="AS53" i="8"/>
  <c r="BJ53" i="8"/>
  <c r="AO53" i="8"/>
  <c r="AQ53" i="8"/>
  <c r="AP53" i="8"/>
  <c r="BC53" i="8"/>
  <c r="BI53" i="8"/>
  <c r="CW53" i="8"/>
  <c r="AN53" i="8"/>
  <c r="AX53" i="8"/>
  <c r="BF53" i="8"/>
  <c r="CX53" i="8"/>
  <c r="AY53" i="8"/>
  <c r="BE53" i="8"/>
  <c r="BF58" i="8"/>
  <c r="BJ58" i="8"/>
  <c r="AY58" i="8"/>
  <c r="AN58" i="8"/>
  <c r="AW58" i="8"/>
  <c r="BI58" i="8"/>
  <c r="BC58" i="8"/>
  <c r="BG58" i="8"/>
  <c r="AV58" i="8"/>
  <c r="AU58" i="8"/>
  <c r="AS58" i="8"/>
  <c r="CX58" i="8"/>
  <c r="AZ58" i="8"/>
  <c r="BA58" i="8"/>
  <c r="BD58" i="8"/>
  <c r="AQ58" i="8"/>
  <c r="AO58" i="8"/>
  <c r="CT58" i="8"/>
  <c r="AX58" i="8"/>
  <c r="BE58" i="8"/>
  <c r="AT58" i="8"/>
  <c r="AP58" i="8"/>
  <c r="AR58" i="8"/>
  <c r="CW58" i="8"/>
  <c r="BH58" i="8"/>
  <c r="AR59" i="8"/>
  <c r="AY59" i="8"/>
  <c r="BA59" i="8"/>
  <c r="AP59" i="8"/>
  <c r="BG59" i="8"/>
  <c r="BC59" i="8"/>
  <c r="AQ59" i="8"/>
  <c r="AT59" i="8"/>
  <c r="BF59" i="8"/>
  <c r="AW59" i="8"/>
  <c r="AS59" i="8"/>
  <c r="BD59" i="8"/>
  <c r="AO59" i="8"/>
  <c r="AX59" i="8"/>
  <c r="BB59" i="8"/>
  <c r="AV59" i="8"/>
  <c r="BE59" i="8"/>
  <c r="AZ59" i="8"/>
  <c r="AU59" i="8"/>
  <c r="BI59" i="8"/>
  <c r="BH59" i="8"/>
  <c r="AN59" i="8"/>
  <c r="CX59" i="8"/>
  <c r="CW59" i="8"/>
  <c r="CT59" i="8"/>
  <c r="BJ59" i="8"/>
  <c r="AX48" i="8"/>
  <c r="AV48" i="8"/>
  <c r="BJ48" i="8"/>
  <c r="AR48" i="8"/>
  <c r="AS48" i="8"/>
  <c r="BC48" i="8"/>
  <c r="BI48" i="8"/>
  <c r="AZ48" i="8"/>
  <c r="BF48" i="8"/>
  <c r="AN48" i="8"/>
  <c r="AU48" i="8"/>
  <c r="CW48" i="8"/>
  <c r="BG48" i="8"/>
  <c r="AT48" i="8"/>
  <c r="CT48" i="8"/>
  <c r="BH48" i="8"/>
  <c r="CX48" i="8"/>
  <c r="BD48" i="8"/>
  <c r="AP48" i="8"/>
  <c r="BB48" i="8"/>
  <c r="BE48" i="8"/>
  <c r="AQ48" i="8"/>
  <c r="AW48" i="8"/>
  <c r="AO48" i="8"/>
  <c r="BA48" i="8"/>
  <c r="AY48" i="8"/>
  <c r="AP55" i="8"/>
  <c r="BH55" i="8"/>
  <c r="AY55" i="8"/>
  <c r="AV55" i="8"/>
  <c r="BJ55" i="8"/>
  <c r="AX55" i="8"/>
  <c r="AZ55" i="8"/>
  <c r="BC55" i="8"/>
  <c r="BG55" i="8"/>
  <c r="BF55" i="8"/>
  <c r="AN55" i="8"/>
  <c r="BA55" i="8"/>
  <c r="BD55" i="8"/>
  <c r="AO55" i="8"/>
  <c r="CW55" i="8"/>
  <c r="AS55" i="8"/>
  <c r="BI55" i="8"/>
  <c r="AW55" i="8"/>
  <c r="AR55" i="8"/>
  <c r="AT55" i="8"/>
  <c r="AU55" i="8"/>
  <c r="CX55" i="8"/>
  <c r="CT55" i="8"/>
  <c r="BE55" i="8"/>
  <c r="AQ55" i="8"/>
  <c r="BE47" i="8"/>
  <c r="AU47" i="8"/>
  <c r="AV47" i="8"/>
  <c r="AR47" i="8"/>
  <c r="AS47" i="8"/>
  <c r="CW47" i="8"/>
  <c r="AZ47" i="8"/>
  <c r="BD47" i="8"/>
  <c r="BF47" i="8"/>
  <c r="BB47" i="8"/>
  <c r="BA47" i="8"/>
  <c r="BI47" i="8"/>
  <c r="BJ47" i="8"/>
  <c r="AW47" i="8"/>
  <c r="CX47" i="8"/>
  <c r="AQ47" i="8"/>
  <c r="AN47" i="8"/>
  <c r="AT47" i="8"/>
  <c r="AX47" i="8"/>
  <c r="BC47" i="8"/>
  <c r="AP47" i="8"/>
  <c r="BG47" i="8"/>
  <c r="AO47" i="8"/>
  <c r="CT47" i="8"/>
  <c r="BH47" i="8"/>
  <c r="AY47" i="8"/>
  <c r="BI51" i="8"/>
  <c r="CT51" i="8"/>
  <c r="BJ51" i="8"/>
  <c r="AV51" i="8"/>
  <c r="AX51" i="8"/>
  <c r="AP51" i="8"/>
  <c r="BC51" i="8"/>
  <c r="AU51" i="8"/>
  <c r="BH51" i="8"/>
  <c r="AS51" i="8"/>
  <c r="CW51" i="8"/>
  <c r="AW51" i="8"/>
  <c r="AY51" i="8"/>
  <c r="BE51" i="8"/>
  <c r="BB51" i="8"/>
  <c r="AO51" i="8"/>
  <c r="CX51" i="8"/>
  <c r="AN51" i="8"/>
  <c r="BA51" i="8"/>
  <c r="AQ51" i="8"/>
  <c r="BG51" i="8"/>
  <c r="AT51" i="8"/>
  <c r="AZ51" i="8"/>
  <c r="BD51" i="8"/>
  <c r="BF51" i="8"/>
  <c r="AR51" i="8"/>
  <c r="AT52" i="8"/>
  <c r="CT52" i="8"/>
  <c r="AN52" i="8"/>
  <c r="BJ52" i="8"/>
  <c r="AU52" i="8"/>
  <c r="AO52" i="8"/>
  <c r="AQ52" i="8"/>
  <c r="AX52" i="8"/>
  <c r="BF52" i="8"/>
  <c r="AZ52" i="8"/>
  <c r="AP52" i="8"/>
  <c r="BG52" i="8"/>
  <c r="BI52" i="8"/>
  <c r="AS52" i="8"/>
  <c r="BH52" i="8"/>
  <c r="AV52" i="8"/>
  <c r="BA52" i="8"/>
  <c r="BE52" i="8"/>
  <c r="CX52" i="8"/>
  <c r="AR52" i="8"/>
  <c r="BC52" i="8"/>
  <c r="BD52" i="8"/>
  <c r="AY52" i="8"/>
  <c r="AW52" i="8"/>
  <c r="CW52" i="8"/>
  <c r="AW54" i="8"/>
  <c r="BC54" i="8"/>
  <c r="BH54" i="8"/>
  <c r="BI54" i="8"/>
  <c r="AT54" i="8"/>
  <c r="AS54" i="8"/>
  <c r="AY54" i="8"/>
  <c r="BG54" i="8"/>
  <c r="BJ54" i="8"/>
  <c r="CX54" i="8"/>
  <c r="AU54" i="8"/>
  <c r="AX54" i="8"/>
  <c r="AZ54" i="8"/>
  <c r="AQ54" i="8"/>
  <c r="AP54" i="8"/>
  <c r="AR54" i="8"/>
  <c r="BD54" i="8"/>
  <c r="AO54" i="8"/>
  <c r="CT54" i="8"/>
  <c r="BA54" i="8"/>
  <c r="BE54" i="8"/>
  <c r="BF54" i="8"/>
  <c r="AN54" i="8"/>
  <c r="AV54" i="8"/>
  <c r="CW54" i="8"/>
  <c r="AR49" i="8"/>
  <c r="AP49" i="8"/>
  <c r="CT49" i="8"/>
  <c r="BD49" i="8"/>
  <c r="BG49" i="8"/>
  <c r="AU49" i="8"/>
  <c r="AW49" i="8"/>
  <c r="AS49" i="8"/>
  <c r="BB49" i="8"/>
  <c r="BJ49" i="8"/>
  <c r="BE49" i="8"/>
  <c r="AZ49" i="8"/>
  <c r="BA49" i="8"/>
  <c r="CW49" i="8"/>
  <c r="AQ49" i="8"/>
  <c r="BI49" i="8"/>
  <c r="BF49" i="8"/>
  <c r="BH49" i="8"/>
  <c r="AV49" i="8"/>
  <c r="AN49" i="8"/>
  <c r="CX49" i="8"/>
  <c r="AX49" i="8"/>
  <c r="AY49" i="8"/>
  <c r="AT49" i="8"/>
  <c r="AO49" i="8"/>
  <c r="BC49" i="8"/>
  <c r="AO57" i="8"/>
  <c r="BA57" i="8"/>
  <c r="AU57" i="8"/>
  <c r="CW57" i="8"/>
  <c r="BD57" i="8"/>
  <c r="CT57" i="8"/>
  <c r="AZ57" i="8"/>
  <c r="CX57" i="8"/>
  <c r="BF57" i="8"/>
  <c r="AW57" i="8"/>
  <c r="AS57" i="8"/>
  <c r="BE57" i="8"/>
  <c r="AV57" i="8"/>
  <c r="BG57" i="8"/>
  <c r="AR57" i="8"/>
  <c r="BC57" i="8"/>
  <c r="AX57" i="8"/>
  <c r="AT57" i="8"/>
  <c r="BJ57" i="8"/>
  <c r="AP57" i="8"/>
  <c r="BI57" i="8"/>
  <c r="AQ57" i="8"/>
  <c r="BH57" i="8"/>
  <c r="AY57" i="8"/>
  <c r="AN57" i="8"/>
  <c r="AT50" i="8"/>
  <c r="BA50" i="8"/>
  <c r="AU50" i="8"/>
  <c r="BG50" i="8"/>
  <c r="AS50" i="8"/>
  <c r="CX50" i="8"/>
  <c r="AY50" i="8"/>
  <c r="BD50" i="8"/>
  <c r="BI50" i="8"/>
  <c r="AR50" i="8"/>
  <c r="AV50" i="8"/>
  <c r="AX50" i="8"/>
  <c r="BB50" i="8"/>
  <c r="BJ50" i="8"/>
  <c r="AO50" i="8"/>
  <c r="CW50" i="8"/>
  <c r="AN50" i="8"/>
  <c r="CT50" i="8"/>
  <c r="AW50" i="8"/>
  <c r="BC50" i="8"/>
  <c r="AQ50" i="8"/>
  <c r="BH50" i="8"/>
  <c r="AZ50" i="8"/>
  <c r="BF50" i="8"/>
  <c r="AP50" i="8"/>
  <c r="BE50" i="8"/>
  <c r="AO56" i="8"/>
  <c r="AR56" i="8"/>
  <c r="AU56" i="8"/>
  <c r="BJ56" i="8"/>
  <c r="BH56" i="8"/>
  <c r="BE56" i="8"/>
  <c r="AP56" i="8"/>
  <c r="BC56" i="8"/>
  <c r="AT56" i="8"/>
  <c r="AW56" i="8"/>
  <c r="AV56" i="8"/>
  <c r="CW56" i="8"/>
  <c r="AY56" i="8"/>
  <c r="CX56" i="8"/>
  <c r="AX56" i="8"/>
  <c r="BD56" i="8"/>
  <c r="BF56" i="8"/>
  <c r="BB56" i="8"/>
  <c r="AZ56" i="8"/>
  <c r="BG56" i="8"/>
  <c r="BA56" i="8"/>
  <c r="AN56" i="8"/>
  <c r="AS56" i="8"/>
  <c r="CT56" i="8"/>
  <c r="AQ56" i="8"/>
  <c r="BI56" i="8"/>
  <c r="CX67" i="2"/>
  <c r="CY67" i="2" s="1"/>
  <c r="BC67" i="2"/>
  <c r="CF67" i="2" s="1"/>
  <c r="AT67" i="2"/>
  <c r="BW67" i="2" s="1"/>
  <c r="BH67" i="2"/>
  <c r="CK67" i="2" s="1"/>
  <c r="AQ67" i="2"/>
  <c r="BT67" i="2" s="1"/>
  <c r="AU67" i="2"/>
  <c r="BX67" i="2" s="1"/>
  <c r="AO67" i="2"/>
  <c r="BR67" i="2" s="1"/>
  <c r="BE67" i="2"/>
  <c r="CH67" i="2" s="1"/>
  <c r="AS67" i="2"/>
  <c r="BV67" i="2" s="1"/>
  <c r="BD67" i="2"/>
  <c r="CG67" i="2" s="1"/>
  <c r="BG67" i="2"/>
  <c r="CJ67" i="2" s="1"/>
  <c r="BJ67" i="2"/>
  <c r="CM67" i="2" s="1"/>
  <c r="CW67" i="2"/>
  <c r="CN67" i="2"/>
  <c r="BL67" i="2"/>
  <c r="BK67" i="2" s="1"/>
  <c r="AZ67" i="2"/>
  <c r="CC67" i="2" s="1"/>
  <c r="AX67" i="2"/>
  <c r="CA67" i="2" s="1"/>
  <c r="AR67" i="2"/>
  <c r="BU67" i="2" s="1"/>
  <c r="AV67" i="2"/>
  <c r="BY67" i="2" s="1"/>
  <c r="AW67" i="2"/>
  <c r="BZ67" i="2" s="1"/>
  <c r="BI67" i="2"/>
  <c r="CL67" i="2" s="1"/>
  <c r="AY67" i="2"/>
  <c r="CB67" i="2" s="1"/>
  <c r="BB67" i="2"/>
  <c r="CE67" i="2" s="1"/>
  <c r="CT67" i="2"/>
  <c r="AP67" i="2"/>
  <c r="BS67" i="2" s="1"/>
  <c r="BH46" i="12"/>
  <c r="AN46" i="12"/>
  <c r="AR46" i="12"/>
  <c r="AP46" i="12"/>
  <c r="AO46" i="12"/>
  <c r="AQ46" i="12"/>
  <c r="BA46" i="12"/>
  <c r="AX46" i="12"/>
  <c r="AW46" i="12"/>
  <c r="AU46" i="12"/>
  <c r="BD46" i="12"/>
  <c r="AT46" i="12"/>
  <c r="AS46" i="12"/>
  <c r="BE46" i="12"/>
  <c r="CX46" i="12"/>
  <c r="BF46" i="12"/>
  <c r="AZ46" i="12"/>
  <c r="CT46" i="12"/>
  <c r="AY46" i="12"/>
  <c r="AV46" i="12"/>
  <c r="BJ46" i="12"/>
  <c r="BC46" i="12"/>
  <c r="BG46" i="12"/>
  <c r="BI46" i="12"/>
  <c r="CW46" i="12"/>
  <c r="AP44" i="12"/>
  <c r="CW44" i="12"/>
  <c r="BI44" i="12"/>
  <c r="AS44" i="12"/>
  <c r="BG44" i="12"/>
  <c r="AT44" i="12"/>
  <c r="CT44" i="12"/>
  <c r="BA44" i="12"/>
  <c r="AR44" i="12"/>
  <c r="AQ44" i="12"/>
  <c r="BC44" i="12"/>
  <c r="AV44" i="12"/>
  <c r="AW44" i="12"/>
  <c r="BF44" i="12"/>
  <c r="BE44" i="12"/>
  <c r="AX44" i="12"/>
  <c r="AY44" i="12"/>
  <c r="BH44" i="12"/>
  <c r="AN44" i="12"/>
  <c r="BD44" i="12"/>
  <c r="AO44" i="12"/>
  <c r="CX44" i="12"/>
  <c r="BJ44" i="12"/>
  <c r="AZ44" i="12"/>
  <c r="AU44" i="12"/>
  <c r="AX53" i="12"/>
  <c r="BH53" i="12"/>
  <c r="AP53" i="12"/>
  <c r="AO53" i="12"/>
  <c r="BC53" i="12"/>
  <c r="BD53" i="12"/>
  <c r="AS53" i="12"/>
  <c r="CT53" i="12"/>
  <c r="BF53" i="12"/>
  <c r="CW53" i="12"/>
  <c r="AT53" i="12"/>
  <c r="BA53" i="12"/>
  <c r="BJ53" i="12"/>
  <c r="AQ53" i="12"/>
  <c r="AW53" i="12"/>
  <c r="AV53" i="12"/>
  <c r="AU53" i="12"/>
  <c r="AN53" i="12"/>
  <c r="BE53" i="12"/>
  <c r="AY53" i="12"/>
  <c r="BG53" i="12"/>
  <c r="AR53" i="12"/>
  <c r="CX53" i="12"/>
  <c r="BI53" i="12"/>
  <c r="AZ53" i="12"/>
  <c r="AW43" i="12"/>
  <c r="AU43" i="12"/>
  <c r="AZ43" i="12"/>
  <c r="BI43" i="12"/>
  <c r="BJ43" i="12"/>
  <c r="BD43" i="12"/>
  <c r="AS43" i="12"/>
  <c r="BF43" i="12"/>
  <c r="AX43" i="12"/>
  <c r="CX43" i="12"/>
  <c r="AR43" i="12"/>
  <c r="BE43" i="12"/>
  <c r="AP43" i="12"/>
  <c r="BG43" i="12"/>
  <c r="BA43" i="12"/>
  <c r="AT43" i="12"/>
  <c r="BB43" i="12"/>
  <c r="CT43" i="12"/>
  <c r="AQ43" i="12"/>
  <c r="CW43" i="12"/>
  <c r="AV43" i="12"/>
  <c r="BC43" i="12"/>
  <c r="AN43" i="12"/>
  <c r="AY43" i="12"/>
  <c r="BH43" i="12"/>
  <c r="AO43" i="12"/>
  <c r="BI45" i="12"/>
  <c r="AO45" i="12"/>
  <c r="AT45" i="12"/>
  <c r="AV45" i="12"/>
  <c r="AZ45" i="12"/>
  <c r="BJ45" i="12"/>
  <c r="BA45" i="12"/>
  <c r="AN45" i="12"/>
  <c r="CX45" i="12"/>
  <c r="AP45" i="12"/>
  <c r="BC45" i="12"/>
  <c r="CW45" i="12"/>
  <c r="BH45" i="12"/>
  <c r="AW45" i="12"/>
  <c r="AR45" i="12"/>
  <c r="BF45" i="12"/>
  <c r="CT45" i="12"/>
  <c r="BD45" i="12"/>
  <c r="AX45" i="12"/>
  <c r="BG45" i="12"/>
  <c r="AU45" i="12"/>
  <c r="AS45" i="12"/>
  <c r="BE45" i="12"/>
  <c r="AY45" i="12"/>
  <c r="AQ45" i="12"/>
  <c r="BE47" i="12"/>
  <c r="AR47" i="12"/>
  <c r="BH47" i="12"/>
  <c r="AU47" i="12"/>
  <c r="BJ47" i="12"/>
  <c r="BG47" i="12"/>
  <c r="AV47" i="12"/>
  <c r="CT47" i="12"/>
  <c r="BI47" i="12"/>
  <c r="BF47" i="12"/>
  <c r="AS47" i="12"/>
  <c r="AW47" i="12"/>
  <c r="AO47" i="12"/>
  <c r="AX47" i="12"/>
  <c r="AT47" i="12"/>
  <c r="AY47" i="12"/>
  <c r="BA47" i="12"/>
  <c r="BC47" i="12"/>
  <c r="AQ47" i="12"/>
  <c r="BD47" i="12"/>
  <c r="AP47" i="12"/>
  <c r="AN47" i="12"/>
  <c r="CW47" i="12"/>
  <c r="AZ47" i="12"/>
  <c r="CX47" i="12"/>
  <c r="AN62" i="11"/>
  <c r="AS62" i="11"/>
  <c r="BH62" i="11"/>
  <c r="BA62" i="11"/>
  <c r="CX62" i="11"/>
  <c r="AQ62" i="11"/>
  <c r="AU62" i="11"/>
  <c r="AP62" i="11"/>
  <c r="CT62" i="11"/>
  <c r="AO62" i="11"/>
  <c r="AW62" i="11"/>
  <c r="BB62" i="11"/>
  <c r="BD62" i="11"/>
  <c r="AZ62" i="11"/>
  <c r="BF62" i="11"/>
  <c r="AT62" i="11"/>
  <c r="AR62" i="11"/>
  <c r="BG62" i="11"/>
  <c r="BI62" i="11"/>
  <c r="AV62" i="11"/>
  <c r="AX62" i="11"/>
  <c r="BJ62" i="11"/>
  <c r="CW62" i="11"/>
  <c r="BE62" i="11"/>
  <c r="AY62" i="11"/>
  <c r="BC62" i="11"/>
  <c r="BB61" i="11"/>
  <c r="BG61" i="11"/>
  <c r="AT61" i="11"/>
  <c r="CW61" i="11"/>
  <c r="AN61" i="11"/>
  <c r="BI61" i="11"/>
  <c r="AW61" i="11"/>
  <c r="BC61" i="11"/>
  <c r="AU61" i="11"/>
  <c r="AV61" i="11"/>
  <c r="BE61" i="11"/>
  <c r="BA61" i="11"/>
  <c r="AR61" i="11"/>
  <c r="AZ61" i="11"/>
  <c r="CT61" i="11"/>
  <c r="AP61" i="11"/>
  <c r="AQ61" i="11"/>
  <c r="CX61" i="11"/>
  <c r="BF61" i="11"/>
  <c r="BH61" i="11"/>
  <c r="AS61" i="11"/>
  <c r="AY61" i="11"/>
  <c r="AO61" i="11"/>
  <c r="BJ61" i="11"/>
  <c r="BD61" i="11"/>
  <c r="AX61" i="11"/>
  <c r="BB60" i="11"/>
  <c r="BD60" i="11"/>
  <c r="CX60" i="11"/>
  <c r="AX60" i="11"/>
  <c r="AU60" i="11"/>
  <c r="AQ60" i="11"/>
  <c r="BC60" i="11"/>
  <c r="BH60" i="11"/>
  <c r="BG60" i="11"/>
  <c r="BJ60" i="11"/>
  <c r="BE60" i="11"/>
  <c r="AZ60" i="11"/>
  <c r="AS60" i="11"/>
  <c r="AW60" i="11"/>
  <c r="AN60" i="11"/>
  <c r="AR60" i="11"/>
  <c r="CW60" i="11"/>
  <c r="BF60" i="11"/>
  <c r="CT60" i="11"/>
  <c r="AO60" i="11"/>
  <c r="BI60" i="11"/>
  <c r="AY60" i="11"/>
  <c r="AT60" i="11"/>
  <c r="AV60" i="11"/>
  <c r="BA60" i="11"/>
  <c r="AP60" i="11"/>
  <c r="CW59" i="12"/>
  <c r="AN59" i="12"/>
  <c r="BD59" i="12"/>
  <c r="AQ59" i="12"/>
  <c r="BC59" i="12"/>
  <c r="AU59" i="12"/>
  <c r="AR59" i="12"/>
  <c r="BF59" i="12"/>
  <c r="AZ59" i="12"/>
  <c r="AS59" i="12"/>
  <c r="CS59" i="12"/>
  <c r="AX59" i="12"/>
  <c r="BI59" i="12"/>
  <c r="AW59" i="12"/>
  <c r="BE59" i="12"/>
  <c r="AO59" i="12"/>
  <c r="BG59" i="12"/>
  <c r="AT59" i="12"/>
  <c r="AV59" i="12"/>
  <c r="BH59" i="12"/>
  <c r="CV59" i="12"/>
  <c r="BB59" i="12"/>
  <c r="AM59" i="12"/>
  <c r="AP59" i="12"/>
  <c r="AY59" i="12"/>
  <c r="AT57" i="12"/>
  <c r="CW57" i="12"/>
  <c r="AV57" i="12"/>
  <c r="AN57" i="12"/>
  <c r="BH57" i="12"/>
  <c r="AP57" i="12"/>
  <c r="BG57" i="12"/>
  <c r="CT57" i="12"/>
  <c r="BA57" i="12"/>
  <c r="AZ57" i="12"/>
  <c r="BJ57" i="12"/>
  <c r="BI57" i="12"/>
  <c r="AS57" i="12"/>
  <c r="AY57" i="12"/>
  <c r="CX57" i="12"/>
  <c r="AQ57" i="12"/>
  <c r="BC57" i="12"/>
  <c r="AW57" i="12"/>
  <c r="BE57" i="12"/>
  <c r="AX57" i="12"/>
  <c r="BD57" i="12"/>
  <c r="BF57" i="12"/>
  <c r="AO57" i="12"/>
  <c r="AU57" i="12"/>
  <c r="AR57" i="12"/>
  <c r="AN54" i="12"/>
  <c r="BH54" i="12"/>
  <c r="AS54" i="12"/>
  <c r="BD54" i="12"/>
  <c r="BA54" i="12"/>
  <c r="AO54" i="12"/>
  <c r="CX54" i="12"/>
  <c r="BJ54" i="12"/>
  <c r="CW54" i="12"/>
  <c r="AU54" i="12"/>
  <c r="CT54" i="12"/>
  <c r="AP54" i="12"/>
  <c r="BG54" i="12"/>
  <c r="AY54" i="12"/>
  <c r="BE54" i="12"/>
  <c r="AT54" i="12"/>
  <c r="AV54" i="12"/>
  <c r="BI54" i="12"/>
  <c r="AX54" i="12"/>
  <c r="AQ54" i="12"/>
  <c r="BC54" i="12"/>
  <c r="AZ54" i="12"/>
  <c r="AR54" i="12"/>
  <c r="AW54" i="12"/>
  <c r="BF54" i="12"/>
  <c r="BE58" i="12"/>
  <c r="AX58" i="12"/>
  <c r="AS58" i="12"/>
  <c r="AU58" i="12"/>
  <c r="BF58" i="12"/>
  <c r="CW58" i="12"/>
  <c r="CT58" i="12"/>
  <c r="AO58" i="12"/>
  <c r="AT58" i="12"/>
  <c r="AV58" i="12"/>
  <c r="BH58" i="12"/>
  <c r="AP58" i="12"/>
  <c r="BG58" i="12"/>
  <c r="BD58" i="12"/>
  <c r="BJ58" i="12"/>
  <c r="AW58" i="12"/>
  <c r="AN58" i="12"/>
  <c r="CX58" i="12"/>
  <c r="BC58" i="12"/>
  <c r="AY58" i="12"/>
  <c r="AR58" i="12"/>
  <c r="AZ58" i="12"/>
  <c r="AQ58" i="12"/>
  <c r="BA58" i="12"/>
  <c r="BI58" i="12"/>
  <c r="AY56" i="12"/>
  <c r="BI56" i="12"/>
  <c r="BJ56" i="12"/>
  <c r="BA56" i="12"/>
  <c r="AT56" i="12"/>
  <c r="AN56" i="12"/>
  <c r="CT56" i="12"/>
  <c r="AS56" i="12"/>
  <c r="BE56" i="12"/>
  <c r="BF56" i="12"/>
  <c r="AU56" i="12"/>
  <c r="AP56" i="12"/>
  <c r="CX56" i="12"/>
  <c r="AV56" i="12"/>
  <c r="AW56" i="12"/>
  <c r="CW56" i="12"/>
  <c r="AX56" i="12"/>
  <c r="BH56" i="12"/>
  <c r="AR56" i="12"/>
  <c r="AO56" i="12"/>
  <c r="BC56" i="12"/>
  <c r="BG56" i="12"/>
  <c r="BD56" i="12"/>
  <c r="AZ56" i="12"/>
  <c r="AQ56" i="12"/>
  <c r="AO55" i="12"/>
  <c r="CT55" i="12"/>
  <c r="CX55" i="12"/>
  <c r="BI55" i="12"/>
  <c r="AV55" i="12"/>
  <c r="BD55" i="12"/>
  <c r="BG55" i="12"/>
  <c r="AR55" i="12"/>
  <c r="BC55" i="12"/>
  <c r="AQ55" i="12"/>
  <c r="AP55" i="12"/>
  <c r="AN55" i="12"/>
  <c r="BE55" i="12"/>
  <c r="AX55" i="12"/>
  <c r="AZ55" i="12"/>
  <c r="BA55" i="12"/>
  <c r="BJ55" i="12"/>
  <c r="BH55" i="12"/>
  <c r="AY55" i="12"/>
  <c r="AW55" i="12"/>
  <c r="BF55" i="12"/>
  <c r="AS55" i="12"/>
  <c r="CW55" i="12"/>
  <c r="AT55" i="12"/>
  <c r="AU55" i="12"/>
  <c r="BA48" i="12"/>
  <c r="BG48" i="12"/>
  <c r="AQ48" i="12"/>
  <c r="BI48" i="12"/>
  <c r="AN48" i="12"/>
  <c r="AY48" i="12"/>
  <c r="AX48" i="12"/>
  <c r="AU48" i="12"/>
  <c r="BJ48" i="12"/>
  <c r="AO48" i="12"/>
  <c r="BH48" i="12"/>
  <c r="CX48" i="12"/>
  <c r="AW48" i="12"/>
  <c r="AP48" i="12"/>
  <c r="BF48" i="12"/>
  <c r="CT48" i="12"/>
  <c r="AV48" i="12"/>
  <c r="BC48" i="12"/>
  <c r="AT48" i="12"/>
  <c r="BD48" i="12"/>
  <c r="CW48" i="12"/>
  <c r="AZ48" i="12"/>
  <c r="AR48" i="12"/>
  <c r="AS48" i="12"/>
  <c r="BE48" i="12"/>
  <c r="BG49" i="12"/>
  <c r="AW49" i="12"/>
  <c r="AV49" i="12"/>
  <c r="BF49" i="12"/>
  <c r="AN49" i="12"/>
  <c r="AX49" i="12"/>
  <c r="BB49" i="12"/>
  <c r="CX49" i="12"/>
  <c r="AY49" i="12"/>
  <c r="CW49" i="12"/>
  <c r="AQ49" i="12"/>
  <c r="AZ49" i="12"/>
  <c r="BC49" i="12"/>
  <c r="BE49" i="12"/>
  <c r="AP49" i="12"/>
  <c r="BJ49" i="12"/>
  <c r="AS49" i="12"/>
  <c r="AU49" i="12"/>
  <c r="BD49" i="12"/>
  <c r="AT49" i="12"/>
  <c r="BA49" i="12"/>
  <c r="AR49" i="12"/>
  <c r="AO49" i="12"/>
  <c r="CT49" i="12"/>
  <c r="BH49" i="12"/>
  <c r="BI49" i="12"/>
  <c r="AV63" i="12"/>
  <c r="AR63" i="12"/>
  <c r="AQ63" i="12"/>
  <c r="BF63" i="12"/>
  <c r="BG63" i="12"/>
  <c r="AO63" i="12"/>
  <c r="AZ63" i="12"/>
  <c r="AT63" i="12"/>
  <c r="CX63" i="12"/>
  <c r="BI63" i="12"/>
  <c r="BJ63" i="12"/>
  <c r="BC63" i="12"/>
  <c r="AS63" i="12"/>
  <c r="BD63" i="12"/>
  <c r="AX63" i="12"/>
  <c r="AP63" i="12"/>
  <c r="CT63" i="12"/>
  <c r="AU63" i="12"/>
  <c r="CW63" i="12"/>
  <c r="AW63" i="12"/>
  <c r="BH63" i="12"/>
  <c r="AN63" i="12"/>
  <c r="AY63" i="12"/>
  <c r="BA63" i="12"/>
  <c r="BE63" i="12"/>
  <c r="BG60" i="12"/>
  <c r="CW60" i="12"/>
  <c r="AP60" i="12"/>
  <c r="AM60" i="12"/>
  <c r="AX60" i="12"/>
  <c r="BC60" i="12"/>
  <c r="AU60" i="12"/>
  <c r="AW60" i="12"/>
  <c r="AZ60" i="12"/>
  <c r="AY60" i="12"/>
  <c r="BD60" i="12"/>
  <c r="CV60" i="12"/>
  <c r="AN60" i="12"/>
  <c r="BF60" i="12"/>
  <c r="CS60" i="12"/>
  <c r="BE60" i="12"/>
  <c r="AQ60" i="12"/>
  <c r="AO60" i="12"/>
  <c r="BB60" i="12"/>
  <c r="AS60" i="12"/>
  <c r="AV60" i="12"/>
  <c r="AT60" i="12"/>
  <c r="BI60" i="12"/>
  <c r="AR60" i="12"/>
  <c r="BH60" i="12"/>
  <c r="I73" i="16"/>
  <c r="I77" i="16"/>
  <c r="I72" i="16"/>
  <c r="I71" i="16"/>
  <c r="M71" i="16"/>
  <c r="M72" i="16"/>
  <c r="M73" i="16"/>
  <c r="M77" i="16"/>
  <c r="J72" i="16"/>
  <c r="J77" i="16"/>
  <c r="J71" i="16"/>
  <c r="J73" i="16"/>
  <c r="G77" i="16"/>
  <c r="G71" i="16"/>
  <c r="G73" i="16"/>
  <c r="G72" i="16"/>
  <c r="G74" i="16"/>
  <c r="G76" i="16"/>
  <c r="H77" i="16"/>
  <c r="H71" i="16"/>
  <c r="H72" i="16"/>
  <c r="H73" i="16"/>
  <c r="K71" i="16"/>
  <c r="K77" i="16"/>
  <c r="K73" i="16"/>
  <c r="K72" i="16"/>
  <c r="L72" i="16"/>
  <c r="L71" i="16"/>
  <c r="L73" i="16"/>
  <c r="L77" i="16"/>
  <c r="P77" i="16"/>
  <c r="O77" i="16"/>
  <c r="N77" i="16"/>
  <c r="Q77" i="16"/>
  <c r="R77" i="16"/>
  <c r="S77" i="16"/>
  <c r="AT7" i="16"/>
  <c r="AP7" i="16"/>
  <c r="BD7" i="16"/>
  <c r="AO7" i="16"/>
  <c r="BF7" i="16"/>
  <c r="BC7" i="16"/>
  <c r="CW7" i="16"/>
  <c r="AU7" i="16"/>
  <c r="BI7" i="16"/>
  <c r="AZ7" i="16"/>
  <c r="AS7" i="16"/>
  <c r="AN7" i="16"/>
  <c r="AR7" i="16"/>
  <c r="AV7" i="16"/>
  <c r="BA7" i="16"/>
  <c r="BH7" i="16"/>
  <c r="BJ7" i="16"/>
  <c r="BG7" i="16"/>
  <c r="AW7" i="16"/>
  <c r="BB7" i="16"/>
  <c r="AQ7" i="16"/>
  <c r="CT7" i="16"/>
  <c r="CX7" i="16"/>
  <c r="AX7" i="16"/>
  <c r="T77" i="16"/>
  <c r="AR14" i="16"/>
  <c r="AS14" i="16"/>
  <c r="CX14" i="16"/>
  <c r="AX14" i="16"/>
  <c r="AZ14" i="16"/>
  <c r="BF14" i="16"/>
  <c r="AN14" i="16"/>
  <c r="AV14" i="16"/>
  <c r="BC14" i="16"/>
  <c r="BE14" i="16"/>
  <c r="AT14" i="16"/>
  <c r="BG14" i="16"/>
  <c r="AQ14" i="16"/>
  <c r="AU14" i="16"/>
  <c r="AW14" i="16"/>
  <c r="CW14" i="16"/>
  <c r="BI14" i="16"/>
  <c r="AY14" i="16"/>
  <c r="BA14" i="16"/>
  <c r="BH14" i="16"/>
  <c r="BJ14" i="16"/>
  <c r="BD14" i="16"/>
  <c r="AP14" i="16"/>
  <c r="BB14" i="16"/>
  <c r="AO14" i="16"/>
  <c r="CT14" i="16"/>
  <c r="H65" i="12"/>
  <c r="H64" i="12"/>
  <c r="H67" i="12"/>
  <c r="H71" i="12"/>
  <c r="G65" i="12"/>
  <c r="G64" i="12"/>
  <c r="G71" i="12"/>
  <c r="G67" i="12"/>
  <c r="O64" i="12"/>
  <c r="O67" i="12"/>
  <c r="O65" i="12"/>
  <c r="O71" i="12"/>
  <c r="O66" i="12"/>
  <c r="J65" i="12"/>
  <c r="J67" i="12"/>
  <c r="J71" i="12"/>
  <c r="J64" i="12"/>
  <c r="I71" i="12"/>
  <c r="I64" i="12"/>
  <c r="I67" i="12"/>
  <c r="I66" i="12"/>
  <c r="I65" i="12"/>
  <c r="L64" i="12"/>
  <c r="L65" i="12"/>
  <c r="L67" i="12"/>
  <c r="L71" i="12"/>
  <c r="L66" i="12"/>
  <c r="K65" i="12"/>
  <c r="K71" i="12"/>
  <c r="K67" i="12"/>
  <c r="K64" i="12"/>
  <c r="M65" i="12"/>
  <c r="M71" i="12"/>
  <c r="M67" i="12"/>
  <c r="M66" i="12"/>
  <c r="M64" i="12"/>
  <c r="N71" i="12"/>
  <c r="N67" i="12"/>
  <c r="N65" i="12"/>
  <c r="N64" i="12"/>
  <c r="R64" i="12"/>
  <c r="R67" i="12"/>
  <c r="R66" i="12"/>
  <c r="R65" i="12"/>
  <c r="R71" i="12"/>
  <c r="P71" i="12"/>
  <c r="P67" i="12"/>
  <c r="P64" i="12"/>
  <c r="P66" i="12"/>
  <c r="P65" i="12"/>
  <c r="S65" i="12"/>
  <c r="S71" i="12"/>
  <c r="S67" i="12"/>
  <c r="S64" i="12"/>
  <c r="Q64" i="12"/>
  <c r="Q71" i="12"/>
  <c r="Q66" i="12"/>
  <c r="Q67" i="12"/>
  <c r="Q65" i="12"/>
  <c r="T64" i="12"/>
  <c r="T67" i="12"/>
  <c r="T71" i="12"/>
  <c r="T65" i="12"/>
  <c r="W64" i="12"/>
  <c r="W67" i="12"/>
  <c r="W65" i="12"/>
  <c r="W71" i="12"/>
  <c r="Y65" i="12"/>
  <c r="Y67" i="12"/>
  <c r="Y66" i="12"/>
  <c r="Y71" i="12"/>
  <c r="Y64" i="12"/>
  <c r="F66" i="23"/>
  <c r="F68" i="23"/>
  <c r="F73" i="23"/>
  <c r="F69" i="23"/>
  <c r="F71" i="23"/>
  <c r="F67" i="23"/>
  <c r="F72" i="23"/>
  <c r="H73" i="23"/>
  <c r="H69" i="23"/>
  <c r="H67" i="23"/>
  <c r="H72" i="23"/>
  <c r="H66" i="23"/>
  <c r="H68" i="23"/>
  <c r="H71" i="23"/>
  <c r="G68" i="23"/>
  <c r="G73" i="23"/>
  <c r="G71" i="23"/>
  <c r="G69" i="23"/>
  <c r="G67" i="23"/>
  <c r="G66" i="23"/>
  <c r="G72" i="23"/>
  <c r="I73" i="23"/>
  <c r="I71" i="23"/>
  <c r="I69" i="23"/>
  <c r="I72" i="23"/>
  <c r="I67" i="23"/>
  <c r="I66" i="23"/>
  <c r="I68" i="23"/>
  <c r="J70" i="23"/>
  <c r="J72" i="23"/>
  <c r="J66" i="23"/>
  <c r="J68" i="23"/>
  <c r="J73" i="23"/>
  <c r="J67" i="23"/>
  <c r="J69" i="23"/>
  <c r="J71" i="23"/>
  <c r="E66" i="23"/>
  <c r="E68" i="23"/>
  <c r="E73" i="23"/>
  <c r="E71" i="23"/>
  <c r="E69" i="23"/>
  <c r="E67" i="23"/>
  <c r="E72" i="23"/>
  <c r="K71" i="23"/>
  <c r="K73" i="23"/>
  <c r="K67" i="23"/>
  <c r="K69" i="23"/>
  <c r="K70" i="23"/>
  <c r="K68" i="23"/>
  <c r="K66" i="23"/>
  <c r="K72" i="23"/>
  <c r="B43" i="24"/>
  <c r="C63" i="23" a="1"/>
  <c r="C63" i="23"/>
  <c r="C57" i="23" a="1"/>
  <c r="C57" i="23"/>
  <c r="C49" i="23" a="1"/>
  <c r="C49" i="23" s="1"/>
  <c r="C54" i="23" a="1"/>
  <c r="C54" i="23" s="1"/>
  <c r="D61" i="23" a="1"/>
  <c r="D61" i="23"/>
  <c r="C61" i="23" a="1"/>
  <c r="C61" i="23"/>
  <c r="D60" i="23" a="1"/>
  <c r="D60" i="23" s="1"/>
  <c r="D48" i="23" a="1"/>
  <c r="D48" i="23" s="1"/>
  <c r="D51" i="23" a="1"/>
  <c r="D51" i="23"/>
  <c r="C48" i="23" a="1"/>
  <c r="C48" i="23"/>
  <c r="C52" i="23" a="1"/>
  <c r="C52" i="23" s="1"/>
  <c r="D57" i="23" a="1"/>
  <c r="D57" i="23" s="1"/>
  <c r="C45" i="23" a="1"/>
  <c r="C45" i="23" s="1"/>
  <c r="C51" i="23" a="1"/>
  <c r="C51" i="23"/>
  <c r="C55" i="23" a="1"/>
  <c r="C55" i="23" s="1"/>
  <c r="C59" i="23" a="1"/>
  <c r="C59" i="23" s="1"/>
  <c r="C50" i="23" a="1"/>
  <c r="C50" i="23" s="1"/>
  <c r="D58" i="23" a="1"/>
  <c r="D58" i="23"/>
  <c r="D49" i="23" a="1"/>
  <c r="D49" i="23" s="1"/>
  <c r="D29" i="23" a="1"/>
  <c r="D29" i="23" s="1"/>
  <c r="O29" i="23" s="1"/>
  <c r="F26" i="24" s="1"/>
  <c r="D17" i="23" a="1"/>
  <c r="D17" i="23" s="1"/>
  <c r="D44" i="23" a="1"/>
  <c r="D44" i="23"/>
  <c r="M44" i="23" s="1"/>
  <c r="D41" i="24" s="1"/>
  <c r="D43" i="23" a="1"/>
  <c r="D43" i="23" s="1"/>
  <c r="D10" i="23" a="1"/>
  <c r="D10" i="23" s="1"/>
  <c r="D23" i="23" a="1"/>
  <c r="D23" i="23" s="1"/>
  <c r="D22" i="23" a="1"/>
  <c r="D22" i="23"/>
  <c r="N22" i="23" s="1"/>
  <c r="E19" i="24" s="1"/>
  <c r="D13" i="23" a="1"/>
  <c r="D13" i="23" s="1"/>
  <c r="D25" i="23" a="1"/>
  <c r="D25" i="23" s="1"/>
  <c r="D16" i="23" a="1"/>
  <c r="D16" i="23" s="1"/>
  <c r="S16" i="23" s="1"/>
  <c r="J13" i="24" s="1"/>
  <c r="D36" i="23" a="1"/>
  <c r="D36" i="23" s="1"/>
  <c r="D38" i="23" a="1"/>
  <c r="D38" i="23" s="1"/>
  <c r="O38" i="23" s="1"/>
  <c r="D32" i="23" a="1"/>
  <c r="D32" i="23" s="1"/>
  <c r="D35" i="23" a="1"/>
  <c r="D35" i="23"/>
  <c r="Q35" i="23" s="1"/>
  <c r="C47" i="23" a="1"/>
  <c r="C47" i="23" s="1"/>
  <c r="B44" i="24"/>
  <c r="C49" i="24" s="1" a="1"/>
  <c r="C49" i="24" s="1"/>
  <c r="B42" i="24"/>
  <c r="C46" i="23" a="1"/>
  <c r="C46" i="23" s="1"/>
  <c r="D46" i="23" a="1"/>
  <c r="D46" i="23"/>
  <c r="P48" i="23"/>
  <c r="G45" i="24" s="1"/>
  <c r="T45" i="24" s="1"/>
  <c r="AG45" i="24" s="1"/>
  <c r="AT45" i="24" s="1"/>
  <c r="BG45" i="24" s="1"/>
  <c r="BT45" i="24" s="1"/>
  <c r="CG45" i="24" s="1"/>
  <c r="CT45" i="24" s="1"/>
  <c r="DG45" i="24" s="1"/>
  <c r="DT45" i="24" s="1"/>
  <c r="EG45" i="24" s="1"/>
  <c r="ET45" i="24" s="1"/>
  <c r="FG45" i="24" s="1"/>
  <c r="FT45" i="24" s="1"/>
  <c r="GG45" i="24" s="1"/>
  <c r="GT45" i="24" s="1"/>
  <c r="HG45" i="24" s="1"/>
  <c r="HT45" i="24" s="1"/>
  <c r="IG45" i="24" s="1"/>
  <c r="IT45" i="24" s="1"/>
  <c r="JG45" i="24" s="1"/>
  <c r="JT45" i="24" s="1"/>
  <c r="KG45" i="24" s="1"/>
  <c r="KT45" i="24" s="1"/>
  <c r="LG45" i="24" s="1"/>
  <c r="LT45" i="24" s="1"/>
  <c r="MG45" i="24" s="1"/>
  <c r="MT45" i="24" s="1"/>
  <c r="NG45" i="24" s="1"/>
  <c r="O48" i="23"/>
  <c r="F45" i="24" s="1"/>
  <c r="N48" i="23"/>
  <c r="E45" i="24" s="1"/>
  <c r="M48" i="23"/>
  <c r="D45" i="24"/>
  <c r="S48" i="23"/>
  <c r="J45" i="24" s="1"/>
  <c r="R48" i="23"/>
  <c r="I45" i="24" s="1"/>
  <c r="Q48" i="23"/>
  <c r="H45" i="24" s="1"/>
  <c r="S49" i="23"/>
  <c r="J46" i="24"/>
  <c r="R49" i="23"/>
  <c r="I46" i="24" s="1"/>
  <c r="Q49" i="23"/>
  <c r="H46" i="24" s="1"/>
  <c r="U46" i="24" s="1"/>
  <c r="AH46" i="24" s="1"/>
  <c r="AU46" i="24" s="1"/>
  <c r="BH46" i="24" s="1"/>
  <c r="BU46" i="24" s="1"/>
  <c r="CH46" i="24" s="1"/>
  <c r="CU46" i="24" s="1"/>
  <c r="DH46" i="24" s="1"/>
  <c r="DU46" i="24" s="1"/>
  <c r="EH46" i="24" s="1"/>
  <c r="EU46" i="24" s="1"/>
  <c r="FH46" i="24" s="1"/>
  <c r="FU46" i="24" s="1"/>
  <c r="GH46" i="24" s="1"/>
  <c r="GU46" i="24" s="1"/>
  <c r="HH46" i="24" s="1"/>
  <c r="HU46" i="24" s="1"/>
  <c r="IH46" i="24" s="1"/>
  <c r="IU46" i="24" s="1"/>
  <c r="JH46" i="24" s="1"/>
  <c r="JU46" i="24" s="1"/>
  <c r="KH46" i="24" s="1"/>
  <c r="KU46" i="24" s="1"/>
  <c r="LH46" i="24" s="1"/>
  <c r="LU46" i="24" s="1"/>
  <c r="MH46" i="24" s="1"/>
  <c r="MU46" i="24" s="1"/>
  <c r="NH46" i="24" s="1"/>
  <c r="P49" i="23"/>
  <c r="G46" i="24" s="1"/>
  <c r="O49" i="23"/>
  <c r="F46" i="24"/>
  <c r="N49" i="23"/>
  <c r="E46" i="24" s="1"/>
  <c r="M49" i="23"/>
  <c r="D46" i="24" s="1"/>
  <c r="R46" i="24" s="1"/>
  <c r="AE46" i="24" s="1"/>
  <c r="AR46" i="24" s="1"/>
  <c r="BE46" i="24" s="1"/>
  <c r="BR46" i="24" s="1"/>
  <c r="CE46" i="24" s="1"/>
  <c r="CR46" i="24" s="1"/>
  <c r="DE46" i="24" s="1"/>
  <c r="DR46" i="24" s="1"/>
  <c r="EE46" i="24" s="1"/>
  <c r="ER46" i="24" s="1"/>
  <c r="FE46" i="24" s="1"/>
  <c r="FR46" i="24" s="1"/>
  <c r="GE46" i="24" s="1"/>
  <c r="GR46" i="24" s="1"/>
  <c r="HE46" i="24" s="1"/>
  <c r="HR46" i="24" s="1"/>
  <c r="IE46" i="24" s="1"/>
  <c r="IR46" i="24" s="1"/>
  <c r="JE46" i="24" s="1"/>
  <c r="JR46" i="24" s="1"/>
  <c r="KE46" i="24" s="1"/>
  <c r="KR46" i="24" s="1"/>
  <c r="LE46" i="24" s="1"/>
  <c r="LR46" i="24" s="1"/>
  <c r="ME46" i="24" s="1"/>
  <c r="MR46" i="24" s="1"/>
  <c r="NE46" i="24" s="1"/>
  <c r="O47" i="23"/>
  <c r="F44" i="24" s="1"/>
  <c r="S44" i="24" s="1"/>
  <c r="AF44" i="24" s="1"/>
  <c r="AS44" i="24" s="1"/>
  <c r="BF44" i="24" s="1"/>
  <c r="BS44" i="24" s="1"/>
  <c r="CF44" i="24" s="1"/>
  <c r="CS44" i="24" s="1"/>
  <c r="DF44" i="24" s="1"/>
  <c r="DS44" i="24" s="1"/>
  <c r="EF44" i="24" s="1"/>
  <c r="ES44" i="24" s="1"/>
  <c r="FF44" i="24" s="1"/>
  <c r="FS44" i="24" s="1"/>
  <c r="GF44" i="24" s="1"/>
  <c r="GS44" i="24" s="1"/>
  <c r="HF44" i="24" s="1"/>
  <c r="HS44" i="24" s="1"/>
  <c r="IF44" i="24" s="1"/>
  <c r="IS44" i="24" s="1"/>
  <c r="JF44" i="24" s="1"/>
  <c r="JS44" i="24" s="1"/>
  <c r="KF44" i="24" s="1"/>
  <c r="KS44" i="24" s="1"/>
  <c r="LF44" i="24" s="1"/>
  <c r="LS44" i="24" s="1"/>
  <c r="MF44" i="24" s="1"/>
  <c r="MS44" i="24" s="1"/>
  <c r="NF44" i="24" s="1"/>
  <c r="S47" i="23"/>
  <c r="J44" i="24" s="1"/>
  <c r="Q47" i="23"/>
  <c r="H44" i="24"/>
  <c r="N47" i="23"/>
  <c r="E44" i="24"/>
  <c r="R47" i="23"/>
  <c r="I44" i="24" s="1"/>
  <c r="P47" i="23"/>
  <c r="G44" i="24" s="1"/>
  <c r="T44" i="24" s="1"/>
  <c r="AG44" i="24" s="1"/>
  <c r="AT44" i="24" s="1"/>
  <c r="BG44" i="24" s="1"/>
  <c r="BT44" i="24" s="1"/>
  <c r="CG44" i="24" s="1"/>
  <c r="CT44" i="24" s="1"/>
  <c r="DG44" i="24" s="1"/>
  <c r="DT44" i="24" s="1"/>
  <c r="EG44" i="24" s="1"/>
  <c r="ET44" i="24" s="1"/>
  <c r="FG44" i="24" s="1"/>
  <c r="FT44" i="24" s="1"/>
  <c r="GG44" i="24" s="1"/>
  <c r="GT44" i="24" s="1"/>
  <c r="HG44" i="24" s="1"/>
  <c r="HT44" i="24" s="1"/>
  <c r="IG44" i="24" s="1"/>
  <c r="IT44" i="24" s="1"/>
  <c r="JG44" i="24" s="1"/>
  <c r="JT44" i="24" s="1"/>
  <c r="KG44" i="24" s="1"/>
  <c r="KT44" i="24" s="1"/>
  <c r="LG44" i="24" s="1"/>
  <c r="LT44" i="24" s="1"/>
  <c r="MG44" i="24" s="1"/>
  <c r="MT44" i="24" s="1"/>
  <c r="NG44" i="24" s="1"/>
  <c r="M47" i="23"/>
  <c r="D44" i="24"/>
  <c r="M44" i="24" s="1"/>
  <c r="Z44" i="24" s="1"/>
  <c r="AM44" i="24" s="1"/>
  <c r="AZ44" i="24" s="1"/>
  <c r="BM44" i="24" s="1"/>
  <c r="BZ44" i="24" s="1"/>
  <c r="CM44" i="24" s="1"/>
  <c r="CZ44" i="24" s="1"/>
  <c r="DM44" i="24" s="1"/>
  <c r="DZ44" i="24" s="1"/>
  <c r="EM44" i="24" s="1"/>
  <c r="EZ44" i="24" s="1"/>
  <c r="FM44" i="24" s="1"/>
  <c r="FZ44" i="24" s="1"/>
  <c r="GM44" i="24" s="1"/>
  <c r="GZ44" i="24" s="1"/>
  <c r="HM44" i="24" s="1"/>
  <c r="HZ44" i="24" s="1"/>
  <c r="IM44" i="24" s="1"/>
  <c r="IZ44" i="24" s="1"/>
  <c r="JM44" i="24" s="1"/>
  <c r="JZ44" i="24" s="1"/>
  <c r="KM44" i="24" s="1"/>
  <c r="KZ44" i="24" s="1"/>
  <c r="LM44" i="24" s="1"/>
  <c r="LZ44" i="24" s="1"/>
  <c r="MM44" i="24" s="1"/>
  <c r="MZ44" i="24" s="1"/>
  <c r="Q46" i="23"/>
  <c r="H43" i="24" s="1"/>
  <c r="R46" i="23"/>
  <c r="I43" i="24"/>
  <c r="M46" i="23"/>
  <c r="D43" i="24" s="1"/>
  <c r="P46" i="23"/>
  <c r="G43" i="24" s="1"/>
  <c r="N46" i="23"/>
  <c r="E43" i="24" s="1"/>
  <c r="S46" i="23"/>
  <c r="J43" i="24"/>
  <c r="O46" i="23"/>
  <c r="F43" i="24" s="1"/>
  <c r="C56" i="24" a="1"/>
  <c r="C56" i="24" s="1"/>
  <c r="C42" i="24" a="1"/>
  <c r="C42" i="24" s="1"/>
  <c r="C47" i="24" a="1"/>
  <c r="C47" i="24" s="1"/>
  <c r="C59" i="24" a="1"/>
  <c r="C59" i="24" s="1"/>
  <c r="C52" i="24" a="1"/>
  <c r="C52" i="24" s="1"/>
  <c r="C43" i="24" a="1"/>
  <c r="C43" i="24"/>
  <c r="BD46" i="8"/>
  <c r="BH46" i="8"/>
  <c r="BG46" i="8"/>
  <c r="BA46" i="8"/>
  <c r="AO46" i="8"/>
  <c r="BE46" i="8"/>
  <c r="AW46" i="8"/>
  <c r="AY46" i="8"/>
  <c r="AZ46" i="8"/>
  <c r="AP46" i="8"/>
  <c r="AU46" i="8"/>
  <c r="AX46" i="8"/>
  <c r="CT46" i="8"/>
  <c r="AN46" i="8"/>
  <c r="BF46" i="8"/>
  <c r="BJ46" i="8"/>
  <c r="BB46" i="8"/>
  <c r="AQ46" i="8"/>
  <c r="BC46" i="8"/>
  <c r="CX46" i="8"/>
  <c r="CW46" i="8"/>
  <c r="BI46" i="8"/>
  <c r="AV46" i="8"/>
  <c r="AR46" i="8"/>
  <c r="AT46" i="8"/>
  <c r="AS46" i="8"/>
  <c r="AN44" i="8"/>
  <c r="AY44" i="8"/>
  <c r="AV44" i="8"/>
  <c r="BJ44" i="8"/>
  <c r="BG44" i="8"/>
  <c r="AP44" i="8"/>
  <c r="AU44" i="8"/>
  <c r="AR44" i="8"/>
  <c r="AT44" i="8"/>
  <c r="BA44" i="8"/>
  <c r="AS44" i="8"/>
  <c r="BC44" i="8"/>
  <c r="AQ44" i="8"/>
  <c r="AX44" i="8"/>
  <c r="BE44" i="8"/>
  <c r="BB44" i="8"/>
  <c r="CX44" i="8"/>
  <c r="AW44" i="8"/>
  <c r="CW44" i="8"/>
  <c r="CT44" i="8"/>
  <c r="BH44" i="8"/>
  <c r="AZ44" i="8"/>
  <c r="BD44" i="8"/>
  <c r="AO44" i="8"/>
  <c r="BI44" i="8"/>
  <c r="BF44" i="8"/>
  <c r="AY45" i="8"/>
  <c r="AQ45" i="8"/>
  <c r="BD45" i="8"/>
  <c r="AV45" i="8"/>
  <c r="AN45" i="8"/>
  <c r="AP45" i="8"/>
  <c r="BG45" i="8"/>
  <c r="AR45" i="8"/>
  <c r="AW45" i="8"/>
  <c r="CW45" i="8"/>
  <c r="CT45" i="8"/>
  <c r="AT45" i="8"/>
  <c r="BA45" i="8"/>
  <c r="BB45" i="8"/>
  <c r="AZ45" i="8"/>
  <c r="BE45" i="8"/>
  <c r="BJ45" i="8"/>
  <c r="CX45" i="8"/>
  <c r="AO45" i="8"/>
  <c r="AS45" i="8"/>
  <c r="BC45" i="8"/>
  <c r="BH45" i="8"/>
  <c r="BI45" i="8"/>
  <c r="AU45" i="8"/>
  <c r="AX45" i="8"/>
  <c r="BF45" i="8"/>
  <c r="BC43" i="8"/>
  <c r="BB43" i="8"/>
  <c r="BF43" i="8"/>
  <c r="CX43" i="8"/>
  <c r="AT43" i="8"/>
  <c r="CW43" i="8"/>
  <c r="AS43" i="8"/>
  <c r="AO43" i="8"/>
  <c r="AU43" i="8"/>
  <c r="BI43" i="8"/>
  <c r="BE43" i="8"/>
  <c r="AR43" i="8"/>
  <c r="AW43" i="8"/>
  <c r="AX43" i="8"/>
  <c r="AQ43" i="8"/>
  <c r="AN43" i="8"/>
  <c r="BH43" i="8"/>
  <c r="AV43" i="8"/>
  <c r="BA43" i="8"/>
  <c r="AY43" i="8"/>
  <c r="BG43" i="8"/>
  <c r="BD43" i="8"/>
  <c r="BJ43" i="8"/>
  <c r="AP43" i="8"/>
  <c r="AZ43" i="8"/>
  <c r="CT43" i="8"/>
  <c r="BJ45" i="17"/>
  <c r="BE45" i="17"/>
  <c r="CW45" i="17"/>
  <c r="AS45" i="17"/>
  <c r="CT45" i="17"/>
  <c r="AQ45" i="17"/>
  <c r="AY45" i="17"/>
  <c r="AX45" i="17"/>
  <c r="AW45" i="17"/>
  <c r="AR45" i="17"/>
  <c r="BH45" i="17"/>
  <c r="BC45" i="17"/>
  <c r="AV45" i="17"/>
  <c r="AN45" i="17"/>
  <c r="AO45" i="17"/>
  <c r="BD45" i="17"/>
  <c r="AP45" i="17"/>
  <c r="BI45" i="17"/>
  <c r="AZ45" i="17"/>
  <c r="CX45" i="17"/>
  <c r="BB45" i="17"/>
  <c r="BG45" i="17"/>
  <c r="AT45" i="17"/>
  <c r="AU45" i="17"/>
  <c r="BA45" i="17"/>
  <c r="BF45" i="17"/>
  <c r="AQ44" i="17"/>
  <c r="BC44" i="17"/>
  <c r="BF44" i="17"/>
  <c r="AS44" i="17"/>
  <c r="AV44" i="17"/>
  <c r="BB44" i="17"/>
  <c r="AN44" i="17"/>
  <c r="BH44" i="17"/>
  <c r="CT44" i="17"/>
  <c r="AX44" i="17"/>
  <c r="CW44" i="17"/>
  <c r="AP44" i="17"/>
  <c r="BD44" i="17"/>
  <c r="BA44" i="17"/>
  <c r="AY44" i="17"/>
  <c r="BG44" i="17"/>
  <c r="AZ44" i="17"/>
  <c r="BJ44" i="17"/>
  <c r="AR44" i="17"/>
  <c r="BI44" i="17"/>
  <c r="AU44" i="17"/>
  <c r="BE44" i="17"/>
  <c r="CX44" i="17"/>
  <c r="AT44" i="17"/>
  <c r="AO44" i="17"/>
  <c r="AW44" i="17"/>
  <c r="AZ46" i="17"/>
  <c r="AS46" i="17"/>
  <c r="BF46" i="17"/>
  <c r="BH46" i="17"/>
  <c r="CX46" i="17"/>
  <c r="AN46" i="17"/>
  <c r="BJ46" i="17"/>
  <c r="AX46" i="17"/>
  <c r="BG46" i="17"/>
  <c r="BD46" i="17"/>
  <c r="CT46" i="17"/>
  <c r="AT46" i="17"/>
  <c r="AO46" i="17"/>
  <c r="BI46" i="17"/>
  <c r="BE46" i="17"/>
  <c r="AR46" i="17"/>
  <c r="BB46" i="17"/>
  <c r="BC46" i="17"/>
  <c r="AV46" i="17"/>
  <c r="BA46" i="17"/>
  <c r="AU46" i="17"/>
  <c r="CW46" i="17"/>
  <c r="AY46" i="17"/>
  <c r="AP46" i="17"/>
  <c r="AW46" i="17"/>
  <c r="AQ46" i="17"/>
  <c r="BA47" i="17"/>
  <c r="BC47" i="17"/>
  <c r="CT47" i="17"/>
  <c r="AN47" i="17"/>
  <c r="AY47" i="17"/>
  <c r="AV47" i="17"/>
  <c r="AQ47" i="17"/>
  <c r="BE47" i="17"/>
  <c r="AP47" i="17"/>
  <c r="AS47" i="17"/>
  <c r="BB47" i="17"/>
  <c r="BJ47" i="17"/>
  <c r="AX47" i="17"/>
  <c r="AW47" i="17"/>
  <c r="BF47" i="17"/>
  <c r="AR47" i="17"/>
  <c r="AO47" i="17"/>
  <c r="AT47" i="17"/>
  <c r="CW47" i="17"/>
  <c r="BD47" i="17"/>
  <c r="BG47" i="17"/>
  <c r="CX47" i="17"/>
  <c r="BH47" i="17"/>
  <c r="AZ47" i="17"/>
  <c r="AU47" i="17"/>
  <c r="BI47" i="17"/>
  <c r="AW43" i="17"/>
  <c r="BF43" i="17"/>
  <c r="BC43" i="17"/>
  <c r="AZ43" i="17"/>
  <c r="AY43" i="17"/>
  <c r="CT43" i="17"/>
  <c r="AP43" i="17"/>
  <c r="AS43" i="17"/>
  <c r="AQ43" i="17"/>
  <c r="AX43" i="17"/>
  <c r="AU43" i="17"/>
  <c r="BG43" i="17"/>
  <c r="CW43" i="17"/>
  <c r="BD43" i="17"/>
  <c r="AV43" i="17"/>
  <c r="AT43" i="17"/>
  <c r="BI43" i="17"/>
  <c r="BB43" i="17"/>
  <c r="AN43" i="17"/>
  <c r="BA43" i="17"/>
  <c r="BH43" i="17"/>
  <c r="AO43" i="17"/>
  <c r="BJ43" i="17"/>
  <c r="CX43" i="17"/>
  <c r="BE43" i="17"/>
  <c r="AR43" i="17"/>
  <c r="CF1" i="11"/>
  <c r="CO1" i="11"/>
  <c r="CY1" i="11"/>
  <c r="CP1" i="11"/>
  <c r="G3" i="11"/>
  <c r="H6" i="11"/>
  <c r="I6" i="11"/>
  <c r="G5" i="11"/>
  <c r="CT45" i="11"/>
  <c r="BD45" i="11"/>
  <c r="BI45" i="11"/>
  <c r="CW45" i="11"/>
  <c r="AY45" i="11"/>
  <c r="BF45" i="11"/>
  <c r="AU45" i="11"/>
  <c r="AR45" i="11"/>
  <c r="BJ45" i="11"/>
  <c r="AX45" i="11"/>
  <c r="BA45" i="11"/>
  <c r="BE45" i="11"/>
  <c r="AP45" i="11"/>
  <c r="AV45" i="11"/>
  <c r="AQ45" i="11"/>
  <c r="AO45" i="11"/>
  <c r="AZ45" i="11"/>
  <c r="BG45" i="11"/>
  <c r="AW45" i="11"/>
  <c r="CX45" i="11"/>
  <c r="AS45" i="11"/>
  <c r="BH45" i="11"/>
  <c r="AN45" i="11"/>
  <c r="BC45" i="11"/>
  <c r="BB45" i="11"/>
  <c r="AT45" i="11"/>
  <c r="BD44" i="11"/>
  <c r="AX44" i="11"/>
  <c r="BE44" i="11"/>
  <c r="CW44" i="11"/>
  <c r="BF44" i="11"/>
  <c r="BG44" i="11"/>
  <c r="CT44" i="11"/>
  <c r="BB44" i="11"/>
  <c r="BH44" i="11"/>
  <c r="CX44" i="11"/>
  <c r="BC44" i="11"/>
  <c r="AN44" i="11"/>
  <c r="AP44" i="11"/>
  <c r="AW44" i="11"/>
  <c r="AU44" i="11"/>
  <c r="BI44" i="11"/>
  <c r="AT44" i="11"/>
  <c r="AZ44" i="11"/>
  <c r="AS44" i="11"/>
  <c r="AQ44" i="11"/>
  <c r="AO44" i="11"/>
  <c r="AY44" i="11"/>
  <c r="AR44" i="11"/>
  <c r="AV44" i="11"/>
  <c r="BJ44" i="11"/>
  <c r="BA44" i="11"/>
  <c r="AQ58" i="17"/>
  <c r="BB58" i="17"/>
  <c r="AT58" i="17"/>
  <c r="CW58" i="17"/>
  <c r="BG58" i="17"/>
  <c r="AV58" i="17"/>
  <c r="BI58" i="17"/>
  <c r="AR58" i="17"/>
  <c r="BH58" i="17"/>
  <c r="AW58" i="17"/>
  <c r="BF58" i="17"/>
  <c r="AP58" i="17"/>
  <c r="AN58" i="17"/>
  <c r="AX58" i="17"/>
  <c r="CX58" i="17"/>
  <c r="AO58" i="17"/>
  <c r="BJ58" i="17"/>
  <c r="BE58" i="17"/>
  <c r="BA58" i="17"/>
  <c r="CT58" i="17"/>
  <c r="AU58" i="17"/>
  <c r="AY58" i="17"/>
  <c r="BC58" i="17"/>
  <c r="AZ58" i="17"/>
  <c r="AS58" i="17"/>
  <c r="BD58" i="17"/>
  <c r="BJ43" i="11"/>
  <c r="CX43" i="11"/>
  <c r="CT43" i="11"/>
  <c r="AX43" i="11"/>
  <c r="BG43" i="11"/>
  <c r="AS43" i="11"/>
  <c r="BA43" i="11"/>
  <c r="AO43" i="11"/>
  <c r="AW43" i="11"/>
  <c r="BB43" i="11"/>
  <c r="BF43" i="11"/>
  <c r="AU43" i="11"/>
  <c r="BE43" i="11"/>
  <c r="BC43" i="11"/>
  <c r="BH43" i="11"/>
  <c r="AQ43" i="11"/>
  <c r="AN43" i="11"/>
  <c r="AP43" i="11"/>
  <c r="BD43" i="11"/>
  <c r="CW43" i="11"/>
  <c r="AT43" i="11"/>
  <c r="AR43" i="11"/>
  <c r="BI43" i="11"/>
  <c r="AV43" i="11"/>
  <c r="AZ43" i="11"/>
  <c r="AY43" i="11"/>
  <c r="H3" i="11"/>
  <c r="H5" i="11"/>
  <c r="AR59" i="17"/>
  <c r="AN59" i="17"/>
  <c r="AT59" i="17"/>
  <c r="AS59" i="17"/>
  <c r="AZ59" i="17"/>
  <c r="BE59" i="17"/>
  <c r="AP59" i="17"/>
  <c r="AX59" i="17"/>
  <c r="AY59" i="17"/>
  <c r="BA59" i="17"/>
  <c r="CX59" i="17"/>
  <c r="CW59" i="17"/>
  <c r="BI59" i="17"/>
  <c r="CT59" i="17"/>
  <c r="BF59" i="17"/>
  <c r="BB59" i="17"/>
  <c r="BH59" i="17"/>
  <c r="BJ59" i="17"/>
  <c r="AV59" i="17"/>
  <c r="AU59" i="17"/>
  <c r="AW59" i="17"/>
  <c r="BD59" i="17"/>
  <c r="AO59" i="17"/>
  <c r="AQ59" i="17"/>
  <c r="BG59" i="17"/>
  <c r="BC59" i="17"/>
  <c r="BH56" i="17"/>
  <c r="AY56" i="17"/>
  <c r="BC56" i="17"/>
  <c r="BA56" i="17"/>
  <c r="CW56" i="17"/>
  <c r="AP56" i="17"/>
  <c r="AT56" i="17"/>
  <c r="BE56" i="17"/>
  <c r="AZ56" i="17"/>
  <c r="CT56" i="17"/>
  <c r="BD56" i="17"/>
  <c r="AV56" i="17"/>
  <c r="BB56" i="17"/>
  <c r="AS56" i="17"/>
  <c r="AO56" i="17"/>
  <c r="BJ56" i="17"/>
  <c r="AQ56" i="17"/>
  <c r="BI56" i="17"/>
  <c r="AN56" i="17"/>
  <c r="AR56" i="17"/>
  <c r="AX56" i="17"/>
  <c r="AW56" i="17"/>
  <c r="BF56" i="17"/>
  <c r="BG56" i="17"/>
  <c r="CX56" i="17"/>
  <c r="AU56" i="17"/>
  <c r="BE57" i="17"/>
  <c r="AS57" i="17"/>
  <c r="AY57" i="17"/>
  <c r="CT57" i="17"/>
  <c r="BI57" i="17"/>
  <c r="AZ57" i="17"/>
  <c r="BF57" i="17"/>
  <c r="AR57" i="17"/>
  <c r="AX57" i="17"/>
  <c r="AN57" i="17"/>
  <c r="CW57" i="17"/>
  <c r="BH57" i="17"/>
  <c r="BA57" i="17"/>
  <c r="CX57" i="17"/>
  <c r="BB57" i="17"/>
  <c r="BJ57" i="17"/>
  <c r="AU57" i="17"/>
  <c r="BG57" i="17"/>
  <c r="AV57" i="17"/>
  <c r="BD57" i="17"/>
  <c r="BC57" i="17"/>
  <c r="AP57" i="17"/>
  <c r="AW57" i="17"/>
  <c r="AT57" i="17"/>
  <c r="AO57" i="17"/>
  <c r="AQ57" i="17"/>
  <c r="CX50" i="11"/>
  <c r="BC50" i="11"/>
  <c r="AZ50" i="11"/>
  <c r="AP50" i="11"/>
  <c r="CW50" i="11"/>
  <c r="BF50" i="11"/>
  <c r="BG50" i="11"/>
  <c r="BE50" i="11"/>
  <c r="AS50" i="11"/>
  <c r="AQ50" i="11"/>
  <c r="AX50" i="11"/>
  <c r="BH50" i="11"/>
  <c r="BJ50" i="11"/>
  <c r="BB50" i="11"/>
  <c r="AT50" i="11"/>
  <c r="AU50" i="11"/>
  <c r="AO50" i="11"/>
  <c r="AW50" i="11"/>
  <c r="AN50" i="11"/>
  <c r="AY50" i="11"/>
  <c r="BD50" i="11"/>
  <c r="BI50" i="11"/>
  <c r="CT50" i="11"/>
  <c r="AR50" i="11"/>
  <c r="AV50" i="11"/>
  <c r="BA50" i="11"/>
  <c r="AW45" i="13"/>
  <c r="AR45" i="13"/>
  <c r="AV45" i="13"/>
  <c r="AX45" i="13"/>
  <c r="AY45" i="13"/>
  <c r="AP45" i="13"/>
  <c r="CT45" i="13"/>
  <c r="BC45" i="13"/>
  <c r="BE45" i="13"/>
  <c r="BA45" i="13"/>
  <c r="AZ45" i="13"/>
  <c r="BI45" i="13"/>
  <c r="CW45" i="13"/>
  <c r="AU45" i="13"/>
  <c r="AN45" i="13"/>
  <c r="AO45" i="13"/>
  <c r="CX45" i="13"/>
  <c r="BJ45" i="13"/>
  <c r="BH45" i="13"/>
  <c r="BD45" i="13"/>
  <c r="AT45" i="13"/>
  <c r="BB45" i="13"/>
  <c r="AS45" i="13"/>
  <c r="BG45" i="13"/>
  <c r="BF45" i="13"/>
  <c r="AQ45" i="13"/>
  <c r="AX49" i="11"/>
  <c r="AZ49" i="11"/>
  <c r="CW49" i="11"/>
  <c r="AR49" i="11"/>
  <c r="BG49" i="11"/>
  <c r="AY49" i="11"/>
  <c r="AU49" i="11"/>
  <c r="AW49" i="11"/>
  <c r="AO49" i="11"/>
  <c r="BJ49" i="11"/>
  <c r="AS49" i="11"/>
  <c r="CX49" i="11"/>
  <c r="CT49" i="11"/>
  <c r="AV49" i="11"/>
  <c r="BF49" i="11"/>
  <c r="BI49" i="11"/>
  <c r="AQ49" i="11"/>
  <c r="BE49" i="11"/>
  <c r="AN49" i="11"/>
  <c r="BH49" i="11"/>
  <c r="BD49" i="11"/>
  <c r="AT49" i="11"/>
  <c r="AP49" i="11"/>
  <c r="BC49" i="11"/>
  <c r="BA49" i="11"/>
  <c r="BB49" i="11"/>
  <c r="BG46" i="11"/>
  <c r="AP46" i="11"/>
  <c r="BF46" i="11"/>
  <c r="BJ46" i="11"/>
  <c r="AZ46" i="11"/>
  <c r="AT46" i="11"/>
  <c r="BC46" i="11"/>
  <c r="AR46" i="11"/>
  <c r="BD46" i="11"/>
  <c r="BA46" i="11"/>
  <c r="CW46" i="11"/>
  <c r="AN46" i="11"/>
  <c r="BH46" i="11"/>
  <c r="AQ46" i="11"/>
  <c r="CX46" i="11"/>
  <c r="AO46" i="11"/>
  <c r="BE46" i="11"/>
  <c r="CT46" i="11"/>
  <c r="AY46" i="11"/>
  <c r="BB46" i="11"/>
  <c r="AV46" i="11"/>
  <c r="BI46" i="11"/>
  <c r="AU46" i="11"/>
  <c r="AW46" i="11"/>
  <c r="AS46" i="11"/>
  <c r="AX46" i="11"/>
  <c r="CX53" i="11"/>
  <c r="AX53" i="11"/>
  <c r="BI53" i="11"/>
  <c r="AT53" i="11"/>
  <c r="AZ53" i="11"/>
  <c r="AQ53" i="11"/>
  <c r="CW53" i="11"/>
  <c r="AS53" i="11"/>
  <c r="BD53" i="11"/>
  <c r="BB53" i="11"/>
  <c r="BE53" i="11"/>
  <c r="AR53" i="11"/>
  <c r="AW53" i="11"/>
  <c r="AP53" i="11"/>
  <c r="BG53" i="11"/>
  <c r="AU53" i="11"/>
  <c r="AY53" i="11"/>
  <c r="BA53" i="11"/>
  <c r="BC53" i="11"/>
  <c r="BF53" i="11"/>
  <c r="BJ53" i="11"/>
  <c r="AN53" i="11"/>
  <c r="AO53" i="11"/>
  <c r="AV53" i="11"/>
  <c r="CT53" i="11"/>
  <c r="BH53" i="11"/>
  <c r="AW47" i="11"/>
  <c r="BA47" i="11"/>
  <c r="AY47" i="11"/>
  <c r="BD47" i="11"/>
  <c r="AR47" i="11"/>
  <c r="CT47" i="11"/>
  <c r="AQ47" i="11"/>
  <c r="AN47" i="11"/>
  <c r="BB47" i="11"/>
  <c r="BE47" i="11"/>
  <c r="BH47" i="11"/>
  <c r="AV47" i="11"/>
  <c r="CW47" i="11"/>
  <c r="AS47" i="11"/>
  <c r="AP47" i="11"/>
  <c r="BJ47" i="11"/>
  <c r="AO47" i="11"/>
  <c r="BF47" i="11"/>
  <c r="AZ47" i="11"/>
  <c r="AX47" i="11"/>
  <c r="BC47" i="11"/>
  <c r="BG47" i="11"/>
  <c r="AT47" i="11"/>
  <c r="BI47" i="11"/>
  <c r="CX47" i="11"/>
  <c r="AU47" i="11"/>
  <c r="N2" i="2"/>
  <c r="O2" i="2" s="1"/>
  <c r="C33" i="24" a="1"/>
  <c r="C33" i="24"/>
  <c r="C25" i="24" a="1"/>
  <c r="C25" i="24" s="1"/>
  <c r="C10" i="24" a="1"/>
  <c r="C10" i="24" s="1"/>
  <c r="C34" i="24" a="1"/>
  <c r="C34" i="24"/>
  <c r="BF60" i="8"/>
  <c r="N72" i="16"/>
  <c r="O72" i="16"/>
  <c r="P72" i="16"/>
  <c r="T72" i="16"/>
  <c r="F72" i="16"/>
  <c r="G3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W2" i="6" s="1"/>
  <c r="X2" i="6" s="1"/>
  <c r="Y2" i="6" s="1"/>
  <c r="Z2" i="6" s="1"/>
  <c r="AA2" i="6" s="1"/>
  <c r="AB2" i="6" s="1"/>
  <c r="AC2" i="6" s="1"/>
  <c r="AD2" i="6" s="1"/>
  <c r="AE2" i="6" s="1"/>
  <c r="AF2" i="6" s="1"/>
  <c r="AG2" i="6" s="1"/>
  <c r="AH2" i="6" s="1"/>
  <c r="AI2" i="6" s="1"/>
  <c r="AJ2" i="6" s="1"/>
  <c r="AK2" i="6" s="1"/>
  <c r="H6" i="6"/>
  <c r="G5" i="6"/>
  <c r="C20" i="24" a="1"/>
  <c r="C20" i="24"/>
  <c r="F68" i="5"/>
  <c r="BB60" i="8"/>
  <c r="T73" i="16"/>
  <c r="N73" i="16"/>
  <c r="O73" i="16"/>
  <c r="F73" i="16"/>
  <c r="R73" i="16"/>
  <c r="C44" i="24" a="1"/>
  <c r="C44" i="24"/>
  <c r="C48" i="24" a="1"/>
  <c r="C48" i="24" s="1"/>
  <c r="C45" i="24" a="1"/>
  <c r="C45" i="24" s="1"/>
  <c r="D39" i="23" a="1"/>
  <c r="D39" i="23"/>
  <c r="D21" i="23" a="1"/>
  <c r="D21" i="23"/>
  <c r="D33" i="23" a="1"/>
  <c r="D33" i="23" s="1"/>
  <c r="D15" i="23" a="1"/>
  <c r="D15" i="23" s="1"/>
  <c r="D62" i="23" a="1"/>
  <c r="D62" i="23"/>
  <c r="D45" i="23" a="1"/>
  <c r="D45" i="23"/>
  <c r="C58" i="23" a="1"/>
  <c r="C58" i="23" s="1"/>
  <c r="C62" i="23" a="1"/>
  <c r="C62" i="23" s="1"/>
  <c r="BB58" i="8"/>
  <c r="C28" i="24" a="1"/>
  <c r="C28" i="24"/>
  <c r="C19" i="24" a="1"/>
  <c r="C19" i="24" s="1"/>
  <c r="BB61" i="3"/>
  <c r="BB62" i="3"/>
  <c r="AO61" i="16"/>
  <c r="AO52" i="16"/>
  <c r="AW61" i="16"/>
  <c r="AW52" i="16"/>
  <c r="T53" i="24"/>
  <c r="AG53" i="24" s="1"/>
  <c r="AT53" i="24" s="1"/>
  <c r="BG53" i="24" s="1"/>
  <c r="BT53" i="24" s="1"/>
  <c r="CG53" i="24" s="1"/>
  <c r="CT53" i="24" s="1"/>
  <c r="DG53" i="24" s="1"/>
  <c r="DT53" i="24" s="1"/>
  <c r="EG53" i="24" s="1"/>
  <c r="ET53" i="24" s="1"/>
  <c r="FG53" i="24" s="1"/>
  <c r="FT53" i="24" s="1"/>
  <c r="GG53" i="24" s="1"/>
  <c r="GT53" i="24" s="1"/>
  <c r="HG53" i="24" s="1"/>
  <c r="HT53" i="24" s="1"/>
  <c r="IG53" i="24" s="1"/>
  <c r="IT53" i="24" s="1"/>
  <c r="JG53" i="24" s="1"/>
  <c r="JT53" i="24" s="1"/>
  <c r="KG53" i="24" s="1"/>
  <c r="KT53" i="24" s="1"/>
  <c r="LG53" i="24" s="1"/>
  <c r="LT53" i="24" s="1"/>
  <c r="MG53" i="24" s="1"/>
  <c r="MT53" i="24" s="1"/>
  <c r="NG53" i="24" s="1"/>
  <c r="CH1" i="8"/>
  <c r="CR1" i="8"/>
  <c r="CN1" i="8"/>
  <c r="BX1" i="8"/>
  <c r="CB1" i="8"/>
  <c r="CY1" i="8"/>
  <c r="BR1" i="8"/>
  <c r="BV1" i="8"/>
  <c r="BY1" i="8"/>
  <c r="CF1" i="8"/>
  <c r="C39" i="24" a="1"/>
  <c r="C39" i="24" s="1"/>
  <c r="C23" i="24" a="1"/>
  <c r="C23" i="24" s="1"/>
  <c r="AK67" i="12"/>
  <c r="F67" i="12"/>
  <c r="AO62" i="17"/>
  <c r="AO61" i="17"/>
  <c r="AO52" i="17"/>
  <c r="AW62" i="17"/>
  <c r="AW65" i="17"/>
  <c r="AW55" i="17"/>
  <c r="AW50" i="17"/>
  <c r="BE62" i="17"/>
  <c r="BE65" i="17"/>
  <c r="BE53" i="17"/>
  <c r="BE61" i="17"/>
  <c r="BE63" i="17"/>
  <c r="P73" i="16"/>
  <c r="C53" i="24" a="1"/>
  <c r="C53" i="24" s="1"/>
  <c r="C51" i="24" a="1"/>
  <c r="C51" i="24" s="1"/>
  <c r="D34" i="23" a="1"/>
  <c r="D34" i="23"/>
  <c r="D18" i="23" a="1"/>
  <c r="D18" i="23"/>
  <c r="D11" i="23" a="1"/>
  <c r="D11" i="23" s="1"/>
  <c r="D27" i="23" a="1"/>
  <c r="D27" i="23" s="1"/>
  <c r="D53" i="23" a="1"/>
  <c r="D53" i="23"/>
  <c r="D54" i="23" a="1"/>
  <c r="D54" i="23"/>
  <c r="D50" i="23" a="1"/>
  <c r="D50" i="23" s="1"/>
  <c r="D56" i="23" a="1"/>
  <c r="D56" i="23" s="1"/>
  <c r="BB57" i="8"/>
  <c r="BB67" i="8"/>
  <c r="C21" i="24" a="1"/>
  <c r="C21" i="24" s="1"/>
  <c r="C9" i="24" a="1"/>
  <c r="C9" i="24"/>
  <c r="AP52" i="16"/>
  <c r="AP61" i="16"/>
  <c r="AX52" i="16"/>
  <c r="AX61" i="16"/>
  <c r="BF52" i="16"/>
  <c r="BF61" i="16"/>
  <c r="AP51" i="12"/>
  <c r="AP50" i="12"/>
  <c r="AX50" i="12"/>
  <c r="AX51" i="12"/>
  <c r="C58" i="24" a="1"/>
  <c r="C58" i="24" s="1"/>
  <c r="C46" i="24" a="1"/>
  <c r="C46" i="24" s="1"/>
  <c r="D40" i="23" a="1"/>
  <c r="D40" i="23"/>
  <c r="D20" i="23" a="1"/>
  <c r="D20" i="23" s="1"/>
  <c r="S20" i="23" s="1"/>
  <c r="J17" i="24" s="1"/>
  <c r="D12" i="23" a="1"/>
  <c r="D12" i="23" s="1"/>
  <c r="D41" i="23" a="1"/>
  <c r="D41" i="23" s="1"/>
  <c r="D24" i="23" a="1"/>
  <c r="D24" i="23"/>
  <c r="D63" i="23" a="1"/>
  <c r="D63" i="23" s="1"/>
  <c r="D52" i="23" a="1"/>
  <c r="D52" i="23" s="1"/>
  <c r="C60" i="23" a="1"/>
  <c r="C60" i="23" s="1"/>
  <c r="C53" i="23" a="1"/>
  <c r="C53" i="23"/>
  <c r="W66" i="12"/>
  <c r="S66" i="12"/>
  <c r="BB52" i="8"/>
  <c r="BB55" i="8"/>
  <c r="H3" i="13"/>
  <c r="H5" i="13"/>
  <c r="BG61" i="3"/>
  <c r="AZ61" i="3"/>
  <c r="C38" i="24" a="1"/>
  <c r="C38" i="24"/>
  <c r="C36" i="24" a="1"/>
  <c r="C36" i="24"/>
  <c r="AQ63" i="17"/>
  <c r="AQ65" i="17"/>
  <c r="AQ53" i="17"/>
  <c r="AQ62" i="17"/>
  <c r="AQ61" i="17"/>
  <c r="AQ52" i="17"/>
  <c r="AY65" i="17"/>
  <c r="AY62" i="17"/>
  <c r="AY61" i="17"/>
  <c r="AY63" i="17"/>
  <c r="BG63" i="17"/>
  <c r="BG62" i="17"/>
  <c r="BG50" i="17"/>
  <c r="C57" i="24" a="1"/>
  <c r="C57" i="24" s="1"/>
  <c r="D19" i="23" a="1"/>
  <c r="D19" i="23" s="1"/>
  <c r="D26" i="23" a="1"/>
  <c r="D26" i="23" s="1"/>
  <c r="D30" i="23" a="1"/>
  <c r="D30" i="23"/>
  <c r="D59" i="23" a="1"/>
  <c r="D59" i="23"/>
  <c r="D28" i="23" a="1"/>
  <c r="D28" i="23" s="1"/>
  <c r="D55" i="23" a="1"/>
  <c r="D55" i="23" s="1"/>
  <c r="T66" i="12"/>
  <c r="N66" i="12"/>
  <c r="I1" i="6"/>
  <c r="G2" i="11"/>
  <c r="H2" i="11" s="1"/>
  <c r="I2" i="1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C29" i="24" a="1"/>
  <c r="C29" i="24" s="1"/>
  <c r="C30" i="24" a="1"/>
  <c r="C30" i="24"/>
  <c r="AU61" i="3"/>
  <c r="AP61" i="3"/>
  <c r="C11" i="24" a="1"/>
  <c r="C11" i="24" s="1"/>
  <c r="BD61" i="3"/>
  <c r="BD62" i="3"/>
  <c r="AR52" i="16"/>
  <c r="AR61" i="16"/>
  <c r="AZ52" i="16"/>
  <c r="AZ61" i="16"/>
  <c r="BH52" i="16"/>
  <c r="BH61" i="16"/>
  <c r="AZ50" i="12"/>
  <c r="AZ51" i="12"/>
  <c r="AR53" i="17"/>
  <c r="AR61" i="17"/>
  <c r="AR62" i="17"/>
  <c r="AR63" i="17"/>
  <c r="AZ62" i="17"/>
  <c r="AZ61" i="17"/>
  <c r="BH61" i="17"/>
  <c r="BH63" i="17"/>
  <c r="BH62" i="17"/>
  <c r="BH53" i="17"/>
  <c r="BH55" i="17"/>
  <c r="C55" i="24" a="1"/>
  <c r="C55" i="24"/>
  <c r="C54" i="24" a="1"/>
  <c r="C54" i="24"/>
  <c r="D47" i="23" a="1"/>
  <c r="D47" i="23" s="1"/>
  <c r="D37" i="23" a="1"/>
  <c r="D37" i="23" s="1"/>
  <c r="N37" i="23" s="1"/>
  <c r="E34" i="24" s="1"/>
  <c r="D14" i="23" a="1"/>
  <c r="D14" i="23"/>
  <c r="M14" i="23" s="1"/>
  <c r="D42" i="23" a="1"/>
  <c r="D42" i="23"/>
  <c r="D31" i="23" a="1"/>
  <c r="D31" i="23" s="1"/>
  <c r="C56" i="23" a="1"/>
  <c r="C56" i="23" s="1"/>
  <c r="K66" i="12"/>
  <c r="J66" i="12"/>
  <c r="G66" i="12"/>
  <c r="H66" i="12"/>
  <c r="I1" i="17"/>
  <c r="G5" i="17"/>
  <c r="AS52" i="16"/>
  <c r="AS61" i="16"/>
  <c r="BA52" i="16"/>
  <c r="BA61" i="16"/>
  <c r="BI52" i="16"/>
  <c r="BI61" i="16"/>
  <c r="S58" i="24"/>
  <c r="AF58" i="24" s="1"/>
  <c r="AS58" i="24" s="1"/>
  <c r="BF58" i="24" s="1"/>
  <c r="BS58" i="24" s="1"/>
  <c r="CF58" i="24" s="1"/>
  <c r="CS58" i="24" s="1"/>
  <c r="DF58" i="24" s="1"/>
  <c r="DS58" i="24" s="1"/>
  <c r="EF58" i="24" s="1"/>
  <c r="ES58" i="24" s="1"/>
  <c r="FF58" i="24" s="1"/>
  <c r="FS58" i="24" s="1"/>
  <c r="GF58" i="24" s="1"/>
  <c r="GS58" i="24" s="1"/>
  <c r="HF58" i="24" s="1"/>
  <c r="HS58" i="24" s="1"/>
  <c r="IF58" i="24" s="1"/>
  <c r="IS58" i="24" s="1"/>
  <c r="JF58" i="24" s="1"/>
  <c r="JS58" i="24" s="1"/>
  <c r="KF58" i="24" s="1"/>
  <c r="KS58" i="24" s="1"/>
  <c r="LF58" i="24" s="1"/>
  <c r="LS58" i="24" s="1"/>
  <c r="MF58" i="24" s="1"/>
  <c r="MS58" i="24" s="1"/>
  <c r="NF58" i="24" s="1"/>
  <c r="C27" i="24" a="1"/>
  <c r="C27" i="24"/>
  <c r="T71" i="16"/>
  <c r="BE50" i="12"/>
  <c r="K6" i="5"/>
  <c r="I1" i="13"/>
  <c r="AN67" i="8"/>
  <c r="C31" i="24" a="1"/>
  <c r="C31" i="24"/>
  <c r="C37" i="24" a="1"/>
  <c r="C37" i="24" s="1"/>
  <c r="C22" i="24" a="1"/>
  <c r="C22" i="24" s="1"/>
  <c r="C15" i="24" a="1"/>
  <c r="C15" i="24" s="1"/>
  <c r="C16" i="24" a="1"/>
  <c r="C16" i="24"/>
  <c r="C13" i="24" a="1"/>
  <c r="C13" i="24" s="1"/>
  <c r="W50" i="24"/>
  <c r="AJ50" i="24" s="1"/>
  <c r="AW50" i="24" s="1"/>
  <c r="BJ50" i="24" s="1"/>
  <c r="BW50" i="24" s="1"/>
  <c r="CJ50" i="24" s="1"/>
  <c r="CW50" i="24" s="1"/>
  <c r="DJ50" i="24" s="1"/>
  <c r="DW50" i="24" s="1"/>
  <c r="EJ50" i="24" s="1"/>
  <c r="EW50" i="24" s="1"/>
  <c r="FJ50" i="24" s="1"/>
  <c r="FW50" i="24" s="1"/>
  <c r="GJ50" i="24" s="1"/>
  <c r="GW50" i="24" s="1"/>
  <c r="HJ50" i="24" s="1"/>
  <c r="HW50" i="24" s="1"/>
  <c r="IJ50" i="24" s="1"/>
  <c r="IW50" i="24" s="1"/>
  <c r="JJ50" i="24" s="1"/>
  <c r="JW50" i="24" s="1"/>
  <c r="KJ50" i="24" s="1"/>
  <c r="KW50" i="24" s="1"/>
  <c r="LJ50" i="24" s="1"/>
  <c r="LW50" i="24" s="1"/>
  <c r="MJ50" i="24" s="1"/>
  <c r="MW50" i="24" s="1"/>
  <c r="NJ50" i="24" s="1"/>
  <c r="R55" i="24"/>
  <c r="AE55" i="24" s="1"/>
  <c r="AR55" i="24" s="1"/>
  <c r="BE55" i="24" s="1"/>
  <c r="BR55" i="24" s="1"/>
  <c r="CE55" i="24" s="1"/>
  <c r="CR55" i="24" s="1"/>
  <c r="DE55" i="24" s="1"/>
  <c r="DR55" i="24" s="1"/>
  <c r="EE55" i="24" s="1"/>
  <c r="ER55" i="24" s="1"/>
  <c r="FE55" i="24" s="1"/>
  <c r="FR55" i="24" s="1"/>
  <c r="GE55" i="24" s="1"/>
  <c r="GR55" i="24" s="1"/>
  <c r="HE55" i="24" s="1"/>
  <c r="HR55" i="24" s="1"/>
  <c r="IE55" i="24" s="1"/>
  <c r="IR55" i="24" s="1"/>
  <c r="JE55" i="24" s="1"/>
  <c r="JR55" i="24" s="1"/>
  <c r="KE55" i="24" s="1"/>
  <c r="KR55" i="24" s="1"/>
  <c r="LE55" i="24" s="1"/>
  <c r="LR55" i="24" s="1"/>
  <c r="ME55" i="24" s="1"/>
  <c r="MR55" i="24" s="1"/>
  <c r="NE55" i="24" s="1"/>
  <c r="O71" i="16"/>
  <c r="BJ61" i="16"/>
  <c r="BB61" i="16"/>
  <c r="AT61" i="16"/>
  <c r="C8" i="24" a="1"/>
  <c r="C8" i="24" s="1"/>
  <c r="BG61" i="16"/>
  <c r="AQ61" i="16"/>
  <c r="C24" i="24" a="1"/>
  <c r="C24" i="24"/>
  <c r="C17" i="24" a="1"/>
  <c r="C17" i="24" s="1"/>
  <c r="C18" i="24" a="1"/>
  <c r="C18" i="24" s="1"/>
  <c r="S50" i="24"/>
  <c r="AF50" i="24" s="1"/>
  <c r="AS50" i="24" s="1"/>
  <c r="BF50" i="24" s="1"/>
  <c r="BS50" i="24" s="1"/>
  <c r="CF50" i="24" s="1"/>
  <c r="CS50" i="24" s="1"/>
  <c r="DF50" i="24" s="1"/>
  <c r="DS50" i="24" s="1"/>
  <c r="EF50" i="24" s="1"/>
  <c r="ES50" i="24" s="1"/>
  <c r="FF50" i="24" s="1"/>
  <c r="FS50" i="24" s="1"/>
  <c r="GF50" i="24" s="1"/>
  <c r="GS50" i="24" s="1"/>
  <c r="HF50" i="24" s="1"/>
  <c r="HS50" i="24" s="1"/>
  <c r="IF50" i="24" s="1"/>
  <c r="IS50" i="24" s="1"/>
  <c r="JF50" i="24" s="1"/>
  <c r="JS50" i="24" s="1"/>
  <c r="KF50" i="24" s="1"/>
  <c r="KS50" i="24" s="1"/>
  <c r="LF50" i="24" s="1"/>
  <c r="LS50" i="24" s="1"/>
  <c r="MF50" i="24" s="1"/>
  <c r="MS50" i="24" s="1"/>
  <c r="NF50" i="24" s="1"/>
  <c r="C26" i="24" a="1"/>
  <c r="C26" i="24"/>
  <c r="C40" i="24" a="1"/>
  <c r="C40" i="24" s="1"/>
  <c r="W55" i="24"/>
  <c r="AJ55" i="24" s="1"/>
  <c r="AW55" i="24" s="1"/>
  <c r="BJ55" i="24" s="1"/>
  <c r="BW55" i="24" s="1"/>
  <c r="CJ55" i="24" s="1"/>
  <c r="CW55" i="24" s="1"/>
  <c r="DJ55" i="24" s="1"/>
  <c r="DW55" i="24" s="1"/>
  <c r="EJ55" i="24" s="1"/>
  <c r="EW55" i="24" s="1"/>
  <c r="FJ55" i="24" s="1"/>
  <c r="FW55" i="24" s="1"/>
  <c r="GJ55" i="24" s="1"/>
  <c r="GW55" i="24" s="1"/>
  <c r="HJ55" i="24" s="1"/>
  <c r="HW55" i="24" s="1"/>
  <c r="IJ55" i="24" s="1"/>
  <c r="IW55" i="24" s="1"/>
  <c r="JJ55" i="24" s="1"/>
  <c r="JW55" i="24" s="1"/>
  <c r="KJ55" i="24" s="1"/>
  <c r="KW55" i="24" s="1"/>
  <c r="LJ55" i="24" s="1"/>
  <c r="LW55" i="24" s="1"/>
  <c r="MJ55" i="24" s="1"/>
  <c r="MW55" i="24" s="1"/>
  <c r="NJ55" i="24" s="1"/>
  <c r="R44" i="24"/>
  <c r="AE44" i="24" s="1"/>
  <c r="AR44" i="24" s="1"/>
  <c r="BE44" i="24" s="1"/>
  <c r="BR44" i="24" s="1"/>
  <c r="CE44" i="24" s="1"/>
  <c r="CR44" i="24" s="1"/>
  <c r="DE44" i="24" s="1"/>
  <c r="DR44" i="24" s="1"/>
  <c r="EE44" i="24" s="1"/>
  <c r="ER44" i="24" s="1"/>
  <c r="FE44" i="24" s="1"/>
  <c r="FR44" i="24" s="1"/>
  <c r="GE44" i="24" s="1"/>
  <c r="GR44" i="24" s="1"/>
  <c r="HE44" i="24" s="1"/>
  <c r="HR44" i="24" s="1"/>
  <c r="IE44" i="24" s="1"/>
  <c r="IR44" i="24" s="1"/>
  <c r="JE44" i="24" s="1"/>
  <c r="JR44" i="24" s="1"/>
  <c r="KE44" i="24" s="1"/>
  <c r="KR44" i="24" s="1"/>
  <c r="LE44" i="24" s="1"/>
  <c r="LR44" i="24" s="1"/>
  <c r="ME44" i="24" s="1"/>
  <c r="MR44" i="24" s="1"/>
  <c r="NE44" i="24" s="1"/>
  <c r="R47" i="24"/>
  <c r="AE47" i="24" s="1"/>
  <c r="AR47" i="24" s="1"/>
  <c r="BE47" i="24" s="1"/>
  <c r="BR47" i="24" s="1"/>
  <c r="CE47" i="24" s="1"/>
  <c r="CR47" i="24" s="1"/>
  <c r="DE47" i="24" s="1"/>
  <c r="DR47" i="24" s="1"/>
  <c r="EE47" i="24" s="1"/>
  <c r="ER47" i="24" s="1"/>
  <c r="FE47" i="24" s="1"/>
  <c r="FR47" i="24" s="1"/>
  <c r="GE47" i="24" s="1"/>
  <c r="GR47" i="24" s="1"/>
  <c r="HE47" i="24" s="1"/>
  <c r="HR47" i="24" s="1"/>
  <c r="IE47" i="24" s="1"/>
  <c r="IR47" i="24" s="1"/>
  <c r="JE47" i="24" s="1"/>
  <c r="JR47" i="24" s="1"/>
  <c r="KE47" i="24" s="1"/>
  <c r="KR47" i="24" s="1"/>
  <c r="LE47" i="24" s="1"/>
  <c r="LR47" i="24" s="1"/>
  <c r="ME47" i="24" s="1"/>
  <c r="MR47" i="24" s="1"/>
  <c r="NE47" i="24" s="1"/>
  <c r="U44" i="24"/>
  <c r="AH44" i="24" s="1"/>
  <c r="AU44" i="24" s="1"/>
  <c r="BH44" i="24" s="1"/>
  <c r="BU44" i="24" s="1"/>
  <c r="CH44" i="24" s="1"/>
  <c r="CU44" i="24" s="1"/>
  <c r="DH44" i="24" s="1"/>
  <c r="DU44" i="24" s="1"/>
  <c r="EH44" i="24" s="1"/>
  <c r="EU44" i="24" s="1"/>
  <c r="FH44" i="24" s="1"/>
  <c r="FU44" i="24" s="1"/>
  <c r="GH44" i="24" s="1"/>
  <c r="GU44" i="24" s="1"/>
  <c r="HH44" i="24" s="1"/>
  <c r="HU44" i="24" s="1"/>
  <c r="IH44" i="24" s="1"/>
  <c r="IU44" i="24" s="1"/>
  <c r="JH44" i="24" s="1"/>
  <c r="JU44" i="24" s="1"/>
  <c r="KH44" i="24" s="1"/>
  <c r="KU44" i="24" s="1"/>
  <c r="LH44" i="24" s="1"/>
  <c r="LU44" i="24" s="1"/>
  <c r="MH44" i="24" s="1"/>
  <c r="MU44" i="24" s="1"/>
  <c r="NH44" i="24" s="1"/>
  <c r="S47" i="24"/>
  <c r="AF47" i="24" s="1"/>
  <c r="AS47" i="24" s="1"/>
  <c r="BF47" i="24" s="1"/>
  <c r="BS47" i="24" s="1"/>
  <c r="CF47" i="24" s="1"/>
  <c r="CS47" i="24" s="1"/>
  <c r="DF47" i="24" s="1"/>
  <c r="DS47" i="24" s="1"/>
  <c r="EF47" i="24" s="1"/>
  <c r="ES47" i="24" s="1"/>
  <c r="FF47" i="24" s="1"/>
  <c r="FS47" i="24" s="1"/>
  <c r="GF47" i="24" s="1"/>
  <c r="GS47" i="24" s="1"/>
  <c r="HF47" i="24" s="1"/>
  <c r="HS47" i="24" s="1"/>
  <c r="IF47" i="24" s="1"/>
  <c r="IS47" i="24" s="1"/>
  <c r="JF47" i="24" s="1"/>
  <c r="JS47" i="24" s="1"/>
  <c r="KF47" i="24" s="1"/>
  <c r="KS47" i="24" s="1"/>
  <c r="LF47" i="24" s="1"/>
  <c r="LS47" i="24" s="1"/>
  <c r="MF47" i="24" s="1"/>
  <c r="MS47" i="24" s="1"/>
  <c r="NF47" i="24" s="1"/>
  <c r="U47" i="24"/>
  <c r="AH47" i="24" s="1"/>
  <c r="AU47" i="24" s="1"/>
  <c r="BH47" i="24" s="1"/>
  <c r="BU47" i="24" s="1"/>
  <c r="CH47" i="24" s="1"/>
  <c r="CU47" i="24" s="1"/>
  <c r="DH47" i="24" s="1"/>
  <c r="DU47" i="24" s="1"/>
  <c r="EH47" i="24" s="1"/>
  <c r="EU47" i="24" s="1"/>
  <c r="FH47" i="24" s="1"/>
  <c r="FU47" i="24" s="1"/>
  <c r="GH47" i="24" s="1"/>
  <c r="GU47" i="24" s="1"/>
  <c r="HH47" i="24" s="1"/>
  <c r="HU47" i="24" s="1"/>
  <c r="IH47" i="24" s="1"/>
  <c r="IU47" i="24" s="1"/>
  <c r="JH47" i="24" s="1"/>
  <c r="JU47" i="24" s="1"/>
  <c r="KH47" i="24" s="1"/>
  <c r="KU47" i="24" s="1"/>
  <c r="LH47" i="24" s="1"/>
  <c r="LU47" i="24" s="1"/>
  <c r="MH47" i="24" s="1"/>
  <c r="MU47" i="24" s="1"/>
  <c r="NH47" i="24" s="1"/>
  <c r="V47" i="24"/>
  <c r="AI47" i="24" s="1"/>
  <c r="AV47" i="24" s="1"/>
  <c r="BI47" i="24" s="1"/>
  <c r="BV47" i="24" s="1"/>
  <c r="CI47" i="24" s="1"/>
  <c r="CV47" i="24" s="1"/>
  <c r="DI47" i="24" s="1"/>
  <c r="DV47" i="24" s="1"/>
  <c r="EI47" i="24" s="1"/>
  <c r="EV47" i="24" s="1"/>
  <c r="FI47" i="24" s="1"/>
  <c r="FV47" i="24" s="1"/>
  <c r="GI47" i="24" s="1"/>
  <c r="GV47" i="24" s="1"/>
  <c r="HI47" i="24" s="1"/>
  <c r="HV47" i="24" s="1"/>
  <c r="II47" i="24" s="1"/>
  <c r="IV47" i="24" s="1"/>
  <c r="JI47" i="24" s="1"/>
  <c r="JV47" i="24" s="1"/>
  <c r="KI47" i="24" s="1"/>
  <c r="KV47" i="24" s="1"/>
  <c r="LI47" i="24" s="1"/>
  <c r="LV47" i="24" s="1"/>
  <c r="MI47" i="24" s="1"/>
  <c r="MV47" i="24" s="1"/>
  <c r="NI47" i="24" s="1"/>
  <c r="S55" i="24"/>
  <c r="AF55" i="24" s="1"/>
  <c r="AS55" i="24" s="1"/>
  <c r="BF55" i="24" s="1"/>
  <c r="BS55" i="24" s="1"/>
  <c r="CF55" i="24" s="1"/>
  <c r="CS55" i="24" s="1"/>
  <c r="DF55" i="24" s="1"/>
  <c r="DS55" i="24" s="1"/>
  <c r="EF55" i="24" s="1"/>
  <c r="ES55" i="24" s="1"/>
  <c r="FF55" i="24" s="1"/>
  <c r="FS55" i="24" s="1"/>
  <c r="GF55" i="24" s="1"/>
  <c r="GS55" i="24" s="1"/>
  <c r="HF55" i="24" s="1"/>
  <c r="HS55" i="24" s="1"/>
  <c r="IF55" i="24" s="1"/>
  <c r="IS55" i="24" s="1"/>
  <c r="JF55" i="24" s="1"/>
  <c r="JS55" i="24" s="1"/>
  <c r="KF55" i="24" s="1"/>
  <c r="KS55" i="24" s="1"/>
  <c r="LF55" i="24" s="1"/>
  <c r="LS55" i="24" s="1"/>
  <c r="MF55" i="24" s="1"/>
  <c r="MS55" i="24" s="1"/>
  <c r="NF55" i="24" s="1"/>
  <c r="T55" i="24"/>
  <c r="AG55" i="24" s="1"/>
  <c r="AT55" i="24" s="1"/>
  <c r="BG55" i="24" s="1"/>
  <c r="BT55" i="24" s="1"/>
  <c r="CG55" i="24" s="1"/>
  <c r="CT55" i="24" s="1"/>
  <c r="DG55" i="24" s="1"/>
  <c r="DT55" i="24" s="1"/>
  <c r="EG55" i="24" s="1"/>
  <c r="ET55" i="24" s="1"/>
  <c r="FG55" i="24" s="1"/>
  <c r="FT55" i="24" s="1"/>
  <c r="GG55" i="24" s="1"/>
  <c r="GT55" i="24" s="1"/>
  <c r="HG55" i="24" s="1"/>
  <c r="HT55" i="24" s="1"/>
  <c r="IG55" i="24" s="1"/>
  <c r="IT55" i="24" s="1"/>
  <c r="JG55" i="24" s="1"/>
  <c r="JT55" i="24" s="1"/>
  <c r="KG55" i="24" s="1"/>
  <c r="KT55" i="24" s="1"/>
  <c r="LG55" i="24" s="1"/>
  <c r="LT55" i="24" s="1"/>
  <c r="MG55" i="24" s="1"/>
  <c r="MT55" i="24" s="1"/>
  <c r="NG55" i="24" s="1"/>
  <c r="U55" i="24"/>
  <c r="AH55" i="24" s="1"/>
  <c r="AU55" i="24" s="1"/>
  <c r="BH55" i="24" s="1"/>
  <c r="BU55" i="24" s="1"/>
  <c r="CH55" i="24" s="1"/>
  <c r="CU55" i="24" s="1"/>
  <c r="DH55" i="24" s="1"/>
  <c r="DU55" i="24" s="1"/>
  <c r="EH55" i="24" s="1"/>
  <c r="EU55" i="24" s="1"/>
  <c r="FH55" i="24" s="1"/>
  <c r="FU55" i="24" s="1"/>
  <c r="GH55" i="24" s="1"/>
  <c r="GU55" i="24" s="1"/>
  <c r="HH55" i="24" s="1"/>
  <c r="HU55" i="24" s="1"/>
  <c r="IH55" i="24" s="1"/>
  <c r="IU55" i="24" s="1"/>
  <c r="JH55" i="24" s="1"/>
  <c r="JU55" i="24" s="1"/>
  <c r="KH55" i="24" s="1"/>
  <c r="KU55" i="24" s="1"/>
  <c r="LH55" i="24" s="1"/>
  <c r="LU55" i="24" s="1"/>
  <c r="MH55" i="24" s="1"/>
  <c r="MU55" i="24" s="1"/>
  <c r="NH55" i="24" s="1"/>
  <c r="S26" i="23"/>
  <c r="J23" i="24" s="1"/>
  <c r="Q26" i="23"/>
  <c r="H23" i="24" s="1"/>
  <c r="N26" i="23"/>
  <c r="E23" i="24" s="1"/>
  <c r="P26" i="23"/>
  <c r="G23" i="24" s="1"/>
  <c r="P17" i="23"/>
  <c r="G14" i="24" s="1"/>
  <c r="N17" i="23"/>
  <c r="E14" i="24" s="1"/>
  <c r="S17" i="23"/>
  <c r="J14" i="24" s="1"/>
  <c r="R17" i="23"/>
  <c r="I14" i="24"/>
  <c r="D11" i="24"/>
  <c r="S14" i="23"/>
  <c r="J11" i="24" s="1"/>
  <c r="R14" i="23"/>
  <c r="I11" i="24" s="1"/>
  <c r="Q27" i="23"/>
  <c r="H24" i="24" s="1"/>
  <c r="R27" i="23"/>
  <c r="I24" i="24" s="1"/>
  <c r="O27" i="23"/>
  <c r="F24" i="24" s="1"/>
  <c r="N27" i="23"/>
  <c r="E24" i="24"/>
  <c r="O24" i="23"/>
  <c r="F21" i="24" s="1"/>
  <c r="N10" i="23"/>
  <c r="E7" i="24" s="1"/>
  <c r="M10" i="23"/>
  <c r="D7" i="24" s="1"/>
  <c r="O10" i="23"/>
  <c r="R10" i="23"/>
  <c r="I7" i="24" s="1"/>
  <c r="N29" i="23"/>
  <c r="E26" i="24" s="1"/>
  <c r="R29" i="23"/>
  <c r="I26" i="24" s="1"/>
  <c r="T50" i="24"/>
  <c r="AG50" i="24" s="1"/>
  <c r="AT50" i="24" s="1"/>
  <c r="BG50" i="24" s="1"/>
  <c r="BT50" i="24" s="1"/>
  <c r="CG50" i="24" s="1"/>
  <c r="CT50" i="24" s="1"/>
  <c r="DG50" i="24" s="1"/>
  <c r="DT50" i="24" s="1"/>
  <c r="EG50" i="24" s="1"/>
  <c r="ET50" i="24" s="1"/>
  <c r="FG50" i="24" s="1"/>
  <c r="FT50" i="24" s="1"/>
  <c r="GG50" i="24" s="1"/>
  <c r="GT50" i="24" s="1"/>
  <c r="HG50" i="24" s="1"/>
  <c r="HT50" i="24" s="1"/>
  <c r="IG50" i="24" s="1"/>
  <c r="IT50" i="24" s="1"/>
  <c r="JG50" i="24" s="1"/>
  <c r="JT50" i="24" s="1"/>
  <c r="KG50" i="24" s="1"/>
  <c r="KT50" i="24" s="1"/>
  <c r="LG50" i="24" s="1"/>
  <c r="LT50" i="24" s="1"/>
  <c r="MG50" i="24" s="1"/>
  <c r="MT50" i="24" s="1"/>
  <c r="NG50" i="24" s="1"/>
  <c r="R54" i="24"/>
  <c r="AE54" i="24" s="1"/>
  <c r="AR54" i="24" s="1"/>
  <c r="BE54" i="24" s="1"/>
  <c r="BR54" i="24" s="1"/>
  <c r="CE54" i="24" s="1"/>
  <c r="CR54" i="24" s="1"/>
  <c r="DE54" i="24" s="1"/>
  <c r="DR54" i="24" s="1"/>
  <c r="EE54" i="24" s="1"/>
  <c r="ER54" i="24" s="1"/>
  <c r="FE54" i="24" s="1"/>
  <c r="FR54" i="24" s="1"/>
  <c r="GE54" i="24" s="1"/>
  <c r="GR54" i="24" s="1"/>
  <c r="HE54" i="24" s="1"/>
  <c r="HR54" i="24" s="1"/>
  <c r="IE54" i="24" s="1"/>
  <c r="IR54" i="24" s="1"/>
  <c r="JE54" i="24" s="1"/>
  <c r="JR54" i="24" s="1"/>
  <c r="KE54" i="24" s="1"/>
  <c r="KR54" i="24" s="1"/>
  <c r="LE54" i="24" s="1"/>
  <c r="LR54" i="24" s="1"/>
  <c r="ME54" i="24" s="1"/>
  <c r="MR54" i="24" s="1"/>
  <c r="NE54" i="24" s="1"/>
  <c r="V44" i="24"/>
  <c r="AI44" i="24" s="1"/>
  <c r="AV44" i="24" s="1"/>
  <c r="BI44" i="24" s="1"/>
  <c r="BV44" i="24" s="1"/>
  <c r="CI44" i="24" s="1"/>
  <c r="CV44" i="24" s="1"/>
  <c r="DI44" i="24" s="1"/>
  <c r="DV44" i="24" s="1"/>
  <c r="EI44" i="24" s="1"/>
  <c r="EV44" i="24" s="1"/>
  <c r="FI44" i="24" s="1"/>
  <c r="FV44" i="24" s="1"/>
  <c r="GI44" i="24" s="1"/>
  <c r="GV44" i="24" s="1"/>
  <c r="HI44" i="24" s="1"/>
  <c r="HV44" i="24" s="1"/>
  <c r="II44" i="24" s="1"/>
  <c r="IV44" i="24" s="1"/>
  <c r="JI44" i="24" s="1"/>
  <c r="JV44" i="24" s="1"/>
  <c r="KI44" i="24" s="1"/>
  <c r="KV44" i="24" s="1"/>
  <c r="LI44" i="24" s="1"/>
  <c r="LV44" i="24" s="1"/>
  <c r="MI44" i="24" s="1"/>
  <c r="MV44" i="24" s="1"/>
  <c r="NI44" i="24" s="1"/>
  <c r="S54" i="24"/>
  <c r="AF54" i="24" s="1"/>
  <c r="AS54" i="24" s="1"/>
  <c r="BF54" i="24" s="1"/>
  <c r="BS54" i="24" s="1"/>
  <c r="CF54" i="24" s="1"/>
  <c r="CS54" i="24" s="1"/>
  <c r="DF54" i="24" s="1"/>
  <c r="DS54" i="24" s="1"/>
  <c r="EF54" i="24" s="1"/>
  <c r="ES54" i="24" s="1"/>
  <c r="FF54" i="24" s="1"/>
  <c r="FS54" i="24" s="1"/>
  <c r="GF54" i="24" s="1"/>
  <c r="GS54" i="24" s="1"/>
  <c r="HF54" i="24" s="1"/>
  <c r="HS54" i="24" s="1"/>
  <c r="IF54" i="24" s="1"/>
  <c r="IS54" i="24" s="1"/>
  <c r="JF54" i="24" s="1"/>
  <c r="JS54" i="24" s="1"/>
  <c r="KF54" i="24" s="1"/>
  <c r="KS54" i="24" s="1"/>
  <c r="LF54" i="24" s="1"/>
  <c r="LS54" i="24" s="1"/>
  <c r="MF54" i="24" s="1"/>
  <c r="MS54" i="24" s="1"/>
  <c r="NF54" i="24" s="1"/>
  <c r="T54" i="24"/>
  <c r="AG54" i="24" s="1"/>
  <c r="AT54" i="24" s="1"/>
  <c r="BG54" i="24" s="1"/>
  <c r="BT54" i="24" s="1"/>
  <c r="CG54" i="24" s="1"/>
  <c r="CT54" i="24" s="1"/>
  <c r="DG54" i="24" s="1"/>
  <c r="DT54" i="24" s="1"/>
  <c r="EG54" i="24" s="1"/>
  <c r="ET54" i="24" s="1"/>
  <c r="FG54" i="24" s="1"/>
  <c r="FT54" i="24" s="1"/>
  <c r="GG54" i="24" s="1"/>
  <c r="GT54" i="24" s="1"/>
  <c r="HG54" i="24" s="1"/>
  <c r="HT54" i="24" s="1"/>
  <c r="IG54" i="24" s="1"/>
  <c r="IT54" i="24" s="1"/>
  <c r="JG54" i="24" s="1"/>
  <c r="JT54" i="24" s="1"/>
  <c r="KG54" i="24" s="1"/>
  <c r="KT54" i="24" s="1"/>
  <c r="LG54" i="24" s="1"/>
  <c r="LT54" i="24" s="1"/>
  <c r="MG54" i="24" s="1"/>
  <c r="MT54" i="24" s="1"/>
  <c r="NG54" i="24" s="1"/>
  <c r="R52" i="24"/>
  <c r="AE52" i="24" s="1"/>
  <c r="AR52" i="24" s="1"/>
  <c r="BE52" i="24" s="1"/>
  <c r="BR52" i="24" s="1"/>
  <c r="CE52" i="24" s="1"/>
  <c r="CR52" i="24" s="1"/>
  <c r="DE52" i="24" s="1"/>
  <c r="DR52" i="24" s="1"/>
  <c r="EE52" i="24" s="1"/>
  <c r="ER52" i="24" s="1"/>
  <c r="FE52" i="24" s="1"/>
  <c r="FR52" i="24" s="1"/>
  <c r="GE52" i="24" s="1"/>
  <c r="GR52" i="24" s="1"/>
  <c r="HE52" i="24" s="1"/>
  <c r="HR52" i="24" s="1"/>
  <c r="IE52" i="24" s="1"/>
  <c r="IR52" i="24" s="1"/>
  <c r="JE52" i="24" s="1"/>
  <c r="JR52" i="24" s="1"/>
  <c r="KE52" i="24" s="1"/>
  <c r="KR52" i="24" s="1"/>
  <c r="LE52" i="24" s="1"/>
  <c r="LR52" i="24" s="1"/>
  <c r="ME52" i="24" s="1"/>
  <c r="MR52" i="24" s="1"/>
  <c r="NE52" i="24" s="1"/>
  <c r="U54" i="24"/>
  <c r="AH54" i="24" s="1"/>
  <c r="AU54" i="24" s="1"/>
  <c r="BH54" i="24" s="1"/>
  <c r="BU54" i="24" s="1"/>
  <c r="CH54" i="24" s="1"/>
  <c r="CU54" i="24" s="1"/>
  <c r="DH54" i="24" s="1"/>
  <c r="DU54" i="24" s="1"/>
  <c r="EH54" i="24" s="1"/>
  <c r="EU54" i="24" s="1"/>
  <c r="FH54" i="24" s="1"/>
  <c r="FU54" i="24" s="1"/>
  <c r="GH54" i="24" s="1"/>
  <c r="GU54" i="24" s="1"/>
  <c r="HH54" i="24" s="1"/>
  <c r="HU54" i="24" s="1"/>
  <c r="IH54" i="24" s="1"/>
  <c r="IU54" i="24" s="1"/>
  <c r="JH54" i="24" s="1"/>
  <c r="JU54" i="24" s="1"/>
  <c r="KH54" i="24" s="1"/>
  <c r="KU54" i="24" s="1"/>
  <c r="LH54" i="24" s="1"/>
  <c r="LU54" i="24" s="1"/>
  <c r="MH54" i="24" s="1"/>
  <c r="MU54" i="24" s="1"/>
  <c r="NH54" i="24" s="1"/>
  <c r="T47" i="24"/>
  <c r="AG47" i="24" s="1"/>
  <c r="AT47" i="24" s="1"/>
  <c r="BG47" i="24" s="1"/>
  <c r="BT47" i="24" s="1"/>
  <c r="CG47" i="24" s="1"/>
  <c r="CT47" i="24" s="1"/>
  <c r="DG47" i="24" s="1"/>
  <c r="DT47" i="24" s="1"/>
  <c r="EG47" i="24" s="1"/>
  <c r="ET47" i="24" s="1"/>
  <c r="FG47" i="24" s="1"/>
  <c r="FT47" i="24" s="1"/>
  <c r="GG47" i="24" s="1"/>
  <c r="GT47" i="24" s="1"/>
  <c r="HG47" i="24" s="1"/>
  <c r="HT47" i="24" s="1"/>
  <c r="IG47" i="24" s="1"/>
  <c r="IT47" i="24" s="1"/>
  <c r="JG47" i="24" s="1"/>
  <c r="JT47" i="24" s="1"/>
  <c r="KG47" i="24" s="1"/>
  <c r="KT47" i="24" s="1"/>
  <c r="LG47" i="24" s="1"/>
  <c r="LT47" i="24" s="1"/>
  <c r="MG47" i="24" s="1"/>
  <c r="MT47" i="24" s="1"/>
  <c r="NG47" i="24" s="1"/>
  <c r="S52" i="24"/>
  <c r="AF52" i="24" s="1"/>
  <c r="AS52" i="24" s="1"/>
  <c r="BF52" i="24" s="1"/>
  <c r="BS52" i="24" s="1"/>
  <c r="CF52" i="24" s="1"/>
  <c r="CS52" i="24" s="1"/>
  <c r="DF52" i="24" s="1"/>
  <c r="DS52" i="24" s="1"/>
  <c r="EF52" i="24" s="1"/>
  <c r="ES52" i="24" s="1"/>
  <c r="FF52" i="24" s="1"/>
  <c r="FS52" i="24" s="1"/>
  <c r="GF52" i="24" s="1"/>
  <c r="GS52" i="24" s="1"/>
  <c r="HF52" i="24" s="1"/>
  <c r="HS52" i="24" s="1"/>
  <c r="IF52" i="24" s="1"/>
  <c r="IS52" i="24" s="1"/>
  <c r="JF52" i="24" s="1"/>
  <c r="JS52" i="24" s="1"/>
  <c r="KF52" i="24" s="1"/>
  <c r="KS52" i="24" s="1"/>
  <c r="LF52" i="24" s="1"/>
  <c r="LS52" i="24" s="1"/>
  <c r="MF52" i="24" s="1"/>
  <c r="MS52" i="24" s="1"/>
  <c r="NF52" i="24" s="1"/>
  <c r="W54" i="24"/>
  <c r="AJ54" i="24" s="1"/>
  <c r="AW54" i="24" s="1"/>
  <c r="BJ54" i="24" s="1"/>
  <c r="BW54" i="24" s="1"/>
  <c r="CJ54" i="24" s="1"/>
  <c r="CW54" i="24" s="1"/>
  <c r="DJ54" i="24" s="1"/>
  <c r="DW54" i="24" s="1"/>
  <c r="EJ54" i="24" s="1"/>
  <c r="EW54" i="24" s="1"/>
  <c r="FJ54" i="24" s="1"/>
  <c r="FW54" i="24" s="1"/>
  <c r="GJ54" i="24" s="1"/>
  <c r="GW54" i="24" s="1"/>
  <c r="HJ54" i="24" s="1"/>
  <c r="HW54" i="24" s="1"/>
  <c r="IJ54" i="24" s="1"/>
  <c r="IW54" i="24" s="1"/>
  <c r="JJ54" i="24" s="1"/>
  <c r="JW54" i="24" s="1"/>
  <c r="KJ54" i="24" s="1"/>
  <c r="KW54" i="24" s="1"/>
  <c r="LJ54" i="24" s="1"/>
  <c r="LW54" i="24" s="1"/>
  <c r="MJ54" i="24" s="1"/>
  <c r="MW54" i="24" s="1"/>
  <c r="NJ54" i="24" s="1"/>
  <c r="Q11" i="23"/>
  <c r="H8" i="24" s="1"/>
  <c r="W44" i="24"/>
  <c r="AJ44" i="24" s="1"/>
  <c r="AW44" i="24" s="1"/>
  <c r="BJ44" i="24" s="1"/>
  <c r="BW44" i="24" s="1"/>
  <c r="CJ44" i="24" s="1"/>
  <c r="CW44" i="24" s="1"/>
  <c r="DJ44" i="24" s="1"/>
  <c r="DW44" i="24" s="1"/>
  <c r="EJ44" i="24" s="1"/>
  <c r="EW44" i="24" s="1"/>
  <c r="FJ44" i="24" s="1"/>
  <c r="FW44" i="24" s="1"/>
  <c r="GJ44" i="24" s="1"/>
  <c r="GW44" i="24" s="1"/>
  <c r="HJ44" i="24" s="1"/>
  <c r="HW44" i="24" s="1"/>
  <c r="IJ44" i="24" s="1"/>
  <c r="IW44" i="24" s="1"/>
  <c r="JJ44" i="24" s="1"/>
  <c r="JW44" i="24" s="1"/>
  <c r="KJ44" i="24" s="1"/>
  <c r="KW44" i="24" s="1"/>
  <c r="LJ44" i="24" s="1"/>
  <c r="LW44" i="24" s="1"/>
  <c r="MJ44" i="24" s="1"/>
  <c r="MW44" i="24" s="1"/>
  <c r="NJ44" i="24" s="1"/>
  <c r="T52" i="24"/>
  <c r="AG52" i="24" s="1"/>
  <c r="AT52" i="24" s="1"/>
  <c r="BG52" i="24" s="1"/>
  <c r="BT52" i="24" s="1"/>
  <c r="CG52" i="24" s="1"/>
  <c r="CT52" i="24" s="1"/>
  <c r="DG52" i="24" s="1"/>
  <c r="DT52" i="24" s="1"/>
  <c r="EG52" i="24" s="1"/>
  <c r="ET52" i="24" s="1"/>
  <c r="FG52" i="24" s="1"/>
  <c r="FT52" i="24" s="1"/>
  <c r="GG52" i="24" s="1"/>
  <c r="GT52" i="24" s="1"/>
  <c r="HG52" i="24" s="1"/>
  <c r="HT52" i="24" s="1"/>
  <c r="IG52" i="24" s="1"/>
  <c r="IT52" i="24" s="1"/>
  <c r="JG52" i="24" s="1"/>
  <c r="JT52" i="24" s="1"/>
  <c r="KG52" i="24" s="1"/>
  <c r="KT52" i="24" s="1"/>
  <c r="LG52" i="24" s="1"/>
  <c r="LT52" i="24" s="1"/>
  <c r="MG52" i="24" s="1"/>
  <c r="MT52" i="24" s="1"/>
  <c r="NG52" i="24" s="1"/>
  <c r="U52" i="24"/>
  <c r="AH52" i="24" s="1"/>
  <c r="AU52" i="24" s="1"/>
  <c r="BH52" i="24" s="1"/>
  <c r="BU52" i="24" s="1"/>
  <c r="CH52" i="24" s="1"/>
  <c r="CU52" i="24" s="1"/>
  <c r="DH52" i="24" s="1"/>
  <c r="DU52" i="24" s="1"/>
  <c r="EH52" i="24" s="1"/>
  <c r="EU52" i="24" s="1"/>
  <c r="FH52" i="24" s="1"/>
  <c r="FU52" i="24" s="1"/>
  <c r="GH52" i="24" s="1"/>
  <c r="GU52" i="24" s="1"/>
  <c r="HH52" i="24" s="1"/>
  <c r="HU52" i="24" s="1"/>
  <c r="IH52" i="24" s="1"/>
  <c r="IU52" i="24" s="1"/>
  <c r="JH52" i="24" s="1"/>
  <c r="JU52" i="24" s="1"/>
  <c r="KH52" i="24" s="1"/>
  <c r="KU52" i="24" s="1"/>
  <c r="LH52" i="24" s="1"/>
  <c r="LU52" i="24" s="1"/>
  <c r="MH52" i="24" s="1"/>
  <c r="MU52" i="24" s="1"/>
  <c r="NH52" i="24" s="1"/>
  <c r="W47" i="24"/>
  <c r="AJ47" i="24" s="1"/>
  <c r="AW47" i="24" s="1"/>
  <c r="BJ47" i="24" s="1"/>
  <c r="BW47" i="24" s="1"/>
  <c r="CJ47" i="24" s="1"/>
  <c r="CW47" i="24" s="1"/>
  <c r="DJ47" i="24" s="1"/>
  <c r="DW47" i="24" s="1"/>
  <c r="EJ47" i="24" s="1"/>
  <c r="EW47" i="24" s="1"/>
  <c r="FJ47" i="24" s="1"/>
  <c r="FW47" i="24" s="1"/>
  <c r="GJ47" i="24" s="1"/>
  <c r="GW47" i="24" s="1"/>
  <c r="HJ47" i="24" s="1"/>
  <c r="HW47" i="24" s="1"/>
  <c r="IJ47" i="24" s="1"/>
  <c r="IW47" i="24" s="1"/>
  <c r="JJ47" i="24" s="1"/>
  <c r="JW47" i="24" s="1"/>
  <c r="KJ47" i="24" s="1"/>
  <c r="KW47" i="24" s="1"/>
  <c r="LJ47" i="24" s="1"/>
  <c r="LW47" i="24" s="1"/>
  <c r="MJ47" i="24" s="1"/>
  <c r="MW47" i="24" s="1"/>
  <c r="NJ47" i="24" s="1"/>
  <c r="S56" i="24"/>
  <c r="AF56" i="24" s="1"/>
  <c r="AS56" i="24" s="1"/>
  <c r="BF56" i="24" s="1"/>
  <c r="BS56" i="24" s="1"/>
  <c r="CF56" i="24" s="1"/>
  <c r="CS56" i="24" s="1"/>
  <c r="DF56" i="24" s="1"/>
  <c r="DS56" i="24" s="1"/>
  <c r="EF56" i="24" s="1"/>
  <c r="ES56" i="24" s="1"/>
  <c r="FF56" i="24" s="1"/>
  <c r="FS56" i="24" s="1"/>
  <c r="GF56" i="24" s="1"/>
  <c r="GS56" i="24" s="1"/>
  <c r="HF56" i="24" s="1"/>
  <c r="HS56" i="24" s="1"/>
  <c r="IF56" i="24" s="1"/>
  <c r="IS56" i="24" s="1"/>
  <c r="JF56" i="24" s="1"/>
  <c r="JS56" i="24" s="1"/>
  <c r="KF56" i="24" s="1"/>
  <c r="KS56" i="24" s="1"/>
  <c r="LF56" i="24" s="1"/>
  <c r="LS56" i="24" s="1"/>
  <c r="MF56" i="24" s="1"/>
  <c r="MS56" i="24" s="1"/>
  <c r="NF56" i="24" s="1"/>
  <c r="W52" i="24"/>
  <c r="AJ52" i="24" s="1"/>
  <c r="AW52" i="24" s="1"/>
  <c r="BJ52" i="24" s="1"/>
  <c r="BW52" i="24" s="1"/>
  <c r="CJ52" i="24" s="1"/>
  <c r="CW52" i="24" s="1"/>
  <c r="DJ52" i="24" s="1"/>
  <c r="DW52" i="24" s="1"/>
  <c r="EJ52" i="24" s="1"/>
  <c r="EW52" i="24" s="1"/>
  <c r="FJ52" i="24" s="1"/>
  <c r="FW52" i="24" s="1"/>
  <c r="GJ52" i="24" s="1"/>
  <c r="GW52" i="24" s="1"/>
  <c r="HJ52" i="24" s="1"/>
  <c r="HW52" i="24" s="1"/>
  <c r="IJ52" i="24" s="1"/>
  <c r="IW52" i="24" s="1"/>
  <c r="JJ52" i="24" s="1"/>
  <c r="JW52" i="24" s="1"/>
  <c r="KJ52" i="24" s="1"/>
  <c r="KW52" i="24" s="1"/>
  <c r="LJ52" i="24" s="1"/>
  <c r="LW52" i="24" s="1"/>
  <c r="MJ52" i="24" s="1"/>
  <c r="MW52" i="24" s="1"/>
  <c r="NJ52" i="24" s="1"/>
  <c r="R38" i="23"/>
  <c r="I35" i="24" s="1"/>
  <c r="P38" i="23"/>
  <c r="G35" i="24" s="1"/>
  <c r="Q38" i="23"/>
  <c r="H35" i="24" s="1"/>
  <c r="F35" i="24"/>
  <c r="N38" i="23"/>
  <c r="E35" i="24" s="1"/>
  <c r="M38" i="23"/>
  <c r="D35" i="24" s="1"/>
  <c r="S38" i="23"/>
  <c r="J35" i="24"/>
  <c r="N21" i="23"/>
  <c r="E18" i="24"/>
  <c r="M21" i="23"/>
  <c r="D18" i="24" s="1"/>
  <c r="S21" i="23"/>
  <c r="J18" i="24" s="1"/>
  <c r="R21" i="23"/>
  <c r="I18" i="24" s="1"/>
  <c r="Q21" i="23"/>
  <c r="H18" i="24"/>
  <c r="P21" i="23"/>
  <c r="G18" i="24" s="1"/>
  <c r="O21" i="23"/>
  <c r="F18" i="24" s="1"/>
  <c r="M53" i="24"/>
  <c r="Z53" i="24" s="1"/>
  <c r="AM53" i="24" s="1"/>
  <c r="AZ53" i="24" s="1"/>
  <c r="BM53" i="24" s="1"/>
  <c r="BZ53" i="24" s="1"/>
  <c r="CM53" i="24" s="1"/>
  <c r="CZ53" i="24" s="1"/>
  <c r="DM53" i="24" s="1"/>
  <c r="DZ53" i="24" s="1"/>
  <c r="EM53" i="24" s="1"/>
  <c r="EZ53" i="24" s="1"/>
  <c r="FM53" i="24" s="1"/>
  <c r="FZ53" i="24" s="1"/>
  <c r="GM53" i="24" s="1"/>
  <c r="GZ53" i="24" s="1"/>
  <c r="HM53" i="24" s="1"/>
  <c r="HZ53" i="24" s="1"/>
  <c r="IM53" i="24" s="1"/>
  <c r="IZ53" i="24" s="1"/>
  <c r="JM53" i="24" s="1"/>
  <c r="JZ53" i="24" s="1"/>
  <c r="KM53" i="24" s="1"/>
  <c r="KZ53" i="24" s="1"/>
  <c r="LM53" i="24" s="1"/>
  <c r="LZ53" i="24" s="1"/>
  <c r="MM53" i="24" s="1"/>
  <c r="MZ53" i="24" s="1"/>
  <c r="P53" i="24"/>
  <c r="AC53" i="24" s="1"/>
  <c r="AP53" i="24" s="1"/>
  <c r="BC53" i="24" s="1"/>
  <c r="BP53" i="24" s="1"/>
  <c r="CC53" i="24" s="1"/>
  <c r="CP53" i="24" s="1"/>
  <c r="DC53" i="24" s="1"/>
  <c r="DP53" i="24" s="1"/>
  <c r="EC53" i="24" s="1"/>
  <c r="EP53" i="24" s="1"/>
  <c r="FC53" i="24" s="1"/>
  <c r="FP53" i="24" s="1"/>
  <c r="GC53" i="24" s="1"/>
  <c r="GP53" i="24" s="1"/>
  <c r="HC53" i="24" s="1"/>
  <c r="HP53" i="24" s="1"/>
  <c r="IC53" i="24" s="1"/>
  <c r="IP53" i="24" s="1"/>
  <c r="JC53" i="24" s="1"/>
  <c r="JP53" i="24" s="1"/>
  <c r="KC53" i="24" s="1"/>
  <c r="KP53" i="24" s="1"/>
  <c r="LC53" i="24" s="1"/>
  <c r="LP53" i="24" s="1"/>
  <c r="MC53" i="24" s="1"/>
  <c r="MP53" i="24" s="1"/>
  <c r="NC53" i="24" s="1"/>
  <c r="K53" i="24"/>
  <c r="X53" i="24" s="1"/>
  <c r="AK53" i="24" s="1"/>
  <c r="AX53" i="24" s="1"/>
  <c r="BK53" i="24" s="1"/>
  <c r="BX53" i="24" s="1"/>
  <c r="CK53" i="24" s="1"/>
  <c r="CX53" i="24" s="1"/>
  <c r="DK53" i="24" s="1"/>
  <c r="DX53" i="24" s="1"/>
  <c r="EK53" i="24" s="1"/>
  <c r="EX53" i="24" s="1"/>
  <c r="FK53" i="24" s="1"/>
  <c r="FX53" i="24" s="1"/>
  <c r="GK53" i="24" s="1"/>
  <c r="GX53" i="24" s="1"/>
  <c r="HK53" i="24" s="1"/>
  <c r="HX53" i="24" s="1"/>
  <c r="IK53" i="24" s="1"/>
  <c r="IX53" i="24" s="1"/>
  <c r="JK53" i="24" s="1"/>
  <c r="JX53" i="24" s="1"/>
  <c r="KK53" i="24" s="1"/>
  <c r="KX53" i="24" s="1"/>
  <c r="LK53" i="24" s="1"/>
  <c r="LX53" i="24" s="1"/>
  <c r="MK53" i="24" s="1"/>
  <c r="MX53" i="24" s="1"/>
  <c r="NK53" i="24" s="1"/>
  <c r="N53" i="24"/>
  <c r="AA53" i="24" s="1"/>
  <c r="AN53" i="24" s="1"/>
  <c r="BA53" i="24" s="1"/>
  <c r="BN53" i="24" s="1"/>
  <c r="CA53" i="24" s="1"/>
  <c r="CN53" i="24" s="1"/>
  <c r="DA53" i="24" s="1"/>
  <c r="DN53" i="24" s="1"/>
  <c r="EA53" i="24" s="1"/>
  <c r="EN53" i="24" s="1"/>
  <c r="FA53" i="24" s="1"/>
  <c r="FN53" i="24" s="1"/>
  <c r="GA53" i="24" s="1"/>
  <c r="GN53" i="24" s="1"/>
  <c r="HA53" i="24" s="1"/>
  <c r="HN53" i="24" s="1"/>
  <c r="IA53" i="24" s="1"/>
  <c r="IN53" i="24" s="1"/>
  <c r="JA53" i="24" s="1"/>
  <c r="JN53" i="24" s="1"/>
  <c r="KA53" i="24" s="1"/>
  <c r="KN53" i="24" s="1"/>
  <c r="LA53" i="24" s="1"/>
  <c r="LN53" i="24" s="1"/>
  <c r="MA53" i="24" s="1"/>
  <c r="MN53" i="24" s="1"/>
  <c r="NA53" i="24" s="1"/>
  <c r="Q53" i="24"/>
  <c r="AD53" i="24" s="1"/>
  <c r="AQ53" i="24" s="1"/>
  <c r="BD53" i="24" s="1"/>
  <c r="BQ53" i="24" s="1"/>
  <c r="CD53" i="24" s="1"/>
  <c r="CQ53" i="24" s="1"/>
  <c r="DD53" i="24" s="1"/>
  <c r="DQ53" i="24" s="1"/>
  <c r="ED53" i="24" s="1"/>
  <c r="EQ53" i="24" s="1"/>
  <c r="FD53" i="24" s="1"/>
  <c r="FQ53" i="24" s="1"/>
  <c r="GD53" i="24" s="1"/>
  <c r="GQ53" i="24" s="1"/>
  <c r="HD53" i="24" s="1"/>
  <c r="HQ53" i="24" s="1"/>
  <c r="ID53" i="24" s="1"/>
  <c r="IQ53" i="24" s="1"/>
  <c r="JD53" i="24" s="1"/>
  <c r="JQ53" i="24" s="1"/>
  <c r="KD53" i="24" s="1"/>
  <c r="KQ53" i="24" s="1"/>
  <c r="LD53" i="24" s="1"/>
  <c r="LQ53" i="24" s="1"/>
  <c r="MD53" i="24" s="1"/>
  <c r="MQ53" i="24" s="1"/>
  <c r="ND53" i="24" s="1"/>
  <c r="L53" i="24"/>
  <c r="Y53" i="24" s="1"/>
  <c r="AL53" i="24" s="1"/>
  <c r="AY53" i="24" s="1"/>
  <c r="BL53" i="24" s="1"/>
  <c r="BY53" i="24" s="1"/>
  <c r="CL53" i="24" s="1"/>
  <c r="CY53" i="24" s="1"/>
  <c r="DL53" i="24" s="1"/>
  <c r="DY53" i="24" s="1"/>
  <c r="EL53" i="24" s="1"/>
  <c r="EY53" i="24" s="1"/>
  <c r="FL53" i="24" s="1"/>
  <c r="FY53" i="24" s="1"/>
  <c r="GL53" i="24" s="1"/>
  <c r="GY53" i="24" s="1"/>
  <c r="HL53" i="24" s="1"/>
  <c r="HY53" i="24" s="1"/>
  <c r="IL53" i="24" s="1"/>
  <c r="IY53" i="24" s="1"/>
  <c r="JL53" i="24" s="1"/>
  <c r="JY53" i="24" s="1"/>
  <c r="KL53" i="24" s="1"/>
  <c r="KY53" i="24" s="1"/>
  <c r="LL53" i="24" s="1"/>
  <c r="LY53" i="24" s="1"/>
  <c r="ML53" i="24" s="1"/>
  <c r="MY53" i="24" s="1"/>
  <c r="NL53" i="24" s="1"/>
  <c r="O53" i="24"/>
  <c r="AB53" i="24" s="1"/>
  <c r="AO53" i="24" s="1"/>
  <c r="BB53" i="24" s="1"/>
  <c r="BO53" i="24" s="1"/>
  <c r="CB53" i="24" s="1"/>
  <c r="CO53" i="24" s="1"/>
  <c r="DB53" i="24" s="1"/>
  <c r="DO53" i="24" s="1"/>
  <c r="EB53" i="24" s="1"/>
  <c r="EO53" i="24" s="1"/>
  <c r="FB53" i="24" s="1"/>
  <c r="FO53" i="24" s="1"/>
  <c r="GB53" i="24" s="1"/>
  <c r="GO53" i="24" s="1"/>
  <c r="HB53" i="24" s="1"/>
  <c r="HO53" i="24" s="1"/>
  <c r="IB53" i="24" s="1"/>
  <c r="IO53" i="24" s="1"/>
  <c r="JB53" i="24" s="1"/>
  <c r="JO53" i="24" s="1"/>
  <c r="KB53" i="24" s="1"/>
  <c r="KO53" i="24" s="1"/>
  <c r="LB53" i="24" s="1"/>
  <c r="LO53" i="24" s="1"/>
  <c r="MB53" i="24" s="1"/>
  <c r="MO53" i="24" s="1"/>
  <c r="NB53" i="24" s="1"/>
  <c r="R45" i="24"/>
  <c r="AE45" i="24" s="1"/>
  <c r="AR45" i="24" s="1"/>
  <c r="BE45" i="24" s="1"/>
  <c r="BR45" i="24" s="1"/>
  <c r="CE45" i="24" s="1"/>
  <c r="CR45" i="24" s="1"/>
  <c r="DE45" i="24" s="1"/>
  <c r="DR45" i="24" s="1"/>
  <c r="EE45" i="24" s="1"/>
  <c r="ER45" i="24" s="1"/>
  <c r="FE45" i="24" s="1"/>
  <c r="FR45" i="24" s="1"/>
  <c r="GE45" i="24" s="1"/>
  <c r="GR45" i="24" s="1"/>
  <c r="HE45" i="24" s="1"/>
  <c r="HR45" i="24" s="1"/>
  <c r="IE45" i="24" s="1"/>
  <c r="IR45" i="24" s="1"/>
  <c r="JE45" i="24" s="1"/>
  <c r="JR45" i="24" s="1"/>
  <c r="KE45" i="24" s="1"/>
  <c r="KR45" i="24" s="1"/>
  <c r="LE45" i="24" s="1"/>
  <c r="LR45" i="24" s="1"/>
  <c r="ME45" i="24" s="1"/>
  <c r="MR45" i="24" s="1"/>
  <c r="NE45" i="24" s="1"/>
  <c r="O18" i="23"/>
  <c r="F15" i="24" s="1"/>
  <c r="M18" i="23"/>
  <c r="D15" i="24" s="1"/>
  <c r="S18" i="23"/>
  <c r="J15" i="24"/>
  <c r="R18" i="23"/>
  <c r="I15" i="24"/>
  <c r="Q18" i="23"/>
  <c r="H15" i="24" s="1"/>
  <c r="N18" i="23"/>
  <c r="E15" i="24"/>
  <c r="P18" i="23"/>
  <c r="G15" i="24"/>
  <c r="P37" i="23"/>
  <c r="G34" i="24" s="1"/>
  <c r="U50" i="24"/>
  <c r="AH50" i="24" s="1"/>
  <c r="AU50" i="24" s="1"/>
  <c r="BH50" i="24" s="1"/>
  <c r="BU50" i="24" s="1"/>
  <c r="CH50" i="24" s="1"/>
  <c r="CU50" i="24" s="1"/>
  <c r="DH50" i="24" s="1"/>
  <c r="DU50" i="24" s="1"/>
  <c r="EH50" i="24" s="1"/>
  <c r="EU50" i="24" s="1"/>
  <c r="FH50" i="24" s="1"/>
  <c r="FU50" i="24" s="1"/>
  <c r="GH50" i="24" s="1"/>
  <c r="GU50" i="24" s="1"/>
  <c r="HH50" i="24" s="1"/>
  <c r="HU50" i="24" s="1"/>
  <c r="IH50" i="24" s="1"/>
  <c r="IU50" i="24" s="1"/>
  <c r="JH50" i="24" s="1"/>
  <c r="JU50" i="24" s="1"/>
  <c r="KH50" i="24" s="1"/>
  <c r="KU50" i="24" s="1"/>
  <c r="LH50" i="24" s="1"/>
  <c r="LU50" i="24" s="1"/>
  <c r="MH50" i="24" s="1"/>
  <c r="MU50" i="24" s="1"/>
  <c r="NH50" i="24" s="1"/>
  <c r="R53" i="24"/>
  <c r="AE53" i="24" s="1"/>
  <c r="AR53" i="24" s="1"/>
  <c r="BE53" i="24" s="1"/>
  <c r="BR53" i="24" s="1"/>
  <c r="CE53" i="24" s="1"/>
  <c r="CR53" i="24" s="1"/>
  <c r="DE53" i="24" s="1"/>
  <c r="DR53" i="24" s="1"/>
  <c r="EE53" i="24" s="1"/>
  <c r="ER53" i="24" s="1"/>
  <c r="FE53" i="24" s="1"/>
  <c r="FR53" i="24" s="1"/>
  <c r="GE53" i="24" s="1"/>
  <c r="GR53" i="24" s="1"/>
  <c r="HE53" i="24" s="1"/>
  <c r="HR53" i="24" s="1"/>
  <c r="IE53" i="24" s="1"/>
  <c r="IR53" i="24" s="1"/>
  <c r="JE53" i="24" s="1"/>
  <c r="JR53" i="24" s="1"/>
  <c r="KE53" i="24" s="1"/>
  <c r="KR53" i="24" s="1"/>
  <c r="LE53" i="24" s="1"/>
  <c r="LR53" i="24" s="1"/>
  <c r="ME53" i="24" s="1"/>
  <c r="MR53" i="24" s="1"/>
  <c r="NE53" i="24" s="1"/>
  <c r="O45" i="24"/>
  <c r="AB45" i="24" s="1"/>
  <c r="AO45" i="24" s="1"/>
  <c r="BB45" i="24" s="1"/>
  <c r="BO45" i="24" s="1"/>
  <c r="CB45" i="24" s="1"/>
  <c r="CO45" i="24" s="1"/>
  <c r="DB45" i="24" s="1"/>
  <c r="DO45" i="24" s="1"/>
  <c r="EB45" i="24" s="1"/>
  <c r="EO45" i="24" s="1"/>
  <c r="FB45" i="24" s="1"/>
  <c r="FO45" i="24" s="1"/>
  <c r="GB45" i="24" s="1"/>
  <c r="GO45" i="24" s="1"/>
  <c r="HB45" i="24" s="1"/>
  <c r="HO45" i="24" s="1"/>
  <c r="IB45" i="24" s="1"/>
  <c r="IO45" i="24" s="1"/>
  <c r="JB45" i="24" s="1"/>
  <c r="JO45" i="24" s="1"/>
  <c r="KB45" i="24" s="1"/>
  <c r="KO45" i="24" s="1"/>
  <c r="LB45" i="24" s="1"/>
  <c r="LO45" i="24" s="1"/>
  <c r="MB45" i="24" s="1"/>
  <c r="MO45" i="24" s="1"/>
  <c r="NB45" i="24" s="1"/>
  <c r="M45" i="24"/>
  <c r="Z45" i="24" s="1"/>
  <c r="AM45" i="24" s="1"/>
  <c r="AZ45" i="24" s="1"/>
  <c r="BM45" i="24" s="1"/>
  <c r="BZ45" i="24" s="1"/>
  <c r="CM45" i="24" s="1"/>
  <c r="CZ45" i="24" s="1"/>
  <c r="DM45" i="24" s="1"/>
  <c r="DZ45" i="24" s="1"/>
  <c r="EM45" i="24" s="1"/>
  <c r="EZ45" i="24" s="1"/>
  <c r="FM45" i="24" s="1"/>
  <c r="FZ45" i="24" s="1"/>
  <c r="GM45" i="24" s="1"/>
  <c r="GZ45" i="24" s="1"/>
  <c r="HM45" i="24" s="1"/>
  <c r="HZ45" i="24" s="1"/>
  <c r="IM45" i="24" s="1"/>
  <c r="IZ45" i="24" s="1"/>
  <c r="JM45" i="24" s="1"/>
  <c r="JZ45" i="24" s="1"/>
  <c r="KM45" i="24" s="1"/>
  <c r="KZ45" i="24" s="1"/>
  <c r="LM45" i="24" s="1"/>
  <c r="LZ45" i="24" s="1"/>
  <c r="MM45" i="24" s="1"/>
  <c r="MZ45" i="24" s="1"/>
  <c r="K45" i="24"/>
  <c r="X45" i="24" s="1"/>
  <c r="AK45" i="24" s="1"/>
  <c r="AX45" i="24" s="1"/>
  <c r="BK45" i="24" s="1"/>
  <c r="BX45" i="24" s="1"/>
  <c r="CK45" i="24" s="1"/>
  <c r="CX45" i="24" s="1"/>
  <c r="DK45" i="24" s="1"/>
  <c r="DX45" i="24" s="1"/>
  <c r="EK45" i="24" s="1"/>
  <c r="EX45" i="24" s="1"/>
  <c r="FK45" i="24" s="1"/>
  <c r="FX45" i="24" s="1"/>
  <c r="GK45" i="24" s="1"/>
  <c r="GX45" i="24" s="1"/>
  <c r="HK45" i="24" s="1"/>
  <c r="HX45" i="24" s="1"/>
  <c r="IK45" i="24" s="1"/>
  <c r="IX45" i="24" s="1"/>
  <c r="JK45" i="24" s="1"/>
  <c r="JX45" i="24" s="1"/>
  <c r="KK45" i="24" s="1"/>
  <c r="KX45" i="24" s="1"/>
  <c r="LK45" i="24" s="1"/>
  <c r="LX45" i="24" s="1"/>
  <c r="MK45" i="24" s="1"/>
  <c r="MX45" i="24" s="1"/>
  <c r="NK45" i="24" s="1"/>
  <c r="N45" i="24"/>
  <c r="AA45" i="24" s="1"/>
  <c r="AN45" i="24" s="1"/>
  <c r="BA45" i="24" s="1"/>
  <c r="BN45" i="24" s="1"/>
  <c r="CA45" i="24" s="1"/>
  <c r="CN45" i="24" s="1"/>
  <c r="DA45" i="24" s="1"/>
  <c r="DN45" i="24" s="1"/>
  <c r="EA45" i="24" s="1"/>
  <c r="EN45" i="24" s="1"/>
  <c r="FA45" i="24" s="1"/>
  <c r="FN45" i="24" s="1"/>
  <c r="GA45" i="24" s="1"/>
  <c r="GN45" i="24" s="1"/>
  <c r="HA45" i="24" s="1"/>
  <c r="HN45" i="24" s="1"/>
  <c r="IA45" i="24" s="1"/>
  <c r="IN45" i="24" s="1"/>
  <c r="JA45" i="24" s="1"/>
  <c r="JN45" i="24" s="1"/>
  <c r="KA45" i="24" s="1"/>
  <c r="KN45" i="24" s="1"/>
  <c r="LA45" i="24" s="1"/>
  <c r="LN45" i="24" s="1"/>
  <c r="MA45" i="24" s="1"/>
  <c r="MN45" i="24" s="1"/>
  <c r="NA45" i="24" s="1"/>
  <c r="S45" i="24"/>
  <c r="AF45" i="24" s="1"/>
  <c r="AS45" i="24" s="1"/>
  <c r="BF45" i="24" s="1"/>
  <c r="BS45" i="24" s="1"/>
  <c r="CF45" i="24" s="1"/>
  <c r="CS45" i="24" s="1"/>
  <c r="DF45" i="24" s="1"/>
  <c r="DS45" i="24" s="1"/>
  <c r="EF45" i="24" s="1"/>
  <c r="ES45" i="24" s="1"/>
  <c r="FF45" i="24" s="1"/>
  <c r="FS45" i="24" s="1"/>
  <c r="GF45" i="24" s="1"/>
  <c r="GS45" i="24" s="1"/>
  <c r="HF45" i="24" s="1"/>
  <c r="HS45" i="24" s="1"/>
  <c r="IF45" i="24" s="1"/>
  <c r="IS45" i="24" s="1"/>
  <c r="JF45" i="24" s="1"/>
  <c r="JS45" i="24" s="1"/>
  <c r="KF45" i="24" s="1"/>
  <c r="KS45" i="24" s="1"/>
  <c r="LF45" i="24" s="1"/>
  <c r="LS45" i="24" s="1"/>
  <c r="MF45" i="24" s="1"/>
  <c r="MS45" i="24" s="1"/>
  <c r="NF45" i="24" s="1"/>
  <c r="P20" i="23"/>
  <c r="G17" i="24" s="1"/>
  <c r="M20" i="23"/>
  <c r="D17" i="24" s="1"/>
  <c r="N36" i="23"/>
  <c r="E33" i="24" s="1"/>
  <c r="S36" i="23"/>
  <c r="J33" i="24"/>
  <c r="Q36" i="23"/>
  <c r="H33" i="24" s="1"/>
  <c r="W51" i="24"/>
  <c r="AJ51" i="24" s="1"/>
  <c r="AW51" i="24" s="1"/>
  <c r="BJ51" i="24" s="1"/>
  <c r="BW51" i="24" s="1"/>
  <c r="CJ51" i="24" s="1"/>
  <c r="CW51" i="24" s="1"/>
  <c r="DJ51" i="24" s="1"/>
  <c r="DW51" i="24" s="1"/>
  <c r="EJ51" i="24" s="1"/>
  <c r="EW51" i="24" s="1"/>
  <c r="FJ51" i="24" s="1"/>
  <c r="FW51" i="24" s="1"/>
  <c r="GJ51" i="24" s="1"/>
  <c r="GW51" i="24" s="1"/>
  <c r="HJ51" i="24" s="1"/>
  <c r="HW51" i="24" s="1"/>
  <c r="IJ51" i="24" s="1"/>
  <c r="IW51" i="24" s="1"/>
  <c r="JJ51" i="24" s="1"/>
  <c r="JW51" i="24" s="1"/>
  <c r="KJ51" i="24" s="1"/>
  <c r="KW51" i="24" s="1"/>
  <c r="LJ51" i="24" s="1"/>
  <c r="LW51" i="24" s="1"/>
  <c r="MJ51" i="24" s="1"/>
  <c r="MW51" i="24" s="1"/>
  <c r="NJ51" i="24" s="1"/>
  <c r="M35" i="23"/>
  <c r="D32" i="24" s="1"/>
  <c r="S35" i="23"/>
  <c r="J32" i="24" s="1"/>
  <c r="R35" i="23"/>
  <c r="I32" i="24"/>
  <c r="H32" i="24"/>
  <c r="P35" i="23"/>
  <c r="G32" i="24" s="1"/>
  <c r="N35" i="23"/>
  <c r="E32" i="24" s="1"/>
  <c r="O35" i="23"/>
  <c r="F32" i="24"/>
  <c r="S53" i="24"/>
  <c r="AF53" i="24" s="1"/>
  <c r="AS53" i="24" s="1"/>
  <c r="BF53" i="24" s="1"/>
  <c r="BS53" i="24" s="1"/>
  <c r="CF53" i="24" s="1"/>
  <c r="CS53" i="24" s="1"/>
  <c r="DF53" i="24" s="1"/>
  <c r="DS53" i="24" s="1"/>
  <c r="EF53" i="24" s="1"/>
  <c r="ES53" i="24" s="1"/>
  <c r="FF53" i="24" s="1"/>
  <c r="FS53" i="24" s="1"/>
  <c r="GF53" i="24" s="1"/>
  <c r="GS53" i="24" s="1"/>
  <c r="HF53" i="24" s="1"/>
  <c r="HS53" i="24" s="1"/>
  <c r="IF53" i="24" s="1"/>
  <c r="IS53" i="24" s="1"/>
  <c r="JF53" i="24" s="1"/>
  <c r="JS53" i="24" s="1"/>
  <c r="KF53" i="24" s="1"/>
  <c r="KS53" i="24" s="1"/>
  <c r="LF53" i="24" s="1"/>
  <c r="LS53" i="24" s="1"/>
  <c r="MF53" i="24" s="1"/>
  <c r="MS53" i="24" s="1"/>
  <c r="NF53" i="24" s="1"/>
  <c r="R22" i="23"/>
  <c r="I19" i="24" s="1"/>
  <c r="P22" i="23"/>
  <c r="G19" i="24" s="1"/>
  <c r="M22" i="23"/>
  <c r="D19" i="24" s="1"/>
  <c r="Q45" i="23"/>
  <c r="H42" i="24"/>
  <c r="N45" i="23"/>
  <c r="E42" i="24" s="1"/>
  <c r="R45" i="23"/>
  <c r="I42" i="24" s="1"/>
  <c r="O45" i="23"/>
  <c r="F42" i="24" s="1"/>
  <c r="M45" i="23"/>
  <c r="D42" i="24"/>
  <c r="S45" i="23"/>
  <c r="J42" i="24" s="1"/>
  <c r="P45" i="23"/>
  <c r="G42" i="24" s="1"/>
  <c r="N34" i="23"/>
  <c r="E31" i="24" s="1"/>
  <c r="P34" i="23"/>
  <c r="G31" i="24" s="1"/>
  <c r="M34" i="23"/>
  <c r="D31" i="24"/>
  <c r="S34" i="23"/>
  <c r="J31" i="24" s="1"/>
  <c r="R34" i="23"/>
  <c r="I31" i="24"/>
  <c r="Q34" i="23"/>
  <c r="H31" i="24" s="1"/>
  <c r="O34" i="23"/>
  <c r="F31" i="24"/>
  <c r="O23" i="23"/>
  <c r="F20" i="24" s="1"/>
  <c r="P23" i="23"/>
  <c r="G20" i="24" s="1"/>
  <c r="N23" i="23"/>
  <c r="E20" i="24" s="1"/>
  <c r="S23" i="23"/>
  <c r="J20" i="24" s="1"/>
  <c r="M23" i="23"/>
  <c r="D20" i="24" s="1"/>
  <c r="R23" i="23"/>
  <c r="I20" i="24" s="1"/>
  <c r="Q23" i="23"/>
  <c r="H20" i="24"/>
  <c r="Q15" i="23"/>
  <c r="H12" i="24" s="1"/>
  <c r="P15" i="23"/>
  <c r="G12" i="24" s="1"/>
  <c r="N15" i="23"/>
  <c r="E12" i="24"/>
  <c r="M15" i="23"/>
  <c r="D12" i="24" s="1"/>
  <c r="O15" i="23"/>
  <c r="F12" i="24" s="1"/>
  <c r="S15" i="23"/>
  <c r="J12" i="24" s="1"/>
  <c r="R15" i="23"/>
  <c r="I12" i="24"/>
  <c r="P33" i="23"/>
  <c r="G30" i="24" s="1"/>
  <c r="S33" i="23"/>
  <c r="J30" i="24"/>
  <c r="R33" i="23"/>
  <c r="I30" i="24" s="1"/>
  <c r="Q33" i="23"/>
  <c r="H30" i="24" s="1"/>
  <c r="O33" i="23"/>
  <c r="F30" i="24"/>
  <c r="N33" i="23"/>
  <c r="E30" i="24" s="1"/>
  <c r="M33" i="23"/>
  <c r="D30" i="24" s="1"/>
  <c r="N44" i="23"/>
  <c r="E41" i="24" s="1"/>
  <c r="M32" i="23"/>
  <c r="D29" i="24" s="1"/>
  <c r="S32" i="23"/>
  <c r="J29" i="24"/>
  <c r="R32" i="23"/>
  <c r="I29" i="24" s="1"/>
  <c r="Q32" i="23"/>
  <c r="H29" i="24"/>
  <c r="P32" i="23"/>
  <c r="G29" i="24" s="1"/>
  <c r="O32" i="23"/>
  <c r="F29" i="24" s="1"/>
  <c r="N32" i="23"/>
  <c r="E29" i="24" s="1"/>
  <c r="R51" i="24"/>
  <c r="AE51" i="24" s="1"/>
  <c r="AR51" i="24" s="1"/>
  <c r="BE51" i="24" s="1"/>
  <c r="BR51" i="24" s="1"/>
  <c r="CE51" i="24" s="1"/>
  <c r="CR51" i="24" s="1"/>
  <c r="DE51" i="24" s="1"/>
  <c r="DR51" i="24" s="1"/>
  <c r="EE51" i="24" s="1"/>
  <c r="ER51" i="24" s="1"/>
  <c r="FE51" i="24" s="1"/>
  <c r="FR51" i="24" s="1"/>
  <c r="GE51" i="24" s="1"/>
  <c r="GR51" i="24" s="1"/>
  <c r="HE51" i="24" s="1"/>
  <c r="HR51" i="24" s="1"/>
  <c r="IE51" i="24" s="1"/>
  <c r="IR51" i="24" s="1"/>
  <c r="JE51" i="24" s="1"/>
  <c r="JR51" i="24" s="1"/>
  <c r="KE51" i="24" s="1"/>
  <c r="KR51" i="24" s="1"/>
  <c r="LE51" i="24" s="1"/>
  <c r="LR51" i="24" s="1"/>
  <c r="ME51" i="24" s="1"/>
  <c r="MR51" i="24" s="1"/>
  <c r="NE51" i="24" s="1"/>
  <c r="K51" i="24"/>
  <c r="X51" i="24" s="1"/>
  <c r="AK51" i="24" s="1"/>
  <c r="AX51" i="24" s="1"/>
  <c r="BK51" i="24" s="1"/>
  <c r="BX51" i="24" s="1"/>
  <c r="CK51" i="24" s="1"/>
  <c r="CX51" i="24" s="1"/>
  <c r="DK51" i="24" s="1"/>
  <c r="DX51" i="24" s="1"/>
  <c r="EK51" i="24" s="1"/>
  <c r="EX51" i="24" s="1"/>
  <c r="FK51" i="24" s="1"/>
  <c r="FX51" i="24" s="1"/>
  <c r="GK51" i="24" s="1"/>
  <c r="GX51" i="24" s="1"/>
  <c r="HK51" i="24" s="1"/>
  <c r="HX51" i="24" s="1"/>
  <c r="IK51" i="24" s="1"/>
  <c r="IX51" i="24" s="1"/>
  <c r="JK51" i="24" s="1"/>
  <c r="JX51" i="24" s="1"/>
  <c r="KK51" i="24" s="1"/>
  <c r="KX51" i="24" s="1"/>
  <c r="LK51" i="24" s="1"/>
  <c r="LX51" i="24" s="1"/>
  <c r="MK51" i="24" s="1"/>
  <c r="MX51" i="24" s="1"/>
  <c r="NK51" i="24" s="1"/>
  <c r="N51" i="24"/>
  <c r="AA51" i="24" s="1"/>
  <c r="AN51" i="24" s="1"/>
  <c r="BA51" i="24" s="1"/>
  <c r="BN51" i="24" s="1"/>
  <c r="CA51" i="24" s="1"/>
  <c r="CN51" i="24" s="1"/>
  <c r="DA51" i="24" s="1"/>
  <c r="DN51" i="24" s="1"/>
  <c r="EA51" i="24" s="1"/>
  <c r="EN51" i="24" s="1"/>
  <c r="FA51" i="24" s="1"/>
  <c r="FN51" i="24" s="1"/>
  <c r="GA51" i="24" s="1"/>
  <c r="GN51" i="24" s="1"/>
  <c r="HA51" i="24" s="1"/>
  <c r="HN51" i="24" s="1"/>
  <c r="IA51" i="24" s="1"/>
  <c r="IN51" i="24" s="1"/>
  <c r="JA51" i="24" s="1"/>
  <c r="JN51" i="24" s="1"/>
  <c r="KA51" i="24" s="1"/>
  <c r="KN51" i="24" s="1"/>
  <c r="LA51" i="24" s="1"/>
  <c r="LN51" i="24" s="1"/>
  <c r="MA51" i="24" s="1"/>
  <c r="MN51" i="24" s="1"/>
  <c r="NA51" i="24" s="1"/>
  <c r="Q51" i="24"/>
  <c r="AD51" i="24" s="1"/>
  <c r="AQ51" i="24" s="1"/>
  <c r="BD51" i="24" s="1"/>
  <c r="BQ51" i="24" s="1"/>
  <c r="CD51" i="24" s="1"/>
  <c r="CQ51" i="24" s="1"/>
  <c r="DD51" i="24" s="1"/>
  <c r="DQ51" i="24" s="1"/>
  <c r="ED51" i="24" s="1"/>
  <c r="EQ51" i="24" s="1"/>
  <c r="FD51" i="24" s="1"/>
  <c r="FQ51" i="24" s="1"/>
  <c r="GD51" i="24" s="1"/>
  <c r="GQ51" i="24" s="1"/>
  <c r="HD51" i="24" s="1"/>
  <c r="HQ51" i="24" s="1"/>
  <c r="ID51" i="24" s="1"/>
  <c r="IQ51" i="24" s="1"/>
  <c r="JD51" i="24" s="1"/>
  <c r="JQ51" i="24" s="1"/>
  <c r="KD51" i="24" s="1"/>
  <c r="KQ51" i="24" s="1"/>
  <c r="LD51" i="24" s="1"/>
  <c r="LQ51" i="24" s="1"/>
  <c r="MD51" i="24" s="1"/>
  <c r="MQ51" i="24" s="1"/>
  <c r="ND51" i="24" s="1"/>
  <c r="L51" i="24"/>
  <c r="Y51" i="24" s="1"/>
  <c r="AL51" i="24" s="1"/>
  <c r="AY51" i="24" s="1"/>
  <c r="BL51" i="24" s="1"/>
  <c r="BY51" i="24" s="1"/>
  <c r="CL51" i="24" s="1"/>
  <c r="CY51" i="24" s="1"/>
  <c r="DL51" i="24" s="1"/>
  <c r="DY51" i="24" s="1"/>
  <c r="EL51" i="24" s="1"/>
  <c r="EY51" i="24" s="1"/>
  <c r="FL51" i="24" s="1"/>
  <c r="FY51" i="24" s="1"/>
  <c r="GL51" i="24" s="1"/>
  <c r="GY51" i="24" s="1"/>
  <c r="HL51" i="24" s="1"/>
  <c r="HY51" i="24" s="1"/>
  <c r="IL51" i="24" s="1"/>
  <c r="IY51" i="24" s="1"/>
  <c r="JL51" i="24" s="1"/>
  <c r="JY51" i="24" s="1"/>
  <c r="KL51" i="24" s="1"/>
  <c r="KY51" i="24" s="1"/>
  <c r="LL51" i="24" s="1"/>
  <c r="LY51" i="24" s="1"/>
  <c r="ML51" i="24" s="1"/>
  <c r="MY51" i="24" s="1"/>
  <c r="NL51" i="24" s="1"/>
  <c r="O51" i="24"/>
  <c r="AB51" i="24" s="1"/>
  <c r="AO51" i="24" s="1"/>
  <c r="BB51" i="24" s="1"/>
  <c r="BO51" i="24" s="1"/>
  <c r="CB51" i="24" s="1"/>
  <c r="CO51" i="24" s="1"/>
  <c r="DB51" i="24" s="1"/>
  <c r="DO51" i="24" s="1"/>
  <c r="EB51" i="24" s="1"/>
  <c r="EO51" i="24" s="1"/>
  <c r="FB51" i="24" s="1"/>
  <c r="FO51" i="24" s="1"/>
  <c r="GB51" i="24" s="1"/>
  <c r="GO51" i="24" s="1"/>
  <c r="HB51" i="24" s="1"/>
  <c r="HO51" i="24" s="1"/>
  <c r="IB51" i="24" s="1"/>
  <c r="IO51" i="24" s="1"/>
  <c r="JB51" i="24" s="1"/>
  <c r="JO51" i="24" s="1"/>
  <c r="KB51" i="24" s="1"/>
  <c r="KO51" i="24" s="1"/>
  <c r="LB51" i="24" s="1"/>
  <c r="LO51" i="24" s="1"/>
  <c r="MB51" i="24" s="1"/>
  <c r="MO51" i="24" s="1"/>
  <c r="NB51" i="24" s="1"/>
  <c r="M51" i="24"/>
  <c r="Z51" i="24" s="1"/>
  <c r="AM51" i="24" s="1"/>
  <c r="AZ51" i="24" s="1"/>
  <c r="BM51" i="24" s="1"/>
  <c r="BZ51" i="24" s="1"/>
  <c r="CM51" i="24" s="1"/>
  <c r="CZ51" i="24" s="1"/>
  <c r="DM51" i="24" s="1"/>
  <c r="DZ51" i="24" s="1"/>
  <c r="EM51" i="24" s="1"/>
  <c r="EZ51" i="24" s="1"/>
  <c r="FM51" i="24" s="1"/>
  <c r="FZ51" i="24" s="1"/>
  <c r="GM51" i="24" s="1"/>
  <c r="GZ51" i="24" s="1"/>
  <c r="HM51" i="24" s="1"/>
  <c r="HZ51" i="24" s="1"/>
  <c r="IM51" i="24" s="1"/>
  <c r="IZ51" i="24" s="1"/>
  <c r="JM51" i="24" s="1"/>
  <c r="JZ51" i="24" s="1"/>
  <c r="KM51" i="24" s="1"/>
  <c r="KZ51" i="24" s="1"/>
  <c r="LM51" i="24" s="1"/>
  <c r="LZ51" i="24" s="1"/>
  <c r="MM51" i="24" s="1"/>
  <c r="MZ51" i="24" s="1"/>
  <c r="P51" i="24"/>
  <c r="AC51" i="24" s="1"/>
  <c r="AP51" i="24" s="1"/>
  <c r="BC51" i="24" s="1"/>
  <c r="BP51" i="24" s="1"/>
  <c r="CC51" i="24" s="1"/>
  <c r="CP51" i="24" s="1"/>
  <c r="DC51" i="24" s="1"/>
  <c r="DP51" i="24" s="1"/>
  <c r="EC51" i="24" s="1"/>
  <c r="EP51" i="24" s="1"/>
  <c r="FC51" i="24" s="1"/>
  <c r="FP51" i="24" s="1"/>
  <c r="GC51" i="24" s="1"/>
  <c r="GP51" i="24" s="1"/>
  <c r="HC51" i="24" s="1"/>
  <c r="HP51" i="24" s="1"/>
  <c r="IC51" i="24" s="1"/>
  <c r="IP51" i="24" s="1"/>
  <c r="JC51" i="24" s="1"/>
  <c r="JP51" i="24" s="1"/>
  <c r="KC51" i="24" s="1"/>
  <c r="KP51" i="24" s="1"/>
  <c r="LC51" i="24" s="1"/>
  <c r="LP51" i="24" s="1"/>
  <c r="MC51" i="24" s="1"/>
  <c r="MP51" i="24" s="1"/>
  <c r="NC51" i="24" s="1"/>
  <c r="K50" i="24"/>
  <c r="X50" i="24" s="1"/>
  <c r="AK50" i="24" s="1"/>
  <c r="AX50" i="24" s="1"/>
  <c r="BK50" i="24" s="1"/>
  <c r="BX50" i="24" s="1"/>
  <c r="CK50" i="24" s="1"/>
  <c r="CX50" i="24" s="1"/>
  <c r="DK50" i="24" s="1"/>
  <c r="DX50" i="24" s="1"/>
  <c r="EK50" i="24" s="1"/>
  <c r="EX50" i="24" s="1"/>
  <c r="FK50" i="24" s="1"/>
  <c r="FX50" i="24" s="1"/>
  <c r="GK50" i="24" s="1"/>
  <c r="GX50" i="24" s="1"/>
  <c r="HK50" i="24" s="1"/>
  <c r="HX50" i="24" s="1"/>
  <c r="IK50" i="24" s="1"/>
  <c r="IX50" i="24" s="1"/>
  <c r="JK50" i="24" s="1"/>
  <c r="JX50" i="24" s="1"/>
  <c r="KK50" i="24" s="1"/>
  <c r="KX50" i="24" s="1"/>
  <c r="LK50" i="24" s="1"/>
  <c r="LX50" i="24" s="1"/>
  <c r="MK50" i="24" s="1"/>
  <c r="MX50" i="24" s="1"/>
  <c r="NK50" i="24" s="1"/>
  <c r="N50" i="24"/>
  <c r="AA50" i="24" s="1"/>
  <c r="AN50" i="24" s="1"/>
  <c r="BA50" i="24" s="1"/>
  <c r="BN50" i="24" s="1"/>
  <c r="CA50" i="24" s="1"/>
  <c r="CN50" i="24" s="1"/>
  <c r="DA50" i="24" s="1"/>
  <c r="DN50" i="24" s="1"/>
  <c r="EA50" i="24" s="1"/>
  <c r="EN50" i="24" s="1"/>
  <c r="FA50" i="24" s="1"/>
  <c r="FN50" i="24" s="1"/>
  <c r="GA50" i="24" s="1"/>
  <c r="GN50" i="24" s="1"/>
  <c r="HA50" i="24" s="1"/>
  <c r="HN50" i="24" s="1"/>
  <c r="IA50" i="24" s="1"/>
  <c r="IN50" i="24" s="1"/>
  <c r="JA50" i="24" s="1"/>
  <c r="JN50" i="24" s="1"/>
  <c r="KA50" i="24" s="1"/>
  <c r="KN50" i="24" s="1"/>
  <c r="LA50" i="24" s="1"/>
  <c r="LN50" i="24" s="1"/>
  <c r="MA50" i="24" s="1"/>
  <c r="MN50" i="24" s="1"/>
  <c r="NA50" i="24" s="1"/>
  <c r="L50" i="24"/>
  <c r="Y50" i="24" s="1"/>
  <c r="AL50" i="24" s="1"/>
  <c r="AY50" i="24" s="1"/>
  <c r="BL50" i="24" s="1"/>
  <c r="BY50" i="24" s="1"/>
  <c r="CL50" i="24" s="1"/>
  <c r="CY50" i="24" s="1"/>
  <c r="DL50" i="24" s="1"/>
  <c r="DY50" i="24" s="1"/>
  <c r="EL50" i="24" s="1"/>
  <c r="EY50" i="24" s="1"/>
  <c r="FL50" i="24" s="1"/>
  <c r="FY50" i="24" s="1"/>
  <c r="GL50" i="24" s="1"/>
  <c r="GY50" i="24" s="1"/>
  <c r="HL50" i="24" s="1"/>
  <c r="HY50" i="24" s="1"/>
  <c r="IL50" i="24" s="1"/>
  <c r="IY50" i="24" s="1"/>
  <c r="JL50" i="24" s="1"/>
  <c r="JY50" i="24" s="1"/>
  <c r="KL50" i="24" s="1"/>
  <c r="KY50" i="24" s="1"/>
  <c r="LL50" i="24" s="1"/>
  <c r="LY50" i="24" s="1"/>
  <c r="ML50" i="24" s="1"/>
  <c r="MY50" i="24" s="1"/>
  <c r="NL50" i="24" s="1"/>
  <c r="M50" i="24"/>
  <c r="Z50" i="24" s="1"/>
  <c r="AM50" i="24" s="1"/>
  <c r="AZ50" i="24" s="1"/>
  <c r="BM50" i="24" s="1"/>
  <c r="BZ50" i="24" s="1"/>
  <c r="CM50" i="24" s="1"/>
  <c r="CZ50" i="24" s="1"/>
  <c r="DM50" i="24" s="1"/>
  <c r="DZ50" i="24" s="1"/>
  <c r="EM50" i="24" s="1"/>
  <c r="EZ50" i="24" s="1"/>
  <c r="FM50" i="24" s="1"/>
  <c r="FZ50" i="24" s="1"/>
  <c r="GM50" i="24" s="1"/>
  <c r="GZ50" i="24" s="1"/>
  <c r="HM50" i="24" s="1"/>
  <c r="HZ50" i="24" s="1"/>
  <c r="IM50" i="24" s="1"/>
  <c r="IZ50" i="24" s="1"/>
  <c r="JM50" i="24" s="1"/>
  <c r="JZ50" i="24" s="1"/>
  <c r="KM50" i="24" s="1"/>
  <c r="KZ50" i="24" s="1"/>
  <c r="LM50" i="24" s="1"/>
  <c r="LZ50" i="24" s="1"/>
  <c r="MM50" i="24" s="1"/>
  <c r="MZ50" i="24" s="1"/>
  <c r="S51" i="24"/>
  <c r="AF51" i="24" s="1"/>
  <c r="AS51" i="24" s="1"/>
  <c r="BF51" i="24" s="1"/>
  <c r="BS51" i="24" s="1"/>
  <c r="CF51" i="24" s="1"/>
  <c r="CS51" i="24" s="1"/>
  <c r="DF51" i="24" s="1"/>
  <c r="DS51" i="24" s="1"/>
  <c r="EF51" i="24" s="1"/>
  <c r="ES51" i="24" s="1"/>
  <c r="FF51" i="24" s="1"/>
  <c r="FS51" i="24" s="1"/>
  <c r="GF51" i="24" s="1"/>
  <c r="GS51" i="24" s="1"/>
  <c r="HF51" i="24" s="1"/>
  <c r="HS51" i="24" s="1"/>
  <c r="IF51" i="24" s="1"/>
  <c r="IS51" i="24" s="1"/>
  <c r="JF51" i="24" s="1"/>
  <c r="JS51" i="24" s="1"/>
  <c r="KF51" i="24" s="1"/>
  <c r="KS51" i="24" s="1"/>
  <c r="LF51" i="24" s="1"/>
  <c r="LS51" i="24" s="1"/>
  <c r="MF51" i="24" s="1"/>
  <c r="MS51" i="24" s="1"/>
  <c r="NF51" i="24" s="1"/>
  <c r="O25" i="23"/>
  <c r="F22" i="24"/>
  <c r="N25" i="23"/>
  <c r="E22" i="24" s="1"/>
  <c r="M25" i="23"/>
  <c r="D22" i="24"/>
  <c r="S25" i="23"/>
  <c r="J22" i="24" s="1"/>
  <c r="R25" i="23"/>
  <c r="I22" i="24"/>
  <c r="Q25" i="23"/>
  <c r="H22" i="24" s="1"/>
  <c r="P25" i="23"/>
  <c r="G22" i="24"/>
  <c r="N43" i="23"/>
  <c r="E40" i="24" s="1"/>
  <c r="Q43" i="23"/>
  <c r="H40" i="24"/>
  <c r="M43" i="23"/>
  <c r="D40" i="24" s="1"/>
  <c r="S43" i="23"/>
  <c r="J40" i="24"/>
  <c r="P43" i="23"/>
  <c r="G40" i="24" s="1"/>
  <c r="R43" i="23"/>
  <c r="I40" i="24"/>
  <c r="O43" i="23"/>
  <c r="F40" i="24" s="1"/>
  <c r="R31" i="23"/>
  <c r="I28" i="24"/>
  <c r="S31" i="23"/>
  <c r="J28" i="24" s="1"/>
  <c r="Q31" i="23"/>
  <c r="H28" i="24"/>
  <c r="P31" i="23"/>
  <c r="G28" i="24" s="1"/>
  <c r="O31" i="23"/>
  <c r="F28" i="24"/>
  <c r="M31" i="23"/>
  <c r="D28" i="24" s="1"/>
  <c r="N31" i="23"/>
  <c r="E28" i="24"/>
  <c r="U53" i="24"/>
  <c r="AH53" i="24" s="1"/>
  <c r="AU53" i="24" s="1"/>
  <c r="BH53" i="24" s="1"/>
  <c r="BU53" i="24" s="1"/>
  <c r="CH53" i="24" s="1"/>
  <c r="CU53" i="24" s="1"/>
  <c r="DH53" i="24" s="1"/>
  <c r="DU53" i="24" s="1"/>
  <c r="EH53" i="24" s="1"/>
  <c r="EU53" i="24" s="1"/>
  <c r="FH53" i="24" s="1"/>
  <c r="FU53" i="24" s="1"/>
  <c r="GH53" i="24" s="1"/>
  <c r="GU53" i="24" s="1"/>
  <c r="HH53" i="24" s="1"/>
  <c r="HU53" i="24" s="1"/>
  <c r="IH53" i="24" s="1"/>
  <c r="IU53" i="24" s="1"/>
  <c r="JH53" i="24" s="1"/>
  <c r="JU53" i="24" s="1"/>
  <c r="KH53" i="24" s="1"/>
  <c r="KU53" i="24" s="1"/>
  <c r="LH53" i="24" s="1"/>
  <c r="LU53" i="24" s="1"/>
  <c r="MH53" i="24" s="1"/>
  <c r="MU53" i="24" s="1"/>
  <c r="NH53" i="24" s="1"/>
  <c r="W46" i="24"/>
  <c r="AJ46" i="24" s="1"/>
  <c r="AW46" i="24" s="1"/>
  <c r="BJ46" i="24" s="1"/>
  <c r="BW46" i="24" s="1"/>
  <c r="CJ46" i="24" s="1"/>
  <c r="CW46" i="24" s="1"/>
  <c r="DJ46" i="24" s="1"/>
  <c r="DW46" i="24" s="1"/>
  <c r="EJ46" i="24" s="1"/>
  <c r="EW46" i="24" s="1"/>
  <c r="FJ46" i="24" s="1"/>
  <c r="FW46" i="24" s="1"/>
  <c r="GJ46" i="24" s="1"/>
  <c r="GW46" i="24" s="1"/>
  <c r="HJ46" i="24" s="1"/>
  <c r="HW46" i="24" s="1"/>
  <c r="IJ46" i="24" s="1"/>
  <c r="IW46" i="24" s="1"/>
  <c r="JJ46" i="24" s="1"/>
  <c r="JW46" i="24" s="1"/>
  <c r="KJ46" i="24" s="1"/>
  <c r="KW46" i="24" s="1"/>
  <c r="LJ46" i="24" s="1"/>
  <c r="LW46" i="24" s="1"/>
  <c r="MJ46" i="24" s="1"/>
  <c r="MW46" i="24" s="1"/>
  <c r="NJ46" i="24" s="1"/>
  <c r="S13" i="23"/>
  <c r="J10" i="24"/>
  <c r="R13" i="23"/>
  <c r="I10" i="24" s="1"/>
  <c r="Q13" i="23"/>
  <c r="H10" i="24"/>
  <c r="P13" i="23"/>
  <c r="G10" i="24" s="1"/>
  <c r="O13" i="23"/>
  <c r="F10" i="24"/>
  <c r="N13" i="23"/>
  <c r="E10" i="24" s="1"/>
  <c r="M13" i="23"/>
  <c r="D10" i="24"/>
  <c r="N42" i="23"/>
  <c r="E39" i="24" s="1"/>
  <c r="Q42" i="23"/>
  <c r="H39" i="24"/>
  <c r="P42" i="23"/>
  <c r="G39" i="24" s="1"/>
  <c r="M42" i="23"/>
  <c r="D39" i="24"/>
  <c r="S42" i="23"/>
  <c r="J39" i="24" s="1"/>
  <c r="R42" i="23"/>
  <c r="I39" i="24"/>
  <c r="O42" i="23"/>
  <c r="F39" i="24" s="1"/>
  <c r="M30" i="23"/>
  <c r="D27" i="24"/>
  <c r="N30" i="23"/>
  <c r="E27" i="24" s="1"/>
  <c r="S30" i="23"/>
  <c r="J27" i="24"/>
  <c r="R30" i="23"/>
  <c r="I27" i="24" s="1"/>
  <c r="Q30" i="23"/>
  <c r="H27" i="24"/>
  <c r="P30" i="23"/>
  <c r="G27" i="24" s="1"/>
  <c r="O30" i="23"/>
  <c r="F27" i="24"/>
  <c r="U45" i="24"/>
  <c r="AH45" i="24" s="1"/>
  <c r="AU45" i="24" s="1"/>
  <c r="BH45" i="24" s="1"/>
  <c r="BU45" i="24" s="1"/>
  <c r="CH45" i="24" s="1"/>
  <c r="CU45" i="24" s="1"/>
  <c r="DH45" i="24" s="1"/>
  <c r="DU45" i="24" s="1"/>
  <c r="EH45" i="24" s="1"/>
  <c r="EU45" i="24" s="1"/>
  <c r="FH45" i="24" s="1"/>
  <c r="FU45" i="24" s="1"/>
  <c r="GH45" i="24" s="1"/>
  <c r="GU45" i="24" s="1"/>
  <c r="HH45" i="24" s="1"/>
  <c r="HU45" i="24" s="1"/>
  <c r="IH45" i="24" s="1"/>
  <c r="IU45" i="24" s="1"/>
  <c r="JH45" i="24" s="1"/>
  <c r="JU45" i="24" s="1"/>
  <c r="KH45" i="24" s="1"/>
  <c r="KU45" i="24" s="1"/>
  <c r="LH45" i="24" s="1"/>
  <c r="LU45" i="24" s="1"/>
  <c r="MH45" i="24" s="1"/>
  <c r="MU45" i="24" s="1"/>
  <c r="NH45" i="24" s="1"/>
  <c r="S41" i="23"/>
  <c r="J38" i="24" s="1"/>
  <c r="R41" i="23"/>
  <c r="I38" i="24" s="1"/>
  <c r="Q41" i="23"/>
  <c r="H38" i="24" s="1"/>
  <c r="N41" i="23"/>
  <c r="E38" i="24"/>
  <c r="P41" i="23"/>
  <c r="G38" i="24" s="1"/>
  <c r="O41" i="23"/>
  <c r="F38" i="24" s="1"/>
  <c r="M41" i="23"/>
  <c r="D38" i="24" s="1"/>
  <c r="T51" i="24"/>
  <c r="AG51" i="24" s="1"/>
  <c r="AT51" i="24" s="1"/>
  <c r="BG51" i="24" s="1"/>
  <c r="BT51" i="24" s="1"/>
  <c r="CG51" i="24" s="1"/>
  <c r="CT51" i="24" s="1"/>
  <c r="DG51" i="24" s="1"/>
  <c r="DT51" i="24" s="1"/>
  <c r="EG51" i="24" s="1"/>
  <c r="ET51" i="24" s="1"/>
  <c r="FG51" i="24" s="1"/>
  <c r="FT51" i="24" s="1"/>
  <c r="GG51" i="24" s="1"/>
  <c r="GT51" i="24" s="1"/>
  <c r="HG51" i="24" s="1"/>
  <c r="HT51" i="24" s="1"/>
  <c r="IG51" i="24" s="1"/>
  <c r="IT51" i="24" s="1"/>
  <c r="JG51" i="24" s="1"/>
  <c r="JT51" i="24" s="1"/>
  <c r="KG51" i="24" s="1"/>
  <c r="KT51" i="24" s="1"/>
  <c r="LG51" i="24" s="1"/>
  <c r="LT51" i="24" s="1"/>
  <c r="MG51" i="24" s="1"/>
  <c r="MT51" i="24" s="1"/>
  <c r="NG51" i="24" s="1"/>
  <c r="W53" i="24"/>
  <c r="AJ53" i="24" s="1"/>
  <c r="AW53" i="24" s="1"/>
  <c r="BJ53" i="24" s="1"/>
  <c r="BW53" i="24" s="1"/>
  <c r="CJ53" i="24" s="1"/>
  <c r="CW53" i="24" s="1"/>
  <c r="DJ53" i="24" s="1"/>
  <c r="DW53" i="24" s="1"/>
  <c r="EJ53" i="24" s="1"/>
  <c r="EW53" i="24" s="1"/>
  <c r="FJ53" i="24" s="1"/>
  <c r="FW53" i="24" s="1"/>
  <c r="GJ53" i="24" s="1"/>
  <c r="GW53" i="24" s="1"/>
  <c r="HJ53" i="24" s="1"/>
  <c r="HW53" i="24" s="1"/>
  <c r="IJ53" i="24" s="1"/>
  <c r="IW53" i="24" s="1"/>
  <c r="JJ53" i="24" s="1"/>
  <c r="JW53" i="24" s="1"/>
  <c r="KJ53" i="24" s="1"/>
  <c r="KW53" i="24" s="1"/>
  <c r="LJ53" i="24" s="1"/>
  <c r="LW53" i="24" s="1"/>
  <c r="MJ53" i="24" s="1"/>
  <c r="MW53" i="24" s="1"/>
  <c r="NJ53" i="24" s="1"/>
  <c r="M40" i="23"/>
  <c r="D37" i="24" s="1"/>
  <c r="S40" i="23"/>
  <c r="J37" i="24" s="1"/>
  <c r="R40" i="23"/>
  <c r="I37" i="24" s="1"/>
  <c r="Q40" i="23"/>
  <c r="H37" i="24"/>
  <c r="N40" i="23"/>
  <c r="E37" i="24" s="1"/>
  <c r="P40" i="23"/>
  <c r="G37" i="24" s="1"/>
  <c r="O40" i="23"/>
  <c r="F37" i="24" s="1"/>
  <c r="O46" i="24"/>
  <c r="AB46" i="24" s="1"/>
  <c r="AO46" i="24" s="1"/>
  <c r="BB46" i="24" s="1"/>
  <c r="BO46" i="24" s="1"/>
  <c r="CB46" i="24" s="1"/>
  <c r="CO46" i="24" s="1"/>
  <c r="DB46" i="24" s="1"/>
  <c r="DO46" i="24" s="1"/>
  <c r="EB46" i="24" s="1"/>
  <c r="EO46" i="24" s="1"/>
  <c r="FB46" i="24" s="1"/>
  <c r="FO46" i="24" s="1"/>
  <c r="GB46" i="24" s="1"/>
  <c r="GO46" i="24" s="1"/>
  <c r="HB46" i="24" s="1"/>
  <c r="HO46" i="24" s="1"/>
  <c r="IB46" i="24" s="1"/>
  <c r="IO46" i="24" s="1"/>
  <c r="JB46" i="24" s="1"/>
  <c r="JO46" i="24" s="1"/>
  <c r="KB46" i="24" s="1"/>
  <c r="KO46" i="24" s="1"/>
  <c r="LB46" i="24" s="1"/>
  <c r="LO46" i="24" s="1"/>
  <c r="MB46" i="24" s="1"/>
  <c r="MO46" i="24" s="1"/>
  <c r="NB46" i="24" s="1"/>
  <c r="M46" i="24"/>
  <c r="Z46" i="24" s="1"/>
  <c r="AM46" i="24" s="1"/>
  <c r="AZ46" i="24" s="1"/>
  <c r="BM46" i="24" s="1"/>
  <c r="BZ46" i="24" s="1"/>
  <c r="CM46" i="24" s="1"/>
  <c r="CZ46" i="24" s="1"/>
  <c r="DM46" i="24" s="1"/>
  <c r="DZ46" i="24" s="1"/>
  <c r="EM46" i="24" s="1"/>
  <c r="EZ46" i="24" s="1"/>
  <c r="FM46" i="24" s="1"/>
  <c r="FZ46" i="24" s="1"/>
  <c r="GM46" i="24" s="1"/>
  <c r="GZ46" i="24" s="1"/>
  <c r="HM46" i="24" s="1"/>
  <c r="HZ46" i="24" s="1"/>
  <c r="IM46" i="24" s="1"/>
  <c r="IZ46" i="24" s="1"/>
  <c r="JM46" i="24" s="1"/>
  <c r="JZ46" i="24" s="1"/>
  <c r="KM46" i="24" s="1"/>
  <c r="KZ46" i="24" s="1"/>
  <c r="LM46" i="24" s="1"/>
  <c r="LZ46" i="24" s="1"/>
  <c r="MM46" i="24" s="1"/>
  <c r="MZ46" i="24" s="1"/>
  <c r="K46" i="24"/>
  <c r="X46" i="24" s="1"/>
  <c r="AK46" i="24" s="1"/>
  <c r="AX46" i="24" s="1"/>
  <c r="BK46" i="24" s="1"/>
  <c r="BX46" i="24" s="1"/>
  <c r="CK46" i="24" s="1"/>
  <c r="CX46" i="24" s="1"/>
  <c r="DK46" i="24" s="1"/>
  <c r="DX46" i="24" s="1"/>
  <c r="EK46" i="24" s="1"/>
  <c r="EX46" i="24" s="1"/>
  <c r="FK46" i="24" s="1"/>
  <c r="FX46" i="24" s="1"/>
  <c r="GK46" i="24" s="1"/>
  <c r="GX46" i="24" s="1"/>
  <c r="HK46" i="24" s="1"/>
  <c r="HX46" i="24" s="1"/>
  <c r="IK46" i="24" s="1"/>
  <c r="IX46" i="24" s="1"/>
  <c r="JK46" i="24" s="1"/>
  <c r="JX46" i="24" s="1"/>
  <c r="KK46" i="24" s="1"/>
  <c r="KX46" i="24" s="1"/>
  <c r="LK46" i="24" s="1"/>
  <c r="LX46" i="24" s="1"/>
  <c r="MK46" i="24" s="1"/>
  <c r="MX46" i="24" s="1"/>
  <c r="NK46" i="24" s="1"/>
  <c r="N46" i="24"/>
  <c r="AA46" i="24" s="1"/>
  <c r="AN46" i="24" s="1"/>
  <c r="BA46" i="24" s="1"/>
  <c r="BN46" i="24" s="1"/>
  <c r="CA46" i="24" s="1"/>
  <c r="CN46" i="24" s="1"/>
  <c r="DA46" i="24" s="1"/>
  <c r="DN46" i="24" s="1"/>
  <c r="Q46" i="24"/>
  <c r="AD46" i="24" s="1"/>
  <c r="AQ46" i="24" s="1"/>
  <c r="BD46" i="24" s="1"/>
  <c r="BQ46" i="24" s="1"/>
  <c r="CD46" i="24" s="1"/>
  <c r="CQ46" i="24" s="1"/>
  <c r="DD46" i="24" s="1"/>
  <c r="DQ46" i="24" s="1"/>
  <c r="ED46" i="24" s="1"/>
  <c r="EQ46" i="24" s="1"/>
  <c r="FD46" i="24" s="1"/>
  <c r="FQ46" i="24" s="1"/>
  <c r="GD46" i="24" s="1"/>
  <c r="GQ46" i="24" s="1"/>
  <c r="HD46" i="24" s="1"/>
  <c r="HQ46" i="24" s="1"/>
  <c r="ID46" i="24" s="1"/>
  <c r="IQ46" i="24" s="1"/>
  <c r="JD46" i="24" s="1"/>
  <c r="JQ46" i="24" s="1"/>
  <c r="KD46" i="24" s="1"/>
  <c r="KQ46" i="24" s="1"/>
  <c r="LD46" i="24" s="1"/>
  <c r="LQ46" i="24" s="1"/>
  <c r="MD46" i="24" s="1"/>
  <c r="MQ46" i="24" s="1"/>
  <c r="ND46" i="24" s="1"/>
  <c r="W45" i="24"/>
  <c r="AJ45" i="24" s="1"/>
  <c r="AW45" i="24" s="1"/>
  <c r="BJ45" i="24" s="1"/>
  <c r="BW45" i="24" s="1"/>
  <c r="CJ45" i="24" s="1"/>
  <c r="CW45" i="24" s="1"/>
  <c r="DJ45" i="24" s="1"/>
  <c r="DW45" i="24" s="1"/>
  <c r="EJ45" i="24" s="1"/>
  <c r="EW45" i="24" s="1"/>
  <c r="FJ45" i="24" s="1"/>
  <c r="FW45" i="24" s="1"/>
  <c r="GJ45" i="24" s="1"/>
  <c r="GW45" i="24" s="1"/>
  <c r="HJ45" i="24" s="1"/>
  <c r="HW45" i="24" s="1"/>
  <c r="IJ45" i="24" s="1"/>
  <c r="IW45" i="24" s="1"/>
  <c r="JJ45" i="24" s="1"/>
  <c r="JW45" i="24" s="1"/>
  <c r="KJ45" i="24" s="1"/>
  <c r="KW45" i="24" s="1"/>
  <c r="LJ45" i="24" s="1"/>
  <c r="LW45" i="24" s="1"/>
  <c r="MJ45" i="24" s="1"/>
  <c r="MW45" i="24" s="1"/>
  <c r="NJ45" i="24" s="1"/>
  <c r="O12" i="23"/>
  <c r="N12" i="23"/>
  <c r="M12" i="23"/>
  <c r="S12" i="23"/>
  <c r="R12" i="23"/>
  <c r="I9" i="24" s="1"/>
  <c r="Q12" i="23"/>
  <c r="P12" i="23"/>
  <c r="Q39" i="23"/>
  <c r="H36" i="24"/>
  <c r="P39" i="23"/>
  <c r="G36" i="24" s="1"/>
  <c r="O39" i="23"/>
  <c r="F36" i="24" s="1"/>
  <c r="N39" i="23"/>
  <c r="E36" i="24" s="1"/>
  <c r="M39" i="23"/>
  <c r="D36" i="24"/>
  <c r="S39" i="23"/>
  <c r="J36" i="24" s="1"/>
  <c r="R39" i="23"/>
  <c r="I36" i="24" s="1"/>
  <c r="U51" i="24"/>
  <c r="AH51" i="24" s="1"/>
  <c r="AU51" i="24" s="1"/>
  <c r="BH51" i="24" s="1"/>
  <c r="BU51" i="24" s="1"/>
  <c r="CH51" i="24" s="1"/>
  <c r="CU51" i="24" s="1"/>
  <c r="DH51" i="24" s="1"/>
  <c r="DU51" i="24" s="1"/>
  <c r="EH51" i="24" s="1"/>
  <c r="EU51" i="24" s="1"/>
  <c r="FH51" i="24" s="1"/>
  <c r="FU51" i="24" s="1"/>
  <c r="GH51" i="24" s="1"/>
  <c r="GU51" i="24" s="1"/>
  <c r="HH51" i="24" s="1"/>
  <c r="HU51" i="24" s="1"/>
  <c r="IH51" i="24" s="1"/>
  <c r="IU51" i="24" s="1"/>
  <c r="JH51" i="24" s="1"/>
  <c r="JU51" i="24" s="1"/>
  <c r="KH51" i="24" s="1"/>
  <c r="KU51" i="24" s="1"/>
  <c r="LH51" i="24" s="1"/>
  <c r="LU51" i="24" s="1"/>
  <c r="MH51" i="24" s="1"/>
  <c r="MU51" i="24" s="1"/>
  <c r="NH51" i="24" s="1"/>
  <c r="S28" i="23"/>
  <c r="J25" i="24" s="1"/>
  <c r="P24" i="23"/>
  <c r="G21" i="24" s="1"/>
  <c r="V51" i="24"/>
  <c r="AI51" i="24" s="1"/>
  <c r="AV51" i="24" s="1"/>
  <c r="BI51" i="24" s="1"/>
  <c r="BV51" i="24" s="1"/>
  <c r="CI51" i="24" s="1"/>
  <c r="CV51" i="24" s="1"/>
  <c r="DI51" i="24" s="1"/>
  <c r="DV51" i="24" s="1"/>
  <c r="EI51" i="24" s="1"/>
  <c r="EV51" i="24" s="1"/>
  <c r="FI51" i="24" s="1"/>
  <c r="FV51" i="24" s="1"/>
  <c r="GI51" i="24" s="1"/>
  <c r="GV51" i="24" s="1"/>
  <c r="HI51" i="24" s="1"/>
  <c r="HV51" i="24" s="1"/>
  <c r="II51" i="24" s="1"/>
  <c r="IV51" i="24" s="1"/>
  <c r="JI51" i="24" s="1"/>
  <c r="JV51" i="24" s="1"/>
  <c r="KI51" i="24" s="1"/>
  <c r="KV51" i="24" s="1"/>
  <c r="LI51" i="24" s="1"/>
  <c r="LV51" i="24" s="1"/>
  <c r="MI51" i="24" s="1"/>
  <c r="MV51" i="24" s="1"/>
  <c r="NI51" i="24" s="1"/>
  <c r="P52" i="24"/>
  <c r="AC52" i="24" s="1"/>
  <c r="AP52" i="24" s="1"/>
  <c r="BC52" i="24" s="1"/>
  <c r="BP52" i="24" s="1"/>
  <c r="CC52" i="24" s="1"/>
  <c r="CP52" i="24" s="1"/>
  <c r="DC52" i="24" s="1"/>
  <c r="DP52" i="24" s="1"/>
  <c r="EC52" i="24" s="1"/>
  <c r="EP52" i="24" s="1"/>
  <c r="FC52" i="24" s="1"/>
  <c r="FP52" i="24" s="1"/>
  <c r="GC52" i="24" s="1"/>
  <c r="GP52" i="24" s="1"/>
  <c r="HC52" i="24" s="1"/>
  <c r="HP52" i="24" s="1"/>
  <c r="IC52" i="24" s="1"/>
  <c r="IP52" i="24" s="1"/>
  <c r="JC52" i="24" s="1"/>
  <c r="JP52" i="24" s="1"/>
  <c r="KC52" i="24" s="1"/>
  <c r="KP52" i="24" s="1"/>
  <c r="LC52" i="24" s="1"/>
  <c r="LP52" i="24" s="1"/>
  <c r="MC52" i="24" s="1"/>
  <c r="MP52" i="24" s="1"/>
  <c r="NC52" i="24" s="1"/>
  <c r="O44" i="24"/>
  <c r="AB44" i="24" s="1"/>
  <c r="AO44" i="24" s="1"/>
  <c r="BB44" i="24" s="1"/>
  <c r="BO44" i="24" s="1"/>
  <c r="CB44" i="24" s="1"/>
  <c r="CO44" i="24" s="1"/>
  <c r="DB44" i="24" s="1"/>
  <c r="DO44" i="24" s="1"/>
  <c r="EB44" i="24" s="1"/>
  <c r="EO44" i="24" s="1"/>
  <c r="FB44" i="24" s="1"/>
  <c r="FO44" i="24" s="1"/>
  <c r="GB44" i="24" s="1"/>
  <c r="GO44" i="24" s="1"/>
  <c r="HB44" i="24" s="1"/>
  <c r="HO44" i="24" s="1"/>
  <c r="IB44" i="24" s="1"/>
  <c r="IO44" i="24" s="1"/>
  <c r="JB44" i="24" s="1"/>
  <c r="JO44" i="24" s="1"/>
  <c r="KB44" i="24" s="1"/>
  <c r="KO44" i="24" s="1"/>
  <c r="LB44" i="24" s="1"/>
  <c r="LO44" i="24" s="1"/>
  <c r="MB44" i="24" s="1"/>
  <c r="MO44" i="24" s="1"/>
  <c r="NB44" i="24" s="1"/>
  <c r="M52" i="24"/>
  <c r="Z52" i="24" s="1"/>
  <c r="AM52" i="24" s="1"/>
  <c r="AZ52" i="24" s="1"/>
  <c r="BM52" i="24" s="1"/>
  <c r="BZ52" i="24" s="1"/>
  <c r="CM52" i="24" s="1"/>
  <c r="CZ52" i="24" s="1"/>
  <c r="DM52" i="24" s="1"/>
  <c r="DZ52" i="24" s="1"/>
  <c r="EM52" i="24" s="1"/>
  <c r="EZ52" i="24" s="1"/>
  <c r="FM52" i="24" s="1"/>
  <c r="FZ52" i="24" s="1"/>
  <c r="GM52" i="24" s="1"/>
  <c r="GZ52" i="24" s="1"/>
  <c r="HM52" i="24" s="1"/>
  <c r="HZ52" i="24" s="1"/>
  <c r="IM52" i="24" s="1"/>
  <c r="IZ52" i="24" s="1"/>
  <c r="JM52" i="24" s="1"/>
  <c r="JZ52" i="24" s="1"/>
  <c r="KM52" i="24" s="1"/>
  <c r="KZ52" i="24" s="1"/>
  <c r="LM52" i="24" s="1"/>
  <c r="LZ52" i="24" s="1"/>
  <c r="MM52" i="24" s="1"/>
  <c r="MZ52" i="24" s="1"/>
  <c r="L44" i="24"/>
  <c r="Y44" i="24" s="1"/>
  <c r="AL44" i="24" s="1"/>
  <c r="AY44" i="24" s="1"/>
  <c r="BL44" i="24" s="1"/>
  <c r="BY44" i="24" s="1"/>
  <c r="CL44" i="24" s="1"/>
  <c r="CY44" i="24" s="1"/>
  <c r="DL44" i="24" s="1"/>
  <c r="DY44" i="24" s="1"/>
  <c r="EL44" i="24" s="1"/>
  <c r="EY44" i="24" s="1"/>
  <c r="FL44" i="24" s="1"/>
  <c r="FY44" i="24" s="1"/>
  <c r="GL44" i="24" s="1"/>
  <c r="GY44" i="24" s="1"/>
  <c r="HL44" i="24" s="1"/>
  <c r="HY44" i="24" s="1"/>
  <c r="IL44" i="24" s="1"/>
  <c r="IY44" i="24" s="1"/>
  <c r="JL44" i="24" s="1"/>
  <c r="JY44" i="24" s="1"/>
  <c r="KL44" i="24" s="1"/>
  <c r="KY44" i="24" s="1"/>
  <c r="LL44" i="24" s="1"/>
  <c r="LY44" i="24" s="1"/>
  <c r="ML44" i="24" s="1"/>
  <c r="MY44" i="24" s="1"/>
  <c r="NL44" i="24" s="1"/>
  <c r="N14" i="23"/>
  <c r="E11" i="24" s="1"/>
  <c r="V52" i="24"/>
  <c r="AI52" i="24" s="1"/>
  <c r="AV52" i="24" s="1"/>
  <c r="BI52" i="24" s="1"/>
  <c r="BV52" i="24" s="1"/>
  <c r="CI52" i="24" s="1"/>
  <c r="CV52" i="24" s="1"/>
  <c r="DI52" i="24" s="1"/>
  <c r="DV52" i="24" s="1"/>
  <c r="EI52" i="24" s="1"/>
  <c r="EV52" i="24" s="1"/>
  <c r="FI52" i="24" s="1"/>
  <c r="FV52" i="24" s="1"/>
  <c r="GI52" i="24" s="1"/>
  <c r="GV52" i="24" s="1"/>
  <c r="HI52" i="24" s="1"/>
  <c r="HV52" i="24" s="1"/>
  <c r="II52" i="24" s="1"/>
  <c r="IV52" i="24" s="1"/>
  <c r="JI52" i="24" s="1"/>
  <c r="JV52" i="24" s="1"/>
  <c r="KI52" i="24" s="1"/>
  <c r="KV52" i="24" s="1"/>
  <c r="LI52" i="24" s="1"/>
  <c r="LV52" i="24" s="1"/>
  <c r="MI52" i="24" s="1"/>
  <c r="MV52" i="24" s="1"/>
  <c r="NI52" i="24" s="1"/>
  <c r="Q47" i="24"/>
  <c r="AD47" i="24" s="1"/>
  <c r="AQ47" i="24" s="1"/>
  <c r="BD47" i="24" s="1"/>
  <c r="BQ47" i="24" s="1"/>
  <c r="CD47" i="24" s="1"/>
  <c r="CQ47" i="24" s="1"/>
  <c r="DD47" i="24" s="1"/>
  <c r="DQ47" i="24" s="1"/>
  <c r="ED47" i="24" s="1"/>
  <c r="EQ47" i="24" s="1"/>
  <c r="FD47" i="24" s="1"/>
  <c r="FQ47" i="24" s="1"/>
  <c r="GD47" i="24" s="1"/>
  <c r="GQ47" i="24" s="1"/>
  <c r="HD47" i="24" s="1"/>
  <c r="HQ47" i="24" s="1"/>
  <c r="ID47" i="24" s="1"/>
  <c r="IQ47" i="24" s="1"/>
  <c r="JD47" i="24" s="1"/>
  <c r="JQ47" i="24" s="1"/>
  <c r="KD47" i="24" s="1"/>
  <c r="KQ47" i="24" s="1"/>
  <c r="LD47" i="24" s="1"/>
  <c r="LQ47" i="24" s="1"/>
  <c r="MD47" i="24" s="1"/>
  <c r="MQ47" i="24" s="1"/>
  <c r="ND47" i="24" s="1"/>
  <c r="O55" i="24"/>
  <c r="AB55" i="24" s="1"/>
  <c r="AO55" i="24" s="1"/>
  <c r="BB55" i="24" s="1"/>
  <c r="BO55" i="24" s="1"/>
  <c r="CB55" i="24" s="1"/>
  <c r="CO55" i="24" s="1"/>
  <c r="DB55" i="24" s="1"/>
  <c r="DO55" i="24" s="1"/>
  <c r="EB55" i="24" s="1"/>
  <c r="EO55" i="24" s="1"/>
  <c r="FB55" i="24" s="1"/>
  <c r="FO55" i="24" s="1"/>
  <c r="GB55" i="24" s="1"/>
  <c r="GO55" i="24" s="1"/>
  <c r="HB55" i="24" s="1"/>
  <c r="HO55" i="24" s="1"/>
  <c r="IB55" i="24" s="1"/>
  <c r="IO55" i="24" s="1"/>
  <c r="JB55" i="24" s="1"/>
  <c r="JO55" i="24" s="1"/>
  <c r="KB55" i="24" s="1"/>
  <c r="KO55" i="24" s="1"/>
  <c r="LB55" i="24" s="1"/>
  <c r="LO55" i="24" s="1"/>
  <c r="MB55" i="24" s="1"/>
  <c r="MO55" i="24" s="1"/>
  <c r="NB55" i="24" s="1"/>
  <c r="N47" i="24"/>
  <c r="AA47" i="24" s="1"/>
  <c r="AN47" i="24" s="1"/>
  <c r="BA47" i="24" s="1"/>
  <c r="BN47" i="24" s="1"/>
  <c r="CA47" i="24" s="1"/>
  <c r="CN47" i="24" s="1"/>
  <c r="DA47" i="24" s="1"/>
  <c r="DN47" i="24" s="1"/>
  <c r="EA47" i="24" s="1"/>
  <c r="EN47" i="24" s="1"/>
  <c r="FA47" i="24" s="1"/>
  <c r="FN47" i="24" s="1"/>
  <c r="GA47" i="24" s="1"/>
  <c r="GN47" i="24" s="1"/>
  <c r="HA47" i="24" s="1"/>
  <c r="HN47" i="24" s="1"/>
  <c r="IA47" i="24" s="1"/>
  <c r="IN47" i="24" s="1"/>
  <c r="JA47" i="24" s="1"/>
  <c r="JN47" i="24" s="1"/>
  <c r="KA47" i="24" s="1"/>
  <c r="KN47" i="24" s="1"/>
  <c r="LA47" i="24" s="1"/>
  <c r="LN47" i="24" s="1"/>
  <c r="MA47" i="24" s="1"/>
  <c r="MN47" i="24" s="1"/>
  <c r="NA47" i="24" s="1"/>
  <c r="L55" i="24"/>
  <c r="Y55" i="24" s="1"/>
  <c r="AL55" i="24" s="1"/>
  <c r="AY55" i="24" s="1"/>
  <c r="BL55" i="24" s="1"/>
  <c r="BY55" i="24" s="1"/>
  <c r="CL55" i="24" s="1"/>
  <c r="CY55" i="24" s="1"/>
  <c r="DL55" i="24" s="1"/>
  <c r="DY55" i="24" s="1"/>
  <c r="EL55" i="24" s="1"/>
  <c r="EY55" i="24" s="1"/>
  <c r="FL55" i="24" s="1"/>
  <c r="FY55" i="24" s="1"/>
  <c r="GL55" i="24" s="1"/>
  <c r="GY55" i="24" s="1"/>
  <c r="HL55" i="24" s="1"/>
  <c r="HY55" i="24" s="1"/>
  <c r="IL55" i="24" s="1"/>
  <c r="IY55" i="24" s="1"/>
  <c r="JL55" i="24" s="1"/>
  <c r="JY55" i="24" s="1"/>
  <c r="KL55" i="24" s="1"/>
  <c r="KY55" i="24" s="1"/>
  <c r="LL55" i="24" s="1"/>
  <c r="LY55" i="24" s="1"/>
  <c r="ML55" i="24" s="1"/>
  <c r="MY55" i="24" s="1"/>
  <c r="NL55" i="24" s="1"/>
  <c r="K47" i="24"/>
  <c r="X47" i="24" s="1"/>
  <c r="AK47" i="24" s="1"/>
  <c r="AX47" i="24" s="1"/>
  <c r="BK47" i="24" s="1"/>
  <c r="BX47" i="24" s="1"/>
  <c r="CK47" i="24" s="1"/>
  <c r="CX47" i="24" s="1"/>
  <c r="DK47" i="24" s="1"/>
  <c r="DX47" i="24" s="1"/>
  <c r="EK47" i="24" s="1"/>
  <c r="EX47" i="24" s="1"/>
  <c r="FK47" i="24" s="1"/>
  <c r="FX47" i="24" s="1"/>
  <c r="GK47" i="24" s="1"/>
  <c r="GX47" i="24" s="1"/>
  <c r="HK47" i="24" s="1"/>
  <c r="HX47" i="24" s="1"/>
  <c r="IK47" i="24" s="1"/>
  <c r="IX47" i="24" s="1"/>
  <c r="JK47" i="24" s="1"/>
  <c r="JX47" i="24" s="1"/>
  <c r="KK47" i="24" s="1"/>
  <c r="KX47" i="24" s="1"/>
  <c r="LK47" i="24" s="1"/>
  <c r="LX47" i="24" s="1"/>
  <c r="MK47" i="24" s="1"/>
  <c r="MX47" i="24" s="1"/>
  <c r="NK47" i="24" s="1"/>
  <c r="F7" i="24"/>
  <c r="O16" i="23"/>
  <c r="F13" i="24" s="1"/>
  <c r="V46" i="24"/>
  <c r="AI46" i="24" s="1"/>
  <c r="AV46" i="24" s="1"/>
  <c r="BI46" i="24" s="1"/>
  <c r="BV46" i="24" s="1"/>
  <c r="CI46" i="24" s="1"/>
  <c r="CV46" i="24" s="1"/>
  <c r="DI46" i="24" s="1"/>
  <c r="DV46" i="24" s="1"/>
  <c r="EI46" i="24" s="1"/>
  <c r="EV46" i="24" s="1"/>
  <c r="FI46" i="24" s="1"/>
  <c r="FV46" i="24" s="1"/>
  <c r="GI46" i="24" s="1"/>
  <c r="GV46" i="24" s="1"/>
  <c r="HI46" i="24" s="1"/>
  <c r="HV46" i="24" s="1"/>
  <c r="II46" i="24" s="1"/>
  <c r="IV46" i="24" s="1"/>
  <c r="JI46" i="24" s="1"/>
  <c r="JV46" i="24" s="1"/>
  <c r="KI46" i="24" s="1"/>
  <c r="KV46" i="24" s="1"/>
  <c r="LI46" i="24" s="1"/>
  <c r="LV46" i="24" s="1"/>
  <c r="MI46" i="24" s="1"/>
  <c r="MV46" i="24" s="1"/>
  <c r="NI46" i="24" s="1"/>
  <c r="V53" i="24"/>
  <c r="AI53" i="24" s="1"/>
  <c r="AV53" i="24" s="1"/>
  <c r="BI53" i="24" s="1"/>
  <c r="BV53" i="24" s="1"/>
  <c r="CI53" i="24" s="1"/>
  <c r="CV53" i="24" s="1"/>
  <c r="DI53" i="24" s="1"/>
  <c r="DV53" i="24" s="1"/>
  <c r="EI53" i="24" s="1"/>
  <c r="EV53" i="24" s="1"/>
  <c r="FI53" i="24" s="1"/>
  <c r="FV53" i="24" s="1"/>
  <c r="GI53" i="24" s="1"/>
  <c r="GV53" i="24" s="1"/>
  <c r="HI53" i="24" s="1"/>
  <c r="HV53" i="24" s="1"/>
  <c r="II53" i="24" s="1"/>
  <c r="IV53" i="24" s="1"/>
  <c r="JI53" i="24" s="1"/>
  <c r="JV53" i="24" s="1"/>
  <c r="KI53" i="24" s="1"/>
  <c r="KV53" i="24" s="1"/>
  <c r="LI53" i="24" s="1"/>
  <c r="LV53" i="24" s="1"/>
  <c r="MI53" i="24" s="1"/>
  <c r="MV53" i="24" s="1"/>
  <c r="NI53" i="24" s="1"/>
  <c r="O54" i="24"/>
  <c r="AB54" i="24" s="1"/>
  <c r="AO54" i="24" s="1"/>
  <c r="BB54" i="24" s="1"/>
  <c r="BO54" i="24" s="1"/>
  <c r="CB54" i="24" s="1"/>
  <c r="CO54" i="24" s="1"/>
  <c r="DB54" i="24" s="1"/>
  <c r="DO54" i="24" s="1"/>
  <c r="EB54" i="24" s="1"/>
  <c r="EO54" i="24" s="1"/>
  <c r="FB54" i="24" s="1"/>
  <c r="FO54" i="24" s="1"/>
  <c r="GB54" i="24" s="1"/>
  <c r="GO54" i="24" s="1"/>
  <c r="HB54" i="24" s="1"/>
  <c r="HO54" i="24" s="1"/>
  <c r="IB54" i="24" s="1"/>
  <c r="IO54" i="24" s="1"/>
  <c r="JB54" i="24" s="1"/>
  <c r="JO54" i="24" s="1"/>
  <c r="KB54" i="24" s="1"/>
  <c r="KO54" i="24" s="1"/>
  <c r="LB54" i="24" s="1"/>
  <c r="LO54" i="24" s="1"/>
  <c r="MB54" i="24" s="1"/>
  <c r="MO54" i="24" s="1"/>
  <c r="NB54" i="24" s="1"/>
  <c r="L54" i="24"/>
  <c r="Y54" i="24" s="1"/>
  <c r="AL54" i="24" s="1"/>
  <c r="AY54" i="24" s="1"/>
  <c r="BL54" i="24" s="1"/>
  <c r="BY54" i="24" s="1"/>
  <c r="CL54" i="24" s="1"/>
  <c r="CY54" i="24" s="1"/>
  <c r="DL54" i="24" s="1"/>
  <c r="DY54" i="24" s="1"/>
  <c r="EL54" i="24" s="1"/>
  <c r="EY54" i="24" s="1"/>
  <c r="FL54" i="24" s="1"/>
  <c r="FY54" i="24" s="1"/>
  <c r="GL54" i="24" s="1"/>
  <c r="GY54" i="24" s="1"/>
  <c r="HL54" i="24" s="1"/>
  <c r="HY54" i="24" s="1"/>
  <c r="IL54" i="24" s="1"/>
  <c r="IY54" i="24" s="1"/>
  <c r="JL54" i="24" s="1"/>
  <c r="JY54" i="24" s="1"/>
  <c r="KL54" i="24" s="1"/>
  <c r="KY54" i="24" s="1"/>
  <c r="LL54" i="24" s="1"/>
  <c r="LY54" i="24" s="1"/>
  <c r="ML54" i="24" s="1"/>
  <c r="MY54" i="24" s="1"/>
  <c r="NL54" i="24" s="1"/>
  <c r="P14" i="23"/>
  <c r="G11" i="24" s="1"/>
  <c r="V54" i="24"/>
  <c r="AI54" i="24" s="1"/>
  <c r="AV54" i="24" s="1"/>
  <c r="BI54" i="24" s="1"/>
  <c r="BV54" i="24" s="1"/>
  <c r="CI54" i="24" s="1"/>
  <c r="CV54" i="24" s="1"/>
  <c r="DI54" i="24" s="1"/>
  <c r="DV54" i="24" s="1"/>
  <c r="EI54" i="24" s="1"/>
  <c r="EV54" i="24" s="1"/>
  <c r="FI54" i="24" s="1"/>
  <c r="FV54" i="24" s="1"/>
  <c r="GI54" i="24" s="1"/>
  <c r="GV54" i="24" s="1"/>
  <c r="HI54" i="24" s="1"/>
  <c r="HV54" i="24" s="1"/>
  <c r="II54" i="24" s="1"/>
  <c r="IV54" i="24" s="1"/>
  <c r="JI54" i="24" s="1"/>
  <c r="JV54" i="24" s="1"/>
  <c r="KI54" i="24" s="1"/>
  <c r="KV54" i="24" s="1"/>
  <c r="LI54" i="24" s="1"/>
  <c r="LV54" i="24" s="1"/>
  <c r="MI54" i="24" s="1"/>
  <c r="MV54" i="24" s="1"/>
  <c r="NI54" i="24" s="1"/>
  <c r="O28" i="23"/>
  <c r="F25" i="24" s="1"/>
  <c r="Q24" i="23"/>
  <c r="H21" i="24" s="1"/>
  <c r="V55" i="24"/>
  <c r="AI55" i="24" s="1"/>
  <c r="AV55" i="24" s="1"/>
  <c r="BI55" i="24" s="1"/>
  <c r="BV55" i="24" s="1"/>
  <c r="CI55" i="24" s="1"/>
  <c r="CV55" i="24" s="1"/>
  <c r="DI55" i="24" s="1"/>
  <c r="DV55" i="24" s="1"/>
  <c r="EI55" i="24" s="1"/>
  <c r="EV55" i="24" s="1"/>
  <c r="FI55" i="24" s="1"/>
  <c r="FV55" i="24" s="1"/>
  <c r="GI55" i="24" s="1"/>
  <c r="GV55" i="24" s="1"/>
  <c r="HI55" i="24" s="1"/>
  <c r="HV55" i="24" s="1"/>
  <c r="II55" i="24" s="1"/>
  <c r="IV55" i="24" s="1"/>
  <c r="JI55" i="24" s="1"/>
  <c r="JV55" i="24" s="1"/>
  <c r="KI55" i="24" s="1"/>
  <c r="KV55" i="24" s="1"/>
  <c r="LI55" i="24" s="1"/>
  <c r="LV55" i="24" s="1"/>
  <c r="MI55" i="24" s="1"/>
  <c r="MV55" i="24" s="1"/>
  <c r="NI55" i="24" s="1"/>
  <c r="Q44" i="24"/>
  <c r="AD44" i="24" s="1"/>
  <c r="AQ44" i="24" s="1"/>
  <c r="BD44" i="24" s="1"/>
  <c r="BQ44" i="24" s="1"/>
  <c r="CD44" i="24" s="1"/>
  <c r="CQ44" i="24" s="1"/>
  <c r="DD44" i="24" s="1"/>
  <c r="DQ44" i="24" s="1"/>
  <c r="ED44" i="24" s="1"/>
  <c r="EQ44" i="24" s="1"/>
  <c r="FD44" i="24" s="1"/>
  <c r="FQ44" i="24" s="1"/>
  <c r="GD44" i="24" s="1"/>
  <c r="GQ44" i="24" s="1"/>
  <c r="HD44" i="24" s="1"/>
  <c r="HQ44" i="24" s="1"/>
  <c r="ID44" i="24" s="1"/>
  <c r="IQ44" i="24" s="1"/>
  <c r="JD44" i="24" s="1"/>
  <c r="JQ44" i="24" s="1"/>
  <c r="KD44" i="24" s="1"/>
  <c r="KQ44" i="24" s="1"/>
  <c r="LD44" i="24" s="1"/>
  <c r="LQ44" i="24" s="1"/>
  <c r="MD44" i="24" s="1"/>
  <c r="MQ44" i="24" s="1"/>
  <c r="ND44" i="24" s="1"/>
  <c r="O52" i="24"/>
  <c r="AB52" i="24" s="1"/>
  <c r="AO52" i="24" s="1"/>
  <c r="BB52" i="24" s="1"/>
  <c r="BO52" i="24" s="1"/>
  <c r="CB52" i="24" s="1"/>
  <c r="CO52" i="24" s="1"/>
  <c r="DB52" i="24" s="1"/>
  <c r="DO52" i="24" s="1"/>
  <c r="EB52" i="24" s="1"/>
  <c r="EO52" i="24" s="1"/>
  <c r="FB52" i="24" s="1"/>
  <c r="FO52" i="24" s="1"/>
  <c r="GB52" i="24" s="1"/>
  <c r="GO52" i="24" s="1"/>
  <c r="HB52" i="24" s="1"/>
  <c r="HO52" i="24" s="1"/>
  <c r="IB52" i="24" s="1"/>
  <c r="IO52" i="24" s="1"/>
  <c r="JB52" i="24" s="1"/>
  <c r="JO52" i="24" s="1"/>
  <c r="KB52" i="24" s="1"/>
  <c r="KO52" i="24" s="1"/>
  <c r="LB52" i="24" s="1"/>
  <c r="LO52" i="24" s="1"/>
  <c r="MB52" i="24" s="1"/>
  <c r="MO52" i="24" s="1"/>
  <c r="NB52" i="24" s="1"/>
  <c r="N44" i="24"/>
  <c r="AA44" i="24" s="1"/>
  <c r="AN44" i="24" s="1"/>
  <c r="BA44" i="24" s="1"/>
  <c r="BN44" i="24" s="1"/>
  <c r="CA44" i="24" s="1"/>
  <c r="CN44" i="24" s="1"/>
  <c r="DA44" i="24" s="1"/>
  <c r="DN44" i="24" s="1"/>
  <c r="EA44" i="24" s="1"/>
  <c r="EN44" i="24" s="1"/>
  <c r="FA44" i="24" s="1"/>
  <c r="FN44" i="24" s="1"/>
  <c r="GA44" i="24" s="1"/>
  <c r="GN44" i="24" s="1"/>
  <c r="HA44" i="24" s="1"/>
  <c r="HN44" i="24" s="1"/>
  <c r="IA44" i="24" s="1"/>
  <c r="IN44" i="24" s="1"/>
  <c r="JA44" i="24" s="1"/>
  <c r="JN44" i="24" s="1"/>
  <c r="KA44" i="24" s="1"/>
  <c r="KN44" i="24" s="1"/>
  <c r="LA44" i="24" s="1"/>
  <c r="LN44" i="24" s="1"/>
  <c r="MA44" i="24" s="1"/>
  <c r="MN44" i="24" s="1"/>
  <c r="NA44" i="24" s="1"/>
  <c r="L52" i="24"/>
  <c r="Y52" i="24" s="1"/>
  <c r="AL52" i="24" s="1"/>
  <c r="AY52" i="24" s="1"/>
  <c r="BL52" i="24" s="1"/>
  <c r="BY52" i="24" s="1"/>
  <c r="CL52" i="24" s="1"/>
  <c r="CY52" i="24" s="1"/>
  <c r="DL52" i="24" s="1"/>
  <c r="DY52" i="24" s="1"/>
  <c r="EL52" i="24" s="1"/>
  <c r="EY52" i="24" s="1"/>
  <c r="FL52" i="24" s="1"/>
  <c r="FY52" i="24" s="1"/>
  <c r="GL52" i="24" s="1"/>
  <c r="GY52" i="24" s="1"/>
  <c r="HL52" i="24" s="1"/>
  <c r="HY52" i="24" s="1"/>
  <c r="IL52" i="24" s="1"/>
  <c r="IY52" i="24" s="1"/>
  <c r="JL52" i="24" s="1"/>
  <c r="JY52" i="24" s="1"/>
  <c r="KL52" i="24" s="1"/>
  <c r="KY52" i="24" s="1"/>
  <c r="LL52" i="24" s="1"/>
  <c r="LY52" i="24" s="1"/>
  <c r="ML52" i="24" s="1"/>
  <c r="MY52" i="24" s="1"/>
  <c r="NL52" i="24" s="1"/>
  <c r="K44" i="24"/>
  <c r="X44" i="24" s="1"/>
  <c r="AK44" i="24" s="1"/>
  <c r="AX44" i="24" s="1"/>
  <c r="BK44" i="24" s="1"/>
  <c r="BX44" i="24" s="1"/>
  <c r="CK44" i="24" s="1"/>
  <c r="CX44" i="24" s="1"/>
  <c r="DK44" i="24" s="1"/>
  <c r="DX44" i="24" s="1"/>
  <c r="EK44" i="24" s="1"/>
  <c r="EX44" i="24" s="1"/>
  <c r="FK44" i="24" s="1"/>
  <c r="FX44" i="24" s="1"/>
  <c r="GK44" i="24" s="1"/>
  <c r="GX44" i="24" s="1"/>
  <c r="HK44" i="24" s="1"/>
  <c r="HX44" i="24" s="1"/>
  <c r="IK44" i="24" s="1"/>
  <c r="IX44" i="24" s="1"/>
  <c r="JK44" i="24" s="1"/>
  <c r="JX44" i="24" s="1"/>
  <c r="KK44" i="24" s="1"/>
  <c r="KX44" i="24" s="1"/>
  <c r="LK44" i="24" s="1"/>
  <c r="LX44" i="24" s="1"/>
  <c r="MK44" i="24" s="1"/>
  <c r="MX44" i="24" s="1"/>
  <c r="NK44" i="24" s="1"/>
  <c r="Q55" i="24"/>
  <c r="AD55" i="24" s="1"/>
  <c r="AQ55" i="24" s="1"/>
  <c r="BD55" i="24" s="1"/>
  <c r="BQ55" i="24" s="1"/>
  <c r="CD55" i="24" s="1"/>
  <c r="CQ55" i="24" s="1"/>
  <c r="DD55" i="24" s="1"/>
  <c r="DQ55" i="24" s="1"/>
  <c r="ED55" i="24" s="1"/>
  <c r="EQ55" i="24" s="1"/>
  <c r="FD55" i="24" s="1"/>
  <c r="FQ55" i="24" s="1"/>
  <c r="GD55" i="24" s="1"/>
  <c r="GQ55" i="24" s="1"/>
  <c r="HD55" i="24" s="1"/>
  <c r="HQ55" i="24" s="1"/>
  <c r="ID55" i="24" s="1"/>
  <c r="IQ55" i="24" s="1"/>
  <c r="JD55" i="24" s="1"/>
  <c r="JQ55" i="24" s="1"/>
  <c r="KD55" i="24" s="1"/>
  <c r="KQ55" i="24" s="1"/>
  <c r="LD55" i="24" s="1"/>
  <c r="LQ55" i="24" s="1"/>
  <c r="MD55" i="24" s="1"/>
  <c r="MQ55" i="24" s="1"/>
  <c r="ND55" i="24" s="1"/>
  <c r="P47" i="24"/>
  <c r="AC47" i="24" s="1"/>
  <c r="AP47" i="24" s="1"/>
  <c r="BC47" i="24" s="1"/>
  <c r="BP47" i="24" s="1"/>
  <c r="CC47" i="24" s="1"/>
  <c r="CP47" i="24" s="1"/>
  <c r="DC47" i="24" s="1"/>
  <c r="DP47" i="24" s="1"/>
  <c r="EC47" i="24" s="1"/>
  <c r="EP47" i="24" s="1"/>
  <c r="FC47" i="24" s="1"/>
  <c r="FP47" i="24" s="1"/>
  <c r="GC47" i="24" s="1"/>
  <c r="GP47" i="24" s="1"/>
  <c r="HC47" i="24" s="1"/>
  <c r="HP47" i="24" s="1"/>
  <c r="IC47" i="24" s="1"/>
  <c r="IP47" i="24" s="1"/>
  <c r="JC47" i="24" s="1"/>
  <c r="JP47" i="24" s="1"/>
  <c r="KC47" i="24" s="1"/>
  <c r="KP47" i="24" s="1"/>
  <c r="LC47" i="24" s="1"/>
  <c r="LP47" i="24" s="1"/>
  <c r="MC47" i="24" s="1"/>
  <c r="MP47" i="24" s="1"/>
  <c r="NC47" i="24" s="1"/>
  <c r="N55" i="24"/>
  <c r="AA55" i="24" s="1"/>
  <c r="AN55" i="24" s="1"/>
  <c r="BA55" i="24" s="1"/>
  <c r="BN55" i="24" s="1"/>
  <c r="CA55" i="24" s="1"/>
  <c r="CN55" i="24" s="1"/>
  <c r="DA55" i="24" s="1"/>
  <c r="DN55" i="24" s="1"/>
  <c r="EA55" i="24" s="1"/>
  <c r="EN55" i="24" s="1"/>
  <c r="FA55" i="24" s="1"/>
  <c r="FN55" i="24" s="1"/>
  <c r="GA55" i="24" s="1"/>
  <c r="GN55" i="24" s="1"/>
  <c r="HA55" i="24" s="1"/>
  <c r="HN55" i="24" s="1"/>
  <c r="IA55" i="24" s="1"/>
  <c r="IN55" i="24" s="1"/>
  <c r="JA55" i="24" s="1"/>
  <c r="JN55" i="24" s="1"/>
  <c r="KA55" i="24" s="1"/>
  <c r="KN55" i="24" s="1"/>
  <c r="LA55" i="24" s="1"/>
  <c r="LN55" i="24" s="1"/>
  <c r="MA55" i="24" s="1"/>
  <c r="MN55" i="24" s="1"/>
  <c r="NA55" i="24" s="1"/>
  <c r="M47" i="24"/>
  <c r="Z47" i="24" s="1"/>
  <c r="AM47" i="24" s="1"/>
  <c r="AZ47" i="24" s="1"/>
  <c r="BM47" i="24" s="1"/>
  <c r="BZ47" i="24" s="1"/>
  <c r="CM47" i="24" s="1"/>
  <c r="CZ47" i="24" s="1"/>
  <c r="DM47" i="24" s="1"/>
  <c r="DZ47" i="24" s="1"/>
  <c r="EM47" i="24" s="1"/>
  <c r="EZ47" i="24" s="1"/>
  <c r="FM47" i="24" s="1"/>
  <c r="FZ47" i="24" s="1"/>
  <c r="GM47" i="24" s="1"/>
  <c r="GZ47" i="24" s="1"/>
  <c r="HM47" i="24" s="1"/>
  <c r="HZ47" i="24" s="1"/>
  <c r="IM47" i="24" s="1"/>
  <c r="IZ47" i="24" s="1"/>
  <c r="JM47" i="24" s="1"/>
  <c r="JZ47" i="24" s="1"/>
  <c r="KM47" i="24" s="1"/>
  <c r="KZ47" i="24" s="1"/>
  <c r="LM47" i="24" s="1"/>
  <c r="LZ47" i="24" s="1"/>
  <c r="MM47" i="24" s="1"/>
  <c r="MZ47" i="24" s="1"/>
  <c r="K55" i="24"/>
  <c r="X55" i="24" s="1"/>
  <c r="AK55" i="24" s="1"/>
  <c r="AX55" i="24" s="1"/>
  <c r="BK55" i="24" s="1"/>
  <c r="BX55" i="24" s="1"/>
  <c r="CK55" i="24" s="1"/>
  <c r="CX55" i="24" s="1"/>
  <c r="DK55" i="24" s="1"/>
  <c r="DX55" i="24" s="1"/>
  <c r="EK55" i="24" s="1"/>
  <c r="EX55" i="24" s="1"/>
  <c r="FK55" i="24" s="1"/>
  <c r="FX55" i="24" s="1"/>
  <c r="GK55" i="24" s="1"/>
  <c r="GX55" i="24" s="1"/>
  <c r="HK55" i="24" s="1"/>
  <c r="HX55" i="24" s="1"/>
  <c r="IK55" i="24" s="1"/>
  <c r="IX55" i="24" s="1"/>
  <c r="JK55" i="24" s="1"/>
  <c r="JX55" i="24" s="1"/>
  <c r="KK55" i="24" s="1"/>
  <c r="KX55" i="24" s="1"/>
  <c r="LK55" i="24" s="1"/>
  <c r="LX55" i="24" s="1"/>
  <c r="MK55" i="24" s="1"/>
  <c r="MX55" i="24" s="1"/>
  <c r="NK55" i="24" s="1"/>
  <c r="Q54" i="24"/>
  <c r="AD54" i="24" s="1"/>
  <c r="AQ54" i="24" s="1"/>
  <c r="BD54" i="24" s="1"/>
  <c r="BQ54" i="24" s="1"/>
  <c r="CD54" i="24" s="1"/>
  <c r="CQ54" i="24" s="1"/>
  <c r="DD54" i="24" s="1"/>
  <c r="DQ54" i="24" s="1"/>
  <c r="ED54" i="24" s="1"/>
  <c r="EQ54" i="24" s="1"/>
  <c r="FD54" i="24" s="1"/>
  <c r="FQ54" i="24" s="1"/>
  <c r="GD54" i="24" s="1"/>
  <c r="GQ54" i="24" s="1"/>
  <c r="HD54" i="24" s="1"/>
  <c r="HQ54" i="24" s="1"/>
  <c r="ID54" i="24" s="1"/>
  <c r="IQ54" i="24" s="1"/>
  <c r="JD54" i="24" s="1"/>
  <c r="JQ54" i="24" s="1"/>
  <c r="KD54" i="24" s="1"/>
  <c r="KQ54" i="24" s="1"/>
  <c r="LD54" i="24" s="1"/>
  <c r="LQ54" i="24" s="1"/>
  <c r="MD54" i="24" s="1"/>
  <c r="MQ54" i="24" s="1"/>
  <c r="ND54" i="24" s="1"/>
  <c r="N54" i="24"/>
  <c r="AA54" i="24" s="1"/>
  <c r="AN54" i="24" s="1"/>
  <c r="BA54" i="24" s="1"/>
  <c r="BN54" i="24" s="1"/>
  <c r="CA54" i="24" s="1"/>
  <c r="CN54" i="24" s="1"/>
  <c r="DA54" i="24" s="1"/>
  <c r="DN54" i="24" s="1"/>
  <c r="EA54" i="24" s="1"/>
  <c r="EN54" i="24" s="1"/>
  <c r="FA54" i="24" s="1"/>
  <c r="FN54" i="24" s="1"/>
  <c r="GA54" i="24" s="1"/>
  <c r="GN54" i="24" s="1"/>
  <c r="HA54" i="24" s="1"/>
  <c r="HN54" i="24" s="1"/>
  <c r="IA54" i="24" s="1"/>
  <c r="IN54" i="24" s="1"/>
  <c r="JA54" i="24" s="1"/>
  <c r="JN54" i="24" s="1"/>
  <c r="KA54" i="24" s="1"/>
  <c r="KN54" i="24" s="1"/>
  <c r="LA54" i="24" s="1"/>
  <c r="LN54" i="24" s="1"/>
  <c r="MA54" i="24" s="1"/>
  <c r="MN54" i="24" s="1"/>
  <c r="NA54" i="24" s="1"/>
  <c r="K54" i="24"/>
  <c r="X54" i="24" s="1"/>
  <c r="AK54" i="24" s="1"/>
  <c r="AX54" i="24" s="1"/>
  <c r="BK54" i="24" s="1"/>
  <c r="BX54" i="24" s="1"/>
  <c r="CK54" i="24" s="1"/>
  <c r="CX54" i="24" s="1"/>
  <c r="DK54" i="24" s="1"/>
  <c r="DX54" i="24" s="1"/>
  <c r="EK54" i="24" s="1"/>
  <c r="EX54" i="24" s="1"/>
  <c r="FK54" i="24" s="1"/>
  <c r="FX54" i="24" s="1"/>
  <c r="GK54" i="24" s="1"/>
  <c r="GX54" i="24" s="1"/>
  <c r="HK54" i="24" s="1"/>
  <c r="HX54" i="24" s="1"/>
  <c r="IK54" i="24" s="1"/>
  <c r="IX54" i="24" s="1"/>
  <c r="JK54" i="24" s="1"/>
  <c r="JX54" i="24" s="1"/>
  <c r="KK54" i="24" s="1"/>
  <c r="KX54" i="24" s="1"/>
  <c r="LK54" i="24" s="1"/>
  <c r="LX54" i="24" s="1"/>
  <c r="MK54" i="24" s="1"/>
  <c r="MX54" i="24" s="1"/>
  <c r="NK54" i="24" s="1"/>
  <c r="Q14" i="23"/>
  <c r="H11" i="24" s="1"/>
  <c r="V45" i="24"/>
  <c r="AI45" i="24" s="1"/>
  <c r="AV45" i="24" s="1"/>
  <c r="BI45" i="24" s="1"/>
  <c r="BV45" i="24" s="1"/>
  <c r="CI45" i="24" s="1"/>
  <c r="CV45" i="24" s="1"/>
  <c r="DI45" i="24" s="1"/>
  <c r="DV45" i="24" s="1"/>
  <c r="EI45" i="24" s="1"/>
  <c r="EV45" i="24" s="1"/>
  <c r="FI45" i="24" s="1"/>
  <c r="FV45" i="24" s="1"/>
  <c r="GI45" i="24" s="1"/>
  <c r="GV45" i="24" s="1"/>
  <c r="HI45" i="24" s="1"/>
  <c r="HV45" i="24" s="1"/>
  <c r="II45" i="24" s="1"/>
  <c r="IV45" i="24" s="1"/>
  <c r="JI45" i="24" s="1"/>
  <c r="JV45" i="24" s="1"/>
  <c r="KI45" i="24" s="1"/>
  <c r="KV45" i="24" s="1"/>
  <c r="LI45" i="24" s="1"/>
  <c r="LV45" i="24" s="1"/>
  <c r="MI45" i="24" s="1"/>
  <c r="MV45" i="24" s="1"/>
  <c r="NI45" i="24" s="1"/>
  <c r="Q52" i="24"/>
  <c r="AD52" i="24" s="1"/>
  <c r="AQ52" i="24" s="1"/>
  <c r="BD52" i="24" s="1"/>
  <c r="BQ52" i="24" s="1"/>
  <c r="CD52" i="24" s="1"/>
  <c r="CQ52" i="24" s="1"/>
  <c r="DD52" i="24" s="1"/>
  <c r="DQ52" i="24" s="1"/>
  <c r="ED52" i="24" s="1"/>
  <c r="EQ52" i="24" s="1"/>
  <c r="FD52" i="24" s="1"/>
  <c r="FQ52" i="24" s="1"/>
  <c r="GD52" i="24" s="1"/>
  <c r="GQ52" i="24" s="1"/>
  <c r="HD52" i="24" s="1"/>
  <c r="HQ52" i="24" s="1"/>
  <c r="ID52" i="24" s="1"/>
  <c r="IQ52" i="24" s="1"/>
  <c r="JD52" i="24" s="1"/>
  <c r="JQ52" i="24" s="1"/>
  <c r="KD52" i="24" s="1"/>
  <c r="KQ52" i="24" s="1"/>
  <c r="LD52" i="24" s="1"/>
  <c r="LQ52" i="24" s="1"/>
  <c r="MD52" i="24" s="1"/>
  <c r="MQ52" i="24" s="1"/>
  <c r="ND52" i="24" s="1"/>
  <c r="P44" i="24"/>
  <c r="AC44" i="24" s="1"/>
  <c r="AP44" i="24" s="1"/>
  <c r="BC44" i="24" s="1"/>
  <c r="BP44" i="24" s="1"/>
  <c r="CC44" i="24" s="1"/>
  <c r="CP44" i="24" s="1"/>
  <c r="DC44" i="24" s="1"/>
  <c r="DP44" i="24" s="1"/>
  <c r="EC44" i="24" s="1"/>
  <c r="EP44" i="24" s="1"/>
  <c r="FC44" i="24" s="1"/>
  <c r="FP44" i="24" s="1"/>
  <c r="GC44" i="24" s="1"/>
  <c r="GP44" i="24" s="1"/>
  <c r="HC44" i="24" s="1"/>
  <c r="HP44" i="24" s="1"/>
  <c r="IC44" i="24" s="1"/>
  <c r="IP44" i="24" s="1"/>
  <c r="JC44" i="24" s="1"/>
  <c r="JP44" i="24" s="1"/>
  <c r="KC44" i="24" s="1"/>
  <c r="KP44" i="24" s="1"/>
  <c r="LC44" i="24" s="1"/>
  <c r="LP44" i="24" s="1"/>
  <c r="MC44" i="24" s="1"/>
  <c r="MP44" i="24" s="1"/>
  <c r="NC44" i="24" s="1"/>
  <c r="N52" i="24"/>
  <c r="AA52" i="24" s="1"/>
  <c r="AN52" i="24" s="1"/>
  <c r="BA52" i="24" s="1"/>
  <c r="BN52" i="24" s="1"/>
  <c r="CA52" i="24" s="1"/>
  <c r="CN52" i="24" s="1"/>
  <c r="DA52" i="24" s="1"/>
  <c r="DN52" i="24" s="1"/>
  <c r="EA52" i="24" s="1"/>
  <c r="EN52" i="24" s="1"/>
  <c r="FA52" i="24" s="1"/>
  <c r="FN52" i="24" s="1"/>
  <c r="GA52" i="24" s="1"/>
  <c r="GN52" i="24" s="1"/>
  <c r="HA52" i="24" s="1"/>
  <c r="HN52" i="24" s="1"/>
  <c r="IA52" i="24" s="1"/>
  <c r="IN52" i="24" s="1"/>
  <c r="JA52" i="24" s="1"/>
  <c r="JN52" i="24" s="1"/>
  <c r="KA52" i="24" s="1"/>
  <c r="KN52" i="24" s="1"/>
  <c r="LA52" i="24" s="1"/>
  <c r="LN52" i="24" s="1"/>
  <c r="MA52" i="24" s="1"/>
  <c r="MN52" i="24" s="1"/>
  <c r="NA52" i="24" s="1"/>
  <c r="P55" i="24"/>
  <c r="AC55" i="24" s="1"/>
  <c r="AP55" i="24" s="1"/>
  <c r="BC55" i="24" s="1"/>
  <c r="BP55" i="24" s="1"/>
  <c r="CC55" i="24" s="1"/>
  <c r="CP55" i="24" s="1"/>
  <c r="DC55" i="24" s="1"/>
  <c r="DP55" i="24" s="1"/>
  <c r="EC55" i="24" s="1"/>
  <c r="EP55" i="24" s="1"/>
  <c r="FC55" i="24" s="1"/>
  <c r="FP55" i="24" s="1"/>
  <c r="GC55" i="24" s="1"/>
  <c r="GP55" i="24" s="1"/>
  <c r="HC55" i="24" s="1"/>
  <c r="HP55" i="24" s="1"/>
  <c r="IC55" i="24" s="1"/>
  <c r="IP55" i="24" s="1"/>
  <c r="JC55" i="24" s="1"/>
  <c r="JP55" i="24" s="1"/>
  <c r="KC55" i="24" s="1"/>
  <c r="KP55" i="24" s="1"/>
  <c r="LC55" i="24" s="1"/>
  <c r="LP55" i="24" s="1"/>
  <c r="MC55" i="24" s="1"/>
  <c r="MP55" i="24" s="1"/>
  <c r="NC55" i="24" s="1"/>
  <c r="O47" i="24"/>
  <c r="AB47" i="24" s="1"/>
  <c r="AO47" i="24" s="1"/>
  <c r="BB47" i="24" s="1"/>
  <c r="BO47" i="24" s="1"/>
  <c r="CB47" i="24" s="1"/>
  <c r="CO47" i="24" s="1"/>
  <c r="DB47" i="24" s="1"/>
  <c r="DO47" i="24" s="1"/>
  <c r="EB47" i="24" s="1"/>
  <c r="EO47" i="24" s="1"/>
  <c r="FB47" i="24" s="1"/>
  <c r="FO47" i="24" s="1"/>
  <c r="GB47" i="24" s="1"/>
  <c r="GO47" i="24" s="1"/>
  <c r="HB47" i="24" s="1"/>
  <c r="HO47" i="24" s="1"/>
  <c r="IB47" i="24" s="1"/>
  <c r="IO47" i="24" s="1"/>
  <c r="JB47" i="24" s="1"/>
  <c r="JO47" i="24" s="1"/>
  <c r="KB47" i="24" s="1"/>
  <c r="KO47" i="24" s="1"/>
  <c r="LB47" i="24" s="1"/>
  <c r="LO47" i="24" s="1"/>
  <c r="MB47" i="24" s="1"/>
  <c r="MO47" i="24" s="1"/>
  <c r="NB47" i="24" s="1"/>
  <c r="P54" i="24"/>
  <c r="AC54" i="24" s="1"/>
  <c r="AP54" i="24" s="1"/>
  <c r="BC54" i="24" s="1"/>
  <c r="BP54" i="24" s="1"/>
  <c r="CC54" i="24" s="1"/>
  <c r="CP54" i="24" s="1"/>
  <c r="DC54" i="24" s="1"/>
  <c r="DP54" i="24" s="1"/>
  <c r="EC54" i="24" s="1"/>
  <c r="EP54" i="24" s="1"/>
  <c r="FC54" i="24" s="1"/>
  <c r="FP54" i="24" s="1"/>
  <c r="GC54" i="24" s="1"/>
  <c r="GP54" i="24" s="1"/>
  <c r="HC54" i="24" s="1"/>
  <c r="HP54" i="24" s="1"/>
  <c r="IC54" i="24" s="1"/>
  <c r="IP54" i="24" s="1"/>
  <c r="JC54" i="24" s="1"/>
  <c r="JP54" i="24" s="1"/>
  <c r="KC54" i="24" s="1"/>
  <c r="KP54" i="24" s="1"/>
  <c r="LC54" i="24" s="1"/>
  <c r="LP54" i="24" s="1"/>
  <c r="MC54" i="24" s="1"/>
  <c r="MP54" i="24" s="1"/>
  <c r="NC54" i="24" s="1"/>
  <c r="V50" i="24"/>
  <c r="AI50" i="24" s="1"/>
  <c r="AV50" i="24" s="1"/>
  <c r="BI50" i="24" s="1"/>
  <c r="BV50" i="24" s="1"/>
  <c r="CI50" i="24" s="1"/>
  <c r="CV50" i="24" s="1"/>
  <c r="DI50" i="24" s="1"/>
  <c r="DV50" i="24" s="1"/>
  <c r="EI50" i="24" s="1"/>
  <c r="EV50" i="24" s="1"/>
  <c r="FI50" i="24" s="1"/>
  <c r="FV50" i="24" s="1"/>
  <c r="GI50" i="24" s="1"/>
  <c r="GV50" i="24" s="1"/>
  <c r="HI50" i="24" s="1"/>
  <c r="HV50" i="24" s="1"/>
  <c r="II50" i="24" s="1"/>
  <c r="IV50" i="24" s="1"/>
  <c r="JI50" i="24" s="1"/>
  <c r="JV50" i="24" s="1"/>
  <c r="KI50" i="24" s="1"/>
  <c r="KV50" i="24" s="1"/>
  <c r="LI50" i="24" s="1"/>
  <c r="LV50" i="24" s="1"/>
  <c r="MI50" i="24" s="1"/>
  <c r="MV50" i="24" s="1"/>
  <c r="NI50" i="24" s="1"/>
  <c r="H6" i="16"/>
  <c r="G5" i="16"/>
  <c r="G3" i="16"/>
  <c r="I1" i="16"/>
  <c r="G2" i="16"/>
  <c r="H2" i="16"/>
  <c r="I2" i="16" s="1"/>
  <c r="J2" i="16" s="1"/>
  <c r="K2" i="16" s="1"/>
  <c r="L2" i="16" s="1"/>
  <c r="M2" i="16" s="1"/>
  <c r="N2" i="16" s="1"/>
  <c r="O2" i="16" s="1"/>
  <c r="P2" i="16" s="1"/>
  <c r="Q2" i="16" s="1"/>
  <c r="R2" i="16" s="1"/>
  <c r="S2" i="16" s="1"/>
  <c r="T2" i="16" s="1"/>
  <c r="U2" i="16" s="1"/>
  <c r="V2" i="16" s="1"/>
  <c r="W2" i="16" s="1"/>
  <c r="X2" i="16" s="1"/>
  <c r="Y2" i="16" s="1"/>
  <c r="Z2" i="16" s="1"/>
  <c r="AA2" i="16" s="1"/>
  <c r="AB2" i="16" s="1"/>
  <c r="AC2" i="16" s="1"/>
  <c r="AD2" i="16" s="1"/>
  <c r="AE2" i="16" s="1"/>
  <c r="AF2" i="16" s="1"/>
  <c r="AG2" i="16" s="1"/>
  <c r="AH2" i="16" s="1"/>
  <c r="AI2" i="16" s="1"/>
  <c r="AJ2" i="16" s="1"/>
  <c r="AK2" i="16" s="1"/>
  <c r="BX1" i="6"/>
  <c r="CP1" i="6"/>
  <c r="CU1" i="6"/>
  <c r="CA1" i="17"/>
  <c r="CD1" i="17"/>
  <c r="CJ1" i="6"/>
  <c r="CA1" i="6"/>
  <c r="BT1" i="6"/>
  <c r="BY1" i="17"/>
  <c r="CB1" i="17"/>
  <c r="CJ1" i="17"/>
  <c r="BV1" i="6"/>
  <c r="CO1" i="6"/>
  <c r="CH1" i="6"/>
  <c r="BQ2" i="17"/>
  <c r="BU1" i="17"/>
  <c r="CC1" i="17"/>
  <c r="I1" i="12"/>
  <c r="BW1" i="6"/>
  <c r="CD1" i="6"/>
  <c r="CI1" i="6"/>
  <c r="BY1" i="13"/>
  <c r="BU1" i="13"/>
  <c r="BT1" i="17"/>
  <c r="BS1" i="17"/>
  <c r="BX1" i="17"/>
  <c r="G3" i="12"/>
  <c r="CK1" i="6"/>
  <c r="CR1" i="6"/>
  <c r="CP1" i="17"/>
  <c r="BV1" i="17"/>
  <c r="H6" i="12"/>
  <c r="H3" i="12" s="1"/>
  <c r="BQ1" i="17"/>
  <c r="CY1" i="6"/>
  <c r="CC1" i="6"/>
  <c r="I6" i="13"/>
  <c r="I5" i="13" s="1"/>
  <c r="CP1" i="13"/>
  <c r="CC1" i="8"/>
  <c r="CI1" i="17"/>
  <c r="CO1" i="17"/>
  <c r="G5" i="12"/>
  <c r="CS1" i="17"/>
  <c r="BZ1" i="6"/>
  <c r="BQ2" i="6"/>
  <c r="CU1" i="17"/>
  <c r="CR1" i="17"/>
  <c r="CX1" i="17"/>
  <c r="CN1" i="6"/>
  <c r="BR1" i="6"/>
  <c r="CG1" i="17"/>
  <c r="CK1" i="17"/>
  <c r="CF1" i="17"/>
  <c r="BS1" i="6"/>
  <c r="CM1" i="6"/>
  <c r="CE1" i="17"/>
  <c r="BR1" i="17"/>
  <c r="AY41" i="16"/>
  <c r="BE41" i="16"/>
  <c r="AS41" i="16"/>
  <c r="AV41" i="16"/>
  <c r="AR41" i="16"/>
  <c r="BG41" i="16"/>
  <c r="BD41" i="16"/>
  <c r="CT41" i="16"/>
  <c r="BC41" i="16"/>
  <c r="CW41" i="16"/>
  <c r="AQ41" i="16"/>
  <c r="BH41" i="16"/>
  <c r="BA41" i="16"/>
  <c r="AX41" i="16"/>
  <c r="AT41" i="16"/>
  <c r="AU41" i="16"/>
  <c r="AN41" i="16"/>
  <c r="CX41" i="16"/>
  <c r="AZ41" i="16"/>
  <c r="AO41" i="16"/>
  <c r="BF41" i="16"/>
  <c r="BI41" i="16"/>
  <c r="AP41" i="16"/>
  <c r="AW41" i="16"/>
  <c r="BB41" i="16"/>
  <c r="BJ41" i="16"/>
  <c r="Q73" i="16"/>
  <c r="R76" i="16"/>
  <c r="R71" i="16"/>
  <c r="Q76" i="16"/>
  <c r="R74" i="16"/>
  <c r="Q71" i="16"/>
  <c r="Q74" i="16"/>
  <c r="AU28" i="16"/>
  <c r="R72" i="16"/>
  <c r="Q72" i="16"/>
  <c r="R75" i="16"/>
  <c r="AZ28" i="16"/>
  <c r="BJ28" i="16"/>
  <c r="AR28" i="16"/>
  <c r="AY28" i="16"/>
  <c r="BE28" i="16"/>
  <c r="CW28" i="16"/>
  <c r="AP28" i="16"/>
  <c r="BG28" i="16"/>
  <c r="BC28" i="16"/>
  <c r="BD28" i="16"/>
  <c r="AN28" i="16"/>
  <c r="BA28" i="16"/>
  <c r="CT28" i="16"/>
  <c r="S74" i="16"/>
  <c r="S75" i="16"/>
  <c r="S76" i="16"/>
  <c r="S73" i="16"/>
  <c r="S72" i="16"/>
  <c r="S71" i="16"/>
  <c r="AL70" i="17"/>
  <c r="AL71" i="17"/>
  <c r="AM70" i="17"/>
  <c r="BI42" i="12"/>
  <c r="CW42" i="12"/>
  <c r="BD42" i="12"/>
  <c r="AP42" i="12"/>
  <c r="AW42" i="12"/>
  <c r="AN42" i="12"/>
  <c r="AX42" i="12"/>
  <c r="BA42" i="12"/>
  <c r="AV42" i="12"/>
  <c r="BJ42" i="12"/>
  <c r="BE42" i="12"/>
  <c r="AZ42" i="12"/>
  <c r="CT42" i="12"/>
  <c r="CX42" i="12"/>
  <c r="AY42" i="12"/>
  <c r="BG42" i="12"/>
  <c r="AR42" i="12"/>
  <c r="BB42" i="12"/>
  <c r="BF42" i="12"/>
  <c r="BH42" i="12"/>
  <c r="AU42" i="12"/>
  <c r="AT42" i="12"/>
  <c r="AS42" i="12"/>
  <c r="BC42" i="12"/>
  <c r="AQ42" i="12"/>
  <c r="AO42" i="12"/>
  <c r="AF70" i="12"/>
  <c r="Q70" i="12"/>
  <c r="Q69" i="12"/>
  <c r="O70" i="12"/>
  <c r="T68" i="12"/>
  <c r="O69" i="12"/>
  <c r="AF69" i="12"/>
  <c r="N70" i="12"/>
  <c r="N69" i="12"/>
  <c r="Y70" i="12"/>
  <c r="Y69" i="12"/>
  <c r="Q68" i="12"/>
  <c r="O68" i="12"/>
  <c r="N68" i="12"/>
  <c r="T70" i="12"/>
  <c r="T69" i="12"/>
  <c r="J6" i="11"/>
  <c r="I3" i="11"/>
  <c r="I5" i="11"/>
  <c r="H3" i="17"/>
  <c r="I6" i="17"/>
  <c r="H5" i="17"/>
  <c r="H6" i="2"/>
  <c r="G3" i="2"/>
  <c r="CL1" i="8"/>
  <c r="CW1" i="8"/>
  <c r="BT1" i="8"/>
  <c r="CJ1" i="8"/>
  <c r="BU1" i="12"/>
  <c r="CF1" i="12"/>
  <c r="DB1" i="12"/>
  <c r="CX1" i="12"/>
  <c r="H5" i="5"/>
  <c r="CE1" i="8"/>
  <c r="CA1" i="8"/>
  <c r="CB1" i="12"/>
  <c r="BQ1" i="12"/>
  <c r="CM1" i="12"/>
  <c r="DB1" i="8"/>
  <c r="CU1" i="8"/>
  <c r="BT1" i="13"/>
  <c r="CH1" i="13"/>
  <c r="H3" i="8"/>
  <c r="K6" i="24"/>
  <c r="L5" i="24"/>
  <c r="DB1" i="13"/>
  <c r="CL1" i="13"/>
  <c r="BW1" i="13"/>
  <c r="CJ1" i="12"/>
  <c r="CQ1" i="12"/>
  <c r="CH1" i="12"/>
  <c r="BS1" i="8"/>
  <c r="CP1" i="8"/>
  <c r="CO1" i="8"/>
  <c r="CW1" i="6"/>
  <c r="BY1" i="6"/>
  <c r="CE1" i="6"/>
  <c r="I6" i="8"/>
  <c r="G2" i="8"/>
  <c r="H2" i="8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G5" i="8"/>
  <c r="CY1" i="12"/>
  <c r="CK1" i="12"/>
  <c r="BV1" i="12"/>
  <c r="CM1" i="8"/>
  <c r="CI1" i="8"/>
  <c r="CX1" i="8"/>
  <c r="CD1" i="8"/>
  <c r="G3" i="8"/>
  <c r="AM71" i="17"/>
  <c r="CG1" i="16"/>
  <c r="CX1" i="16"/>
  <c r="BW1" i="17"/>
  <c r="K3" i="5"/>
  <c r="L6" i="5"/>
  <c r="K5" i="5"/>
  <c r="S11" i="23"/>
  <c r="J8" i="24"/>
  <c r="R11" i="23"/>
  <c r="P11" i="23"/>
  <c r="G8" i="24" s="1"/>
  <c r="CU1" i="13"/>
  <c r="CJ1" i="13"/>
  <c r="CQ1" i="13"/>
  <c r="BQ2" i="13"/>
  <c r="BX1" i="13"/>
  <c r="BS1" i="13"/>
  <c r="CO1" i="13"/>
  <c r="CX1" i="13"/>
  <c r="CN1" i="13"/>
  <c r="BQ1" i="13"/>
  <c r="CY1" i="13"/>
  <c r="CS1" i="13"/>
  <c r="BZ1" i="13"/>
  <c r="CG1" i="13"/>
  <c r="CI1" i="13"/>
  <c r="CA1" i="13"/>
  <c r="BR1" i="13"/>
  <c r="CF1" i="13"/>
  <c r="CC1" i="13"/>
  <c r="CK1" i="13"/>
  <c r="CR1" i="13"/>
  <c r="CW1" i="13"/>
  <c r="CE1" i="13"/>
  <c r="CD1" i="13"/>
  <c r="BV1" i="13"/>
  <c r="CM1" i="13"/>
  <c r="CB1" i="13"/>
  <c r="CW1" i="17"/>
  <c r="BZ1" i="17"/>
  <c r="CH1" i="17"/>
  <c r="CL1" i="17"/>
  <c r="DB1" i="17"/>
  <c r="CQ1" i="17"/>
  <c r="CY1" i="17"/>
  <c r="CN1" i="17"/>
  <c r="CM1" i="17"/>
  <c r="CF1" i="6"/>
  <c r="BQ1" i="6"/>
  <c r="CX1" i="6"/>
  <c r="CB1" i="6"/>
  <c r="CS1" i="6"/>
  <c r="CQ1" i="6"/>
  <c r="BU1" i="6"/>
  <c r="CG1" i="6"/>
  <c r="DB1" i="6"/>
  <c r="CL1" i="6"/>
  <c r="H3" i="6"/>
  <c r="H5" i="6"/>
  <c r="I6" i="6"/>
  <c r="P2" i="2"/>
  <c r="E9" i="24"/>
  <c r="F9" i="24"/>
  <c r="G9" i="24"/>
  <c r="H9" i="24"/>
  <c r="J9" i="24"/>
  <c r="D9" i="24"/>
  <c r="I3" i="13"/>
  <c r="BX1" i="12"/>
  <c r="BZ1" i="12"/>
  <c r="CU1" i="12"/>
  <c r="CR1" i="12"/>
  <c r="BQ2" i="12"/>
  <c r="CN1" i="12"/>
  <c r="BY1" i="12"/>
  <c r="CS1" i="12"/>
  <c r="CL1" i="12"/>
  <c r="CE1" i="12"/>
  <c r="CI1" i="12"/>
  <c r="CG1" i="12"/>
  <c r="BW1" i="12"/>
  <c r="CD1" i="12"/>
  <c r="CP1" i="12"/>
  <c r="BR1" i="12"/>
  <c r="CO1" i="12"/>
  <c r="BT1" i="12"/>
  <c r="CA1" i="12"/>
  <c r="BS1" i="12"/>
  <c r="CC1" i="12"/>
  <c r="CW1" i="12"/>
  <c r="H5" i="12"/>
  <c r="CU1" i="16"/>
  <c r="BS1" i="16"/>
  <c r="CA1" i="16"/>
  <c r="CF1" i="16"/>
  <c r="CS1" i="16"/>
  <c r="CP1" i="16"/>
  <c r="BU1" i="16"/>
  <c r="CL1" i="16"/>
  <c r="CK1" i="16"/>
  <c r="CC1" i="16"/>
  <c r="BQ1" i="16"/>
  <c r="CY1" i="16"/>
  <c r="CJ1" i="16"/>
  <c r="CH1" i="16"/>
  <c r="CB1" i="16"/>
  <c r="DB1" i="16"/>
  <c r="BR1" i="16"/>
  <c r="BW1" i="16"/>
  <c r="CM1" i="16"/>
  <c r="BY1" i="16"/>
  <c r="BT1" i="16"/>
  <c r="CR1" i="16"/>
  <c r="CI1" i="16"/>
  <c r="BX1" i="16"/>
  <c r="CE1" i="16"/>
  <c r="CD1" i="16"/>
  <c r="CO1" i="16"/>
  <c r="BQ2" i="16"/>
  <c r="BV1" i="16"/>
  <c r="CQ1" i="16"/>
  <c r="CW1" i="16"/>
  <c r="BZ1" i="16"/>
  <c r="CN1" i="16"/>
  <c r="I6" i="16"/>
  <c r="H5" i="16"/>
  <c r="H3" i="16"/>
  <c r="BJ40" i="16"/>
  <c r="BA40" i="16"/>
  <c r="AT40" i="16"/>
  <c r="CT40" i="16"/>
  <c r="AU40" i="16"/>
  <c r="CW40" i="16"/>
  <c r="AR40" i="16"/>
  <c r="AN40" i="16"/>
  <c r="AY40" i="16"/>
  <c r="BE40" i="16"/>
  <c r="AX40" i="16"/>
  <c r="AZ40" i="16"/>
  <c r="CX40" i="16"/>
  <c r="BG40" i="16"/>
  <c r="BI40" i="16"/>
  <c r="AQ40" i="16"/>
  <c r="BH40" i="16"/>
  <c r="AQ24" i="16"/>
  <c r="AS24" i="16"/>
  <c r="AP24" i="16"/>
  <c r="AN24" i="16"/>
  <c r="AR24" i="16"/>
  <c r="AW24" i="16"/>
  <c r="AX36" i="16"/>
  <c r="AN36" i="16"/>
  <c r="BD24" i="16"/>
  <c r="BF24" i="16"/>
  <c r="BE24" i="16"/>
  <c r="BJ24" i="16"/>
  <c r="BH24" i="16"/>
  <c r="AO24" i="16"/>
  <c r="AY24" i="16"/>
  <c r="CT24" i="16"/>
  <c r="BF36" i="16"/>
  <c r="AU36" i="16"/>
  <c r="BC24" i="16"/>
  <c r="BG24" i="16"/>
  <c r="W73" i="16"/>
  <c r="W75" i="16"/>
  <c r="W72" i="16"/>
  <c r="W77" i="16"/>
  <c r="W74" i="16"/>
  <c r="W71" i="16"/>
  <c r="W76" i="16"/>
  <c r="BH36" i="16"/>
  <c r="AZ36" i="16"/>
  <c r="AV24" i="16"/>
  <c r="CW24" i="16"/>
  <c r="AW36" i="16"/>
  <c r="CX24" i="16"/>
  <c r="BF28" i="16"/>
  <c r="AX28" i="16"/>
  <c r="AS28" i="16"/>
  <c r="BB36" i="16"/>
  <c r="AS36" i="16"/>
  <c r="BD40" i="16"/>
  <c r="AU24" i="16"/>
  <c r="AW28" i="16"/>
  <c r="AO28" i="16"/>
  <c r="AT28" i="16"/>
  <c r="CX28" i="16"/>
  <c r="AY36" i="16"/>
  <c r="BG36" i="16"/>
  <c r="BB24" i="16"/>
  <c r="BB28" i="16"/>
  <c r="AS40" i="16"/>
  <c r="BC40" i="16"/>
  <c r="BF40" i="16"/>
  <c r="AW40" i="16"/>
  <c r="AO40" i="16"/>
  <c r="BB40" i="16"/>
  <c r="AV40" i="16"/>
  <c r="AP40" i="16"/>
  <c r="BH28" i="16"/>
  <c r="AR36" i="16"/>
  <c r="BJ36" i="16"/>
  <c r="AZ24" i="16"/>
  <c r="AV28" i="16"/>
  <c r="AQ36" i="16"/>
  <c r="BA36" i="16"/>
  <c r="AX24" i="16"/>
  <c r="BI24" i="16"/>
  <c r="BI28" i="16"/>
  <c r="AQ28" i="16"/>
  <c r="AT24" i="16"/>
  <c r="BA24" i="16"/>
  <c r="BI13" i="16"/>
  <c r="BJ13" i="16"/>
  <c r="AS13" i="16"/>
  <c r="Y77" i="16"/>
  <c r="BG13" i="16"/>
  <c r="BD13" i="16"/>
  <c r="CT13" i="16"/>
  <c r="Y75" i="16"/>
  <c r="Y74" i="16"/>
  <c r="AZ13" i="16"/>
  <c r="BE13" i="16"/>
  <c r="BC13" i="16"/>
  <c r="AU13" i="16"/>
  <c r="AW13" i="16"/>
  <c r="AT13" i="16"/>
  <c r="AY13" i="16"/>
  <c r="CX13" i="16"/>
  <c r="Y71" i="16"/>
  <c r="Y72" i="16"/>
  <c r="Y73" i="16"/>
  <c r="Y76" i="16"/>
  <c r="CW13" i="16"/>
  <c r="BH13" i="16"/>
  <c r="BF13" i="16"/>
  <c r="AR13" i="16"/>
  <c r="AV13" i="16"/>
  <c r="BA13" i="16"/>
  <c r="AO13" i="16"/>
  <c r="AP13" i="16"/>
  <c r="AQ13" i="16"/>
  <c r="BB13" i="16"/>
  <c r="AN13" i="16"/>
  <c r="AX13" i="16"/>
  <c r="AA76" i="16"/>
  <c r="AA77" i="16"/>
  <c r="AA75" i="16"/>
  <c r="AA74" i="16"/>
  <c r="AA71" i="16"/>
  <c r="AA72" i="16"/>
  <c r="AA73" i="16"/>
  <c r="CX27" i="16"/>
  <c r="BG27" i="16"/>
  <c r="AO27" i="16"/>
  <c r="CW27" i="16"/>
  <c r="BA27" i="16"/>
  <c r="CT27" i="16"/>
  <c r="AU27" i="16"/>
  <c r="BC27" i="16"/>
  <c r="BJ27" i="16"/>
  <c r="BD27" i="16"/>
  <c r="BE27" i="16"/>
  <c r="AN27" i="16"/>
  <c r="BI27" i="16"/>
  <c r="AS27" i="16"/>
  <c r="AY27" i="16"/>
  <c r="AV27" i="16"/>
  <c r="AZ27" i="16"/>
  <c r="BF27" i="16"/>
  <c r="AR27" i="16"/>
  <c r="BB27" i="16"/>
  <c r="AQ27" i="16"/>
  <c r="AP27" i="16"/>
  <c r="AX27" i="16"/>
  <c r="AT27" i="16"/>
  <c r="BH27" i="16"/>
  <c r="AW27" i="16"/>
  <c r="AV21" i="16"/>
  <c r="BJ21" i="16"/>
  <c r="AY21" i="16"/>
  <c r="AW21" i="16"/>
  <c r="BH21" i="16"/>
  <c r="BA21" i="16"/>
  <c r="BG21" i="16"/>
  <c r="AR21" i="16"/>
  <c r="AZ21" i="16"/>
  <c r="AO21" i="16"/>
  <c r="AU21" i="16"/>
  <c r="BI21" i="16"/>
  <c r="AP21" i="16"/>
  <c r="BB21" i="16"/>
  <c r="AX21" i="16"/>
  <c r="AQ21" i="16"/>
  <c r="AN21" i="16"/>
  <c r="BC21" i="16"/>
  <c r="BD21" i="16"/>
  <c r="CX21" i="16"/>
  <c r="AS21" i="16"/>
  <c r="CT21" i="16"/>
  <c r="CW21" i="16"/>
  <c r="BE21" i="16"/>
  <c r="BF21" i="16"/>
  <c r="AT21" i="16"/>
  <c r="AX39" i="16"/>
  <c r="CX39" i="16"/>
  <c r="AV39" i="16"/>
  <c r="AN39" i="16"/>
  <c r="BI39" i="16"/>
  <c r="AP39" i="16"/>
  <c r="AO39" i="16"/>
  <c r="CW39" i="16"/>
  <c r="AW39" i="16"/>
  <c r="AR39" i="16"/>
  <c r="BC39" i="16"/>
  <c r="BE39" i="16"/>
  <c r="CT39" i="16"/>
  <c r="AT39" i="16"/>
  <c r="AZ39" i="16"/>
  <c r="AU39" i="16"/>
  <c r="BF39" i="16"/>
  <c r="BG39" i="16"/>
  <c r="BH39" i="16"/>
  <c r="AQ39" i="16"/>
  <c r="BJ39" i="16"/>
  <c r="AY39" i="16"/>
  <c r="BA39" i="16"/>
  <c r="BD39" i="16"/>
  <c r="BB39" i="16"/>
  <c r="AS39" i="16"/>
  <c r="AW26" i="16"/>
  <c r="AX26" i="16"/>
  <c r="BH26" i="16"/>
  <c r="BG26" i="16"/>
  <c r="AZ26" i="16"/>
  <c r="BI26" i="16"/>
  <c r="BF26" i="16"/>
  <c r="AT26" i="16"/>
  <c r="AY26" i="16"/>
  <c r="CT26" i="16"/>
  <c r="BJ26" i="16"/>
  <c r="BA26" i="16"/>
  <c r="AV26" i="16"/>
  <c r="AN26" i="16"/>
  <c r="AQ26" i="16"/>
  <c r="BC26" i="16"/>
  <c r="BB26" i="16"/>
  <c r="AS26" i="16"/>
  <c r="BD26" i="16"/>
  <c r="CW26" i="16"/>
  <c r="AP26" i="16"/>
  <c r="BE26" i="16"/>
  <c r="AR26" i="16"/>
  <c r="AO26" i="16"/>
  <c r="CX26" i="16"/>
  <c r="AU26" i="16"/>
  <c r="BA22" i="16"/>
  <c r="BG22" i="16"/>
  <c r="AT22" i="16"/>
  <c r="AY22" i="16"/>
  <c r="AN22" i="16"/>
  <c r="AO22" i="16"/>
  <c r="BH22" i="16"/>
  <c r="AR22" i="16"/>
  <c r="BI22" i="16"/>
  <c r="CT22" i="16"/>
  <c r="AV22" i="16"/>
  <c r="CX22" i="16"/>
  <c r="BC22" i="16"/>
  <c r="BB22" i="16"/>
  <c r="CW22" i="16"/>
  <c r="AZ22" i="16"/>
  <c r="AS22" i="16"/>
  <c r="BD22" i="16"/>
  <c r="AU22" i="16"/>
  <c r="AX22" i="16"/>
  <c r="AW22" i="16"/>
  <c r="BE22" i="16"/>
  <c r="BJ22" i="16"/>
  <c r="AP22" i="16"/>
  <c r="AQ22" i="16"/>
  <c r="BF22" i="16"/>
  <c r="AY38" i="16"/>
  <c r="AW38" i="16"/>
  <c r="BH38" i="16"/>
  <c r="BI38" i="16"/>
  <c r="BJ38" i="16"/>
  <c r="AR38" i="16"/>
  <c r="AV38" i="16"/>
  <c r="AO38" i="16"/>
  <c r="AQ38" i="16"/>
  <c r="CT38" i="16"/>
  <c r="BA38" i="16"/>
  <c r="AP38" i="16"/>
  <c r="AS38" i="16"/>
  <c r="BC38" i="16"/>
  <c r="BE38" i="16"/>
  <c r="BG38" i="16"/>
  <c r="CX38" i="16"/>
  <c r="AU38" i="16"/>
  <c r="BF38" i="16"/>
  <c r="CW38" i="16"/>
  <c r="AX38" i="16"/>
  <c r="BB38" i="16"/>
  <c r="AN38" i="16"/>
  <c r="AZ38" i="16"/>
  <c r="AT38" i="16"/>
  <c r="BD38" i="16"/>
  <c r="BH31" i="16"/>
  <c r="AS31" i="16"/>
  <c r="AY31" i="16"/>
  <c r="CX31" i="16"/>
  <c r="BD31" i="16"/>
  <c r="CW31" i="16"/>
  <c r="BC31" i="16"/>
  <c r="AR31" i="16"/>
  <c r="BI31" i="16"/>
  <c r="AP31" i="16"/>
  <c r="CT31" i="16"/>
  <c r="AN31" i="16"/>
  <c r="AU31" i="16"/>
  <c r="AV31" i="16"/>
  <c r="BJ31" i="16"/>
  <c r="BB31" i="16"/>
  <c r="AW31" i="16"/>
  <c r="BF31" i="16"/>
  <c r="BG31" i="16"/>
  <c r="AX31" i="16"/>
  <c r="BE31" i="16"/>
  <c r="AT31" i="16"/>
  <c r="BA31" i="16"/>
  <c r="AO31" i="16"/>
  <c r="AQ31" i="16"/>
  <c r="AZ31" i="16"/>
  <c r="V75" i="16"/>
  <c r="V74" i="16"/>
  <c r="V71" i="16"/>
  <c r="V72" i="16"/>
  <c r="V73" i="16"/>
  <c r="V76" i="16"/>
  <c r="V77" i="16"/>
  <c r="AO30" i="16"/>
  <c r="CX30" i="16"/>
  <c r="BB30" i="16"/>
  <c r="BC30" i="16"/>
  <c r="BJ30" i="16"/>
  <c r="AT30" i="16"/>
  <c r="AY30" i="16"/>
  <c r="AR30" i="16"/>
  <c r="CW30" i="16"/>
  <c r="BI30" i="16"/>
  <c r="BA30" i="16"/>
  <c r="BF30" i="16"/>
  <c r="AP30" i="16"/>
  <c r="AU30" i="16"/>
  <c r="AN30" i="16"/>
  <c r="CT30" i="16"/>
  <c r="AQ30" i="16"/>
  <c r="AV30" i="16"/>
  <c r="BD30" i="16"/>
  <c r="BH30" i="16"/>
  <c r="AW30" i="16"/>
  <c r="BG30" i="16"/>
  <c r="AZ30" i="16"/>
  <c r="AS30" i="16"/>
  <c r="AX30" i="16"/>
  <c r="BE30" i="16"/>
  <c r="Z75" i="16"/>
  <c r="Z74" i="16"/>
  <c r="Z71" i="16"/>
  <c r="Z72" i="16"/>
  <c r="Z73" i="16"/>
  <c r="Z76" i="16"/>
  <c r="Z77" i="16"/>
  <c r="AZ18" i="16"/>
  <c r="AS18" i="16"/>
  <c r="AO18" i="16"/>
  <c r="CX18" i="16"/>
  <c r="BD18" i="16"/>
  <c r="BA18" i="16"/>
  <c r="BF18" i="16"/>
  <c r="BG18" i="16"/>
  <c r="BC18" i="16"/>
  <c r="AQ18" i="16"/>
  <c r="AV18" i="16"/>
  <c r="AN18" i="16"/>
  <c r="AW18" i="16"/>
  <c r="AU18" i="16"/>
  <c r="CT18" i="16"/>
  <c r="BE18" i="16"/>
  <c r="AY18" i="16"/>
  <c r="AR18" i="16"/>
  <c r="BJ18" i="16"/>
  <c r="AP18" i="16"/>
  <c r="BI18" i="16"/>
  <c r="BB18" i="16"/>
  <c r="AX18" i="16"/>
  <c r="AT18" i="16"/>
  <c r="CW18" i="16"/>
  <c r="BH18" i="16"/>
  <c r="AV23" i="16"/>
  <c r="BJ23" i="16"/>
  <c r="CX23" i="16"/>
  <c r="AP23" i="16"/>
  <c r="AQ23" i="16"/>
  <c r="BE23" i="16"/>
  <c r="BA23" i="16"/>
  <c r="AW23" i="16"/>
  <c r="BD23" i="16"/>
  <c r="AX23" i="16"/>
  <c r="AN23" i="16"/>
  <c r="BH23" i="16"/>
  <c r="BF23" i="16"/>
  <c r="AZ23" i="16"/>
  <c r="CT23" i="16"/>
  <c r="AS23" i="16"/>
  <c r="AR23" i="16"/>
  <c r="AT23" i="16"/>
  <c r="AY23" i="16"/>
  <c r="AO23" i="16"/>
  <c r="BB23" i="16"/>
  <c r="CW23" i="16"/>
  <c r="BC23" i="16"/>
  <c r="BG23" i="16"/>
  <c r="BI23" i="16"/>
  <c r="AU23" i="16"/>
  <c r="AF71" i="16"/>
  <c r="AF72" i="16"/>
  <c r="AF73" i="16"/>
  <c r="AF76" i="16"/>
  <c r="AF77" i="16"/>
  <c r="AF75" i="16"/>
  <c r="AF74" i="16"/>
  <c r="AN20" i="16"/>
  <c r="BD20" i="16"/>
  <c r="BG20" i="16"/>
  <c r="BA20" i="16"/>
  <c r="AR20" i="16"/>
  <c r="CX20" i="16"/>
  <c r="AX20" i="16"/>
  <c r="AQ20" i="16"/>
  <c r="AZ20" i="16"/>
  <c r="CT20" i="16"/>
  <c r="AT20" i="16"/>
  <c r="BI20" i="16"/>
  <c r="BC20" i="16"/>
  <c r="AV20" i="16"/>
  <c r="CW20" i="16"/>
  <c r="BB20" i="16"/>
  <c r="AY20" i="16"/>
  <c r="AO20" i="16"/>
  <c r="AS20" i="16"/>
  <c r="AU20" i="16"/>
  <c r="AW20" i="16"/>
  <c r="BE20" i="16"/>
  <c r="BH20" i="16"/>
  <c r="AP20" i="16"/>
  <c r="BF20" i="16"/>
  <c r="BJ20" i="16"/>
  <c r="CT11" i="16"/>
  <c r="BF10" i="16"/>
  <c r="X75" i="16"/>
  <c r="X74" i="16"/>
  <c r="BA11" i="16"/>
  <c r="X71" i="16"/>
  <c r="X72" i="16"/>
  <c r="X73" i="16"/>
  <c r="X76" i="16"/>
  <c r="BH11" i="16"/>
  <c r="AO11" i="16"/>
  <c r="X77" i="16"/>
  <c r="AS35" i="16"/>
  <c r="CT35" i="16"/>
  <c r="AU35" i="16"/>
  <c r="BE35" i="16"/>
  <c r="CX35" i="16"/>
  <c r="AY35" i="16"/>
  <c r="AW35" i="16"/>
  <c r="AT35" i="16"/>
  <c r="AQ35" i="16"/>
  <c r="BB35" i="16"/>
  <c r="AV35" i="16"/>
  <c r="CW35" i="16"/>
  <c r="AN35" i="16"/>
  <c r="BA35" i="16"/>
  <c r="AX35" i="16"/>
  <c r="AR35" i="16"/>
  <c r="AZ35" i="16"/>
  <c r="BJ35" i="16"/>
  <c r="BI35" i="16"/>
  <c r="BG35" i="16"/>
  <c r="BC35" i="16"/>
  <c r="BD35" i="16"/>
  <c r="BF35" i="16"/>
  <c r="AO35" i="16"/>
  <c r="BH35" i="16"/>
  <c r="AP35" i="16"/>
  <c r="CT19" i="16"/>
  <c r="AS19" i="16"/>
  <c r="BE19" i="16"/>
  <c r="CX19" i="16"/>
  <c r="BJ19" i="16"/>
  <c r="AN19" i="16"/>
  <c r="AW19" i="16"/>
  <c r="AT19" i="16"/>
  <c r="BB19" i="16"/>
  <c r="BA19" i="16"/>
  <c r="BG19" i="16"/>
  <c r="AQ19" i="16"/>
  <c r="AZ19" i="16"/>
  <c r="BI19" i="16"/>
  <c r="AR19" i="16"/>
  <c r="AX19" i="16"/>
  <c r="AY19" i="16"/>
  <c r="AO19" i="16"/>
  <c r="BD19" i="16"/>
  <c r="AV19" i="16"/>
  <c r="BC19" i="16"/>
  <c r="BH19" i="16"/>
  <c r="AU19" i="16"/>
  <c r="AP19" i="16"/>
  <c r="BF19" i="16"/>
  <c r="CW19" i="16"/>
  <c r="AR34" i="16"/>
  <c r="CX34" i="16"/>
  <c r="AY34" i="16"/>
  <c r="BH34" i="16"/>
  <c r="AX34" i="16"/>
  <c r="AV34" i="16"/>
  <c r="AU34" i="16"/>
  <c r="AW34" i="16"/>
  <c r="AS34" i="16"/>
  <c r="BI34" i="16"/>
  <c r="AZ34" i="16"/>
  <c r="BA34" i="16"/>
  <c r="BB34" i="16"/>
  <c r="BE34" i="16"/>
  <c r="AP34" i="16"/>
  <c r="CW34" i="16"/>
  <c r="AN34" i="16"/>
  <c r="AT34" i="16"/>
  <c r="AQ34" i="16"/>
  <c r="AD77" i="16"/>
  <c r="AD71" i="16"/>
  <c r="AD72" i="16"/>
  <c r="AD73" i="16"/>
  <c r="AD76" i="16"/>
  <c r="AD75" i="16"/>
  <c r="AD74" i="16"/>
  <c r="BA17" i="16"/>
  <c r="BB17" i="16"/>
  <c r="AV17" i="16"/>
  <c r="AZ17" i="16"/>
  <c r="AX17" i="16"/>
  <c r="BG17" i="16"/>
  <c r="AR17" i="16"/>
  <c r="AS17" i="16"/>
  <c r="BD17" i="16"/>
  <c r="AT17" i="16"/>
  <c r="AQ17" i="16"/>
  <c r="BC17" i="16"/>
  <c r="AO16" i="16"/>
  <c r="AY17" i="16"/>
  <c r="CW17" i="16"/>
  <c r="AW17" i="16"/>
  <c r="CT17" i="16"/>
  <c r="BE17" i="16"/>
  <c r="AO17" i="16"/>
  <c r="AP17" i="16"/>
  <c r="BI17" i="16"/>
  <c r="BF17" i="16"/>
  <c r="BJ17" i="16"/>
  <c r="BH17" i="16"/>
  <c r="AU17" i="16"/>
  <c r="AN17" i="16"/>
  <c r="CX17" i="16"/>
  <c r="U74" i="16"/>
  <c r="AS10" i="16"/>
  <c r="AQ10" i="16"/>
  <c r="BJ10" i="16"/>
  <c r="U71" i="16"/>
  <c r="U72" i="16"/>
  <c r="U73" i="16"/>
  <c r="U77" i="16"/>
  <c r="U76" i="16"/>
  <c r="AO10" i="16"/>
  <c r="CT10" i="16"/>
  <c r="AN10" i="16"/>
  <c r="U75" i="16"/>
  <c r="BD10" i="16"/>
  <c r="BE10" i="16"/>
  <c r="BB10" i="16"/>
  <c r="BA10" i="16"/>
  <c r="X68" i="12"/>
  <c r="X69" i="12"/>
  <c r="X70" i="12"/>
  <c r="X71" i="12"/>
  <c r="X66" i="12"/>
  <c r="X67" i="12"/>
  <c r="X64" i="12"/>
  <c r="X65" i="12"/>
  <c r="V69" i="12"/>
  <c r="V70" i="12"/>
  <c r="V68" i="12"/>
  <c r="V66" i="12"/>
  <c r="V65" i="12"/>
  <c r="V71" i="12"/>
  <c r="V64" i="12"/>
  <c r="V67" i="12"/>
  <c r="AQ40" i="12"/>
  <c r="BH40" i="12"/>
  <c r="AS40" i="12"/>
  <c r="AX40" i="12"/>
  <c r="BC40" i="12"/>
  <c r="AU40" i="12"/>
  <c r="CX40" i="12"/>
  <c r="AV40" i="12"/>
  <c r="AY40" i="12"/>
  <c r="CT40" i="12"/>
  <c r="BB40" i="12"/>
  <c r="AT40" i="12"/>
  <c r="BA40" i="12"/>
  <c r="BG40" i="12"/>
  <c r="BJ40" i="12"/>
  <c r="AP40" i="12"/>
  <c r="BE40" i="12"/>
  <c r="BF40" i="12"/>
  <c r="AO40" i="12"/>
  <c r="CW40" i="12"/>
  <c r="AN40" i="12"/>
  <c r="BI40" i="12"/>
  <c r="BD40" i="12"/>
  <c r="AR40" i="12"/>
  <c r="AZ40" i="12"/>
  <c r="AW40" i="12"/>
  <c r="AR37" i="12"/>
  <c r="AY37" i="12"/>
  <c r="BG37" i="12"/>
  <c r="BA37" i="12"/>
  <c r="AX37" i="12"/>
  <c r="CW37" i="12"/>
  <c r="BH37" i="12"/>
  <c r="CT37" i="12"/>
  <c r="AT37" i="12"/>
  <c r="BJ37" i="12"/>
  <c r="AV37" i="12"/>
  <c r="BC37" i="12"/>
  <c r="AS37" i="12"/>
  <c r="BF37" i="12"/>
  <c r="AP37" i="12"/>
  <c r="Z68" i="12"/>
  <c r="Z71" i="12"/>
  <c r="Z69" i="12"/>
  <c r="Z70" i="12"/>
  <c r="Z67" i="12"/>
  <c r="Z66" i="12"/>
  <c r="Z64" i="12"/>
  <c r="Z65" i="12"/>
  <c r="AQ16" i="12"/>
  <c r="AF65" i="12"/>
  <c r="AF67" i="12"/>
  <c r="AF64" i="12"/>
  <c r="AF71" i="12"/>
  <c r="AF66" i="12"/>
  <c r="AR29" i="12"/>
  <c r="BF29" i="12"/>
  <c r="BC29" i="12"/>
  <c r="AQ29" i="12"/>
  <c r="BB29" i="12"/>
  <c r="AN29" i="12"/>
  <c r="AX29" i="12"/>
  <c r="AZ29" i="12"/>
  <c r="AU29" i="12"/>
  <c r="AO29" i="12"/>
  <c r="AY29" i="12"/>
  <c r="U69" i="12"/>
  <c r="U70" i="12"/>
  <c r="U68" i="12"/>
  <c r="U64" i="12"/>
  <c r="U67" i="12"/>
  <c r="U65" i="12"/>
  <c r="U71" i="12"/>
  <c r="U66" i="12"/>
  <c r="AS21" i="12"/>
  <c r="AD68" i="12"/>
  <c r="AD69" i="12"/>
  <c r="AD66" i="12"/>
  <c r="AD67" i="12"/>
  <c r="AD71" i="12"/>
  <c r="AD70" i="12"/>
  <c r="AD64" i="12"/>
  <c r="AD65" i="12"/>
  <c r="CW21" i="12"/>
  <c r="AT19" i="12"/>
  <c r="AX21" i="12"/>
  <c r="BC21" i="12"/>
  <c r="AP21" i="12"/>
  <c r="CT21" i="12"/>
  <c r="BD21" i="12"/>
  <c r="BJ21" i="12"/>
  <c r="BF21" i="12"/>
  <c r="AV21" i="12"/>
  <c r="BG21" i="12"/>
  <c r="BI21" i="12"/>
  <c r="BH21" i="12"/>
  <c r="BI39" i="12"/>
  <c r="CW39" i="12"/>
  <c r="BF39" i="12"/>
  <c r="AO39" i="12"/>
  <c r="BG38" i="12"/>
  <c r="CT39" i="12"/>
  <c r="BA39" i="12"/>
  <c r="CX39" i="12"/>
  <c r="AX39" i="12"/>
  <c r="AS39" i="12"/>
  <c r="AT39" i="12"/>
  <c r="AU39" i="12"/>
  <c r="BJ39" i="12"/>
  <c r="AY39" i="12"/>
  <c r="AR39" i="12"/>
  <c r="AW39" i="12"/>
  <c r="BC39" i="12"/>
  <c r="BG39" i="12"/>
  <c r="AV39" i="12"/>
  <c r="AP39" i="12"/>
  <c r="AZ39" i="12"/>
  <c r="AN39" i="12"/>
  <c r="BB39" i="12"/>
  <c r="AQ39" i="12"/>
  <c r="BE39" i="12"/>
  <c r="BD39" i="12"/>
  <c r="BH39" i="12"/>
  <c r="BH17" i="12"/>
  <c r="AO17" i="12"/>
  <c r="BF17" i="12"/>
  <c r="BE17" i="12"/>
  <c r="AN17" i="12"/>
  <c r="AZ17" i="12"/>
  <c r="AW17" i="12"/>
  <c r="BJ17" i="12"/>
  <c r="BD17" i="12"/>
  <c r="AY17" i="12"/>
  <c r="AQ17" i="12"/>
  <c r="BC30" i="12"/>
  <c r="AB68" i="12"/>
  <c r="AQ27" i="12"/>
  <c r="CW29" i="12"/>
  <c r="AZ25" i="12"/>
  <c r="BC25" i="12"/>
  <c r="CW25" i="12"/>
  <c r="AU25" i="12"/>
  <c r="AO25" i="12"/>
  <c r="BG25" i="12"/>
  <c r="BH25" i="12"/>
  <c r="AR25" i="12"/>
  <c r="BA25" i="12"/>
  <c r="AT25" i="12"/>
  <c r="AW25" i="12"/>
  <c r="CX25" i="12"/>
  <c r="AX25" i="12"/>
  <c r="CX14" i="12"/>
  <c r="CW14" i="12"/>
  <c r="BC14" i="12"/>
  <c r="AW14" i="12"/>
  <c r="BB14" i="12"/>
  <c r="BE14" i="12"/>
  <c r="BG14" i="12"/>
  <c r="CT14" i="12"/>
  <c r="BJ14" i="12"/>
  <c r="BH14" i="12"/>
  <c r="AP14" i="12"/>
  <c r="AR14" i="12"/>
  <c r="BI14" i="12"/>
  <c r="AO14" i="12"/>
  <c r="BF14" i="12"/>
  <c r="AT14" i="12"/>
  <c r="AZ14" i="12"/>
  <c r="BD14" i="12"/>
  <c r="AQ14" i="12"/>
  <c r="AY14" i="12"/>
  <c r="AV14" i="12"/>
  <c r="AX14" i="12"/>
  <c r="AN14" i="12"/>
  <c r="BA14" i="12"/>
  <c r="AS14" i="12"/>
  <c r="AU14" i="12"/>
  <c r="BJ33" i="12"/>
  <c r="BA33" i="12"/>
  <c r="BD33" i="12"/>
  <c r="AN30" i="12"/>
  <c r="BF18" i="12"/>
  <c r="BI16" i="12"/>
  <c r="AZ41" i="12"/>
  <c r="BD41" i="12"/>
  <c r="BE41" i="12"/>
  <c r="CX41" i="12"/>
  <c r="AX41" i="12"/>
  <c r="AN41" i="12"/>
  <c r="AR41" i="12"/>
  <c r="BG41" i="12"/>
  <c r="AO41" i="12"/>
  <c r="BF41" i="12"/>
  <c r="BJ41" i="12"/>
  <c r="BA41" i="12"/>
  <c r="AS41" i="12"/>
  <c r="CT41" i="12"/>
  <c r="AY41" i="12"/>
  <c r="AW41" i="12"/>
  <c r="CW41" i="12"/>
  <c r="AV41" i="12"/>
  <c r="BI41" i="12"/>
  <c r="AT41" i="12"/>
  <c r="BB41" i="12"/>
  <c r="AP41" i="12"/>
  <c r="AU41" i="12"/>
  <c r="AQ41" i="12"/>
  <c r="BC41" i="12"/>
  <c r="BH41" i="12"/>
  <c r="AV13" i="12"/>
  <c r="BA13" i="12"/>
  <c r="BG13" i="12"/>
  <c r="BD13" i="12"/>
  <c r="AT13" i="12"/>
  <c r="AX13" i="12"/>
  <c r="AA68" i="12"/>
  <c r="AA69" i="12"/>
  <c r="AA70" i="12"/>
  <c r="AA65" i="12"/>
  <c r="AA64" i="12"/>
  <c r="AA66" i="12"/>
  <c r="AA67" i="12"/>
  <c r="AA71" i="12"/>
  <c r="AV11" i="12"/>
  <c r="CT11" i="12"/>
  <c r="AP11" i="12"/>
  <c r="BB11" i="12"/>
  <c r="AS11" i="12"/>
  <c r="AQ11" i="12"/>
  <c r="BH11" i="12"/>
  <c r="AO11" i="12"/>
  <c r="AT11" i="12"/>
  <c r="BD11" i="12"/>
  <c r="BF11" i="12"/>
  <c r="BF34" i="12"/>
  <c r="AX34" i="12"/>
  <c r="BB34" i="12"/>
  <c r="AP34" i="12"/>
  <c r="BH34" i="12"/>
  <c r="BI34" i="12"/>
  <c r="AZ34" i="12"/>
  <c r="BJ15" i="12"/>
  <c r="BE15" i="12"/>
  <c r="AY15" i="12"/>
  <c r="AT15" i="12"/>
  <c r="AQ15" i="12"/>
  <c r="AU15" i="12"/>
  <c r="AX15" i="12"/>
  <c r="BD15" i="12"/>
  <c r="BF15" i="12"/>
  <c r="AS35" i="12"/>
  <c r="BD35" i="12"/>
  <c r="AV35" i="12"/>
  <c r="AN35" i="12"/>
  <c r="AT35" i="12"/>
  <c r="BA35" i="12"/>
  <c r="AP33" i="12"/>
  <c r="AZ35" i="12"/>
  <c r="AO35" i="12"/>
  <c r="BE35" i="12"/>
  <c r="AW35" i="12"/>
  <c r="BF35" i="12"/>
  <c r="BI35" i="12"/>
  <c r="CX35" i="12"/>
  <c r="AY35" i="12"/>
  <c r="AR35" i="12"/>
  <c r="BJ35" i="12"/>
  <c r="AU35" i="12"/>
  <c r="AQ35" i="12"/>
  <c r="BG35" i="12"/>
  <c r="BC35" i="12"/>
  <c r="CT35" i="12"/>
  <c r="AF68" i="12"/>
  <c r="M5" i="24"/>
  <c r="L6" i="24"/>
  <c r="I5" i="17"/>
  <c r="J6" i="17"/>
  <c r="I3" i="17"/>
  <c r="I3" i="8"/>
  <c r="I5" i="8"/>
  <c r="J6" i="8"/>
  <c r="H3" i="2"/>
  <c r="I6" i="2"/>
  <c r="H5" i="2"/>
  <c r="J3" i="11"/>
  <c r="K6" i="11"/>
  <c r="J5" i="11"/>
  <c r="BJ60" i="17"/>
  <c r="AU60" i="17"/>
  <c r="AN60" i="17"/>
  <c r="AS60" i="17"/>
  <c r="BE60" i="17"/>
  <c r="AV60" i="17"/>
  <c r="BA60" i="17"/>
  <c r="AX60" i="17"/>
  <c r="CT60" i="17"/>
  <c r="BG60" i="17"/>
  <c r="AY60" i="17"/>
  <c r="AT60" i="17"/>
  <c r="AP60" i="17"/>
  <c r="AO60" i="17"/>
  <c r="AZ60" i="17"/>
  <c r="CW60" i="17"/>
  <c r="BC60" i="17"/>
  <c r="BI60" i="17"/>
  <c r="CX60" i="17"/>
  <c r="BB60" i="17"/>
  <c r="AR60" i="17"/>
  <c r="BD60" i="17"/>
  <c r="AQ60" i="17"/>
  <c r="BF60" i="17"/>
  <c r="BH60" i="17"/>
  <c r="AW60" i="17"/>
  <c r="CW54" i="11"/>
  <c r="CX54" i="11"/>
  <c r="BJ54" i="11"/>
  <c r="AR54" i="11"/>
  <c r="BF54" i="11"/>
  <c r="BC54" i="11"/>
  <c r="CT54" i="11"/>
  <c r="AO54" i="11"/>
  <c r="AX54" i="11"/>
  <c r="AN54" i="11"/>
  <c r="BB54" i="11"/>
  <c r="BH54" i="11"/>
  <c r="AV54" i="11"/>
  <c r="AY54" i="11"/>
  <c r="BI54" i="11"/>
  <c r="AP54" i="11"/>
  <c r="BG54" i="11"/>
  <c r="BE54" i="11"/>
  <c r="BA54" i="11"/>
  <c r="AT54" i="11"/>
  <c r="AW54" i="11"/>
  <c r="AS54" i="11"/>
  <c r="BD54" i="11"/>
  <c r="AZ54" i="11"/>
  <c r="AQ54" i="11"/>
  <c r="AU54" i="11"/>
  <c r="AY48" i="11"/>
  <c r="AV48" i="11"/>
  <c r="BE48" i="11"/>
  <c r="BH48" i="11"/>
  <c r="BB48" i="11"/>
  <c r="CT48" i="11"/>
  <c r="BG48" i="11"/>
  <c r="BI48" i="11"/>
  <c r="BC48" i="11"/>
  <c r="BF48" i="11"/>
  <c r="AQ48" i="11"/>
  <c r="AP48" i="11"/>
  <c r="BJ48" i="11"/>
  <c r="AX48" i="11"/>
  <c r="AT48" i="11"/>
  <c r="CX48" i="11"/>
  <c r="AR48" i="11"/>
  <c r="AN48" i="11"/>
  <c r="AS48" i="11"/>
  <c r="AZ48" i="11"/>
  <c r="BA48" i="11"/>
  <c r="BD48" i="11"/>
  <c r="AO48" i="11"/>
  <c r="AU48" i="11"/>
  <c r="CW48" i="11"/>
  <c r="AW48" i="11"/>
  <c r="AZ44" i="13"/>
  <c r="AY44" i="13"/>
  <c r="BA44" i="13"/>
  <c r="BD44" i="13"/>
  <c r="AW44" i="13"/>
  <c r="CT44" i="13"/>
  <c r="BF44" i="13"/>
  <c r="BB44" i="13"/>
  <c r="AR44" i="13"/>
  <c r="AV44" i="13"/>
  <c r="BC44" i="13"/>
  <c r="AO44" i="13"/>
  <c r="BG44" i="13"/>
  <c r="BH44" i="13"/>
  <c r="AQ44" i="13"/>
  <c r="AX44" i="13"/>
  <c r="AP44" i="13"/>
  <c r="BE44" i="13"/>
  <c r="CW44" i="13"/>
  <c r="AN44" i="13"/>
  <c r="AT44" i="13"/>
  <c r="AS44" i="13"/>
  <c r="AU44" i="13"/>
  <c r="BI44" i="13"/>
  <c r="BJ44" i="13"/>
  <c r="CX44" i="13"/>
  <c r="I8" i="24"/>
  <c r="Q2" i="2"/>
  <c r="I3" i="6"/>
  <c r="J6" i="6"/>
  <c r="I5" i="6"/>
  <c r="L5" i="5"/>
  <c r="L3" i="5"/>
  <c r="M6" i="5"/>
  <c r="J6" i="16"/>
  <c r="I3" i="16"/>
  <c r="I5" i="16"/>
  <c r="AP10" i="16"/>
  <c r="AU10" i="16"/>
  <c r="AV10" i="16"/>
  <c r="BD34" i="16"/>
  <c r="BF34" i="16"/>
  <c r="AP36" i="16"/>
  <c r="CT36" i="16"/>
  <c r="CX36" i="16"/>
  <c r="BI36" i="16"/>
  <c r="CW36" i="16"/>
  <c r="AV36" i="16"/>
  <c r="BD36" i="16"/>
  <c r="BC36" i="16"/>
  <c r="BE36" i="16"/>
  <c r="AT36" i="16"/>
  <c r="AW10" i="16"/>
  <c r="BI10" i="16"/>
  <c r="AZ10" i="16"/>
  <c r="CW10" i="16"/>
  <c r="BG34" i="16"/>
  <c r="CT34" i="16"/>
  <c r="AX10" i="16"/>
  <c r="BE11" i="16"/>
  <c r="AW11" i="16"/>
  <c r="CX10" i="16"/>
  <c r="AY10" i="16"/>
  <c r="AO34" i="16"/>
  <c r="BC34" i="16"/>
  <c r="AO36" i="16"/>
  <c r="AT10" i="16"/>
  <c r="BG10" i="16"/>
  <c r="CW11" i="16"/>
  <c r="AU11" i="16"/>
  <c r="CX37" i="16"/>
  <c r="CT37" i="16"/>
  <c r="BF37" i="16"/>
  <c r="BD37" i="16"/>
  <c r="BI37" i="16"/>
  <c r="AW37" i="16"/>
  <c r="AR37" i="16"/>
  <c r="AO37" i="16"/>
  <c r="BH37" i="16"/>
  <c r="AU37" i="16"/>
  <c r="BB37" i="16"/>
  <c r="AY37" i="16"/>
  <c r="AX37" i="16"/>
  <c r="BJ37" i="16"/>
  <c r="AS37" i="16"/>
  <c r="AZ37" i="16"/>
  <c r="BC37" i="16"/>
  <c r="AT37" i="16"/>
  <c r="BE37" i="16"/>
  <c r="CW37" i="16"/>
  <c r="AV37" i="16"/>
  <c r="AN37" i="16"/>
  <c r="BA37" i="16"/>
  <c r="AQ37" i="16"/>
  <c r="BG37" i="16"/>
  <c r="AP37" i="16"/>
  <c r="AR16" i="16"/>
  <c r="BE16" i="16"/>
  <c r="AX11" i="16"/>
  <c r="BC11" i="16"/>
  <c r="AX12" i="16"/>
  <c r="BA12" i="16"/>
  <c r="BB12" i="16"/>
  <c r="AQ12" i="16"/>
  <c r="AZ12" i="16"/>
  <c r="BC12" i="16"/>
  <c r="AR12" i="16"/>
  <c r="BH12" i="16"/>
  <c r="BI12" i="16"/>
  <c r="AT12" i="16"/>
  <c r="BG12" i="16"/>
  <c r="AO12" i="16"/>
  <c r="CW12" i="16"/>
  <c r="AN12" i="16"/>
  <c r="BD12" i="16"/>
  <c r="AU12" i="16"/>
  <c r="AP12" i="16"/>
  <c r="AY12" i="16"/>
  <c r="BJ12" i="16"/>
  <c r="BF12" i="16"/>
  <c r="CX12" i="16"/>
  <c r="AV12" i="16"/>
  <c r="AW12" i="16"/>
  <c r="BE12" i="16"/>
  <c r="CT12" i="16"/>
  <c r="AS12" i="16"/>
  <c r="AS16" i="16"/>
  <c r="AP16" i="16"/>
  <c r="AK75" i="16"/>
  <c r="AK74" i="16"/>
  <c r="AK77" i="16"/>
  <c r="AK71" i="16"/>
  <c r="AK72" i="16"/>
  <c r="AK73" i="16"/>
  <c r="AK76" i="16"/>
  <c r="BI11" i="16"/>
  <c r="AY11" i="16"/>
  <c r="BG11" i="16"/>
  <c r="AN16" i="16"/>
  <c r="CW16" i="16"/>
  <c r="AT16" i="16"/>
  <c r="AH75" i="16"/>
  <c r="AH74" i="16"/>
  <c r="AH71" i="16"/>
  <c r="AH72" i="16"/>
  <c r="AH73" i="16"/>
  <c r="AH76" i="16"/>
  <c r="AH77" i="16"/>
  <c r="AB71" i="16"/>
  <c r="AB72" i="16"/>
  <c r="AB73" i="16"/>
  <c r="BA9" i="16"/>
  <c r="BD9" i="16"/>
  <c r="AB76" i="16"/>
  <c r="AU9" i="16"/>
  <c r="AY9" i="16"/>
  <c r="AT9" i="16"/>
  <c r="AX9" i="16"/>
  <c r="AB75" i="16"/>
  <c r="AO9" i="16"/>
  <c r="CX9" i="16"/>
  <c r="AB74" i="16"/>
  <c r="AS9" i="16"/>
  <c r="AV9" i="16"/>
  <c r="BJ9" i="16"/>
  <c r="CW9" i="16"/>
  <c r="AZ9" i="16"/>
  <c r="BB9" i="16"/>
  <c r="AP9" i="16"/>
  <c r="BF9" i="16"/>
  <c r="CT9" i="16"/>
  <c r="BI9" i="16"/>
  <c r="AB77" i="16"/>
  <c r="AR9" i="16"/>
  <c r="BG9" i="16"/>
  <c r="BC9" i="16"/>
  <c r="AN9" i="16"/>
  <c r="BE9" i="16"/>
  <c r="AW9" i="16"/>
  <c r="AQ9" i="16"/>
  <c r="BH9" i="16"/>
  <c r="BJ11" i="16"/>
  <c r="BB11" i="16"/>
  <c r="AQ16" i="16"/>
  <c r="BA16" i="16"/>
  <c r="BI16" i="16"/>
  <c r="BF11" i="16"/>
  <c r="BG16" i="16"/>
  <c r="AW16" i="16"/>
  <c r="AV16" i="16"/>
  <c r="BJ34" i="16"/>
  <c r="AO33" i="16"/>
  <c r="BI33" i="16"/>
  <c r="AX33" i="16"/>
  <c r="BG33" i="16"/>
  <c r="CX33" i="16"/>
  <c r="AS33" i="16"/>
  <c r="AQ33" i="16"/>
  <c r="AN33" i="16"/>
  <c r="AU33" i="16"/>
  <c r="AV33" i="16"/>
  <c r="AW33" i="16"/>
  <c r="BD33" i="16"/>
  <c r="AT33" i="16"/>
  <c r="BF33" i="16"/>
  <c r="AP33" i="16"/>
  <c r="AR33" i="16"/>
  <c r="BJ33" i="16"/>
  <c r="BA33" i="16"/>
  <c r="BB33" i="16"/>
  <c r="CT33" i="16"/>
  <c r="AZ33" i="16"/>
  <c r="BH33" i="16"/>
  <c r="CW33" i="16"/>
  <c r="BC33" i="16"/>
  <c r="AY33" i="16"/>
  <c r="BE33" i="16"/>
  <c r="AT11" i="16"/>
  <c r="AV11" i="16"/>
  <c r="CX25" i="16"/>
  <c r="AR25" i="16"/>
  <c r="AT25" i="16"/>
  <c r="AW25" i="16"/>
  <c r="BC25" i="16"/>
  <c r="BI25" i="16"/>
  <c r="BE25" i="16"/>
  <c r="BH25" i="16"/>
  <c r="AZ25" i="16"/>
  <c r="AY25" i="16"/>
  <c r="AP25" i="16"/>
  <c r="BD25" i="16"/>
  <c r="CT25" i="16"/>
  <c r="AS25" i="16"/>
  <c r="BB25" i="16"/>
  <c r="AQ25" i="16"/>
  <c r="AU25" i="16"/>
  <c r="BA25" i="16"/>
  <c r="BG25" i="16"/>
  <c r="BJ25" i="16"/>
  <c r="AN25" i="16"/>
  <c r="AV25" i="16"/>
  <c r="AO25" i="16"/>
  <c r="AX25" i="16"/>
  <c r="CW25" i="16"/>
  <c r="BF25" i="16"/>
  <c r="BH16" i="16"/>
  <c r="BB16" i="16"/>
  <c r="BC10" i="16"/>
  <c r="AR10" i="16"/>
  <c r="CX11" i="16"/>
  <c r="AR11" i="16"/>
  <c r="BD11" i="16"/>
  <c r="CT16" i="16"/>
  <c r="CX16" i="16"/>
  <c r="BH10" i="16"/>
  <c r="AZ11" i="16"/>
  <c r="AQ11" i="16"/>
  <c r="AN11" i="16"/>
  <c r="AC71" i="16"/>
  <c r="AC72" i="16"/>
  <c r="AC73" i="16"/>
  <c r="AC76" i="16"/>
  <c r="AC77" i="16"/>
  <c r="AC75" i="16"/>
  <c r="AC74" i="16"/>
  <c r="AY16" i="16"/>
  <c r="AZ16" i="16"/>
  <c r="AP11" i="16"/>
  <c r="AS11" i="16"/>
  <c r="AG74" i="16"/>
  <c r="AG71" i="16"/>
  <c r="AG72" i="16"/>
  <c r="AG73" i="16"/>
  <c r="AG76" i="16"/>
  <c r="AG75" i="16"/>
  <c r="AG77" i="16"/>
  <c r="BF16" i="16"/>
  <c r="BC16" i="16"/>
  <c r="AE71" i="16"/>
  <c r="AE72" i="16"/>
  <c r="AE73" i="16"/>
  <c r="AE76" i="16"/>
  <c r="AE75" i="16"/>
  <c r="AE74" i="16"/>
  <c r="AE77" i="16"/>
  <c r="BD16" i="16"/>
  <c r="AX16" i="16"/>
  <c r="BJ16" i="16"/>
  <c r="AU15" i="16"/>
  <c r="BG15" i="16"/>
  <c r="BE15" i="16"/>
  <c r="AS15" i="16"/>
  <c r="AP15" i="16"/>
  <c r="CT15" i="16"/>
  <c r="AX15" i="16"/>
  <c r="AN15" i="16"/>
  <c r="AV15" i="16"/>
  <c r="AW15" i="16"/>
  <c r="BI15" i="16"/>
  <c r="BF15" i="16"/>
  <c r="CX15" i="16"/>
  <c r="AQ15" i="16"/>
  <c r="AR15" i="16"/>
  <c r="CW15" i="16"/>
  <c r="BC15" i="16"/>
  <c r="AT15" i="16"/>
  <c r="BB15" i="16"/>
  <c r="BH15" i="16"/>
  <c r="AO15" i="16"/>
  <c r="BD15" i="16"/>
  <c r="BA15" i="16"/>
  <c r="AY15" i="16"/>
  <c r="BJ15" i="16"/>
  <c r="AZ15" i="16"/>
  <c r="BG29" i="16"/>
  <c r="CW29" i="16"/>
  <c r="BJ29" i="16"/>
  <c r="AQ29" i="16"/>
  <c r="AX29" i="16"/>
  <c r="AV29" i="16"/>
  <c r="AZ29" i="16"/>
  <c r="BD29" i="16"/>
  <c r="AT29" i="16"/>
  <c r="AO29" i="16"/>
  <c r="BH29" i="16"/>
  <c r="AR29" i="16"/>
  <c r="AP29" i="16"/>
  <c r="BE29" i="16"/>
  <c r="BA29" i="16"/>
  <c r="AS29" i="16"/>
  <c r="AU29" i="16"/>
  <c r="AN29" i="16"/>
  <c r="AY29" i="16"/>
  <c r="BC29" i="16"/>
  <c r="CX29" i="16"/>
  <c r="BF29" i="16"/>
  <c r="CT29" i="16"/>
  <c r="AW29" i="16"/>
  <c r="BB29" i="16"/>
  <c r="BI29" i="16"/>
  <c r="AU16" i="16"/>
  <c r="BB35" i="12"/>
  <c r="CW35" i="12"/>
  <c r="AV15" i="12"/>
  <c r="BA15" i="12"/>
  <c r="CT34" i="12"/>
  <c r="BA34" i="12"/>
  <c r="AR11" i="12"/>
  <c r="BI11" i="12"/>
  <c r="AZ11" i="12"/>
  <c r="AH64" i="12"/>
  <c r="AH71" i="12"/>
  <c r="AH67" i="12"/>
  <c r="AH66" i="12"/>
  <c r="AH65" i="12"/>
  <c r="AH69" i="12"/>
  <c r="AH70" i="12"/>
  <c r="AH68" i="12"/>
  <c r="BH13" i="12"/>
  <c r="AO13" i="12"/>
  <c r="BF33" i="12"/>
  <c r="AO33" i="12"/>
  <c r="BE25" i="12"/>
  <c r="BB25" i="12"/>
  <c r="AY30" i="12"/>
  <c r="CW30" i="12"/>
  <c r="AV17" i="12"/>
  <c r="AS17" i="12"/>
  <c r="AU21" i="12"/>
  <c r="BA21" i="12"/>
  <c r="AV18" i="12"/>
  <c r="CT18" i="12"/>
  <c r="CX23" i="12"/>
  <c r="AO23" i="12"/>
  <c r="AU12" i="12"/>
  <c r="BI12" i="12"/>
  <c r="CW12" i="12"/>
  <c r="AZ27" i="12"/>
  <c r="AS27" i="12"/>
  <c r="AB71" i="12"/>
  <c r="BE29" i="12"/>
  <c r="BD29" i="12"/>
  <c r="BC32" i="12"/>
  <c r="AZ32" i="12"/>
  <c r="BB24" i="12"/>
  <c r="AN24" i="12"/>
  <c r="AB70" i="12"/>
  <c r="AN16" i="12"/>
  <c r="AS16" i="12"/>
  <c r="AB69" i="12"/>
  <c r="AR20" i="12"/>
  <c r="BF20" i="12"/>
  <c r="AG69" i="12"/>
  <c r="AG70" i="12"/>
  <c r="AG68" i="12"/>
  <c r="AG67" i="12"/>
  <c r="AG66" i="12"/>
  <c r="AG65" i="12"/>
  <c r="AG64" i="12"/>
  <c r="AG71" i="12"/>
  <c r="BA8" i="12"/>
  <c r="AX8" i="12"/>
  <c r="AP38" i="12"/>
  <c r="AQ38" i="12"/>
  <c r="AN38" i="12"/>
  <c r="CT28" i="12"/>
  <c r="AY28" i="12"/>
  <c r="BD37" i="12"/>
  <c r="BE37" i="12"/>
  <c r="BC10" i="12"/>
  <c r="BF10" i="12"/>
  <c r="CT36" i="12"/>
  <c r="BF36" i="12"/>
  <c r="BH19" i="12"/>
  <c r="AR19" i="12"/>
  <c r="BG31" i="12"/>
  <c r="BB31" i="12"/>
  <c r="AW9" i="12"/>
  <c r="AN9" i="12"/>
  <c r="AE69" i="12"/>
  <c r="AE70" i="12"/>
  <c r="AE68" i="12"/>
  <c r="AE71" i="12"/>
  <c r="AE64" i="12"/>
  <c r="AE65" i="12"/>
  <c r="AE66" i="12"/>
  <c r="AE67" i="12"/>
  <c r="AS15" i="12"/>
  <c r="AN15" i="12"/>
  <c r="BJ34" i="12"/>
  <c r="BG34" i="12"/>
  <c r="BC11" i="12"/>
  <c r="BJ11" i="12"/>
  <c r="AU11" i="12"/>
  <c r="BI13" i="12"/>
  <c r="AW13" i="12"/>
  <c r="AY13" i="12"/>
  <c r="AR33" i="12"/>
  <c r="BI33" i="12"/>
  <c r="AP30" i="12"/>
  <c r="AZ30" i="12"/>
  <c r="BJ22" i="12"/>
  <c r="AO18" i="12"/>
  <c r="BC18" i="12"/>
  <c r="BG23" i="12"/>
  <c r="CT23" i="12"/>
  <c r="CT12" i="12"/>
  <c r="BF12" i="12"/>
  <c r="AR27" i="12"/>
  <c r="BB27" i="12"/>
  <c r="BJ32" i="12"/>
  <c r="BB32" i="12"/>
  <c r="BA24" i="12"/>
  <c r="BJ24" i="12"/>
  <c r="AV16" i="12"/>
  <c r="AT16" i="12"/>
  <c r="BJ20" i="12"/>
  <c r="BI20" i="12"/>
  <c r="AN20" i="12"/>
  <c r="AQ8" i="12"/>
  <c r="AC65" i="12"/>
  <c r="BH8" i="12"/>
  <c r="BH38" i="12"/>
  <c r="BC38" i="12"/>
  <c r="BA38" i="12"/>
  <c r="AN28" i="12"/>
  <c r="BA28" i="12"/>
  <c r="BH10" i="12"/>
  <c r="BG10" i="12"/>
  <c r="CX10" i="12"/>
  <c r="BA36" i="12"/>
  <c r="AZ36" i="12"/>
  <c r="AQ19" i="12"/>
  <c r="AO19" i="12"/>
  <c r="AS31" i="12"/>
  <c r="CX31" i="12"/>
  <c r="AY9" i="12"/>
  <c r="BH9" i="12"/>
  <c r="AZ33" i="12"/>
  <c r="AU30" i="12"/>
  <c r="BJ30" i="12"/>
  <c r="AW18" i="12"/>
  <c r="AS18" i="12"/>
  <c r="AW23" i="12"/>
  <c r="AN23" i="12"/>
  <c r="AR23" i="12"/>
  <c r="AO12" i="12"/>
  <c r="CW27" i="12"/>
  <c r="BF27" i="12"/>
  <c r="BG32" i="12"/>
  <c r="BE32" i="12"/>
  <c r="AZ24" i="12"/>
  <c r="CW24" i="12"/>
  <c r="AZ16" i="12"/>
  <c r="CT16" i="12"/>
  <c r="AQ20" i="12"/>
  <c r="CX20" i="12"/>
  <c r="AS20" i="12"/>
  <c r="BI8" i="12"/>
  <c r="AV8" i="12"/>
  <c r="BD8" i="12"/>
  <c r="BI38" i="12"/>
  <c r="AO38" i="12"/>
  <c r="AU28" i="12"/>
  <c r="BG28" i="12"/>
  <c r="AP10" i="12"/>
  <c r="AQ10" i="12"/>
  <c r="CX36" i="12"/>
  <c r="BC36" i="12"/>
  <c r="CX19" i="12"/>
  <c r="AN19" i="12"/>
  <c r="AO31" i="12"/>
  <c r="AQ31" i="12"/>
  <c r="AX9" i="12"/>
  <c r="CX9" i="12"/>
  <c r="CW15" i="12"/>
  <c r="CX15" i="12"/>
  <c r="BE34" i="12"/>
  <c r="AR34" i="12"/>
  <c r="AN13" i="12"/>
  <c r="CW13" i="12"/>
  <c r="CW33" i="12"/>
  <c r="AT33" i="12"/>
  <c r="CX33" i="12"/>
  <c r="AX30" i="12"/>
  <c r="BD30" i="12"/>
  <c r="BE30" i="12"/>
  <c r="AT18" i="12"/>
  <c r="BA18" i="12"/>
  <c r="BJ23" i="12"/>
  <c r="AP23" i="12"/>
  <c r="AS23" i="12"/>
  <c r="BJ12" i="12"/>
  <c r="AN12" i="12"/>
  <c r="BE27" i="12"/>
  <c r="BI27" i="12"/>
  <c r="AU32" i="12"/>
  <c r="AY32" i="12"/>
  <c r="AS24" i="12"/>
  <c r="AP24" i="12"/>
  <c r="BF16" i="12"/>
  <c r="BC16" i="12"/>
  <c r="AV20" i="12"/>
  <c r="AW20" i="12"/>
  <c r="AS8" i="12"/>
  <c r="AZ8" i="12"/>
  <c r="AY8" i="12"/>
  <c r="AX38" i="12"/>
  <c r="AW38" i="12"/>
  <c r="BJ28" i="12"/>
  <c r="CW28" i="12"/>
  <c r="CW10" i="12"/>
  <c r="BD36" i="12"/>
  <c r="AS36" i="12"/>
  <c r="AX19" i="12"/>
  <c r="BB19" i="12"/>
  <c r="BI31" i="12"/>
  <c r="AV31" i="12"/>
  <c r="AX31" i="12"/>
  <c r="BD9" i="12"/>
  <c r="AZ9" i="12"/>
  <c r="AS9" i="12"/>
  <c r="AQ33" i="12"/>
  <c r="BG33" i="12"/>
  <c r="CX30" i="12"/>
  <c r="AQ30" i="12"/>
  <c r="BA30" i="12"/>
  <c r="AP18" i="12"/>
  <c r="BH18" i="12"/>
  <c r="AV23" i="12"/>
  <c r="AZ23" i="12"/>
  <c r="AR12" i="12"/>
  <c r="AS12" i="12"/>
  <c r="AX27" i="12"/>
  <c r="AW27" i="12"/>
  <c r="AT27" i="12"/>
  <c r="AX32" i="12"/>
  <c r="BH32" i="12"/>
  <c r="BF24" i="12"/>
  <c r="AU24" i="12"/>
  <c r="AR16" i="12"/>
  <c r="CW16" i="12"/>
  <c r="AX20" i="12"/>
  <c r="AY20" i="12"/>
  <c r="AN8" i="12"/>
  <c r="AC71" i="12"/>
  <c r="AT8" i="12"/>
  <c r="BJ38" i="12"/>
  <c r="BB38" i="12"/>
  <c r="BH28" i="12"/>
  <c r="CX28" i="12"/>
  <c r="AP28" i="12"/>
  <c r="CT10" i="12"/>
  <c r="AV10" i="12"/>
  <c r="AQ36" i="12"/>
  <c r="AY36" i="12"/>
  <c r="AW19" i="12"/>
  <c r="BE19" i="12"/>
  <c r="AP31" i="12"/>
  <c r="CW31" i="12"/>
  <c r="BJ31" i="12"/>
  <c r="CW9" i="12"/>
  <c r="AZ15" i="12"/>
  <c r="BG15" i="12"/>
  <c r="CX34" i="12"/>
  <c r="AW34" i="12"/>
  <c r="CX11" i="12"/>
  <c r="AN11" i="12"/>
  <c r="AZ13" i="12"/>
  <c r="BF13" i="12"/>
  <c r="BC22" i="12"/>
  <c r="AY22" i="12"/>
  <c r="AS33" i="12"/>
  <c r="AU33" i="12"/>
  <c r="BF25" i="12"/>
  <c r="CT25" i="12"/>
  <c r="AR30" i="12"/>
  <c r="AT30" i="12"/>
  <c r="BG17" i="12"/>
  <c r="BC17" i="12"/>
  <c r="AZ21" i="12"/>
  <c r="AY21" i="12"/>
  <c r="BB18" i="12"/>
  <c r="AX18" i="12"/>
  <c r="AY23" i="12"/>
  <c r="BH23" i="12"/>
  <c r="CX12" i="12"/>
  <c r="BA12" i="12"/>
  <c r="AT12" i="12"/>
  <c r="AO27" i="12"/>
  <c r="BH27" i="12"/>
  <c r="BD27" i="12"/>
  <c r="CX29" i="12"/>
  <c r="AP29" i="12"/>
  <c r="BF32" i="12"/>
  <c r="AP32" i="12"/>
  <c r="CX24" i="12"/>
  <c r="AO24" i="12"/>
  <c r="AP16" i="12"/>
  <c r="BG16" i="12"/>
  <c r="AP20" i="12"/>
  <c r="CW20" i="12"/>
  <c r="CX8" i="12"/>
  <c r="BJ8" i="12"/>
  <c r="AC70" i="12"/>
  <c r="AY38" i="12"/>
  <c r="CX38" i="12"/>
  <c r="AR28" i="12"/>
  <c r="AT28" i="12"/>
  <c r="AW28" i="12"/>
  <c r="AW37" i="12"/>
  <c r="CX37" i="12"/>
  <c r="AX10" i="12"/>
  <c r="AZ10" i="12"/>
  <c r="AR36" i="12"/>
  <c r="BG36" i="12"/>
  <c r="AY19" i="12"/>
  <c r="CT19" i="12"/>
  <c r="CT31" i="12"/>
  <c r="AT31" i="12"/>
  <c r="AT9" i="12"/>
  <c r="AR9" i="12"/>
  <c r="BH35" i="12"/>
  <c r="AX35" i="12"/>
  <c r="AO15" i="12"/>
  <c r="BB15" i="12"/>
  <c r="BH15" i="12"/>
  <c r="AQ34" i="12"/>
  <c r="AS34" i="12"/>
  <c r="BA11" i="12"/>
  <c r="BE11" i="12"/>
  <c r="AU13" i="12"/>
  <c r="CX13" i="12"/>
  <c r="BE22" i="12"/>
  <c r="AP22" i="12"/>
  <c r="BC33" i="12"/>
  <c r="BE33" i="12"/>
  <c r="BJ25" i="12"/>
  <c r="AN25" i="12"/>
  <c r="CT30" i="12"/>
  <c r="AW30" i="12"/>
  <c r="BA17" i="12"/>
  <c r="CT17" i="12"/>
  <c r="BB17" i="12"/>
  <c r="CX21" i="12"/>
  <c r="BE18" i="12"/>
  <c r="BJ18" i="12"/>
  <c r="BC23" i="12"/>
  <c r="CW23" i="12"/>
  <c r="BG12" i="12"/>
  <c r="AX12" i="12"/>
  <c r="AW12" i="12"/>
  <c r="CX27" i="12"/>
  <c r="AU27" i="12"/>
  <c r="CT29" i="12"/>
  <c r="BH29" i="12"/>
  <c r="BI32" i="12"/>
  <c r="AW32" i="12"/>
  <c r="AR32" i="12"/>
  <c r="BD24" i="12"/>
  <c r="AQ24" i="12"/>
  <c r="BE16" i="12"/>
  <c r="CX16" i="12"/>
  <c r="BH20" i="12"/>
  <c r="AZ20" i="12"/>
  <c r="AO8" i="12"/>
  <c r="AW8" i="12"/>
  <c r="AC69" i="12"/>
  <c r="CW38" i="12"/>
  <c r="BF38" i="12"/>
  <c r="AO28" i="12"/>
  <c r="BC28" i="12"/>
  <c r="BI37" i="12"/>
  <c r="AO10" i="12"/>
  <c r="BA10" i="12"/>
  <c r="BE36" i="12"/>
  <c r="BI36" i="12"/>
  <c r="AW36" i="12"/>
  <c r="CW19" i="12"/>
  <c r="BA19" i="12"/>
  <c r="BA31" i="12"/>
  <c r="AY31" i="12"/>
  <c r="AO9" i="12"/>
  <c r="BI9" i="12"/>
  <c r="BA9" i="12"/>
  <c r="AP35" i="12"/>
  <c r="BI15" i="12"/>
  <c r="AR15" i="12"/>
  <c r="AW15" i="12"/>
  <c r="AU34" i="12"/>
  <c r="AN34" i="12"/>
  <c r="CW11" i="12"/>
  <c r="BG11" i="12"/>
  <c r="CT13" i="12"/>
  <c r="AR13" i="12"/>
  <c r="CW22" i="12"/>
  <c r="AO22" i="12"/>
  <c r="CT33" i="12"/>
  <c r="AS25" i="12"/>
  <c r="AV25" i="12"/>
  <c r="AO30" i="12"/>
  <c r="AP17" i="12"/>
  <c r="AU17" i="12"/>
  <c r="CX17" i="12"/>
  <c r="AQ21" i="12"/>
  <c r="AN21" i="12"/>
  <c r="AR18" i="12"/>
  <c r="BG18" i="12"/>
  <c r="BB23" i="12"/>
  <c r="BE23" i="12"/>
  <c r="BE12" i="12"/>
  <c r="AQ12" i="12"/>
  <c r="BG27" i="12"/>
  <c r="CT27" i="12"/>
  <c r="AW29" i="12"/>
  <c r="BG29" i="12"/>
  <c r="AT32" i="12"/>
  <c r="AO32" i="12"/>
  <c r="BA32" i="12"/>
  <c r="AT24" i="12"/>
  <c r="AY24" i="12"/>
  <c r="AO16" i="12"/>
  <c r="BH16" i="12"/>
  <c r="CT20" i="12"/>
  <c r="BG20" i="12"/>
  <c r="CW8" i="12"/>
  <c r="AC64" i="12"/>
  <c r="BE8" i="12"/>
  <c r="AT38" i="12"/>
  <c r="AU38" i="12"/>
  <c r="BE28" i="12"/>
  <c r="BF28" i="12"/>
  <c r="AR10" i="12"/>
  <c r="AW10" i="12"/>
  <c r="BI10" i="12"/>
  <c r="AP36" i="12"/>
  <c r="AU36" i="12"/>
  <c r="AT36" i="12"/>
  <c r="BJ19" i="12"/>
  <c r="BD31" i="12"/>
  <c r="BF31" i="12"/>
  <c r="AU9" i="12"/>
  <c r="AQ9" i="12"/>
  <c r="BD34" i="12"/>
  <c r="BB13" i="12"/>
  <c r="AQ13" i="12"/>
  <c r="AY33" i="12"/>
  <c r="BB33" i="12"/>
  <c r="BB30" i="12"/>
  <c r="BG30" i="12"/>
  <c r="AR21" i="12"/>
  <c r="AZ18" i="12"/>
  <c r="AU18" i="12"/>
  <c r="AQ23" i="12"/>
  <c r="BF23" i="12"/>
  <c r="BH12" i="12"/>
  <c r="AZ12" i="12"/>
  <c r="BC12" i="12"/>
  <c r="BJ27" i="12"/>
  <c r="BA27" i="12"/>
  <c r="AB64" i="12"/>
  <c r="AV29" i="12"/>
  <c r="AS32" i="12"/>
  <c r="CW32" i="12"/>
  <c r="AW24" i="12"/>
  <c r="BI24" i="12"/>
  <c r="BD16" i="12"/>
  <c r="BJ16" i="12"/>
  <c r="BA20" i="12"/>
  <c r="AT20" i="12"/>
  <c r="AR8" i="12"/>
  <c r="BC8" i="12"/>
  <c r="BF8" i="12"/>
  <c r="AZ38" i="12"/>
  <c r="AS38" i="12"/>
  <c r="BD28" i="12"/>
  <c r="BI28" i="12"/>
  <c r="AQ37" i="12"/>
  <c r="BB37" i="12"/>
  <c r="AU10" i="12"/>
  <c r="BJ10" i="12"/>
  <c r="AY10" i="12"/>
  <c r="BB36" i="12"/>
  <c r="AN36" i="12"/>
  <c r="AP19" i="12"/>
  <c r="BG19" i="12"/>
  <c r="AR31" i="12"/>
  <c r="AW31" i="12"/>
  <c r="AV9" i="12"/>
  <c r="CT9" i="12"/>
  <c r="BC9" i="12"/>
  <c r="BC15" i="12"/>
  <c r="AP15" i="12"/>
  <c r="AY34" i="12"/>
  <c r="AO34" i="12"/>
  <c r="BC34" i="12"/>
  <c r="AX11" i="12"/>
  <c r="AY11" i="12"/>
  <c r="BE13" i="12"/>
  <c r="BJ13" i="12"/>
  <c r="AQ22" i="12"/>
  <c r="AR22" i="12"/>
  <c r="AT22" i="12"/>
  <c r="AV33" i="12"/>
  <c r="AW33" i="12"/>
  <c r="AP25" i="12"/>
  <c r="AY25" i="12"/>
  <c r="BI25" i="12"/>
  <c r="BH30" i="12"/>
  <c r="AV30" i="12"/>
  <c r="AT17" i="12"/>
  <c r="CW17" i="12"/>
  <c r="AO21" i="12"/>
  <c r="AW21" i="12"/>
  <c r="BD18" i="12"/>
  <c r="AY18" i="12"/>
  <c r="AT23" i="12"/>
  <c r="BA23" i="12"/>
  <c r="BD12" i="12"/>
  <c r="AP27" i="12"/>
  <c r="AY27" i="12"/>
  <c r="AB67" i="12"/>
  <c r="BA29" i="12"/>
  <c r="AS29" i="12"/>
  <c r="AQ32" i="12"/>
  <c r="CT32" i="12"/>
  <c r="AR24" i="12"/>
  <c r="BE24" i="12"/>
  <c r="CT24" i="12"/>
  <c r="BA16" i="12"/>
  <c r="AY16" i="12"/>
  <c r="BE20" i="12"/>
  <c r="BD20" i="12"/>
  <c r="BB8" i="12"/>
  <c r="CT8" i="12"/>
  <c r="AU8" i="12"/>
  <c r="BE38" i="12"/>
  <c r="BD38" i="12"/>
  <c r="AX28" i="12"/>
  <c r="AQ28" i="12"/>
  <c r="AN37" i="12"/>
  <c r="AU37" i="12"/>
  <c r="AN10" i="12"/>
  <c r="BE10" i="12"/>
  <c r="AX36" i="12"/>
  <c r="BJ36" i="12"/>
  <c r="AS19" i="12"/>
  <c r="BC19" i="12"/>
  <c r="BC31" i="12"/>
  <c r="AU31" i="12"/>
  <c r="BJ9" i="12"/>
  <c r="AP9" i="12"/>
  <c r="BG9" i="12"/>
  <c r="CT15" i="12"/>
  <c r="AV34" i="12"/>
  <c r="AT34" i="12"/>
  <c r="CW34" i="12"/>
  <c r="AW11" i="12"/>
  <c r="BC13" i="12"/>
  <c r="AS13" i="12"/>
  <c r="AS22" i="12"/>
  <c r="AN22" i="12"/>
  <c r="AX33" i="12"/>
  <c r="BH33" i="12"/>
  <c r="BD25" i="12"/>
  <c r="AQ25" i="12"/>
  <c r="AS30" i="12"/>
  <c r="BF30" i="12"/>
  <c r="AR17" i="12"/>
  <c r="AX17" i="12"/>
  <c r="BE21" i="12"/>
  <c r="AT21" i="12"/>
  <c r="BI18" i="12"/>
  <c r="AN18" i="12"/>
  <c r="CW18" i="12"/>
  <c r="BI23" i="12"/>
  <c r="BD23" i="12"/>
  <c r="AP12" i="12"/>
  <c r="AY12" i="12"/>
  <c r="BC27" i="12"/>
  <c r="AV27" i="12"/>
  <c r="AB66" i="12"/>
  <c r="AT29" i="12"/>
  <c r="BI29" i="12"/>
  <c r="AN32" i="12"/>
  <c r="CX32" i="12"/>
  <c r="AX24" i="12"/>
  <c r="BH24" i="12"/>
  <c r="AV24" i="12"/>
  <c r="AU16" i="12"/>
  <c r="AW16" i="12"/>
  <c r="BB16" i="12"/>
  <c r="AO20" i="12"/>
  <c r="BC20" i="12"/>
  <c r="AC66" i="12"/>
  <c r="BG8" i="12"/>
  <c r="AC68" i="12"/>
  <c r="AR38" i="12"/>
  <c r="AV38" i="12"/>
  <c r="AZ28" i="12"/>
  <c r="BB28" i="12"/>
  <c r="AO37" i="12"/>
  <c r="AZ37" i="12"/>
  <c r="BD10" i="12"/>
  <c r="AS10" i="12"/>
  <c r="BH36" i="12"/>
  <c r="AO36" i="12"/>
  <c r="BF19" i="12"/>
  <c r="BI19" i="12"/>
  <c r="AU19" i="12"/>
  <c r="BE31" i="12"/>
  <c r="BH31" i="12"/>
  <c r="AP26" i="12"/>
  <c r="BF9" i="12"/>
  <c r="AP13" i="12"/>
  <c r="AN33" i="12"/>
  <c r="BI30" i="12"/>
  <c r="BI17" i="12"/>
  <c r="BB21" i="12"/>
  <c r="AI65" i="12"/>
  <c r="CX18" i="12"/>
  <c r="AQ18" i="12"/>
  <c r="AU23" i="12"/>
  <c r="AX23" i="12"/>
  <c r="AV12" i="12"/>
  <c r="BB12" i="12"/>
  <c r="AN27" i="12"/>
  <c r="AB65" i="12"/>
  <c r="BJ29" i="12"/>
  <c r="BD32" i="12"/>
  <c r="AV32" i="12"/>
  <c r="BG24" i="12"/>
  <c r="BC24" i="12"/>
  <c r="AX16" i="12"/>
  <c r="AU20" i="12"/>
  <c r="BB20" i="12"/>
  <c r="AP8" i="12"/>
  <c r="AC67" i="12"/>
  <c r="AJ69" i="12"/>
  <c r="BI7" i="12"/>
  <c r="BC7" i="12"/>
  <c r="AJ65" i="12"/>
  <c r="AN7" i="12"/>
  <c r="BF7" i="12"/>
  <c r="AJ67" i="12"/>
  <c r="AU7" i="12"/>
  <c r="AT7" i="12"/>
  <c r="AJ64" i="12"/>
  <c r="BA7" i="12"/>
  <c r="BG7" i="12"/>
  <c r="AS7" i="12"/>
  <c r="BD7" i="12"/>
  <c r="BJ7" i="12"/>
  <c r="AY7" i="12"/>
  <c r="BH7" i="12"/>
  <c r="BB7" i="12"/>
  <c r="AW7" i="12"/>
  <c r="BE7" i="12"/>
  <c r="AR7" i="12"/>
  <c r="AQ7" i="12"/>
  <c r="AJ68" i="12"/>
  <c r="CW7" i="12"/>
  <c r="AO7" i="12"/>
  <c r="AX7" i="12"/>
  <c r="AJ70" i="12"/>
  <c r="CT7" i="12"/>
  <c r="AP7" i="12"/>
  <c r="AJ66" i="12"/>
  <c r="AJ71" i="12"/>
  <c r="AV7" i="12"/>
  <c r="CX7" i="12"/>
  <c r="AZ7" i="12"/>
  <c r="CT38" i="12"/>
  <c r="AV28" i="12"/>
  <c r="AS28" i="12"/>
  <c r="BB10" i="12"/>
  <c r="AT10" i="12"/>
  <c r="AV36" i="12"/>
  <c r="CW36" i="12"/>
  <c r="AZ19" i="12"/>
  <c r="BD19" i="12"/>
  <c r="AV19" i="12"/>
  <c r="AN31" i="12"/>
  <c r="AZ31" i="12"/>
  <c r="BE9" i="12"/>
  <c r="BB9" i="12"/>
  <c r="I3" i="2"/>
  <c r="I5" i="2"/>
  <c r="J6" i="2"/>
  <c r="L6" i="11"/>
  <c r="K5" i="11"/>
  <c r="K3" i="11"/>
  <c r="N5" i="24"/>
  <c r="M6" i="24"/>
  <c r="K6" i="17"/>
  <c r="K5" i="17" s="1"/>
  <c r="J5" i="17"/>
  <c r="J3" i="17"/>
  <c r="K6" i="8"/>
  <c r="J5" i="8"/>
  <c r="J3" i="8"/>
  <c r="R2" i="2"/>
  <c r="J3" i="6"/>
  <c r="K6" i="6"/>
  <c r="K5" i="6" s="1"/>
  <c r="J5" i="6"/>
  <c r="M3" i="5"/>
  <c r="M5" i="5"/>
  <c r="N6" i="5"/>
  <c r="J3" i="16"/>
  <c r="J5" i="16"/>
  <c r="K6" i="16"/>
  <c r="AJ75" i="16"/>
  <c r="AJ74" i="16"/>
  <c r="AJ71" i="16"/>
  <c r="AJ72" i="16"/>
  <c r="AJ73" i="16"/>
  <c r="AJ76" i="16"/>
  <c r="AJ77" i="16"/>
  <c r="CW32" i="16"/>
  <c r="BB32" i="16"/>
  <c r="BJ32" i="16"/>
  <c r="AZ32" i="16"/>
  <c r="BC32" i="16"/>
  <c r="AP32" i="16"/>
  <c r="BA32" i="16"/>
  <c r="BF32" i="16"/>
  <c r="AT32" i="16"/>
  <c r="AO32" i="16"/>
  <c r="AW32" i="16"/>
  <c r="BG32" i="16"/>
  <c r="BI32" i="16"/>
  <c r="AY32" i="16"/>
  <c r="BH32" i="16"/>
  <c r="BD32" i="16"/>
  <c r="AS32" i="16"/>
  <c r="AN32" i="16"/>
  <c r="AR32" i="16"/>
  <c r="AX32" i="16"/>
  <c r="AQ32" i="16"/>
  <c r="CT32" i="16"/>
  <c r="AV32" i="16"/>
  <c r="CX32" i="16"/>
  <c r="AU32" i="16"/>
  <c r="BE32" i="16"/>
  <c r="BI8" i="16"/>
  <c r="AQ8" i="16"/>
  <c r="AI75" i="16"/>
  <c r="CW8" i="16"/>
  <c r="BA8" i="16"/>
  <c r="AI74" i="16"/>
  <c r="BF8" i="16"/>
  <c r="AR8" i="16"/>
  <c r="BH8" i="16"/>
  <c r="AP8" i="16"/>
  <c r="CX8" i="16"/>
  <c r="BG8" i="16"/>
  <c r="BC8" i="16"/>
  <c r="AI71" i="16"/>
  <c r="AI72" i="16"/>
  <c r="AI73" i="16"/>
  <c r="AV8" i="16"/>
  <c r="AZ8" i="16"/>
  <c r="AS8" i="16"/>
  <c r="AI77" i="16"/>
  <c r="AI76" i="16"/>
  <c r="BE8" i="16"/>
  <c r="AO8" i="16"/>
  <c r="AY8" i="16"/>
  <c r="AT8" i="16"/>
  <c r="AN8" i="16"/>
  <c r="AX8" i="16"/>
  <c r="AU8" i="16"/>
  <c r="BJ8" i="16"/>
  <c r="CT8" i="16"/>
  <c r="AW8" i="16"/>
  <c r="BB8" i="16"/>
  <c r="BD8" i="16"/>
  <c r="AV26" i="12"/>
  <c r="AS26" i="12"/>
  <c r="BI22" i="12"/>
  <c r="BE26" i="12"/>
  <c r="CW26" i="12"/>
  <c r="AN26" i="12"/>
  <c r="BD26" i="12"/>
  <c r="AX26" i="12"/>
  <c r="AW26" i="12"/>
  <c r="AR26" i="12"/>
  <c r="AU26" i="12"/>
  <c r="AZ26" i="12"/>
  <c r="BA26" i="12"/>
  <c r="AO26" i="12"/>
  <c r="AI70" i="12"/>
  <c r="AI69" i="12"/>
  <c r="BF26" i="12"/>
  <c r="AI71" i="12"/>
  <c r="CX26" i="12"/>
  <c r="AQ26" i="12"/>
  <c r="AI64" i="12"/>
  <c r="BC26" i="12"/>
  <c r="BG26" i="12"/>
  <c r="AI66" i="12"/>
  <c r="AZ22" i="12"/>
  <c r="BA22" i="12"/>
  <c r="AU22" i="12"/>
  <c r="BF22" i="12"/>
  <c r="BG22" i="12"/>
  <c r="BD22" i="12"/>
  <c r="AV22" i="12"/>
  <c r="AW22" i="12"/>
  <c r="AX22" i="12"/>
  <c r="BB22" i="12"/>
  <c r="CT22" i="12"/>
  <c r="BH22" i="12"/>
  <c r="AY26" i="12"/>
  <c r="BI26" i="12"/>
  <c r="AI67" i="12"/>
  <c r="CX22" i="12"/>
  <c r="AT26" i="12"/>
  <c r="CT26" i="12"/>
  <c r="BB26" i="12"/>
  <c r="BH26" i="12"/>
  <c r="AI68" i="12"/>
  <c r="BJ26" i="12"/>
  <c r="O5" i="24"/>
  <c r="N6" i="24"/>
  <c r="L3" i="11"/>
  <c r="M6" i="11"/>
  <c r="L5" i="11"/>
  <c r="K6" i="2"/>
  <c r="K3" i="2" s="1"/>
  <c r="J3" i="2"/>
  <c r="J5" i="2"/>
  <c r="L6" i="8"/>
  <c r="L5" i="8" s="1"/>
  <c r="K5" i="8"/>
  <c r="K3" i="8"/>
  <c r="O6" i="5"/>
  <c r="N3" i="5"/>
  <c r="N5" i="5"/>
  <c r="S2" i="2"/>
  <c r="L6" i="16"/>
  <c r="K5" i="16"/>
  <c r="K3" i="16"/>
  <c r="L3" i="8"/>
  <c r="M6" i="8"/>
  <c r="M3" i="11"/>
  <c r="M5" i="11"/>
  <c r="N6" i="11"/>
  <c r="N5" i="11" s="1"/>
  <c r="AR48" i="4"/>
  <c r="BJ48" i="4"/>
  <c r="AV48" i="4"/>
  <c r="CT48" i="4"/>
  <c r="BB48" i="4"/>
  <c r="BH48" i="4"/>
  <c r="AQ48" i="4"/>
  <c r="AU48" i="4"/>
  <c r="CX48" i="4"/>
  <c r="AO48" i="4"/>
  <c r="AN48" i="4"/>
  <c r="BI48" i="4"/>
  <c r="AZ48" i="4"/>
  <c r="BG48" i="4"/>
  <c r="BF48" i="4"/>
  <c r="AP48" i="4"/>
  <c r="AX48" i="4"/>
  <c r="AY48" i="4"/>
  <c r="CW48" i="4"/>
  <c r="BE48" i="4"/>
  <c r="AW48" i="4"/>
  <c r="BA48" i="4"/>
  <c r="AT48" i="4"/>
  <c r="BD48" i="4"/>
  <c r="BC48" i="4"/>
  <c r="AS48" i="4"/>
  <c r="AO48" i="5"/>
  <c r="BJ48" i="5"/>
  <c r="BF48" i="5"/>
  <c r="AX48" i="5"/>
  <c r="AV48" i="5"/>
  <c r="CT48" i="5"/>
  <c r="AW48" i="5"/>
  <c r="CW48" i="5"/>
  <c r="BE48" i="5"/>
  <c r="CX48" i="5"/>
  <c r="AY48" i="5"/>
  <c r="BG48" i="5"/>
  <c r="AT48" i="5"/>
  <c r="BD48" i="5"/>
  <c r="BH48" i="5"/>
  <c r="AS48" i="5"/>
  <c r="BI48" i="5"/>
  <c r="BB48" i="5"/>
  <c r="BA48" i="5"/>
  <c r="AR48" i="5"/>
  <c r="BC48" i="5"/>
  <c r="AU48" i="5"/>
  <c r="AN48" i="5"/>
  <c r="AQ48" i="5"/>
  <c r="AZ48" i="5"/>
  <c r="AP48" i="5"/>
  <c r="T2" i="2"/>
  <c r="O3" i="5"/>
  <c r="P6" i="5"/>
  <c r="P5" i="5" s="1"/>
  <c r="O5" i="5"/>
  <c r="L5" i="16"/>
  <c r="L3" i="16"/>
  <c r="M6" i="16"/>
  <c r="N3" i="11"/>
  <c r="O6" i="11"/>
  <c r="O5" i="11" s="1"/>
  <c r="N6" i="8"/>
  <c r="N3" i="8" s="1"/>
  <c r="M3" i="8"/>
  <c r="M5" i="8"/>
  <c r="U2" i="2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M3" i="16"/>
  <c r="N6" i="16"/>
  <c r="N3" i="16" s="1"/>
  <c r="M5" i="16"/>
  <c r="O3" i="11"/>
  <c r="BI43" i="4"/>
  <c r="CT43" i="4"/>
  <c r="AS43" i="4"/>
  <c r="AO43" i="4"/>
  <c r="CX43" i="4"/>
  <c r="BC43" i="4"/>
  <c r="AT43" i="4"/>
  <c r="AR43" i="4"/>
  <c r="BG43" i="4"/>
  <c r="AP43" i="4"/>
  <c r="AX43" i="4"/>
  <c r="AQ43" i="4"/>
  <c r="BE43" i="4"/>
  <c r="BH43" i="4"/>
  <c r="CW43" i="4"/>
  <c r="AY43" i="4"/>
  <c r="AU43" i="4"/>
  <c r="AV43" i="4"/>
  <c r="BB43" i="4"/>
  <c r="AW43" i="4"/>
  <c r="BA43" i="4"/>
  <c r="AN43" i="4"/>
  <c r="BF43" i="4"/>
  <c r="BJ43" i="4"/>
  <c r="AZ43" i="4"/>
  <c r="BD43" i="4"/>
  <c r="O6" i="16"/>
  <c r="O5" i="16" s="1"/>
  <c r="AQ43" i="5"/>
  <c r="BC43" i="5"/>
  <c r="BD43" i="5"/>
  <c r="BJ43" i="5"/>
  <c r="AT43" i="5"/>
  <c r="CX43" i="5"/>
  <c r="AR43" i="5"/>
  <c r="BF43" i="5"/>
  <c r="AU43" i="5"/>
  <c r="AP43" i="5"/>
  <c r="BG43" i="5"/>
  <c r="AY43" i="5"/>
  <c r="BA43" i="5"/>
  <c r="AS43" i="5"/>
  <c r="AW43" i="5"/>
  <c r="AX43" i="5"/>
  <c r="AV43" i="5"/>
  <c r="AO43" i="5"/>
  <c r="AN43" i="5"/>
  <c r="CT43" i="5"/>
  <c r="BB43" i="5"/>
  <c r="BI43" i="5"/>
  <c r="AZ43" i="5"/>
  <c r="BE43" i="5"/>
  <c r="BH43" i="5"/>
  <c r="CW43" i="5"/>
  <c r="AO43" i="7"/>
  <c r="BD43" i="7"/>
  <c r="AT43" i="7"/>
  <c r="BC43" i="7"/>
  <c r="BE43" i="7"/>
  <c r="AU43" i="7"/>
  <c r="CT43" i="7"/>
  <c r="AZ43" i="7"/>
  <c r="AS43" i="7"/>
  <c r="AV43" i="7"/>
  <c r="CX43" i="7"/>
  <c r="AN43" i="7"/>
  <c r="BB43" i="7"/>
  <c r="BA43" i="7"/>
  <c r="AY43" i="7"/>
  <c r="CW43" i="7"/>
  <c r="AQ43" i="7"/>
  <c r="BI43" i="7"/>
  <c r="AR43" i="7"/>
  <c r="AP43" i="7"/>
  <c r="BJ43" i="7"/>
  <c r="BH43" i="7"/>
  <c r="BF43" i="7"/>
  <c r="AW43" i="7"/>
  <c r="BG43" i="7"/>
  <c r="AX43" i="7"/>
  <c r="AW43" i="13"/>
  <c r="CW43" i="13"/>
  <c r="BE43" i="13"/>
  <c r="AS43" i="13"/>
  <c r="CX43" i="13"/>
  <c r="AT43" i="13"/>
  <c r="BC43" i="13"/>
  <c r="BI43" i="13"/>
  <c r="AU43" i="13"/>
  <c r="BD43" i="13"/>
  <c r="AV43" i="13"/>
  <c r="AP43" i="13"/>
  <c r="CT43" i="13"/>
  <c r="AY43" i="13"/>
  <c r="AQ43" i="13"/>
  <c r="BA43" i="13"/>
  <c r="BF43" i="13"/>
  <c r="AX43" i="13"/>
  <c r="BH43" i="13"/>
  <c r="AN43" i="13"/>
  <c r="BB43" i="13"/>
  <c r="AZ43" i="13"/>
  <c r="BJ43" i="13"/>
  <c r="BG43" i="13"/>
  <c r="AO43" i="13"/>
  <c r="AR43" i="13"/>
  <c r="AU42" i="4"/>
  <c r="AW42" i="4"/>
  <c r="AX42" i="4"/>
  <c r="AV42" i="4"/>
  <c r="BJ42" i="4"/>
  <c r="AT42" i="4"/>
  <c r="BC42" i="4"/>
  <c r="AQ42" i="4"/>
  <c r="AN42" i="4"/>
  <c r="AR42" i="4"/>
  <c r="BG42" i="4"/>
  <c r="BF42" i="4"/>
  <c r="CW42" i="4"/>
  <c r="AZ42" i="4"/>
  <c r="AS42" i="4"/>
  <c r="BB42" i="4"/>
  <c r="CT42" i="4"/>
  <c r="AO42" i="4"/>
  <c r="BI42" i="4"/>
  <c r="BA42" i="4"/>
  <c r="BD42" i="4"/>
  <c r="CX42" i="4"/>
  <c r="BE42" i="4"/>
  <c r="AY42" i="4"/>
  <c r="BH42" i="4"/>
  <c r="AP42" i="4"/>
  <c r="AP20" i="4"/>
  <c r="AV20" i="4"/>
  <c r="AN20" i="4"/>
  <c r="AW20" i="4"/>
  <c r="BC20" i="4"/>
  <c r="AQ20" i="4"/>
  <c r="CW20" i="4"/>
  <c r="AR20" i="4"/>
  <c r="BA20" i="4"/>
  <c r="BF20" i="4"/>
  <c r="BE20" i="4"/>
  <c r="AX20" i="4"/>
  <c r="CT20" i="4"/>
  <c r="AT20" i="4"/>
  <c r="AO20" i="4"/>
  <c r="BD20" i="4"/>
  <c r="BH20" i="4"/>
  <c r="BB20" i="4"/>
  <c r="BI20" i="4"/>
  <c r="AU20" i="4"/>
  <c r="CX20" i="4"/>
  <c r="AY20" i="4"/>
  <c r="AZ20" i="4"/>
  <c r="BJ20" i="4"/>
  <c r="BG20" i="4"/>
  <c r="AS20" i="4"/>
  <c r="AZ42" i="5"/>
  <c r="AT42" i="5"/>
  <c r="BC42" i="5"/>
  <c r="BE42" i="5"/>
  <c r="AU42" i="5"/>
  <c r="CX42" i="5"/>
  <c r="BA42" i="5"/>
  <c r="AP42" i="5"/>
  <c r="BJ42" i="5"/>
  <c r="AN42" i="5"/>
  <c r="AQ42" i="5"/>
  <c r="CT42" i="5"/>
  <c r="CW42" i="5"/>
  <c r="AX42" i="5"/>
  <c r="AO42" i="5"/>
  <c r="AW42" i="5"/>
  <c r="AR42" i="5"/>
  <c r="AS42" i="5"/>
  <c r="AY42" i="5"/>
  <c r="BH42" i="5"/>
  <c r="BG42" i="5"/>
  <c r="BD42" i="5"/>
  <c r="BF42" i="5"/>
  <c r="BI42" i="5"/>
  <c r="BB42" i="5"/>
  <c r="AV42" i="5"/>
  <c r="BI20" i="2"/>
  <c r="CL20" i="2" s="1"/>
  <c r="CT20" i="2"/>
  <c r="AV20" i="2"/>
  <c r="BY20" i="2" s="1"/>
  <c r="AR20" i="2"/>
  <c r="BU20" i="2" s="1"/>
  <c r="BH20" i="2"/>
  <c r="CK20" i="2" s="1"/>
  <c r="BE20" i="2"/>
  <c r="CH20" i="2" s="1"/>
  <c r="AQ20" i="2"/>
  <c r="BT20" i="2" s="1"/>
  <c r="CX20" i="2"/>
  <c r="CY20" i="2" s="1"/>
  <c r="BF20" i="2"/>
  <c r="CI20" i="2" s="1"/>
  <c r="AO20" i="2"/>
  <c r="BR20" i="2" s="1"/>
  <c r="BB20" i="2"/>
  <c r="CE20" i="2" s="1"/>
  <c r="AU20" i="2"/>
  <c r="BX20" i="2" s="1"/>
  <c r="AN20" i="2"/>
  <c r="BQ20" i="2" s="1"/>
  <c r="AS20" i="2"/>
  <c r="BV20" i="2" s="1"/>
  <c r="AT20" i="2"/>
  <c r="BW20" i="2" s="1"/>
  <c r="BA20" i="2"/>
  <c r="CD20" i="2" s="1"/>
  <c r="CN20" i="2"/>
  <c r="BL20" i="2" s="1"/>
  <c r="BK20" i="2" s="1"/>
  <c r="AP20" i="2"/>
  <c r="BS20" i="2" s="1"/>
  <c r="AW20" i="2"/>
  <c r="BZ20" i="2" s="1"/>
  <c r="BG20" i="2"/>
  <c r="CJ20" i="2" s="1"/>
  <c r="AY20" i="2"/>
  <c r="CB20" i="2" s="1"/>
  <c r="CW20" i="2"/>
  <c r="BD20" i="2"/>
  <c r="CG20" i="2" s="1"/>
  <c r="AX20" i="2"/>
  <c r="CA20" i="2" s="1"/>
  <c r="AZ20" i="2"/>
  <c r="CC20" i="2" s="1"/>
  <c r="BJ20" i="2"/>
  <c r="CM20" i="2" s="1"/>
  <c r="BC20" i="2"/>
  <c r="CF20" i="2" s="1"/>
  <c r="AN40" i="2"/>
  <c r="BQ40" i="2" s="1"/>
  <c r="BF40" i="2"/>
  <c r="CI40" i="2" s="1"/>
  <c r="CT40" i="2"/>
  <c r="BG40" i="2"/>
  <c r="CJ40" i="2" s="1"/>
  <c r="AS40" i="2"/>
  <c r="BV40" i="2" s="1"/>
  <c r="BI40" i="2"/>
  <c r="CL40" i="2" s="1"/>
  <c r="BD40" i="2"/>
  <c r="CG40" i="2" s="1"/>
  <c r="AT40" i="2"/>
  <c r="BW40" i="2" s="1"/>
  <c r="CX40" i="2"/>
  <c r="CY40" i="2" s="1"/>
  <c r="BB40" i="2"/>
  <c r="CE40" i="2" s="1"/>
  <c r="BH40" i="2"/>
  <c r="CK40" i="2" s="1"/>
  <c r="AZ40" i="2"/>
  <c r="CC40" i="2" s="1"/>
  <c r="AW40" i="2"/>
  <c r="BZ40" i="2" s="1"/>
  <c r="AO40" i="2"/>
  <c r="BR40" i="2" s="1"/>
  <c r="AR40" i="2"/>
  <c r="BU40" i="2" s="1"/>
  <c r="AP40" i="2"/>
  <c r="BS40" i="2" s="1"/>
  <c r="CN40" i="2"/>
  <c r="BA40" i="2"/>
  <c r="CD40" i="2" s="1"/>
  <c r="BC40" i="2"/>
  <c r="CF40" i="2" s="1"/>
  <c r="AX40" i="2"/>
  <c r="CA40" i="2" s="1"/>
  <c r="AV40" i="2"/>
  <c r="BY40" i="2" s="1"/>
  <c r="BJ40" i="2"/>
  <c r="CM40" i="2" s="1"/>
  <c r="CW40" i="2"/>
  <c r="BE40" i="2"/>
  <c r="CH40" i="2" s="1"/>
  <c r="AU40" i="2"/>
  <c r="BX40" i="2" s="1"/>
  <c r="AY40" i="2"/>
  <c r="CB40" i="2" s="1"/>
  <c r="AQ40" i="2"/>
  <c r="BT40" i="2" s="1"/>
  <c r="BI54" i="2"/>
  <c r="CL54" i="2" s="1"/>
  <c r="AW54" i="2"/>
  <c r="BZ54" i="2" s="1"/>
  <c r="BD54" i="2"/>
  <c r="CG54" i="2" s="1"/>
  <c r="CN54" i="2"/>
  <c r="BL54" i="2"/>
  <c r="BK54" i="2" s="1"/>
  <c r="BG54" i="2"/>
  <c r="CJ54" i="2" s="1"/>
  <c r="BB54" i="2"/>
  <c r="CE54" i="2" s="1"/>
  <c r="CX54" i="2"/>
  <c r="CY54" i="2" s="1"/>
  <c r="BJ54" i="2"/>
  <c r="CM54" i="2" s="1"/>
  <c r="BA54" i="2"/>
  <c r="CD54" i="2" s="1"/>
  <c r="AX54" i="2"/>
  <c r="CA54" i="2" s="1"/>
  <c r="AP54" i="2"/>
  <c r="BS54" i="2" s="1"/>
  <c r="BE54" i="2"/>
  <c r="CH54" i="2" s="1"/>
  <c r="CT54" i="2"/>
  <c r="CW54" i="2"/>
  <c r="AY54" i="2"/>
  <c r="CB54" i="2" s="1"/>
  <c r="BF54" i="2"/>
  <c r="CI54" i="2" s="1"/>
  <c r="AQ54" i="2"/>
  <c r="BT54" i="2" s="1"/>
  <c r="AO54" i="2"/>
  <c r="BR54" i="2" s="1"/>
  <c r="AR54" i="2"/>
  <c r="BU54" i="2" s="1"/>
  <c r="AZ54" i="2"/>
  <c r="CC54" i="2" s="1"/>
  <c r="AT54" i="2"/>
  <c r="BW54" i="2" s="1"/>
  <c r="AV54" i="2"/>
  <c r="BY54" i="2" s="1"/>
  <c r="BH54" i="2"/>
  <c r="CK54" i="2" s="1"/>
  <c r="AU54" i="2"/>
  <c r="BX54" i="2" s="1"/>
  <c r="AN54" i="2"/>
  <c r="BQ54" i="2" s="1"/>
  <c r="BC54" i="2"/>
  <c r="CF54" i="2" s="1"/>
  <c r="AS54" i="2"/>
  <c r="BV54" i="2" s="1"/>
  <c r="AZ48" i="2"/>
  <c r="CC48" i="2" s="1"/>
  <c r="AS48" i="2"/>
  <c r="BV48" i="2" s="1"/>
  <c r="BI48" i="2"/>
  <c r="CN48" i="2"/>
  <c r="BL48" i="2" s="1"/>
  <c r="BK48" i="2" s="1"/>
  <c r="BE48" i="2"/>
  <c r="CH48" i="2" s="1"/>
  <c r="AP48" i="2"/>
  <c r="BS48" i="2" s="1"/>
  <c r="AW48" i="2"/>
  <c r="BZ48" i="2" s="1"/>
  <c r="AU48" i="2"/>
  <c r="BX48" i="2" s="1"/>
  <c r="AV48" i="2"/>
  <c r="BY48" i="2" s="1"/>
  <c r="CX48" i="2"/>
  <c r="CY48" i="2" s="1"/>
  <c r="BH48" i="2"/>
  <c r="CK48" i="2" s="1"/>
  <c r="AN48" i="2"/>
  <c r="BQ48" i="2" s="1"/>
  <c r="BD48" i="2"/>
  <c r="CG48" i="2" s="1"/>
  <c r="CT48" i="2"/>
  <c r="AQ48" i="2"/>
  <c r="BT48" i="2" s="1"/>
  <c r="BG48" i="2"/>
  <c r="CJ48" i="2" s="1"/>
  <c r="BJ48" i="2"/>
  <c r="CM48" i="2" s="1"/>
  <c r="AY48" i="2"/>
  <c r="CB48" i="2" s="1"/>
  <c r="BB48" i="2"/>
  <c r="CE48" i="2" s="1"/>
  <c r="AT48" i="2"/>
  <c r="BW48" i="2" s="1"/>
  <c r="BC48" i="2"/>
  <c r="CF48" i="2" s="1"/>
  <c r="BF48" i="2"/>
  <c r="CI48" i="2" s="1"/>
  <c r="BA48" i="2"/>
  <c r="CD48" i="2" s="1"/>
  <c r="AR48" i="2"/>
  <c r="BU48" i="2" s="1"/>
  <c r="AO48" i="2"/>
  <c r="BR48" i="2" s="1"/>
  <c r="AX48" i="2"/>
  <c r="CA48" i="2" s="1"/>
  <c r="CW48" i="2"/>
  <c r="AZ51" i="2"/>
  <c r="CC51" i="2" s="1"/>
  <c r="BE51" i="2"/>
  <c r="CH51" i="2" s="1"/>
  <c r="CN51" i="2"/>
  <c r="BL51" i="2"/>
  <c r="BK51" i="2" s="1"/>
  <c r="BI51" i="2"/>
  <c r="CL51" i="2" s="1"/>
  <c r="BH51" i="2"/>
  <c r="CK51" i="2" s="1"/>
  <c r="BA51" i="2"/>
  <c r="CD51" i="2" s="1"/>
  <c r="CT51" i="2"/>
  <c r="AR51" i="2"/>
  <c r="BU51" i="2" s="1"/>
  <c r="AU51" i="2"/>
  <c r="BX51" i="2" s="1"/>
  <c r="BC51" i="2"/>
  <c r="CF51" i="2" s="1"/>
  <c r="AT51" i="2"/>
  <c r="BW51" i="2" s="1"/>
  <c r="CX51" i="2"/>
  <c r="CY51" i="2" s="1"/>
  <c r="AY51" i="2"/>
  <c r="CB51" i="2" s="1"/>
  <c r="BG51" i="2"/>
  <c r="CJ51" i="2" s="1"/>
  <c r="AV51" i="2"/>
  <c r="BY51" i="2" s="1"/>
  <c r="AX51" i="2"/>
  <c r="CA51" i="2" s="1"/>
  <c r="AN51" i="2"/>
  <c r="BQ51" i="2" s="1"/>
  <c r="AW51" i="2"/>
  <c r="BZ51" i="2" s="1"/>
  <c r="BF51" i="2"/>
  <c r="CI51" i="2" s="1"/>
  <c r="AQ51" i="2"/>
  <c r="BT51" i="2" s="1"/>
  <c r="BD51" i="2"/>
  <c r="CG51" i="2" s="1"/>
  <c r="AO51" i="2"/>
  <c r="BR51" i="2" s="1"/>
  <c r="BJ51" i="2"/>
  <c r="CM51" i="2" s="1"/>
  <c r="AP51" i="2"/>
  <c r="BS51" i="2" s="1"/>
  <c r="CW51" i="2"/>
  <c r="BB51" i="2"/>
  <c r="CE51" i="2" s="1"/>
  <c r="AS51" i="2"/>
  <c r="BV51" i="2" s="1"/>
  <c r="BC52" i="2"/>
  <c r="CF52" i="2" s="1"/>
  <c r="BG52" i="2"/>
  <c r="CJ52" i="2" s="1"/>
  <c r="AW52" i="2"/>
  <c r="BZ52" i="2" s="1"/>
  <c r="BI52" i="2"/>
  <c r="CL52" i="2" s="1"/>
  <c r="AO52" i="2"/>
  <c r="BR52" i="2" s="1"/>
  <c r="BD52" i="2"/>
  <c r="CG52" i="2" s="1"/>
  <c r="AZ52" i="2"/>
  <c r="CC52" i="2" s="1"/>
  <c r="CN52" i="2"/>
  <c r="BL52" i="2" s="1"/>
  <c r="BK52" i="2" s="1"/>
  <c r="AR52" i="2"/>
  <c r="BU52" i="2" s="1"/>
  <c r="AS52" i="2"/>
  <c r="BV52" i="2" s="1"/>
  <c r="BE52" i="2"/>
  <c r="CH52" i="2" s="1"/>
  <c r="AY52" i="2"/>
  <c r="CB52" i="2" s="1"/>
  <c r="CX52" i="2"/>
  <c r="CY52" i="2" s="1"/>
  <c r="CT52" i="2"/>
  <c r="AP52" i="2"/>
  <c r="BS52" i="2" s="1"/>
  <c r="AQ52" i="2"/>
  <c r="BT52" i="2" s="1"/>
  <c r="AT52" i="2"/>
  <c r="BW52" i="2" s="1"/>
  <c r="BA52" i="2"/>
  <c r="CD52" i="2" s="1"/>
  <c r="AN52" i="2"/>
  <c r="BQ52" i="2" s="1"/>
  <c r="BF52" i="2"/>
  <c r="CI52" i="2" s="1"/>
  <c r="CW52" i="2"/>
  <c r="BJ52" i="2"/>
  <c r="CM52" i="2" s="1"/>
  <c r="BH52" i="2"/>
  <c r="CK52" i="2" s="1"/>
  <c r="AX52" i="2"/>
  <c r="CA52" i="2" s="1"/>
  <c r="AV52" i="2"/>
  <c r="BY52" i="2" s="1"/>
  <c r="AU52" i="2"/>
  <c r="BX52" i="2" s="1"/>
  <c r="BB52" i="2"/>
  <c r="CE52" i="2" s="1"/>
  <c r="AR46" i="2"/>
  <c r="BU46" i="2" s="1"/>
  <c r="AU46" i="2"/>
  <c r="BX46" i="2" s="1"/>
  <c r="CX46" i="2"/>
  <c r="CY46" i="2" s="1"/>
  <c r="BA46" i="2"/>
  <c r="CD46" i="2" s="1"/>
  <c r="AN46" i="2"/>
  <c r="BQ46" i="2" s="1"/>
  <c r="BB46" i="2"/>
  <c r="CE46" i="2" s="1"/>
  <c r="BJ46" i="2"/>
  <c r="CM46" i="2" s="1"/>
  <c r="CN46" i="2"/>
  <c r="BL46" i="2" s="1"/>
  <c r="BK46" i="2" s="1"/>
  <c r="AY46" i="2"/>
  <c r="CB46" i="2" s="1"/>
  <c r="BC46" i="2"/>
  <c r="CF46" i="2" s="1"/>
  <c r="BD46" i="2"/>
  <c r="CG46" i="2" s="1"/>
  <c r="BG46" i="2"/>
  <c r="CJ46" i="2" s="1"/>
  <c r="AT46" i="2"/>
  <c r="BW46" i="2" s="1"/>
  <c r="AZ46" i="2"/>
  <c r="CC46" i="2" s="1"/>
  <c r="AS46" i="2"/>
  <c r="BV46" i="2" s="1"/>
  <c r="AW46" i="2"/>
  <c r="BZ46" i="2" s="1"/>
  <c r="AQ46" i="2"/>
  <c r="BT46" i="2" s="1"/>
  <c r="BF46" i="2"/>
  <c r="CI46" i="2" s="1"/>
  <c r="BH46" i="2"/>
  <c r="CK46" i="2" s="1"/>
  <c r="AP46" i="2"/>
  <c r="BS46" i="2" s="1"/>
  <c r="AV46" i="2"/>
  <c r="BY46" i="2" s="1"/>
  <c r="BE46" i="2"/>
  <c r="CH46" i="2" s="1"/>
  <c r="AO46" i="2"/>
  <c r="BR46" i="2" s="1"/>
  <c r="CW46" i="2"/>
  <c r="AX46" i="2"/>
  <c r="CA46" i="2" s="1"/>
  <c r="CT46" i="2"/>
  <c r="BI46" i="2"/>
  <c r="CL46" i="2" s="1"/>
  <c r="AW53" i="2"/>
  <c r="BZ53" i="2" s="1"/>
  <c r="BI53" i="2"/>
  <c r="CL53" i="2" s="1"/>
  <c r="CT53" i="2"/>
  <c r="AQ53" i="2"/>
  <c r="BT53" i="2" s="1"/>
  <c r="BH53" i="2"/>
  <c r="CK53" i="2" s="1"/>
  <c r="AT53" i="2"/>
  <c r="BW53" i="2" s="1"/>
  <c r="CW53" i="2"/>
  <c r="AV53" i="2"/>
  <c r="BY53" i="2" s="1"/>
  <c r="AP53" i="2"/>
  <c r="BS53" i="2" s="1"/>
  <c r="BD53" i="2"/>
  <c r="CG53" i="2" s="1"/>
  <c r="AZ53" i="2"/>
  <c r="CC53" i="2" s="1"/>
  <c r="AX53" i="2"/>
  <c r="CA53" i="2" s="1"/>
  <c r="BB53" i="2"/>
  <c r="CE53" i="2" s="1"/>
  <c r="AR53" i="2"/>
  <c r="BU53" i="2" s="1"/>
  <c r="BF53" i="2"/>
  <c r="CI53" i="2" s="1"/>
  <c r="BE53" i="2"/>
  <c r="CH53" i="2" s="1"/>
  <c r="AN53" i="2"/>
  <c r="BQ53" i="2" s="1"/>
  <c r="BA53" i="2"/>
  <c r="CD53" i="2" s="1"/>
  <c r="AY53" i="2"/>
  <c r="CB53" i="2" s="1"/>
  <c r="BC53" i="2"/>
  <c r="CF53" i="2" s="1"/>
  <c r="BG53" i="2"/>
  <c r="CJ53" i="2" s="1"/>
  <c r="BJ53" i="2"/>
  <c r="CM53" i="2" s="1"/>
  <c r="AU53" i="2"/>
  <c r="BX53" i="2" s="1"/>
  <c r="CN53" i="2"/>
  <c r="BL53" i="2" s="1"/>
  <c r="BK53" i="2" s="1"/>
  <c r="CX53" i="2"/>
  <c r="CY53" i="2" s="1"/>
  <c r="AS53" i="2"/>
  <c r="BV53" i="2" s="1"/>
  <c r="AO53" i="2"/>
  <c r="BR53" i="2" s="1"/>
  <c r="AT49" i="2"/>
  <c r="BW49" i="2" s="1"/>
  <c r="BF49" i="2"/>
  <c r="CI49" i="2" s="1"/>
  <c r="AS49" i="2"/>
  <c r="BV49" i="2" s="1"/>
  <c r="AZ49" i="2"/>
  <c r="CC49" i="2" s="1"/>
  <c r="CT49" i="2"/>
  <c r="BG49" i="2"/>
  <c r="CJ49" i="2" s="1"/>
  <c r="AY49" i="2"/>
  <c r="CB49" i="2" s="1"/>
  <c r="CX49" i="2"/>
  <c r="CY49" i="2"/>
  <c r="AO49" i="2"/>
  <c r="BR49" i="2" s="1"/>
  <c r="CN49" i="2"/>
  <c r="BL49" i="2"/>
  <c r="BK49" i="2" s="1"/>
  <c r="AR49" i="2"/>
  <c r="BU49" i="2" s="1"/>
  <c r="BJ49" i="2"/>
  <c r="CM49" i="2" s="1"/>
  <c r="BI49" i="2"/>
  <c r="CL49" i="2" s="1"/>
  <c r="AV49" i="2"/>
  <c r="BY49" i="2" s="1"/>
  <c r="AQ49" i="2"/>
  <c r="BT49" i="2" s="1"/>
  <c r="AW49" i="2"/>
  <c r="BZ49" i="2" s="1"/>
  <c r="AP49" i="2"/>
  <c r="BS49" i="2" s="1"/>
  <c r="BC49" i="2"/>
  <c r="CF49" i="2" s="1"/>
  <c r="AU49" i="2"/>
  <c r="BX49" i="2" s="1"/>
  <c r="BB49" i="2"/>
  <c r="CE49" i="2" s="1"/>
  <c r="BH49" i="2"/>
  <c r="CK49" i="2" s="1"/>
  <c r="CW49" i="2"/>
  <c r="BD49" i="2"/>
  <c r="CG49" i="2" s="1"/>
  <c r="AN49" i="2"/>
  <c r="BQ49" i="2" s="1"/>
  <c r="BE49" i="2"/>
  <c r="CH49" i="2" s="1"/>
  <c r="BA49" i="2"/>
  <c r="CD49" i="2" s="1"/>
  <c r="AX49" i="2"/>
  <c r="CA49" i="2" s="1"/>
  <c r="AY50" i="2"/>
  <c r="CB50" i="2" s="1"/>
  <c r="AO50" i="2"/>
  <c r="BR50" i="2" s="1"/>
  <c r="BC50" i="2"/>
  <c r="CF50" i="2" s="1"/>
  <c r="BA50" i="2"/>
  <c r="CD50" i="2" s="1"/>
  <c r="BB50" i="2"/>
  <c r="CE50" i="2" s="1"/>
  <c r="AN50" i="2"/>
  <c r="BQ50" i="2" s="1"/>
  <c r="BE50" i="2"/>
  <c r="CH50" i="2" s="1"/>
  <c r="BG50" i="2"/>
  <c r="CJ50" i="2" s="1"/>
  <c r="BH50" i="2"/>
  <c r="CK50" i="2" s="1"/>
  <c r="AR50" i="2"/>
  <c r="BU50" i="2" s="1"/>
  <c r="AP50" i="2"/>
  <c r="BS50" i="2" s="1"/>
  <c r="AX50" i="2"/>
  <c r="CA50" i="2" s="1"/>
  <c r="AQ50" i="2"/>
  <c r="BT50" i="2" s="1"/>
  <c r="AZ50" i="2"/>
  <c r="CC50" i="2" s="1"/>
  <c r="BI50" i="2"/>
  <c r="CL50" i="2" s="1"/>
  <c r="BF50" i="2"/>
  <c r="CI50" i="2" s="1"/>
  <c r="AU50" i="2"/>
  <c r="BX50" i="2" s="1"/>
  <c r="AS50" i="2"/>
  <c r="BV50" i="2" s="1"/>
  <c r="BD50" i="2"/>
  <c r="CG50" i="2" s="1"/>
  <c r="AT50" i="2"/>
  <c r="BW50" i="2" s="1"/>
  <c r="AW50" i="2"/>
  <c r="BZ50" i="2" s="1"/>
  <c r="AV50" i="2"/>
  <c r="BY50" i="2" s="1"/>
  <c r="CW50" i="2"/>
  <c r="CT50" i="2"/>
  <c r="CN50" i="2"/>
  <c r="BL50" i="2" s="1"/>
  <c r="BK50" i="2"/>
  <c r="CX50" i="2"/>
  <c r="CY50" i="2" s="1"/>
  <c r="BJ50" i="2"/>
  <c r="CM50" i="2" s="1"/>
  <c r="BA42" i="2"/>
  <c r="CD42" i="2" s="1"/>
  <c r="BJ42" i="2"/>
  <c r="CM42" i="2" s="1"/>
  <c r="BH42" i="2"/>
  <c r="CK42" i="2" s="1"/>
  <c r="AT42" i="2"/>
  <c r="BW42" i="2" s="1"/>
  <c r="AY42" i="2"/>
  <c r="CB42" i="2" s="1"/>
  <c r="BC42" i="2"/>
  <c r="CF42" i="2" s="1"/>
  <c r="AU42" i="2"/>
  <c r="BX42" i="2" s="1"/>
  <c r="BE42" i="2"/>
  <c r="CH42" i="2" s="1"/>
  <c r="AW42" i="2"/>
  <c r="BZ42" i="2" s="1"/>
  <c r="AQ42" i="2"/>
  <c r="BT42" i="2" s="1"/>
  <c r="AV42" i="2"/>
  <c r="BY42" i="2" s="1"/>
  <c r="CX42" i="2"/>
  <c r="CY42" i="2"/>
  <c r="AP42" i="2"/>
  <c r="BS42" i="2" s="1"/>
  <c r="BI42" i="2"/>
  <c r="CL42" i="2" s="1"/>
  <c r="AS42" i="2"/>
  <c r="BV42" i="2" s="1"/>
  <c r="BB42" i="2"/>
  <c r="CE42" i="2" s="1"/>
  <c r="AO42" i="2"/>
  <c r="BR42" i="2" s="1"/>
  <c r="CW42" i="2"/>
  <c r="AX42" i="2"/>
  <c r="CA42" i="2" s="1"/>
  <c r="BD42" i="2"/>
  <c r="CG42" i="2" s="1"/>
  <c r="BF42" i="2"/>
  <c r="CI42" i="2" s="1"/>
  <c r="AN42" i="2"/>
  <c r="BQ42" i="2" s="1"/>
  <c r="BG42" i="2"/>
  <c r="CJ42" i="2" s="1"/>
  <c r="CT42" i="2"/>
  <c r="CN42" i="2"/>
  <c r="AR42" i="2"/>
  <c r="BU42" i="2" s="1"/>
  <c r="AZ42" i="2"/>
  <c r="CC42" i="2" s="1"/>
  <c r="AV44" i="2"/>
  <c r="BY44" i="2" s="1"/>
  <c r="CW44" i="2"/>
  <c r="CN44" i="2"/>
  <c r="BL44" i="2"/>
  <c r="BK44" i="2" s="1"/>
  <c r="BJ44" i="2"/>
  <c r="CM44" i="2" s="1"/>
  <c r="AO44" i="2"/>
  <c r="BR44" i="2" s="1"/>
  <c r="AX44" i="2"/>
  <c r="CA44" i="2" s="1"/>
  <c r="BC44" i="2"/>
  <c r="CF44" i="2" s="1"/>
  <c r="CX44" i="2"/>
  <c r="CY44" i="2" s="1"/>
  <c r="BD44" i="2"/>
  <c r="CG44" i="2" s="1"/>
  <c r="CT44" i="2"/>
  <c r="AT44" i="2"/>
  <c r="BW44" i="2" s="1"/>
  <c r="AP44" i="2"/>
  <c r="BS44" i="2" s="1"/>
  <c r="BF44" i="2"/>
  <c r="CI44" i="2" s="1"/>
  <c r="BH44" i="2"/>
  <c r="CK44" i="2" s="1"/>
  <c r="AZ44" i="2"/>
  <c r="CC44" i="2" s="1"/>
  <c r="AU44" i="2"/>
  <c r="BX44" i="2" s="1"/>
  <c r="BI44" i="2"/>
  <c r="CL44" i="2" s="1"/>
  <c r="BE44" i="2"/>
  <c r="CH44" i="2" s="1"/>
  <c r="AY44" i="2"/>
  <c r="CB44" i="2" s="1"/>
  <c r="AR44" i="2"/>
  <c r="BU44" i="2" s="1"/>
  <c r="BA44" i="2"/>
  <c r="CD44" i="2" s="1"/>
  <c r="AW44" i="2"/>
  <c r="BZ44" i="2" s="1"/>
  <c r="AQ44" i="2"/>
  <c r="BT44" i="2" s="1"/>
  <c r="AN44" i="2"/>
  <c r="BQ44" i="2" s="1"/>
  <c r="BB44" i="2"/>
  <c r="CE44" i="2" s="1"/>
  <c r="BG44" i="2"/>
  <c r="CJ44" i="2" s="1"/>
  <c r="AS44" i="2"/>
  <c r="BV44" i="2" s="1"/>
  <c r="AS55" i="2"/>
  <c r="BV55" i="2" s="1"/>
  <c r="BB55" i="2"/>
  <c r="CE55" i="2" s="1"/>
  <c r="AV55" i="2"/>
  <c r="BY55" i="2" s="1"/>
  <c r="AP55" i="2"/>
  <c r="BS55" i="2" s="1"/>
  <c r="BA55" i="2"/>
  <c r="CD55" i="2" s="1"/>
  <c r="AX55" i="2"/>
  <c r="CA55" i="2" s="1"/>
  <c r="CX55" i="2"/>
  <c r="CY55" i="2" s="1"/>
  <c r="BC55" i="2"/>
  <c r="CF55" i="2" s="1"/>
  <c r="AN55" i="2"/>
  <c r="BQ55" i="2" s="1"/>
  <c r="AY55" i="2"/>
  <c r="CB55" i="2" s="1"/>
  <c r="BE55" i="2"/>
  <c r="CH55" i="2" s="1"/>
  <c r="AO55" i="2"/>
  <c r="BR55" i="2" s="1"/>
  <c r="BG55" i="2"/>
  <c r="CJ55" i="2" s="1"/>
  <c r="CN55" i="2"/>
  <c r="BL55" i="2" s="1"/>
  <c r="BK55" i="2" s="1"/>
  <c r="CW55" i="2"/>
  <c r="BJ55" i="2"/>
  <c r="CM55" i="2" s="1"/>
  <c r="AU55" i="2"/>
  <c r="AZ55" i="2"/>
  <c r="CC55" i="2" s="1"/>
  <c r="CT55" i="2"/>
  <c r="AQ55" i="2"/>
  <c r="BT55" i="2" s="1"/>
  <c r="AT55" i="2"/>
  <c r="BW55" i="2" s="1"/>
  <c r="BH55" i="2"/>
  <c r="CK55" i="2" s="1"/>
  <c r="BI55" i="2"/>
  <c r="CL55" i="2" s="1"/>
  <c r="BF55" i="2"/>
  <c r="CI55" i="2" s="1"/>
  <c r="AR55" i="2"/>
  <c r="BU55" i="2" s="1"/>
  <c r="AW55" i="2"/>
  <c r="BZ55" i="2" s="1"/>
  <c r="BD55" i="2"/>
  <c r="CG55" i="2" s="1"/>
  <c r="BH43" i="2"/>
  <c r="CK43" i="2" s="1"/>
  <c r="BG43" i="2"/>
  <c r="CJ43" i="2" s="1"/>
  <c r="BA43" i="2"/>
  <c r="CD43" i="2" s="1"/>
  <c r="AV43" i="2"/>
  <c r="BY43" i="2" s="1"/>
  <c r="AU43" i="2"/>
  <c r="BX43" i="2" s="1"/>
  <c r="AS43" i="2"/>
  <c r="BV43" i="2" s="1"/>
  <c r="AQ43" i="2"/>
  <c r="BT43" i="2" s="1"/>
  <c r="BE43" i="2"/>
  <c r="CH43" i="2" s="1"/>
  <c r="AZ43" i="2"/>
  <c r="CC43" i="2" s="1"/>
  <c r="CN43" i="2"/>
  <c r="BL43" i="2"/>
  <c r="BK43" i="2"/>
  <c r="AY43" i="2"/>
  <c r="CB43" i="2" s="1"/>
  <c r="BF43" i="2"/>
  <c r="CI43" i="2" s="1"/>
  <c r="BD43" i="2"/>
  <c r="CG43" i="2" s="1"/>
  <c r="CT43" i="2"/>
  <c r="AT43" i="2"/>
  <c r="BW43" i="2" s="1"/>
  <c r="BB43" i="2"/>
  <c r="CE43" i="2" s="1"/>
  <c r="CX43" i="2"/>
  <c r="CY43" i="2"/>
  <c r="BJ43" i="2"/>
  <c r="CM43" i="2" s="1"/>
  <c r="CW43" i="2"/>
  <c r="AP43" i="2"/>
  <c r="BS43" i="2" s="1"/>
  <c r="AX43" i="2"/>
  <c r="CA43" i="2" s="1"/>
  <c r="AW43" i="2"/>
  <c r="BZ43" i="2" s="1"/>
  <c r="BC43" i="2"/>
  <c r="CF43" i="2" s="1"/>
  <c r="AO43" i="2"/>
  <c r="BR43" i="2" s="1"/>
  <c r="BI43" i="2"/>
  <c r="CL43" i="2" s="1"/>
  <c r="AN43" i="2"/>
  <c r="BQ43" i="2" s="1"/>
  <c r="AR43" i="2"/>
  <c r="BU43" i="2" s="1"/>
  <c r="BC29" i="2"/>
  <c r="CF29" i="2" s="1"/>
  <c r="CX29" i="2"/>
  <c r="CY29" i="2" s="1"/>
  <c r="CN29" i="2"/>
  <c r="BL29" i="2"/>
  <c r="BK29" i="2"/>
  <c r="AV29" i="2"/>
  <c r="BY29" i="2" s="1"/>
  <c r="BJ29" i="2"/>
  <c r="CM29" i="2" s="1"/>
  <c r="AS29" i="2"/>
  <c r="BV29" i="2" s="1"/>
  <c r="BB29" i="2"/>
  <c r="CE29" i="2" s="1"/>
  <c r="AN29" i="2"/>
  <c r="BQ29" i="2" s="1"/>
  <c r="AQ29" i="2"/>
  <c r="BT29" i="2" s="1"/>
  <c r="AW29" i="2"/>
  <c r="BZ29" i="2" s="1"/>
  <c r="BF29" i="2"/>
  <c r="CI29" i="2" s="1"/>
  <c r="BD29" i="2"/>
  <c r="CG29" i="2" s="1"/>
  <c r="AP29" i="2"/>
  <c r="BS29" i="2" s="1"/>
  <c r="BI29" i="2"/>
  <c r="CL29" i="2" s="1"/>
  <c r="AZ29" i="2"/>
  <c r="CC29" i="2" s="1"/>
  <c r="AO29" i="2"/>
  <c r="BR29" i="2" s="1"/>
  <c r="AR29" i="2"/>
  <c r="BU29" i="2" s="1"/>
  <c r="BE29" i="2"/>
  <c r="CH29" i="2" s="1"/>
  <c r="BH29" i="2"/>
  <c r="CK29" i="2" s="1"/>
  <c r="AY29" i="2"/>
  <c r="CB29" i="2" s="1"/>
  <c r="BG29" i="2"/>
  <c r="CJ29" i="2" s="1"/>
  <c r="BA29" i="2"/>
  <c r="CD29" i="2" s="1"/>
  <c r="CW29" i="2"/>
  <c r="AT29" i="2"/>
  <c r="BW29" i="2" s="1"/>
  <c r="CT29" i="2"/>
  <c r="AX29" i="2"/>
  <c r="CA29" i="2" s="1"/>
  <c r="AU29" i="2"/>
  <c r="BX29" i="2" s="1"/>
  <c r="BJ47" i="2"/>
  <c r="CM47" i="2" s="1"/>
  <c r="AR47" i="2"/>
  <c r="BU47" i="2" s="1"/>
  <c r="AT47" i="2"/>
  <c r="BW47" i="2" s="1"/>
  <c r="BE47" i="2"/>
  <c r="CH47" i="2" s="1"/>
  <c r="AO47" i="2"/>
  <c r="BR47" i="2" s="1"/>
  <c r="BD47" i="2"/>
  <c r="CG47" i="2" s="1"/>
  <c r="AS47" i="2"/>
  <c r="BV47" i="2" s="1"/>
  <c r="BB47" i="2"/>
  <c r="CE47" i="2" s="1"/>
  <c r="BA47" i="2"/>
  <c r="CD47" i="2" s="1"/>
  <c r="AV47" i="2"/>
  <c r="BY47" i="2" s="1"/>
  <c r="AZ47" i="2"/>
  <c r="CC47" i="2" s="1"/>
  <c r="AQ47" i="2"/>
  <c r="BT47" i="2" s="1"/>
  <c r="AW47" i="2"/>
  <c r="BZ47" i="2" s="1"/>
  <c r="AX47" i="2"/>
  <c r="CA47" i="2" s="1"/>
  <c r="AY47" i="2"/>
  <c r="CB47" i="2" s="1"/>
  <c r="AP47" i="2"/>
  <c r="BS47" i="2" s="1"/>
  <c r="CN47" i="2"/>
  <c r="BL47" i="2" s="1"/>
  <c r="BK47" i="2" s="1"/>
  <c r="BC47" i="2"/>
  <c r="CF47" i="2" s="1"/>
  <c r="BH47" i="2"/>
  <c r="CK47" i="2" s="1"/>
  <c r="BF47" i="2"/>
  <c r="CI47" i="2" s="1"/>
  <c r="AN47" i="2"/>
  <c r="BQ47" i="2" s="1"/>
  <c r="BG47" i="2"/>
  <c r="CJ47" i="2" s="1"/>
  <c r="CX47" i="2"/>
  <c r="CY47" i="2" s="1"/>
  <c r="AU47" i="2"/>
  <c r="BX47" i="2" s="1"/>
  <c r="BI47" i="2"/>
  <c r="CL47" i="2" s="1"/>
  <c r="CT47" i="2"/>
  <c r="CW47" i="2"/>
  <c r="AP45" i="2"/>
  <c r="BS45" i="2" s="1"/>
  <c r="CT45" i="2"/>
  <c r="BC45" i="2"/>
  <c r="CF45" i="2" s="1"/>
  <c r="BJ45" i="2"/>
  <c r="CM45" i="2" s="1"/>
  <c r="CX45" i="2"/>
  <c r="CY45" i="2" s="1"/>
  <c r="AX45" i="2"/>
  <c r="CA45" i="2" s="1"/>
  <c r="AU45" i="2"/>
  <c r="BX45" i="2" s="1"/>
  <c r="CN45" i="2"/>
  <c r="BL45" i="2" s="1"/>
  <c r="BK45" i="2"/>
  <c r="AS45" i="2"/>
  <c r="BV45" i="2" s="1"/>
  <c r="BB45" i="2"/>
  <c r="CE45" i="2" s="1"/>
  <c r="BD45" i="2"/>
  <c r="CG45" i="2" s="1"/>
  <c r="BH45" i="2"/>
  <c r="CK45" i="2" s="1"/>
  <c r="AV45" i="2"/>
  <c r="BY45" i="2" s="1"/>
  <c r="AT45" i="2"/>
  <c r="BW45" i="2" s="1"/>
  <c r="BE45" i="2"/>
  <c r="CH45" i="2" s="1"/>
  <c r="AR45" i="2"/>
  <c r="BU45" i="2" s="1"/>
  <c r="BI45" i="2"/>
  <c r="CL45" i="2" s="1"/>
  <c r="AO45" i="2"/>
  <c r="BR45" i="2" s="1"/>
  <c r="BA45" i="2"/>
  <c r="CD45" i="2" s="1"/>
  <c r="AN45" i="2"/>
  <c r="BQ45" i="2" s="1"/>
  <c r="AZ45" i="2"/>
  <c r="CC45" i="2" s="1"/>
  <c r="BG45" i="2"/>
  <c r="CJ45" i="2" s="1"/>
  <c r="AQ45" i="2"/>
  <c r="BT45" i="2" s="1"/>
  <c r="CW45" i="2"/>
  <c r="BF45" i="2"/>
  <c r="CI45" i="2" s="1"/>
  <c r="AW45" i="2"/>
  <c r="BZ45" i="2" s="1"/>
  <c r="AY45" i="2"/>
  <c r="CB45" i="2" s="1"/>
  <c r="BL42" i="2"/>
  <c r="BK42" i="2"/>
  <c r="BL40" i="2"/>
  <c r="BK40" i="2"/>
  <c r="AN43" i="6"/>
  <c r="BI43" i="6"/>
  <c r="AV43" i="6"/>
  <c r="AS43" i="6"/>
  <c r="CX43" i="6"/>
  <c r="CW43" i="6"/>
  <c r="BB43" i="6"/>
  <c r="AW43" i="6"/>
  <c r="AX43" i="6"/>
  <c r="BD43" i="6"/>
  <c r="AR43" i="6"/>
  <c r="BE43" i="6"/>
  <c r="AT43" i="6"/>
  <c r="AO43" i="6"/>
  <c r="BG43" i="6"/>
  <c r="AY43" i="6"/>
  <c r="AQ43" i="6"/>
  <c r="BH43" i="6"/>
  <c r="BC43" i="6"/>
  <c r="BA43" i="6"/>
  <c r="BF43" i="6"/>
  <c r="AP43" i="6"/>
  <c r="BJ43" i="6"/>
  <c r="AZ43" i="6"/>
  <c r="CT43" i="6"/>
  <c r="AU43" i="6"/>
  <c r="AS57" i="2"/>
  <c r="BV57" i="2" s="1"/>
  <c r="AR57" i="2"/>
  <c r="BU57" i="2" s="1"/>
  <c r="AQ57" i="2"/>
  <c r="BT57" i="2" s="1"/>
  <c r="BA57" i="2"/>
  <c r="CD57" i="2" s="1"/>
  <c r="BH57" i="2"/>
  <c r="CK57" i="2" s="1"/>
  <c r="BD57" i="2"/>
  <c r="CG57" i="2" s="1"/>
  <c r="AZ57" i="2"/>
  <c r="CC57" i="2" s="1"/>
  <c r="BG57" i="2"/>
  <c r="CJ57" i="2" s="1"/>
  <c r="AY57" i="2"/>
  <c r="CB57" i="2" s="1"/>
  <c r="AT57" i="2"/>
  <c r="BW57" i="2" s="1"/>
  <c r="AN57" i="2"/>
  <c r="BQ57" i="2" s="1"/>
  <c r="BJ57" i="2"/>
  <c r="CM57" i="2" s="1"/>
  <c r="CX57" i="2"/>
  <c r="CY57" i="2"/>
  <c r="AW57" i="2"/>
  <c r="BZ57" i="2" s="1"/>
  <c r="AU57" i="2"/>
  <c r="BX57" i="2" s="1"/>
  <c r="CN57" i="2"/>
  <c r="BL57" i="2"/>
  <c r="BK57" i="2"/>
  <c r="CT57" i="2"/>
  <c r="BB57" i="2"/>
  <c r="CE57" i="2" s="1"/>
  <c r="AX57" i="2"/>
  <c r="CA57" i="2" s="1"/>
  <c r="BI57" i="2"/>
  <c r="CL57" i="2" s="1"/>
  <c r="AO57" i="2"/>
  <c r="BR57" i="2" s="1"/>
  <c r="CW57" i="2"/>
  <c r="AP57" i="2"/>
  <c r="BS57" i="2" s="1"/>
  <c r="AV57" i="2"/>
  <c r="BY57" i="2" s="1"/>
  <c r="BC57" i="2"/>
  <c r="CF57" i="2" s="1"/>
  <c r="BE57" i="2"/>
  <c r="CH57" i="2" s="1"/>
  <c r="BF57" i="2"/>
  <c r="CI57" i="2" s="1"/>
  <c r="AX39" i="2"/>
  <c r="CA39" i="2" s="1"/>
  <c r="AR39" i="2"/>
  <c r="BU39" i="2" s="1"/>
  <c r="BA39" i="2"/>
  <c r="CD39" i="2" s="1"/>
  <c r="AN39" i="2"/>
  <c r="BQ39" i="2" s="1"/>
  <c r="BC39" i="2"/>
  <c r="CF39" i="2" s="1"/>
  <c r="BH39" i="2"/>
  <c r="CK39" i="2" s="1"/>
  <c r="BI39" i="2"/>
  <c r="CL39" i="2" s="1"/>
  <c r="BE39" i="2"/>
  <c r="CH39" i="2" s="1"/>
  <c r="AS39" i="2"/>
  <c r="BV39" i="2" s="1"/>
  <c r="CN39" i="2"/>
  <c r="BL39" i="2" s="1"/>
  <c r="BK39" i="2" s="1"/>
  <c r="AO39" i="2"/>
  <c r="BR39" i="2" s="1"/>
  <c r="BF39" i="2"/>
  <c r="CI39" i="2" s="1"/>
  <c r="AT39" i="2"/>
  <c r="BW39" i="2" s="1"/>
  <c r="AU39" i="2"/>
  <c r="BX39" i="2" s="1"/>
  <c r="CW39" i="2"/>
  <c r="AP39" i="2"/>
  <c r="BS39" i="2" s="1"/>
  <c r="AW39" i="2"/>
  <c r="BZ39" i="2" s="1"/>
  <c r="BJ39" i="2"/>
  <c r="CM39" i="2" s="1"/>
  <c r="BD39" i="2"/>
  <c r="CG39" i="2" s="1"/>
  <c r="BG39" i="2"/>
  <c r="CJ39" i="2" s="1"/>
  <c r="AV39" i="2"/>
  <c r="BY39" i="2" s="1"/>
  <c r="CT39" i="2"/>
  <c r="CX39" i="2"/>
  <c r="CY39" i="2"/>
  <c r="AQ39" i="2"/>
  <c r="BT39" i="2" s="1"/>
  <c r="AZ39" i="2"/>
  <c r="CC39" i="2" s="1"/>
  <c r="AY39" i="2"/>
  <c r="CB39" i="2" s="1"/>
  <c r="BB39" i="2"/>
  <c r="CE39" i="2" s="1"/>
  <c r="AK66" i="17"/>
  <c r="AK69" i="17"/>
  <c r="AK72" i="17"/>
  <c r="AK70" i="17"/>
  <c r="AK71" i="17"/>
  <c r="AK73" i="17"/>
  <c r="AK68" i="17"/>
  <c r="AK67" i="17"/>
  <c r="G2" i="3"/>
  <c r="H3" i="3"/>
  <c r="I6" i="3"/>
  <c r="H5" i="3"/>
  <c r="I1" i="3"/>
  <c r="G5" i="3"/>
  <c r="BF48" i="6"/>
  <c r="AO48" i="6"/>
  <c r="BJ48" i="6"/>
  <c r="AU48" i="6"/>
  <c r="BD48" i="6"/>
  <c r="AQ48" i="6"/>
  <c r="AP48" i="6"/>
  <c r="BB48" i="6"/>
  <c r="AZ48" i="6"/>
  <c r="BA48" i="6"/>
  <c r="BC48" i="6"/>
  <c r="BI48" i="6"/>
  <c r="CX48" i="6"/>
  <c r="CT48" i="6"/>
  <c r="AT48" i="6"/>
  <c r="AX48" i="6"/>
  <c r="AS48" i="6"/>
  <c r="AY48" i="6"/>
  <c r="AR48" i="6"/>
  <c r="AV48" i="6"/>
  <c r="CW48" i="6"/>
  <c r="BE48" i="6"/>
  <c r="AN48" i="6"/>
  <c r="BH48" i="6"/>
  <c r="AW48" i="6"/>
  <c r="BG48" i="6"/>
  <c r="CW47" i="5"/>
  <c r="BG47" i="5"/>
  <c r="AQ47" i="5"/>
  <c r="BB47" i="5"/>
  <c r="AN47" i="5"/>
  <c r="AW47" i="5"/>
  <c r="AU47" i="5"/>
  <c r="AP47" i="5"/>
  <c r="BJ47" i="5"/>
  <c r="AV47" i="5"/>
  <c r="BH47" i="5"/>
  <c r="BA47" i="5"/>
  <c r="CX47" i="5"/>
  <c r="AS47" i="5"/>
  <c r="AR47" i="5"/>
  <c r="BC47" i="5"/>
  <c r="BF47" i="5"/>
  <c r="BD47" i="5"/>
  <c r="AY47" i="5"/>
  <c r="CT47" i="5"/>
  <c r="AO47" i="5"/>
  <c r="AT47" i="5"/>
  <c r="BE47" i="5"/>
  <c r="BI47" i="5"/>
  <c r="AZ47" i="5"/>
  <c r="AX47" i="5"/>
  <c r="BC47" i="4"/>
  <c r="BB47" i="4"/>
  <c r="BJ47" i="4"/>
  <c r="CW47" i="4"/>
  <c r="BI47" i="4"/>
  <c r="BE47" i="4"/>
  <c r="CX47" i="4"/>
  <c r="AX47" i="4"/>
  <c r="BA47" i="4"/>
  <c r="BG47" i="4"/>
  <c r="AT47" i="4"/>
  <c r="AP47" i="4"/>
  <c r="AO47" i="4"/>
  <c r="BD47" i="4"/>
  <c r="AR47" i="4"/>
  <c r="CT47" i="4"/>
  <c r="AY47" i="4"/>
  <c r="BF47" i="4"/>
  <c r="AU47" i="4"/>
  <c r="AZ47" i="4"/>
  <c r="AS47" i="4"/>
  <c r="BH47" i="4"/>
  <c r="AV47" i="4"/>
  <c r="AN47" i="4"/>
  <c r="AQ47" i="4"/>
  <c r="AW47" i="4"/>
  <c r="H2" i="3"/>
  <c r="BQ1" i="3"/>
  <c r="CJ1" i="3"/>
  <c r="CC1" i="3"/>
  <c r="BU1" i="3"/>
  <c r="CI1" i="3"/>
  <c r="CQ1" i="3"/>
  <c r="CR1" i="3"/>
  <c r="BQ2" i="3"/>
  <c r="CP1" i="3"/>
  <c r="BT1" i="3"/>
  <c r="BY1" i="3"/>
  <c r="CB1" i="3"/>
  <c r="CX1" i="3"/>
  <c r="CW1" i="3"/>
  <c r="CL1" i="3"/>
  <c r="BV1" i="3"/>
  <c r="CO1" i="3"/>
  <c r="CF1" i="3"/>
  <c r="CH1" i="3"/>
  <c r="BX1" i="3"/>
  <c r="BS1" i="3"/>
  <c r="CN1" i="3"/>
  <c r="BW1" i="3"/>
  <c r="CY1" i="3"/>
  <c r="CA1" i="3"/>
  <c r="CU1" i="3"/>
  <c r="BZ1" i="3"/>
  <c r="CK1" i="3"/>
  <c r="DB1" i="3"/>
  <c r="BR1" i="3"/>
  <c r="CD1" i="3"/>
  <c r="CM1" i="3"/>
  <c r="CS1" i="3"/>
  <c r="CE1" i="3"/>
  <c r="CG1" i="3"/>
  <c r="I5" i="3"/>
  <c r="J6" i="3"/>
  <c r="J5" i="3" s="1"/>
  <c r="I3" i="3"/>
  <c r="I2" i="3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AH2" i="3" s="1"/>
  <c r="AI2" i="3" s="1"/>
  <c r="AJ2" i="3" s="1"/>
  <c r="AK2" i="3" s="1"/>
  <c r="K6" i="3"/>
  <c r="K3" i="3" s="1"/>
  <c r="J3" i="3"/>
  <c r="L6" i="3"/>
  <c r="M6" i="3" s="1"/>
  <c r="K5" i="3"/>
  <c r="L5" i="3"/>
  <c r="AV29" i="4"/>
  <c r="BI29" i="4"/>
  <c r="AW29" i="4"/>
  <c r="BE29" i="4"/>
  <c r="BF29" i="4"/>
  <c r="AN29" i="4"/>
  <c r="BJ29" i="4"/>
  <c r="CT29" i="4"/>
  <c r="BG29" i="4"/>
  <c r="AR29" i="4"/>
  <c r="AY29" i="4"/>
  <c r="CX29" i="4"/>
  <c r="AS29" i="4"/>
  <c r="AT29" i="4"/>
  <c r="BH29" i="4"/>
  <c r="BA29" i="4"/>
  <c r="AP29" i="4"/>
  <c r="AQ29" i="4"/>
  <c r="AX29" i="4"/>
  <c r="AU29" i="4"/>
  <c r="AO29" i="4"/>
  <c r="BD29" i="4"/>
  <c r="CW29" i="4"/>
  <c r="AZ29" i="4"/>
  <c r="BC29" i="4"/>
  <c r="BB29" i="4"/>
  <c r="AS29" i="6"/>
  <c r="BB29" i="6"/>
  <c r="AR29" i="6"/>
  <c r="AN29" i="6"/>
  <c r="BE29" i="6"/>
  <c r="AT29" i="6"/>
  <c r="CW29" i="6"/>
  <c r="BH29" i="6"/>
  <c r="BC29" i="6"/>
  <c r="AO29" i="6"/>
  <c r="AU29" i="6"/>
  <c r="AW29" i="6"/>
  <c r="AZ29" i="6"/>
  <c r="CX29" i="6"/>
  <c r="AV29" i="6"/>
  <c r="AY29" i="6"/>
  <c r="BI29" i="6"/>
  <c r="AP29" i="6"/>
  <c r="BJ29" i="6"/>
  <c r="BF29" i="6"/>
  <c r="BD29" i="6"/>
  <c r="AQ29" i="6"/>
  <c r="BG29" i="6"/>
  <c r="CT29" i="6"/>
  <c r="AX29" i="6"/>
  <c r="BA29" i="6"/>
  <c r="AP28" i="2"/>
  <c r="BS28" i="2" s="1"/>
  <c r="AT28" i="2"/>
  <c r="BW28" i="2" s="1"/>
  <c r="AW28" i="2"/>
  <c r="BZ28" i="2" s="1"/>
  <c r="AS28" i="2"/>
  <c r="BV28" i="2" s="1"/>
  <c r="CN28" i="2"/>
  <c r="BL28" i="2" s="1"/>
  <c r="BK28" i="2" s="1"/>
  <c r="BG28" i="2"/>
  <c r="CJ28" i="2" s="1"/>
  <c r="AR28" i="2"/>
  <c r="BU28" i="2" s="1"/>
  <c r="AQ28" i="2"/>
  <c r="BT28" i="2" s="1"/>
  <c r="AZ28" i="2"/>
  <c r="CC28" i="2" s="1"/>
  <c r="AV28" i="2"/>
  <c r="BY28" i="2" s="1"/>
  <c r="BE28" i="2"/>
  <c r="CH28" i="2" s="1"/>
  <c r="BF28" i="2"/>
  <c r="CI28" i="2" s="1"/>
  <c r="BC28" i="2"/>
  <c r="CF28" i="2" s="1"/>
  <c r="BA28" i="2"/>
  <c r="CD28" i="2" s="1"/>
  <c r="AO28" i="2"/>
  <c r="BR28" i="2" s="1"/>
  <c r="BI28" i="2"/>
  <c r="CL28" i="2" s="1"/>
  <c r="AN28" i="2"/>
  <c r="BQ28" i="2" s="1"/>
  <c r="CW28" i="2"/>
  <c r="AX28" i="2"/>
  <c r="CA28" i="2" s="1"/>
  <c r="AU28" i="2"/>
  <c r="BX28" i="2" s="1"/>
  <c r="AY28" i="2"/>
  <c r="CB28" i="2" s="1"/>
  <c r="BB28" i="2"/>
  <c r="CE28" i="2" s="1"/>
  <c r="CT28" i="2"/>
  <c r="BD28" i="2"/>
  <c r="CG28" i="2" s="1"/>
  <c r="CX28" i="2"/>
  <c r="CY28" i="2" s="1"/>
  <c r="BJ28" i="2"/>
  <c r="CM28" i="2" s="1"/>
  <c r="BH28" i="2"/>
  <c r="CK28" i="2" s="1"/>
  <c r="AT29" i="5"/>
  <c r="AN29" i="5"/>
  <c r="AQ29" i="5"/>
  <c r="AZ29" i="5"/>
  <c r="BE29" i="5"/>
  <c r="BC29" i="5"/>
  <c r="BA29" i="5"/>
  <c r="BH29" i="5"/>
  <c r="BD29" i="5"/>
  <c r="AW29" i="5"/>
  <c r="BJ29" i="5"/>
  <c r="AX29" i="5"/>
  <c r="CX29" i="5"/>
  <c r="AR29" i="5"/>
  <c r="CW29" i="5"/>
  <c r="AU29" i="5"/>
  <c r="AS29" i="5"/>
  <c r="BB29" i="5"/>
  <c r="CT29" i="5"/>
  <c r="BF29" i="5"/>
  <c r="BI29" i="5"/>
  <c r="AP29" i="5"/>
  <c r="AY29" i="5"/>
  <c r="BG29" i="5"/>
  <c r="AO29" i="5"/>
  <c r="AV29" i="5"/>
  <c r="CE1" i="4"/>
  <c r="CD1" i="4"/>
  <c r="CF1" i="4"/>
  <c r="CB1" i="4"/>
  <c r="CR1" i="4"/>
  <c r="CY1" i="4"/>
  <c r="CH1" i="4"/>
  <c r="CJ1" i="4"/>
  <c r="BR1" i="4"/>
  <c r="CW1" i="4"/>
  <c r="CI1" i="4"/>
  <c r="CM1" i="4"/>
  <c r="CA1" i="4"/>
  <c r="CL1" i="4"/>
  <c r="BT1" i="4"/>
  <c r="CQ1" i="4"/>
  <c r="BS1" i="4"/>
  <c r="BW1" i="4"/>
  <c r="BY1" i="4"/>
  <c r="CO1" i="4"/>
  <c r="BX1" i="4"/>
  <c r="CG1" i="4"/>
  <c r="BQ1" i="4"/>
  <c r="CN1" i="4"/>
  <c r="CX1" i="4"/>
  <c r="CP1" i="4"/>
  <c r="BZ1" i="4"/>
  <c r="BQ2" i="4"/>
  <c r="CU1" i="4"/>
  <c r="CC1" i="4"/>
  <c r="DB1" i="4"/>
  <c r="BV1" i="4"/>
  <c r="CK1" i="4"/>
  <c r="CS1" i="4"/>
  <c r="BU1" i="4"/>
  <c r="G2" i="4"/>
  <c r="G5" i="4"/>
  <c r="G3" i="4"/>
  <c r="H6" i="4"/>
  <c r="EA46" i="24"/>
  <c r="EN46" i="24" s="1"/>
  <c r="FA46" i="24" s="1"/>
  <c r="FN46" i="24" s="1"/>
  <c r="GA46" i="24" s="1"/>
  <c r="GN46" i="24" s="1"/>
  <c r="HA46" i="24" s="1"/>
  <c r="HN46" i="24" s="1"/>
  <c r="IA46" i="24" s="1"/>
  <c r="IN46" i="24" s="1"/>
  <c r="JA46" i="24" s="1"/>
  <c r="JN46" i="24" s="1"/>
  <c r="KA46" i="24" s="1"/>
  <c r="KN46" i="24" s="1"/>
  <c r="LA46" i="24" s="1"/>
  <c r="LN46" i="24" s="1"/>
  <c r="MA46" i="24" s="1"/>
  <c r="MN46" i="24" s="1"/>
  <c r="NA46" i="24" s="1"/>
  <c r="BF45" i="4"/>
  <c r="AZ45" i="4"/>
  <c r="AO45" i="4"/>
  <c r="AN45" i="4"/>
  <c r="AP45" i="4"/>
  <c r="BI45" i="4"/>
  <c r="AS45" i="4"/>
  <c r="BJ45" i="4"/>
  <c r="AV45" i="4"/>
  <c r="BB45" i="4"/>
  <c r="BD45" i="4"/>
  <c r="BH45" i="4"/>
  <c r="BG45" i="4"/>
  <c r="AR45" i="4"/>
  <c r="BA45" i="4"/>
  <c r="CT45" i="4"/>
  <c r="CX45" i="4"/>
  <c r="AT45" i="4"/>
  <c r="AU45" i="4"/>
  <c r="AW45" i="4"/>
  <c r="AX45" i="4"/>
  <c r="AQ45" i="4"/>
  <c r="CW45" i="4"/>
  <c r="BC45" i="4"/>
  <c r="AY45" i="4"/>
  <c r="BE45" i="4"/>
  <c r="AQ46" i="4"/>
  <c r="AT46" i="4"/>
  <c r="AY46" i="4"/>
  <c r="BH46" i="4"/>
  <c r="BA46" i="4"/>
  <c r="AW46" i="4"/>
  <c r="CT46" i="4"/>
  <c r="BC46" i="4"/>
  <c r="BJ46" i="4"/>
  <c r="CW46" i="4"/>
  <c r="CX46" i="4"/>
  <c r="AX46" i="4"/>
  <c r="AZ46" i="4"/>
  <c r="BI46" i="4"/>
  <c r="AN46" i="4"/>
  <c r="AU46" i="4"/>
  <c r="AR46" i="4"/>
  <c r="BE46" i="4"/>
  <c r="AO46" i="4"/>
  <c r="AV46" i="4"/>
  <c r="BF46" i="4"/>
  <c r="BB46" i="4"/>
  <c r="BG46" i="4"/>
  <c r="BD46" i="4"/>
  <c r="AS46" i="4"/>
  <c r="AP46" i="4"/>
  <c r="CX44" i="4"/>
  <c r="AR44" i="4"/>
  <c r="CT44" i="4"/>
  <c r="AS44" i="4"/>
  <c r="AT44" i="4"/>
  <c r="CW44" i="4"/>
  <c r="BE44" i="4"/>
  <c r="BH44" i="4"/>
  <c r="BJ44" i="4"/>
  <c r="AP44" i="4"/>
  <c r="AN44" i="4"/>
  <c r="BI44" i="4"/>
  <c r="AQ44" i="4"/>
  <c r="BB44" i="4"/>
  <c r="BA44" i="4"/>
  <c r="BF44" i="4"/>
  <c r="AO44" i="4"/>
  <c r="AY44" i="4"/>
  <c r="AZ44" i="4"/>
  <c r="BD44" i="4"/>
  <c r="BG44" i="4"/>
  <c r="AU44" i="4"/>
  <c r="AW44" i="4"/>
  <c r="BC44" i="4"/>
  <c r="AX44" i="4"/>
  <c r="AV44" i="4"/>
  <c r="H2" i="4"/>
  <c r="H5" i="4"/>
  <c r="I6" i="4"/>
  <c r="H3" i="4"/>
  <c r="I5" i="4"/>
  <c r="J6" i="4"/>
  <c r="K6" i="4" s="1"/>
  <c r="I3" i="4"/>
  <c r="I2" i="4"/>
  <c r="J2" i="4" s="1"/>
  <c r="K2" i="4" s="1"/>
  <c r="L2" i="4" s="1"/>
  <c r="M2" i="4" s="1"/>
  <c r="N2" i="4" s="1"/>
  <c r="BI38" i="5"/>
  <c r="AX38" i="5"/>
  <c r="CT38" i="5"/>
  <c r="AP38" i="5"/>
  <c r="AY38" i="5"/>
  <c r="AS38" i="5"/>
  <c r="AW38" i="5"/>
  <c r="AT38" i="5"/>
  <c r="AZ38" i="5"/>
  <c r="BD38" i="5"/>
  <c r="AO38" i="5"/>
  <c r="AN38" i="5"/>
  <c r="AQ38" i="5"/>
  <c r="BB38" i="5"/>
  <c r="BG38" i="5"/>
  <c r="BH38" i="5"/>
  <c r="BJ38" i="5"/>
  <c r="AV38" i="5"/>
  <c r="CX38" i="5"/>
  <c r="CW38" i="5"/>
  <c r="BC38" i="5"/>
  <c r="BE38" i="5"/>
  <c r="BA38" i="5"/>
  <c r="AU38" i="5"/>
  <c r="AR38" i="5"/>
  <c r="BF38" i="5"/>
  <c r="BB51" i="4"/>
  <c r="CX51" i="4"/>
  <c r="AY51" i="4"/>
  <c r="BC51" i="4"/>
  <c r="AV51" i="4"/>
  <c r="BF51" i="4"/>
  <c r="AU51" i="4"/>
  <c r="AS51" i="4"/>
  <c r="CW51" i="4"/>
  <c r="AN51" i="4"/>
  <c r="AO51" i="4"/>
  <c r="AP51" i="4"/>
  <c r="BH51" i="4"/>
  <c r="AQ51" i="4"/>
  <c r="BD51" i="4"/>
  <c r="BJ51" i="4"/>
  <c r="AW51" i="4"/>
  <c r="CT51" i="4"/>
  <c r="AZ51" i="4"/>
  <c r="AX51" i="4"/>
  <c r="BA51" i="4"/>
  <c r="AR51" i="4"/>
  <c r="AT51" i="4"/>
  <c r="BG51" i="4"/>
  <c r="BE51" i="4"/>
  <c r="BI51" i="4"/>
  <c r="G52" i="6"/>
  <c r="K51" i="6"/>
  <c r="AD54" i="13"/>
  <c r="CN53" i="12"/>
  <c r="AA12" i="25"/>
  <c r="BS62" i="16"/>
  <c r="Y10" i="25"/>
  <c r="N60" i="6"/>
  <c r="AB50" i="6"/>
  <c r="W53" i="6"/>
  <c r="AD52" i="5"/>
  <c r="U53" i="5"/>
  <c r="CJ65" i="17"/>
  <c r="G45" i="6"/>
  <c r="V55" i="6"/>
  <c r="Q54" i="5"/>
  <c r="X54" i="13"/>
  <c r="P51" i="13"/>
  <c r="L50" i="13"/>
  <c r="CD51" i="12"/>
  <c r="AA56" i="5"/>
  <c r="S45" i="6"/>
  <c r="AK50" i="13"/>
  <c r="K16" i="25"/>
  <c r="AB48" i="13"/>
  <c r="AA19" i="25"/>
  <c r="Y19" i="25"/>
  <c r="P52" i="13"/>
  <c r="BS53" i="12"/>
  <c r="BW65" i="17"/>
  <c r="U16" i="25"/>
  <c r="BV53" i="12"/>
  <c r="BT63" i="17"/>
  <c r="G11" i="25"/>
  <c r="K56" i="5"/>
  <c r="Z56" i="5"/>
  <c r="AH54" i="6"/>
  <c r="CE61" i="3"/>
  <c r="O56" i="5"/>
  <c r="CA62" i="3"/>
  <c r="BU65" i="17"/>
  <c r="K44" i="6"/>
  <c r="AD55" i="6"/>
  <c r="CF51" i="12"/>
  <c r="P14" i="25"/>
  <c r="BT51" i="12"/>
  <c r="V52" i="6"/>
  <c r="J53" i="6"/>
  <c r="K51" i="13"/>
  <c r="AJ53" i="6"/>
  <c r="K47" i="13"/>
  <c r="AJ54" i="6"/>
  <c r="M56" i="5"/>
  <c r="X52" i="13"/>
  <c r="M10" i="25"/>
  <c r="AH44" i="6"/>
  <c r="CL53" i="12"/>
  <c r="BY53" i="12"/>
  <c r="Z52" i="6"/>
  <c r="O16" i="25"/>
  <c r="AE52" i="6"/>
  <c r="W46" i="6"/>
  <c r="AG55" i="6"/>
  <c r="Q51" i="5"/>
  <c r="L60" i="6"/>
  <c r="AG56" i="5"/>
  <c r="AK60" i="6"/>
  <c r="H54" i="6"/>
  <c r="AJ52" i="5"/>
  <c r="H47" i="6"/>
  <c r="AD14" i="25"/>
  <c r="G46" i="6"/>
  <c r="CG63" i="17"/>
  <c r="Z52" i="13"/>
  <c r="V53" i="13"/>
  <c r="AH9" i="25"/>
  <c r="CF53" i="12"/>
  <c r="AE19" i="25"/>
  <c r="AE54" i="6"/>
  <c r="U9" i="25"/>
  <c r="G54" i="6"/>
  <c r="AH52" i="13"/>
  <c r="AC46" i="6"/>
  <c r="J55" i="13"/>
  <c r="Z44" i="6"/>
  <c r="CF63" i="17"/>
  <c r="AB55" i="11"/>
  <c r="CE62" i="3"/>
  <c r="CK42" i="3"/>
  <c r="X60" i="13"/>
  <c r="CM63" i="17"/>
  <c r="O45" i="6"/>
  <c r="AK54" i="6"/>
  <c r="K52" i="6"/>
  <c r="AC10" i="25"/>
  <c r="T60" i="13"/>
  <c r="AF16" i="25"/>
  <c r="CH53" i="12"/>
  <c r="G53" i="5"/>
  <c r="N45" i="6"/>
  <c r="O58" i="11"/>
  <c r="J60" i="13"/>
  <c r="AG53" i="13"/>
  <c r="T13" i="25"/>
  <c r="BR53" i="12"/>
  <c r="BY51" i="12"/>
  <c r="CK61" i="3"/>
  <c r="X13" i="25"/>
  <c r="U51" i="13"/>
  <c r="Y52" i="6"/>
  <c r="AE55" i="13"/>
  <c r="H45" i="6"/>
  <c r="G55" i="5"/>
  <c r="AI16" i="25"/>
  <c r="J54" i="6"/>
  <c r="AJ46" i="6"/>
  <c r="AC53" i="13"/>
  <c r="Y55" i="6"/>
  <c r="I11" i="25"/>
  <c r="AB14" i="25"/>
  <c r="CJ42" i="3"/>
  <c r="CL65" i="17"/>
  <c r="K12" i="25"/>
  <c r="K54" i="5"/>
  <c r="S50" i="6"/>
  <c r="AF51" i="5"/>
  <c r="AE52" i="13"/>
  <c r="V53" i="5"/>
  <c r="V44" i="6"/>
  <c r="V53" i="6"/>
  <c r="AH53" i="6"/>
  <c r="R11" i="25"/>
  <c r="Z51" i="13"/>
  <c r="S44" i="6"/>
  <c r="CM62" i="3"/>
  <c r="CA42" i="3"/>
  <c r="CE42" i="3"/>
  <c r="X45" i="6"/>
  <c r="L53" i="13"/>
  <c r="AK52" i="13"/>
  <c r="S54" i="6"/>
  <c r="W9" i="25"/>
  <c r="AF60" i="13"/>
  <c r="CN62" i="3"/>
  <c r="AE60" i="13"/>
  <c r="S53" i="5"/>
  <c r="Z13" i="25"/>
  <c r="AA53" i="6"/>
  <c r="AB46" i="6"/>
  <c r="O46" i="6"/>
  <c r="J51" i="6"/>
  <c r="P50" i="6"/>
  <c r="R50" i="6"/>
  <c r="AA47" i="6"/>
  <c r="U47" i="13"/>
  <c r="Z46" i="13"/>
  <c r="Z54" i="5"/>
  <c r="J55" i="11"/>
  <c r="I51" i="13"/>
  <c r="BQ61" i="3"/>
  <c r="CA65" i="17"/>
  <c r="L56" i="6"/>
  <c r="K54" i="6"/>
  <c r="AB53" i="5"/>
  <c r="R55" i="13"/>
  <c r="AG52" i="13"/>
  <c r="CK62" i="3"/>
  <c r="BQ62" i="3"/>
  <c r="AK44" i="6"/>
  <c r="Z53" i="13"/>
  <c r="V10" i="25"/>
  <c r="V51" i="6"/>
  <c r="G14" i="25"/>
  <c r="N53" i="5"/>
  <c r="U52" i="5"/>
  <c r="Y51" i="6"/>
  <c r="I10" i="25"/>
  <c r="U46" i="6"/>
  <c r="CY61" i="3"/>
  <c r="AB58" i="11"/>
  <c r="AI53" i="6"/>
  <c r="AG11" i="25"/>
  <c r="CD63" i="17"/>
  <c r="AB46" i="13"/>
  <c r="Y53" i="13"/>
  <c r="CJ53" i="12"/>
  <c r="AB45" i="6"/>
  <c r="BW61" i="16"/>
  <c r="I9" i="25"/>
  <c r="E12" i="25"/>
  <c r="Q51" i="6"/>
  <c r="L55" i="6"/>
  <c r="M52" i="5"/>
  <c r="AH51" i="13"/>
  <c r="O55" i="5"/>
  <c r="Y44" i="6"/>
  <c r="T55" i="6"/>
  <c r="AB12" i="25"/>
  <c r="AF54" i="13"/>
  <c r="BR51" i="12"/>
  <c r="R46" i="13"/>
  <c r="AJ55" i="6"/>
  <c r="W53" i="13"/>
  <c r="R53" i="13"/>
  <c r="P53" i="13"/>
  <c r="H51" i="6"/>
  <c r="T46" i="6"/>
  <c r="W55" i="13"/>
  <c r="G13" i="25"/>
  <c r="AI52" i="5"/>
  <c r="Y55" i="11"/>
  <c r="AG60" i="6"/>
  <c r="N60" i="13"/>
  <c r="CE65" i="17"/>
  <c r="AH55" i="13"/>
  <c r="AA54" i="13"/>
  <c r="K9" i="25"/>
  <c r="Y58" i="6"/>
  <c r="X56" i="5"/>
  <c r="CK61" i="16"/>
  <c r="AI51" i="6"/>
  <c r="CD61" i="16"/>
  <c r="AE54" i="5"/>
  <c r="BU63" i="17"/>
  <c r="Q53" i="6"/>
  <c r="L56" i="5"/>
  <c r="K50" i="13"/>
  <c r="AF53" i="5"/>
  <c r="O46" i="13"/>
  <c r="AF51" i="13"/>
  <c r="P60" i="6"/>
  <c r="AD10" i="25"/>
  <c r="L50" i="6"/>
  <c r="BV63" i="17"/>
  <c r="CN42" i="3"/>
  <c r="AI55" i="13"/>
  <c r="T55" i="11"/>
  <c r="I16" i="25"/>
  <c r="S52" i="5"/>
  <c r="AA54" i="6"/>
  <c r="O53" i="13"/>
  <c r="BX53" i="12"/>
  <c r="BW62" i="16"/>
  <c r="W51" i="5"/>
  <c r="J60" i="6"/>
  <c r="AK53" i="6"/>
  <c r="AD47" i="6"/>
  <c r="L47" i="6"/>
  <c r="G19" i="25"/>
  <c r="CJ62" i="3"/>
  <c r="AJ51" i="6"/>
  <c r="CY65" i="17"/>
  <c r="CE61" i="16"/>
  <c r="AF47" i="6"/>
  <c r="CI62" i="16"/>
  <c r="AD50" i="6"/>
  <c r="CN61" i="3"/>
  <c r="M55" i="11"/>
  <c r="U54" i="6"/>
  <c r="AE47" i="13"/>
  <c r="AK55" i="11"/>
  <c r="S51" i="6"/>
  <c r="W51" i="13"/>
  <c r="CN62" i="16"/>
  <c r="AA51" i="13"/>
  <c r="O58" i="2"/>
  <c r="CJ62" i="16"/>
  <c r="M51" i="13"/>
  <c r="P44" i="6"/>
  <c r="S56" i="5"/>
  <c r="AC47" i="13"/>
  <c r="L60" i="4"/>
  <c r="I19" i="25"/>
  <c r="R54" i="6"/>
  <c r="T44" i="6"/>
  <c r="Z53" i="5"/>
  <c r="Q55" i="5"/>
  <c r="AA52" i="13"/>
  <c r="CY42" i="3"/>
  <c r="CY42" i="4" s="1"/>
  <c r="H52" i="5"/>
  <c r="W50" i="13"/>
  <c r="AC54" i="13"/>
  <c r="S55" i="5"/>
  <c r="AD51" i="5"/>
  <c r="T55" i="5"/>
  <c r="AE51" i="13"/>
  <c r="AG55" i="5"/>
  <c r="CI61" i="16"/>
  <c r="S53" i="13"/>
  <c r="K53" i="13"/>
  <c r="Y55" i="5"/>
  <c r="K54" i="13"/>
  <c r="J53" i="13"/>
  <c r="Z55" i="11"/>
  <c r="AD46" i="13"/>
  <c r="M16" i="25"/>
  <c r="J53" i="5"/>
  <c r="H14" i="25"/>
  <c r="U54" i="5"/>
  <c r="AG50" i="13"/>
  <c r="H54" i="13"/>
  <c r="CD53" i="12"/>
  <c r="W53" i="5"/>
  <c r="BQ51" i="12"/>
  <c r="Z47" i="13"/>
  <c r="T51" i="6"/>
  <c r="L51" i="6"/>
  <c r="AG16" i="25"/>
  <c r="CB51" i="12"/>
  <c r="BQ65" i="17"/>
  <c r="BR42" i="3"/>
  <c r="AH46" i="13"/>
  <c r="Y54" i="13"/>
  <c r="I54" i="13"/>
  <c r="CK51" i="12"/>
  <c r="BV62" i="16"/>
  <c r="H55" i="13"/>
  <c r="R60" i="6"/>
  <c r="AG54" i="5"/>
  <c r="P52" i="5"/>
  <c r="AI10" i="25"/>
  <c r="T12" i="25"/>
  <c r="AJ51" i="5"/>
  <c r="S55" i="13"/>
  <c r="CM61" i="16"/>
  <c r="P54" i="6"/>
  <c r="AJ53" i="13"/>
  <c r="Y47" i="13"/>
  <c r="N54" i="5"/>
  <c r="AI54" i="5"/>
  <c r="CL62" i="16"/>
  <c r="BT62" i="16"/>
  <c r="AH19" i="25"/>
  <c r="BW51" i="12"/>
  <c r="AB52" i="5"/>
  <c r="X51" i="5"/>
  <c r="BZ53" i="12"/>
  <c r="AF45" i="6"/>
  <c r="AC16" i="25"/>
  <c r="H16" i="25"/>
  <c r="H52" i="6"/>
  <c r="AK54" i="13"/>
  <c r="O47" i="13"/>
  <c r="CJ42" i="4"/>
  <c r="BS65" i="17"/>
  <c r="BU62" i="3"/>
  <c r="AE55" i="11"/>
  <c r="Q45" i="6"/>
  <c r="AF60" i="6"/>
  <c r="CF62" i="16"/>
  <c r="X46" i="6"/>
  <c r="AH54" i="13"/>
  <c r="X54" i="5"/>
  <c r="AI47" i="13"/>
  <c r="AI50" i="13"/>
  <c r="AF10" i="25"/>
  <c r="Y50" i="6"/>
  <c r="CC62" i="16"/>
  <c r="AE60" i="6"/>
  <c r="CY62" i="16"/>
  <c r="AG46" i="6"/>
  <c r="AD19" i="25"/>
  <c r="AF55" i="11"/>
  <c r="L52" i="5"/>
  <c r="AF46" i="6"/>
  <c r="AB19" i="25"/>
  <c r="BV51" i="12"/>
  <c r="AK55" i="13"/>
  <c r="AD44" i="6"/>
  <c r="CN65" i="17"/>
  <c r="CY63" i="17"/>
  <c r="I14" i="25"/>
  <c r="CN63" i="17"/>
  <c r="AC12" i="25"/>
  <c r="I52" i="13"/>
  <c r="AK45" i="6"/>
  <c r="P13" i="25"/>
  <c r="X50" i="13"/>
  <c r="E19" i="25"/>
  <c r="T9" i="25"/>
  <c r="AA50" i="6"/>
  <c r="J16" i="25"/>
  <c r="AI52" i="13"/>
  <c r="AI17" i="25"/>
  <c r="J54" i="13"/>
  <c r="Y52" i="13"/>
  <c r="M9" i="25"/>
  <c r="P11" i="25"/>
  <c r="I53" i="5"/>
  <c r="K55" i="13"/>
  <c r="CC63" i="17"/>
  <c r="CG51" i="12"/>
  <c r="AG54" i="6"/>
  <c r="M53" i="6"/>
  <c r="BR65" i="17"/>
  <c r="O11" i="25"/>
  <c r="AG55" i="13"/>
  <c r="AD47" i="13"/>
  <c r="H60" i="4"/>
  <c r="AK47" i="13"/>
  <c r="AA46" i="13"/>
  <c r="AG47" i="6"/>
  <c r="M50" i="13"/>
  <c r="Z55" i="5"/>
  <c r="Q50" i="6"/>
  <c r="AB54" i="5"/>
  <c r="Y60" i="13"/>
  <c r="Z45" i="6"/>
  <c r="Z54" i="6"/>
  <c r="BT65" i="17"/>
  <c r="I56" i="5"/>
  <c r="AC54" i="5"/>
  <c r="AA55" i="6"/>
  <c r="X52" i="5"/>
  <c r="AF54" i="5"/>
  <c r="AA52" i="5"/>
  <c r="T50" i="13"/>
  <c r="U44" i="6"/>
  <c r="AA47" i="13"/>
  <c r="I53" i="13"/>
  <c r="AB10" i="25"/>
  <c r="AC45" i="6"/>
  <c r="CN51" i="12"/>
  <c r="AD52" i="6"/>
  <c r="H9" i="25"/>
  <c r="AC47" i="6"/>
  <c r="I12" i="25"/>
  <c r="AJ54" i="13"/>
  <c r="AD51" i="6"/>
  <c r="BY63" i="17"/>
  <c r="BY62" i="16"/>
  <c r="N52" i="13"/>
  <c r="BS61" i="3"/>
  <c r="Q55" i="13"/>
  <c r="O55" i="6"/>
  <c r="AD53" i="13"/>
  <c r="N53" i="13"/>
  <c r="AF9" i="25"/>
  <c r="T56" i="5"/>
  <c r="P53" i="5"/>
  <c r="BT53" i="12"/>
  <c r="X55" i="6"/>
  <c r="Z19" i="25"/>
  <c r="F9" i="25"/>
  <c r="S53" i="6"/>
  <c r="AD55" i="11"/>
  <c r="M54" i="5"/>
  <c r="V54" i="13"/>
  <c r="Q56" i="5"/>
  <c r="Q54" i="6"/>
  <c r="BX51" i="12"/>
  <c r="Q46" i="6"/>
  <c r="BS61" i="16"/>
  <c r="AB11" i="25"/>
  <c r="Q47" i="13"/>
  <c r="AC50" i="6"/>
  <c r="T19" i="25"/>
  <c r="R54" i="13"/>
  <c r="E9" i="25"/>
  <c r="BT61" i="3"/>
  <c r="L54" i="13"/>
  <c r="X53" i="6"/>
  <c r="AA16" i="25"/>
  <c r="G55" i="13"/>
  <c r="G54" i="5"/>
  <c r="K52" i="13"/>
  <c r="AI52" i="6"/>
  <c r="R54" i="5"/>
  <c r="CI63" i="17"/>
  <c r="AK60" i="13"/>
  <c r="N53" i="6"/>
  <c r="K52" i="5"/>
  <c r="W47" i="6"/>
  <c r="M46" i="13"/>
  <c r="AI53" i="13"/>
  <c r="AH16" i="25"/>
  <c r="BY65" i="17"/>
  <c r="AF14" i="25"/>
  <c r="BZ63" i="17"/>
  <c r="K60" i="13"/>
  <c r="S12" i="25"/>
  <c r="R55" i="5"/>
  <c r="AD54" i="5"/>
  <c r="AF44" i="6"/>
  <c r="H58" i="4"/>
  <c r="AG14" i="25"/>
  <c r="AF52" i="13"/>
  <c r="AA51" i="6"/>
  <c r="CG61" i="3"/>
  <c r="AE56" i="5"/>
  <c r="AB54" i="6"/>
  <c r="AJ54" i="5"/>
  <c r="O54" i="13"/>
  <c r="S52" i="6"/>
  <c r="AB52" i="13"/>
  <c r="U52" i="13"/>
  <c r="CM42" i="3"/>
  <c r="R51" i="5"/>
  <c r="AH47" i="6"/>
  <c r="AI14" i="25"/>
  <c r="CI42" i="3"/>
  <c r="X9" i="25"/>
  <c r="CY51" i="12"/>
  <c r="X51" i="6"/>
  <c r="M12" i="25"/>
  <c r="AD16" i="25"/>
  <c r="H56" i="4"/>
  <c r="H53" i="13"/>
  <c r="AC44" i="6"/>
  <c r="W52" i="6"/>
  <c r="CA63" i="17"/>
  <c r="BU53" i="12"/>
  <c r="Q52" i="5"/>
  <c r="AH46" i="6"/>
  <c r="V54" i="5"/>
  <c r="L51" i="13"/>
  <c r="M60" i="13"/>
  <c r="AB53" i="13"/>
  <c r="CA62" i="16"/>
  <c r="U19" i="25"/>
  <c r="T51" i="5"/>
  <c r="L53" i="6"/>
  <c r="Z47" i="6"/>
  <c r="X11" i="25"/>
  <c r="G16" i="25"/>
  <c r="Z60" i="6"/>
  <c r="AJ60" i="6"/>
  <c r="CI61" i="3"/>
  <c r="W52" i="5"/>
  <c r="CE63" i="17"/>
  <c r="V51" i="5"/>
  <c r="H53" i="5"/>
  <c r="P46" i="6"/>
  <c r="CL61" i="16"/>
  <c r="X55" i="11"/>
  <c r="O56" i="11"/>
  <c r="R53" i="6"/>
  <c r="T53" i="6"/>
  <c r="BS63" i="17"/>
  <c r="AJ51" i="13"/>
  <c r="G52" i="13"/>
  <c r="S19" i="25"/>
  <c r="CL51" i="12"/>
  <c r="BU61" i="16"/>
  <c r="AJ60" i="13"/>
  <c r="CJ51" i="12"/>
  <c r="L55" i="11"/>
  <c r="V52" i="13"/>
  <c r="G60" i="6"/>
  <c r="R12" i="25"/>
  <c r="CM62" i="16"/>
  <c r="M53" i="5"/>
  <c r="AB9" i="25"/>
  <c r="V47" i="13"/>
  <c r="AF54" i="6"/>
  <c r="BZ62" i="16"/>
  <c r="M52" i="6"/>
  <c r="N10" i="25"/>
  <c r="P51" i="6"/>
  <c r="U51" i="6"/>
  <c r="M47" i="6"/>
  <c r="Z51" i="6"/>
  <c r="Q60" i="6"/>
  <c r="U60" i="6"/>
  <c r="T54" i="6"/>
  <c r="K46" i="13"/>
  <c r="N55" i="6"/>
  <c r="R51" i="6"/>
  <c r="AI54" i="13"/>
  <c r="AH45" i="6"/>
  <c r="G53" i="6"/>
  <c r="AD51" i="13"/>
  <c r="Z53" i="6"/>
  <c r="CL63" i="17"/>
  <c r="T60" i="6"/>
  <c r="BW61" i="3"/>
  <c r="CY62" i="3"/>
  <c r="J51" i="5"/>
  <c r="AJ52" i="13"/>
  <c r="Q14" i="25"/>
  <c r="X52" i="6"/>
  <c r="N52" i="5"/>
  <c r="R16" i="25"/>
  <c r="AG19" i="25"/>
  <c r="CJ61" i="16"/>
  <c r="J19" i="25"/>
  <c r="AG55" i="11"/>
  <c r="CG42" i="3"/>
  <c r="G44" i="6"/>
  <c r="M52" i="13"/>
  <c r="X47" i="6"/>
  <c r="AA14" i="25"/>
  <c r="J55" i="5"/>
  <c r="AD53" i="5"/>
  <c r="AA52" i="6"/>
  <c r="P52" i="6"/>
  <c r="AJ55" i="5"/>
  <c r="K55" i="11"/>
  <c r="BY61" i="3"/>
  <c r="O55" i="11"/>
  <c r="N55" i="13"/>
  <c r="AH60" i="6"/>
  <c r="T55" i="13"/>
  <c r="O54" i="6"/>
  <c r="Z50" i="6"/>
  <c r="J50" i="13"/>
  <c r="AI55" i="6"/>
  <c r="N46" i="6"/>
  <c r="W55" i="11"/>
  <c r="U13" i="25"/>
  <c r="W60" i="13"/>
  <c r="AH55" i="6"/>
  <c r="U46" i="13"/>
  <c r="AG45" i="6"/>
  <c r="P19" i="25"/>
  <c r="AD53" i="6"/>
  <c r="G54" i="13"/>
  <c r="CC65" i="17"/>
  <c r="CN61" i="16"/>
  <c r="CN62" i="17" s="1"/>
  <c r="N52" i="6"/>
  <c r="Q44" i="6"/>
  <c r="AI56" i="5"/>
  <c r="Y16" i="25"/>
  <c r="AI12" i="25"/>
  <c r="AA45" i="6"/>
  <c r="V60" i="6"/>
  <c r="AG50" i="6"/>
  <c r="AJ55" i="13"/>
  <c r="AH55" i="11"/>
  <c r="AK51" i="6"/>
  <c r="M53" i="13"/>
  <c r="M44" i="6"/>
  <c r="AA10" i="25"/>
  <c r="AI44" i="6"/>
  <c r="U52" i="6"/>
  <c r="CG62" i="3"/>
  <c r="S51" i="13"/>
  <c r="R55" i="11"/>
  <c r="AB53" i="6"/>
  <c r="L54" i="5"/>
  <c r="CF61" i="16"/>
  <c r="AI60" i="6"/>
  <c r="BX42" i="3"/>
  <c r="BX42" i="4" s="1"/>
  <c r="S52" i="13"/>
  <c r="L10" i="25"/>
  <c r="AH53" i="5"/>
  <c r="AC19" i="25"/>
  <c r="AF52" i="5"/>
  <c r="P55" i="5"/>
  <c r="K60" i="6"/>
  <c r="P60" i="13"/>
  <c r="P55" i="13"/>
  <c r="AC53" i="5"/>
  <c r="N19" i="25"/>
  <c r="AD13" i="25"/>
  <c r="AH56" i="5"/>
  <c r="N50" i="13"/>
  <c r="I52" i="5"/>
  <c r="H51" i="13"/>
  <c r="L55" i="5"/>
  <c r="I55" i="6"/>
  <c r="CG53" i="12"/>
  <c r="CG62" i="16"/>
  <c r="AD45" i="6"/>
  <c r="AJ55" i="11"/>
  <c r="AH50" i="13"/>
  <c r="P55" i="6"/>
  <c r="AA55" i="11"/>
  <c r="AH51" i="5"/>
  <c r="O52" i="5"/>
  <c r="AH53" i="13"/>
  <c r="AF58" i="13"/>
  <c r="AD9" i="25"/>
  <c r="AF11" i="25"/>
  <c r="N50" i="6"/>
  <c r="I51" i="6"/>
  <c r="BR61" i="16"/>
  <c r="AA9" i="25"/>
  <c r="BV61" i="16"/>
  <c r="AA44" i="6"/>
  <c r="O54" i="5"/>
  <c r="AK46" i="6"/>
  <c r="G55" i="11"/>
  <c r="AE53" i="13"/>
  <c r="X16" i="25"/>
  <c r="E13" i="25"/>
  <c r="Y52" i="5"/>
  <c r="M55" i="5"/>
  <c r="AC57" i="5"/>
  <c r="J52" i="6"/>
  <c r="AH55" i="5"/>
  <c r="AC55" i="11"/>
  <c r="X55" i="13"/>
  <c r="AE13" i="25"/>
  <c r="CK42" i="4"/>
  <c r="AJ52" i="6"/>
  <c r="W54" i="6"/>
  <c r="W54" i="5"/>
  <c r="I54" i="5"/>
  <c r="R47" i="13"/>
  <c r="T16" i="25"/>
  <c r="S56" i="13"/>
  <c r="H47" i="13"/>
  <c r="CA61" i="3"/>
  <c r="AB47" i="6"/>
  <c r="R14" i="25"/>
  <c r="P47" i="13"/>
  <c r="AG53" i="6"/>
  <c r="Q16" i="25"/>
  <c r="N47" i="13"/>
  <c r="AK47" i="6"/>
  <c r="AI54" i="6"/>
  <c r="R52" i="13"/>
  <c r="Z52" i="5"/>
  <c r="U54" i="13"/>
  <c r="AJ47" i="13"/>
  <c r="L52" i="13"/>
  <c r="N51" i="6"/>
  <c r="AB55" i="6"/>
  <c r="AF53" i="6"/>
  <c r="U55" i="13"/>
  <c r="Q46" i="13"/>
  <c r="BR62" i="16"/>
  <c r="AG60" i="13"/>
  <c r="G9" i="25"/>
  <c r="W51" i="6"/>
  <c r="I47" i="6"/>
  <c r="AC54" i="6"/>
  <c r="Y54" i="6"/>
  <c r="AG47" i="13"/>
  <c r="V47" i="6"/>
  <c r="CF65" i="17"/>
  <c r="H56" i="5"/>
  <c r="AB51" i="13"/>
  <c r="BW53" i="12"/>
  <c r="I47" i="13"/>
  <c r="CI51" i="12"/>
  <c r="R13" i="25"/>
  <c r="W16" i="25"/>
  <c r="N54" i="13"/>
  <c r="S16" i="25"/>
  <c r="AC9" i="25"/>
  <c r="AI19" i="25"/>
  <c r="O44" i="6"/>
  <c r="AG52" i="5"/>
  <c r="H54" i="5"/>
  <c r="T45" i="6"/>
  <c r="T53" i="13"/>
  <c r="CE62" i="16"/>
  <c r="AF52" i="6"/>
  <c r="Z16" i="25"/>
  <c r="CI53" i="12"/>
  <c r="AC52" i="5"/>
  <c r="AF55" i="13"/>
  <c r="U10" i="25"/>
  <c r="CJ61" i="3"/>
  <c r="Q13" i="25"/>
  <c r="AE52" i="5"/>
  <c r="Q54" i="13"/>
  <c r="Q53" i="13"/>
  <c r="R47" i="6"/>
  <c r="R52" i="5"/>
  <c r="AI60" i="13"/>
  <c r="AD52" i="13"/>
  <c r="J52" i="13"/>
  <c r="N44" i="6"/>
  <c r="AD46" i="6"/>
  <c r="N51" i="13"/>
  <c r="AH14" i="25"/>
  <c r="BX61" i="16"/>
  <c r="S47" i="13"/>
  <c r="G47" i="13"/>
  <c r="AB56" i="11"/>
  <c r="BW62" i="17"/>
  <c r="K19" i="25"/>
  <c r="G60" i="4"/>
  <c r="Q53" i="5"/>
  <c r="P53" i="6"/>
  <c r="X44" i="6"/>
  <c r="Y56" i="6"/>
  <c r="AK53" i="13"/>
  <c r="L54" i="6"/>
  <c r="BX63" i="17"/>
  <c r="AC14" i="25"/>
  <c r="K60" i="4"/>
  <c r="O52" i="6"/>
  <c r="BS51" i="12"/>
  <c r="W44" i="6"/>
  <c r="W55" i="6"/>
  <c r="AB44" i="6"/>
  <c r="AH52" i="5"/>
  <c r="AG51" i="5"/>
  <c r="AC51" i="13"/>
  <c r="R9" i="25"/>
  <c r="AJ53" i="5"/>
  <c r="Y56" i="5"/>
  <c r="BZ65" i="17"/>
  <c r="N56" i="5"/>
  <c r="W52" i="13"/>
  <c r="AD55" i="13"/>
  <c r="K53" i="5"/>
  <c r="O56" i="2"/>
  <c r="AF19" i="25"/>
  <c r="Y54" i="5"/>
  <c r="U45" i="6"/>
  <c r="L53" i="5"/>
  <c r="R44" i="6"/>
  <c r="Q55" i="11"/>
  <c r="O12" i="25"/>
  <c r="O55" i="13"/>
  <c r="CI65" i="17"/>
  <c r="I55" i="13"/>
  <c r="BX65" i="17"/>
  <c r="T47" i="13"/>
  <c r="M60" i="6"/>
  <c r="Q55" i="6"/>
  <c r="P45" i="6"/>
  <c r="H60" i="13"/>
  <c r="AK55" i="6"/>
  <c r="CB62" i="3"/>
  <c r="W10" i="25"/>
  <c r="U50" i="13"/>
  <c r="AH52" i="6"/>
  <c r="Y50" i="13"/>
  <c r="W60" i="6"/>
  <c r="CK53" i="12"/>
  <c r="H55" i="11"/>
  <c r="AE51" i="5"/>
  <c r="CM53" i="12"/>
  <c r="L16" i="25"/>
  <c r="AA11" i="25"/>
  <c r="CA61" i="16"/>
  <c r="S13" i="25"/>
  <c r="P59" i="5"/>
  <c r="L12" i="25"/>
  <c r="CI62" i="3"/>
  <c r="J14" i="25"/>
  <c r="G56" i="5"/>
  <c r="O53" i="6"/>
  <c r="AB56" i="5"/>
  <c r="O51" i="6"/>
  <c r="H60" i="6"/>
  <c r="AA60" i="13"/>
  <c r="L52" i="6"/>
  <c r="K55" i="6"/>
  <c r="P54" i="13"/>
  <c r="AD60" i="6"/>
  <c r="I51" i="5"/>
  <c r="T52" i="6"/>
  <c r="V60" i="13"/>
  <c r="S46" i="6"/>
  <c r="O50" i="6"/>
  <c r="BS62" i="17"/>
  <c r="AC55" i="13"/>
  <c r="W55" i="5"/>
  <c r="W13" i="25"/>
  <c r="J54" i="5"/>
  <c r="Z55" i="6"/>
  <c r="R51" i="13"/>
  <c r="AI51" i="5"/>
  <c r="G51" i="6"/>
  <c r="CC51" i="12"/>
  <c r="AB60" i="6"/>
  <c r="CK62" i="16"/>
  <c r="AA46" i="6"/>
  <c r="AG51" i="13"/>
  <c r="T51" i="13"/>
  <c r="CB53" i="12"/>
  <c r="O52" i="13"/>
  <c r="S54" i="5"/>
  <c r="U53" i="13"/>
  <c r="V13" i="25"/>
  <c r="J12" i="25"/>
  <c r="U51" i="5"/>
  <c r="X53" i="13"/>
  <c r="V50" i="13"/>
  <c r="S60" i="13"/>
  <c r="P16" i="25"/>
  <c r="BR63" i="17"/>
  <c r="V19" i="25"/>
  <c r="AJ47" i="6"/>
  <c r="AC53" i="6"/>
  <c r="U47" i="6"/>
  <c r="R52" i="6"/>
  <c r="Y60" i="6"/>
  <c r="N47" i="6"/>
  <c r="CH65" i="17"/>
  <c r="BV65" i="17"/>
  <c r="T54" i="5"/>
  <c r="AE46" i="13"/>
  <c r="AI53" i="5"/>
  <c r="AC52" i="6"/>
  <c r="CH62" i="16"/>
  <c r="G10" i="25"/>
  <c r="CK63" i="17"/>
  <c r="BW63" i="17"/>
  <c r="I54" i="6"/>
  <c r="V54" i="6"/>
  <c r="X51" i="13"/>
  <c r="BX62" i="16"/>
  <c r="L47" i="13"/>
  <c r="J52" i="5"/>
  <c r="S58" i="13"/>
  <c r="AJ44" i="6"/>
  <c r="I60" i="6"/>
  <c r="V51" i="13"/>
  <c r="CA42" i="4"/>
  <c r="CC53" i="12"/>
  <c r="BT61" i="16"/>
  <c r="Z60" i="13"/>
  <c r="I60" i="4"/>
  <c r="AA60" i="6"/>
  <c r="F16" i="25"/>
  <c r="CM65" i="17"/>
  <c r="S54" i="13"/>
  <c r="CA53" i="12"/>
  <c r="X46" i="13"/>
  <c r="M45" i="6"/>
  <c r="AA55" i="13"/>
  <c r="O53" i="5"/>
  <c r="I52" i="6"/>
  <c r="AK51" i="13"/>
  <c r="M55" i="6"/>
  <c r="X53" i="5"/>
  <c r="L19" i="25"/>
  <c r="M54" i="6"/>
  <c r="AC51" i="5"/>
  <c r="AF55" i="5"/>
  <c r="Z11" i="25"/>
  <c r="AD55" i="5"/>
  <c r="CA51" i="12"/>
  <c r="K10" i="25"/>
  <c r="G50" i="6"/>
  <c r="U55" i="6"/>
  <c r="AB47" i="13"/>
  <c r="X55" i="5"/>
  <c r="AF13" i="25"/>
  <c r="L45" i="6"/>
  <c r="CC61" i="16"/>
  <c r="AB16" i="25"/>
  <c r="S51" i="5"/>
  <c r="J46" i="13"/>
  <c r="AB52" i="6"/>
  <c r="AA53" i="5"/>
  <c r="Q52" i="6"/>
  <c r="I55" i="5"/>
  <c r="BS62" i="3"/>
  <c r="AC52" i="13"/>
  <c r="Y13" i="25"/>
  <c r="L9" i="25"/>
  <c r="X47" i="13"/>
  <c r="N54" i="6"/>
  <c r="T47" i="6"/>
  <c r="K55" i="5"/>
  <c r="AC51" i="6"/>
  <c r="H52" i="13"/>
  <c r="I60" i="13"/>
  <c r="G50" i="13"/>
  <c r="Y51" i="13"/>
  <c r="AJ46" i="13"/>
  <c r="K47" i="6"/>
  <c r="AG44" i="6"/>
  <c r="AJ50" i="13"/>
  <c r="CC61" i="3"/>
  <c r="CK65" i="17"/>
  <c r="U60" i="13"/>
  <c r="AE53" i="6"/>
  <c r="K51" i="5"/>
  <c r="AH54" i="5"/>
  <c r="V56" i="5"/>
  <c r="M47" i="13"/>
  <c r="BX61" i="3"/>
  <c r="X54" i="6"/>
  <c r="AF56" i="5"/>
  <c r="V52" i="5"/>
  <c r="P9" i="25"/>
  <c r="L55" i="13"/>
  <c r="J47" i="6"/>
  <c r="AB54" i="13"/>
  <c r="CB65" i="17"/>
  <c r="N12" i="25"/>
  <c r="T50" i="6"/>
  <c r="O51" i="13"/>
  <c r="E16" i="25"/>
  <c r="W54" i="13"/>
  <c r="AE10" i="25"/>
  <c r="BW42" i="3"/>
  <c r="U55" i="5"/>
  <c r="R55" i="6"/>
  <c r="AE16" i="25"/>
  <c r="AG51" i="6"/>
  <c r="BQ53" i="12"/>
  <c r="H11" i="25"/>
  <c r="Q11" i="25"/>
  <c r="AC56" i="5"/>
  <c r="J60" i="4"/>
  <c r="AE50" i="6"/>
  <c r="CD62" i="16"/>
  <c r="AB51" i="6"/>
  <c r="K45" i="6"/>
  <c r="N55" i="11"/>
  <c r="M19" i="25"/>
  <c r="CM61" i="3"/>
  <c r="M60" i="4"/>
  <c r="CY61" i="16"/>
  <c r="H44" i="6"/>
  <c r="S47" i="6"/>
  <c r="Y55" i="13"/>
  <c r="L44" i="6"/>
  <c r="AF50" i="13"/>
  <c r="AE53" i="5"/>
  <c r="AD54" i="6"/>
  <c r="AC60" i="13"/>
  <c r="P54" i="5"/>
  <c r="BQ62" i="16"/>
  <c r="AF51" i="6"/>
  <c r="V55" i="13"/>
  <c r="AB60" i="13"/>
  <c r="G47" i="6"/>
  <c r="AI55" i="5"/>
  <c r="AB55" i="13"/>
  <c r="R19" i="25"/>
  <c r="P56" i="5"/>
  <c r="R56" i="5"/>
  <c r="P57" i="5"/>
  <c r="O48" i="13"/>
  <c r="AE47" i="6"/>
  <c r="AC55" i="6"/>
  <c r="CD65" i="17"/>
  <c r="N46" i="13"/>
  <c r="AE55" i="5"/>
  <c r="Z10" i="25"/>
  <c r="CB42" i="3"/>
  <c r="AH60" i="13"/>
  <c r="R53" i="5"/>
  <c r="W46" i="13"/>
  <c r="V16" i="25"/>
  <c r="AE55" i="6"/>
  <c r="BQ63" i="17"/>
  <c r="AH47" i="13"/>
  <c r="Q51" i="13"/>
  <c r="H13" i="25"/>
  <c r="J47" i="13"/>
  <c r="O47" i="6"/>
  <c r="AF53" i="13"/>
  <c r="AI11" i="25"/>
  <c r="AC55" i="5"/>
  <c r="AE51" i="6"/>
  <c r="P55" i="11"/>
  <c r="AD56" i="5"/>
  <c r="H53" i="6"/>
  <c r="H46" i="13"/>
  <c r="AF50" i="6"/>
  <c r="J9" i="25"/>
  <c r="F19" i="25"/>
  <c r="AA53" i="13"/>
  <c r="G52" i="5"/>
  <c r="AI46" i="13"/>
  <c r="J10" i="25"/>
  <c r="T52" i="5"/>
  <c r="V55" i="5"/>
  <c r="Y11" i="25"/>
  <c r="G51" i="13"/>
  <c r="H55" i="5"/>
  <c r="AB55" i="5"/>
  <c r="CH63" i="17"/>
  <c r="H10" i="25"/>
  <c r="AC59" i="5"/>
  <c r="CB63" i="17"/>
  <c r="AH51" i="6"/>
  <c r="BQ42" i="3"/>
  <c r="AC60" i="6"/>
  <c r="Z54" i="13"/>
  <c r="AH10" i="25"/>
  <c r="H19" i="25"/>
  <c r="J51" i="13"/>
  <c r="CM51" i="12"/>
  <c r="Y47" i="6"/>
  <c r="I46" i="13"/>
  <c r="BZ61" i="16"/>
  <c r="Q19" i="25"/>
  <c r="G60" i="13"/>
  <c r="H55" i="6"/>
  <c r="G53" i="13"/>
  <c r="Y45" i="6"/>
  <c r="S9" i="25"/>
  <c r="CJ63" i="17"/>
  <c r="AI47" i="6"/>
  <c r="CH51" i="12"/>
  <c r="N16" i="25"/>
  <c r="BU51" i="12"/>
  <c r="CL62" i="3"/>
  <c r="N55" i="5"/>
  <c r="U55" i="11"/>
  <c r="BU62" i="16"/>
  <c r="T54" i="13"/>
  <c r="Z50" i="13"/>
  <c r="O10" i="25"/>
  <c r="O60" i="13"/>
  <c r="AF47" i="13"/>
  <c r="AD11" i="25"/>
  <c r="AG54" i="13"/>
  <c r="AE54" i="13"/>
  <c r="L58" i="6"/>
  <c r="U56" i="5"/>
  <c r="P51" i="5"/>
  <c r="H50" i="13"/>
  <c r="I50" i="13"/>
  <c r="T52" i="13"/>
  <c r="S50" i="13"/>
  <c r="AK52" i="6"/>
  <c r="S14" i="25"/>
  <c r="O19" i="25"/>
  <c r="CG65" i="17"/>
  <c r="BS42" i="3"/>
  <c r="BS42" i="4" s="1"/>
  <c r="J55" i="6"/>
  <c r="X60" i="6"/>
  <c r="Q60" i="13"/>
  <c r="M51" i="6"/>
  <c r="O60" i="6"/>
  <c r="Y53" i="6"/>
  <c r="AG9" i="25"/>
  <c r="AH11" i="25"/>
  <c r="S55" i="11"/>
  <c r="AG52" i="6"/>
  <c r="AF56" i="13"/>
  <c r="W19" i="25"/>
  <c r="U53" i="6"/>
  <c r="BW62" i="3"/>
  <c r="I53" i="6"/>
  <c r="AD60" i="13"/>
  <c r="CC42" i="3"/>
  <c r="CC42" i="4" s="1"/>
  <c r="W47" i="13"/>
  <c r="AA50" i="13"/>
  <c r="AG53" i="5"/>
  <c r="AI51" i="13"/>
  <c r="L60" i="13"/>
  <c r="K53" i="6"/>
  <c r="BU62" i="17"/>
  <c r="F13" i="25"/>
  <c r="S60" i="6"/>
  <c r="M50" i="6"/>
  <c r="Q47" i="6"/>
  <c r="T53" i="5"/>
  <c r="AA55" i="5"/>
  <c r="AA54" i="5"/>
  <c r="V46" i="13"/>
  <c r="AK46" i="13"/>
  <c r="G55" i="6"/>
  <c r="Y53" i="5"/>
  <c r="CY53" i="12"/>
  <c r="Q52" i="13"/>
  <c r="P47" i="6"/>
  <c r="R60" i="13"/>
  <c r="X19" i="25"/>
  <c r="AE44" i="6"/>
  <c r="M54" i="13"/>
  <c r="M5" i="3" l="1"/>
  <c r="N6" i="3"/>
  <c r="M3" i="3"/>
  <c r="K3" i="4"/>
  <c r="L6" i="4"/>
  <c r="K5" i="4"/>
  <c r="O2" i="4"/>
  <c r="J3" i="4"/>
  <c r="L3" i="3"/>
  <c r="J5" i="4"/>
  <c r="K5" i="2"/>
  <c r="K3" i="6"/>
  <c r="L6" i="17"/>
  <c r="P3" i="5"/>
  <c r="O6" i="8"/>
  <c r="Q6" i="5"/>
  <c r="N40" i="24"/>
  <c r="U39" i="24" s="1"/>
  <c r="M40" i="24"/>
  <c r="T39" i="24" s="1"/>
  <c r="L40" i="24"/>
  <c r="S39" i="24" s="1"/>
  <c r="K40" i="24"/>
  <c r="L15" i="24"/>
  <c r="M15" i="24"/>
  <c r="N15" i="24"/>
  <c r="K15" i="24"/>
  <c r="R14" i="24" s="1"/>
  <c r="N7" i="24"/>
  <c r="K7" i="24"/>
  <c r="N5" i="8"/>
  <c r="L37" i="24"/>
  <c r="K37" i="24"/>
  <c r="R36" i="24" s="1"/>
  <c r="M37" i="24"/>
  <c r="T36" i="24" s="1"/>
  <c r="N37" i="24"/>
  <c r="U36" i="24" s="1"/>
  <c r="M28" i="24"/>
  <c r="T27" i="24" s="1"/>
  <c r="N28" i="24"/>
  <c r="U27" i="24" s="1"/>
  <c r="O28" i="24"/>
  <c r="V27" i="24" s="1"/>
  <c r="K28" i="24"/>
  <c r="R27" i="24" s="1"/>
  <c r="L28" i="24"/>
  <c r="O6" i="24"/>
  <c r="O15" i="24" s="1"/>
  <c r="P5" i="24"/>
  <c r="P6" i="16"/>
  <c r="M12" i="24"/>
  <c r="N12" i="24"/>
  <c r="K12" i="24"/>
  <c r="O12" i="24"/>
  <c r="L12" i="24"/>
  <c r="O3" i="16"/>
  <c r="N5" i="16"/>
  <c r="P6" i="11"/>
  <c r="L6" i="2"/>
  <c r="L6" i="6"/>
  <c r="K3" i="17"/>
  <c r="N38" i="24"/>
  <c r="K38" i="24"/>
  <c r="R37" i="24" s="1"/>
  <c r="M38" i="24"/>
  <c r="L38" i="24"/>
  <c r="O38" i="24"/>
  <c r="V37" i="24" s="1"/>
  <c r="J6" i="13"/>
  <c r="O44" i="23"/>
  <c r="F41" i="24" s="1"/>
  <c r="K41" i="24" s="1"/>
  <c r="R40" i="24" s="1"/>
  <c r="S22" i="23"/>
  <c r="J19" i="24" s="1"/>
  <c r="Q22" i="23"/>
  <c r="H19" i="24" s="1"/>
  <c r="N35" i="24"/>
  <c r="K35" i="24"/>
  <c r="L35" i="24"/>
  <c r="M35" i="24"/>
  <c r="M16" i="23"/>
  <c r="D13" i="24" s="1"/>
  <c r="S29" i="23"/>
  <c r="J26" i="24" s="1"/>
  <c r="O26" i="23"/>
  <c r="F23" i="24" s="1"/>
  <c r="R26" i="23"/>
  <c r="I23" i="24" s="1"/>
  <c r="M26" i="23"/>
  <c r="D23" i="24" s="1"/>
  <c r="N11" i="23"/>
  <c r="O11" i="23"/>
  <c r="M11" i="23"/>
  <c r="P36" i="23"/>
  <c r="G33" i="24" s="1"/>
  <c r="R36" i="23"/>
  <c r="I33" i="24" s="1"/>
  <c r="O36" i="23"/>
  <c r="F33" i="24" s="1"/>
  <c r="M36" i="23"/>
  <c r="D33" i="24" s="1"/>
  <c r="S10" i="23"/>
  <c r="P10" i="23"/>
  <c r="Q10" i="23"/>
  <c r="P44" i="23"/>
  <c r="G41" i="24" s="1"/>
  <c r="L41" i="24" s="1"/>
  <c r="S40" i="24" s="1"/>
  <c r="M19" i="24"/>
  <c r="T18" i="24" s="1"/>
  <c r="L19" i="24"/>
  <c r="N19" i="24"/>
  <c r="U18" i="24" s="1"/>
  <c r="L17" i="24"/>
  <c r="O17" i="24"/>
  <c r="O37" i="23"/>
  <c r="F34" i="24" s="1"/>
  <c r="Q37" i="23"/>
  <c r="H34" i="24" s="1"/>
  <c r="R37" i="23"/>
  <c r="I34" i="24" s="1"/>
  <c r="S19" i="23"/>
  <c r="J16" i="24" s="1"/>
  <c r="M19" i="23"/>
  <c r="D16" i="24" s="1"/>
  <c r="Q19" i="23"/>
  <c r="H16" i="24" s="1"/>
  <c r="O19" i="23"/>
  <c r="F16" i="24" s="1"/>
  <c r="R24" i="23"/>
  <c r="I21" i="24" s="1"/>
  <c r="S24" i="23"/>
  <c r="J21" i="24" s="1"/>
  <c r="T46" i="24"/>
  <c r="AG46" i="24" s="1"/>
  <c r="AT46" i="24" s="1"/>
  <c r="BG46" i="24" s="1"/>
  <c r="BT46" i="24" s="1"/>
  <c r="CG46" i="24" s="1"/>
  <c r="CT46" i="24" s="1"/>
  <c r="DG46" i="24" s="1"/>
  <c r="DT46" i="24" s="1"/>
  <c r="EG46" i="24" s="1"/>
  <c r="ET46" i="24" s="1"/>
  <c r="L45" i="24"/>
  <c r="Y45" i="24" s="1"/>
  <c r="AL45" i="24" s="1"/>
  <c r="AY45" i="24" s="1"/>
  <c r="BL45" i="24" s="1"/>
  <c r="BY45" i="24" s="1"/>
  <c r="CL45" i="24" s="1"/>
  <c r="CY45" i="24" s="1"/>
  <c r="DL45" i="24" s="1"/>
  <c r="DY45" i="24" s="1"/>
  <c r="EL45" i="24" s="1"/>
  <c r="P45" i="24"/>
  <c r="AC45" i="24" s="1"/>
  <c r="AP45" i="24" s="1"/>
  <c r="BC45" i="24" s="1"/>
  <c r="BP45" i="24" s="1"/>
  <c r="CC45" i="24" s="1"/>
  <c r="CP45" i="24" s="1"/>
  <c r="DC45" i="24" s="1"/>
  <c r="DP45" i="24" s="1"/>
  <c r="EC45" i="24" s="1"/>
  <c r="Q45" i="24"/>
  <c r="AD45" i="24" s="1"/>
  <c r="AQ45" i="24" s="1"/>
  <c r="BD45" i="24" s="1"/>
  <c r="BQ45" i="24" s="1"/>
  <c r="CD45" i="24" s="1"/>
  <c r="CQ45" i="24" s="1"/>
  <c r="DD45" i="24" s="1"/>
  <c r="DQ45" i="24" s="1"/>
  <c r="ED45" i="24" s="1"/>
  <c r="CG1" i="11"/>
  <c r="CU1" i="11"/>
  <c r="BW1" i="11"/>
  <c r="BZ1" i="11"/>
  <c r="CS1" i="11"/>
  <c r="BS1" i="11"/>
  <c r="CA1" i="11"/>
  <c r="BT1" i="11"/>
  <c r="BQ2" i="11"/>
  <c r="CL1" i="11"/>
  <c r="CX1" i="11"/>
  <c r="BX1" i="11"/>
  <c r="BQ1" i="11"/>
  <c r="CQ1" i="11"/>
  <c r="CN1" i="11"/>
  <c r="DB1" i="11"/>
  <c r="CD1" i="11"/>
  <c r="BU1" i="11"/>
  <c r="CE1" i="11"/>
  <c r="CB1" i="11"/>
  <c r="CM1" i="11"/>
  <c r="BY1" i="11"/>
  <c r="CJ1" i="11"/>
  <c r="CI1" i="11"/>
  <c r="BR1" i="11"/>
  <c r="CK1" i="11"/>
  <c r="CH1" i="11"/>
  <c r="CR1" i="11"/>
  <c r="CC1" i="11"/>
  <c r="BV1" i="11"/>
  <c r="CW1" i="11"/>
  <c r="N27" i="24"/>
  <c r="O27" i="24"/>
  <c r="L27" i="24"/>
  <c r="K27" i="24"/>
  <c r="M27" i="24"/>
  <c r="M39" i="24"/>
  <c r="K39" i="24"/>
  <c r="R38" i="24" s="1"/>
  <c r="O39" i="24"/>
  <c r="V38" i="24" s="1"/>
  <c r="N39" i="24"/>
  <c r="U38" i="24" s="1"/>
  <c r="L39" i="24"/>
  <c r="S38" i="24" s="1"/>
  <c r="K10" i="24"/>
  <c r="R9" i="24" s="1"/>
  <c r="O10" i="24"/>
  <c r="V9" i="24" s="1"/>
  <c r="N10" i="24"/>
  <c r="L10" i="24"/>
  <c r="M10" i="24"/>
  <c r="T9" i="24" s="1"/>
  <c r="K30" i="24"/>
  <c r="R29" i="24" s="1"/>
  <c r="Y28" i="24" s="1"/>
  <c r="O30" i="24"/>
  <c r="L30" i="24"/>
  <c r="S29" i="24" s="1"/>
  <c r="M30" i="24"/>
  <c r="N30" i="24"/>
  <c r="G3" i="7"/>
  <c r="I1" i="7"/>
  <c r="G2" i="7"/>
  <c r="G5" i="7"/>
  <c r="H6" i="7"/>
  <c r="I6" i="12"/>
  <c r="R19" i="23"/>
  <c r="I16" i="24" s="1"/>
  <c r="P46" i="24"/>
  <c r="AC46" i="24" s="1"/>
  <c r="AP46" i="24" s="1"/>
  <c r="BC46" i="24" s="1"/>
  <c r="BP46" i="24" s="1"/>
  <c r="CC46" i="24" s="1"/>
  <c r="CP46" i="24" s="1"/>
  <c r="DC46" i="24" s="1"/>
  <c r="DP46" i="24" s="1"/>
  <c r="EC46" i="24" s="1"/>
  <c r="EP46" i="24" s="1"/>
  <c r="R44" i="23"/>
  <c r="I41" i="24" s="1"/>
  <c r="N41" i="24" s="1"/>
  <c r="U40" i="24" s="1"/>
  <c r="O22" i="23"/>
  <c r="F19" i="24" s="1"/>
  <c r="K19" i="24" s="1"/>
  <c r="N18" i="24"/>
  <c r="M18" i="24"/>
  <c r="T17" i="24" s="1"/>
  <c r="O18" i="24"/>
  <c r="K18" i="24"/>
  <c r="L18" i="24"/>
  <c r="R16" i="23"/>
  <c r="P29" i="23"/>
  <c r="G26" i="24" s="1"/>
  <c r="M24" i="23"/>
  <c r="D21" i="24" s="1"/>
  <c r="L11" i="24"/>
  <c r="S10" i="24" s="1"/>
  <c r="N11" i="24"/>
  <c r="U10" i="24" s="1"/>
  <c r="O11" i="24"/>
  <c r="V10" i="24" s="1"/>
  <c r="M11" i="24"/>
  <c r="T10" i="24" s="1"/>
  <c r="R28" i="23"/>
  <c r="I25" i="24" s="1"/>
  <c r="P28" i="23"/>
  <c r="G25" i="24" s="1"/>
  <c r="M28" i="23"/>
  <c r="D25" i="24" s="1"/>
  <c r="BE57" i="16"/>
  <c r="BE49" i="16"/>
  <c r="BE56" i="16"/>
  <c r="BE60" i="16"/>
  <c r="BE42" i="16"/>
  <c r="BE54" i="16"/>
  <c r="BE51" i="16"/>
  <c r="BE50" i="16"/>
  <c r="BE45" i="16"/>
  <c r="BE7" i="16"/>
  <c r="BE61" i="16"/>
  <c r="BE58" i="16"/>
  <c r="BE70" i="16"/>
  <c r="BE55" i="16"/>
  <c r="BE52" i="16"/>
  <c r="BE59" i="16"/>
  <c r="BE53" i="16"/>
  <c r="BE46" i="16"/>
  <c r="BE43" i="16"/>
  <c r="BE48" i="16"/>
  <c r="BE44" i="16"/>
  <c r="BE47" i="16"/>
  <c r="BB50" i="12"/>
  <c r="BB51" i="12"/>
  <c r="BB44" i="12"/>
  <c r="BB46" i="12"/>
  <c r="BB47" i="12"/>
  <c r="BN47" i="12" s="1"/>
  <c r="BO47" i="12" s="1"/>
  <c r="BB55" i="12"/>
  <c r="BB57" i="12"/>
  <c r="BB58" i="12"/>
  <c r="BB56" i="12"/>
  <c r="BA60" i="12"/>
  <c r="BA59" i="12"/>
  <c r="BB45" i="12"/>
  <c r="BB54" i="12"/>
  <c r="BM54" i="12" s="1"/>
  <c r="BB48" i="12"/>
  <c r="BB63" i="12"/>
  <c r="BB53" i="12"/>
  <c r="W43" i="24"/>
  <c r="AJ43" i="24" s="1"/>
  <c r="AW43" i="24" s="1"/>
  <c r="BJ43" i="24" s="1"/>
  <c r="BW43" i="24" s="1"/>
  <c r="CJ43" i="24" s="1"/>
  <c r="CW43" i="24" s="1"/>
  <c r="DJ43" i="24" s="1"/>
  <c r="DW43" i="24" s="1"/>
  <c r="EJ43" i="24" s="1"/>
  <c r="EW43" i="24" s="1"/>
  <c r="FJ43" i="24" s="1"/>
  <c r="FW43" i="24" s="1"/>
  <c r="GJ43" i="24" s="1"/>
  <c r="GW43" i="24" s="1"/>
  <c r="HJ43" i="24" s="1"/>
  <c r="HW43" i="24" s="1"/>
  <c r="IJ43" i="24" s="1"/>
  <c r="IW43" i="24" s="1"/>
  <c r="JJ43" i="24" s="1"/>
  <c r="JW43" i="24" s="1"/>
  <c r="KJ43" i="24" s="1"/>
  <c r="KW43" i="24" s="1"/>
  <c r="LJ43" i="24" s="1"/>
  <c r="LW43" i="24" s="1"/>
  <c r="MJ43" i="24" s="1"/>
  <c r="MW43" i="24" s="1"/>
  <c r="NJ43" i="24" s="1"/>
  <c r="M9" i="24"/>
  <c r="K9" i="24"/>
  <c r="L9" i="24"/>
  <c r="N9" i="24"/>
  <c r="AA9" i="24" s="1"/>
  <c r="O9" i="24"/>
  <c r="L29" i="24"/>
  <c r="M29" i="24"/>
  <c r="T28" i="24" s="1"/>
  <c r="N29" i="24"/>
  <c r="U28" i="24" s="1"/>
  <c r="O29" i="24"/>
  <c r="K29" i="24"/>
  <c r="R28" i="24" s="1"/>
  <c r="Q17" i="23"/>
  <c r="H14" i="24" s="1"/>
  <c r="M17" i="23"/>
  <c r="D14" i="24" s="1"/>
  <c r="O17" i="23"/>
  <c r="F14" i="24" s="1"/>
  <c r="AY57" i="16"/>
  <c r="AY49" i="16"/>
  <c r="AY52" i="16"/>
  <c r="AY60" i="16"/>
  <c r="AY50" i="16"/>
  <c r="AY44" i="16"/>
  <c r="AY56" i="16"/>
  <c r="BM56" i="16" s="1"/>
  <c r="AY55" i="16"/>
  <c r="AY48" i="16"/>
  <c r="AY61" i="16"/>
  <c r="AY42" i="16"/>
  <c r="AY53" i="16"/>
  <c r="AY43" i="16"/>
  <c r="AY46" i="16"/>
  <c r="AY51" i="16"/>
  <c r="BM51" i="16" s="1"/>
  <c r="AY7" i="16"/>
  <c r="AY54" i="16"/>
  <c r="AY59" i="16"/>
  <c r="AY58" i="16"/>
  <c r="AY47" i="16"/>
  <c r="AY45" i="16"/>
  <c r="AY70" i="16"/>
  <c r="AY62" i="16"/>
  <c r="BN62" i="16" s="1"/>
  <c r="L36" i="24"/>
  <c r="O36" i="24"/>
  <c r="N36" i="24"/>
  <c r="M36" i="24"/>
  <c r="K36" i="24"/>
  <c r="Q44" i="23"/>
  <c r="H41" i="24" s="1"/>
  <c r="M41" i="24" s="1"/>
  <c r="T40" i="24" s="1"/>
  <c r="AA39" i="24" s="1"/>
  <c r="AH38" i="24" s="1"/>
  <c r="M31" i="24"/>
  <c r="T30" i="24" s="1"/>
  <c r="K31" i="24"/>
  <c r="R30" i="24" s="1"/>
  <c r="Y29" i="24" s="1"/>
  <c r="L31" i="24"/>
  <c r="S30" i="24" s="1"/>
  <c r="O31" i="24"/>
  <c r="N31" i="24"/>
  <c r="U30" i="24" s="1"/>
  <c r="O32" i="24"/>
  <c r="K32" i="24"/>
  <c r="M32" i="24"/>
  <c r="L32" i="24"/>
  <c r="N32" i="24"/>
  <c r="M37" i="23"/>
  <c r="D34" i="24" s="1"/>
  <c r="N16" i="23"/>
  <c r="E13" i="24" s="1"/>
  <c r="N19" i="23"/>
  <c r="E16" i="24" s="1"/>
  <c r="R20" i="23"/>
  <c r="I17" i="24" s="1"/>
  <c r="N17" i="24" s="1"/>
  <c r="U16" i="24" s="1"/>
  <c r="O20" i="23"/>
  <c r="F17" i="24" s="1"/>
  <c r="K17" i="24" s="1"/>
  <c r="R16" i="24" s="1"/>
  <c r="Y15" i="24" s="1"/>
  <c r="N20" i="23"/>
  <c r="E17" i="24" s="1"/>
  <c r="Q29" i="23"/>
  <c r="H26" i="24" s="1"/>
  <c r="M29" i="23"/>
  <c r="D26" i="24" s="1"/>
  <c r="Q16" i="23"/>
  <c r="H13" i="24" s="1"/>
  <c r="L46" i="24"/>
  <c r="Y46" i="24" s="1"/>
  <c r="AL46" i="24" s="1"/>
  <c r="AY46" i="24" s="1"/>
  <c r="BL46" i="24" s="1"/>
  <c r="BY46" i="24" s="1"/>
  <c r="CL46" i="24" s="1"/>
  <c r="CY46" i="24" s="1"/>
  <c r="DL46" i="24" s="1"/>
  <c r="DY46" i="24" s="1"/>
  <c r="EL46" i="24" s="1"/>
  <c r="L22" i="24"/>
  <c r="N22" i="24"/>
  <c r="M22" i="24"/>
  <c r="T21" i="24" s="1"/>
  <c r="K22" i="24"/>
  <c r="O22" i="24"/>
  <c r="S44" i="23"/>
  <c r="J41" i="24" s="1"/>
  <c r="K20" i="24"/>
  <c r="R19" i="24" s="1"/>
  <c r="N20" i="24"/>
  <c r="L20" i="24"/>
  <c r="O20" i="24"/>
  <c r="V19" i="24" s="1"/>
  <c r="M20" i="24"/>
  <c r="T19" i="24" s="1"/>
  <c r="L42" i="24"/>
  <c r="M42" i="24"/>
  <c r="T41" i="24" s="1"/>
  <c r="N42" i="24"/>
  <c r="U41" i="24" s="1"/>
  <c r="K42" i="24"/>
  <c r="R41" i="24" s="1"/>
  <c r="O42" i="24"/>
  <c r="V41" i="24" s="1"/>
  <c r="Q20" i="23"/>
  <c r="H17" i="24" s="1"/>
  <c r="M17" i="24" s="1"/>
  <c r="T16" i="24" s="1"/>
  <c r="S37" i="23"/>
  <c r="J34" i="24" s="1"/>
  <c r="P19" i="23"/>
  <c r="G16" i="24" s="1"/>
  <c r="Q28" i="23"/>
  <c r="H25" i="24" s="1"/>
  <c r="N24" i="23"/>
  <c r="E21" i="24" s="1"/>
  <c r="P16" i="23"/>
  <c r="G13" i="24" s="1"/>
  <c r="N28" i="23"/>
  <c r="E25" i="24" s="1"/>
  <c r="M27" i="23"/>
  <c r="D24" i="24" s="1"/>
  <c r="P27" i="23"/>
  <c r="G24" i="24" s="1"/>
  <c r="S27" i="23"/>
  <c r="J24" i="24" s="1"/>
  <c r="L43" i="24"/>
  <c r="N43" i="24"/>
  <c r="P43" i="24"/>
  <c r="M43" i="24"/>
  <c r="O43" i="24"/>
  <c r="Q43" i="24"/>
  <c r="AD43" i="24" s="1"/>
  <c r="AQ43" i="24" s="1"/>
  <c r="BD43" i="24" s="1"/>
  <c r="BQ43" i="24" s="1"/>
  <c r="CD43" i="24" s="1"/>
  <c r="CQ43" i="24" s="1"/>
  <c r="DD43" i="24" s="1"/>
  <c r="DQ43" i="24" s="1"/>
  <c r="ED43" i="24" s="1"/>
  <c r="EQ43" i="24" s="1"/>
  <c r="FD43" i="24" s="1"/>
  <c r="FQ43" i="24" s="1"/>
  <c r="GD43" i="24" s="1"/>
  <c r="GQ43" i="24" s="1"/>
  <c r="HD43" i="24" s="1"/>
  <c r="HQ43" i="24" s="1"/>
  <c r="ID43" i="24" s="1"/>
  <c r="IQ43" i="24" s="1"/>
  <c r="JD43" i="24" s="1"/>
  <c r="JQ43" i="24" s="1"/>
  <c r="KD43" i="24" s="1"/>
  <c r="KQ43" i="24" s="1"/>
  <c r="LD43" i="24" s="1"/>
  <c r="LQ43" i="24" s="1"/>
  <c r="MD43" i="24" s="1"/>
  <c r="MQ43" i="24" s="1"/>
  <c r="ND43" i="24" s="1"/>
  <c r="K43" i="24"/>
  <c r="S46" i="24"/>
  <c r="AF46" i="24" s="1"/>
  <c r="AS46" i="24" s="1"/>
  <c r="BF46" i="24" s="1"/>
  <c r="BS46" i="24" s="1"/>
  <c r="CF46" i="24" s="1"/>
  <c r="CS46" i="24" s="1"/>
  <c r="DF46" i="24" s="1"/>
  <c r="DS46" i="24" s="1"/>
  <c r="EF46" i="24" s="1"/>
  <c r="ES46" i="24" s="1"/>
  <c r="AO62" i="3"/>
  <c r="AQ42" i="3"/>
  <c r="AQ62" i="3"/>
  <c r="AW42" i="3"/>
  <c r="AW61" i="3"/>
  <c r="AW62" i="3"/>
  <c r="BC61" i="3"/>
  <c r="BC42" i="3"/>
  <c r="BC62" i="3"/>
  <c r="AV52" i="16"/>
  <c r="AV50" i="16"/>
  <c r="AV70" i="16"/>
  <c r="BM70" i="16" s="1"/>
  <c r="AV54" i="16"/>
  <c r="AV57" i="16"/>
  <c r="O14" i="23"/>
  <c r="F11" i="24" s="1"/>
  <c r="K11" i="24" s="1"/>
  <c r="R10" i="24" s="1"/>
  <c r="I1" i="5"/>
  <c r="G5" i="5"/>
  <c r="AR42" i="3"/>
  <c r="AR61" i="3"/>
  <c r="AW60" i="16"/>
  <c r="BM60" i="16" s="1"/>
  <c r="AW59" i="16"/>
  <c r="BJ59" i="16"/>
  <c r="BJ52" i="16"/>
  <c r="C32" i="24" a="1"/>
  <c r="C32" i="24" s="1"/>
  <c r="AY60" i="8"/>
  <c r="AY67" i="8"/>
  <c r="AS42" i="3"/>
  <c r="AS62" i="3"/>
  <c r="BE42" i="3"/>
  <c r="BE62" i="3"/>
  <c r="BE61" i="3"/>
  <c r="BI42" i="3"/>
  <c r="BI61" i="3"/>
  <c r="BD52" i="16"/>
  <c r="BD59" i="16"/>
  <c r="BD58" i="16"/>
  <c r="BM58" i="16" s="1"/>
  <c r="BD61" i="16"/>
  <c r="AP67" i="8"/>
  <c r="AP60" i="8"/>
  <c r="J3" i="5"/>
  <c r="G3" i="5"/>
  <c r="AS61" i="3"/>
  <c r="AO61" i="3"/>
  <c r="AZ62" i="3"/>
  <c r="AT58" i="16"/>
  <c r="AT54" i="16"/>
  <c r="AT52" i="16"/>
  <c r="AZ70" i="16"/>
  <c r="AZ44" i="16"/>
  <c r="AZ54" i="16"/>
  <c r="AZ45" i="16"/>
  <c r="AN52" i="16"/>
  <c r="BM52" i="16" s="1"/>
  <c r="AN60" i="16"/>
  <c r="AN45" i="16"/>
  <c r="AN61" i="16"/>
  <c r="AN57" i="16"/>
  <c r="AW51" i="12"/>
  <c r="AW50" i="12"/>
  <c r="BQ1" i="8"/>
  <c r="BW1" i="8"/>
  <c r="CQ1" i="8"/>
  <c r="C50" i="24" a="1"/>
  <c r="C50" i="24" s="1"/>
  <c r="I3" i="5"/>
  <c r="BA42" i="3"/>
  <c r="BA61" i="3"/>
  <c r="BA62" i="3"/>
  <c r="AO59" i="16"/>
  <c r="AO42" i="16"/>
  <c r="AO44" i="16"/>
  <c r="AO47" i="16"/>
  <c r="AO56" i="16"/>
  <c r="AV42" i="3"/>
  <c r="AV62" i="3"/>
  <c r="AV61" i="16"/>
  <c r="BB57" i="16"/>
  <c r="BB42" i="16"/>
  <c r="BH42" i="16"/>
  <c r="BH45" i="16"/>
  <c r="N49" i="24"/>
  <c r="AA49" i="24" s="1"/>
  <c r="AN49" i="24" s="1"/>
  <c r="BA49" i="24" s="1"/>
  <c r="BN49" i="24" s="1"/>
  <c r="CA49" i="24" s="1"/>
  <c r="CN49" i="24" s="1"/>
  <c r="DA49" i="24" s="1"/>
  <c r="O49" i="24"/>
  <c r="AB49" i="24" s="1"/>
  <c r="AO49" i="24" s="1"/>
  <c r="BB49" i="24" s="1"/>
  <c r="BO49" i="24" s="1"/>
  <c r="CB49" i="24" s="1"/>
  <c r="CO49" i="24" s="1"/>
  <c r="DB49" i="24" s="1"/>
  <c r="P49" i="24"/>
  <c r="AC49" i="24" s="1"/>
  <c r="AP49" i="24" s="1"/>
  <c r="BC49" i="24" s="1"/>
  <c r="BP49" i="24" s="1"/>
  <c r="CC49" i="24" s="1"/>
  <c r="CP49" i="24" s="1"/>
  <c r="DC49" i="24" s="1"/>
  <c r="Q49" i="24"/>
  <c r="AD49" i="24" s="1"/>
  <c r="AQ49" i="24" s="1"/>
  <c r="BD49" i="24" s="1"/>
  <c r="BQ49" i="24" s="1"/>
  <c r="CD49" i="24" s="1"/>
  <c r="CQ49" i="24" s="1"/>
  <c r="DD49" i="24" s="1"/>
  <c r="K49" i="24"/>
  <c r="X49" i="24" s="1"/>
  <c r="AK49" i="24" s="1"/>
  <c r="AX49" i="24" s="1"/>
  <c r="BK49" i="24" s="1"/>
  <c r="BX49" i="24" s="1"/>
  <c r="CK49" i="24" s="1"/>
  <c r="CX49" i="24" s="1"/>
  <c r="L49" i="24"/>
  <c r="Y49" i="24" s="1"/>
  <c r="AL49" i="24" s="1"/>
  <c r="AY49" i="24" s="1"/>
  <c r="BL49" i="24" s="1"/>
  <c r="BY49" i="24" s="1"/>
  <c r="CL49" i="24" s="1"/>
  <c r="CY49" i="24" s="1"/>
  <c r="M49" i="24"/>
  <c r="Z49" i="24" s="1"/>
  <c r="AM49" i="24" s="1"/>
  <c r="AZ49" i="24" s="1"/>
  <c r="BM49" i="24" s="1"/>
  <c r="BZ49" i="24" s="1"/>
  <c r="CM49" i="24" s="1"/>
  <c r="CZ49" i="24" s="1"/>
  <c r="AY50" i="17"/>
  <c r="BM50" i="17" s="1"/>
  <c r="AY49" i="17"/>
  <c r="AY51" i="17"/>
  <c r="AY54" i="17"/>
  <c r="BG51" i="17"/>
  <c r="BG61" i="17"/>
  <c r="BN61" i="17" s="1"/>
  <c r="BO61" i="17" s="1"/>
  <c r="BG48" i="17"/>
  <c r="BN48" i="17" s="1"/>
  <c r="BO48" i="17" s="1"/>
  <c r="BG52" i="17"/>
  <c r="AD50" i="24"/>
  <c r="AQ50" i="24" s="1"/>
  <c r="BD50" i="24" s="1"/>
  <c r="BQ50" i="24" s="1"/>
  <c r="CD50" i="24" s="1"/>
  <c r="CQ50" i="24" s="1"/>
  <c r="DD50" i="24" s="1"/>
  <c r="T58" i="24"/>
  <c r="L56" i="24"/>
  <c r="Q56" i="24"/>
  <c r="O56" i="24"/>
  <c r="P56" i="24"/>
  <c r="K56" i="24"/>
  <c r="N56" i="24"/>
  <c r="M56" i="24"/>
  <c r="M58" i="24"/>
  <c r="L58" i="24"/>
  <c r="Q58" i="24"/>
  <c r="O58" i="24"/>
  <c r="P58" i="24"/>
  <c r="W56" i="24"/>
  <c r="T59" i="24"/>
  <c r="U58" i="24"/>
  <c r="W57" i="24"/>
  <c r="AJ57" i="24" s="1"/>
  <c r="AW57" i="24" s="1"/>
  <c r="BJ57" i="24" s="1"/>
  <c r="BW57" i="24" s="1"/>
  <c r="U43" i="24"/>
  <c r="AH43" i="24" s="1"/>
  <c r="AU43" i="24" s="1"/>
  <c r="BH43" i="24" s="1"/>
  <c r="BU43" i="24" s="1"/>
  <c r="CH43" i="24" s="1"/>
  <c r="CU43" i="24" s="1"/>
  <c r="DH43" i="24" s="1"/>
  <c r="DU43" i="24" s="1"/>
  <c r="EH43" i="24" s="1"/>
  <c r="EU43" i="24" s="1"/>
  <c r="FH43" i="24" s="1"/>
  <c r="FU43" i="24" s="1"/>
  <c r="GH43" i="24" s="1"/>
  <c r="GU43" i="24" s="1"/>
  <c r="HH43" i="24" s="1"/>
  <c r="HU43" i="24" s="1"/>
  <c r="IH43" i="24" s="1"/>
  <c r="IU43" i="24" s="1"/>
  <c r="JH43" i="24" s="1"/>
  <c r="JU43" i="24" s="1"/>
  <c r="KH43" i="24" s="1"/>
  <c r="KU43" i="24" s="1"/>
  <c r="LH43" i="24" s="1"/>
  <c r="LU43" i="24" s="1"/>
  <c r="MH43" i="24" s="1"/>
  <c r="MU43" i="24" s="1"/>
  <c r="NH43" i="24" s="1"/>
  <c r="R59" i="24"/>
  <c r="U49" i="24"/>
  <c r="AH49" i="24" s="1"/>
  <c r="AU49" i="24" s="1"/>
  <c r="BH49" i="24" s="1"/>
  <c r="BU49" i="24" s="1"/>
  <c r="CH49" i="24" s="1"/>
  <c r="CU49" i="24" s="1"/>
  <c r="DH49" i="24" s="1"/>
  <c r="S48" i="24"/>
  <c r="AF48" i="24" s="1"/>
  <c r="AS48" i="24" s="1"/>
  <c r="BF48" i="24" s="1"/>
  <c r="BS48" i="24" s="1"/>
  <c r="CF48" i="24" s="1"/>
  <c r="CS48" i="24" s="1"/>
  <c r="DF48" i="24" s="1"/>
  <c r="DS48" i="24" s="1"/>
  <c r="EF48" i="24" s="1"/>
  <c r="ES48" i="24" s="1"/>
  <c r="FF48" i="24" s="1"/>
  <c r="FS48" i="24" s="1"/>
  <c r="GF48" i="24" s="1"/>
  <c r="GS48" i="24" s="1"/>
  <c r="HF48" i="24" s="1"/>
  <c r="HS48" i="24" s="1"/>
  <c r="IF48" i="24" s="1"/>
  <c r="IS48" i="24" s="1"/>
  <c r="JF48" i="24" s="1"/>
  <c r="JS48" i="24" s="1"/>
  <c r="KF48" i="24" s="1"/>
  <c r="KS48" i="24" s="1"/>
  <c r="LF48" i="24" s="1"/>
  <c r="LS48" i="24" s="1"/>
  <c r="MF48" i="24" s="1"/>
  <c r="MS48" i="24" s="1"/>
  <c r="U59" i="24"/>
  <c r="W58" i="24"/>
  <c r="S57" i="24"/>
  <c r="AF57" i="24" s="1"/>
  <c r="AS57" i="24" s="1"/>
  <c r="BF57" i="24" s="1"/>
  <c r="BS57" i="24" s="1"/>
  <c r="T49" i="24"/>
  <c r="AG49" i="24" s="1"/>
  <c r="AT49" i="24" s="1"/>
  <c r="BG49" i="24" s="1"/>
  <c r="BT49" i="24" s="1"/>
  <c r="CG49" i="24" s="1"/>
  <c r="CT49" i="24" s="1"/>
  <c r="DG49" i="24" s="1"/>
  <c r="R48" i="24"/>
  <c r="AE48" i="24" s="1"/>
  <c r="AR48" i="24" s="1"/>
  <c r="BE48" i="24" s="1"/>
  <c r="BR48" i="24" s="1"/>
  <c r="CE48" i="24" s="1"/>
  <c r="CR48" i="24" s="1"/>
  <c r="DE48" i="24" s="1"/>
  <c r="DR48" i="24" s="1"/>
  <c r="EE48" i="24" s="1"/>
  <c r="ER48" i="24" s="1"/>
  <c r="FE48" i="24" s="1"/>
  <c r="FR48" i="24" s="1"/>
  <c r="GE48" i="24" s="1"/>
  <c r="GR48" i="24" s="1"/>
  <c r="HE48" i="24" s="1"/>
  <c r="HR48" i="24" s="1"/>
  <c r="IE48" i="24" s="1"/>
  <c r="IR48" i="24" s="1"/>
  <c r="JE48" i="24" s="1"/>
  <c r="JR48" i="24" s="1"/>
  <c r="KE48" i="24" s="1"/>
  <c r="KR48" i="24" s="1"/>
  <c r="LE48" i="24" s="1"/>
  <c r="LR48" i="24" s="1"/>
  <c r="ME48" i="24" s="1"/>
  <c r="MR48" i="24" s="1"/>
  <c r="W59" i="24"/>
  <c r="AJ59" i="24" s="1"/>
  <c r="AW59" i="24" s="1"/>
  <c r="BJ59" i="24" s="1"/>
  <c r="BW59" i="24" s="1"/>
  <c r="S59" i="24"/>
  <c r="S49" i="24"/>
  <c r="AF49" i="24" s="1"/>
  <c r="AS49" i="24" s="1"/>
  <c r="BF49" i="24" s="1"/>
  <c r="BS49" i="24" s="1"/>
  <c r="CF49" i="24" s="1"/>
  <c r="CS49" i="24" s="1"/>
  <c r="DF49" i="24" s="1"/>
  <c r="C35" i="24" a="1"/>
  <c r="C35" i="24" s="1"/>
  <c r="R43" i="24"/>
  <c r="AE43" i="24" s="1"/>
  <c r="AR43" i="24" s="1"/>
  <c r="BE43" i="24" s="1"/>
  <c r="BR43" i="24" s="1"/>
  <c r="CE43" i="24" s="1"/>
  <c r="CR43" i="24" s="1"/>
  <c r="DE43" i="24" s="1"/>
  <c r="DR43" i="24" s="1"/>
  <c r="EE43" i="24" s="1"/>
  <c r="ER43" i="24" s="1"/>
  <c r="FE43" i="24" s="1"/>
  <c r="FR43" i="24" s="1"/>
  <c r="GE43" i="24" s="1"/>
  <c r="GR43" i="24" s="1"/>
  <c r="HE43" i="24" s="1"/>
  <c r="HR43" i="24" s="1"/>
  <c r="IE43" i="24" s="1"/>
  <c r="IR43" i="24" s="1"/>
  <c r="JE43" i="24" s="1"/>
  <c r="JR43" i="24" s="1"/>
  <c r="KE43" i="24" s="1"/>
  <c r="KR43" i="24" s="1"/>
  <c r="LE43" i="24" s="1"/>
  <c r="LR43" i="24" s="1"/>
  <c r="ME43" i="24" s="1"/>
  <c r="MR43" i="24" s="1"/>
  <c r="NE43" i="24" s="1"/>
  <c r="R49" i="24"/>
  <c r="AE49" i="24" s="1"/>
  <c r="AR49" i="24" s="1"/>
  <c r="BE49" i="24" s="1"/>
  <c r="BR49" i="24" s="1"/>
  <c r="CE49" i="24" s="1"/>
  <c r="CR49" i="24" s="1"/>
  <c r="DE49" i="24" s="1"/>
  <c r="S43" i="24"/>
  <c r="AF43" i="24" s="1"/>
  <c r="AS43" i="24" s="1"/>
  <c r="BF43" i="24" s="1"/>
  <c r="BS43" i="24" s="1"/>
  <c r="CF43" i="24" s="1"/>
  <c r="CS43" i="24" s="1"/>
  <c r="DF43" i="24" s="1"/>
  <c r="DS43" i="24" s="1"/>
  <c r="EF43" i="24" s="1"/>
  <c r="ES43" i="24" s="1"/>
  <c r="FF43" i="24" s="1"/>
  <c r="FS43" i="24" s="1"/>
  <c r="GF43" i="24" s="1"/>
  <c r="GS43" i="24" s="1"/>
  <c r="HF43" i="24" s="1"/>
  <c r="HS43" i="24" s="1"/>
  <c r="IF43" i="24" s="1"/>
  <c r="IS43" i="24" s="1"/>
  <c r="JF43" i="24" s="1"/>
  <c r="JS43" i="24" s="1"/>
  <c r="KF43" i="24" s="1"/>
  <c r="KS43" i="24" s="1"/>
  <c r="LF43" i="24" s="1"/>
  <c r="LS43" i="24" s="1"/>
  <c r="MF43" i="24" s="1"/>
  <c r="MS43" i="24" s="1"/>
  <c r="NF43" i="24" s="1"/>
  <c r="V56" i="24"/>
  <c r="R50" i="24"/>
  <c r="AE50" i="24" s="1"/>
  <c r="AR50" i="24" s="1"/>
  <c r="BE50" i="24" s="1"/>
  <c r="BR50" i="24" s="1"/>
  <c r="CE50" i="24" s="1"/>
  <c r="CR50" i="24" s="1"/>
  <c r="DE50" i="24" s="1"/>
  <c r="W49" i="24"/>
  <c r="AJ49" i="24" s="1"/>
  <c r="AW49" i="24" s="1"/>
  <c r="BJ49" i="24" s="1"/>
  <c r="BW49" i="24" s="1"/>
  <c r="CJ49" i="24" s="1"/>
  <c r="CW49" i="24" s="1"/>
  <c r="W48" i="24"/>
  <c r="AJ48" i="24" s="1"/>
  <c r="AW48" i="24" s="1"/>
  <c r="BJ48" i="24" s="1"/>
  <c r="BW48" i="24" s="1"/>
  <c r="CJ48" i="24" s="1"/>
  <c r="CW48" i="24" s="1"/>
  <c r="DJ48" i="24" s="1"/>
  <c r="DW48" i="24" s="1"/>
  <c r="EJ48" i="24" s="1"/>
  <c r="EW48" i="24" s="1"/>
  <c r="FJ48" i="24" s="1"/>
  <c r="FW48" i="24" s="1"/>
  <c r="GJ48" i="24" s="1"/>
  <c r="GW48" i="24" s="1"/>
  <c r="HJ48" i="24" s="1"/>
  <c r="HW48" i="24" s="1"/>
  <c r="IJ48" i="24" s="1"/>
  <c r="IW48" i="24" s="1"/>
  <c r="JJ48" i="24" s="1"/>
  <c r="JW48" i="24" s="1"/>
  <c r="KJ48" i="24" s="1"/>
  <c r="KW48" i="24" s="1"/>
  <c r="LJ48" i="24" s="1"/>
  <c r="LW48" i="24" s="1"/>
  <c r="MJ48" i="24" s="1"/>
  <c r="T56" i="24"/>
  <c r="V57" i="24"/>
  <c r="AI57" i="24" s="1"/>
  <c r="AV57" i="24" s="1"/>
  <c r="BI57" i="24" s="1"/>
  <c r="BV57" i="24" s="1"/>
  <c r="T43" i="24"/>
  <c r="AG43" i="24" s="1"/>
  <c r="AT43" i="24" s="1"/>
  <c r="BG43" i="24" s="1"/>
  <c r="BT43" i="24" s="1"/>
  <c r="CG43" i="24" s="1"/>
  <c r="CT43" i="24" s="1"/>
  <c r="DG43" i="24" s="1"/>
  <c r="DT43" i="24" s="1"/>
  <c r="EG43" i="24" s="1"/>
  <c r="ET43" i="24" s="1"/>
  <c r="FG43" i="24" s="1"/>
  <c r="FT43" i="24" s="1"/>
  <c r="GG43" i="24" s="1"/>
  <c r="GT43" i="24" s="1"/>
  <c r="HG43" i="24" s="1"/>
  <c r="HT43" i="24" s="1"/>
  <c r="IG43" i="24" s="1"/>
  <c r="IT43" i="24" s="1"/>
  <c r="JG43" i="24" s="1"/>
  <c r="JT43" i="24" s="1"/>
  <c r="KG43" i="24" s="1"/>
  <c r="KT43" i="24" s="1"/>
  <c r="LG43" i="24" s="1"/>
  <c r="LT43" i="24" s="1"/>
  <c r="MG43" i="24" s="1"/>
  <c r="MT43" i="24" s="1"/>
  <c r="NG43" i="24" s="1"/>
  <c r="R56" i="24"/>
  <c r="V48" i="24"/>
  <c r="AI48" i="24" s="1"/>
  <c r="AV48" i="24" s="1"/>
  <c r="BI48" i="24" s="1"/>
  <c r="BV48" i="24" s="1"/>
  <c r="CI48" i="24" s="1"/>
  <c r="CV48" i="24" s="1"/>
  <c r="DI48" i="24" s="1"/>
  <c r="DV48" i="24" s="1"/>
  <c r="EI48" i="24" s="1"/>
  <c r="EV48" i="24" s="1"/>
  <c r="FI48" i="24" s="1"/>
  <c r="FV48" i="24" s="1"/>
  <c r="GI48" i="24" s="1"/>
  <c r="GV48" i="24" s="1"/>
  <c r="HI48" i="24" s="1"/>
  <c r="HV48" i="24" s="1"/>
  <c r="II48" i="24" s="1"/>
  <c r="IV48" i="24" s="1"/>
  <c r="JI48" i="24" s="1"/>
  <c r="JV48" i="24" s="1"/>
  <c r="KI48" i="24" s="1"/>
  <c r="KV48" i="24" s="1"/>
  <c r="LI48" i="24" s="1"/>
  <c r="LV48" i="24" s="1"/>
  <c r="MI48" i="24" s="1"/>
  <c r="C12" i="24" a="1"/>
  <c r="C12" i="24" s="1"/>
  <c r="T57" i="24"/>
  <c r="AG57" i="24" s="1"/>
  <c r="AT57" i="24" s="1"/>
  <c r="BG57" i="24" s="1"/>
  <c r="BT57" i="24" s="1"/>
  <c r="U56" i="24"/>
  <c r="V58" i="24"/>
  <c r="V43" i="24"/>
  <c r="AI43" i="24" s="1"/>
  <c r="AV43" i="24" s="1"/>
  <c r="BI43" i="24" s="1"/>
  <c r="BV43" i="24" s="1"/>
  <c r="CI43" i="24" s="1"/>
  <c r="CV43" i="24" s="1"/>
  <c r="DI43" i="24" s="1"/>
  <c r="DV43" i="24" s="1"/>
  <c r="EI43" i="24" s="1"/>
  <c r="EV43" i="24" s="1"/>
  <c r="FI43" i="24" s="1"/>
  <c r="FV43" i="24" s="1"/>
  <c r="GI43" i="24" s="1"/>
  <c r="GV43" i="24" s="1"/>
  <c r="HI43" i="24" s="1"/>
  <c r="HV43" i="24" s="1"/>
  <c r="II43" i="24" s="1"/>
  <c r="IV43" i="24" s="1"/>
  <c r="JI43" i="24" s="1"/>
  <c r="JV43" i="24" s="1"/>
  <c r="KI43" i="24" s="1"/>
  <c r="KV43" i="24" s="1"/>
  <c r="LI43" i="24" s="1"/>
  <c r="LV43" i="24" s="1"/>
  <c r="MI43" i="24" s="1"/>
  <c r="MV43" i="24" s="1"/>
  <c r="NI43" i="24" s="1"/>
  <c r="R57" i="24"/>
  <c r="AE57" i="24" s="1"/>
  <c r="AR57" i="24" s="1"/>
  <c r="BE57" i="24" s="1"/>
  <c r="BR57" i="24" s="1"/>
  <c r="U48" i="24"/>
  <c r="AH48" i="24" s="1"/>
  <c r="AU48" i="24" s="1"/>
  <c r="BH48" i="24" s="1"/>
  <c r="BU48" i="24" s="1"/>
  <c r="CH48" i="24" s="1"/>
  <c r="CU48" i="24" s="1"/>
  <c r="DH48" i="24" s="1"/>
  <c r="DU48" i="24" s="1"/>
  <c r="EH48" i="24" s="1"/>
  <c r="EU48" i="24" s="1"/>
  <c r="FH48" i="24" s="1"/>
  <c r="FU48" i="24" s="1"/>
  <c r="GH48" i="24" s="1"/>
  <c r="GU48" i="24" s="1"/>
  <c r="HH48" i="24" s="1"/>
  <c r="HU48" i="24" s="1"/>
  <c r="IH48" i="24" s="1"/>
  <c r="IU48" i="24" s="1"/>
  <c r="JH48" i="24" s="1"/>
  <c r="JU48" i="24" s="1"/>
  <c r="KH48" i="24" s="1"/>
  <c r="KU48" i="24" s="1"/>
  <c r="LH48" i="24" s="1"/>
  <c r="LU48" i="24" s="1"/>
  <c r="MH48" i="24" s="1"/>
  <c r="N71" i="16"/>
  <c r="P71" i="16"/>
  <c r="V49" i="24"/>
  <c r="AI49" i="24" s="1"/>
  <c r="AV49" i="24" s="1"/>
  <c r="BI49" i="24" s="1"/>
  <c r="BV49" i="24" s="1"/>
  <c r="CI49" i="24" s="1"/>
  <c r="CV49" i="24" s="1"/>
  <c r="DI49" i="24" s="1"/>
  <c r="U57" i="24"/>
  <c r="AH57" i="24" s="1"/>
  <c r="AU57" i="24" s="1"/>
  <c r="BH57" i="24" s="1"/>
  <c r="BU57" i="24" s="1"/>
  <c r="G5" i="13"/>
  <c r="AU62" i="3"/>
  <c r="AY61" i="3"/>
  <c r="Z55" i="24"/>
  <c r="AM55" i="24" s="1"/>
  <c r="AZ55" i="24" s="1"/>
  <c r="BM55" i="24" s="1"/>
  <c r="BZ55" i="24" s="1"/>
  <c r="CM55" i="24" s="1"/>
  <c r="CZ55" i="24" s="1"/>
  <c r="AK71" i="12"/>
  <c r="F71" i="12"/>
  <c r="N58" i="24"/>
  <c r="L57" i="24"/>
  <c r="Y57" i="24" s="1"/>
  <c r="AL57" i="24" s="1"/>
  <c r="AY57" i="24" s="1"/>
  <c r="BL57" i="24" s="1"/>
  <c r="BY57" i="24" s="1"/>
  <c r="Q57" i="24"/>
  <c r="AD57" i="24" s="1"/>
  <c r="AQ57" i="24" s="1"/>
  <c r="BD57" i="24" s="1"/>
  <c r="BQ57" i="24" s="1"/>
  <c r="CD57" i="24" s="1"/>
  <c r="CQ57" i="24" s="1"/>
  <c r="DD57" i="24" s="1"/>
  <c r="O57" i="24"/>
  <c r="AB57" i="24" s="1"/>
  <c r="AO57" i="24" s="1"/>
  <c r="BB57" i="24" s="1"/>
  <c r="BO57" i="24" s="1"/>
  <c r="CB57" i="24" s="1"/>
  <c r="CO57" i="24" s="1"/>
  <c r="DB57" i="24" s="1"/>
  <c r="P57" i="24"/>
  <c r="AC57" i="24" s="1"/>
  <c r="AP57" i="24" s="1"/>
  <c r="BC57" i="24" s="1"/>
  <c r="BP57" i="24" s="1"/>
  <c r="CC57" i="24" s="1"/>
  <c r="CP57" i="24" s="1"/>
  <c r="DC57" i="24" s="1"/>
  <c r="K57" i="24"/>
  <c r="X57" i="24" s="1"/>
  <c r="AK57" i="24" s="1"/>
  <c r="AX57" i="24" s="1"/>
  <c r="BK57" i="24" s="1"/>
  <c r="BX57" i="24" s="1"/>
  <c r="N57" i="24"/>
  <c r="AA57" i="24" s="1"/>
  <c r="AN57" i="24" s="1"/>
  <c r="BA57" i="24" s="1"/>
  <c r="BN57" i="24" s="1"/>
  <c r="CA57" i="24" s="1"/>
  <c r="CN57" i="24" s="1"/>
  <c r="DA57" i="24" s="1"/>
  <c r="M57" i="24"/>
  <c r="Z57" i="24" s="1"/>
  <c r="AM57" i="24" s="1"/>
  <c r="AZ57" i="24" s="1"/>
  <c r="BM57" i="24" s="1"/>
  <c r="BZ57" i="24" s="1"/>
  <c r="CM57" i="24" s="1"/>
  <c r="CZ57" i="24" s="1"/>
  <c r="V59" i="24"/>
  <c r="N48" i="24"/>
  <c r="AA48" i="24" s="1"/>
  <c r="AN48" i="24" s="1"/>
  <c r="BA48" i="24" s="1"/>
  <c r="BN48" i="24" s="1"/>
  <c r="CA48" i="24" s="1"/>
  <c r="CN48" i="24" s="1"/>
  <c r="DA48" i="24" s="1"/>
  <c r="DN48" i="24" s="1"/>
  <c r="EA48" i="24" s="1"/>
  <c r="EN48" i="24" s="1"/>
  <c r="FA48" i="24" s="1"/>
  <c r="FN48" i="24" s="1"/>
  <c r="GA48" i="24" s="1"/>
  <c r="GN48" i="24" s="1"/>
  <c r="HA48" i="24" s="1"/>
  <c r="HN48" i="24" s="1"/>
  <c r="IA48" i="24" s="1"/>
  <c r="IN48" i="24" s="1"/>
  <c r="JA48" i="24" s="1"/>
  <c r="JN48" i="24" s="1"/>
  <c r="KA48" i="24" s="1"/>
  <c r="KN48" i="24" s="1"/>
  <c r="LA48" i="24" s="1"/>
  <c r="LN48" i="24" s="1"/>
  <c r="MA48" i="24" s="1"/>
  <c r="MN48" i="24" s="1"/>
  <c r="M48" i="24"/>
  <c r="Z48" i="24" s="1"/>
  <c r="AM48" i="24" s="1"/>
  <c r="AZ48" i="24" s="1"/>
  <c r="BM48" i="24" s="1"/>
  <c r="BZ48" i="24" s="1"/>
  <c r="CM48" i="24" s="1"/>
  <c r="CZ48" i="24" s="1"/>
  <c r="DM48" i="24" s="1"/>
  <c r="DZ48" i="24" s="1"/>
  <c r="EM48" i="24" s="1"/>
  <c r="EZ48" i="24" s="1"/>
  <c r="FM48" i="24" s="1"/>
  <c r="FZ48" i="24" s="1"/>
  <c r="GM48" i="24" s="1"/>
  <c r="GZ48" i="24" s="1"/>
  <c r="HM48" i="24" s="1"/>
  <c r="HZ48" i="24" s="1"/>
  <c r="IM48" i="24" s="1"/>
  <c r="IZ48" i="24" s="1"/>
  <c r="JM48" i="24" s="1"/>
  <c r="JZ48" i="24" s="1"/>
  <c r="KM48" i="24" s="1"/>
  <c r="KZ48" i="24" s="1"/>
  <c r="LM48" i="24" s="1"/>
  <c r="LZ48" i="24" s="1"/>
  <c r="MM48" i="24" s="1"/>
  <c r="L48" i="24"/>
  <c r="Y48" i="24" s="1"/>
  <c r="AL48" i="24" s="1"/>
  <c r="AY48" i="24" s="1"/>
  <c r="BL48" i="24" s="1"/>
  <c r="BY48" i="24" s="1"/>
  <c r="CL48" i="24" s="1"/>
  <c r="CY48" i="24" s="1"/>
  <c r="DL48" i="24" s="1"/>
  <c r="DY48" i="24" s="1"/>
  <c r="EL48" i="24" s="1"/>
  <c r="EY48" i="24" s="1"/>
  <c r="FL48" i="24" s="1"/>
  <c r="FY48" i="24" s="1"/>
  <c r="GL48" i="24" s="1"/>
  <c r="GY48" i="24" s="1"/>
  <c r="HL48" i="24" s="1"/>
  <c r="HY48" i="24" s="1"/>
  <c r="IL48" i="24" s="1"/>
  <c r="IY48" i="24" s="1"/>
  <c r="JL48" i="24" s="1"/>
  <c r="JY48" i="24" s="1"/>
  <c r="KL48" i="24" s="1"/>
  <c r="KY48" i="24" s="1"/>
  <c r="LL48" i="24" s="1"/>
  <c r="LY48" i="24" s="1"/>
  <c r="ML48" i="24" s="1"/>
  <c r="K48" i="24"/>
  <c r="X48" i="24" s="1"/>
  <c r="AK48" i="24" s="1"/>
  <c r="AX48" i="24" s="1"/>
  <c r="BK48" i="24" s="1"/>
  <c r="BX48" i="24" s="1"/>
  <c r="CK48" i="24" s="1"/>
  <c r="CX48" i="24" s="1"/>
  <c r="DK48" i="24" s="1"/>
  <c r="DX48" i="24" s="1"/>
  <c r="EK48" i="24" s="1"/>
  <c r="EX48" i="24" s="1"/>
  <c r="FK48" i="24" s="1"/>
  <c r="FX48" i="24" s="1"/>
  <c r="GK48" i="24" s="1"/>
  <c r="GX48" i="24" s="1"/>
  <c r="HK48" i="24" s="1"/>
  <c r="HX48" i="24" s="1"/>
  <c r="IK48" i="24" s="1"/>
  <c r="IX48" i="24" s="1"/>
  <c r="JK48" i="24" s="1"/>
  <c r="JX48" i="24" s="1"/>
  <c r="KK48" i="24" s="1"/>
  <c r="KX48" i="24" s="1"/>
  <c r="LK48" i="24" s="1"/>
  <c r="LX48" i="24" s="1"/>
  <c r="MK48" i="24" s="1"/>
  <c r="Q48" i="24"/>
  <c r="AD48" i="24" s="1"/>
  <c r="AQ48" i="24" s="1"/>
  <c r="BD48" i="24" s="1"/>
  <c r="BQ48" i="24" s="1"/>
  <c r="CD48" i="24" s="1"/>
  <c r="CQ48" i="24" s="1"/>
  <c r="DD48" i="24" s="1"/>
  <c r="DQ48" i="24" s="1"/>
  <c r="ED48" i="24" s="1"/>
  <c r="EQ48" i="24" s="1"/>
  <c r="FD48" i="24" s="1"/>
  <c r="FQ48" i="24" s="1"/>
  <c r="GD48" i="24" s="1"/>
  <c r="GQ48" i="24" s="1"/>
  <c r="HD48" i="24" s="1"/>
  <c r="HQ48" i="24" s="1"/>
  <c r="ID48" i="24" s="1"/>
  <c r="IQ48" i="24" s="1"/>
  <c r="JD48" i="24" s="1"/>
  <c r="JQ48" i="24" s="1"/>
  <c r="KD48" i="24" s="1"/>
  <c r="KQ48" i="24" s="1"/>
  <c r="LD48" i="24" s="1"/>
  <c r="LQ48" i="24" s="1"/>
  <c r="MD48" i="24" s="1"/>
  <c r="MQ48" i="24" s="1"/>
  <c r="P48" i="24"/>
  <c r="AC48" i="24" s="1"/>
  <c r="AP48" i="24" s="1"/>
  <c r="BC48" i="24" s="1"/>
  <c r="BP48" i="24" s="1"/>
  <c r="CC48" i="24" s="1"/>
  <c r="CP48" i="24" s="1"/>
  <c r="DC48" i="24" s="1"/>
  <c r="DP48" i="24" s="1"/>
  <c r="EC48" i="24" s="1"/>
  <c r="EP48" i="24" s="1"/>
  <c r="FC48" i="24" s="1"/>
  <c r="FP48" i="24" s="1"/>
  <c r="GC48" i="24" s="1"/>
  <c r="GP48" i="24" s="1"/>
  <c r="HC48" i="24" s="1"/>
  <c r="HP48" i="24" s="1"/>
  <c r="IC48" i="24" s="1"/>
  <c r="IP48" i="24" s="1"/>
  <c r="JC48" i="24" s="1"/>
  <c r="JP48" i="24" s="1"/>
  <c r="KC48" i="24" s="1"/>
  <c r="KP48" i="24" s="1"/>
  <c r="LC48" i="24" s="1"/>
  <c r="LP48" i="24" s="1"/>
  <c r="MC48" i="24" s="1"/>
  <c r="MP48" i="24" s="1"/>
  <c r="K59" i="24"/>
  <c r="N59" i="24"/>
  <c r="M59" i="24"/>
  <c r="L59" i="24"/>
  <c r="Q59" i="24"/>
  <c r="O59" i="24"/>
  <c r="P59" i="24"/>
  <c r="T48" i="24"/>
  <c r="AG48" i="24" s="1"/>
  <c r="AT48" i="24" s="1"/>
  <c r="BG48" i="24" s="1"/>
  <c r="BT48" i="24" s="1"/>
  <c r="CG48" i="24" s="1"/>
  <c r="CT48" i="24" s="1"/>
  <c r="DG48" i="24" s="1"/>
  <c r="DT48" i="24" s="1"/>
  <c r="EG48" i="24" s="1"/>
  <c r="ET48" i="24" s="1"/>
  <c r="FG48" i="24" s="1"/>
  <c r="FT48" i="24" s="1"/>
  <c r="GG48" i="24" s="1"/>
  <c r="GT48" i="24" s="1"/>
  <c r="HG48" i="24" s="1"/>
  <c r="HT48" i="24" s="1"/>
  <c r="IG48" i="24" s="1"/>
  <c r="IT48" i="24" s="1"/>
  <c r="JG48" i="24" s="1"/>
  <c r="JT48" i="24" s="1"/>
  <c r="KG48" i="24" s="1"/>
  <c r="KT48" i="24" s="1"/>
  <c r="LG48" i="24" s="1"/>
  <c r="LT48" i="24" s="1"/>
  <c r="MG48" i="24" s="1"/>
  <c r="R58" i="24"/>
  <c r="K58" i="24"/>
  <c r="AC50" i="24"/>
  <c r="AP50" i="24" s="1"/>
  <c r="BC50" i="24" s="1"/>
  <c r="BP50" i="24" s="1"/>
  <c r="CC50" i="24" s="1"/>
  <c r="CP50" i="24" s="1"/>
  <c r="DC50" i="24" s="1"/>
  <c r="AB50" i="24"/>
  <c r="AO50" i="24" s="1"/>
  <c r="BB50" i="24" s="1"/>
  <c r="BO50" i="24" s="1"/>
  <c r="CB50" i="24" s="1"/>
  <c r="CO50" i="24" s="1"/>
  <c r="DB50" i="24" s="1"/>
  <c r="BN55" i="17"/>
  <c r="BO55" i="17" s="1"/>
  <c r="BM48" i="12"/>
  <c r="BM56" i="8"/>
  <c r="BN65" i="17"/>
  <c r="BM53" i="17"/>
  <c r="BM46" i="17"/>
  <c r="BM55" i="12"/>
  <c r="BM43" i="12"/>
  <c r="BN53" i="12"/>
  <c r="BM44" i="12"/>
  <c r="BM50" i="8"/>
  <c r="BN55" i="8"/>
  <c r="BO55" i="8" s="1"/>
  <c r="BN48" i="8"/>
  <c r="BO48" i="8" s="1"/>
  <c r="BN53" i="8"/>
  <c r="BO53" i="8" s="1"/>
  <c r="BN61" i="5"/>
  <c r="BO61" i="5" s="1"/>
  <c r="BM60" i="8"/>
  <c r="BM55" i="8"/>
  <c r="BM63" i="17"/>
  <c r="BM51" i="12"/>
  <c r="BM47" i="11"/>
  <c r="BM56" i="17"/>
  <c r="BN43" i="17"/>
  <c r="BO43" i="17" s="1"/>
  <c r="BN46" i="17"/>
  <c r="BO46" i="17" s="1"/>
  <c r="BN63" i="17"/>
  <c r="BM42" i="12"/>
  <c r="BM9" i="12"/>
  <c r="BN18" i="12"/>
  <c r="BM25" i="16"/>
  <c r="BN15" i="12"/>
  <c r="BM18" i="16"/>
  <c r="BN30" i="16"/>
  <c r="BM21" i="16"/>
  <c r="BN24" i="16"/>
  <c r="BM16" i="12"/>
  <c r="BM38" i="12"/>
  <c r="BM18" i="12"/>
  <c r="BM32" i="12"/>
  <c r="BM36" i="12"/>
  <c r="BN11" i="12"/>
  <c r="BN24" i="12"/>
  <c r="BM10" i="16"/>
  <c r="BN25" i="12"/>
  <c r="BM24" i="12"/>
  <c r="BN32" i="12"/>
  <c r="BN48" i="6"/>
  <c r="BM57" i="2"/>
  <c r="CO57" i="2" s="1"/>
  <c r="BM62" i="17"/>
  <c r="BN47" i="11"/>
  <c r="BO47" i="11" s="1"/>
  <c r="BM53" i="11"/>
  <c r="BM43" i="2"/>
  <c r="CO43" i="2" s="1"/>
  <c r="BN47" i="4"/>
  <c r="BN42" i="5"/>
  <c r="BN48" i="5"/>
  <c r="BN48" i="4"/>
  <c r="BM22" i="12"/>
  <c r="BN26" i="12"/>
  <c r="BN8" i="16"/>
  <c r="BM32" i="16"/>
  <c r="BN28" i="12"/>
  <c r="BN7" i="12"/>
  <c r="BM37" i="12"/>
  <c r="BM25" i="12"/>
  <c r="BM13" i="12"/>
  <c r="BN16" i="12"/>
  <c r="BM35" i="12"/>
  <c r="BM15" i="12"/>
  <c r="BN27" i="12"/>
  <c r="BN30" i="12"/>
  <c r="BN34" i="12"/>
  <c r="BM31" i="12"/>
  <c r="BM23" i="12"/>
  <c r="BM19" i="12"/>
  <c r="BN33" i="12"/>
  <c r="BN8" i="12"/>
  <c r="BM29" i="16"/>
  <c r="BN15" i="16"/>
  <c r="BM11" i="16"/>
  <c r="BM16" i="16"/>
  <c r="BN25" i="16"/>
  <c r="BN33" i="16"/>
  <c r="BM9" i="16"/>
  <c r="BM12" i="16"/>
  <c r="BN37" i="16"/>
  <c r="BN36" i="16"/>
  <c r="BN10" i="16"/>
  <c r="BN44" i="13"/>
  <c r="BO44" i="13" s="1"/>
  <c r="BN48" i="11"/>
  <c r="BO48" i="11" s="1"/>
  <c r="BM54" i="11"/>
  <c r="BM60" i="17"/>
  <c r="BM41" i="12"/>
  <c r="BN14" i="12"/>
  <c r="BM17" i="12"/>
  <c r="BN39" i="12"/>
  <c r="BN21" i="12"/>
  <c r="BN29" i="12"/>
  <c r="BN40" i="12"/>
  <c r="BM17" i="16"/>
  <c r="BN34" i="16"/>
  <c r="BM19" i="16"/>
  <c r="BM35" i="16"/>
  <c r="BM20" i="16"/>
  <c r="BN23" i="16"/>
  <c r="BN18" i="16"/>
  <c r="BM30" i="16"/>
  <c r="BM31" i="16"/>
  <c r="BM38" i="16"/>
  <c r="BM22" i="16"/>
  <c r="BN26" i="16"/>
  <c r="BM39" i="16"/>
  <c r="BN21" i="16"/>
  <c r="BN27" i="16"/>
  <c r="BN13" i="16"/>
  <c r="BM24" i="16"/>
  <c r="BM28" i="16"/>
  <c r="BN40" i="16"/>
  <c r="BN42" i="12"/>
  <c r="BM41" i="16"/>
  <c r="Y40" i="24"/>
  <c r="BM46" i="11"/>
  <c r="BM49" i="11"/>
  <c r="BN45" i="13"/>
  <c r="BO45" i="13" s="1"/>
  <c r="BN50" i="11"/>
  <c r="BO50" i="11" s="1"/>
  <c r="BN57" i="17"/>
  <c r="BO57" i="17" s="1"/>
  <c r="BN56" i="17"/>
  <c r="BO56" i="17" s="1"/>
  <c r="BN59" i="17"/>
  <c r="BO59" i="17" s="1"/>
  <c r="BN43" i="11"/>
  <c r="BO43" i="11" s="1"/>
  <c r="BN58" i="17"/>
  <c r="BO58" i="17" s="1"/>
  <c r="BM44" i="11"/>
  <c r="BN45" i="11"/>
  <c r="BO45" i="11" s="1"/>
  <c r="BM43" i="17"/>
  <c r="BN47" i="17"/>
  <c r="BO47" i="17" s="1"/>
  <c r="BM44" i="17"/>
  <c r="BM45" i="17"/>
  <c r="BM43" i="8"/>
  <c r="BM45" i="8"/>
  <c r="BN44" i="8"/>
  <c r="BO44" i="8" s="1"/>
  <c r="BN46" i="8"/>
  <c r="BO46" i="8" s="1"/>
  <c r="BN14" i="16"/>
  <c r="BN7" i="16"/>
  <c r="BL60" i="12"/>
  <c r="BM63" i="12"/>
  <c r="BN49" i="12"/>
  <c r="BO49" i="12" s="1"/>
  <c r="BN48" i="12"/>
  <c r="BO48" i="12" s="1"/>
  <c r="BP48" i="12" s="1"/>
  <c r="BN55" i="12"/>
  <c r="BO55" i="12" s="1"/>
  <c r="BP55" i="12" s="1"/>
  <c r="BM56" i="12"/>
  <c r="BN58" i="12"/>
  <c r="BO58" i="12" s="1"/>
  <c r="BM57" i="12"/>
  <c r="BL59" i="12"/>
  <c r="BN60" i="11"/>
  <c r="BO60" i="11" s="1"/>
  <c r="BN61" i="11"/>
  <c r="BM62" i="11"/>
  <c r="BM45" i="12"/>
  <c r="BN43" i="12"/>
  <c r="BO43" i="12" s="1"/>
  <c r="BM53" i="12"/>
  <c r="BN44" i="12"/>
  <c r="BO44" i="12" s="1"/>
  <c r="BP44" i="12" s="1"/>
  <c r="BM46" i="12"/>
  <c r="BN56" i="8"/>
  <c r="BO56" i="8" s="1"/>
  <c r="BP56" i="8" s="1"/>
  <c r="BN50" i="8"/>
  <c r="BO50" i="8" s="1"/>
  <c r="BP50" i="8" s="1"/>
  <c r="BM57" i="8"/>
  <c r="BN49" i="8"/>
  <c r="BO49" i="8" s="1"/>
  <c r="BM54" i="8"/>
  <c r="BM52" i="8"/>
  <c r="BN51" i="8"/>
  <c r="BO51" i="8" s="1"/>
  <c r="BM47" i="8"/>
  <c r="BM48" i="8"/>
  <c r="BM59" i="8"/>
  <c r="BM58" i="8"/>
  <c r="BM53" i="8"/>
  <c r="BN48" i="16"/>
  <c r="BO48" i="16" s="1"/>
  <c r="BM55" i="16"/>
  <c r="BN53" i="16"/>
  <c r="BO53" i="16" s="1"/>
  <c r="BN46" i="16"/>
  <c r="BO46" i="16" s="1"/>
  <c r="BM49" i="16"/>
  <c r="BM45" i="16"/>
  <c r="BN47" i="16"/>
  <c r="BO47" i="16" s="1"/>
  <c r="BM54" i="16"/>
  <c r="BN50" i="16"/>
  <c r="BO50" i="16" s="1"/>
  <c r="BN59" i="16"/>
  <c r="BO59" i="16" s="1"/>
  <c r="BN57" i="16"/>
  <c r="BO57" i="16" s="1"/>
  <c r="BN49" i="17"/>
  <c r="BO49" i="17" s="1"/>
  <c r="BM54" i="17"/>
  <c r="BN51" i="17"/>
  <c r="BO51" i="17" s="1"/>
  <c r="BN50" i="17"/>
  <c r="BO50" i="17" s="1"/>
  <c r="BM55" i="17"/>
  <c r="BP55" i="17" s="1"/>
  <c r="BM52" i="17"/>
  <c r="BN53" i="17"/>
  <c r="BO53" i="17" s="1"/>
  <c r="BM65" i="17"/>
  <c r="BM61" i="17"/>
  <c r="BN51" i="12"/>
  <c r="BN50" i="12"/>
  <c r="BO50" i="12" s="1"/>
  <c r="BN67" i="8"/>
  <c r="BO67" i="8" s="1"/>
  <c r="BM61" i="5"/>
  <c r="BN16" i="16"/>
  <c r="BN49" i="11"/>
  <c r="BO49" i="11" s="1"/>
  <c r="BM26" i="16"/>
  <c r="BN53" i="2"/>
  <c r="BM36" i="16"/>
  <c r="BM37" i="16"/>
  <c r="BN17" i="16"/>
  <c r="BN31" i="12"/>
  <c r="BM33" i="12"/>
  <c r="BN35" i="12"/>
  <c r="BM7" i="16"/>
  <c r="BM58" i="12"/>
  <c r="BM60" i="11"/>
  <c r="BN44" i="11"/>
  <c r="BO44" i="11" s="1"/>
  <c r="BN43" i="8"/>
  <c r="BO43" i="8" s="1"/>
  <c r="BN63" i="12"/>
  <c r="BO63" i="12" s="1"/>
  <c r="BM51" i="17"/>
  <c r="BN54" i="16"/>
  <c r="BO54" i="16" s="1"/>
  <c r="BN45" i="8"/>
  <c r="BO45" i="8" s="1"/>
  <c r="BN22" i="16"/>
  <c r="BM45" i="13"/>
  <c r="BN52" i="17"/>
  <c r="BO52" i="17" s="1"/>
  <c r="BN19" i="12"/>
  <c r="BN46" i="2"/>
  <c r="BO46" i="2" s="1"/>
  <c r="CQ46" i="2" s="1"/>
  <c r="BM34" i="16"/>
  <c r="BM47" i="17"/>
  <c r="BN57" i="12"/>
  <c r="BO57" i="12" s="1"/>
  <c r="BM44" i="8"/>
  <c r="BM50" i="11"/>
  <c r="BM48" i="4"/>
  <c r="BN29" i="16"/>
  <c r="BN35" i="16"/>
  <c r="BM34" i="12"/>
  <c r="BN12" i="16"/>
  <c r="BN54" i="11"/>
  <c r="BO54" i="11" s="1"/>
  <c r="BN23" i="12"/>
  <c r="BM27" i="16"/>
  <c r="BM50" i="16"/>
  <c r="BM60" i="12"/>
  <c r="BN60" i="12" s="1"/>
  <c r="BM46" i="8"/>
  <c r="BM45" i="11"/>
  <c r="BM47" i="16"/>
  <c r="BN58" i="8"/>
  <c r="BO58" i="8" s="1"/>
  <c r="BN46" i="12"/>
  <c r="BO46" i="12" s="1"/>
  <c r="BN38" i="16"/>
  <c r="BM29" i="5"/>
  <c r="BM29" i="6"/>
  <c r="BM47" i="4"/>
  <c r="BN60" i="17"/>
  <c r="BO60" i="17" s="1"/>
  <c r="BN62" i="17"/>
  <c r="BO62" i="17" s="1"/>
  <c r="BM39" i="2"/>
  <c r="CO39" i="2" s="1"/>
  <c r="BM48" i="5"/>
  <c r="BN37" i="12"/>
  <c r="BM50" i="2"/>
  <c r="CO50" i="2" s="1"/>
  <c r="BN9" i="16"/>
  <c r="BN13" i="12"/>
  <c r="BM45" i="2"/>
  <c r="CO45" i="2" s="1"/>
  <c r="BM48" i="11"/>
  <c r="BP48" i="11" s="1"/>
  <c r="BM59" i="16"/>
  <c r="BN46" i="11"/>
  <c r="BO46" i="11" s="1"/>
  <c r="BN56" i="12"/>
  <c r="BO56" i="12" s="1"/>
  <c r="BN52" i="8"/>
  <c r="BO52" i="8" s="1"/>
  <c r="BN41" i="16"/>
  <c r="BN54" i="17"/>
  <c r="BO54" i="17" s="1"/>
  <c r="BN45" i="16"/>
  <c r="BO45" i="16" s="1"/>
  <c r="BN59" i="8"/>
  <c r="BO59" i="8" s="1"/>
  <c r="BN45" i="17"/>
  <c r="BO45" i="17" s="1"/>
  <c r="BN31" i="16"/>
  <c r="BM21" i="12"/>
  <c r="BM33" i="16"/>
  <c r="BM44" i="13"/>
  <c r="BM67" i="2"/>
  <c r="CO67" i="2" s="1"/>
  <c r="BN53" i="11"/>
  <c r="BO53" i="11" s="1"/>
  <c r="BM59" i="17"/>
  <c r="BM40" i="16"/>
  <c r="BN42" i="16"/>
  <c r="BN28" i="16"/>
  <c r="BN61" i="3"/>
  <c r="BM49" i="17"/>
  <c r="BN49" i="16"/>
  <c r="BO49" i="16" s="1"/>
  <c r="BN44" i="17"/>
  <c r="BO44" i="17" s="1"/>
  <c r="BM53" i="16"/>
  <c r="BM14" i="16"/>
  <c r="BM14" i="12"/>
  <c r="BM15" i="16"/>
  <c r="BN45" i="2"/>
  <c r="BO45" i="2" s="1"/>
  <c r="BN67" i="2"/>
  <c r="BM57" i="16"/>
  <c r="BM46" i="16"/>
  <c r="BN47" i="8"/>
  <c r="BO47" i="8" s="1"/>
  <c r="BN45" i="12"/>
  <c r="BO45" i="12" s="1"/>
  <c r="BM49" i="12"/>
  <c r="BM23" i="16"/>
  <c r="BN57" i="8"/>
  <c r="BO57" i="8" s="1"/>
  <c r="BP57" i="8" s="1"/>
  <c r="BM20" i="2"/>
  <c r="CO20" i="2" s="1"/>
  <c r="BM29" i="12"/>
  <c r="BM8" i="16"/>
  <c r="BM51" i="2"/>
  <c r="CO51" i="2" s="1"/>
  <c r="BN41" i="12"/>
  <c r="BM49" i="8"/>
  <c r="BM51" i="8"/>
  <c r="BN20" i="16"/>
  <c r="BN11" i="16"/>
  <c r="BN55" i="16"/>
  <c r="BO55" i="16" s="1"/>
  <c r="BM61" i="11"/>
  <c r="BM48" i="16"/>
  <c r="BM13" i="16"/>
  <c r="BN62" i="11"/>
  <c r="BM43" i="11"/>
  <c r="BM50" i="12"/>
  <c r="BN20" i="2"/>
  <c r="BO20" i="2" s="1"/>
  <c r="CQ20" i="2" s="1"/>
  <c r="BM49" i="2"/>
  <c r="CO49" i="2" s="1"/>
  <c r="BN39" i="16"/>
  <c r="BM27" i="12"/>
  <c r="BM28" i="12"/>
  <c r="BN19" i="16"/>
  <c r="BM58" i="17"/>
  <c r="BN54" i="8"/>
  <c r="BO54" i="8" s="1"/>
  <c r="BM39" i="12"/>
  <c r="BM59" i="12"/>
  <c r="BN59" i="12" s="1"/>
  <c r="BO59" i="12" s="1"/>
  <c r="BN40" i="2"/>
  <c r="CP40" i="2" s="1"/>
  <c r="BM40" i="2"/>
  <c r="CO40" i="2" s="1"/>
  <c r="BM57" i="17"/>
  <c r="BM52" i="2"/>
  <c r="CO52" i="2" s="1"/>
  <c r="BM46" i="2"/>
  <c r="CO46" i="2" s="1"/>
  <c r="BN54" i="2"/>
  <c r="BM54" i="2"/>
  <c r="CO54" i="2" s="1"/>
  <c r="BM47" i="2"/>
  <c r="CO47" i="2" s="1"/>
  <c r="BN47" i="2"/>
  <c r="CP47" i="2" s="1"/>
  <c r="BN50" i="2"/>
  <c r="BO50" i="2" s="1"/>
  <c r="CQ50" i="2" s="1"/>
  <c r="BM29" i="2"/>
  <c r="CO29" i="2" s="1"/>
  <c r="BN44" i="2"/>
  <c r="BN43" i="2"/>
  <c r="BN49" i="2"/>
  <c r="BP55" i="8"/>
  <c r="BN57" i="2"/>
  <c r="BO57" i="2" s="1"/>
  <c r="BM44" i="2"/>
  <c r="CO44" i="2" s="1"/>
  <c r="BN39" i="2"/>
  <c r="BO39" i="2" s="1"/>
  <c r="BN51" i="2"/>
  <c r="BN29" i="2"/>
  <c r="BO29" i="2" s="1"/>
  <c r="CQ29" i="2" s="1"/>
  <c r="BN52" i="2"/>
  <c r="CP52" i="2" s="1"/>
  <c r="BM53" i="2"/>
  <c r="CO53" i="2" s="1"/>
  <c r="AB29" i="24"/>
  <c r="AB27" i="24"/>
  <c r="BN29" i="6"/>
  <c r="BO29" i="6" s="1"/>
  <c r="BM48" i="6"/>
  <c r="AF39" i="24"/>
  <c r="AA27" i="24"/>
  <c r="BN29" i="5"/>
  <c r="BO29" i="5" s="1"/>
  <c r="BN38" i="5"/>
  <c r="BO38" i="5" s="1"/>
  <c r="BM38" i="5"/>
  <c r="BN55" i="2"/>
  <c r="CP55" i="2" s="1"/>
  <c r="BM42" i="5"/>
  <c r="BM42" i="4"/>
  <c r="BM43" i="13"/>
  <c r="BM43" i="7"/>
  <c r="BN43" i="5"/>
  <c r="BO43" i="5" s="1"/>
  <c r="BN43" i="4"/>
  <c r="BO43" i="4" s="1"/>
  <c r="BN22" i="12"/>
  <c r="BM26" i="12"/>
  <c r="BN32" i="16"/>
  <c r="BM7" i="12"/>
  <c r="BM10" i="12"/>
  <c r="BN20" i="12"/>
  <c r="BN17" i="12"/>
  <c r="BM11" i="12"/>
  <c r="BN36" i="12"/>
  <c r="BM30" i="12"/>
  <c r="BM8" i="12"/>
  <c r="BN12" i="12"/>
  <c r="BN9" i="12"/>
  <c r="BN38" i="12"/>
  <c r="BM40" i="12"/>
  <c r="BM44" i="4"/>
  <c r="BM46" i="4"/>
  <c r="Y35" i="24"/>
  <c r="BM51" i="4"/>
  <c r="BN45" i="4"/>
  <c r="V28" i="24"/>
  <c r="BN44" i="4"/>
  <c r="BM43" i="5"/>
  <c r="BM45" i="4"/>
  <c r="BN42" i="2"/>
  <c r="BN51" i="4"/>
  <c r="BN43" i="6"/>
  <c r="BM43" i="6"/>
  <c r="CL48" i="2"/>
  <c r="BN48" i="2"/>
  <c r="BM48" i="2"/>
  <c r="CO48" i="2" s="1"/>
  <c r="BN43" i="7"/>
  <c r="BN20" i="4"/>
  <c r="BM20" i="4"/>
  <c r="BM29" i="4"/>
  <c r="BN29" i="4"/>
  <c r="BM47" i="5"/>
  <c r="BN47" i="5"/>
  <c r="BM55" i="2"/>
  <c r="CO55" i="2" s="1"/>
  <c r="BX55" i="2"/>
  <c r="BN46" i="4"/>
  <c r="BM42" i="2"/>
  <c r="CO42" i="2" s="1"/>
  <c r="BM28" i="2"/>
  <c r="CO28" i="2" s="1"/>
  <c r="BN43" i="13"/>
  <c r="BO43" i="13" s="1"/>
  <c r="BN28" i="2"/>
  <c r="BN42" i="4"/>
  <c r="BM12" i="12"/>
  <c r="BM43" i="4"/>
  <c r="BN10" i="12"/>
  <c r="AB38" i="24"/>
  <c r="AI37" i="24" s="1"/>
  <c r="BM20" i="12"/>
  <c r="V21" i="24"/>
  <c r="U21" i="24"/>
  <c r="AB20" i="24" s="1"/>
  <c r="AI19" i="24" s="1"/>
  <c r="U11" i="24"/>
  <c r="AB10" i="24" s="1"/>
  <c r="AA29" i="24"/>
  <c r="AH28" i="24" s="1"/>
  <c r="AB15" i="24"/>
  <c r="AA35" i="24"/>
  <c r="AA40" i="24"/>
  <c r="AH39" i="24" s="1"/>
  <c r="BL62" i="17"/>
  <c r="BK62" i="17" s="1"/>
  <c r="AQ53" i="6"/>
  <c r="BA53" i="6"/>
  <c r="AV53" i="6"/>
  <c r="CW53" i="6"/>
  <c r="AU53" i="6"/>
  <c r="BE53" i="6"/>
  <c r="BF53" i="6"/>
  <c r="AS53" i="6"/>
  <c r="AP53" i="6"/>
  <c r="AR53" i="6"/>
  <c r="AZ53" i="6"/>
  <c r="BH53" i="6"/>
  <c r="AX53" i="6"/>
  <c r="CX53" i="6"/>
  <c r="BJ53" i="6"/>
  <c r="BD53" i="6"/>
  <c r="AW53" i="6"/>
  <c r="AO53" i="6"/>
  <c r="AN53" i="6"/>
  <c r="AY53" i="6"/>
  <c r="CT53" i="6"/>
  <c r="BI53" i="6"/>
  <c r="BB53" i="6"/>
  <c r="BG53" i="6"/>
  <c r="BC53" i="6"/>
  <c r="AT53" i="6"/>
  <c r="AS54" i="13"/>
  <c r="BB54" i="13"/>
  <c r="BC54" i="13"/>
  <c r="BF54" i="13"/>
  <c r="CX54" i="13"/>
  <c r="BI54" i="13"/>
  <c r="AY54" i="13"/>
  <c r="AO54" i="13"/>
  <c r="CW54" i="13"/>
  <c r="BD54" i="13"/>
  <c r="BG54" i="13"/>
  <c r="AX54" i="13"/>
  <c r="BA54" i="13"/>
  <c r="AQ54" i="13"/>
  <c r="AV54" i="13"/>
  <c r="BE54" i="13"/>
  <c r="AW54" i="13"/>
  <c r="AP54" i="13"/>
  <c r="BJ54" i="13"/>
  <c r="AR54" i="13"/>
  <c r="AT54" i="13"/>
  <c r="AN54" i="13"/>
  <c r="BH54" i="13"/>
  <c r="CT54" i="13"/>
  <c r="AZ54" i="13"/>
  <c r="AU54" i="13"/>
  <c r="BJ51" i="6"/>
  <c r="BG51" i="6"/>
  <c r="BE51" i="6"/>
  <c r="CT51" i="6"/>
  <c r="AZ51" i="6"/>
  <c r="AN51" i="6"/>
  <c r="AT51" i="6"/>
  <c r="AV51" i="6"/>
  <c r="BA51" i="6"/>
  <c r="BF51" i="6"/>
  <c r="AR51" i="6"/>
  <c r="BD51" i="6"/>
  <c r="AO51" i="6"/>
  <c r="AS51" i="6"/>
  <c r="BI51" i="6"/>
  <c r="CX51" i="6"/>
  <c r="AX51" i="6"/>
  <c r="CW51" i="6"/>
  <c r="BB51" i="6"/>
  <c r="AQ51" i="6"/>
  <c r="AU51" i="6"/>
  <c r="BC51" i="6"/>
  <c r="AY51" i="6"/>
  <c r="AP51" i="6"/>
  <c r="AW51" i="6"/>
  <c r="BH51" i="6"/>
  <c r="BL62" i="16"/>
  <c r="BK62" i="16" s="1"/>
  <c r="BJ52" i="6"/>
  <c r="BB52" i="6"/>
  <c r="AV52" i="6"/>
  <c r="BH52" i="6"/>
  <c r="CT52" i="6"/>
  <c r="BA52" i="6"/>
  <c r="CW52" i="6"/>
  <c r="AZ52" i="6"/>
  <c r="AX52" i="6"/>
  <c r="AQ52" i="6"/>
  <c r="AT52" i="6"/>
  <c r="AO52" i="6"/>
  <c r="AY52" i="6"/>
  <c r="BG52" i="6"/>
  <c r="AR52" i="6"/>
  <c r="AU52" i="6"/>
  <c r="BD52" i="6"/>
  <c r="BI52" i="6"/>
  <c r="AW52" i="6"/>
  <c r="AS52" i="6"/>
  <c r="AN52" i="6"/>
  <c r="AP52" i="6"/>
  <c r="BF52" i="6"/>
  <c r="BE52" i="6"/>
  <c r="CX52" i="6"/>
  <c r="BC52" i="6"/>
  <c r="AR46" i="5"/>
  <c r="BH46" i="5"/>
  <c r="BG46" i="5"/>
  <c r="BF46" i="5"/>
  <c r="AY46" i="5"/>
  <c r="AS46" i="5"/>
  <c r="BE46" i="5"/>
  <c r="AQ46" i="5"/>
  <c r="AO46" i="5"/>
  <c r="AU46" i="5"/>
  <c r="AW46" i="5"/>
  <c r="CX46" i="5"/>
  <c r="CW46" i="5"/>
  <c r="AZ46" i="5"/>
  <c r="BI46" i="5"/>
  <c r="AX46" i="5"/>
  <c r="CT46" i="5"/>
  <c r="BJ46" i="5"/>
  <c r="BB46" i="5"/>
  <c r="AN46" i="5"/>
  <c r="BA46" i="5"/>
  <c r="AV46" i="5"/>
  <c r="BD46" i="5"/>
  <c r="AP46" i="5"/>
  <c r="AT46" i="5"/>
  <c r="BC46" i="5"/>
  <c r="BH53" i="5"/>
  <c r="AQ53" i="5"/>
  <c r="BG53" i="5"/>
  <c r="AR53" i="5"/>
  <c r="AW53" i="5"/>
  <c r="BD53" i="5"/>
  <c r="AP53" i="5"/>
  <c r="BF53" i="5"/>
  <c r="AY53" i="5"/>
  <c r="CT53" i="5"/>
  <c r="BI53" i="5"/>
  <c r="CW53" i="5"/>
  <c r="BA53" i="5"/>
  <c r="AO53" i="5"/>
  <c r="BJ53" i="5"/>
  <c r="AN53" i="5"/>
  <c r="CX53" i="5"/>
  <c r="AV53" i="5"/>
  <c r="AX53" i="5"/>
  <c r="BC53" i="5"/>
  <c r="AS53" i="5"/>
  <c r="AZ53" i="5"/>
  <c r="AT53" i="5"/>
  <c r="BE53" i="5"/>
  <c r="BB53" i="5"/>
  <c r="AU53" i="5"/>
  <c r="CX44" i="6"/>
  <c r="BB44" i="6"/>
  <c r="BC44" i="6"/>
  <c r="AX44" i="6"/>
  <c r="AQ44" i="6"/>
  <c r="AU44" i="6"/>
  <c r="AS44" i="6"/>
  <c r="BJ44" i="6"/>
  <c r="AR44" i="6"/>
  <c r="CT44" i="6"/>
  <c r="BH44" i="6"/>
  <c r="AO44" i="6"/>
  <c r="AN44" i="6"/>
  <c r="AV44" i="6"/>
  <c r="AY44" i="6"/>
  <c r="BD44" i="6"/>
  <c r="BF44" i="6"/>
  <c r="AZ44" i="6"/>
  <c r="AT44" i="6"/>
  <c r="BI44" i="6"/>
  <c r="CW44" i="6"/>
  <c r="BG44" i="6"/>
  <c r="AP44" i="6"/>
  <c r="BA44" i="6"/>
  <c r="AW44" i="6"/>
  <c r="BE44" i="6"/>
  <c r="AU44" i="5"/>
  <c r="AZ44" i="5"/>
  <c r="BF44" i="5"/>
  <c r="BH44" i="5"/>
  <c r="BJ44" i="5"/>
  <c r="CW44" i="5"/>
  <c r="BC44" i="5"/>
  <c r="AN44" i="5"/>
  <c r="AY44" i="5"/>
  <c r="AR44" i="5"/>
  <c r="BA44" i="5"/>
  <c r="CX44" i="5"/>
  <c r="AQ44" i="5"/>
  <c r="AT44" i="5"/>
  <c r="BI44" i="5"/>
  <c r="BE44" i="5"/>
  <c r="AV44" i="5"/>
  <c r="AW44" i="5"/>
  <c r="BD44" i="5"/>
  <c r="AO44" i="5"/>
  <c r="CT44" i="5"/>
  <c r="AP44" i="5"/>
  <c r="BB44" i="5"/>
  <c r="BG44" i="5"/>
  <c r="AS44" i="5"/>
  <c r="AX44" i="5"/>
  <c r="BL61" i="3"/>
  <c r="BK61" i="3" s="1"/>
  <c r="AV53" i="13"/>
  <c r="AU53" i="13"/>
  <c r="AN53" i="13"/>
  <c r="BE53" i="13"/>
  <c r="BD53" i="13"/>
  <c r="BJ53" i="13"/>
  <c r="CX53" i="13"/>
  <c r="BI53" i="13"/>
  <c r="AS53" i="13"/>
  <c r="AZ53" i="13"/>
  <c r="BG53" i="13"/>
  <c r="AT53" i="13"/>
  <c r="BB53" i="13"/>
  <c r="CT53" i="13"/>
  <c r="CW53" i="13"/>
  <c r="BH53" i="13"/>
  <c r="BA53" i="13"/>
  <c r="AQ53" i="13"/>
  <c r="AP53" i="13"/>
  <c r="AO53" i="13"/>
  <c r="BC53" i="13"/>
  <c r="AY53" i="13"/>
  <c r="AW53" i="13"/>
  <c r="BF53" i="13"/>
  <c r="AX53" i="13"/>
  <c r="AR53" i="13"/>
  <c r="BB55" i="5"/>
  <c r="BD55" i="5"/>
  <c r="AX55" i="5"/>
  <c r="AU55" i="5"/>
  <c r="CW55" i="5"/>
  <c r="AO55" i="5"/>
  <c r="AY55" i="5"/>
  <c r="AV55" i="5"/>
  <c r="AR55" i="5"/>
  <c r="AT55" i="5"/>
  <c r="AN55" i="5"/>
  <c r="AS55" i="5"/>
  <c r="CT55" i="5"/>
  <c r="BF55" i="5"/>
  <c r="BA55" i="5"/>
  <c r="BJ55" i="5"/>
  <c r="BH55" i="5"/>
  <c r="BC55" i="5"/>
  <c r="AP55" i="5"/>
  <c r="BG55" i="5"/>
  <c r="AW55" i="5"/>
  <c r="AQ55" i="5"/>
  <c r="BE55" i="5"/>
  <c r="CX55" i="5"/>
  <c r="BI55" i="5"/>
  <c r="AZ55" i="5"/>
  <c r="AQ47" i="6"/>
  <c r="BE47" i="6"/>
  <c r="BD47" i="6"/>
  <c r="AS47" i="6"/>
  <c r="CT47" i="6"/>
  <c r="AN47" i="6"/>
  <c r="AV47" i="6"/>
  <c r="AU47" i="6"/>
  <c r="BH47" i="6"/>
  <c r="AZ47" i="6"/>
  <c r="BF47" i="6"/>
  <c r="BA47" i="6"/>
  <c r="AW47" i="6"/>
  <c r="BJ47" i="6"/>
  <c r="BI47" i="6"/>
  <c r="AT47" i="6"/>
  <c r="AX47" i="6"/>
  <c r="BG47" i="6"/>
  <c r="AP47" i="6"/>
  <c r="CW47" i="6"/>
  <c r="AY47" i="6"/>
  <c r="AR47" i="6"/>
  <c r="AO47" i="6"/>
  <c r="BC47" i="6"/>
  <c r="CX47" i="6"/>
  <c r="BB47" i="6"/>
  <c r="AQ54" i="6"/>
  <c r="BB54" i="6"/>
  <c r="CX54" i="6"/>
  <c r="AY54" i="6"/>
  <c r="BF54" i="6"/>
  <c r="AR54" i="6"/>
  <c r="AX54" i="6"/>
  <c r="BJ54" i="6"/>
  <c r="BC54" i="6"/>
  <c r="BD54" i="6"/>
  <c r="AN54" i="6"/>
  <c r="BA54" i="6"/>
  <c r="AS54" i="6"/>
  <c r="AT54" i="6"/>
  <c r="AW54" i="6"/>
  <c r="BI54" i="6"/>
  <c r="CW54" i="6"/>
  <c r="AV54" i="6"/>
  <c r="AP54" i="6"/>
  <c r="BH54" i="6"/>
  <c r="AZ54" i="6"/>
  <c r="AU54" i="6"/>
  <c r="BG54" i="6"/>
  <c r="CT54" i="6"/>
  <c r="AO54" i="6"/>
  <c r="BE54" i="6"/>
  <c r="AV52" i="13"/>
  <c r="CT52" i="13"/>
  <c r="BI52" i="13"/>
  <c r="AQ52" i="13"/>
  <c r="BH52" i="13"/>
  <c r="BB52" i="13"/>
  <c r="AW52" i="13"/>
  <c r="CW52" i="13"/>
  <c r="BF52" i="13"/>
  <c r="AX52" i="13"/>
  <c r="AY52" i="13"/>
  <c r="AO52" i="13"/>
  <c r="AR52" i="13"/>
  <c r="BE52" i="13"/>
  <c r="AU52" i="13"/>
  <c r="AZ52" i="13"/>
  <c r="BG52" i="13"/>
  <c r="BC52" i="13"/>
  <c r="BJ52" i="13"/>
  <c r="CX52" i="13"/>
  <c r="AN52" i="13"/>
  <c r="AT52" i="13"/>
  <c r="BD52" i="13"/>
  <c r="AS52" i="13"/>
  <c r="AP52" i="13"/>
  <c r="BA52" i="13"/>
  <c r="AU45" i="5"/>
  <c r="BC45" i="5"/>
  <c r="BG45" i="5"/>
  <c r="BE45" i="5"/>
  <c r="AR45" i="5"/>
  <c r="BJ45" i="5"/>
  <c r="BA45" i="5"/>
  <c r="AQ45" i="5"/>
  <c r="AX45" i="5"/>
  <c r="BF45" i="5"/>
  <c r="AO45" i="5"/>
  <c r="BI45" i="5"/>
  <c r="AT45" i="5"/>
  <c r="AW45" i="5"/>
  <c r="AV45" i="5"/>
  <c r="AS45" i="5"/>
  <c r="AZ45" i="5"/>
  <c r="AN45" i="5"/>
  <c r="BB45" i="5"/>
  <c r="AY45" i="5"/>
  <c r="BH45" i="5"/>
  <c r="BD45" i="5"/>
  <c r="AP45" i="5"/>
  <c r="CX45" i="5"/>
  <c r="CW45" i="5"/>
  <c r="CT45" i="5"/>
  <c r="CT54" i="5"/>
  <c r="AY54" i="5"/>
  <c r="BF54" i="5"/>
  <c r="AS54" i="5"/>
  <c r="AZ54" i="5"/>
  <c r="BC54" i="5"/>
  <c r="BA54" i="5"/>
  <c r="AT54" i="5"/>
  <c r="BG54" i="5"/>
  <c r="AV54" i="5"/>
  <c r="CX54" i="5"/>
  <c r="BB54" i="5"/>
  <c r="CW54" i="5"/>
  <c r="AR54" i="5"/>
  <c r="BH54" i="5"/>
  <c r="AN54" i="5"/>
  <c r="BD54" i="5"/>
  <c r="AO54" i="5"/>
  <c r="AQ54" i="5"/>
  <c r="BI54" i="5"/>
  <c r="BJ54" i="5"/>
  <c r="AP54" i="5"/>
  <c r="AW54" i="5"/>
  <c r="BE54" i="5"/>
  <c r="AU54" i="5"/>
  <c r="AX54" i="5"/>
  <c r="BH60" i="6"/>
  <c r="AP60" i="6"/>
  <c r="AT60" i="6"/>
  <c r="BJ60" i="6"/>
  <c r="BD60" i="6"/>
  <c r="BC60" i="6"/>
  <c r="AZ60" i="6"/>
  <c r="BG60" i="6"/>
  <c r="BE60" i="6"/>
  <c r="AU60" i="6"/>
  <c r="BB60" i="6"/>
  <c r="CT60" i="6"/>
  <c r="BI60" i="6"/>
  <c r="AQ60" i="6"/>
  <c r="CX60" i="6"/>
  <c r="AY60" i="6"/>
  <c r="BF60" i="6"/>
  <c r="AX60" i="6"/>
  <c r="AO60" i="6"/>
  <c r="CW60" i="6"/>
  <c r="AS60" i="6"/>
  <c r="AW60" i="6"/>
  <c r="AV60" i="6"/>
  <c r="AR60" i="6"/>
  <c r="AN60" i="6"/>
  <c r="BA60" i="6"/>
  <c r="BL42" i="3"/>
  <c r="BK42" i="3" s="1"/>
  <c r="AO60" i="13"/>
  <c r="BC60" i="13"/>
  <c r="BA60" i="13"/>
  <c r="CW60" i="13"/>
  <c r="BD60" i="13"/>
  <c r="AT60" i="13"/>
  <c r="AR60" i="13"/>
  <c r="BF60" i="13"/>
  <c r="AU60" i="13"/>
  <c r="BB60" i="13"/>
  <c r="BI60" i="13"/>
  <c r="AV60" i="13"/>
  <c r="AS60" i="13"/>
  <c r="BJ60" i="13"/>
  <c r="CX60" i="13"/>
  <c r="CT60" i="13"/>
  <c r="AP60" i="13"/>
  <c r="BG60" i="13"/>
  <c r="AX60" i="13"/>
  <c r="AZ60" i="13"/>
  <c r="AY60" i="13"/>
  <c r="BH60" i="13"/>
  <c r="BE60" i="13"/>
  <c r="AW60" i="13"/>
  <c r="AN60" i="13"/>
  <c r="AQ60" i="13"/>
  <c r="BL62" i="3"/>
  <c r="BK62" i="3" s="1"/>
  <c r="BL61" i="16"/>
  <c r="BK61" i="16" s="1"/>
  <c r="BL51" i="12"/>
  <c r="BK51" i="12" s="1"/>
  <c r="BL65" i="17"/>
  <c r="BK65" i="17" s="1"/>
  <c r="BL63" i="17"/>
  <c r="BK63" i="17" s="1"/>
  <c r="AN52" i="5"/>
  <c r="BG52" i="5"/>
  <c r="AV52" i="5"/>
  <c r="CW52" i="5"/>
  <c r="AW52" i="5"/>
  <c r="BA52" i="5"/>
  <c r="BD52" i="5"/>
  <c r="BB52" i="5"/>
  <c r="AQ52" i="5"/>
  <c r="AR52" i="5"/>
  <c r="AO52" i="5"/>
  <c r="BH52" i="5"/>
  <c r="AX52" i="5"/>
  <c r="BJ52" i="5"/>
  <c r="AP52" i="5"/>
  <c r="AY52" i="5"/>
  <c r="AU52" i="5"/>
  <c r="AZ52" i="5"/>
  <c r="AT52" i="5"/>
  <c r="BE52" i="5"/>
  <c r="CX52" i="5"/>
  <c r="BC52" i="5"/>
  <c r="AS52" i="5"/>
  <c r="CT52" i="5"/>
  <c r="BI52" i="5"/>
  <c r="BF52" i="5"/>
  <c r="AY51" i="13"/>
  <c r="BA51" i="13"/>
  <c r="AP51" i="13"/>
  <c r="AU51" i="13"/>
  <c r="AW51" i="13"/>
  <c r="BJ51" i="13"/>
  <c r="AZ51" i="13"/>
  <c r="BC51" i="13"/>
  <c r="BI51" i="13"/>
  <c r="CW51" i="13"/>
  <c r="BH51" i="13"/>
  <c r="AR51" i="13"/>
  <c r="AN51" i="13"/>
  <c r="AV51" i="13"/>
  <c r="BF51" i="13"/>
  <c r="AS51" i="13"/>
  <c r="AO51" i="13"/>
  <c r="BE51" i="13"/>
  <c r="BD51" i="13"/>
  <c r="CT51" i="13"/>
  <c r="AX51" i="13"/>
  <c r="CX51" i="13"/>
  <c r="AQ51" i="13"/>
  <c r="BG51" i="13"/>
  <c r="AT51" i="13"/>
  <c r="BB51" i="13"/>
  <c r="BL53" i="12"/>
  <c r="BK53" i="12" s="1"/>
  <c r="AN47" i="13"/>
  <c r="BH47" i="13"/>
  <c r="BC47" i="13"/>
  <c r="AY47" i="13"/>
  <c r="BA47" i="13"/>
  <c r="CW47" i="13"/>
  <c r="AT47" i="13"/>
  <c r="BD47" i="13"/>
  <c r="AU47" i="13"/>
  <c r="AS47" i="13"/>
  <c r="AX47" i="13"/>
  <c r="AP47" i="13"/>
  <c r="CX47" i="13"/>
  <c r="BE47" i="13"/>
  <c r="AQ47" i="13"/>
  <c r="AZ47" i="13"/>
  <c r="AO47" i="13"/>
  <c r="AV47" i="13"/>
  <c r="AR47" i="13"/>
  <c r="BI47" i="13"/>
  <c r="BG47" i="13"/>
  <c r="CT47" i="13"/>
  <c r="BJ47" i="13"/>
  <c r="BF47" i="13"/>
  <c r="AW47" i="13"/>
  <c r="BB47" i="13"/>
  <c r="AS50" i="4"/>
  <c r="AR50" i="4"/>
  <c r="AO50" i="4"/>
  <c r="CW50" i="4"/>
  <c r="BA50" i="4"/>
  <c r="AY50" i="4"/>
  <c r="AX50" i="4"/>
  <c r="AN50" i="4"/>
  <c r="BC50" i="4"/>
  <c r="AW50" i="4"/>
  <c r="CX50" i="4"/>
  <c r="AZ50" i="4"/>
  <c r="BG50" i="4"/>
  <c r="BF50" i="4"/>
  <c r="AP50" i="4"/>
  <c r="BI50" i="4"/>
  <c r="BB50" i="4"/>
  <c r="AV50" i="4"/>
  <c r="BJ50" i="4"/>
  <c r="AT50" i="4"/>
  <c r="BH50" i="4"/>
  <c r="BD50" i="4"/>
  <c r="AU50" i="4"/>
  <c r="CT50" i="4"/>
  <c r="BE50" i="4"/>
  <c r="AQ50" i="4"/>
  <c r="U9" i="24"/>
  <c r="AC43" i="24"/>
  <c r="AP43" i="24" s="1"/>
  <c r="BC43" i="24" s="1"/>
  <c r="BP43" i="24" s="1"/>
  <c r="CC43" i="24" s="1"/>
  <c r="CP43" i="24" s="1"/>
  <c r="DC43" i="24" s="1"/>
  <c r="DP43" i="24" s="1"/>
  <c r="EC43" i="24" s="1"/>
  <c r="EP43" i="24" s="1"/>
  <c r="FC43" i="24" s="1"/>
  <c r="FP43" i="24" s="1"/>
  <c r="GC43" i="24" s="1"/>
  <c r="GP43" i="24" s="1"/>
  <c r="HC43" i="24" s="1"/>
  <c r="HP43" i="24" s="1"/>
  <c r="IC43" i="24" s="1"/>
  <c r="IP43" i="24" s="1"/>
  <c r="JC43" i="24" s="1"/>
  <c r="JP43" i="24" s="1"/>
  <c r="KC43" i="24" s="1"/>
  <c r="KP43" i="24" s="1"/>
  <c r="LC43" i="24" s="1"/>
  <c r="LP43" i="24" s="1"/>
  <c r="MC43" i="24" s="1"/>
  <c r="MP43" i="24" s="1"/>
  <c r="NC43" i="24" s="1"/>
  <c r="U29" i="24"/>
  <c r="V29" i="24"/>
  <c r="V35" i="24"/>
  <c r="V16" i="24"/>
  <c r="AB17" i="24"/>
  <c r="T37" i="24"/>
  <c r="Z38" i="24"/>
  <c r="Z39" i="24"/>
  <c r="T38" i="24"/>
  <c r="T29" i="24"/>
  <c r="R39" i="24"/>
  <c r="S37" i="24"/>
  <c r="S9" i="24"/>
  <c r="U17" i="24"/>
  <c r="AA18" i="24"/>
  <c r="U37" i="24"/>
  <c r="AA38" i="24"/>
  <c r="U19" i="24"/>
  <c r="AA20" i="24"/>
  <c r="V30" i="24"/>
  <c r="Y43" i="24"/>
  <c r="AL43" i="24" s="1"/>
  <c r="AY43" i="24" s="1"/>
  <c r="BL43" i="24" s="1"/>
  <c r="BY43" i="24" s="1"/>
  <c r="CL43" i="24" s="1"/>
  <c r="CY43" i="24" s="1"/>
  <c r="DL43" i="24" s="1"/>
  <c r="DY43" i="24" s="1"/>
  <c r="EL43" i="24" s="1"/>
  <c r="EY43" i="24" s="1"/>
  <c r="FL43" i="24" s="1"/>
  <c r="FY43" i="24" s="1"/>
  <c r="GL43" i="24" s="1"/>
  <c r="GY43" i="24" s="1"/>
  <c r="HL43" i="24" s="1"/>
  <c r="HY43" i="24" s="1"/>
  <c r="IL43" i="24" s="1"/>
  <c r="IY43" i="24" s="1"/>
  <c r="JL43" i="24" s="1"/>
  <c r="JY43" i="24" s="1"/>
  <c r="KL43" i="24" s="1"/>
  <c r="KY43" i="24" s="1"/>
  <c r="LL43" i="24" s="1"/>
  <c r="LY43" i="24" s="1"/>
  <c r="ML43" i="24" s="1"/>
  <c r="MY43" i="24" s="1"/>
  <c r="NL43" i="24" s="1"/>
  <c r="Z29" i="24"/>
  <c r="Y37" i="24"/>
  <c r="S36" i="24"/>
  <c r="Z35" i="24" s="1"/>
  <c r="S19" i="24"/>
  <c r="AA15" i="24"/>
  <c r="U14" i="24"/>
  <c r="Y18" i="24"/>
  <c r="V14" i="24"/>
  <c r="Y39" i="24"/>
  <c r="AF38" i="24" s="1"/>
  <c r="Y36" i="24"/>
  <c r="S18" i="24"/>
  <c r="Z37" i="24"/>
  <c r="Y27" i="24"/>
  <c r="S28" i="24"/>
  <c r="S27" i="24"/>
  <c r="S21" i="24"/>
  <c r="Z9" i="24"/>
  <c r="Q36" i="2"/>
  <c r="CH61" i="16"/>
  <c r="BZ61" i="3"/>
  <c r="CH42" i="3"/>
  <c r="CG61" i="16"/>
  <c r="J50" i="5"/>
  <c r="J49" i="5"/>
  <c r="J56" i="2"/>
  <c r="P59" i="2"/>
  <c r="S58" i="2"/>
  <c r="P56" i="2"/>
  <c r="R58" i="2"/>
  <c r="N58" i="5"/>
  <c r="M48" i="13"/>
  <c r="H59" i="2"/>
  <c r="L51" i="5"/>
  <c r="Z46" i="6"/>
  <c r="BQ62" i="11"/>
  <c r="CM62" i="11"/>
  <c r="R26" i="24"/>
  <c r="R10" i="2"/>
  <c r="BZ62" i="3"/>
  <c r="CH62" i="3"/>
  <c r="N51" i="5"/>
  <c r="I56" i="2"/>
  <c r="Q58" i="2"/>
  <c r="H57" i="4"/>
  <c r="K57" i="4"/>
  <c r="BX62" i="3"/>
  <c r="L58" i="5"/>
  <c r="L48" i="13"/>
  <c r="M59" i="2"/>
  <c r="CJ62" i="17"/>
  <c r="R45" i="6"/>
  <c r="BY62" i="11"/>
  <c r="U26" i="24"/>
  <c r="P21" i="2"/>
  <c r="CF61" i="3"/>
  <c r="CH61" i="3"/>
  <c r="BQ61" i="16"/>
  <c r="K49" i="5"/>
  <c r="K50" i="5"/>
  <c r="P58" i="2"/>
  <c r="I58" i="2"/>
  <c r="L57" i="4"/>
  <c r="Q50" i="5"/>
  <c r="Q49" i="5"/>
  <c r="O49" i="5"/>
  <c r="O50" i="5"/>
  <c r="G57" i="4"/>
  <c r="CB61" i="3"/>
  <c r="M58" i="5"/>
  <c r="K48" i="13"/>
  <c r="K59" i="2"/>
  <c r="N60" i="4"/>
  <c r="I45" i="6"/>
  <c r="CA62" i="11"/>
  <c r="CE53" i="12"/>
  <c r="R19" i="2"/>
  <c r="Y46" i="6"/>
  <c r="CF42" i="3"/>
  <c r="CL42" i="3"/>
  <c r="CD42" i="3"/>
  <c r="BY42" i="3"/>
  <c r="L50" i="5"/>
  <c r="L49" i="5"/>
  <c r="H56" i="2"/>
  <c r="H58" i="2"/>
  <c r="R48" i="13"/>
  <c r="N56" i="2"/>
  <c r="H48" i="13"/>
  <c r="J56" i="5"/>
  <c r="M57" i="4"/>
  <c r="Q48" i="13"/>
  <c r="L59" i="2"/>
  <c r="Q27" i="2"/>
  <c r="J45" i="6"/>
  <c r="CB62" i="16"/>
  <c r="P19" i="2"/>
  <c r="BR62" i="3"/>
  <c r="CF62" i="3"/>
  <c r="CL61" i="3"/>
  <c r="BZ51" i="12"/>
  <c r="CD61" i="3"/>
  <c r="BY62" i="3"/>
  <c r="M50" i="5"/>
  <c r="M49" i="5"/>
  <c r="M56" i="2"/>
  <c r="M58" i="2"/>
  <c r="N59" i="2"/>
  <c r="L59" i="4"/>
  <c r="R56" i="2"/>
  <c r="I48" i="13"/>
  <c r="K58" i="5"/>
  <c r="P48" i="13"/>
  <c r="G48" i="13"/>
  <c r="CD62" i="11"/>
  <c r="CE51" i="12"/>
  <c r="R46" i="6"/>
  <c r="BT42" i="3"/>
  <c r="BU42" i="3"/>
  <c r="BV61" i="3"/>
  <c r="CD62" i="3"/>
  <c r="BY61" i="16"/>
  <c r="N49" i="5"/>
  <c r="N50" i="5"/>
  <c r="K56" i="2"/>
  <c r="K58" i="2"/>
  <c r="R49" i="5"/>
  <c r="R50" i="5"/>
  <c r="O59" i="2"/>
  <c r="O51" i="5"/>
  <c r="J58" i="5"/>
  <c r="G59" i="2"/>
  <c r="N58" i="2"/>
  <c r="R38" i="2"/>
  <c r="BT62" i="3"/>
  <c r="BU61" i="3"/>
  <c r="BV42" i="3"/>
  <c r="BR61" i="3"/>
  <c r="H50" i="5"/>
  <c r="H49" i="5"/>
  <c r="L56" i="2"/>
  <c r="L58" i="2"/>
  <c r="S48" i="13"/>
  <c r="P50" i="5"/>
  <c r="P49" i="5"/>
  <c r="G50" i="5"/>
  <c r="G49" i="5"/>
  <c r="I57" i="4"/>
  <c r="S49" i="5"/>
  <c r="S50" i="5"/>
  <c r="J58" i="2"/>
  <c r="R59" i="2"/>
  <c r="J59" i="2"/>
  <c r="G58" i="2"/>
  <c r="Q18" i="2"/>
  <c r="V46" i="6"/>
  <c r="CB61" i="16"/>
  <c r="BZ42" i="3"/>
  <c r="BV62" i="3"/>
  <c r="CC62" i="3"/>
  <c r="I50" i="5"/>
  <c r="I49" i="5"/>
  <c r="G56" i="2"/>
  <c r="S56" i="2"/>
  <c r="Q59" i="2"/>
  <c r="J48" i="13"/>
  <c r="Q56" i="2"/>
  <c r="J57" i="4"/>
  <c r="N57" i="4"/>
  <c r="N48" i="13"/>
  <c r="I59" i="2"/>
  <c r="M51" i="5"/>
  <c r="CI62" i="11"/>
  <c r="CK62" i="11"/>
  <c r="P16" i="2"/>
  <c r="Q16" i="2"/>
  <c r="Q26" i="2"/>
  <c r="CD62" i="17"/>
  <c r="CN62" i="11"/>
  <c r="CD51" i="13"/>
  <c r="CY62" i="11"/>
  <c r="R16" i="2"/>
  <c r="BQ62" i="17"/>
  <c r="BT62" i="17"/>
  <c r="AB42" i="24"/>
  <c r="BZ42" i="4"/>
  <c r="CK52" i="13"/>
  <c r="BV62" i="11"/>
  <c r="CM51" i="13"/>
  <c r="CP62" i="16"/>
  <c r="BR52" i="13"/>
  <c r="CN52" i="13"/>
  <c r="CP61" i="11"/>
  <c r="CO65" i="17"/>
  <c r="Q17" i="2"/>
  <c r="BY42" i="4"/>
  <c r="W38" i="2"/>
  <c r="CM42" i="4"/>
  <c r="CO63" i="17"/>
  <c r="CI42" i="4"/>
  <c r="CE52" i="13"/>
  <c r="CM52" i="13"/>
  <c r="BT52" i="13"/>
  <c r="CC52" i="13"/>
  <c r="CK62" i="17"/>
  <c r="CJ51" i="13"/>
  <c r="CP53" i="12"/>
  <c r="CO51" i="12"/>
  <c r="BX51" i="13"/>
  <c r="BZ62" i="11"/>
  <c r="BR42" i="4"/>
  <c r="BS52" i="13"/>
  <c r="BW42" i="4"/>
  <c r="CF52" i="13"/>
  <c r="BU61" i="11"/>
  <c r="CD42" i="4"/>
  <c r="CY51" i="13"/>
  <c r="CF42" i="4"/>
  <c r="BU62" i="11"/>
  <c r="CP51" i="12"/>
  <c r="CE62" i="11"/>
  <c r="CF62" i="17"/>
  <c r="CG62" i="17"/>
  <c r="BX52" i="13"/>
  <c r="CC51" i="13"/>
  <c r="CH62" i="11"/>
  <c r="CY52" i="13"/>
  <c r="CP61" i="3"/>
  <c r="CL62" i="17"/>
  <c r="CH51" i="13"/>
  <c r="CB52" i="13"/>
  <c r="BY52" i="13"/>
  <c r="BS62" i="11"/>
  <c r="BT42" i="4"/>
  <c r="AL16" i="25"/>
  <c r="CA51" i="13"/>
  <c r="CB51" i="13"/>
  <c r="U36" i="2"/>
  <c r="BQ42" i="4"/>
  <c r="CY62" i="17"/>
  <c r="CG42" i="4"/>
  <c r="CI51" i="13"/>
  <c r="CL52" i="13"/>
  <c r="S42" i="24"/>
  <c r="BR51" i="13"/>
  <c r="CC62" i="17"/>
  <c r="CC61" i="11" s="1"/>
  <c r="BX62" i="17"/>
  <c r="CB62" i="17"/>
  <c r="CE42" i="4"/>
  <c r="BW62" i="11"/>
  <c r="CN42" i="4"/>
  <c r="CB62" i="11"/>
  <c r="CA62" i="17"/>
  <c r="BZ52" i="13"/>
  <c r="CD52" i="13"/>
  <c r="AE19" i="2"/>
  <c r="CG52" i="13"/>
  <c r="CG51" i="13"/>
  <c r="Q19" i="2"/>
  <c r="CO53" i="12"/>
  <c r="BR62" i="11"/>
  <c r="CI52" i="13"/>
  <c r="BU42" i="4"/>
  <c r="CP63" i="17"/>
  <c r="CC62" i="11"/>
  <c r="CP65" i="17"/>
  <c r="AL19" i="25"/>
  <c r="CJ61" i="11"/>
  <c r="R35" i="2"/>
  <c r="CD61" i="11"/>
  <c r="CJ62" i="11"/>
  <c r="CE62" i="17"/>
  <c r="CE61" i="11" s="1"/>
  <c r="BZ62" i="17"/>
  <c r="CJ52" i="13"/>
  <c r="AB38" i="2"/>
  <c r="BR62" i="17"/>
  <c r="BS61" i="11"/>
  <c r="BU52" i="13"/>
  <c r="CO61" i="11"/>
  <c r="Q21" i="2"/>
  <c r="CM62" i="17"/>
  <c r="AA42" i="24"/>
  <c r="X27" i="2"/>
  <c r="CH62" i="17"/>
  <c r="CF62" i="11"/>
  <c r="CH52" i="13"/>
  <c r="BV51" i="13"/>
  <c r="X17" i="2"/>
  <c r="CI62" i="17"/>
  <c r="CI61" i="11" s="1"/>
  <c r="CH42" i="4"/>
  <c r="CB42" i="4"/>
  <c r="X15" i="2"/>
  <c r="BT51" i="13"/>
  <c r="U18" i="2"/>
  <c r="BX62" i="11"/>
  <c r="R30" i="2"/>
  <c r="BR61" i="11"/>
  <c r="BU51" i="13"/>
  <c r="R14" i="2"/>
  <c r="CL42" i="4"/>
  <c r="BZ51" i="13"/>
  <c r="BV52" i="13"/>
  <c r="BW51" i="13"/>
  <c r="BS51" i="13"/>
  <c r="CE51" i="13"/>
  <c r="BV62" i="17"/>
  <c r="X10" i="2"/>
  <c r="CK51" i="13"/>
  <c r="Z42" i="24"/>
  <c r="P17" i="2"/>
  <c r="CN51" i="13"/>
  <c r="BW52" i="13"/>
  <c r="CA52" i="13"/>
  <c r="CN61" i="11"/>
  <c r="V38" i="2"/>
  <c r="AD38" i="2"/>
  <c r="CF51" i="13"/>
  <c r="BY51" i="13"/>
  <c r="CG62" i="11"/>
  <c r="BW61" i="11"/>
  <c r="CL51" i="13"/>
  <c r="BP45" i="12" l="1"/>
  <c r="BP56" i="12"/>
  <c r="BM67" i="8"/>
  <c r="BN43" i="16"/>
  <c r="BO43" i="16" s="1"/>
  <c r="BN61" i="16"/>
  <c r="BN60" i="8"/>
  <c r="BO60" i="8" s="1"/>
  <c r="BN51" i="16"/>
  <c r="BO51" i="16" s="1"/>
  <c r="Z18" i="24"/>
  <c r="BP44" i="13"/>
  <c r="BP61" i="5"/>
  <c r="BP43" i="11"/>
  <c r="BN58" i="16"/>
  <c r="BO58" i="16" s="1"/>
  <c r="BM42" i="16"/>
  <c r="BM62" i="3"/>
  <c r="BP51" i="16"/>
  <c r="BM43" i="16"/>
  <c r="BM61" i="16"/>
  <c r="BN52" i="16"/>
  <c r="BO52" i="16" s="1"/>
  <c r="BM62" i="16"/>
  <c r="BP43" i="12"/>
  <c r="BN54" i="12"/>
  <c r="BO54" i="12" s="1"/>
  <c r="BP54" i="12" s="1"/>
  <c r="BM47" i="12"/>
  <c r="BP47" i="12" s="1"/>
  <c r="Z28" i="24"/>
  <c r="AG27" i="24" s="1"/>
  <c r="BP57" i="2"/>
  <c r="BN62" i="3"/>
  <c r="BP50" i="17"/>
  <c r="BN70" i="16"/>
  <c r="BO70" i="16" s="1"/>
  <c r="BM48" i="17"/>
  <c r="BP48" i="17" s="1"/>
  <c r="BN60" i="16"/>
  <c r="BO60" i="16" s="1"/>
  <c r="BP60" i="16" s="1"/>
  <c r="AB39" i="24"/>
  <c r="AI38" i="24" s="1"/>
  <c r="BN56" i="16"/>
  <c r="BO56" i="16" s="1"/>
  <c r="BP56" i="16" s="1"/>
  <c r="BM61" i="3"/>
  <c r="BM42" i="3"/>
  <c r="BM44" i="16"/>
  <c r="BN44" i="16"/>
  <c r="BO44" i="16" s="1"/>
  <c r="BP44" i="16" s="1"/>
  <c r="BN42" i="3"/>
  <c r="BO42" i="3" s="1"/>
  <c r="Y9" i="24"/>
  <c r="G74" i="2"/>
  <c r="G75" i="2"/>
  <c r="G72" i="2"/>
  <c r="G73" i="2"/>
  <c r="L75" i="2"/>
  <c r="L74" i="2"/>
  <c r="L72" i="2"/>
  <c r="L73" i="2"/>
  <c r="O72" i="2"/>
  <c r="O74" i="2"/>
  <c r="O75" i="2"/>
  <c r="O73" i="2"/>
  <c r="K73" i="2"/>
  <c r="K72" i="2"/>
  <c r="K74" i="2"/>
  <c r="K75" i="2"/>
  <c r="M72" i="2"/>
  <c r="M73" i="2"/>
  <c r="M75" i="2"/>
  <c r="M74" i="2"/>
  <c r="H75" i="2"/>
  <c r="H74" i="2"/>
  <c r="H73" i="2"/>
  <c r="H72" i="2"/>
  <c r="I72" i="2"/>
  <c r="I74" i="2"/>
  <c r="I73" i="2"/>
  <c r="I75" i="2"/>
  <c r="J74" i="2"/>
  <c r="J73" i="2"/>
  <c r="J72" i="2"/>
  <c r="J75" i="2"/>
  <c r="R18" i="24"/>
  <c r="DP50" i="24"/>
  <c r="Z59" i="24"/>
  <c r="AM59" i="24" s="1"/>
  <c r="AZ59" i="24" s="1"/>
  <c r="BM59" i="24" s="1"/>
  <c r="BZ59" i="24" s="1"/>
  <c r="CM59" i="24" s="1"/>
  <c r="CZ59" i="24" s="1"/>
  <c r="NA48" i="24"/>
  <c r="CL57" i="24"/>
  <c r="CY57" i="24" s="1"/>
  <c r="CH57" i="24"/>
  <c r="CU57" i="24" s="1"/>
  <c r="DH57" i="24" s="1"/>
  <c r="AH56" i="24"/>
  <c r="AU56" i="24" s="1"/>
  <c r="BH56" i="24" s="1"/>
  <c r="BU56" i="24" s="1"/>
  <c r="MW48" i="24"/>
  <c r="AH59" i="24"/>
  <c r="AU59" i="24" s="1"/>
  <c r="BH59" i="24" s="1"/>
  <c r="BU59" i="24" s="1"/>
  <c r="AJ56" i="24"/>
  <c r="AW56" i="24" s="1"/>
  <c r="BJ56" i="24" s="1"/>
  <c r="BW56" i="24" s="1"/>
  <c r="X56" i="24"/>
  <c r="DL49" i="24"/>
  <c r="Z43" i="24"/>
  <c r="AM43" i="24" s="1"/>
  <c r="AZ43" i="24" s="1"/>
  <c r="BM43" i="24" s="1"/>
  <c r="BZ43" i="24" s="1"/>
  <c r="CM43" i="24" s="1"/>
  <c r="CZ43" i="24" s="1"/>
  <c r="DM43" i="24" s="1"/>
  <c r="DZ43" i="24" s="1"/>
  <c r="EM43" i="24" s="1"/>
  <c r="EZ43" i="24" s="1"/>
  <c r="FM43" i="24" s="1"/>
  <c r="FZ43" i="24" s="1"/>
  <c r="GM43" i="24" s="1"/>
  <c r="GZ43" i="24" s="1"/>
  <c r="HM43" i="24" s="1"/>
  <c r="HZ43" i="24" s="1"/>
  <c r="IM43" i="24" s="1"/>
  <c r="IZ43" i="24" s="1"/>
  <c r="JM43" i="24" s="1"/>
  <c r="JZ43" i="24" s="1"/>
  <c r="KM43" i="24" s="1"/>
  <c r="KZ43" i="24" s="1"/>
  <c r="LM43" i="24" s="1"/>
  <c r="LZ43" i="24" s="1"/>
  <c r="MM43" i="24" s="1"/>
  <c r="MZ43" i="24" s="1"/>
  <c r="R17" i="24"/>
  <c r="FC46" i="24"/>
  <c r="P69" i="23"/>
  <c r="G7" i="24"/>
  <c r="P67" i="23"/>
  <c r="P68" i="23"/>
  <c r="P72" i="23"/>
  <c r="P71" i="23"/>
  <c r="P66" i="23"/>
  <c r="P73" i="23"/>
  <c r="N69" i="23"/>
  <c r="N71" i="23"/>
  <c r="N68" i="23"/>
  <c r="N72" i="23"/>
  <c r="N67" i="23"/>
  <c r="E8" i="24"/>
  <c r="N66" i="23"/>
  <c r="N73" i="23"/>
  <c r="O35" i="24"/>
  <c r="J3" i="13"/>
  <c r="K6" i="13"/>
  <c r="J5" i="13"/>
  <c r="R11" i="24"/>
  <c r="Y10" i="24" s="1"/>
  <c r="AF9" i="24" s="1"/>
  <c r="O40" i="24"/>
  <c r="X58" i="24"/>
  <c r="AA59" i="24"/>
  <c r="AN59" i="24" s="1"/>
  <c r="BA59" i="24" s="1"/>
  <c r="BN59" i="24" s="1"/>
  <c r="CA59" i="24" s="1"/>
  <c r="CN59" i="24" s="1"/>
  <c r="DA59" i="24" s="1"/>
  <c r="AI59" i="24"/>
  <c r="AV59" i="24" s="1"/>
  <c r="BI59" i="24" s="1"/>
  <c r="BV59" i="24" s="1"/>
  <c r="AA58" i="24"/>
  <c r="AN58" i="24" s="1"/>
  <c r="BA58" i="24" s="1"/>
  <c r="BN58" i="24" s="1"/>
  <c r="CA58" i="24" s="1"/>
  <c r="CN58" i="24" s="1"/>
  <c r="DA58" i="24" s="1"/>
  <c r="DV49" i="24"/>
  <c r="CG57" i="24"/>
  <c r="CT57" i="24" s="1"/>
  <c r="DG57" i="24" s="1"/>
  <c r="DJ49" i="24"/>
  <c r="DS49" i="24"/>
  <c r="NF48" i="24"/>
  <c r="AC58" i="24"/>
  <c r="AP58" i="24" s="1"/>
  <c r="BC58" i="24" s="1"/>
  <c r="BP58" i="24" s="1"/>
  <c r="CC58" i="24" s="1"/>
  <c r="CP58" i="24" s="1"/>
  <c r="DC58" i="24" s="1"/>
  <c r="AC56" i="24"/>
  <c r="AP56" i="24" s="1"/>
  <c r="BC56" i="24" s="1"/>
  <c r="BP56" i="24" s="1"/>
  <c r="CC56" i="24" s="1"/>
  <c r="CP56" i="24" s="1"/>
  <c r="DC56" i="24" s="1"/>
  <c r="DK49" i="24"/>
  <c r="S35" i="24"/>
  <c r="V17" i="24"/>
  <c r="S68" i="23"/>
  <c r="J7" i="24"/>
  <c r="S67" i="23"/>
  <c r="S66" i="23"/>
  <c r="S70" i="23"/>
  <c r="S73" i="23"/>
  <c r="S71" i="23"/>
  <c r="S72" i="23"/>
  <c r="S69" i="23"/>
  <c r="L23" i="24"/>
  <c r="M23" i="24"/>
  <c r="T22" i="24" s="1"/>
  <c r="K23" i="24"/>
  <c r="N23" i="24"/>
  <c r="O23" i="24"/>
  <c r="V22" i="24" s="1"/>
  <c r="L3" i="6"/>
  <c r="L5" i="6"/>
  <c r="M6" i="6"/>
  <c r="AE58" i="24"/>
  <c r="AR58" i="24" s="1"/>
  <c r="BE58" i="24" s="1"/>
  <c r="BR58" i="24" s="1"/>
  <c r="X59" i="24"/>
  <c r="AK59" i="24" s="1"/>
  <c r="AX59" i="24" s="1"/>
  <c r="BK59" i="24" s="1"/>
  <c r="BX59" i="24" s="1"/>
  <c r="DM57" i="24"/>
  <c r="DR50" i="24"/>
  <c r="AF59" i="24"/>
  <c r="AS59" i="24" s="1"/>
  <c r="BF59" i="24" s="1"/>
  <c r="BS59" i="24" s="1"/>
  <c r="DU49" i="24"/>
  <c r="AB58" i="24"/>
  <c r="AO58" i="24" s="1"/>
  <c r="BB58" i="24" s="1"/>
  <c r="BO58" i="24" s="1"/>
  <c r="CB58" i="24" s="1"/>
  <c r="CO58" i="24" s="1"/>
  <c r="DB58" i="24" s="1"/>
  <c r="AB56" i="24"/>
  <c r="AO56" i="24" s="1"/>
  <c r="BB56" i="24" s="1"/>
  <c r="BO56" i="24" s="1"/>
  <c r="CB56" i="24" s="1"/>
  <c r="CO56" i="24" s="1"/>
  <c r="DB56" i="24" s="1"/>
  <c r="DQ49" i="24"/>
  <c r="AA43" i="24"/>
  <c r="AN43" i="24" s="1"/>
  <c r="BA43" i="24" s="1"/>
  <c r="BN43" i="24" s="1"/>
  <c r="CA43" i="24" s="1"/>
  <c r="CN43" i="24" s="1"/>
  <c r="DA43" i="24" s="1"/>
  <c r="DN43" i="24" s="1"/>
  <c r="EA43" i="24" s="1"/>
  <c r="EN43" i="24" s="1"/>
  <c r="FA43" i="24" s="1"/>
  <c r="FN43" i="24" s="1"/>
  <c r="GA43" i="24" s="1"/>
  <c r="GN43" i="24" s="1"/>
  <c r="HA43" i="24" s="1"/>
  <c r="HN43" i="24" s="1"/>
  <c r="IA43" i="24" s="1"/>
  <c r="IN43" i="24" s="1"/>
  <c r="JA43" i="24" s="1"/>
  <c r="JN43" i="24" s="1"/>
  <c r="KA43" i="24" s="1"/>
  <c r="KN43" i="24" s="1"/>
  <c r="LA43" i="24" s="1"/>
  <c r="LN43" i="24" s="1"/>
  <c r="MA43" i="24" s="1"/>
  <c r="MN43" i="24" s="1"/>
  <c r="NA43" i="24" s="1"/>
  <c r="S41" i="24"/>
  <c r="EY46" i="24"/>
  <c r="V31" i="24"/>
  <c r="R69" i="23"/>
  <c r="O25" i="24"/>
  <c r="K25" i="24"/>
  <c r="M25" i="24"/>
  <c r="L25" i="24"/>
  <c r="N25" i="24"/>
  <c r="I3" i="12"/>
  <c r="I5" i="12"/>
  <c r="J6" i="12"/>
  <c r="O33" i="24"/>
  <c r="L33" i="24"/>
  <c r="M33" i="24"/>
  <c r="K33" i="24"/>
  <c r="N33" i="24"/>
  <c r="S34" i="24"/>
  <c r="AF34" i="24" s="1"/>
  <c r="L3" i="2"/>
  <c r="L5" i="2"/>
  <c r="M6" i="2"/>
  <c r="O7" i="24"/>
  <c r="T14" i="24"/>
  <c r="N5" i="3"/>
  <c r="O6" i="3"/>
  <c r="N3" i="3"/>
  <c r="MT48" i="24"/>
  <c r="NC48" i="24"/>
  <c r="DN57" i="24"/>
  <c r="MV48" i="24"/>
  <c r="AI56" i="24"/>
  <c r="AV56" i="24" s="1"/>
  <c r="BI56" i="24" s="1"/>
  <c r="BV56" i="24" s="1"/>
  <c r="CJ59" i="24"/>
  <c r="CW59" i="24" s="1"/>
  <c r="AE59" i="24"/>
  <c r="AR59" i="24" s="1"/>
  <c r="BE59" i="24" s="1"/>
  <c r="BR59" i="24" s="1"/>
  <c r="AD58" i="24"/>
  <c r="AQ58" i="24" s="1"/>
  <c r="BD58" i="24" s="1"/>
  <c r="BQ58" i="24" s="1"/>
  <c r="CD58" i="24" s="1"/>
  <c r="CQ58" i="24" s="1"/>
  <c r="DD58" i="24" s="1"/>
  <c r="AD56" i="24"/>
  <c r="AQ56" i="24" s="1"/>
  <c r="BD56" i="24" s="1"/>
  <c r="BQ56" i="24" s="1"/>
  <c r="CD56" i="24" s="1"/>
  <c r="CQ56" i="24" s="1"/>
  <c r="DD56" i="24" s="1"/>
  <c r="DP49" i="24"/>
  <c r="O34" i="24"/>
  <c r="K34" i="24"/>
  <c r="N34" i="24"/>
  <c r="L34" i="24"/>
  <c r="M34" i="24"/>
  <c r="R35" i="24"/>
  <c r="L14" i="24"/>
  <c r="O14" i="24"/>
  <c r="V13" i="24" s="1"/>
  <c r="M14" i="24"/>
  <c r="N14" i="24"/>
  <c r="K14" i="24"/>
  <c r="I6" i="7"/>
  <c r="H5" i="7"/>
  <c r="H3" i="7"/>
  <c r="EQ45" i="24"/>
  <c r="O16" i="24"/>
  <c r="V15" i="24" s="1"/>
  <c r="N16" i="24"/>
  <c r="U15" i="24" s="1"/>
  <c r="K16" i="24"/>
  <c r="L16" i="24"/>
  <c r="M16" i="24"/>
  <c r="R34" i="24"/>
  <c r="Q6" i="11"/>
  <c r="P3" i="11"/>
  <c r="P5" i="11"/>
  <c r="O37" i="24"/>
  <c r="O41" i="24"/>
  <c r="S14" i="24"/>
  <c r="AF14" i="24" s="1"/>
  <c r="Q5" i="5"/>
  <c r="R6" i="5"/>
  <c r="Q3" i="5"/>
  <c r="AC59" i="24"/>
  <c r="AP59" i="24" s="1"/>
  <c r="BC59" i="24" s="1"/>
  <c r="BP59" i="24" s="1"/>
  <c r="CC59" i="24" s="1"/>
  <c r="CP59" i="24" s="1"/>
  <c r="DC59" i="24" s="1"/>
  <c r="ND48" i="24"/>
  <c r="CK57" i="24"/>
  <c r="CX57" i="24" s="1"/>
  <c r="DM55" i="24"/>
  <c r="MU48" i="24"/>
  <c r="AE56" i="24"/>
  <c r="AR56" i="24" s="1"/>
  <c r="BE56" i="24" s="1"/>
  <c r="BR56" i="24" s="1"/>
  <c r="NE48" i="24"/>
  <c r="Y58" i="24"/>
  <c r="Y56" i="24"/>
  <c r="DO49" i="24"/>
  <c r="CD1" i="5"/>
  <c r="CO1" i="5"/>
  <c r="BY1" i="5"/>
  <c r="CS1" i="5"/>
  <c r="CL1" i="5"/>
  <c r="BW1" i="5"/>
  <c r="CM1" i="5"/>
  <c r="CY1" i="5"/>
  <c r="CU1" i="5"/>
  <c r="CN1" i="5"/>
  <c r="CX1" i="5"/>
  <c r="CB1" i="5"/>
  <c r="BS1" i="5"/>
  <c r="CC1" i="5"/>
  <c r="CE1" i="5"/>
  <c r="CW1" i="5"/>
  <c r="BQ2" i="5"/>
  <c r="CR1" i="5"/>
  <c r="CK1" i="5"/>
  <c r="CQ1" i="5"/>
  <c r="CA1" i="5"/>
  <c r="BU1" i="5"/>
  <c r="DB1" i="5"/>
  <c r="BV1" i="5"/>
  <c r="BX1" i="5"/>
  <c r="BQ1" i="5"/>
  <c r="CH1" i="5"/>
  <c r="BT1" i="5"/>
  <c r="CP1" i="5"/>
  <c r="BR1" i="5"/>
  <c r="BZ1" i="5"/>
  <c r="CF1" i="5"/>
  <c r="CG1" i="5"/>
  <c r="CJ1" i="5"/>
  <c r="CI1" i="5"/>
  <c r="FF46" i="24"/>
  <c r="FS46" i="24" s="1"/>
  <c r="GF46" i="24" s="1"/>
  <c r="GS46" i="24" s="1"/>
  <c r="HF46" i="24" s="1"/>
  <c r="HS46" i="24" s="1"/>
  <c r="IF46" i="24" s="1"/>
  <c r="IS46" i="24" s="1"/>
  <c r="JF46" i="24" s="1"/>
  <c r="JS46" i="24" s="1"/>
  <c r="KF46" i="24" s="1"/>
  <c r="KS46" i="24" s="1"/>
  <c r="LF46" i="24" s="1"/>
  <c r="LS46" i="24" s="1"/>
  <c r="MF46" i="24" s="1"/>
  <c r="MS46" i="24" s="1"/>
  <c r="R21" i="24"/>
  <c r="Y20" i="24" s="1"/>
  <c r="O26" i="24"/>
  <c r="L26" i="24"/>
  <c r="M26" i="24"/>
  <c r="T25" i="24" s="1"/>
  <c r="N26" i="24"/>
  <c r="K26" i="24"/>
  <c r="U31" i="24"/>
  <c r="K21" i="24"/>
  <c r="M21" i="24"/>
  <c r="N21" i="24"/>
  <c r="L21" i="24"/>
  <c r="O21" i="24"/>
  <c r="EP45" i="24"/>
  <c r="U34" i="24"/>
  <c r="AH34" i="24" s="1"/>
  <c r="T11" i="24"/>
  <c r="AA10" i="24" s="1"/>
  <c r="P6" i="8"/>
  <c r="O3" i="8"/>
  <c r="O5" i="8"/>
  <c r="AB59" i="24"/>
  <c r="AO59" i="24" s="1"/>
  <c r="BB59" i="24" s="1"/>
  <c r="BO59" i="24" s="1"/>
  <c r="CB59" i="24" s="1"/>
  <c r="CO59" i="24" s="1"/>
  <c r="DB59" i="24" s="1"/>
  <c r="MX48" i="24"/>
  <c r="DP57" i="24"/>
  <c r="CE57" i="24"/>
  <c r="CR57" i="24" s="1"/>
  <c r="DE57" i="24" s="1"/>
  <c r="DR49" i="24"/>
  <c r="DT49" i="24"/>
  <c r="CJ57" i="24"/>
  <c r="CW57" i="24" s="1"/>
  <c r="Z58" i="24"/>
  <c r="AG58" i="24"/>
  <c r="AT58" i="24" s="1"/>
  <c r="BG58" i="24" s="1"/>
  <c r="BT58" i="24" s="1"/>
  <c r="DN49" i="24"/>
  <c r="X43" i="24"/>
  <c r="AK43" i="24" s="1"/>
  <c r="AX43" i="24" s="1"/>
  <c r="BK43" i="24" s="1"/>
  <c r="BX43" i="24" s="1"/>
  <c r="CK43" i="24" s="1"/>
  <c r="CX43" i="24" s="1"/>
  <c r="DK43" i="24" s="1"/>
  <c r="DX43" i="24" s="1"/>
  <c r="EK43" i="24" s="1"/>
  <c r="EX43" i="24" s="1"/>
  <c r="FK43" i="24" s="1"/>
  <c r="FX43" i="24" s="1"/>
  <c r="GK43" i="24" s="1"/>
  <c r="GX43" i="24" s="1"/>
  <c r="HK43" i="24" s="1"/>
  <c r="HX43" i="24" s="1"/>
  <c r="IK43" i="24" s="1"/>
  <c r="IX43" i="24" s="1"/>
  <c r="JK43" i="24" s="1"/>
  <c r="JX43" i="24" s="1"/>
  <c r="KK43" i="24" s="1"/>
  <c r="KX43" i="24" s="1"/>
  <c r="LK43" i="24" s="1"/>
  <c r="LX43" i="24" s="1"/>
  <c r="MK43" i="24" s="1"/>
  <c r="MX43" i="24" s="1"/>
  <c r="NK43" i="24" s="1"/>
  <c r="S31" i="24"/>
  <c r="Z30" i="24" s="1"/>
  <c r="AG29" i="24" s="1"/>
  <c r="T35" i="24"/>
  <c r="H2" i="7"/>
  <c r="EY45" i="24"/>
  <c r="S16" i="24"/>
  <c r="Z15" i="24" s="1"/>
  <c r="AG14" i="24" s="1"/>
  <c r="O19" i="24"/>
  <c r="V18" i="24" s="1"/>
  <c r="K13" i="24"/>
  <c r="O13" i="24"/>
  <c r="V12" i="24" s="1"/>
  <c r="L13" i="24"/>
  <c r="S12" i="24" s="1"/>
  <c r="Z11" i="24" s="1"/>
  <c r="AG10" i="24" s="1"/>
  <c r="AN9" i="24" s="1"/>
  <c r="M13" i="24"/>
  <c r="Q6" i="16"/>
  <c r="P3" i="16"/>
  <c r="P5" i="16"/>
  <c r="P2" i="4"/>
  <c r="AD59" i="24"/>
  <c r="AQ59" i="24" s="1"/>
  <c r="BD59" i="24" s="1"/>
  <c r="BQ59" i="24" s="1"/>
  <c r="CD59" i="24" s="1"/>
  <c r="CQ59" i="24" s="1"/>
  <c r="DD59" i="24" s="1"/>
  <c r="MY48" i="24"/>
  <c r="DO57" i="24"/>
  <c r="CI57" i="24"/>
  <c r="CV57" i="24" s="1"/>
  <c r="DI57" i="24" s="1"/>
  <c r="CF57" i="24"/>
  <c r="CS57" i="24" s="1"/>
  <c r="DF57" i="24" s="1"/>
  <c r="AH58" i="24"/>
  <c r="AU58" i="24" s="1"/>
  <c r="BH58" i="24" s="1"/>
  <c r="BU58" i="24" s="1"/>
  <c r="Z56" i="24"/>
  <c r="AM56" i="24" s="1"/>
  <c r="AZ56" i="24" s="1"/>
  <c r="BM56" i="24" s="1"/>
  <c r="BZ56" i="24" s="1"/>
  <c r="CM56" i="24" s="1"/>
  <c r="CZ56" i="24" s="1"/>
  <c r="DQ50" i="24"/>
  <c r="O24" i="24"/>
  <c r="V23" i="24" s="1"/>
  <c r="K24" i="24"/>
  <c r="M24" i="24"/>
  <c r="T23" i="24" s="1"/>
  <c r="AA22" i="24" s="1"/>
  <c r="AH21" i="24" s="1"/>
  <c r="AO20" i="24" s="1"/>
  <c r="AV19" i="24" s="1"/>
  <c r="L24" i="24"/>
  <c r="N24" i="24"/>
  <c r="T31" i="24"/>
  <c r="U35" i="24"/>
  <c r="R66" i="23"/>
  <c r="R73" i="23"/>
  <c r="R71" i="23"/>
  <c r="R72" i="23"/>
  <c r="R67" i="23"/>
  <c r="I13" i="24"/>
  <c r="N13" i="24" s="1"/>
  <c r="R68" i="23"/>
  <c r="CX1" i="7"/>
  <c r="CA1" i="7"/>
  <c r="BZ1" i="7"/>
  <c r="BQ1" i="7"/>
  <c r="CC1" i="7"/>
  <c r="CF1" i="7"/>
  <c r="CW1" i="7"/>
  <c r="CG1" i="7"/>
  <c r="DB1" i="7"/>
  <c r="BQ2" i="7"/>
  <c r="CR1" i="7"/>
  <c r="CS1" i="7"/>
  <c r="BT1" i="7"/>
  <c r="CH1" i="7"/>
  <c r="CY1" i="7"/>
  <c r="CM1" i="7"/>
  <c r="CK1" i="7"/>
  <c r="BX1" i="7"/>
  <c r="CN1" i="7"/>
  <c r="BU1" i="7"/>
  <c r="CQ1" i="7"/>
  <c r="BY1" i="7"/>
  <c r="BS1" i="7"/>
  <c r="CD1" i="7"/>
  <c r="CO1" i="7"/>
  <c r="CJ1" i="7"/>
  <c r="BR1" i="7"/>
  <c r="CP1" i="7"/>
  <c r="CI1" i="7"/>
  <c r="CL1" i="7"/>
  <c r="BW1" i="7"/>
  <c r="BV1" i="7"/>
  <c r="CE1" i="7"/>
  <c r="CB1" i="7"/>
  <c r="CU1" i="7"/>
  <c r="FG46" i="24"/>
  <c r="FT46" i="24" s="1"/>
  <c r="GG46" i="24" s="1"/>
  <c r="GT46" i="24" s="1"/>
  <c r="HG46" i="24" s="1"/>
  <c r="HT46" i="24" s="1"/>
  <c r="IG46" i="24" s="1"/>
  <c r="IT46" i="24" s="1"/>
  <c r="JG46" i="24" s="1"/>
  <c r="JT46" i="24" s="1"/>
  <c r="KG46" i="24" s="1"/>
  <c r="KT46" i="24" s="1"/>
  <c r="LG46" i="24" s="1"/>
  <c r="LT46" i="24" s="1"/>
  <c r="MG46" i="24" s="1"/>
  <c r="M71" i="23"/>
  <c r="M66" i="23"/>
  <c r="M69" i="23"/>
  <c r="D8" i="24"/>
  <c r="V8" i="24" s="1"/>
  <c r="M67" i="23"/>
  <c r="M73" i="23"/>
  <c r="M68" i="23"/>
  <c r="M72" i="23"/>
  <c r="S11" i="24"/>
  <c r="Z10" i="24" s="1"/>
  <c r="P6" i="24"/>
  <c r="P15" i="24" s="1"/>
  <c r="Q5" i="24"/>
  <c r="L3" i="17"/>
  <c r="L5" i="17"/>
  <c r="M6" i="17"/>
  <c r="DO50" i="24"/>
  <c r="Y59" i="24"/>
  <c r="AL59" i="24" s="1"/>
  <c r="AY59" i="24" s="1"/>
  <c r="BL59" i="24" s="1"/>
  <c r="BY59" i="24" s="1"/>
  <c r="MZ48" i="24"/>
  <c r="DQ57" i="24"/>
  <c r="AI58" i="24"/>
  <c r="AV58" i="24" s="1"/>
  <c r="BI58" i="24" s="1"/>
  <c r="BV58" i="24" s="1"/>
  <c r="AG56" i="24"/>
  <c r="AT56" i="24" s="1"/>
  <c r="BG56" i="24" s="1"/>
  <c r="BT56" i="24" s="1"/>
  <c r="AJ58" i="24"/>
  <c r="AW58" i="24" s="1"/>
  <c r="BJ58" i="24" s="1"/>
  <c r="BW58" i="24" s="1"/>
  <c r="AG59" i="24"/>
  <c r="AT59" i="24" s="1"/>
  <c r="BG59" i="24" s="1"/>
  <c r="BT59" i="24" s="1"/>
  <c r="AA56" i="24"/>
  <c r="AN56" i="24" s="1"/>
  <c r="BA56" i="24" s="1"/>
  <c r="BN56" i="24" s="1"/>
  <c r="CA56" i="24" s="1"/>
  <c r="CN56" i="24" s="1"/>
  <c r="DA56" i="24" s="1"/>
  <c r="DM49" i="24"/>
  <c r="AB43" i="24"/>
  <c r="AO43" i="24" s="1"/>
  <c r="BB43" i="24" s="1"/>
  <c r="BO43" i="24" s="1"/>
  <c r="CB43" i="24" s="1"/>
  <c r="CO43" i="24" s="1"/>
  <c r="DB43" i="24" s="1"/>
  <c r="DO43" i="24" s="1"/>
  <c r="EB43" i="24" s="1"/>
  <c r="EO43" i="24" s="1"/>
  <c r="FB43" i="24" s="1"/>
  <c r="FO43" i="24" s="1"/>
  <c r="GB43" i="24" s="1"/>
  <c r="GO43" i="24" s="1"/>
  <c r="HB43" i="24" s="1"/>
  <c r="HO43" i="24" s="1"/>
  <c r="IB43" i="24" s="1"/>
  <c r="IO43" i="24" s="1"/>
  <c r="JB43" i="24" s="1"/>
  <c r="JO43" i="24" s="1"/>
  <c r="KB43" i="24" s="1"/>
  <c r="KO43" i="24" s="1"/>
  <c r="LB43" i="24" s="1"/>
  <c r="LO43" i="24" s="1"/>
  <c r="MB43" i="24" s="1"/>
  <c r="MO43" i="24" s="1"/>
  <c r="NB43" i="24" s="1"/>
  <c r="R31" i="24"/>
  <c r="Y30" i="24" s="1"/>
  <c r="S17" i="24"/>
  <c r="AF17" i="24" s="1"/>
  <c r="Q66" i="23"/>
  <c r="Q67" i="23"/>
  <c r="H7" i="24"/>
  <c r="M7" i="24" s="1"/>
  <c r="Q71" i="23"/>
  <c r="Q69" i="23"/>
  <c r="Q73" i="23"/>
  <c r="Q72" i="23"/>
  <c r="Q68" i="23"/>
  <c r="O69" i="23"/>
  <c r="O67" i="23"/>
  <c r="O73" i="23"/>
  <c r="F8" i="24"/>
  <c r="S8" i="24" s="1"/>
  <c r="O71" i="23"/>
  <c r="O66" i="23"/>
  <c r="O68" i="23"/>
  <c r="O72" i="23"/>
  <c r="T34" i="24"/>
  <c r="V11" i="24"/>
  <c r="M6" i="4"/>
  <c r="L5" i="4"/>
  <c r="L3" i="4"/>
  <c r="BL42" i="4"/>
  <c r="BK42" i="4" s="1"/>
  <c r="BO42" i="4" s="1"/>
  <c r="BP42" i="4" s="1"/>
  <c r="BP46" i="8"/>
  <c r="BP56" i="17"/>
  <c r="BP57" i="17"/>
  <c r="BP47" i="16"/>
  <c r="BP48" i="8"/>
  <c r="BP67" i="8"/>
  <c r="BP61" i="17"/>
  <c r="CP53" i="2"/>
  <c r="BO53" i="2"/>
  <c r="BP53" i="2" s="1"/>
  <c r="BP53" i="8"/>
  <c r="BP62" i="17"/>
  <c r="BP43" i="17"/>
  <c r="BP54" i="11"/>
  <c r="BP58" i="8"/>
  <c r="BP53" i="17"/>
  <c r="BP59" i="17"/>
  <c r="BP53" i="11"/>
  <c r="BP58" i="17"/>
  <c r="BL61" i="11"/>
  <c r="BK61" i="11" s="1"/>
  <c r="BL62" i="11"/>
  <c r="BK62" i="11" s="1"/>
  <c r="BP46" i="12"/>
  <c r="BP47" i="11"/>
  <c r="BP49" i="12"/>
  <c r="BP47" i="8"/>
  <c r="BP49" i="16"/>
  <c r="BP60" i="8"/>
  <c r="BP46" i="17"/>
  <c r="BP54" i="16"/>
  <c r="AI28" i="24"/>
  <c r="BP51" i="8"/>
  <c r="BP45" i="16"/>
  <c r="BP46" i="11"/>
  <c r="BP47" i="17"/>
  <c r="BO65" i="17"/>
  <c r="BP65" i="17" s="1"/>
  <c r="BP44" i="17"/>
  <c r="BP59" i="8"/>
  <c r="BP49" i="11"/>
  <c r="BO62" i="16"/>
  <c r="BO53" i="12"/>
  <c r="BP49" i="8"/>
  <c r="BO63" i="17"/>
  <c r="BP54" i="8"/>
  <c r="BP55" i="16"/>
  <c r="BP45" i="11"/>
  <c r="BP54" i="17"/>
  <c r="BP46" i="16"/>
  <c r="BP43" i="16"/>
  <c r="BP60" i="11"/>
  <c r="CP45" i="2"/>
  <c r="BP50" i="11"/>
  <c r="BP20" i="2"/>
  <c r="BP59" i="16"/>
  <c r="BP45" i="17"/>
  <c r="BP43" i="8"/>
  <c r="BP39" i="2"/>
  <c r="BP58" i="12"/>
  <c r="BP45" i="13"/>
  <c r="BP53" i="16"/>
  <c r="BP60" i="17"/>
  <c r="CP46" i="2"/>
  <c r="BP52" i="8"/>
  <c r="BP52" i="16"/>
  <c r="BP44" i="8"/>
  <c r="BP57" i="12"/>
  <c r="BP70" i="16"/>
  <c r="BP48" i="16"/>
  <c r="BP50" i="16"/>
  <c r="BP57" i="16"/>
  <c r="CP20" i="2"/>
  <c r="BO52" i="2"/>
  <c r="CQ52" i="2" s="1"/>
  <c r="CP29" i="2"/>
  <c r="CP57" i="2"/>
  <c r="AO27" i="24"/>
  <c r="BP58" i="16"/>
  <c r="CP50" i="2"/>
  <c r="BP63" i="12"/>
  <c r="BP29" i="5"/>
  <c r="CQ57" i="2"/>
  <c r="BP45" i="8"/>
  <c r="BO40" i="2"/>
  <c r="CQ40" i="2" s="1"/>
  <c r="BP52" i="17"/>
  <c r="BO47" i="2"/>
  <c r="CQ47" i="2" s="1"/>
  <c r="BP51" i="17"/>
  <c r="BP29" i="2"/>
  <c r="BP50" i="12"/>
  <c r="BP50" i="2"/>
  <c r="BP29" i="6"/>
  <c r="BP49" i="17"/>
  <c r="BO60" i="12"/>
  <c r="BP44" i="11"/>
  <c r="CP39" i="2"/>
  <c r="AF8" i="24"/>
  <c r="CQ39" i="2"/>
  <c r="BO55" i="2"/>
  <c r="CQ55" i="2" s="1"/>
  <c r="BP46" i="2"/>
  <c r="BO62" i="3"/>
  <c r="BO61" i="11"/>
  <c r="BP61" i="11" s="1"/>
  <c r="BO51" i="12"/>
  <c r="BO62" i="11"/>
  <c r="BO61" i="16"/>
  <c r="BO61" i="3"/>
  <c r="BO67" i="2"/>
  <c r="CP67" i="2"/>
  <c r="BO49" i="2"/>
  <c r="CP49" i="2"/>
  <c r="BO51" i="2"/>
  <c r="CP51" i="2"/>
  <c r="BO43" i="2"/>
  <c r="CP43" i="2"/>
  <c r="BO54" i="2"/>
  <c r="CP54" i="2"/>
  <c r="CP44" i="2"/>
  <c r="BO44" i="2"/>
  <c r="AG38" i="24"/>
  <c r="AO38" i="24"/>
  <c r="BP38" i="5"/>
  <c r="BO43" i="6"/>
  <c r="BP43" i="6" s="1"/>
  <c r="AH37" i="24"/>
  <c r="CP28" i="2"/>
  <c r="BO28" i="2"/>
  <c r="CQ45" i="2"/>
  <c r="BP45" i="2"/>
  <c r="BP43" i="4"/>
  <c r="BO20" i="4"/>
  <c r="BP43" i="13"/>
  <c r="BO43" i="7"/>
  <c r="BP43" i="5"/>
  <c r="BO29" i="4"/>
  <c r="BP29" i="4" s="1"/>
  <c r="BO42" i="2"/>
  <c r="CP42" i="2"/>
  <c r="CR57" i="2"/>
  <c r="CP48" i="2"/>
  <c r="BO48" i="2"/>
  <c r="AG41" i="24"/>
  <c r="AH41" i="24"/>
  <c r="Z41" i="24"/>
  <c r="BL52" i="13"/>
  <c r="BK52" i="13" s="1"/>
  <c r="BL51" i="13"/>
  <c r="BK51" i="13" s="1"/>
  <c r="AI41" i="24"/>
  <c r="AF19" i="24"/>
  <c r="AM18" i="24" s="1"/>
  <c r="AA36" i="24"/>
  <c r="AG37" i="24"/>
  <c r="AH19" i="24"/>
  <c r="AB18" i="24"/>
  <c r="AB28" i="24"/>
  <c r="BN50" i="4"/>
  <c r="BM50" i="4"/>
  <c r="BM51" i="13"/>
  <c r="BN51" i="13"/>
  <c r="AF27" i="24"/>
  <c r="AF36" i="24"/>
  <c r="AM35" i="24" s="1"/>
  <c r="BM60" i="13"/>
  <c r="BN60" i="13"/>
  <c r="AF28" i="24"/>
  <c r="Z27" i="24"/>
  <c r="AI14" i="24"/>
  <c r="AG28" i="24"/>
  <c r="Z36" i="24"/>
  <c r="BM51" i="6"/>
  <c r="BN51" i="6"/>
  <c r="Y38" i="24"/>
  <c r="AA28" i="24"/>
  <c r="BN47" i="13"/>
  <c r="BM47" i="13"/>
  <c r="AA17" i="24"/>
  <c r="AG36" i="24"/>
  <c r="AM37" i="24"/>
  <c r="AG34" i="24"/>
  <c r="AI16" i="24"/>
  <c r="BM52" i="5"/>
  <c r="BN52" i="5"/>
  <c r="BN54" i="6"/>
  <c r="BM54" i="6"/>
  <c r="BM45" i="5"/>
  <c r="BN45" i="5"/>
  <c r="BM55" i="5"/>
  <c r="BN55" i="5"/>
  <c r="BM44" i="5"/>
  <c r="BN44" i="5"/>
  <c r="BN44" i="6"/>
  <c r="BM44" i="6"/>
  <c r="AH14" i="24"/>
  <c r="BN60" i="6"/>
  <c r="BM60" i="6"/>
  <c r="BN47" i="6"/>
  <c r="BM47" i="6"/>
  <c r="BN53" i="6"/>
  <c r="BM53" i="6"/>
  <c r="Z17" i="24"/>
  <c r="AB36" i="24"/>
  <c r="BM46" i="5"/>
  <c r="BN46" i="5"/>
  <c r="BN52" i="6"/>
  <c r="BM52" i="6"/>
  <c r="BN54" i="13"/>
  <c r="BM54" i="13"/>
  <c r="AB9" i="24"/>
  <c r="AH9" i="24"/>
  <c r="BN54" i="5"/>
  <c r="BM54" i="5"/>
  <c r="Z20" i="24"/>
  <c r="AF35" i="24"/>
  <c r="AH17" i="24"/>
  <c r="AB16" i="24"/>
  <c r="BM53" i="13"/>
  <c r="BN53" i="13"/>
  <c r="AG17" i="24"/>
  <c r="AA37" i="24"/>
  <c r="AI9" i="24"/>
  <c r="AB14" i="24"/>
  <c r="AM38" i="24"/>
  <c r="BN52" i="13"/>
  <c r="BM52" i="13"/>
  <c r="BN53" i="5"/>
  <c r="BM53" i="5"/>
  <c r="CP61" i="16"/>
  <c r="V18" i="2"/>
  <c r="CO62" i="3"/>
  <c r="CO61" i="16"/>
  <c r="CP62" i="3"/>
  <c r="CO62" i="16"/>
  <c r="AC27" i="2"/>
  <c r="CO61" i="3"/>
  <c r="CO42" i="3"/>
  <c r="CK61" i="11"/>
  <c r="J60" i="5"/>
  <c r="T56" i="2"/>
  <c r="K60" i="5"/>
  <c r="M59" i="5"/>
  <c r="M59" i="4"/>
  <c r="X58" i="5"/>
  <c r="M60" i="5"/>
  <c r="U56" i="2"/>
  <c r="L60" i="5"/>
  <c r="I58" i="4"/>
  <c r="G54" i="7"/>
  <c r="G51" i="7"/>
  <c r="O59" i="4"/>
  <c r="S58" i="5"/>
  <c r="AA58" i="5"/>
  <c r="V42" i="24"/>
  <c r="BV42" i="4"/>
  <c r="AA48" i="13"/>
  <c r="V49" i="5"/>
  <c r="V50" i="5"/>
  <c r="K59" i="4"/>
  <c r="M57" i="5"/>
  <c r="W58" i="5"/>
  <c r="U42" i="24"/>
  <c r="V48" i="13"/>
  <c r="AD48" i="13"/>
  <c r="Y50" i="5"/>
  <c r="Y49" i="5"/>
  <c r="W10" i="2"/>
  <c r="X48" i="13"/>
  <c r="X49" i="5"/>
  <c r="X50" i="5"/>
  <c r="G47" i="7"/>
  <c r="G60" i="7"/>
  <c r="R18" i="2"/>
  <c r="O60" i="4"/>
  <c r="P58" i="5"/>
  <c r="G46" i="13"/>
  <c r="K58" i="4"/>
  <c r="U30" i="2"/>
  <c r="BY62" i="17"/>
  <c r="BY61" i="11" s="1"/>
  <c r="I58" i="5"/>
  <c r="U10" i="2"/>
  <c r="K59" i="5"/>
  <c r="U49" i="5"/>
  <c r="U50" i="5"/>
  <c r="AB51" i="5"/>
  <c r="K56" i="4"/>
  <c r="R13" i="2"/>
  <c r="BT62" i="11"/>
  <c r="H58" i="5"/>
  <c r="Z58" i="5"/>
  <c r="G52" i="7"/>
  <c r="G46" i="7"/>
  <c r="J58" i="4"/>
  <c r="V10" i="2"/>
  <c r="I56" i="4"/>
  <c r="R58" i="5"/>
  <c r="T42" i="24"/>
  <c r="AF50" i="5"/>
  <c r="AF49" i="5"/>
  <c r="H59" i="4"/>
  <c r="Y42" i="24"/>
  <c r="G60" i="5"/>
  <c r="W45" i="6"/>
  <c r="N34" i="2"/>
  <c r="W56" i="5"/>
  <c r="O58" i="5"/>
  <c r="R42" i="24"/>
  <c r="G55" i="7"/>
  <c r="R12" i="2"/>
  <c r="O57" i="4"/>
  <c r="J57" i="5"/>
  <c r="L58" i="4"/>
  <c r="J56" i="4"/>
  <c r="Q58" i="5"/>
  <c r="AE50" i="5"/>
  <c r="AE49" i="5"/>
  <c r="AE46" i="6"/>
  <c r="G59" i="4"/>
  <c r="U48" i="13"/>
  <c r="AB49" i="5"/>
  <c r="AB50" i="5"/>
  <c r="V30" i="2"/>
  <c r="G58" i="7"/>
  <c r="G50" i="7"/>
  <c r="AA51" i="5"/>
  <c r="P31" i="2"/>
  <c r="I59" i="4"/>
  <c r="BX61" i="11"/>
  <c r="W17" i="2"/>
  <c r="V36" i="2"/>
  <c r="CG42" i="5"/>
  <c r="W48" i="13"/>
  <c r="AI46" i="6"/>
  <c r="T49" i="5"/>
  <c r="T50" i="5"/>
  <c r="R17" i="2"/>
  <c r="L59" i="5"/>
  <c r="R31" i="2"/>
  <c r="V26" i="24"/>
  <c r="N59" i="5"/>
  <c r="G56" i="4"/>
  <c r="S46" i="13"/>
  <c r="AD50" i="5"/>
  <c r="AD49" i="5"/>
  <c r="G45" i="7"/>
  <c r="N60" i="5"/>
  <c r="Q35" i="2"/>
  <c r="P42" i="24"/>
  <c r="Y51" i="5"/>
  <c r="K57" i="5"/>
  <c r="T26" i="24"/>
  <c r="P26" i="2" s="1"/>
  <c r="J59" i="4"/>
  <c r="AC49" i="5"/>
  <c r="AC50" i="5"/>
  <c r="CL62" i="11"/>
  <c r="L57" i="5"/>
  <c r="T48" i="13"/>
  <c r="N57" i="5"/>
  <c r="AE48" i="13"/>
  <c r="Q31" i="2"/>
  <c r="V45" i="6"/>
  <c r="G58" i="5"/>
  <c r="G56" i="7"/>
  <c r="AC10" i="2"/>
  <c r="Y48" i="13"/>
  <c r="N59" i="4"/>
  <c r="W49" i="5"/>
  <c r="W50" i="5"/>
  <c r="Z51" i="5"/>
  <c r="L56" i="4"/>
  <c r="T58" i="2"/>
  <c r="AF48" i="13"/>
  <c r="G58" i="4"/>
  <c r="AA50" i="5"/>
  <c r="AA49" i="5"/>
  <c r="AC48" i="13"/>
  <c r="Z49" i="5"/>
  <c r="Z50" i="5"/>
  <c r="U58" i="2"/>
  <c r="V58" i="2"/>
  <c r="G53" i="7"/>
  <c r="AE45" i="6"/>
  <c r="O56" i="4"/>
  <c r="Y58" i="5"/>
  <c r="W22" i="2"/>
  <c r="Z48" i="13"/>
  <c r="X9" i="2"/>
  <c r="CA61" i="11"/>
  <c r="BT42" i="5"/>
  <c r="V41" i="2"/>
  <c r="AN42" i="24"/>
  <c r="V17" i="2"/>
  <c r="BW42" i="5"/>
  <c r="CP42" i="3"/>
  <c r="X14" i="2"/>
  <c r="CG61" i="11"/>
  <c r="AB8" i="2"/>
  <c r="AE38" i="2"/>
  <c r="CE42" i="5"/>
  <c r="CQ61" i="11"/>
  <c r="BT61" i="11"/>
  <c r="CR65" i="17"/>
  <c r="AK38" i="2"/>
  <c r="BZ42" i="5"/>
  <c r="CQ62" i="3"/>
  <c r="AD17" i="2"/>
  <c r="CM42" i="5"/>
  <c r="CO62" i="11"/>
  <c r="AD14" i="2"/>
  <c r="CO42" i="4"/>
  <c r="BV61" i="11"/>
  <c r="CB61" i="11"/>
  <c r="CR61" i="11"/>
  <c r="X18" i="2"/>
  <c r="CM61" i="11"/>
  <c r="CQ61" i="3"/>
  <c r="BQ61" i="11"/>
  <c r="CD42" i="5"/>
  <c r="CQ51" i="12"/>
  <c r="CQ53" i="12"/>
  <c r="BQ52" i="13"/>
  <c r="BZ61" i="11"/>
  <c r="CQ65" i="17"/>
  <c r="X36" i="2"/>
  <c r="AI38" i="2"/>
  <c r="AD19" i="2"/>
  <c r="CO51" i="13"/>
  <c r="CL61" i="11"/>
  <c r="AF42" i="24"/>
  <c r="CH61" i="11"/>
  <c r="M19" i="3"/>
  <c r="AE16" i="2"/>
  <c r="W36" i="2"/>
  <c r="AI18" i="2"/>
  <c r="AD37" i="2"/>
  <c r="CL42" i="5"/>
  <c r="CF61" i="11"/>
  <c r="W37" i="2"/>
  <c r="CB42" i="5"/>
  <c r="CY61" i="11"/>
  <c r="AK27" i="2"/>
  <c r="AB14" i="2"/>
  <c r="CI42" i="5"/>
  <c r="CQ62" i="16"/>
  <c r="CF42" i="5"/>
  <c r="AC38" i="2"/>
  <c r="AC14" i="2"/>
  <c r="AM42" i="24"/>
  <c r="BQ51" i="13"/>
  <c r="BR42" i="5"/>
  <c r="BQ42" i="5"/>
  <c r="AE14" i="2"/>
  <c r="U38" i="2"/>
  <c r="CQ63" i="17"/>
  <c r="AC36" i="2"/>
  <c r="CQ61" i="16"/>
  <c r="R8" i="2"/>
  <c r="X16" i="2"/>
  <c r="CP62" i="11"/>
  <c r="AB34" i="2"/>
  <c r="AB19" i="2"/>
  <c r="CO52" i="13"/>
  <c r="R26" i="2"/>
  <c r="Z7" i="24" l="1"/>
  <c r="AM7" i="24" s="1"/>
  <c r="BP42" i="3"/>
  <c r="Y13" i="24"/>
  <c r="BJ58" i="2"/>
  <c r="CM58" i="2" s="1"/>
  <c r="AQ58" i="2"/>
  <c r="BT58" i="2" s="1"/>
  <c r="BE58" i="2"/>
  <c r="CH58" i="2" s="1"/>
  <c r="BG58" i="2"/>
  <c r="CJ58" i="2" s="1"/>
  <c r="AR58" i="2"/>
  <c r="BU58" i="2" s="1"/>
  <c r="AO58" i="2"/>
  <c r="BR58" i="2" s="1"/>
  <c r="AU58" i="2"/>
  <c r="BX58" i="2" s="1"/>
  <c r="AX58" i="2"/>
  <c r="CA58" i="2" s="1"/>
  <c r="BB58" i="2"/>
  <c r="CE58" i="2" s="1"/>
  <c r="BC58" i="2"/>
  <c r="CF58" i="2" s="1"/>
  <c r="AZ58" i="2"/>
  <c r="CC58" i="2" s="1"/>
  <c r="CT58" i="2"/>
  <c r="CX58" i="2"/>
  <c r="CY58" i="2" s="1"/>
  <c r="AP58" i="2"/>
  <c r="BS58" i="2" s="1"/>
  <c r="BH58" i="2"/>
  <c r="CK58" i="2" s="1"/>
  <c r="AW58" i="2"/>
  <c r="BZ58" i="2" s="1"/>
  <c r="BF58" i="2"/>
  <c r="CI58" i="2" s="1"/>
  <c r="CN58" i="2"/>
  <c r="BL58" i="2" s="1"/>
  <c r="BK58" i="2" s="1"/>
  <c r="CW58" i="2"/>
  <c r="AS58" i="2"/>
  <c r="BV58" i="2" s="1"/>
  <c r="AN58" i="2"/>
  <c r="AT58" i="2"/>
  <c r="BW58" i="2" s="1"/>
  <c r="BD58" i="2"/>
  <c r="CG58" i="2" s="1"/>
  <c r="AY58" i="2"/>
  <c r="CB58" i="2" s="1"/>
  <c r="BA58" i="2"/>
  <c r="CD58" i="2" s="1"/>
  <c r="BI58" i="2"/>
  <c r="CL58" i="2" s="1"/>
  <c r="AV58" i="2"/>
  <c r="BY58" i="2" s="1"/>
  <c r="CX51" i="5"/>
  <c r="AU51" i="5"/>
  <c r="BB51" i="5"/>
  <c r="BF51" i="5"/>
  <c r="AZ51" i="5"/>
  <c r="AS51" i="5"/>
  <c r="CW51" i="5"/>
  <c r="BC51" i="5"/>
  <c r="AN51" i="5"/>
  <c r="AY51" i="5"/>
  <c r="CT51" i="5"/>
  <c r="BI51" i="5"/>
  <c r="AV51" i="5"/>
  <c r="AQ51" i="5"/>
  <c r="AT51" i="5"/>
  <c r="BH51" i="5"/>
  <c r="BA51" i="5"/>
  <c r="BJ51" i="5"/>
  <c r="AX51" i="5"/>
  <c r="BG51" i="5"/>
  <c r="AP51" i="5"/>
  <c r="AO51" i="5"/>
  <c r="AW51" i="5"/>
  <c r="BD51" i="5"/>
  <c r="AR51" i="5"/>
  <c r="BE51" i="5"/>
  <c r="W41" i="24"/>
  <c r="AX46" i="6"/>
  <c r="BD46" i="6"/>
  <c r="AO46" i="6"/>
  <c r="BF46" i="6"/>
  <c r="CX46" i="6"/>
  <c r="AY46" i="6"/>
  <c r="AP46" i="6"/>
  <c r="CT46" i="6"/>
  <c r="CW46" i="6"/>
  <c r="AZ46" i="6"/>
  <c r="BB46" i="6"/>
  <c r="AW46" i="6"/>
  <c r="BC46" i="6"/>
  <c r="BA46" i="6"/>
  <c r="AN46" i="6"/>
  <c r="AV46" i="6"/>
  <c r="BG46" i="6"/>
  <c r="AU46" i="6"/>
  <c r="BJ46" i="6"/>
  <c r="AR46" i="6"/>
  <c r="AT46" i="6"/>
  <c r="BI46" i="6"/>
  <c r="AS46" i="6"/>
  <c r="BH46" i="6"/>
  <c r="AQ46" i="6"/>
  <c r="BE46" i="6"/>
  <c r="Y41" i="24"/>
  <c r="N74" i="2"/>
  <c r="N72" i="2"/>
  <c r="N75" i="2"/>
  <c r="N73" i="2"/>
  <c r="AA41" i="24"/>
  <c r="AH40" i="24" s="1"/>
  <c r="AO39" i="24" s="1"/>
  <c r="AZ56" i="2"/>
  <c r="CC56" i="2" s="1"/>
  <c r="BE56" i="2"/>
  <c r="CH56" i="2" s="1"/>
  <c r="AP56" i="2"/>
  <c r="BS56" i="2" s="1"/>
  <c r="AS56" i="2"/>
  <c r="BV56" i="2" s="1"/>
  <c r="BA56" i="2"/>
  <c r="CD56" i="2" s="1"/>
  <c r="AY56" i="2"/>
  <c r="CB56" i="2" s="1"/>
  <c r="BJ56" i="2"/>
  <c r="CM56" i="2" s="1"/>
  <c r="BG56" i="2"/>
  <c r="CJ56" i="2" s="1"/>
  <c r="BI56" i="2"/>
  <c r="CL56" i="2" s="1"/>
  <c r="BF56" i="2"/>
  <c r="CI56" i="2" s="1"/>
  <c r="AN56" i="2"/>
  <c r="AV56" i="2"/>
  <c r="BY56" i="2" s="1"/>
  <c r="CT56" i="2"/>
  <c r="CN56" i="2"/>
  <c r="BL56" i="2" s="1"/>
  <c r="BK56" i="2" s="1"/>
  <c r="CX56" i="2"/>
  <c r="CY56" i="2" s="1"/>
  <c r="AW56" i="2"/>
  <c r="BZ56" i="2" s="1"/>
  <c r="CW56" i="2"/>
  <c r="BD56" i="2"/>
  <c r="CG56" i="2" s="1"/>
  <c r="AT56" i="2"/>
  <c r="BW56" i="2" s="1"/>
  <c r="BB56" i="2"/>
  <c r="CE56" i="2" s="1"/>
  <c r="AQ56" i="2"/>
  <c r="BT56" i="2" s="1"/>
  <c r="BC56" i="2"/>
  <c r="CF56" i="2" s="1"/>
  <c r="BH56" i="2"/>
  <c r="CK56" i="2" s="1"/>
  <c r="AO56" i="2"/>
  <c r="BR56" i="2" s="1"/>
  <c r="AU56" i="2"/>
  <c r="BX56" i="2" s="1"/>
  <c r="AX56" i="2"/>
  <c r="CA56" i="2" s="1"/>
  <c r="AR56" i="2"/>
  <c r="BU56" i="2" s="1"/>
  <c r="U12" i="24"/>
  <c r="AA13" i="24"/>
  <c r="W14" i="24"/>
  <c r="AC15" i="24"/>
  <c r="AP15" i="24" s="1"/>
  <c r="EB57" i="24"/>
  <c r="T12" i="24"/>
  <c r="AA11" i="24" s="1"/>
  <c r="Z13" i="24"/>
  <c r="FL45" i="24"/>
  <c r="FY45" i="24" s="1"/>
  <c r="GL45" i="24" s="1"/>
  <c r="GY45" i="24" s="1"/>
  <c r="HL45" i="24" s="1"/>
  <c r="HY45" i="24" s="1"/>
  <c r="IL45" i="24" s="1"/>
  <c r="IY45" i="24" s="1"/>
  <c r="JL45" i="24" s="1"/>
  <c r="JY45" i="24" s="1"/>
  <c r="KL45" i="24" s="1"/>
  <c r="KY45" i="24" s="1"/>
  <c r="LL45" i="24" s="1"/>
  <c r="LY45" i="24" s="1"/>
  <c r="ML45" i="24" s="1"/>
  <c r="MY45" i="24" s="1"/>
  <c r="NL45" i="24" s="1"/>
  <c r="I2" i="7"/>
  <c r="AM58" i="24"/>
  <c r="AZ58" i="24" s="1"/>
  <c r="BM58" i="24" s="1"/>
  <c r="BZ58" i="24" s="1"/>
  <c r="P21" i="24"/>
  <c r="V25" i="24"/>
  <c r="AL58" i="24"/>
  <c r="AY58" i="24" s="1"/>
  <c r="BL58" i="24" s="1"/>
  <c r="BY58" i="24" s="1"/>
  <c r="AB37" i="24"/>
  <c r="V36" i="24"/>
  <c r="P16" i="24"/>
  <c r="I5" i="7"/>
  <c r="I3" i="7"/>
  <c r="J6" i="7"/>
  <c r="EC49" i="24"/>
  <c r="T8" i="24"/>
  <c r="ED49" i="24"/>
  <c r="CE58" i="24"/>
  <c r="CR58" i="24" s="1"/>
  <c r="DE58" i="24" s="1"/>
  <c r="AK58" i="24"/>
  <c r="AX58" i="24" s="1"/>
  <c r="BK58" i="24" s="1"/>
  <c r="BX58" i="24" s="1"/>
  <c r="L7" i="24"/>
  <c r="CJ56" i="24"/>
  <c r="CW56" i="24" s="1"/>
  <c r="EC50" i="24"/>
  <c r="P40" i="24"/>
  <c r="AA16" i="24"/>
  <c r="DZ49" i="24"/>
  <c r="CL59" i="24"/>
  <c r="CY59" i="24" s="1"/>
  <c r="U8" i="24"/>
  <c r="AB7" i="24" s="1"/>
  <c r="R23" i="24"/>
  <c r="Y22" i="24" s="1"/>
  <c r="NL48" i="24"/>
  <c r="Q2" i="4"/>
  <c r="DJ57" i="24"/>
  <c r="FC45" i="24"/>
  <c r="AB30" i="24"/>
  <c r="P14" i="24"/>
  <c r="T33" i="24"/>
  <c r="Z34" i="24"/>
  <c r="DQ56" i="24"/>
  <c r="NG48" i="24"/>
  <c r="R32" i="24"/>
  <c r="U24" i="24"/>
  <c r="AA25" i="24"/>
  <c r="DO56" i="24"/>
  <c r="EF49" i="24"/>
  <c r="V34" i="24"/>
  <c r="AB35" i="24"/>
  <c r="CH59" i="24"/>
  <c r="CU59" i="24" s="1"/>
  <c r="DH59" i="24" s="1"/>
  <c r="M3" i="4"/>
  <c r="M5" i="4"/>
  <c r="N6" i="4"/>
  <c r="DN56" i="24"/>
  <c r="EB50" i="24"/>
  <c r="P8" i="24"/>
  <c r="AC8" i="24" s="1"/>
  <c r="AP8" i="24" s="1"/>
  <c r="M8" i="24"/>
  <c r="Z8" i="24" s="1"/>
  <c r="N8" i="24"/>
  <c r="O8" i="24"/>
  <c r="L8" i="24"/>
  <c r="K8" i="24"/>
  <c r="DQ59" i="24"/>
  <c r="P28" i="24"/>
  <c r="P13" i="24"/>
  <c r="EG49" i="24"/>
  <c r="V20" i="24"/>
  <c r="NF46" i="24"/>
  <c r="CE56" i="24"/>
  <c r="CR56" i="24" s="1"/>
  <c r="DE56" i="24" s="1"/>
  <c r="R13" i="24"/>
  <c r="S33" i="24"/>
  <c r="Z32" i="24" s="1"/>
  <c r="Y34" i="24"/>
  <c r="DQ58" i="24"/>
  <c r="P33" i="24"/>
  <c r="P25" i="24"/>
  <c r="DO58" i="24"/>
  <c r="DW49" i="24"/>
  <c r="FP46" i="24"/>
  <c r="GC46" i="24" s="1"/>
  <c r="GP46" i="24" s="1"/>
  <c r="HC46" i="24" s="1"/>
  <c r="HP46" i="24" s="1"/>
  <c r="IC46" i="24" s="1"/>
  <c r="IP46" i="24" s="1"/>
  <c r="JC46" i="24" s="1"/>
  <c r="JP46" i="24" s="1"/>
  <c r="KC46" i="24" s="1"/>
  <c r="KP46" i="24" s="1"/>
  <c r="LC46" i="24" s="1"/>
  <c r="LP46" i="24" s="1"/>
  <c r="MC46" i="24" s="1"/>
  <c r="MP46" i="24" s="1"/>
  <c r="NJ48" i="24"/>
  <c r="Y17" i="24"/>
  <c r="CG59" i="24"/>
  <c r="CT59" i="24" s="1"/>
  <c r="DG59" i="24" s="1"/>
  <c r="R5" i="24"/>
  <c r="Q6" i="24"/>
  <c r="Q23" i="24" s="1"/>
  <c r="Q31" i="24"/>
  <c r="Q28" i="24"/>
  <c r="Q27" i="24"/>
  <c r="Q10" i="24"/>
  <c r="Q35" i="24"/>
  <c r="X34" i="24" s="1"/>
  <c r="Q9" i="24"/>
  <c r="Q32" i="24"/>
  <c r="AA30" i="24"/>
  <c r="AH29" i="24" s="1"/>
  <c r="AO28" i="24" s="1"/>
  <c r="ED50" i="24"/>
  <c r="EE49" i="24"/>
  <c r="S20" i="24"/>
  <c r="NH48" i="24"/>
  <c r="Q3" i="11"/>
  <c r="R6" i="11"/>
  <c r="Q5" i="11"/>
  <c r="Q16" i="24"/>
  <c r="U13" i="24"/>
  <c r="P34" i="24"/>
  <c r="CE59" i="24"/>
  <c r="CR59" i="24" s="1"/>
  <c r="DE59" i="24" s="1"/>
  <c r="N6" i="2"/>
  <c r="M3" i="2"/>
  <c r="M5" i="2"/>
  <c r="Z33" i="24"/>
  <c r="AM33" i="24" s="1"/>
  <c r="T32" i="24"/>
  <c r="S24" i="24"/>
  <c r="Y25" i="24"/>
  <c r="FL46" i="24"/>
  <c r="FY46" i="24" s="1"/>
  <c r="GL46" i="24" s="1"/>
  <c r="GY46" i="24" s="1"/>
  <c r="HL46" i="24" s="1"/>
  <c r="HY46" i="24" s="1"/>
  <c r="IL46" i="24" s="1"/>
  <c r="IY46" i="24" s="1"/>
  <c r="JL46" i="24" s="1"/>
  <c r="JY46" i="24" s="1"/>
  <c r="KL46" i="24" s="1"/>
  <c r="KY46" i="24" s="1"/>
  <c r="LL46" i="24" s="1"/>
  <c r="LY46" i="24" s="1"/>
  <c r="ML46" i="24" s="1"/>
  <c r="EH49" i="24"/>
  <c r="U22" i="24"/>
  <c r="AB21" i="24" s="1"/>
  <c r="R8" i="24"/>
  <c r="DT57" i="24"/>
  <c r="V39" i="24"/>
  <c r="AB40" i="24"/>
  <c r="AO40" i="24" s="1"/>
  <c r="CH56" i="24"/>
  <c r="CU56" i="24" s="1"/>
  <c r="DH56" i="24" s="1"/>
  <c r="CJ58" i="24"/>
  <c r="CW58" i="24" s="1"/>
  <c r="P35" i="24"/>
  <c r="W34" i="24" s="1"/>
  <c r="P22" i="24"/>
  <c r="P18" i="24"/>
  <c r="P9" i="24"/>
  <c r="P36" i="24"/>
  <c r="P39" i="24"/>
  <c r="P30" i="24"/>
  <c r="P12" i="24"/>
  <c r="P19" i="24"/>
  <c r="P17" i="24"/>
  <c r="P10" i="24"/>
  <c r="P11" i="24"/>
  <c r="P29" i="24"/>
  <c r="P32" i="24"/>
  <c r="P27" i="24"/>
  <c r="P31" i="24"/>
  <c r="P20" i="24"/>
  <c r="P24" i="24"/>
  <c r="DM56" i="24"/>
  <c r="DR57" i="24"/>
  <c r="AA21" i="24"/>
  <c r="U20" i="24"/>
  <c r="R25" i="24"/>
  <c r="Y24" i="24" s="1"/>
  <c r="DZ55" i="24"/>
  <c r="R3" i="5"/>
  <c r="R5" i="5"/>
  <c r="S6" i="5"/>
  <c r="FD45" i="24"/>
  <c r="T13" i="24"/>
  <c r="Q34" i="24"/>
  <c r="DJ59" i="24"/>
  <c r="S32" i="24"/>
  <c r="Z31" i="24" s="1"/>
  <c r="Y33" i="24"/>
  <c r="T24" i="24"/>
  <c r="AA23" i="24" s="1"/>
  <c r="CF59" i="24"/>
  <c r="CS59" i="24" s="1"/>
  <c r="DF59" i="24" s="1"/>
  <c r="P7" i="24"/>
  <c r="AC7" i="24" s="1"/>
  <c r="R22" i="24"/>
  <c r="Y21" i="24" s="1"/>
  <c r="EI49" i="24"/>
  <c r="P37" i="24"/>
  <c r="DU57" i="24"/>
  <c r="CG56" i="24"/>
  <c r="CT56" i="24" s="1"/>
  <c r="DG56" i="24" s="1"/>
  <c r="AG9" i="24"/>
  <c r="U23" i="24"/>
  <c r="AB22" i="24" s="1"/>
  <c r="AA24" i="24"/>
  <c r="CH58" i="24"/>
  <c r="CU58" i="24" s="1"/>
  <c r="DH58" i="24" s="1"/>
  <c r="R6" i="16"/>
  <c r="Q5" i="16"/>
  <c r="Q3" i="16"/>
  <c r="R12" i="24"/>
  <c r="EC57" i="24"/>
  <c r="P3" i="8"/>
  <c r="P5" i="8"/>
  <c r="Q6" i="8"/>
  <c r="U25" i="24"/>
  <c r="DK57" i="24"/>
  <c r="T15" i="24"/>
  <c r="Z16" i="24"/>
  <c r="AM16" i="24" s="1"/>
  <c r="U33" i="24"/>
  <c r="AB32" i="24" s="1"/>
  <c r="AA34" i="24"/>
  <c r="CI56" i="24"/>
  <c r="CV56" i="24" s="1"/>
  <c r="DI56" i="24" s="1"/>
  <c r="V32" i="24"/>
  <c r="AB33" i="24"/>
  <c r="R24" i="24"/>
  <c r="Y23" i="24" s="1"/>
  <c r="AF41" i="24"/>
  <c r="Z40" i="24"/>
  <c r="EE50" i="24"/>
  <c r="P41" i="24"/>
  <c r="DX49" i="24"/>
  <c r="DN58" i="24"/>
  <c r="DL57" i="24"/>
  <c r="AF29" i="24"/>
  <c r="AM28" i="24" s="1"/>
  <c r="AT27" i="24" s="1"/>
  <c r="CI58" i="24"/>
  <c r="CV58" i="24" s="1"/>
  <c r="DI58" i="24" s="1"/>
  <c r="MT46" i="24"/>
  <c r="S23" i="24"/>
  <c r="Z22" i="24" s="1"/>
  <c r="DS57" i="24"/>
  <c r="P38" i="24"/>
  <c r="EA49" i="24"/>
  <c r="NK48" i="24"/>
  <c r="T20" i="24"/>
  <c r="AA19" i="24" s="1"/>
  <c r="EB49" i="24"/>
  <c r="S15" i="24"/>
  <c r="Z14" i="24" s="1"/>
  <c r="Y16" i="24"/>
  <c r="S13" i="24"/>
  <c r="Z12" i="24" s="1"/>
  <c r="R33" i="24"/>
  <c r="NI48" i="24"/>
  <c r="J5" i="12"/>
  <c r="J3" i="12"/>
  <c r="K6" i="12"/>
  <c r="Q25" i="24"/>
  <c r="X24" i="24" s="1"/>
  <c r="DZ57" i="24"/>
  <c r="N6" i="6"/>
  <c r="M5" i="6"/>
  <c r="M3" i="6"/>
  <c r="P23" i="24"/>
  <c r="DP56" i="24"/>
  <c r="CI59" i="24"/>
  <c r="CV59" i="24" s="1"/>
  <c r="DI59" i="24" s="1"/>
  <c r="DY49" i="24"/>
  <c r="ED57" i="24"/>
  <c r="M3" i="17"/>
  <c r="N6" i="17"/>
  <c r="M5" i="17"/>
  <c r="DV57" i="24"/>
  <c r="CG58" i="24"/>
  <c r="CT58" i="24" s="1"/>
  <c r="DG58" i="24" s="1"/>
  <c r="DO59" i="24"/>
  <c r="R20" i="24"/>
  <c r="Y19" i="24" s="1"/>
  <c r="S25" i="24"/>
  <c r="AL56" i="24"/>
  <c r="AY56" i="24" s="1"/>
  <c r="BL56" i="24" s="1"/>
  <c r="BY56" i="24" s="1"/>
  <c r="DP59" i="24"/>
  <c r="V40" i="24"/>
  <c r="AB41" i="24"/>
  <c r="R15" i="24"/>
  <c r="Q14" i="24"/>
  <c r="V33" i="24"/>
  <c r="AB34" i="24"/>
  <c r="EA57" i="24"/>
  <c r="O5" i="3"/>
  <c r="O3" i="3"/>
  <c r="P6" i="3"/>
  <c r="U32" i="24"/>
  <c r="AA33" i="24"/>
  <c r="AN33" i="24" s="1"/>
  <c r="V24" i="24"/>
  <c r="AB25" i="24"/>
  <c r="CK59" i="24"/>
  <c r="CX59" i="24" s="1"/>
  <c r="S22" i="24"/>
  <c r="DP58" i="24"/>
  <c r="DN59" i="24"/>
  <c r="K5" i="13"/>
  <c r="K3" i="13"/>
  <c r="L6" i="13"/>
  <c r="AK56" i="24"/>
  <c r="AX56" i="24" s="1"/>
  <c r="BK56" i="24" s="1"/>
  <c r="BX56" i="24" s="1"/>
  <c r="DM59" i="24"/>
  <c r="AB13" i="24"/>
  <c r="AO13" i="24" s="1"/>
  <c r="CQ53" i="2"/>
  <c r="CR20" i="2"/>
  <c r="CR39" i="2"/>
  <c r="BP53" i="12"/>
  <c r="BP62" i="16"/>
  <c r="BP52" i="2"/>
  <c r="CR52" i="2" s="1"/>
  <c r="BP63" i="17"/>
  <c r="CR29" i="2"/>
  <c r="BP47" i="2"/>
  <c r="BP55" i="2"/>
  <c r="CR55" i="2" s="1"/>
  <c r="BP40" i="2"/>
  <c r="CR50" i="2"/>
  <c r="BP51" i="12"/>
  <c r="BP62" i="3"/>
  <c r="CR46" i="2"/>
  <c r="CQ67" i="2"/>
  <c r="BP67" i="2"/>
  <c r="BP61" i="3"/>
  <c r="BP61" i="16"/>
  <c r="BP62" i="11"/>
  <c r="CQ54" i="2"/>
  <c r="BP54" i="2"/>
  <c r="CQ43" i="2"/>
  <c r="BP43" i="2"/>
  <c r="CQ51" i="2"/>
  <c r="BP51" i="2"/>
  <c r="CQ49" i="2"/>
  <c r="BP49" i="2"/>
  <c r="CQ44" i="2"/>
  <c r="BP44" i="2"/>
  <c r="AT17" i="24"/>
  <c r="AV37" i="24"/>
  <c r="CR53" i="2"/>
  <c r="BP43" i="7"/>
  <c r="BP20" i="4"/>
  <c r="BP28" i="2"/>
  <c r="CQ28" i="2"/>
  <c r="CQ48" i="2"/>
  <c r="BP48" i="2"/>
  <c r="CQ42" i="2"/>
  <c r="BP42" i="2"/>
  <c r="CR45" i="2"/>
  <c r="BO47" i="6"/>
  <c r="AG35" i="24"/>
  <c r="AT37" i="24"/>
  <c r="AG19" i="24"/>
  <c r="AO36" i="24"/>
  <c r="AT36" i="24"/>
  <c r="AN35" i="24"/>
  <c r="AF37" i="24"/>
  <c r="AN36" i="24"/>
  <c r="AH35" i="24"/>
  <c r="AI13" i="24"/>
  <c r="BO54" i="13"/>
  <c r="BO52" i="5"/>
  <c r="AH16" i="24"/>
  <c r="AO18" i="24"/>
  <c r="AI17" i="24"/>
  <c r="BO53" i="5"/>
  <c r="BO54" i="6"/>
  <c r="BO47" i="13"/>
  <c r="AI27" i="24"/>
  <c r="AN37" i="24"/>
  <c r="AH36" i="24"/>
  <c r="BO54" i="5"/>
  <c r="AI35" i="24"/>
  <c r="AV38" i="24"/>
  <c r="AN13" i="24"/>
  <c r="AN27" i="24"/>
  <c r="AM34" i="24"/>
  <c r="BO60" i="13"/>
  <c r="AO16" i="24"/>
  <c r="AI15" i="24"/>
  <c r="BO53" i="6"/>
  <c r="BO55" i="5"/>
  <c r="BO44" i="6"/>
  <c r="AM27" i="24"/>
  <c r="AU41" i="24"/>
  <c r="BO53" i="13"/>
  <c r="BO51" i="13"/>
  <c r="BO52" i="13"/>
  <c r="AG16" i="24"/>
  <c r="BO60" i="6"/>
  <c r="AT34" i="24"/>
  <c r="BO51" i="6"/>
  <c r="AT41" i="24"/>
  <c r="AN40" i="24"/>
  <c r="AN16" i="24"/>
  <c r="AI8" i="24"/>
  <c r="BO52" i="6"/>
  <c r="AN28" i="24"/>
  <c r="AH27" i="24"/>
  <c r="BO50" i="4"/>
  <c r="AM8" i="24"/>
  <c r="AM41" i="24"/>
  <c r="AG40" i="24"/>
  <c r="U13" i="2"/>
  <c r="S41" i="2"/>
  <c r="Q12" i="2"/>
  <c r="H57" i="6"/>
  <c r="H53" i="7"/>
  <c r="H45" i="7"/>
  <c r="BU42" i="5"/>
  <c r="M58" i="4"/>
  <c r="AI45" i="6"/>
  <c r="AG48" i="13"/>
  <c r="H50" i="6"/>
  <c r="AA60" i="5"/>
  <c r="O57" i="5"/>
  <c r="CK42" i="5"/>
  <c r="AB58" i="5"/>
  <c r="CN42" i="5"/>
  <c r="P13" i="2"/>
  <c r="P60" i="5"/>
  <c r="X22" i="2"/>
  <c r="I57" i="6"/>
  <c r="AH50" i="5"/>
  <c r="AH49" i="5"/>
  <c r="Z57" i="5"/>
  <c r="N56" i="4"/>
  <c r="X34" i="2"/>
  <c r="X25" i="2"/>
  <c r="AC42" i="24"/>
  <c r="W13" i="2"/>
  <c r="W11" i="2"/>
  <c r="CC42" i="5"/>
  <c r="S26" i="24"/>
  <c r="X30" i="2"/>
  <c r="R60" i="5"/>
  <c r="Y8" i="2"/>
  <c r="Y59" i="5"/>
  <c r="J50" i="6"/>
  <c r="BY42" i="5"/>
  <c r="U25" i="2"/>
  <c r="W24" i="2"/>
  <c r="X33" i="2"/>
  <c r="X59" i="5"/>
  <c r="G49" i="6"/>
  <c r="S60" i="5"/>
  <c r="AF58" i="5"/>
  <c r="Z60" i="5"/>
  <c r="G57" i="6"/>
  <c r="H60" i="5"/>
  <c r="S14" i="2"/>
  <c r="V13" i="2"/>
  <c r="H47" i="7"/>
  <c r="P57" i="4"/>
  <c r="CA42" i="5"/>
  <c r="AG50" i="5"/>
  <c r="AG49" i="5"/>
  <c r="K49" i="6"/>
  <c r="AH48" i="13"/>
  <c r="O60" i="5"/>
  <c r="L46" i="13"/>
  <c r="R57" i="5"/>
  <c r="R59" i="5"/>
  <c r="U58" i="5"/>
  <c r="V58" i="5"/>
  <c r="K27" i="3"/>
  <c r="AK48" i="13"/>
  <c r="V12" i="2"/>
  <c r="AI50" i="5"/>
  <c r="AI49" i="5"/>
  <c r="Q59" i="5"/>
  <c r="M56" i="4"/>
  <c r="AI26" i="24"/>
  <c r="U41" i="2"/>
  <c r="Y15" i="2"/>
  <c r="H51" i="7"/>
  <c r="H55" i="7"/>
  <c r="N58" i="4"/>
  <c r="I49" i="6"/>
  <c r="G57" i="5"/>
  <c r="AJ49" i="5"/>
  <c r="AJ50" i="5"/>
  <c r="P58" i="4"/>
  <c r="BS42" i="5"/>
  <c r="Q24" i="2"/>
  <c r="V8" i="2"/>
  <c r="M49" i="6"/>
  <c r="P46" i="13"/>
  <c r="N49" i="6"/>
  <c r="W42" i="24"/>
  <c r="AJ56" i="5"/>
  <c r="T60" i="5"/>
  <c r="S59" i="5"/>
  <c r="AJ58" i="5"/>
  <c r="Y60" i="5"/>
  <c r="X41" i="2"/>
  <c r="U23" i="2"/>
  <c r="W60" i="5"/>
  <c r="G15" i="3"/>
  <c r="H50" i="7"/>
  <c r="O58" i="4"/>
  <c r="X37" i="2"/>
  <c r="I50" i="6"/>
  <c r="I60" i="5"/>
  <c r="P59" i="4"/>
  <c r="W25" i="2"/>
  <c r="AJ48" i="13"/>
  <c r="Q60" i="5"/>
  <c r="G59" i="5"/>
  <c r="V31" i="2"/>
  <c r="O49" i="6"/>
  <c r="AB41" i="2"/>
  <c r="T46" i="13"/>
  <c r="U19" i="2"/>
  <c r="X13" i="2"/>
  <c r="R36" i="2"/>
  <c r="Q8" i="2"/>
  <c r="P56" i="4"/>
  <c r="Y57" i="5"/>
  <c r="AA59" i="5"/>
  <c r="X42" i="24"/>
  <c r="Q26" i="24"/>
  <c r="CJ42" i="5"/>
  <c r="U33" i="2"/>
  <c r="X32" i="2"/>
  <c r="V22" i="2"/>
  <c r="BV42" i="5"/>
  <c r="J57" i="6"/>
  <c r="Z59" i="5"/>
  <c r="AH42" i="24"/>
  <c r="H54" i="7"/>
  <c r="H60" i="7"/>
  <c r="R25" i="2"/>
  <c r="J49" i="6"/>
  <c r="W16" i="2"/>
  <c r="U22" i="2"/>
  <c r="P60" i="4"/>
  <c r="L49" i="6"/>
  <c r="P26" i="24"/>
  <c r="X7" i="2"/>
  <c r="U17" i="2"/>
  <c r="CH42" i="5"/>
  <c r="AI33" i="2"/>
  <c r="AE58" i="5"/>
  <c r="Q57" i="5"/>
  <c r="W34" i="2"/>
  <c r="K50" i="6"/>
  <c r="CY42" i="5"/>
  <c r="AI48" i="13"/>
  <c r="X60" i="5"/>
  <c r="AG42" i="24"/>
  <c r="AI42" i="24"/>
  <c r="H46" i="7"/>
  <c r="H52" i="7"/>
  <c r="O59" i="5"/>
  <c r="T58" i="5"/>
  <c r="AA57" i="5"/>
  <c r="R34" i="2"/>
  <c r="X57" i="5"/>
  <c r="AF46" i="13"/>
  <c r="Q13" i="2"/>
  <c r="AD58" i="5"/>
  <c r="W57" i="5"/>
  <c r="AJ45" i="6"/>
  <c r="BX42" i="5"/>
  <c r="S57" i="5"/>
  <c r="AC58" i="5"/>
  <c r="H49" i="6"/>
  <c r="R24" i="2"/>
  <c r="AK36" i="2"/>
  <c r="AO42" i="24"/>
  <c r="AJ27" i="2"/>
  <c r="CR51" i="12"/>
  <c r="L41" i="3"/>
  <c r="AE13" i="2"/>
  <c r="AI27" i="2"/>
  <c r="CR61" i="3"/>
  <c r="CR62" i="16"/>
  <c r="CQ42" i="3"/>
  <c r="CQ62" i="11"/>
  <c r="X21" i="2"/>
  <c r="V14" i="2"/>
  <c r="CP52" i="13"/>
  <c r="AD27" i="2"/>
  <c r="AE27" i="2"/>
  <c r="AD16" i="2"/>
  <c r="T24" i="2"/>
  <c r="AJ13" i="2"/>
  <c r="CP51" i="13"/>
  <c r="CR61" i="16"/>
  <c r="CO42" i="5"/>
  <c r="G8" i="3"/>
  <c r="CR62" i="3"/>
  <c r="AE8" i="2"/>
  <c r="AI8" i="2"/>
  <c r="AK18" i="2"/>
  <c r="AC19" i="2"/>
  <c r="K41" i="3"/>
  <c r="CR53" i="12"/>
  <c r="AI41" i="2"/>
  <c r="AK16" i="2"/>
  <c r="CP42" i="4"/>
  <c r="AE17" i="2"/>
  <c r="AG26" i="24"/>
  <c r="CR63" i="17"/>
  <c r="BA42" i="24"/>
  <c r="AE26" i="2"/>
  <c r="V9" i="25"/>
  <c r="W7" i="24" l="1"/>
  <c r="AF22" i="24"/>
  <c r="AF12" i="24"/>
  <c r="AM11" i="24" s="1"/>
  <c r="AI39" i="24"/>
  <c r="AI40" i="24"/>
  <c r="R72" i="2"/>
  <c r="R74" i="2"/>
  <c r="R75" i="2"/>
  <c r="AN41" i="24"/>
  <c r="W25" i="24"/>
  <c r="X25" i="24"/>
  <c r="AE41" i="24"/>
  <c r="BH56" i="5"/>
  <c r="BD56" i="5"/>
  <c r="BJ56" i="5"/>
  <c r="AP56" i="5"/>
  <c r="BG56" i="5"/>
  <c r="AR56" i="5"/>
  <c r="BI56" i="5"/>
  <c r="AY56" i="5"/>
  <c r="BE56" i="5"/>
  <c r="CW56" i="5"/>
  <c r="AO56" i="5"/>
  <c r="AZ56" i="5"/>
  <c r="AW56" i="5"/>
  <c r="BF56" i="5"/>
  <c r="AN56" i="5"/>
  <c r="AX56" i="5"/>
  <c r="AS56" i="5"/>
  <c r="AV56" i="5"/>
  <c r="BA56" i="5"/>
  <c r="CT56" i="5"/>
  <c r="AT56" i="5"/>
  <c r="AQ56" i="5"/>
  <c r="CX56" i="5"/>
  <c r="BC56" i="5"/>
  <c r="BB56" i="5"/>
  <c r="AU56" i="5"/>
  <c r="AP49" i="5"/>
  <c r="BE49" i="5"/>
  <c r="BD49" i="5"/>
  <c r="BJ49" i="5"/>
  <c r="AU49" i="5"/>
  <c r="AV49" i="5"/>
  <c r="AT49" i="5"/>
  <c r="AX49" i="5"/>
  <c r="AN49" i="5"/>
  <c r="AR49" i="5"/>
  <c r="AZ49" i="5"/>
  <c r="AS49" i="5"/>
  <c r="BG49" i="5"/>
  <c r="BC49" i="5"/>
  <c r="BH49" i="5"/>
  <c r="BI49" i="5"/>
  <c r="AW49" i="5"/>
  <c r="BA49" i="5"/>
  <c r="AQ49" i="5"/>
  <c r="AY49" i="5"/>
  <c r="BF49" i="5"/>
  <c r="AO49" i="5"/>
  <c r="BB49" i="5"/>
  <c r="CT50" i="5"/>
  <c r="AS50" i="5"/>
  <c r="BF50" i="5"/>
  <c r="BD50" i="5"/>
  <c r="BC50" i="5"/>
  <c r="AQ50" i="5"/>
  <c r="AO50" i="5"/>
  <c r="BA50" i="5"/>
  <c r="AY50" i="5"/>
  <c r="AX50" i="5"/>
  <c r="CW50" i="5"/>
  <c r="AW50" i="5"/>
  <c r="AP50" i="5"/>
  <c r="CX50" i="5"/>
  <c r="BB50" i="5"/>
  <c r="BG50" i="5"/>
  <c r="BH50" i="5"/>
  <c r="AV50" i="5"/>
  <c r="AR50" i="5"/>
  <c r="AU50" i="5"/>
  <c r="AZ50" i="5"/>
  <c r="BE50" i="5"/>
  <c r="BI50" i="5"/>
  <c r="AN50" i="5"/>
  <c r="BJ50" i="5"/>
  <c r="AT50" i="5"/>
  <c r="Z25" i="24"/>
  <c r="BL42" i="5"/>
  <c r="BK42" i="5" s="1"/>
  <c r="BO42" i="5" s="1"/>
  <c r="BP42" i="5" s="1"/>
  <c r="BF48" i="13"/>
  <c r="BB48" i="13"/>
  <c r="AO48" i="13"/>
  <c r="CW48" i="13"/>
  <c r="BD48" i="13"/>
  <c r="BI48" i="13"/>
  <c r="AS48" i="13"/>
  <c r="BC48" i="13"/>
  <c r="AT48" i="13"/>
  <c r="AV48" i="13"/>
  <c r="BH48" i="13"/>
  <c r="AZ48" i="13"/>
  <c r="AU48" i="13"/>
  <c r="BE48" i="13"/>
  <c r="BA48" i="13"/>
  <c r="CT48" i="13"/>
  <c r="AY48" i="13"/>
  <c r="AP48" i="13"/>
  <c r="AR48" i="13"/>
  <c r="AQ48" i="13"/>
  <c r="AX48" i="13"/>
  <c r="BJ48" i="13"/>
  <c r="BG48" i="13"/>
  <c r="AN48" i="13"/>
  <c r="CX48" i="13"/>
  <c r="AW48" i="13"/>
  <c r="CW45" i="6"/>
  <c r="AX45" i="6"/>
  <c r="AV45" i="6"/>
  <c r="AR45" i="6"/>
  <c r="AO45" i="6"/>
  <c r="BC45" i="6"/>
  <c r="AQ45" i="6"/>
  <c r="AN45" i="6"/>
  <c r="BA45" i="6"/>
  <c r="AT45" i="6"/>
  <c r="BJ45" i="6"/>
  <c r="CT45" i="6"/>
  <c r="AW45" i="6"/>
  <c r="AY45" i="6"/>
  <c r="BF45" i="6"/>
  <c r="BB45" i="6"/>
  <c r="BG45" i="6"/>
  <c r="AS45" i="6"/>
  <c r="AP45" i="6"/>
  <c r="BE45" i="6"/>
  <c r="CX45" i="6"/>
  <c r="BH45" i="6"/>
  <c r="AU45" i="6"/>
  <c r="BD45" i="6"/>
  <c r="AZ45" i="6"/>
  <c r="BI45" i="6"/>
  <c r="X22" i="24"/>
  <c r="AE23" i="24"/>
  <c r="AG13" i="24"/>
  <c r="AH22" i="24"/>
  <c r="AI33" i="24"/>
  <c r="Z24" i="24"/>
  <c r="N5" i="17"/>
  <c r="N3" i="17"/>
  <c r="O6" i="17"/>
  <c r="W22" i="24"/>
  <c r="AC23" i="24"/>
  <c r="EO49" i="24"/>
  <c r="EF57" i="24"/>
  <c r="W40" i="24"/>
  <c r="AC41" i="24"/>
  <c r="DV56" i="24"/>
  <c r="Y11" i="24"/>
  <c r="FQ45" i="24"/>
  <c r="GD45" i="24" s="1"/>
  <c r="GQ45" i="24" s="1"/>
  <c r="HD45" i="24" s="1"/>
  <c r="HQ45" i="24" s="1"/>
  <c r="ID45" i="24" s="1"/>
  <c r="IQ45" i="24" s="1"/>
  <c r="JD45" i="24" s="1"/>
  <c r="JQ45" i="24" s="1"/>
  <c r="KD45" i="24" s="1"/>
  <c r="KQ45" i="24" s="1"/>
  <c r="LD45" i="24" s="1"/>
  <c r="LQ45" i="24" s="1"/>
  <c r="MD45" i="24" s="1"/>
  <c r="MQ45" i="24" s="1"/>
  <c r="ND45" i="24" s="1"/>
  <c r="DZ56" i="24"/>
  <c r="W9" i="24"/>
  <c r="AC10" i="24"/>
  <c r="W17" i="24"/>
  <c r="AD16" i="24" s="1"/>
  <c r="AC18" i="24"/>
  <c r="EG57" i="24"/>
  <c r="AA31" i="24"/>
  <c r="AG32" i="24"/>
  <c r="AB12" i="24"/>
  <c r="Q22" i="24"/>
  <c r="Q18" i="24"/>
  <c r="Q20" i="24"/>
  <c r="W32" i="24"/>
  <c r="AD31" i="24" s="1"/>
  <c r="AC33" i="24"/>
  <c r="X8" i="24"/>
  <c r="R7" i="24"/>
  <c r="EA56" i="24"/>
  <c r="AI34" i="24"/>
  <c r="ED56" i="24"/>
  <c r="DW57" i="24"/>
  <c r="DR58" i="24"/>
  <c r="EA59" i="24"/>
  <c r="AF23" i="24"/>
  <c r="AM22" i="24" s="1"/>
  <c r="ER50" i="24"/>
  <c r="AH33" i="24"/>
  <c r="AO32" i="24" s="1"/>
  <c r="X13" i="24"/>
  <c r="DT56" i="24"/>
  <c r="EH57" i="24"/>
  <c r="S5" i="5"/>
  <c r="S3" i="5"/>
  <c r="T6" i="5"/>
  <c r="W23" i="24"/>
  <c r="AC24" i="24"/>
  <c r="AC17" i="24"/>
  <c r="W16" i="24"/>
  <c r="W21" i="24"/>
  <c r="AC22" i="24"/>
  <c r="X15" i="24"/>
  <c r="X31" i="24"/>
  <c r="X9" i="24"/>
  <c r="AE8" i="24" s="1"/>
  <c r="X27" i="24"/>
  <c r="Q13" i="24"/>
  <c r="Q24" i="24"/>
  <c r="X23" i="24" s="1"/>
  <c r="Q21" i="24"/>
  <c r="AF16" i="24"/>
  <c r="Y8" i="24"/>
  <c r="S7" i="24"/>
  <c r="N5" i="4"/>
  <c r="O6" i="4"/>
  <c r="N3" i="4"/>
  <c r="ES49" i="24"/>
  <c r="AL22" i="24"/>
  <c r="AF21" i="24"/>
  <c r="AH15" i="24"/>
  <c r="AO14" i="24" s="1"/>
  <c r="EQ49" i="24"/>
  <c r="W15" i="24"/>
  <c r="AC16" i="24"/>
  <c r="AP16" i="24" s="1"/>
  <c r="BM56" i="2"/>
  <c r="CO56" i="2" s="1"/>
  <c r="BQ56" i="2"/>
  <c r="BN56" i="2"/>
  <c r="EC58" i="24"/>
  <c r="AB31" i="24"/>
  <c r="AH32" i="24"/>
  <c r="EQ57" i="24"/>
  <c r="Y32" i="24"/>
  <c r="AE33" i="24"/>
  <c r="AG21" i="24"/>
  <c r="AG39" i="24"/>
  <c r="AN38" i="24" s="1"/>
  <c r="AM40" i="24"/>
  <c r="AI31" i="24"/>
  <c r="AB24" i="24"/>
  <c r="AC37" i="24"/>
  <c r="W36" i="24"/>
  <c r="AF32" i="24"/>
  <c r="AM31" i="24" s="1"/>
  <c r="W19" i="24"/>
  <c r="AC20" i="24"/>
  <c r="W18" i="24"/>
  <c r="AC19" i="24"/>
  <c r="X30" i="24"/>
  <c r="R6" i="24"/>
  <c r="S5" i="24"/>
  <c r="ED58" i="24"/>
  <c r="V7" i="24"/>
  <c r="AB8" i="24"/>
  <c r="EB56" i="24"/>
  <c r="AG33" i="24"/>
  <c r="AA32" i="24"/>
  <c r="AH8" i="24"/>
  <c r="W39" i="24"/>
  <c r="AC40" i="24"/>
  <c r="AP40" i="24" s="1"/>
  <c r="AA7" i="24"/>
  <c r="AG8" i="24"/>
  <c r="AC35" i="24"/>
  <c r="AI36" i="24"/>
  <c r="W20" i="24"/>
  <c r="AC21" i="24"/>
  <c r="BM51" i="5"/>
  <c r="BN51" i="5"/>
  <c r="BO51" i="5" s="1"/>
  <c r="AI12" i="24"/>
  <c r="AV12" i="24" s="1"/>
  <c r="AJ7" i="24"/>
  <c r="AW7" i="24" s="1"/>
  <c r="P5" i="3"/>
  <c r="P3" i="3"/>
  <c r="Q6" i="3"/>
  <c r="AF18" i="24"/>
  <c r="N3" i="6"/>
  <c r="N5" i="6"/>
  <c r="O6" i="6"/>
  <c r="Z21" i="24"/>
  <c r="NG46" i="24"/>
  <c r="EV49" i="24"/>
  <c r="AG30" i="24"/>
  <c r="AN29" i="24" s="1"/>
  <c r="AU28" i="24" s="1"/>
  <c r="BB27" i="24" s="1"/>
  <c r="W30" i="24"/>
  <c r="AC31" i="24"/>
  <c r="W11" i="24"/>
  <c r="AC12" i="24"/>
  <c r="DJ58" i="24"/>
  <c r="R5" i="11"/>
  <c r="S6" i="11"/>
  <c r="R3" i="11"/>
  <c r="Q11" i="24"/>
  <c r="Q38" i="24"/>
  <c r="Q36" i="24"/>
  <c r="DT59" i="24"/>
  <c r="AF33" i="24"/>
  <c r="AM32" i="24" s="1"/>
  <c r="AI20" i="24"/>
  <c r="U7" i="24"/>
  <c r="AA8" i="24"/>
  <c r="W13" i="24"/>
  <c r="AC14" i="24"/>
  <c r="AP14" i="24" s="1"/>
  <c r="DL59" i="24"/>
  <c r="EP50" i="24"/>
  <c r="Q33" i="24"/>
  <c r="AO37" i="24"/>
  <c r="CM58" i="24"/>
  <c r="CZ58" i="24" s="1"/>
  <c r="J2" i="7"/>
  <c r="BN58" i="2"/>
  <c r="BM58" i="2"/>
  <c r="CO58" i="2" s="1"/>
  <c r="BQ58" i="2"/>
  <c r="DZ59" i="24"/>
  <c r="AO41" i="24"/>
  <c r="EB59" i="24"/>
  <c r="EM57" i="24"/>
  <c r="Y14" i="24"/>
  <c r="AH18" i="24"/>
  <c r="DV58" i="24"/>
  <c r="AG15" i="24"/>
  <c r="AT15" i="24" s="1"/>
  <c r="Q5" i="8"/>
  <c r="Q3" i="8"/>
  <c r="R6" i="8"/>
  <c r="S6" i="16"/>
  <c r="R5" i="16"/>
  <c r="R3" i="16"/>
  <c r="DW59" i="24"/>
  <c r="EM55" i="24"/>
  <c r="AC27" i="24"/>
  <c r="W29" i="24"/>
  <c r="AC30" i="24"/>
  <c r="EU49" i="24"/>
  <c r="N5" i="2"/>
  <c r="O6" i="2"/>
  <c r="N3" i="2"/>
  <c r="Z19" i="24"/>
  <c r="AF20" i="24"/>
  <c r="Q17" i="24"/>
  <c r="Q39" i="24"/>
  <c r="NC46" i="24"/>
  <c r="AG31" i="24"/>
  <c r="ET49" i="24"/>
  <c r="AB23" i="24"/>
  <c r="AH24" i="24"/>
  <c r="EM49" i="24"/>
  <c r="DJ56" i="24"/>
  <c r="EP49" i="24"/>
  <c r="CL58" i="24"/>
  <c r="CY58" i="24" s="1"/>
  <c r="AF40" i="24"/>
  <c r="CK56" i="24"/>
  <c r="CX56" i="24" s="1"/>
  <c r="DT58" i="24"/>
  <c r="EL49" i="24"/>
  <c r="AG11" i="24"/>
  <c r="DY57" i="24"/>
  <c r="DX57" i="24"/>
  <c r="DU58" i="24"/>
  <c r="AB19" i="24"/>
  <c r="AI18" i="24" s="1"/>
  <c r="AH20" i="24"/>
  <c r="AO19" i="24" s="1"/>
  <c r="W31" i="24"/>
  <c r="AC32" i="24"/>
  <c r="W38" i="24"/>
  <c r="AC39" i="24"/>
  <c r="DU56" i="24"/>
  <c r="MY46" i="24"/>
  <c r="DR59" i="24"/>
  <c r="ER49" i="24"/>
  <c r="Q12" i="24"/>
  <c r="Q7" i="24"/>
  <c r="Q19" i="24"/>
  <c r="EJ49" i="24"/>
  <c r="W12" i="24"/>
  <c r="AC13" i="24"/>
  <c r="Q8" i="24"/>
  <c r="X33" i="24"/>
  <c r="AE32" i="24" s="1"/>
  <c r="T7" i="24"/>
  <c r="AG12" i="24"/>
  <c r="AN11" i="24" s="1"/>
  <c r="AM13" i="24"/>
  <c r="AJ14" i="24"/>
  <c r="AW14" i="24" s="1"/>
  <c r="BN46" i="6"/>
  <c r="BO46" i="6" s="1"/>
  <c r="BM46" i="6"/>
  <c r="L3" i="13"/>
  <c r="M6" i="13"/>
  <c r="L5" i="13"/>
  <c r="DK59" i="24"/>
  <c r="EN57" i="24"/>
  <c r="EC59" i="24"/>
  <c r="EI57" i="24"/>
  <c r="DV59" i="24"/>
  <c r="K5" i="12"/>
  <c r="K3" i="12"/>
  <c r="L6" i="12"/>
  <c r="EN49" i="24"/>
  <c r="EA58" i="24"/>
  <c r="AI32" i="24"/>
  <c r="AO33" i="24"/>
  <c r="AH23" i="24"/>
  <c r="AO22" i="24" s="1"/>
  <c r="W28" i="24"/>
  <c r="AC29" i="24"/>
  <c r="W35" i="24"/>
  <c r="AC36" i="24"/>
  <c r="W33" i="24"/>
  <c r="AD32" i="24" s="1"/>
  <c r="AC34" i="24"/>
  <c r="EQ50" i="24"/>
  <c r="Q41" i="24"/>
  <c r="Q30" i="24"/>
  <c r="Q15" i="24"/>
  <c r="X14" i="24" s="1"/>
  <c r="AE13" i="24" s="1"/>
  <c r="EB58" i="24"/>
  <c r="Y12" i="24"/>
  <c r="W27" i="24"/>
  <c r="AC28" i="24"/>
  <c r="DU59" i="24"/>
  <c r="Y31" i="24"/>
  <c r="AI29" i="24"/>
  <c r="R2" i="4"/>
  <c r="Y7" i="24"/>
  <c r="K6" i="7"/>
  <c r="J3" i="7"/>
  <c r="J5" i="7"/>
  <c r="AH10" i="24"/>
  <c r="AI24" i="24"/>
  <c r="CL56" i="24"/>
  <c r="CY56" i="24" s="1"/>
  <c r="EC56" i="24"/>
  <c r="AF15" i="24"/>
  <c r="W37" i="24"/>
  <c r="AC38" i="24"/>
  <c r="AP38" i="24" s="1"/>
  <c r="EK49" i="24"/>
  <c r="EP57" i="24"/>
  <c r="AI21" i="24"/>
  <c r="DS59" i="24"/>
  <c r="AA12" i="24"/>
  <c r="EE57" i="24"/>
  <c r="W10" i="24"/>
  <c r="AC11" i="24"/>
  <c r="W8" i="24"/>
  <c r="AC9" i="24"/>
  <c r="AF24" i="24"/>
  <c r="Z23" i="24"/>
  <c r="AA14" i="24"/>
  <c r="AH13" i="24" s="1"/>
  <c r="Q29" i="24"/>
  <c r="Q37" i="24"/>
  <c r="Q40" i="24"/>
  <c r="X39" i="24" s="1"/>
  <c r="W24" i="24"/>
  <c r="AD23" i="24" s="1"/>
  <c r="AC25" i="24"/>
  <c r="DR56" i="24"/>
  <c r="ED59" i="24"/>
  <c r="EO50" i="24"/>
  <c r="FP45" i="24"/>
  <c r="GC45" i="24" s="1"/>
  <c r="GP45" i="24" s="1"/>
  <c r="HC45" i="24" s="1"/>
  <c r="HP45" i="24" s="1"/>
  <c r="IC45" i="24" s="1"/>
  <c r="IP45" i="24" s="1"/>
  <c r="JC45" i="24" s="1"/>
  <c r="JP45" i="24" s="1"/>
  <c r="KC45" i="24" s="1"/>
  <c r="KP45" i="24" s="1"/>
  <c r="LC45" i="24" s="1"/>
  <c r="LP45" i="24" s="1"/>
  <c r="MC45" i="24" s="1"/>
  <c r="MP45" i="24" s="1"/>
  <c r="NC45" i="24" s="1"/>
  <c r="CK58" i="24"/>
  <c r="CX58" i="24" s="1"/>
  <c r="EO57" i="24"/>
  <c r="AB11" i="24"/>
  <c r="AH12" i="24"/>
  <c r="AU12" i="24" s="1"/>
  <c r="AJ41" i="24"/>
  <c r="BA16" i="24"/>
  <c r="CR47" i="2"/>
  <c r="CR40" i="2"/>
  <c r="CR67" i="2"/>
  <c r="CR44" i="2"/>
  <c r="CR49" i="2"/>
  <c r="CR51" i="2"/>
  <c r="CR43" i="2"/>
  <c r="CR54" i="2"/>
  <c r="AV35" i="24"/>
  <c r="CR42" i="2"/>
  <c r="CR48" i="2"/>
  <c r="BA36" i="24"/>
  <c r="CR28" i="2"/>
  <c r="AV41" i="24"/>
  <c r="AN25" i="24"/>
  <c r="BB40" i="24"/>
  <c r="AV39" i="24"/>
  <c r="AN15" i="24"/>
  <c r="BH41" i="24"/>
  <c r="BP54" i="13"/>
  <c r="AU27" i="24"/>
  <c r="AU36" i="24"/>
  <c r="AO35" i="24"/>
  <c r="BP47" i="13"/>
  <c r="BP52" i="5"/>
  <c r="AU35" i="24"/>
  <c r="AO34" i="24"/>
  <c r="BA35" i="24"/>
  <c r="AU34" i="24"/>
  <c r="BP47" i="6"/>
  <c r="AT33" i="24"/>
  <c r="BP53" i="6"/>
  <c r="BP50" i="4"/>
  <c r="BP51" i="13"/>
  <c r="BP60" i="13"/>
  <c r="AN34" i="24"/>
  <c r="BP51" i="6"/>
  <c r="BP53" i="5"/>
  <c r="AU15" i="24"/>
  <c r="BB14" i="24" s="1"/>
  <c r="AM36" i="24"/>
  <c r="AT10" i="24"/>
  <c r="BP52" i="6"/>
  <c r="AV27" i="24"/>
  <c r="AT40" i="24"/>
  <c r="AN39" i="24"/>
  <c r="BP52" i="13"/>
  <c r="BP54" i="6"/>
  <c r="AP7" i="24"/>
  <c r="BP60" i="6"/>
  <c r="BP53" i="13"/>
  <c r="AU40" i="24"/>
  <c r="BA40" i="24"/>
  <c r="AU39" i="24"/>
  <c r="BP44" i="6"/>
  <c r="BP55" i="5"/>
  <c r="AV13" i="24"/>
  <c r="AP12" i="24"/>
  <c r="BA33" i="24"/>
  <c r="AU32" i="24"/>
  <c r="BP54" i="5"/>
  <c r="AV17" i="24"/>
  <c r="AO15" i="24"/>
  <c r="AN18" i="24"/>
  <c r="AV15" i="24"/>
  <c r="S7" i="2"/>
  <c r="Q9" i="25" s="1"/>
  <c r="AB22" i="2"/>
  <c r="AT42" i="24"/>
  <c r="Y18" i="2"/>
  <c r="J56" i="6"/>
  <c r="X50" i="6"/>
  <c r="T23" i="2"/>
  <c r="W57" i="6"/>
  <c r="AK32" i="2"/>
  <c r="AG46" i="13"/>
  <c r="Y12" i="2"/>
  <c r="AD60" i="5"/>
  <c r="V60" i="5"/>
  <c r="I53" i="7"/>
  <c r="Y30" i="2"/>
  <c r="T57" i="5"/>
  <c r="AD59" i="5"/>
  <c r="Y46" i="13"/>
  <c r="Y13" i="2"/>
  <c r="AF60" i="5"/>
  <c r="S33" i="2"/>
  <c r="AA13" i="2"/>
  <c r="Q59" i="4"/>
  <c r="I56" i="6"/>
  <c r="AC60" i="5"/>
  <c r="J59" i="6"/>
  <c r="AF41" i="2"/>
  <c r="T25" i="2"/>
  <c r="AF26" i="24"/>
  <c r="M57" i="6"/>
  <c r="Q42" i="24"/>
  <c r="AG58" i="5"/>
  <c r="AD33" i="2"/>
  <c r="Y24" i="2"/>
  <c r="T31" i="2"/>
  <c r="X24" i="2"/>
  <c r="S18" i="2"/>
  <c r="J58" i="6"/>
  <c r="G40" i="3"/>
  <c r="T59" i="5"/>
  <c r="V50" i="6"/>
  <c r="I54" i="7"/>
  <c r="AD18" i="2"/>
  <c r="AA49" i="6"/>
  <c r="AC46" i="13"/>
  <c r="V49" i="6"/>
  <c r="R49" i="6"/>
  <c r="AE18" i="2"/>
  <c r="AB60" i="5"/>
  <c r="AD23" i="2"/>
  <c r="Y34" i="2"/>
  <c r="S27" i="2"/>
  <c r="Q56" i="4"/>
  <c r="AB15" i="2"/>
  <c r="W12" i="2"/>
  <c r="W14" i="2"/>
  <c r="U50" i="6"/>
  <c r="AA41" i="2"/>
  <c r="V25" i="2"/>
  <c r="Y23" i="2"/>
  <c r="W31" i="2"/>
  <c r="AB59" i="5"/>
  <c r="T13" i="2"/>
  <c r="Y17" i="2"/>
  <c r="Y49" i="6"/>
  <c r="AH26" i="24"/>
  <c r="AB18" i="2"/>
  <c r="AB49" i="6"/>
  <c r="I47" i="7"/>
  <c r="AJ60" i="5"/>
  <c r="AF59" i="5"/>
  <c r="AG60" i="5"/>
  <c r="AI32" i="2"/>
  <c r="I59" i="5"/>
  <c r="AK19" i="2"/>
  <c r="X49" i="6"/>
  <c r="T33" i="2"/>
  <c r="W50" i="6"/>
  <c r="Q60" i="4"/>
  <c r="AD10" i="2"/>
  <c r="S37" i="2"/>
  <c r="K57" i="6"/>
  <c r="AJ42" i="24"/>
  <c r="AA23" i="2"/>
  <c r="U49" i="6"/>
  <c r="AC32" i="2"/>
  <c r="Y33" i="2"/>
  <c r="AD57" i="5"/>
  <c r="S16" i="2"/>
  <c r="Y37" i="2"/>
  <c r="X8" i="2"/>
  <c r="AC8" i="2"/>
  <c r="S27" i="3"/>
  <c r="AK37" i="2"/>
  <c r="I46" i="7"/>
  <c r="I55" i="7"/>
  <c r="S55" i="6"/>
  <c r="S31" i="2"/>
  <c r="AA26" i="24"/>
  <c r="P7" i="2"/>
  <c r="AE60" i="5"/>
  <c r="Q58" i="4"/>
  <c r="Y38" i="2"/>
  <c r="S10" i="2"/>
  <c r="H59" i="5"/>
  <c r="S25" i="2"/>
  <c r="L57" i="6"/>
  <c r="AJ57" i="5"/>
  <c r="X12" i="2"/>
  <c r="T8" i="2"/>
  <c r="G59" i="6"/>
  <c r="N57" i="6"/>
  <c r="S21" i="2"/>
  <c r="AB21" i="2"/>
  <c r="H56" i="6"/>
  <c r="AI31" i="2"/>
  <c r="AB26" i="24"/>
  <c r="Q7" i="2"/>
  <c r="J59" i="5"/>
  <c r="I51" i="7"/>
  <c r="AK41" i="2"/>
  <c r="Z49" i="6"/>
  <c r="Y32" i="2"/>
  <c r="X26" i="24"/>
  <c r="AC12" i="2"/>
  <c r="U60" i="5"/>
  <c r="S35" i="2"/>
  <c r="U31" i="2"/>
  <c r="Q57" i="4"/>
  <c r="Q49" i="6"/>
  <c r="Y11" i="2"/>
  <c r="U57" i="6"/>
  <c r="AC26" i="24"/>
  <c r="AC13" i="2"/>
  <c r="Y26" i="24"/>
  <c r="Y22" i="2"/>
  <c r="U8" i="2"/>
  <c r="I58" i="6"/>
  <c r="AJ38" i="2"/>
  <c r="AB32" i="2"/>
  <c r="Z31" i="2"/>
  <c r="S30" i="2"/>
  <c r="W8" i="2"/>
  <c r="I45" i="7"/>
  <c r="H59" i="6"/>
  <c r="Y27" i="2"/>
  <c r="V19" i="2"/>
  <c r="X23" i="2"/>
  <c r="AI58" i="5"/>
  <c r="AI13" i="2"/>
  <c r="T57" i="6"/>
  <c r="T49" i="6"/>
  <c r="Y36" i="2"/>
  <c r="T14" i="2"/>
  <c r="AA32" i="2"/>
  <c r="AE24" i="2"/>
  <c r="V57" i="6"/>
  <c r="S8" i="2"/>
  <c r="X11" i="2"/>
  <c r="AV42" i="24"/>
  <c r="AP42" i="24"/>
  <c r="AD22" i="2"/>
  <c r="Y41" i="2"/>
  <c r="Y10" i="2"/>
  <c r="G56" i="6"/>
  <c r="AB23" i="2"/>
  <c r="AA8" i="2"/>
  <c r="AE42" i="24"/>
  <c r="T27" i="2"/>
  <c r="Z26" i="24"/>
  <c r="W49" i="6"/>
  <c r="X31" i="2"/>
  <c r="W32" i="2"/>
  <c r="Y31" i="2"/>
  <c r="S13" i="2"/>
  <c r="I50" i="7"/>
  <c r="S57" i="6"/>
  <c r="W26" i="24"/>
  <c r="AD24" i="2"/>
  <c r="AH58" i="5"/>
  <c r="P49" i="6"/>
  <c r="N14" i="3"/>
  <c r="I59" i="6"/>
  <c r="G58" i="6"/>
  <c r="G38" i="3"/>
  <c r="H58" i="6"/>
  <c r="Y9" i="2"/>
  <c r="Y25" i="2"/>
  <c r="AJ41" i="2"/>
  <c r="AU42" i="24"/>
  <c r="AF57" i="5"/>
  <c r="S17" i="2"/>
  <c r="AE34" i="2"/>
  <c r="S15" i="2"/>
  <c r="AD32" i="2"/>
  <c r="AE31" i="2"/>
  <c r="S19" i="2"/>
  <c r="AD8" i="2"/>
  <c r="Y21" i="2"/>
  <c r="Y14" i="2"/>
  <c r="I52" i="7"/>
  <c r="I60" i="7"/>
  <c r="U14" i="2"/>
  <c r="S49" i="6"/>
  <c r="H57" i="5"/>
  <c r="AE59" i="5"/>
  <c r="AE57" i="5"/>
  <c r="S12" i="2"/>
  <c r="O57" i="6"/>
  <c r="AE32" i="2"/>
  <c r="U12" i="2"/>
  <c r="I57" i="5"/>
  <c r="AB24" i="2"/>
  <c r="AB57" i="5"/>
  <c r="CQ42" i="4"/>
  <c r="M13" i="3"/>
  <c r="AJ15" i="2"/>
  <c r="M12" i="3"/>
  <c r="AJ25" i="2"/>
  <c r="L32" i="3"/>
  <c r="G16" i="3"/>
  <c r="M15" i="3"/>
  <c r="Y41" i="3"/>
  <c r="CR62" i="11"/>
  <c r="M27" i="3"/>
  <c r="L27" i="3"/>
  <c r="G14" i="3"/>
  <c r="M17" i="3"/>
  <c r="G12" i="3"/>
  <c r="CQ52" i="13"/>
  <c r="K40" i="3"/>
  <c r="K33" i="3"/>
  <c r="Z32" i="2"/>
  <c r="AT26" i="24"/>
  <c r="L15" i="3"/>
  <c r="AD13" i="2"/>
  <c r="L12" i="3"/>
  <c r="CP42" i="5"/>
  <c r="AK15" i="2"/>
  <c r="AJ18" i="2"/>
  <c r="BB42" i="24"/>
  <c r="CQ51" i="13"/>
  <c r="G7" i="3"/>
  <c r="CR42" i="3"/>
  <c r="AB26" i="2"/>
  <c r="AD26" i="2"/>
  <c r="W26" i="2"/>
  <c r="N9" i="25"/>
  <c r="X26" i="2"/>
  <c r="O9" i="25"/>
  <c r="T26" i="2"/>
  <c r="Y26" i="2"/>
  <c r="V26" i="2"/>
  <c r="S26" i="2"/>
  <c r="AJ23" i="24" l="1"/>
  <c r="AV32" i="24"/>
  <c r="AJ20" i="24"/>
  <c r="BP46" i="6"/>
  <c r="AP28" i="24"/>
  <c r="AI7" i="24"/>
  <c r="BP51" i="5"/>
  <c r="AJ39" i="24"/>
  <c r="AW39" i="24" s="1"/>
  <c r="AJ32" i="24"/>
  <c r="AJ28" i="24"/>
  <c r="AD40" i="24"/>
  <c r="AP19" i="24"/>
  <c r="BB41" i="24"/>
  <c r="AT9" i="2"/>
  <c r="BW9" i="2" s="1"/>
  <c r="CN9" i="2"/>
  <c r="BL9" i="2" s="1"/>
  <c r="BK9" i="2" s="1"/>
  <c r="AW9" i="2"/>
  <c r="BZ9" i="2" s="1"/>
  <c r="BB9" i="2"/>
  <c r="CE9" i="2" s="1"/>
  <c r="BC9" i="2"/>
  <c r="CF9" i="2" s="1"/>
  <c r="AN9" i="2"/>
  <c r="BE9" i="2"/>
  <c r="CH9" i="2" s="1"/>
  <c r="AX9" i="2"/>
  <c r="CA9" i="2" s="1"/>
  <c r="BG9" i="2"/>
  <c r="CJ9" i="2" s="1"/>
  <c r="BI9" i="2"/>
  <c r="CL9" i="2" s="1"/>
  <c r="BA9" i="2"/>
  <c r="CD9" i="2" s="1"/>
  <c r="AY9" i="2"/>
  <c r="CB9" i="2" s="1"/>
  <c r="AR9" i="2"/>
  <c r="BU9" i="2" s="1"/>
  <c r="CW9" i="2"/>
  <c r="BD9" i="2"/>
  <c r="CG9" i="2" s="1"/>
  <c r="AP9" i="2"/>
  <c r="BS9" i="2" s="1"/>
  <c r="CX9" i="2"/>
  <c r="CY9" i="2" s="1"/>
  <c r="AS9" i="2"/>
  <c r="BV9" i="2" s="1"/>
  <c r="AO9" i="2"/>
  <c r="BR9" i="2" s="1"/>
  <c r="AZ9" i="2"/>
  <c r="CC9" i="2" s="1"/>
  <c r="BF9" i="2"/>
  <c r="CI9" i="2" s="1"/>
  <c r="BH9" i="2"/>
  <c r="CK9" i="2" s="1"/>
  <c r="AQ9" i="2"/>
  <c r="BT9" i="2" s="1"/>
  <c r="BJ9" i="2"/>
  <c r="CM9" i="2" s="1"/>
  <c r="AV9" i="2"/>
  <c r="BY9" i="2" s="1"/>
  <c r="CT9" i="2"/>
  <c r="AU9" i="2"/>
  <c r="BX9" i="2" s="1"/>
  <c r="Y73" i="2"/>
  <c r="Y75" i="2"/>
  <c r="Y74" i="2"/>
  <c r="Y72" i="2"/>
  <c r="AD25" i="24"/>
  <c r="AG25" i="24"/>
  <c r="AL41" i="24"/>
  <c r="AW41" i="24"/>
  <c r="AS11" i="2"/>
  <c r="BV11" i="2" s="1"/>
  <c r="BE11" i="2"/>
  <c r="CH11" i="2" s="1"/>
  <c r="BC11" i="2"/>
  <c r="CF11" i="2" s="1"/>
  <c r="AZ11" i="2"/>
  <c r="CC11" i="2" s="1"/>
  <c r="BJ11" i="2"/>
  <c r="CM11" i="2" s="1"/>
  <c r="AV11" i="2"/>
  <c r="BY11" i="2" s="1"/>
  <c r="AX11" i="2"/>
  <c r="CA11" i="2" s="1"/>
  <c r="CW11" i="2"/>
  <c r="CN11" i="2"/>
  <c r="BL11" i="2" s="1"/>
  <c r="BK11" i="2" s="1"/>
  <c r="AQ11" i="2"/>
  <c r="BT11" i="2" s="1"/>
  <c r="BF11" i="2"/>
  <c r="CI11" i="2" s="1"/>
  <c r="AT11" i="2"/>
  <c r="BW11" i="2" s="1"/>
  <c r="BH11" i="2"/>
  <c r="CK11" i="2" s="1"/>
  <c r="AY11" i="2"/>
  <c r="CB11" i="2" s="1"/>
  <c r="AU11" i="2"/>
  <c r="BX11" i="2" s="1"/>
  <c r="AN11" i="2"/>
  <c r="BI11" i="2"/>
  <c r="CL11" i="2" s="1"/>
  <c r="AR11" i="2"/>
  <c r="BU11" i="2" s="1"/>
  <c r="BB11" i="2"/>
  <c r="CE11" i="2" s="1"/>
  <c r="CT11" i="2"/>
  <c r="BD11" i="2"/>
  <c r="CG11" i="2" s="1"/>
  <c r="AP11" i="2"/>
  <c r="BS11" i="2" s="1"/>
  <c r="BA11" i="2"/>
  <c r="CD11" i="2" s="1"/>
  <c r="BG11" i="2"/>
  <c r="CJ11" i="2" s="1"/>
  <c r="AO11" i="2"/>
  <c r="BR11" i="2" s="1"/>
  <c r="CX11" i="2"/>
  <c r="CY11" i="2" s="1"/>
  <c r="AW11" i="2"/>
  <c r="BZ11" i="2" s="1"/>
  <c r="S72" i="2"/>
  <c r="S74" i="2"/>
  <c r="S75" i="2"/>
  <c r="S73" i="2"/>
  <c r="AR36" i="2"/>
  <c r="BU36" i="2" s="1"/>
  <c r="AP36" i="2"/>
  <c r="BS36" i="2" s="1"/>
  <c r="BF36" i="2"/>
  <c r="CI36" i="2" s="1"/>
  <c r="BE36" i="2"/>
  <c r="CH36" i="2" s="1"/>
  <c r="AO36" i="2"/>
  <c r="BR36" i="2" s="1"/>
  <c r="AY36" i="2"/>
  <c r="CB36" i="2" s="1"/>
  <c r="BJ36" i="2"/>
  <c r="CM36" i="2" s="1"/>
  <c r="BI36" i="2"/>
  <c r="CL36" i="2" s="1"/>
  <c r="AT36" i="2"/>
  <c r="BW36" i="2" s="1"/>
  <c r="CN36" i="2"/>
  <c r="BL36" i="2" s="1"/>
  <c r="BK36" i="2" s="1"/>
  <c r="BD36" i="2"/>
  <c r="CG36" i="2" s="1"/>
  <c r="BC36" i="2"/>
  <c r="CF36" i="2" s="1"/>
  <c r="AW36" i="2"/>
  <c r="BZ36" i="2" s="1"/>
  <c r="BB36" i="2"/>
  <c r="CE36" i="2" s="1"/>
  <c r="AU36" i="2"/>
  <c r="BX36" i="2" s="1"/>
  <c r="CX36" i="2"/>
  <c r="CY36" i="2" s="1"/>
  <c r="AQ36" i="2"/>
  <c r="BT36" i="2" s="1"/>
  <c r="CW36" i="2"/>
  <c r="BG36" i="2"/>
  <c r="CJ36" i="2" s="1"/>
  <c r="AZ36" i="2"/>
  <c r="CC36" i="2" s="1"/>
  <c r="AV36" i="2"/>
  <c r="BY36" i="2" s="1"/>
  <c r="BA36" i="2"/>
  <c r="CD36" i="2" s="1"/>
  <c r="AS36" i="2"/>
  <c r="BV36" i="2" s="1"/>
  <c r="AN36" i="2"/>
  <c r="AX36" i="2"/>
  <c r="CA36" i="2" s="1"/>
  <c r="BH36" i="2"/>
  <c r="CK36" i="2" s="1"/>
  <c r="CT36" i="2"/>
  <c r="V74" i="2"/>
  <c r="V75" i="2"/>
  <c r="V73" i="2"/>
  <c r="V72" i="2"/>
  <c r="W72" i="2"/>
  <c r="W74" i="2"/>
  <c r="W75" i="2"/>
  <c r="U75" i="2"/>
  <c r="U73" i="2"/>
  <c r="U74" i="2"/>
  <c r="U72" i="2"/>
  <c r="AF25" i="24"/>
  <c r="AE25" i="24"/>
  <c r="Q74" i="2"/>
  <c r="Q72" i="2"/>
  <c r="Q75" i="2"/>
  <c r="AI25" i="24"/>
  <c r="P72" i="2"/>
  <c r="P73" i="2"/>
  <c r="P74" i="2"/>
  <c r="P75" i="2"/>
  <c r="AH25" i="24"/>
  <c r="X73" i="2"/>
  <c r="X75" i="2"/>
  <c r="X72" i="2"/>
  <c r="AT37" i="2"/>
  <c r="BW37" i="2" s="1"/>
  <c r="AY37" i="2"/>
  <c r="CB37" i="2" s="1"/>
  <c r="BA37" i="2"/>
  <c r="CD37" i="2" s="1"/>
  <c r="AX37" i="2"/>
  <c r="CA37" i="2" s="1"/>
  <c r="BG37" i="2"/>
  <c r="CJ37" i="2" s="1"/>
  <c r="AS37" i="2"/>
  <c r="BV37" i="2" s="1"/>
  <c r="CW37" i="2"/>
  <c r="CT37" i="2"/>
  <c r="BB37" i="2"/>
  <c r="CE37" i="2" s="1"/>
  <c r="CN37" i="2"/>
  <c r="BL37" i="2" s="1"/>
  <c r="BK37" i="2" s="1"/>
  <c r="BJ37" i="2"/>
  <c r="CM37" i="2" s="1"/>
  <c r="BI37" i="2"/>
  <c r="CL37" i="2" s="1"/>
  <c r="BE37" i="2"/>
  <c r="CH37" i="2" s="1"/>
  <c r="BH37" i="2"/>
  <c r="CK37" i="2" s="1"/>
  <c r="AO37" i="2"/>
  <c r="BR37" i="2" s="1"/>
  <c r="BD37" i="2"/>
  <c r="CG37" i="2" s="1"/>
  <c r="BF37" i="2"/>
  <c r="CI37" i="2" s="1"/>
  <c r="AP37" i="2"/>
  <c r="BS37" i="2" s="1"/>
  <c r="CX37" i="2"/>
  <c r="CY37" i="2" s="1"/>
  <c r="AV37" i="2"/>
  <c r="BY37" i="2" s="1"/>
  <c r="AU37" i="2"/>
  <c r="BX37" i="2" s="1"/>
  <c r="AQ37" i="2"/>
  <c r="BT37" i="2" s="1"/>
  <c r="AN37" i="2"/>
  <c r="AR37" i="2"/>
  <c r="BU37" i="2" s="1"/>
  <c r="AZ37" i="2"/>
  <c r="CC37" i="2" s="1"/>
  <c r="BC37" i="2"/>
  <c r="CF37" i="2" s="1"/>
  <c r="AW37" i="2"/>
  <c r="BZ37" i="2" s="1"/>
  <c r="AO25" i="24"/>
  <c r="AZ58" i="5"/>
  <c r="BE58" i="5"/>
  <c r="AW58" i="5"/>
  <c r="BA58" i="5"/>
  <c r="CT58" i="5"/>
  <c r="CW58" i="5"/>
  <c r="BB58" i="5"/>
  <c r="AV58" i="5"/>
  <c r="AU58" i="5"/>
  <c r="AQ58" i="5"/>
  <c r="BJ58" i="5"/>
  <c r="AR58" i="5"/>
  <c r="AO58" i="5"/>
  <c r="BC58" i="5"/>
  <c r="BH58" i="5"/>
  <c r="BG58" i="5"/>
  <c r="AY58" i="5"/>
  <c r="AS58" i="5"/>
  <c r="BI58" i="5"/>
  <c r="BF58" i="5"/>
  <c r="AN58" i="5"/>
  <c r="AT58" i="5"/>
  <c r="BD58" i="5"/>
  <c r="CX58" i="5"/>
  <c r="AP58" i="5"/>
  <c r="AX58" i="5"/>
  <c r="X41" i="24"/>
  <c r="AN33" i="2"/>
  <c r="CN33" i="2"/>
  <c r="BL33" i="2" s="1"/>
  <c r="BK33" i="2" s="1"/>
  <c r="AZ33" i="2"/>
  <c r="CC33" i="2" s="1"/>
  <c r="AY33" i="2"/>
  <c r="CB33" i="2" s="1"/>
  <c r="CX33" i="2"/>
  <c r="CY33" i="2" s="1"/>
  <c r="AQ33" i="2"/>
  <c r="BT33" i="2" s="1"/>
  <c r="CW33" i="2"/>
  <c r="AO33" i="2"/>
  <c r="BR33" i="2" s="1"/>
  <c r="BI33" i="2"/>
  <c r="CL33" i="2" s="1"/>
  <c r="AU33" i="2"/>
  <c r="BX33" i="2" s="1"/>
  <c r="AS33" i="2"/>
  <c r="BV33" i="2" s="1"/>
  <c r="AP33" i="2"/>
  <c r="BS33" i="2" s="1"/>
  <c r="BH33" i="2"/>
  <c r="CK33" i="2" s="1"/>
  <c r="BE33" i="2"/>
  <c r="CH33" i="2" s="1"/>
  <c r="AW33" i="2"/>
  <c r="BZ33" i="2" s="1"/>
  <c r="AV33" i="2"/>
  <c r="BY33" i="2" s="1"/>
  <c r="BF33" i="2"/>
  <c r="CI33" i="2" s="1"/>
  <c r="BA33" i="2"/>
  <c r="CD33" i="2" s="1"/>
  <c r="AX33" i="2"/>
  <c r="CA33" i="2" s="1"/>
  <c r="BC33" i="2"/>
  <c r="CF33" i="2" s="1"/>
  <c r="BB33" i="2"/>
  <c r="CE33" i="2" s="1"/>
  <c r="CT33" i="2"/>
  <c r="BJ33" i="2"/>
  <c r="CM33" i="2" s="1"/>
  <c r="BD33" i="2"/>
  <c r="CG33" i="2" s="1"/>
  <c r="AR33" i="2"/>
  <c r="BU33" i="2" s="1"/>
  <c r="BG33" i="2"/>
  <c r="CJ33" i="2" s="1"/>
  <c r="AT33" i="2"/>
  <c r="BW33" i="2" s="1"/>
  <c r="BH46" i="13"/>
  <c r="AQ46" i="13"/>
  <c r="AV46" i="13"/>
  <c r="BD46" i="13"/>
  <c r="AX46" i="13"/>
  <c r="AZ46" i="13"/>
  <c r="CX46" i="13"/>
  <c r="BE46" i="13"/>
  <c r="CT46" i="13"/>
  <c r="AT46" i="13"/>
  <c r="BA46" i="13"/>
  <c r="AS46" i="13"/>
  <c r="AY46" i="13"/>
  <c r="BG46" i="13"/>
  <c r="AP46" i="13"/>
  <c r="BB46" i="13"/>
  <c r="BC46" i="13"/>
  <c r="AO46" i="13"/>
  <c r="AN46" i="13"/>
  <c r="CW46" i="13"/>
  <c r="AW46" i="13"/>
  <c r="AU46" i="13"/>
  <c r="BI46" i="13"/>
  <c r="AR46" i="13"/>
  <c r="BJ46" i="13"/>
  <c r="BF46" i="13"/>
  <c r="BA41" i="24"/>
  <c r="AO12" i="24"/>
  <c r="EE56" i="24"/>
  <c r="AP20" i="24"/>
  <c r="AV21" i="24"/>
  <c r="DL56" i="24"/>
  <c r="S2" i="4"/>
  <c r="AF11" i="24"/>
  <c r="AL12" i="24"/>
  <c r="EV57" i="24"/>
  <c r="AJ12" i="24"/>
  <c r="EH56" i="24"/>
  <c r="EH58" i="24"/>
  <c r="DK56" i="24"/>
  <c r="EZ49" i="24"/>
  <c r="AD17" i="24"/>
  <c r="X16" i="24"/>
  <c r="AJ29" i="24"/>
  <c r="T6" i="16"/>
  <c r="S5" i="16"/>
  <c r="S3" i="16"/>
  <c r="AF13" i="24"/>
  <c r="AD36" i="24"/>
  <c r="X35" i="24"/>
  <c r="AJ11" i="24"/>
  <c r="AG20" i="24"/>
  <c r="AM21" i="24"/>
  <c r="Q5" i="3"/>
  <c r="R6" i="3"/>
  <c r="Q3" i="3"/>
  <c r="AU8" i="24"/>
  <c r="AO31" i="24"/>
  <c r="AJ15" i="24"/>
  <c r="X12" i="24"/>
  <c r="AD13" i="24"/>
  <c r="T5" i="5"/>
  <c r="U6" i="5"/>
  <c r="T3" i="5"/>
  <c r="AD18" i="24"/>
  <c r="X17" i="24"/>
  <c r="AJ17" i="24"/>
  <c r="AQ16" i="24" s="1"/>
  <c r="EI56" i="24"/>
  <c r="BN56" i="5"/>
  <c r="BM56" i="5"/>
  <c r="AJ24" i="24"/>
  <c r="AP25" i="24"/>
  <c r="K3" i="7"/>
  <c r="L6" i="7"/>
  <c r="K5" i="7"/>
  <c r="EO58" i="24"/>
  <c r="EN58" i="24"/>
  <c r="EP59" i="24"/>
  <c r="EW49" i="24"/>
  <c r="AJ38" i="24"/>
  <c r="AP39" i="24"/>
  <c r="EK57" i="24"/>
  <c r="AO23" i="24"/>
  <c r="R5" i="8"/>
  <c r="R3" i="8"/>
  <c r="S6" i="8"/>
  <c r="EZ57" i="24"/>
  <c r="AJ13" i="24"/>
  <c r="AW13" i="24" s="1"/>
  <c r="AD38" i="24"/>
  <c r="AQ38" i="24" s="1"/>
  <c r="X37" i="24"/>
  <c r="AP31" i="24"/>
  <c r="AH31" i="24"/>
  <c r="AN32" i="24"/>
  <c r="BA32" i="24" s="1"/>
  <c r="AE29" i="24"/>
  <c r="AK30" i="24"/>
  <c r="AT39" i="24"/>
  <c r="AI30" i="24"/>
  <c r="AV30" i="24" s="1"/>
  <c r="FD49" i="24"/>
  <c r="AF7" i="24"/>
  <c r="AL7" i="24"/>
  <c r="EN56" i="24"/>
  <c r="AD22" i="24"/>
  <c r="X21" i="24"/>
  <c r="AP41" i="24"/>
  <c r="BC41" i="24" s="1"/>
  <c r="AI10" i="24"/>
  <c r="AO11" i="24"/>
  <c r="AJ8" i="24"/>
  <c r="FC57" i="24"/>
  <c r="AJ35" i="24"/>
  <c r="AP36" i="24"/>
  <c r="BC36" i="24" s="1"/>
  <c r="FA49" i="24"/>
  <c r="FA57" i="24"/>
  <c r="AT12" i="24"/>
  <c r="AD19" i="24"/>
  <c r="AQ19" i="24" s="1"/>
  <c r="X18" i="24"/>
  <c r="EL57" i="24"/>
  <c r="AI22" i="24"/>
  <c r="AG18" i="24"/>
  <c r="AM19" i="24"/>
  <c r="AP27" i="24"/>
  <c r="EO59" i="24"/>
  <c r="CP58" i="2"/>
  <c r="BO58" i="2"/>
  <c r="K2" i="7"/>
  <c r="AH7" i="24"/>
  <c r="AN8" i="24"/>
  <c r="X10" i="24"/>
  <c r="AD11" i="24"/>
  <c r="AJ30" i="24"/>
  <c r="O5" i="6"/>
  <c r="P6" i="6"/>
  <c r="O3" i="6"/>
  <c r="AV36" i="24"/>
  <c r="AU37" i="24"/>
  <c r="BB36" i="24" s="1"/>
  <c r="EP58" i="24"/>
  <c r="AD28" i="24"/>
  <c r="AK27" i="24" s="1"/>
  <c r="AD14" i="24"/>
  <c r="AE7" i="24"/>
  <c r="AJ9" i="24"/>
  <c r="AJ40" i="24"/>
  <c r="BN50" i="5"/>
  <c r="BM50" i="5"/>
  <c r="BN49" i="5"/>
  <c r="BM49" i="5"/>
  <c r="FB57" i="24"/>
  <c r="AE38" i="24"/>
  <c r="AK39" i="24"/>
  <c r="EX49" i="24"/>
  <c r="AL31" i="24"/>
  <c r="AF30" i="24"/>
  <c r="X29" i="24"/>
  <c r="AD30" i="24"/>
  <c r="DX59" i="24"/>
  <c r="AD7" i="24"/>
  <c r="AP32" i="24"/>
  <c r="AM39" i="24"/>
  <c r="AT38" i="24" s="1"/>
  <c r="AS40" i="24"/>
  <c r="FG49" i="24"/>
  <c r="AV40" i="24"/>
  <c r="DM58" i="24"/>
  <c r="AT30" i="24"/>
  <c r="BA29" i="24" s="1"/>
  <c r="BH28" i="24" s="1"/>
  <c r="AJ34" i="24"/>
  <c r="AP35" i="24"/>
  <c r="EO56" i="24"/>
  <c r="AD27" i="24"/>
  <c r="AD35" i="24"/>
  <c r="AK34" i="24" s="1"/>
  <c r="AR33" i="24" s="1"/>
  <c r="AJ36" i="24"/>
  <c r="CP56" i="2"/>
  <c r="BO56" i="2"/>
  <c r="AS21" i="24"/>
  <c r="AM20" i="24"/>
  <c r="AO7" i="24"/>
  <c r="AD10" i="24"/>
  <c r="AK9" i="24" s="1"/>
  <c r="AR8" i="24" s="1"/>
  <c r="AJ21" i="24"/>
  <c r="EU57" i="24"/>
  <c r="EN59" i="24"/>
  <c r="AI11" i="24"/>
  <c r="EM56" i="24"/>
  <c r="ES57" i="24"/>
  <c r="AG23" i="24"/>
  <c r="AM24" i="24"/>
  <c r="AD24" i="24"/>
  <c r="AK23" i="24" s="1"/>
  <c r="AJ25" i="24"/>
  <c r="DK58" i="24"/>
  <c r="X36" i="24"/>
  <c r="AD37" i="24"/>
  <c r="AJ10" i="24"/>
  <c r="EH59" i="24"/>
  <c r="X40" i="24"/>
  <c r="AE39" i="24" s="1"/>
  <c r="AD41" i="24"/>
  <c r="AP29" i="24"/>
  <c r="L5" i="12"/>
  <c r="L3" i="12"/>
  <c r="M6" i="12"/>
  <c r="AG7" i="24"/>
  <c r="AT7" i="24" s="1"/>
  <c r="AD12" i="24"/>
  <c r="X11" i="24"/>
  <c r="AJ31" i="24"/>
  <c r="AN10" i="24"/>
  <c r="AN30" i="24"/>
  <c r="AT31" i="24"/>
  <c r="P6" i="2"/>
  <c r="O3" i="2"/>
  <c r="O5" i="2"/>
  <c r="EZ55" i="24"/>
  <c r="S5" i="11"/>
  <c r="S3" i="11"/>
  <c r="T6" i="11"/>
  <c r="BO27" i="24"/>
  <c r="AP11" i="24"/>
  <c r="AO8" i="24"/>
  <c r="AD9" i="24"/>
  <c r="AK8" i="24" s="1"/>
  <c r="AP37" i="24"/>
  <c r="AN20" i="24"/>
  <c r="AT21" i="24"/>
  <c r="AD15" i="24"/>
  <c r="AK14" i="24" s="1"/>
  <c r="AR13" i="24" s="1"/>
  <c r="AJ16" i="24"/>
  <c r="EG56" i="24"/>
  <c r="AP33" i="24"/>
  <c r="AT32" i="24"/>
  <c r="FB49" i="24"/>
  <c r="BM45" i="6"/>
  <c r="BN45" i="6"/>
  <c r="BO45" i="6" s="1"/>
  <c r="X28" i="24"/>
  <c r="AD29" i="24"/>
  <c r="AQ29" i="24" s="1"/>
  <c r="ER57" i="24"/>
  <c r="AJ37" i="24"/>
  <c r="AW37" i="24" s="1"/>
  <c r="AU10" i="24"/>
  <c r="AO9" i="24"/>
  <c r="FD50" i="24"/>
  <c r="N6" i="13"/>
  <c r="M3" i="13"/>
  <c r="M5" i="13"/>
  <c r="FE49" i="24"/>
  <c r="AV18" i="24"/>
  <c r="DL58" i="24"/>
  <c r="EJ59" i="24"/>
  <c r="EI58" i="24"/>
  <c r="EM59" i="24"/>
  <c r="AD33" i="24"/>
  <c r="X32" i="24"/>
  <c r="FI49" i="24"/>
  <c r="FV49" i="24" s="1"/>
  <c r="GI49" i="24" s="1"/>
  <c r="GV49" i="24" s="1"/>
  <c r="HI49" i="24" s="1"/>
  <c r="HV49" i="24" s="1"/>
  <c r="II49" i="24" s="1"/>
  <c r="IV49" i="24" s="1"/>
  <c r="JI49" i="24" s="1"/>
  <c r="JV49" i="24" s="1"/>
  <c r="KI49" i="24" s="1"/>
  <c r="KV49" i="24" s="1"/>
  <c r="LI49" i="24" s="1"/>
  <c r="LV49" i="24" s="1"/>
  <c r="MI49" i="24" s="1"/>
  <c r="AM17" i="24"/>
  <c r="AN7" i="24"/>
  <c r="FF49" i="24"/>
  <c r="AM15" i="24"/>
  <c r="AP17" i="24"/>
  <c r="AK13" i="24"/>
  <c r="EE58" i="24"/>
  <c r="AH30" i="24"/>
  <c r="AN31" i="24"/>
  <c r="AP23" i="24"/>
  <c r="AK22" i="24"/>
  <c r="AE21" i="24"/>
  <c r="AG24" i="24"/>
  <c r="AM25" i="24"/>
  <c r="AL40" i="24"/>
  <c r="FB50" i="24"/>
  <c r="AN14" i="24"/>
  <c r="AH11" i="24"/>
  <c r="AN12" i="24"/>
  <c r="AM14" i="24"/>
  <c r="BA11" i="24"/>
  <c r="AJ27" i="24"/>
  <c r="AD8" i="24"/>
  <c r="X7" i="24"/>
  <c r="EE59" i="24"/>
  <c r="EY49" i="24"/>
  <c r="FC49" i="24"/>
  <c r="FH49" i="24"/>
  <c r="AO17" i="24"/>
  <c r="FC50" i="24"/>
  <c r="DW58" i="24"/>
  <c r="EQ58" i="24"/>
  <c r="AJ18" i="24"/>
  <c r="AO24" i="24"/>
  <c r="AI23" i="24"/>
  <c r="AL32" i="24"/>
  <c r="AF31" i="24"/>
  <c r="AD21" i="24"/>
  <c r="X20" i="24"/>
  <c r="AE30" i="24"/>
  <c r="AK31" i="24"/>
  <c r="EJ57" i="24"/>
  <c r="ET57" i="24"/>
  <c r="AF10" i="24"/>
  <c r="AJ22" i="24"/>
  <c r="AP34" i="24"/>
  <c r="BC34" i="24" s="1"/>
  <c r="BM48" i="13"/>
  <c r="BN48" i="13"/>
  <c r="BO48" i="13" s="1"/>
  <c r="AE24" i="24"/>
  <c r="AL23" i="24" s="1"/>
  <c r="AQ40" i="24"/>
  <c r="BD40" i="24" s="1"/>
  <c r="EQ59" i="24"/>
  <c r="AM23" i="24"/>
  <c r="AG22" i="24"/>
  <c r="EF59" i="24"/>
  <c r="EP56" i="24"/>
  <c r="AJ33" i="24"/>
  <c r="EI59" i="24"/>
  <c r="AP13" i="24"/>
  <c r="NL46" i="24"/>
  <c r="AD34" i="24"/>
  <c r="AK33" i="24" s="1"/>
  <c r="EG58" i="24"/>
  <c r="DW56" i="24"/>
  <c r="X38" i="24"/>
  <c r="AD39" i="24"/>
  <c r="AP30" i="24"/>
  <c r="DY59" i="24"/>
  <c r="EG59" i="24"/>
  <c r="S6" i="24"/>
  <c r="T5" i="24"/>
  <c r="AJ19" i="24"/>
  <c r="AV31" i="24"/>
  <c r="FD57" i="24"/>
  <c r="O5" i="4"/>
  <c r="P6" i="4"/>
  <c r="O3" i="4"/>
  <c r="AE22" i="24"/>
  <c r="AK15" i="24"/>
  <c r="AE14" i="24"/>
  <c r="FE50" i="24"/>
  <c r="EQ56" i="24"/>
  <c r="AD20" i="24"/>
  <c r="X19" i="24"/>
  <c r="AP18" i="24"/>
  <c r="AE12" i="24"/>
  <c r="AL11" i="24" s="1"/>
  <c r="O5" i="17"/>
  <c r="O3" i="17"/>
  <c r="P6" i="17"/>
  <c r="AO21" i="24"/>
  <c r="BH35" i="24"/>
  <c r="BC16" i="24"/>
  <c r="AW15" i="24"/>
  <c r="BH32" i="24"/>
  <c r="BB31" i="24"/>
  <c r="BI39" i="24"/>
  <c r="BC38" i="24"/>
  <c r="BH39" i="24"/>
  <c r="BB38" i="24"/>
  <c r="BB34" i="24"/>
  <c r="AV33" i="24"/>
  <c r="BB35" i="24"/>
  <c r="AV34" i="24"/>
  <c r="BO40" i="24"/>
  <c r="BH40" i="24"/>
  <c r="BB39" i="24"/>
  <c r="AU33" i="24"/>
  <c r="AU38" i="24"/>
  <c r="BA39" i="24"/>
  <c r="AT35" i="24"/>
  <c r="AU14" i="24"/>
  <c r="BA9" i="24"/>
  <c r="BQ36" i="2"/>
  <c r="BM36" i="2"/>
  <c r="CO36" i="2" s="1"/>
  <c r="BN36" i="2"/>
  <c r="BC14" i="24"/>
  <c r="AU17" i="24"/>
  <c r="BC12" i="24"/>
  <c r="AW11" i="24"/>
  <c r="BA25" i="24"/>
  <c r="AU24" i="24"/>
  <c r="BI13" i="24"/>
  <c r="BB11" i="24"/>
  <c r="BH15" i="24"/>
  <c r="AV14" i="24"/>
  <c r="BH34" i="24"/>
  <c r="BB33" i="24"/>
  <c r="BI41" i="24"/>
  <c r="BC40" i="24"/>
  <c r="AF23" i="2"/>
  <c r="M32" i="3"/>
  <c r="AF32" i="2"/>
  <c r="G19" i="3"/>
  <c r="AU26" i="24"/>
  <c r="R60" i="4"/>
  <c r="AF49" i="6"/>
  <c r="L8" i="3"/>
  <c r="T56" i="6"/>
  <c r="AG57" i="6"/>
  <c r="J53" i="7"/>
  <c r="AD49" i="6"/>
  <c r="K38" i="3"/>
  <c r="U56" i="6"/>
  <c r="S56" i="6"/>
  <c r="K31" i="3"/>
  <c r="V59" i="5"/>
  <c r="K58" i="6"/>
  <c r="AK17" i="2"/>
  <c r="AE23" i="2"/>
  <c r="Z57" i="6"/>
  <c r="AJ57" i="6"/>
  <c r="AP26" i="24"/>
  <c r="M21" i="3"/>
  <c r="T35" i="2"/>
  <c r="AK31" i="2"/>
  <c r="Z18" i="2"/>
  <c r="U58" i="6"/>
  <c r="G31" i="3"/>
  <c r="M30" i="3"/>
  <c r="Z22" i="2"/>
  <c r="AF8" i="2"/>
  <c r="J46" i="7"/>
  <c r="AF30" i="2"/>
  <c r="V58" i="6"/>
  <c r="AH31" i="2"/>
  <c r="J40" i="3"/>
  <c r="AK42" i="24"/>
  <c r="AV26" i="24"/>
  <c r="AK7" i="2"/>
  <c r="AI9" i="25" s="1"/>
  <c r="Y57" i="6"/>
  <c r="AF10" i="2"/>
  <c r="AE25" i="2"/>
  <c r="V57" i="5"/>
  <c r="AH12" i="2"/>
  <c r="T16" i="2"/>
  <c r="T17" i="2"/>
  <c r="T58" i="6"/>
  <c r="AJ49" i="6"/>
  <c r="T21" i="2"/>
  <c r="AI57" i="6"/>
  <c r="U59" i="6"/>
  <c r="J54" i="7"/>
  <c r="H49" i="7"/>
  <c r="Z10" i="2"/>
  <c r="AC23" i="2"/>
  <c r="N59" i="6"/>
  <c r="G11" i="3"/>
  <c r="Z15" i="2"/>
  <c r="BC42" i="24"/>
  <c r="AA25" i="2"/>
  <c r="AO26" i="24"/>
  <c r="AN26" i="24"/>
  <c r="AW42" i="24"/>
  <c r="AB57" i="6"/>
  <c r="T12" i="2"/>
  <c r="AF17" i="2"/>
  <c r="AF24" i="2"/>
  <c r="V59" i="6"/>
  <c r="AB7" i="2"/>
  <c r="T41" i="3"/>
  <c r="H19" i="3"/>
  <c r="J45" i="7"/>
  <c r="J60" i="7"/>
  <c r="Z14" i="2"/>
  <c r="M40" i="3"/>
  <c r="AK8" i="2"/>
  <c r="S59" i="6"/>
  <c r="G49" i="7"/>
  <c r="G23" i="3"/>
  <c r="AJ14" i="2"/>
  <c r="Z21" i="2"/>
  <c r="AF22" i="2"/>
  <c r="AI23" i="2"/>
  <c r="M59" i="6"/>
  <c r="AD26" i="24"/>
  <c r="AJ26" i="24"/>
  <c r="AD25" i="2"/>
  <c r="R59" i="4"/>
  <c r="AF12" i="2"/>
  <c r="AI21" i="2"/>
  <c r="Z13" i="2"/>
  <c r="O56" i="6"/>
  <c r="G25" i="3"/>
  <c r="AC49" i="6"/>
  <c r="J52" i="7"/>
  <c r="AA7" i="2"/>
  <c r="Z30" i="2"/>
  <c r="W59" i="5"/>
  <c r="AA57" i="6"/>
  <c r="AF31" i="2"/>
  <c r="AF55" i="6"/>
  <c r="M56" i="6"/>
  <c r="AI15" i="2"/>
  <c r="AG22" i="2"/>
  <c r="K59" i="6"/>
  <c r="AG59" i="5"/>
  <c r="AC22" i="2"/>
  <c r="Z34" i="2"/>
  <c r="AA22" i="2"/>
  <c r="T19" i="2"/>
  <c r="Z25" i="2"/>
  <c r="AM26" i="24"/>
  <c r="BI42" i="24"/>
  <c r="AD42" i="24"/>
  <c r="R58" i="4"/>
  <c r="N56" i="6"/>
  <c r="AF38" i="2"/>
  <c r="AF57" i="6"/>
  <c r="AE26" i="24"/>
  <c r="R57" i="6"/>
  <c r="J49" i="7"/>
  <c r="AH57" i="6"/>
  <c r="AH60" i="5"/>
  <c r="T59" i="6"/>
  <c r="AF25" i="2"/>
  <c r="AJ10" i="2"/>
  <c r="G37" i="3"/>
  <c r="G33" i="3"/>
  <c r="X57" i="6"/>
  <c r="T32" i="2"/>
  <c r="AA21" i="2"/>
  <c r="AJ12" i="2"/>
  <c r="AE49" i="6"/>
  <c r="W58" i="6"/>
  <c r="AA30" i="2"/>
  <c r="L59" i="6"/>
  <c r="M58" i="6"/>
  <c r="AG23" i="2"/>
  <c r="G18" i="3"/>
  <c r="AR42" i="24"/>
  <c r="T41" i="2"/>
  <c r="K56" i="6"/>
  <c r="R57" i="4"/>
  <c r="N58" i="6"/>
  <c r="AF13" i="2"/>
  <c r="T34" i="3"/>
  <c r="AE22" i="2"/>
  <c r="J55" i="7"/>
  <c r="J47" i="7"/>
  <c r="AJ8" i="2"/>
  <c r="AF34" i="2"/>
  <c r="AG8" i="2"/>
  <c r="U59" i="5"/>
  <c r="AH41" i="2"/>
  <c r="AK25" i="2"/>
  <c r="R56" i="4"/>
  <c r="U57" i="5"/>
  <c r="AB13" i="2"/>
  <c r="Q57" i="6"/>
  <c r="H38" i="3"/>
  <c r="AE10" i="2"/>
  <c r="AG49" i="6"/>
  <c r="AC18" i="2"/>
  <c r="J51" i="7"/>
  <c r="J50" i="7"/>
  <c r="T10" i="2"/>
  <c r="S36" i="3"/>
  <c r="M18" i="3"/>
  <c r="AF27" i="2"/>
  <c r="AB31" i="2"/>
  <c r="AB10" i="2"/>
  <c r="S31" i="3"/>
  <c r="K32" i="3"/>
  <c r="AH50" i="6"/>
  <c r="Z8" i="2"/>
  <c r="AI50" i="6"/>
  <c r="Z41" i="3"/>
  <c r="AH49" i="6"/>
  <c r="P59" i="6"/>
  <c r="AJ31" i="2"/>
  <c r="T14" i="3"/>
  <c r="CQ42" i="5"/>
  <c r="M34" i="3"/>
  <c r="Y40" i="3"/>
  <c r="CR51" i="13"/>
  <c r="H16" i="3"/>
  <c r="AJ50" i="6"/>
  <c r="O58" i="6"/>
  <c r="V56" i="6"/>
  <c r="AG57" i="5"/>
  <c r="AF19" i="2"/>
  <c r="AG15" i="2"/>
  <c r="AA12" i="2"/>
  <c r="T12" i="3"/>
  <c r="R25" i="3"/>
  <c r="CR52" i="13"/>
  <c r="L38" i="3"/>
  <c r="N11" i="3"/>
  <c r="AJ30" i="2"/>
  <c r="I8" i="3"/>
  <c r="AF18" i="2"/>
  <c r="AG31" i="2"/>
  <c r="I13" i="3"/>
  <c r="T38" i="2"/>
  <c r="M31" i="3"/>
  <c r="AA14" i="2"/>
  <c r="AF40" i="3"/>
  <c r="N13" i="3"/>
  <c r="Z13" i="3"/>
  <c r="R32" i="3"/>
  <c r="G32" i="3"/>
  <c r="AI14" i="2"/>
  <c r="AI49" i="6"/>
  <c r="P57" i="6"/>
  <c r="AH23" i="2"/>
  <c r="L17" i="3"/>
  <c r="T38" i="3"/>
  <c r="S38" i="3"/>
  <c r="CR42" i="4"/>
  <c r="E10" i="25"/>
  <c r="Y34" i="3"/>
  <c r="G17" i="3"/>
  <c r="AC24" i="2"/>
  <c r="I49" i="7"/>
  <c r="H40" i="3"/>
  <c r="O59" i="6"/>
  <c r="G30" i="3"/>
  <c r="AK50" i="6"/>
  <c r="K26" i="3"/>
  <c r="Y32" i="3"/>
  <c r="AK26" i="2"/>
  <c r="AK26" i="24"/>
  <c r="AK49" i="6"/>
  <c r="I49" i="13"/>
  <c r="AG13" i="2"/>
  <c r="AI25" i="2"/>
  <c r="AH32" i="2"/>
  <c r="W59" i="6"/>
  <c r="G13" i="3"/>
  <c r="AI60" i="5"/>
  <c r="W56" i="6"/>
  <c r="AK21" i="2"/>
  <c r="L26" i="3"/>
  <c r="G26" i="3"/>
  <c r="M26" i="3"/>
  <c r="Z9" i="25"/>
  <c r="Z26" i="2"/>
  <c r="AF26" i="2"/>
  <c r="Y9" i="25"/>
  <c r="AI26" i="2"/>
  <c r="AA26" i="2"/>
  <c r="AG26" i="2"/>
  <c r="AQ12" i="24" l="1"/>
  <c r="AQ37" i="24"/>
  <c r="BH10" i="24"/>
  <c r="BP48" i="13"/>
  <c r="BC35" i="24"/>
  <c r="BO34" i="24"/>
  <c r="BP45" i="6"/>
  <c r="AQ11" i="24"/>
  <c r="BC39" i="24"/>
  <c r="AQ7" i="24"/>
  <c r="AQ31" i="24"/>
  <c r="CN24" i="2"/>
  <c r="BL24" i="2" s="1"/>
  <c r="BK24" i="2" s="1"/>
  <c r="CW24" i="2"/>
  <c r="BD24" i="2"/>
  <c r="CG24" i="2" s="1"/>
  <c r="AR24" i="2"/>
  <c r="BU24" i="2" s="1"/>
  <c r="AT24" i="2"/>
  <c r="BW24" i="2" s="1"/>
  <c r="AV24" i="2"/>
  <c r="BY24" i="2" s="1"/>
  <c r="AX24" i="2"/>
  <c r="CA24" i="2" s="1"/>
  <c r="AS24" i="2"/>
  <c r="BV24" i="2" s="1"/>
  <c r="AY24" i="2"/>
  <c r="CB24" i="2" s="1"/>
  <c r="BI24" i="2"/>
  <c r="CL24" i="2" s="1"/>
  <c r="AP24" i="2"/>
  <c r="BS24" i="2" s="1"/>
  <c r="AQ24" i="2"/>
  <c r="BT24" i="2" s="1"/>
  <c r="BC24" i="2"/>
  <c r="CF24" i="2" s="1"/>
  <c r="CX24" i="2"/>
  <c r="CY24" i="2" s="1"/>
  <c r="BH24" i="2"/>
  <c r="CK24" i="2" s="1"/>
  <c r="AO24" i="2"/>
  <c r="BR24" i="2" s="1"/>
  <c r="BF24" i="2"/>
  <c r="CI24" i="2" s="1"/>
  <c r="BG24" i="2"/>
  <c r="CJ24" i="2" s="1"/>
  <c r="BB24" i="2"/>
  <c r="CE24" i="2" s="1"/>
  <c r="AU24" i="2"/>
  <c r="BX24" i="2" s="1"/>
  <c r="AW24" i="2"/>
  <c r="BZ24" i="2" s="1"/>
  <c r="BA24" i="2"/>
  <c r="CD24" i="2" s="1"/>
  <c r="CT24" i="2"/>
  <c r="BE24" i="2"/>
  <c r="CH24" i="2" s="1"/>
  <c r="AZ24" i="2"/>
  <c r="CC24" i="2" s="1"/>
  <c r="BJ24" i="2"/>
  <c r="CM24" i="2" s="1"/>
  <c r="AN24" i="2"/>
  <c r="Z74" i="2"/>
  <c r="Z75" i="2"/>
  <c r="AO50" i="6"/>
  <c r="AZ50" i="6"/>
  <c r="BE50" i="6"/>
  <c r="BC50" i="6"/>
  <c r="BD50" i="6"/>
  <c r="AR50" i="6"/>
  <c r="BB50" i="6"/>
  <c r="CX50" i="6"/>
  <c r="BI50" i="6"/>
  <c r="AW50" i="6"/>
  <c r="AX50" i="6"/>
  <c r="CT50" i="6"/>
  <c r="BG50" i="6"/>
  <c r="AN50" i="6"/>
  <c r="BJ50" i="6"/>
  <c r="CW50" i="6"/>
  <c r="AP50" i="6"/>
  <c r="AY50" i="6"/>
  <c r="AV50" i="6"/>
  <c r="AQ50" i="6"/>
  <c r="BA50" i="6"/>
  <c r="AS50" i="6"/>
  <c r="BH50" i="6"/>
  <c r="AT50" i="6"/>
  <c r="AU50" i="6"/>
  <c r="BF50" i="6"/>
  <c r="AV31" i="2"/>
  <c r="BY31" i="2" s="1"/>
  <c r="AP31" i="2"/>
  <c r="BS31" i="2" s="1"/>
  <c r="AU31" i="2"/>
  <c r="BX31" i="2" s="1"/>
  <c r="BI31" i="2"/>
  <c r="CL31" i="2" s="1"/>
  <c r="AQ31" i="2"/>
  <c r="BT31" i="2" s="1"/>
  <c r="AY31" i="2"/>
  <c r="CB31" i="2" s="1"/>
  <c r="AZ31" i="2"/>
  <c r="CC31" i="2" s="1"/>
  <c r="AR31" i="2"/>
  <c r="BU31" i="2" s="1"/>
  <c r="CN31" i="2"/>
  <c r="BL31" i="2" s="1"/>
  <c r="BK31" i="2" s="1"/>
  <c r="BJ31" i="2"/>
  <c r="CM31" i="2" s="1"/>
  <c r="BC31" i="2"/>
  <c r="CF31" i="2" s="1"/>
  <c r="BF31" i="2"/>
  <c r="CI31" i="2" s="1"/>
  <c r="BH31" i="2"/>
  <c r="CK31" i="2" s="1"/>
  <c r="AO31" i="2"/>
  <c r="BR31" i="2" s="1"/>
  <c r="AW31" i="2"/>
  <c r="BZ31" i="2" s="1"/>
  <c r="AX31" i="2"/>
  <c r="CA31" i="2" s="1"/>
  <c r="BD31" i="2"/>
  <c r="CG31" i="2" s="1"/>
  <c r="AN31" i="2"/>
  <c r="CX31" i="2"/>
  <c r="CY31" i="2" s="1"/>
  <c r="CW31" i="2"/>
  <c r="BE31" i="2"/>
  <c r="CH31" i="2" s="1"/>
  <c r="BG31" i="2"/>
  <c r="CJ31" i="2" s="1"/>
  <c r="AT31" i="2"/>
  <c r="BW31" i="2" s="1"/>
  <c r="AS31" i="2"/>
  <c r="BV31" i="2" s="1"/>
  <c r="BA31" i="2"/>
  <c r="CD31" i="2" s="1"/>
  <c r="BB31" i="2"/>
  <c r="CE31" i="2" s="1"/>
  <c r="CT31" i="2"/>
  <c r="BG27" i="2"/>
  <c r="CJ27" i="2" s="1"/>
  <c r="BI27" i="2"/>
  <c r="CL27" i="2" s="1"/>
  <c r="BF27" i="2"/>
  <c r="CI27" i="2" s="1"/>
  <c r="BD27" i="2"/>
  <c r="CG27" i="2" s="1"/>
  <c r="AN27" i="2"/>
  <c r="CW27" i="2"/>
  <c r="BB27" i="2"/>
  <c r="CE27" i="2" s="1"/>
  <c r="AR27" i="2"/>
  <c r="BU27" i="2" s="1"/>
  <c r="AO27" i="2"/>
  <c r="BR27" i="2" s="1"/>
  <c r="BH27" i="2"/>
  <c r="CK27" i="2" s="1"/>
  <c r="AZ27" i="2"/>
  <c r="CC27" i="2" s="1"/>
  <c r="CX27" i="2"/>
  <c r="CY27" i="2" s="1"/>
  <c r="AU27" i="2"/>
  <c r="BX27" i="2" s="1"/>
  <c r="AY27" i="2"/>
  <c r="CB27" i="2" s="1"/>
  <c r="AV27" i="2"/>
  <c r="BY27" i="2" s="1"/>
  <c r="CN27" i="2"/>
  <c r="BL27" i="2" s="1"/>
  <c r="BK27" i="2" s="1"/>
  <c r="AP27" i="2"/>
  <c r="BS27" i="2" s="1"/>
  <c r="CT27" i="2"/>
  <c r="BA27" i="2"/>
  <c r="CD27" i="2" s="1"/>
  <c r="BE27" i="2"/>
  <c r="CH27" i="2" s="1"/>
  <c r="AQ27" i="2"/>
  <c r="BT27" i="2" s="1"/>
  <c r="AT27" i="2"/>
  <c r="BW27" i="2" s="1"/>
  <c r="AS27" i="2"/>
  <c r="BV27" i="2" s="1"/>
  <c r="BJ27" i="2"/>
  <c r="CM27" i="2" s="1"/>
  <c r="AX27" i="2"/>
  <c r="CA27" i="2" s="1"/>
  <c r="AW27" i="2"/>
  <c r="BZ27" i="2" s="1"/>
  <c r="BC27" i="2"/>
  <c r="CF27" i="2" s="1"/>
  <c r="T75" i="2"/>
  <c r="T73" i="2"/>
  <c r="T72" i="2"/>
  <c r="T74" i="2"/>
  <c r="AC74" i="2"/>
  <c r="AC73" i="2"/>
  <c r="AC72" i="2"/>
  <c r="AC75" i="2"/>
  <c r="AE72" i="2"/>
  <c r="AE75" i="2"/>
  <c r="AE73" i="2"/>
  <c r="AE74" i="2"/>
  <c r="BF60" i="5"/>
  <c r="AU60" i="5"/>
  <c r="AN60" i="5"/>
  <c r="BH60" i="5"/>
  <c r="BB60" i="5"/>
  <c r="AP60" i="5"/>
  <c r="BA60" i="5"/>
  <c r="AX60" i="5"/>
  <c r="AT60" i="5"/>
  <c r="AV60" i="5"/>
  <c r="BC60" i="5"/>
  <c r="AR60" i="5"/>
  <c r="CW60" i="5"/>
  <c r="AY60" i="5"/>
  <c r="AW60" i="5"/>
  <c r="BG60" i="5"/>
  <c r="AO60" i="5"/>
  <c r="BJ60" i="5"/>
  <c r="BD60" i="5"/>
  <c r="CX60" i="5"/>
  <c r="BE60" i="5"/>
  <c r="AZ60" i="5"/>
  <c r="BI60" i="5"/>
  <c r="AQ60" i="5"/>
  <c r="CT60" i="5"/>
  <c r="AS60" i="5"/>
  <c r="AL25" i="24"/>
  <c r="AX55" i="6"/>
  <c r="AN55" i="6"/>
  <c r="BA55" i="6"/>
  <c r="BG55" i="6"/>
  <c r="BD55" i="6"/>
  <c r="CW55" i="6"/>
  <c r="BC55" i="6"/>
  <c r="AP55" i="6"/>
  <c r="BH55" i="6"/>
  <c r="BJ55" i="6"/>
  <c r="AZ55" i="6"/>
  <c r="AR55" i="6"/>
  <c r="AQ55" i="6"/>
  <c r="CT55" i="6"/>
  <c r="CX55" i="6"/>
  <c r="AW55" i="6"/>
  <c r="AV55" i="6"/>
  <c r="BI55" i="6"/>
  <c r="BB55" i="6"/>
  <c r="AU55" i="6"/>
  <c r="BF55" i="6"/>
  <c r="AT55" i="6"/>
  <c r="AO55" i="6"/>
  <c r="AY55" i="6"/>
  <c r="BE55" i="6"/>
  <c r="AS55" i="6"/>
  <c r="BH49" i="6"/>
  <c r="AW49" i="6"/>
  <c r="BC49" i="6"/>
  <c r="BI49" i="6"/>
  <c r="AU49" i="6"/>
  <c r="BF49" i="6"/>
  <c r="CT49" i="6"/>
  <c r="BB49" i="6"/>
  <c r="BA49" i="6"/>
  <c r="AR49" i="6"/>
  <c r="AS49" i="6"/>
  <c r="BD49" i="6"/>
  <c r="AQ49" i="6"/>
  <c r="AX49" i="6"/>
  <c r="BJ49" i="6"/>
  <c r="AO49" i="6"/>
  <c r="CX49" i="6"/>
  <c r="AN49" i="6"/>
  <c r="AV49" i="6"/>
  <c r="AZ49" i="6"/>
  <c r="AY49" i="6"/>
  <c r="CW49" i="6"/>
  <c r="BE49" i="6"/>
  <c r="AP49" i="6"/>
  <c r="BG49" i="6"/>
  <c r="AT49" i="6"/>
  <c r="AD74" i="2"/>
  <c r="AD75" i="2"/>
  <c r="AD73" i="2"/>
  <c r="AD72" i="2"/>
  <c r="AK25" i="24"/>
  <c r="AQ14" i="2"/>
  <c r="BT14" i="2" s="1"/>
  <c r="AR14" i="2"/>
  <c r="BU14" i="2" s="1"/>
  <c r="AX14" i="2"/>
  <c r="CA14" i="2" s="1"/>
  <c r="AN14" i="2"/>
  <c r="BH14" i="2"/>
  <c r="CK14" i="2" s="1"/>
  <c r="CX14" i="2"/>
  <c r="CY14" i="2" s="1"/>
  <c r="AP14" i="2"/>
  <c r="BS14" i="2" s="1"/>
  <c r="AO14" i="2"/>
  <c r="BR14" i="2" s="1"/>
  <c r="AT14" i="2"/>
  <c r="BW14" i="2" s="1"/>
  <c r="CN14" i="2"/>
  <c r="BL14" i="2" s="1"/>
  <c r="BK14" i="2" s="1"/>
  <c r="BE14" i="2"/>
  <c r="CH14" i="2" s="1"/>
  <c r="BI14" i="2"/>
  <c r="CL14" i="2" s="1"/>
  <c r="AW14" i="2"/>
  <c r="BZ14" i="2" s="1"/>
  <c r="AY14" i="2"/>
  <c r="CB14" i="2" s="1"/>
  <c r="BF14" i="2"/>
  <c r="CI14" i="2" s="1"/>
  <c r="AU14" i="2"/>
  <c r="BX14" i="2" s="1"/>
  <c r="BB14" i="2"/>
  <c r="CE14" i="2" s="1"/>
  <c r="CT14" i="2"/>
  <c r="AS14" i="2"/>
  <c r="BV14" i="2" s="1"/>
  <c r="BA14" i="2"/>
  <c r="CD14" i="2" s="1"/>
  <c r="AZ14" i="2"/>
  <c r="CC14" i="2" s="1"/>
  <c r="BG14" i="2"/>
  <c r="CJ14" i="2" s="1"/>
  <c r="BJ14" i="2"/>
  <c r="CM14" i="2" s="1"/>
  <c r="BC14" i="2"/>
  <c r="CF14" i="2" s="1"/>
  <c r="CW14" i="2"/>
  <c r="AV14" i="2"/>
  <c r="BY14" i="2" s="1"/>
  <c r="BD14" i="2"/>
  <c r="CG14" i="2" s="1"/>
  <c r="AB73" i="2"/>
  <c r="AB75" i="2"/>
  <c r="AB72" i="2"/>
  <c r="AB74" i="2"/>
  <c r="AV25" i="24"/>
  <c r="BJ41" i="24"/>
  <c r="AR16" i="2"/>
  <c r="BU16" i="2" s="1"/>
  <c r="AN16" i="2"/>
  <c r="AU16" i="2"/>
  <c r="BX16" i="2" s="1"/>
  <c r="CX16" i="2"/>
  <c r="CY16" i="2" s="1"/>
  <c r="AP16" i="2"/>
  <c r="BS16" i="2" s="1"/>
  <c r="AT16" i="2"/>
  <c r="BW16" i="2" s="1"/>
  <c r="BI16" i="2"/>
  <c r="CL16" i="2" s="1"/>
  <c r="BG16" i="2"/>
  <c r="CJ16" i="2" s="1"/>
  <c r="BJ16" i="2"/>
  <c r="CM16" i="2" s="1"/>
  <c r="AW16" i="2"/>
  <c r="BZ16" i="2" s="1"/>
  <c r="CN16" i="2"/>
  <c r="BL16" i="2" s="1"/>
  <c r="BK16" i="2" s="1"/>
  <c r="AO16" i="2"/>
  <c r="BR16" i="2" s="1"/>
  <c r="BE16" i="2"/>
  <c r="CH16" i="2" s="1"/>
  <c r="BH16" i="2"/>
  <c r="CK16" i="2" s="1"/>
  <c r="AV16" i="2"/>
  <c r="BY16" i="2" s="1"/>
  <c r="BD16" i="2"/>
  <c r="CG16" i="2" s="1"/>
  <c r="AZ16" i="2"/>
  <c r="CC16" i="2" s="1"/>
  <c r="AQ16" i="2"/>
  <c r="BT16" i="2" s="1"/>
  <c r="CW16" i="2"/>
  <c r="BF16" i="2"/>
  <c r="CI16" i="2" s="1"/>
  <c r="AS16" i="2"/>
  <c r="BV16" i="2" s="1"/>
  <c r="CT16" i="2"/>
  <c r="BA16" i="2"/>
  <c r="CD16" i="2" s="1"/>
  <c r="BC16" i="2"/>
  <c r="CF16" i="2" s="1"/>
  <c r="BB16" i="2"/>
  <c r="CE16" i="2" s="1"/>
  <c r="AX16" i="2"/>
  <c r="CA16" i="2" s="1"/>
  <c r="AY16" i="2"/>
  <c r="CB16" i="2" s="1"/>
  <c r="AR41" i="24"/>
  <c r="AF72" i="2"/>
  <c r="AF73" i="2"/>
  <c r="AF75" i="2"/>
  <c r="AF74" i="2"/>
  <c r="BB22" i="2"/>
  <c r="CE22" i="2" s="1"/>
  <c r="AV22" i="2"/>
  <c r="BY22" i="2" s="1"/>
  <c r="BC22" i="2"/>
  <c r="CF22" i="2" s="1"/>
  <c r="AR22" i="2"/>
  <c r="BU22" i="2" s="1"/>
  <c r="BG22" i="2"/>
  <c r="CJ22" i="2" s="1"/>
  <c r="AW22" i="2"/>
  <c r="BZ22" i="2" s="1"/>
  <c r="CW22" i="2"/>
  <c r="CN22" i="2"/>
  <c r="BL22" i="2" s="1"/>
  <c r="BK22" i="2" s="1"/>
  <c r="AZ22" i="2"/>
  <c r="CC22" i="2" s="1"/>
  <c r="AN22" i="2"/>
  <c r="BD22" i="2"/>
  <c r="CG22" i="2" s="1"/>
  <c r="CX22" i="2"/>
  <c r="CY22" i="2" s="1"/>
  <c r="AX22" i="2"/>
  <c r="CA22" i="2" s="1"/>
  <c r="BI22" i="2"/>
  <c r="CL22" i="2" s="1"/>
  <c r="AQ22" i="2"/>
  <c r="BT22" i="2" s="1"/>
  <c r="AS22" i="2"/>
  <c r="BV22" i="2" s="1"/>
  <c r="CT22" i="2"/>
  <c r="AT22" i="2"/>
  <c r="BW22" i="2" s="1"/>
  <c r="AY22" i="2"/>
  <c r="CB22" i="2" s="1"/>
  <c r="BE22" i="2"/>
  <c r="CH22" i="2" s="1"/>
  <c r="BH22" i="2"/>
  <c r="CK22" i="2" s="1"/>
  <c r="BJ22" i="2"/>
  <c r="CM22" i="2" s="1"/>
  <c r="BA22" i="2"/>
  <c r="CD22" i="2" s="1"/>
  <c r="AO22" i="2"/>
  <c r="BR22" i="2" s="1"/>
  <c r="AP22" i="2"/>
  <c r="BS22" i="2" s="1"/>
  <c r="AU22" i="2"/>
  <c r="BX22" i="2" s="1"/>
  <c r="BF22" i="2"/>
  <c r="CI22" i="2" s="1"/>
  <c r="AW35" i="2"/>
  <c r="BZ35" i="2" s="1"/>
  <c r="BD35" i="2"/>
  <c r="CG35" i="2" s="1"/>
  <c r="AS35" i="2"/>
  <c r="BV35" i="2" s="1"/>
  <c r="BC35" i="2"/>
  <c r="CF35" i="2" s="1"/>
  <c r="AZ35" i="2"/>
  <c r="CC35" i="2" s="1"/>
  <c r="AY35" i="2"/>
  <c r="CB35" i="2" s="1"/>
  <c r="AX35" i="2"/>
  <c r="CA35" i="2" s="1"/>
  <c r="BH35" i="2"/>
  <c r="CK35" i="2" s="1"/>
  <c r="AN35" i="2"/>
  <c r="AR35" i="2"/>
  <c r="BU35" i="2" s="1"/>
  <c r="BB35" i="2"/>
  <c r="CE35" i="2" s="1"/>
  <c r="BI35" i="2"/>
  <c r="CL35" i="2" s="1"/>
  <c r="AT35" i="2"/>
  <c r="BW35" i="2" s="1"/>
  <c r="CX35" i="2"/>
  <c r="CY35" i="2" s="1"/>
  <c r="AV35" i="2"/>
  <c r="BY35" i="2" s="1"/>
  <c r="CT35" i="2"/>
  <c r="AP35" i="2"/>
  <c r="BS35" i="2" s="1"/>
  <c r="CN35" i="2"/>
  <c r="BL35" i="2" s="1"/>
  <c r="BK35" i="2" s="1"/>
  <c r="AQ35" i="2"/>
  <c r="BT35" i="2" s="1"/>
  <c r="BF35" i="2"/>
  <c r="CI35" i="2" s="1"/>
  <c r="BA35" i="2"/>
  <c r="CD35" i="2" s="1"/>
  <c r="CW35" i="2"/>
  <c r="BJ35" i="2"/>
  <c r="CM35" i="2" s="1"/>
  <c r="AU35" i="2"/>
  <c r="BX35" i="2" s="1"/>
  <c r="BE35" i="2"/>
  <c r="CH35" i="2" s="1"/>
  <c r="AO35" i="2"/>
  <c r="BR35" i="2" s="1"/>
  <c r="BG35" i="2"/>
  <c r="CJ35" i="2" s="1"/>
  <c r="AW25" i="24"/>
  <c r="BB25" i="24"/>
  <c r="AV20" i="24"/>
  <c r="FD56" i="24"/>
  <c r="P5" i="4"/>
  <c r="P3" i="4"/>
  <c r="Q6" i="4"/>
  <c r="EL59" i="24"/>
  <c r="FD59" i="24"/>
  <c r="AY32" i="24"/>
  <c r="MV49" i="24"/>
  <c r="FR49" i="24"/>
  <c r="GE49" i="24" s="1"/>
  <c r="GR49" i="24" s="1"/>
  <c r="HE49" i="24" s="1"/>
  <c r="HR49" i="24" s="1"/>
  <c r="IE49" i="24" s="1"/>
  <c r="IR49" i="24" s="1"/>
  <c r="JE49" i="24" s="1"/>
  <c r="JR49" i="24" s="1"/>
  <c r="KE49" i="24" s="1"/>
  <c r="KR49" i="24" s="1"/>
  <c r="LE49" i="24" s="1"/>
  <c r="LR49" i="24" s="1"/>
  <c r="ME49" i="24" s="1"/>
  <c r="MR49" i="24" s="1"/>
  <c r="P3" i="17"/>
  <c r="P5" i="17"/>
  <c r="Q6" i="17"/>
  <c r="FR50" i="24"/>
  <c r="GE50" i="24" s="1"/>
  <c r="GR50" i="24" s="1"/>
  <c r="HE50" i="24" s="1"/>
  <c r="HR50" i="24" s="1"/>
  <c r="IE50" i="24" s="1"/>
  <c r="IR50" i="24" s="1"/>
  <c r="JE50" i="24" s="1"/>
  <c r="JR50" i="24" s="1"/>
  <c r="KE50" i="24" s="1"/>
  <c r="KR50" i="24" s="1"/>
  <c r="LE50" i="24" s="1"/>
  <c r="LR50" i="24" s="1"/>
  <c r="ME50" i="24" s="1"/>
  <c r="MR50" i="24" s="1"/>
  <c r="EV59" i="24"/>
  <c r="FU49" i="24"/>
  <c r="GH49" i="24" s="1"/>
  <c r="GU49" i="24" s="1"/>
  <c r="HH49" i="24" s="1"/>
  <c r="HU49" i="24" s="1"/>
  <c r="IH49" i="24" s="1"/>
  <c r="IU49" i="24" s="1"/>
  <c r="JH49" i="24" s="1"/>
  <c r="JU49" i="24" s="1"/>
  <c r="KH49" i="24" s="1"/>
  <c r="KU49" i="24" s="1"/>
  <c r="LH49" i="24" s="1"/>
  <c r="LU49" i="24" s="1"/>
  <c r="MH49" i="24" s="1"/>
  <c r="AN23" i="24"/>
  <c r="AT24" i="24"/>
  <c r="BC17" i="24"/>
  <c r="AS22" i="24"/>
  <c r="EW57" i="24"/>
  <c r="FP49" i="24"/>
  <c r="GC49" i="24" s="1"/>
  <c r="GP49" i="24" s="1"/>
  <c r="HC49" i="24" s="1"/>
  <c r="HP49" i="24" s="1"/>
  <c r="IC49" i="24" s="1"/>
  <c r="IP49" i="24" s="1"/>
  <c r="JC49" i="24" s="1"/>
  <c r="JP49" i="24" s="1"/>
  <c r="KC49" i="24" s="1"/>
  <c r="KP49" i="24" s="1"/>
  <c r="LC49" i="24" s="1"/>
  <c r="LP49" i="24" s="1"/>
  <c r="MC49" i="24" s="1"/>
  <c r="MP49" i="24" s="1"/>
  <c r="AT13" i="24"/>
  <c r="AX39" i="24"/>
  <c r="AR14" i="24"/>
  <c r="AL13" i="24"/>
  <c r="BC30" i="24"/>
  <c r="AE37" i="24"/>
  <c r="AL36" i="24" s="1"/>
  <c r="AK38" i="24"/>
  <c r="AR30" i="24"/>
  <c r="AW18" i="24"/>
  <c r="O6" i="13"/>
  <c r="N5" i="13"/>
  <c r="N3" i="13"/>
  <c r="AY7" i="24"/>
  <c r="AU29" i="24"/>
  <c r="AK36" i="24"/>
  <c r="AX36" i="24" s="1"/>
  <c r="AE35" i="24"/>
  <c r="AP10" i="24"/>
  <c r="AW9" i="24" s="1"/>
  <c r="AV11" i="24"/>
  <c r="AR12" i="24"/>
  <c r="AY11" i="24" s="1"/>
  <c r="AX15" i="24"/>
  <c r="EJ56" i="24"/>
  <c r="FC56" i="24"/>
  <c r="EV58" i="24"/>
  <c r="FQ50" i="24"/>
  <c r="GD50" i="24" s="1"/>
  <c r="GQ50" i="24" s="1"/>
  <c r="HD50" i="24" s="1"/>
  <c r="HQ50" i="24" s="1"/>
  <c r="ID50" i="24" s="1"/>
  <c r="IQ50" i="24" s="1"/>
  <c r="JD50" i="24" s="1"/>
  <c r="JQ50" i="24" s="1"/>
  <c r="KD50" i="24" s="1"/>
  <c r="KQ50" i="24" s="1"/>
  <c r="LD50" i="24" s="1"/>
  <c r="LQ50" i="24" s="1"/>
  <c r="MD50" i="24" s="1"/>
  <c r="MQ50" i="24" s="1"/>
  <c r="BA31" i="24"/>
  <c r="EW59" i="24"/>
  <c r="FO49" i="24"/>
  <c r="GB49" i="24" s="1"/>
  <c r="GO49" i="24" s="1"/>
  <c r="HB49" i="24" s="1"/>
  <c r="HO49" i="24" s="1"/>
  <c r="IB49" i="24" s="1"/>
  <c r="IO49" i="24" s="1"/>
  <c r="JB49" i="24" s="1"/>
  <c r="JO49" i="24" s="1"/>
  <c r="KB49" i="24" s="1"/>
  <c r="KO49" i="24" s="1"/>
  <c r="LB49" i="24" s="1"/>
  <c r="LO49" i="24" s="1"/>
  <c r="MB49" i="24" s="1"/>
  <c r="MO49" i="24" s="1"/>
  <c r="AU19" i="24"/>
  <c r="BA20" i="24"/>
  <c r="AR32" i="24"/>
  <c r="FP50" i="24"/>
  <c r="GC50" i="24" s="1"/>
  <c r="GP50" i="24" s="1"/>
  <c r="HC50" i="24" s="1"/>
  <c r="HP50" i="24" s="1"/>
  <c r="IC50" i="24" s="1"/>
  <c r="IP50" i="24" s="1"/>
  <c r="JC50" i="24" s="1"/>
  <c r="JP50" i="24" s="1"/>
  <c r="KC50" i="24" s="1"/>
  <c r="KP50" i="24" s="1"/>
  <c r="LC50" i="24" s="1"/>
  <c r="LP50" i="24" s="1"/>
  <c r="MC50" i="24" s="1"/>
  <c r="MP50" i="24" s="1"/>
  <c r="AQ8" i="24"/>
  <c r="FO50" i="24"/>
  <c r="GB50" i="24" s="1"/>
  <c r="GO50" i="24" s="1"/>
  <c r="HB50" i="24" s="1"/>
  <c r="HO50" i="24" s="1"/>
  <c r="IB50" i="24" s="1"/>
  <c r="IO50" i="24" s="1"/>
  <c r="JB50" i="24" s="1"/>
  <c r="JO50" i="24" s="1"/>
  <c r="KB50" i="24" s="1"/>
  <c r="KO50" i="24" s="1"/>
  <c r="LB50" i="24" s="1"/>
  <c r="LO50" i="24" s="1"/>
  <c r="MB50" i="24" s="1"/>
  <c r="MO50" i="24" s="1"/>
  <c r="AU30" i="24"/>
  <c r="AO29" i="24"/>
  <c r="AM9" i="24"/>
  <c r="AS10" i="24"/>
  <c r="AM30" i="24"/>
  <c r="AT29" i="24" s="1"/>
  <c r="AS31" i="24"/>
  <c r="AW27" i="24"/>
  <c r="AS39" i="24"/>
  <c r="AY40" i="24"/>
  <c r="BO50" i="5"/>
  <c r="BI35" i="24"/>
  <c r="BP34" i="24" s="1"/>
  <c r="AE9" i="24"/>
  <c r="AK10" i="24"/>
  <c r="AN17" i="24"/>
  <c r="AT18" i="24"/>
  <c r="FN49" i="24"/>
  <c r="GA49" i="24" s="1"/>
  <c r="GN49" i="24" s="1"/>
  <c r="HA49" i="24" s="1"/>
  <c r="HN49" i="24" s="1"/>
  <c r="IA49" i="24" s="1"/>
  <c r="IN49" i="24" s="1"/>
  <c r="JA49" i="24" s="1"/>
  <c r="JN49" i="24" s="1"/>
  <c r="KA49" i="24" s="1"/>
  <c r="KN49" i="24" s="1"/>
  <c r="LA49" i="24" s="1"/>
  <c r="LN49" i="24" s="1"/>
  <c r="MA49" i="24" s="1"/>
  <c r="MN49" i="24" s="1"/>
  <c r="BD38" i="24"/>
  <c r="EX57" i="24"/>
  <c r="L3" i="7"/>
  <c r="M6" i="7"/>
  <c r="L5" i="7"/>
  <c r="U3" i="5"/>
  <c r="V6" i="5"/>
  <c r="U5" i="5"/>
  <c r="AM12" i="24"/>
  <c r="DX56" i="24"/>
  <c r="BN58" i="5"/>
  <c r="BM58" i="5"/>
  <c r="AV24" i="24"/>
  <c r="AY41" i="24"/>
  <c r="BF40" i="24" s="1"/>
  <c r="DX58" i="24"/>
  <c r="BP56" i="2"/>
  <c r="CQ56" i="2"/>
  <c r="AW34" i="24"/>
  <c r="AR38" i="24"/>
  <c r="AL37" i="24"/>
  <c r="AQ39" i="24"/>
  <c r="AW40" i="24"/>
  <c r="AU7" i="24"/>
  <c r="AP21" i="24"/>
  <c r="AV22" i="24"/>
  <c r="BO56" i="5"/>
  <c r="S6" i="3"/>
  <c r="R3" i="3"/>
  <c r="R5" i="3"/>
  <c r="EU58" i="24"/>
  <c r="ER56" i="24"/>
  <c r="AK41" i="24"/>
  <c r="AE40" i="24"/>
  <c r="BI40" i="24"/>
  <c r="BC18" i="24"/>
  <c r="T6" i="24"/>
  <c r="U5" i="24"/>
  <c r="ET58" i="24"/>
  <c r="ES59" i="24"/>
  <c r="AL29" i="24"/>
  <c r="FD58" i="24"/>
  <c r="FL49" i="24"/>
  <c r="FY49" i="24" s="1"/>
  <c r="GL49" i="24" s="1"/>
  <c r="GY49" i="24" s="1"/>
  <c r="HL49" i="24" s="1"/>
  <c r="HY49" i="24" s="1"/>
  <c r="IL49" i="24" s="1"/>
  <c r="IY49" i="24" s="1"/>
  <c r="JL49" i="24" s="1"/>
  <c r="JY49" i="24" s="1"/>
  <c r="KL49" i="24" s="1"/>
  <c r="KY49" i="24" s="1"/>
  <c r="LL49" i="24" s="1"/>
  <c r="LY49" i="24" s="1"/>
  <c r="ML49" i="24" s="1"/>
  <c r="AL20" i="24"/>
  <c r="AS19" i="24" s="1"/>
  <c r="AR21" i="24"/>
  <c r="AE31" i="24"/>
  <c r="AK32" i="24"/>
  <c r="FE57" i="24"/>
  <c r="AW32" i="24"/>
  <c r="AW36" i="24"/>
  <c r="BC37" i="24"/>
  <c r="AU9" i="24"/>
  <c r="BB8" i="24" s="1"/>
  <c r="AW28" i="24"/>
  <c r="BC29" i="24"/>
  <c r="AQ24" i="24"/>
  <c r="AX23" i="24" s="1"/>
  <c r="FA59" i="24"/>
  <c r="EK59" i="24"/>
  <c r="FO57" i="24"/>
  <c r="GB57" i="24" s="1"/>
  <c r="GO57" i="24" s="1"/>
  <c r="HB57" i="24" s="1"/>
  <c r="HO57" i="24" s="1"/>
  <c r="IB57" i="24" s="1"/>
  <c r="IO57" i="24" s="1"/>
  <c r="JB57" i="24" s="1"/>
  <c r="JO57" i="24" s="1"/>
  <c r="KB57" i="24" s="1"/>
  <c r="L2" i="7"/>
  <c r="EY57" i="24"/>
  <c r="AW35" i="24"/>
  <c r="BJ35" i="24" s="1"/>
  <c r="AL28" i="24"/>
  <c r="AS27" i="24" s="1"/>
  <c r="AR29" i="24"/>
  <c r="FM57" i="24"/>
  <c r="FZ57" i="24" s="1"/>
  <c r="GM57" i="24" s="1"/>
  <c r="GZ57" i="24" s="1"/>
  <c r="HM57" i="24" s="1"/>
  <c r="HZ57" i="24" s="1"/>
  <c r="IM57" i="24" s="1"/>
  <c r="IZ57" i="24" s="1"/>
  <c r="JM57" i="24" s="1"/>
  <c r="JZ57" i="24" s="1"/>
  <c r="AW38" i="24"/>
  <c r="AP9" i="24"/>
  <c r="EU56" i="24"/>
  <c r="BN11" i="2"/>
  <c r="BQ11" i="2"/>
  <c r="BM11" i="2"/>
  <c r="CO11" i="2" s="1"/>
  <c r="AK24" i="24"/>
  <c r="AQ25" i="24"/>
  <c r="AE18" i="24"/>
  <c r="AR22" i="24"/>
  <c r="AL21" i="24"/>
  <c r="AQ34" i="24"/>
  <c r="BD34" i="24" s="1"/>
  <c r="BQ34" i="24" s="1"/>
  <c r="AT22" i="24"/>
  <c r="AN21" i="24"/>
  <c r="AK20" i="24"/>
  <c r="AE19" i="24"/>
  <c r="EJ58" i="24"/>
  <c r="ER59" i="24"/>
  <c r="AO10" i="24"/>
  <c r="AU11" i="24"/>
  <c r="AT14" i="24"/>
  <c r="AQ33" i="24"/>
  <c r="ET56" i="24"/>
  <c r="AQ9" i="24"/>
  <c r="FM55" i="24"/>
  <c r="FZ55" i="24" s="1"/>
  <c r="GM55" i="24" s="1"/>
  <c r="GZ55" i="24" s="1"/>
  <c r="HM55" i="24" s="1"/>
  <c r="HZ55" i="24" s="1"/>
  <c r="IM55" i="24" s="1"/>
  <c r="IZ55" i="24" s="1"/>
  <c r="JM55" i="24" s="1"/>
  <c r="JZ55" i="24" s="1"/>
  <c r="AW31" i="24"/>
  <c r="AK40" i="24"/>
  <c r="AQ41" i="24"/>
  <c r="BD41" i="24" s="1"/>
  <c r="FH57" i="24"/>
  <c r="DZ58" i="24"/>
  <c r="AQ30" i="24"/>
  <c r="AR7" i="24"/>
  <c r="BP58" i="2"/>
  <c r="CQ58" i="2"/>
  <c r="AE17" i="24"/>
  <c r="AK18" i="24"/>
  <c r="T6" i="8"/>
  <c r="S3" i="8"/>
  <c r="S5" i="8"/>
  <c r="FJ49" i="24"/>
  <c r="FW49" i="24" s="1"/>
  <c r="GJ49" i="24" s="1"/>
  <c r="GW49" i="24" s="1"/>
  <c r="HJ49" i="24" s="1"/>
  <c r="HW49" i="24" s="1"/>
  <c r="IJ49" i="24" s="1"/>
  <c r="IW49" i="24" s="1"/>
  <c r="JJ49" i="24" s="1"/>
  <c r="JW49" i="24" s="1"/>
  <c r="KJ49" i="24" s="1"/>
  <c r="KW49" i="24" s="1"/>
  <c r="LJ49" i="24" s="1"/>
  <c r="LW49" i="24" s="1"/>
  <c r="MJ49" i="24" s="1"/>
  <c r="AW24" i="24"/>
  <c r="BC25" i="24"/>
  <c r="EV56" i="24"/>
  <c r="AQ13" i="24"/>
  <c r="BD13" i="24" s="1"/>
  <c r="AZ21" i="24"/>
  <c r="T5" i="16"/>
  <c r="U6" i="16"/>
  <c r="T3" i="16"/>
  <c r="AW12" i="24"/>
  <c r="BQ37" i="2"/>
  <c r="BM37" i="2"/>
  <c r="CO37" i="2" s="1"/>
  <c r="BN37" i="2"/>
  <c r="AU25" i="24"/>
  <c r="BB24" i="24" s="1"/>
  <c r="AN24" i="24"/>
  <c r="AT25" i="24"/>
  <c r="BN9" i="2"/>
  <c r="BQ9" i="2"/>
  <c r="BM9" i="2"/>
  <c r="CO9" i="2" s="1"/>
  <c r="AK19" i="24"/>
  <c r="AQ20" i="24"/>
  <c r="ET59" i="24"/>
  <c r="AQ21" i="24"/>
  <c r="AW22" i="24"/>
  <c r="AK7" i="24"/>
  <c r="BA14" i="24"/>
  <c r="AU13" i="24"/>
  <c r="BC23" i="24"/>
  <c r="FS49" i="24"/>
  <c r="GF49" i="24" s="1"/>
  <c r="GS49" i="24" s="1"/>
  <c r="HF49" i="24" s="1"/>
  <c r="HS49" i="24" s="1"/>
  <c r="IF49" i="24" s="1"/>
  <c r="IS49" i="24" s="1"/>
  <c r="JF49" i="24" s="1"/>
  <c r="JS49" i="24" s="1"/>
  <c r="KF49" i="24" s="1"/>
  <c r="KS49" i="24" s="1"/>
  <c r="LF49" i="24" s="1"/>
  <c r="LS49" i="24" s="1"/>
  <c r="MF49" i="24" s="1"/>
  <c r="MS49" i="24" s="1"/>
  <c r="EZ59" i="24"/>
  <c r="AE27" i="24"/>
  <c r="AK28" i="24"/>
  <c r="AW16" i="24"/>
  <c r="AV7" i="24"/>
  <c r="AK11" i="24"/>
  <c r="AX11" i="24" s="1"/>
  <c r="AE10" i="24"/>
  <c r="AL38" i="24"/>
  <c r="AQ35" i="24"/>
  <c r="AX34" i="24" s="1"/>
  <c r="AE28" i="24"/>
  <c r="AL27" i="24" s="1"/>
  <c r="AK29" i="24"/>
  <c r="AQ14" i="24"/>
  <c r="BD14" i="24" s="1"/>
  <c r="P5" i="6"/>
  <c r="P3" i="6"/>
  <c r="Q6" i="6"/>
  <c r="BP41" i="24"/>
  <c r="AU31" i="24"/>
  <c r="AO30" i="24"/>
  <c r="FC59" i="24"/>
  <c r="AW17" i="24"/>
  <c r="BD16" i="24" s="1"/>
  <c r="AE11" i="24"/>
  <c r="AK12" i="24"/>
  <c r="AN19" i="24"/>
  <c r="AT20" i="24"/>
  <c r="BG20" i="24" s="1"/>
  <c r="AQ28" i="24"/>
  <c r="AX27" i="24" s="1"/>
  <c r="AW29" i="24"/>
  <c r="FI57" i="24"/>
  <c r="T2" i="4"/>
  <c r="AQ23" i="24"/>
  <c r="BM33" i="2"/>
  <c r="CO33" i="2" s="1"/>
  <c r="BQ33" i="2"/>
  <c r="BN33" i="2"/>
  <c r="AR25" i="24"/>
  <c r="AL24" i="24"/>
  <c r="AQ15" i="24"/>
  <c r="BC11" i="24"/>
  <c r="EU59" i="24"/>
  <c r="AT23" i="24"/>
  <c r="AN22" i="24"/>
  <c r="FT49" i="24"/>
  <c r="GG49" i="24" s="1"/>
  <c r="GT49" i="24" s="1"/>
  <c r="HG49" i="24" s="1"/>
  <c r="HT49" i="24" s="1"/>
  <c r="IG49" i="24" s="1"/>
  <c r="IT49" i="24" s="1"/>
  <c r="JG49" i="24" s="1"/>
  <c r="JT49" i="24" s="1"/>
  <c r="KG49" i="24" s="1"/>
  <c r="KT49" i="24" s="1"/>
  <c r="LG49" i="24" s="1"/>
  <c r="LT49" i="24" s="1"/>
  <c r="MG49" i="24" s="1"/>
  <c r="AS30" i="24"/>
  <c r="AM29" i="24"/>
  <c r="FB59" i="24"/>
  <c r="FP57" i="24"/>
  <c r="GC57" i="24" s="1"/>
  <c r="GP57" i="24" s="1"/>
  <c r="HC57" i="24" s="1"/>
  <c r="HP57" i="24" s="1"/>
  <c r="IC57" i="24" s="1"/>
  <c r="IP57" i="24" s="1"/>
  <c r="JC57" i="24" s="1"/>
  <c r="JP57" i="24" s="1"/>
  <c r="KC57" i="24" s="1"/>
  <c r="AE20" i="24"/>
  <c r="AL19" i="24" s="1"/>
  <c r="AK21" i="24"/>
  <c r="FQ49" i="24"/>
  <c r="GD49" i="24" s="1"/>
  <c r="GQ49" i="24" s="1"/>
  <c r="HD49" i="24" s="1"/>
  <c r="HQ49" i="24" s="1"/>
  <c r="ID49" i="24" s="1"/>
  <c r="IQ49" i="24" s="1"/>
  <c r="JD49" i="24" s="1"/>
  <c r="JQ49" i="24" s="1"/>
  <c r="KD49" i="24" s="1"/>
  <c r="KQ49" i="24" s="1"/>
  <c r="LD49" i="24" s="1"/>
  <c r="LQ49" i="24" s="1"/>
  <c r="MD49" i="24" s="1"/>
  <c r="MQ49" i="24" s="1"/>
  <c r="FA58" i="24"/>
  <c r="AE16" i="24"/>
  <c r="AL15" i="24" s="1"/>
  <c r="AK17" i="24"/>
  <c r="AQ10" i="24"/>
  <c r="AX9" i="24" s="1"/>
  <c r="BE8" i="24" s="1"/>
  <c r="AK16" i="24"/>
  <c r="AE15" i="24"/>
  <c r="AY12" i="24"/>
  <c r="DY56" i="24"/>
  <c r="AP24" i="24"/>
  <c r="AW23" i="24" s="1"/>
  <c r="P5" i="2"/>
  <c r="P3" i="2"/>
  <c r="Q6" i="2"/>
  <c r="AW10" i="24"/>
  <c r="FF57" i="24"/>
  <c r="BB7" i="24"/>
  <c r="AQ27" i="24"/>
  <c r="AZ39" i="24"/>
  <c r="AY31" i="24"/>
  <c r="BO49" i="5"/>
  <c r="FC58" i="24"/>
  <c r="AW30" i="24"/>
  <c r="AW8" i="24"/>
  <c r="BD7" i="24" s="1"/>
  <c r="AQ22" i="24"/>
  <c r="BC31" i="24"/>
  <c r="FB58" i="24"/>
  <c r="AQ18" i="24"/>
  <c r="AE34" i="24"/>
  <c r="AK35" i="24"/>
  <c r="AQ17" i="24"/>
  <c r="BD17" i="24" s="1"/>
  <c r="AM10" i="24"/>
  <c r="AS11" i="24"/>
  <c r="FQ57" i="24"/>
  <c r="GD57" i="24" s="1"/>
  <c r="GQ57" i="24" s="1"/>
  <c r="HD57" i="24" s="1"/>
  <c r="HQ57" i="24" s="1"/>
  <c r="ID57" i="24" s="1"/>
  <c r="IQ57" i="24" s="1"/>
  <c r="JD57" i="24" s="1"/>
  <c r="JQ57" i="24" s="1"/>
  <c r="KD57" i="24" s="1"/>
  <c r="AW33" i="24"/>
  <c r="BJ33" i="24" s="1"/>
  <c r="BW33" i="24" s="1"/>
  <c r="AQ32" i="24"/>
  <c r="FG57" i="24"/>
  <c r="AV23" i="24"/>
  <c r="AP22" i="24"/>
  <c r="AV16" i="24"/>
  <c r="ER58" i="24"/>
  <c r="AT16" i="24"/>
  <c r="DY58" i="24"/>
  <c r="BB9" i="24"/>
  <c r="BO9" i="24" s="1"/>
  <c r="AV8" i="24"/>
  <c r="T5" i="11"/>
  <c r="U6" i="11"/>
  <c r="T3" i="11"/>
  <c r="BA30" i="24"/>
  <c r="N6" i="12"/>
  <c r="M3" i="12"/>
  <c r="M5" i="12"/>
  <c r="EZ56" i="24"/>
  <c r="AT19" i="24"/>
  <c r="AZ20" i="24"/>
  <c r="FB56" i="24"/>
  <c r="BA37" i="24"/>
  <c r="FK49" i="24"/>
  <c r="FX49" i="24" s="1"/>
  <c r="GK49" i="24" s="1"/>
  <c r="GX49" i="24" s="1"/>
  <c r="HK49" i="24" s="1"/>
  <c r="HX49" i="24" s="1"/>
  <c r="IK49" i="24" s="1"/>
  <c r="IX49" i="24" s="1"/>
  <c r="JK49" i="24" s="1"/>
  <c r="JX49" i="24" s="1"/>
  <c r="KK49" i="24" s="1"/>
  <c r="KX49" i="24" s="1"/>
  <c r="LK49" i="24" s="1"/>
  <c r="LX49" i="24" s="1"/>
  <c r="MK49" i="24" s="1"/>
  <c r="BA38" i="24"/>
  <c r="FN57" i="24"/>
  <c r="GA57" i="24" s="1"/>
  <c r="GN57" i="24" s="1"/>
  <c r="HA57" i="24" s="1"/>
  <c r="HN57" i="24" s="1"/>
  <c r="IA57" i="24" s="1"/>
  <c r="IN57" i="24" s="1"/>
  <c r="JA57" i="24" s="1"/>
  <c r="JN57" i="24" s="1"/>
  <c r="KA57" i="24" s="1"/>
  <c r="AV10" i="24"/>
  <c r="FA56" i="24"/>
  <c r="AK37" i="24"/>
  <c r="AX37" i="24" s="1"/>
  <c r="BK37" i="24" s="1"/>
  <c r="AE36" i="24"/>
  <c r="AQ36" i="24"/>
  <c r="BD36" i="24" s="1"/>
  <c r="FM49" i="24"/>
  <c r="FZ49" i="24" s="1"/>
  <c r="GM49" i="24" s="1"/>
  <c r="GZ49" i="24" s="1"/>
  <c r="HM49" i="24" s="1"/>
  <c r="HZ49" i="24" s="1"/>
  <c r="IM49" i="24" s="1"/>
  <c r="IZ49" i="24" s="1"/>
  <c r="JM49" i="24" s="1"/>
  <c r="JZ49" i="24" s="1"/>
  <c r="KM49" i="24" s="1"/>
  <c r="KZ49" i="24" s="1"/>
  <c r="LM49" i="24" s="1"/>
  <c r="LZ49" i="24" s="1"/>
  <c r="MM49" i="24" s="1"/>
  <c r="AW19" i="24"/>
  <c r="BC20" i="24"/>
  <c r="BM46" i="13"/>
  <c r="BN46" i="13"/>
  <c r="BO46" i="13" s="1"/>
  <c r="BP12" i="24"/>
  <c r="BB13" i="24"/>
  <c r="BA34" i="24"/>
  <c r="BQ40" i="24"/>
  <c r="BK39" i="24"/>
  <c r="BI24" i="24"/>
  <c r="BI34" i="24"/>
  <c r="BC33" i="24"/>
  <c r="BO36" i="2"/>
  <c r="CP36" i="2"/>
  <c r="BO39" i="24"/>
  <c r="BI38" i="24"/>
  <c r="BJ15" i="24"/>
  <c r="BI33" i="24"/>
  <c r="BV33" i="24" s="1"/>
  <c r="BC32" i="24"/>
  <c r="BD24" i="24"/>
  <c r="BO14" i="24"/>
  <c r="BV13" i="24" s="1"/>
  <c r="BH24" i="24"/>
  <c r="BB23" i="24"/>
  <c r="BH38" i="24"/>
  <c r="BB37" i="24"/>
  <c r="BP38" i="24"/>
  <c r="BJ37" i="24"/>
  <c r="BC13" i="24"/>
  <c r="BB16" i="24"/>
  <c r="BV39" i="24"/>
  <c r="BH8" i="24"/>
  <c r="BO33" i="24"/>
  <c r="BI32" i="24"/>
  <c r="BO38" i="24"/>
  <c r="BI37" i="24"/>
  <c r="BO31" i="24"/>
  <c r="BI30" i="24"/>
  <c r="BP40" i="24"/>
  <c r="BJ39" i="24"/>
  <c r="BJ11" i="24"/>
  <c r="BD10" i="24"/>
  <c r="BJ13" i="24"/>
  <c r="BD12" i="24"/>
  <c r="BB32" i="24"/>
  <c r="H12" i="3"/>
  <c r="H37" i="3"/>
  <c r="H11" i="3"/>
  <c r="H7" i="3"/>
  <c r="F10" i="25" s="1"/>
  <c r="H31" i="3"/>
  <c r="AG25" i="2"/>
  <c r="AA41" i="3"/>
  <c r="AJ59" i="6"/>
  <c r="G10" i="3"/>
  <c r="AB58" i="6"/>
  <c r="O49" i="13"/>
  <c r="L30" i="3"/>
  <c r="P40" i="3"/>
  <c r="N49" i="13"/>
  <c r="I38" i="3"/>
  <c r="AJ58" i="6"/>
  <c r="N32" i="3"/>
  <c r="AG59" i="6"/>
  <c r="K54" i="7"/>
  <c r="I57" i="11"/>
  <c r="H33" i="3"/>
  <c r="I57" i="7"/>
  <c r="Z59" i="6"/>
  <c r="S49" i="13"/>
  <c r="AA10" i="2"/>
  <c r="AI59" i="6"/>
  <c r="J57" i="7"/>
  <c r="AA59" i="6"/>
  <c r="L57" i="11"/>
  <c r="P31" i="3"/>
  <c r="AH58" i="6"/>
  <c r="AA33" i="3"/>
  <c r="R30" i="3"/>
  <c r="AB37" i="3"/>
  <c r="J22" i="3"/>
  <c r="AH13" i="2"/>
  <c r="M11" i="3"/>
  <c r="Q50" i="13"/>
  <c r="L19" i="3"/>
  <c r="P41" i="3"/>
  <c r="Z40" i="3"/>
  <c r="L49" i="13"/>
  <c r="Q59" i="6"/>
  <c r="K45" i="7"/>
  <c r="N38" i="3"/>
  <c r="P58" i="6"/>
  <c r="AJ59" i="5"/>
  <c r="AF59" i="6"/>
  <c r="N17" i="3"/>
  <c r="AA15" i="2"/>
  <c r="H18" i="3"/>
  <c r="H32" i="3"/>
  <c r="R37" i="3"/>
  <c r="S32" i="3"/>
  <c r="T13" i="3"/>
  <c r="P32" i="3"/>
  <c r="R50" i="13"/>
  <c r="AC57" i="6"/>
  <c r="U38" i="3"/>
  <c r="AH59" i="5"/>
  <c r="T18" i="3"/>
  <c r="K57" i="11"/>
  <c r="K60" i="7"/>
  <c r="K51" i="7"/>
  <c r="G9" i="3"/>
  <c r="I22" i="3"/>
  <c r="X59" i="6"/>
  <c r="Z56" i="6"/>
  <c r="H30" i="3"/>
  <c r="H21" i="3"/>
  <c r="AL42" i="24"/>
  <c r="AH38" i="2"/>
  <c r="S56" i="4"/>
  <c r="AG21" i="2"/>
  <c r="P12" i="3"/>
  <c r="N10" i="3"/>
  <c r="AA34" i="2"/>
  <c r="H57" i="7"/>
  <c r="AI59" i="5"/>
  <c r="K49" i="13"/>
  <c r="U36" i="3"/>
  <c r="U14" i="3"/>
  <c r="S13" i="3"/>
  <c r="AH40" i="3"/>
  <c r="AF31" i="3"/>
  <c r="AG12" i="3"/>
  <c r="AF38" i="3"/>
  <c r="AF14" i="3"/>
  <c r="AQ42" i="24"/>
  <c r="BI26" i="24"/>
  <c r="Z26" i="3" s="1"/>
  <c r="AJ56" i="6"/>
  <c r="AB59" i="6"/>
  <c r="J10" i="3"/>
  <c r="AG34" i="3"/>
  <c r="AD57" i="6"/>
  <c r="N40" i="3"/>
  <c r="J19" i="3"/>
  <c r="K50" i="7"/>
  <c r="AA56" i="6"/>
  <c r="AH21" i="2"/>
  <c r="AK10" i="2"/>
  <c r="H9" i="3"/>
  <c r="J49" i="13"/>
  <c r="N22" i="3"/>
  <c r="AG12" i="2"/>
  <c r="S57" i="4"/>
  <c r="Q49" i="13"/>
  <c r="AI57" i="5"/>
  <c r="G57" i="7"/>
  <c r="AI58" i="6"/>
  <c r="M23" i="3"/>
  <c r="R38" i="3"/>
  <c r="M49" i="13"/>
  <c r="BV42" i="24"/>
  <c r="BA26" i="24"/>
  <c r="AX42" i="24"/>
  <c r="H49" i="13"/>
  <c r="P49" i="13"/>
  <c r="I32" i="3"/>
  <c r="AH57" i="5"/>
  <c r="K47" i="7"/>
  <c r="AE57" i="6"/>
  <c r="L11" i="3"/>
  <c r="I55" i="11"/>
  <c r="N12" i="3"/>
  <c r="AG7" i="2"/>
  <c r="AJ19" i="2"/>
  <c r="S60" i="4"/>
  <c r="G49" i="13"/>
  <c r="AG58" i="6"/>
  <c r="N23" i="3"/>
  <c r="S7" i="3"/>
  <c r="Q10" i="25" s="1"/>
  <c r="M8" i="3"/>
  <c r="AF56" i="6"/>
  <c r="N19" i="3"/>
  <c r="I41" i="3"/>
  <c r="V49" i="13"/>
  <c r="AJ23" i="2"/>
  <c r="K13" i="3"/>
  <c r="P56" i="6"/>
  <c r="P50" i="13"/>
  <c r="J31" i="3"/>
  <c r="AG10" i="2"/>
  <c r="AA58" i="6"/>
  <c r="Z58" i="6"/>
  <c r="K52" i="7"/>
  <c r="K22" i="3"/>
  <c r="N31" i="3"/>
  <c r="T25" i="3"/>
  <c r="AS42" i="24"/>
  <c r="S58" i="4"/>
  <c r="H15" i="3"/>
  <c r="AH15" i="2"/>
  <c r="H27" i="3"/>
  <c r="N8" i="3"/>
  <c r="AI10" i="2"/>
  <c r="K19" i="3"/>
  <c r="J57" i="11"/>
  <c r="U10" i="3"/>
  <c r="AR26" i="24"/>
  <c r="AW26" i="24"/>
  <c r="N26" i="3" s="1"/>
  <c r="BB26" i="24"/>
  <c r="BC26" i="24"/>
  <c r="R49" i="13"/>
  <c r="AI56" i="6"/>
  <c r="R31" i="3"/>
  <c r="H8" i="3"/>
  <c r="N27" i="3"/>
  <c r="AJ17" i="2"/>
  <c r="N34" i="3"/>
  <c r="G21" i="3"/>
  <c r="X56" i="6"/>
  <c r="Y59" i="6"/>
  <c r="AG32" i="2"/>
  <c r="K55" i="7"/>
  <c r="K49" i="7"/>
  <c r="J27" i="3"/>
  <c r="AZ42" i="24"/>
  <c r="AJ21" i="2"/>
  <c r="AB56" i="6"/>
  <c r="AG19" i="2"/>
  <c r="S8" i="3"/>
  <c r="L31" i="3"/>
  <c r="O27" i="3"/>
  <c r="S59" i="4"/>
  <c r="AG17" i="2"/>
  <c r="J11" i="3"/>
  <c r="BE42" i="24"/>
  <c r="AH25" i="2"/>
  <c r="AQ26" i="24"/>
  <c r="R59" i="6"/>
  <c r="T17" i="3"/>
  <c r="N18" i="3"/>
  <c r="AC59" i="6"/>
  <c r="O50" i="13"/>
  <c r="K18" i="3"/>
  <c r="M22" i="3"/>
  <c r="AG41" i="2"/>
  <c r="AK57" i="6"/>
  <c r="K53" i="7"/>
  <c r="K46" i="7"/>
  <c r="U41" i="3"/>
  <c r="AG18" i="2"/>
  <c r="U13" i="3"/>
  <c r="T23" i="3"/>
  <c r="H14" i="3"/>
  <c r="AK30" i="2"/>
  <c r="H23" i="3"/>
  <c r="AH59" i="6"/>
  <c r="W40" i="3"/>
  <c r="T31" i="3"/>
  <c r="M57" i="11"/>
  <c r="X58" i="6"/>
  <c r="AH56" i="6"/>
  <c r="AG56" i="6"/>
  <c r="Y38" i="3"/>
  <c r="Z38" i="3"/>
  <c r="AA37" i="3"/>
  <c r="Z30" i="3"/>
  <c r="U7" i="3"/>
  <c r="S10" i="25" s="1"/>
  <c r="CR42" i="5"/>
  <c r="T32" i="3"/>
  <c r="AG38" i="3"/>
  <c r="AA13" i="3"/>
  <c r="O34" i="3"/>
  <c r="Z34" i="3"/>
  <c r="V8" i="3"/>
  <c r="Y8" i="3"/>
  <c r="U12" i="3"/>
  <c r="AA11" i="3"/>
  <c r="L33" i="4"/>
  <c r="AG40" i="3"/>
  <c r="M10" i="3"/>
  <c r="AA15" i="3"/>
  <c r="Z32" i="3"/>
  <c r="AE9" i="25"/>
  <c r="I26" i="3"/>
  <c r="S26" i="3"/>
  <c r="T26" i="3"/>
  <c r="H26" i="3"/>
  <c r="BD22" i="24" l="1"/>
  <c r="BJ30" i="24"/>
  <c r="BC24" i="24"/>
  <c r="AX40" i="24"/>
  <c r="BK40" i="24" s="1"/>
  <c r="AX30" i="24"/>
  <c r="BM39" i="24"/>
  <c r="AV30" i="2"/>
  <c r="BY30" i="2" s="1"/>
  <c r="BI30" i="2"/>
  <c r="CL30" i="2" s="1"/>
  <c r="BB30" i="2"/>
  <c r="CE30" i="2" s="1"/>
  <c r="CX30" i="2"/>
  <c r="CY30" i="2" s="1"/>
  <c r="BE30" i="2"/>
  <c r="CH30" i="2" s="1"/>
  <c r="AT30" i="2"/>
  <c r="BW30" i="2" s="1"/>
  <c r="AW30" i="2"/>
  <c r="BZ30" i="2" s="1"/>
  <c r="CW30" i="2"/>
  <c r="CT30" i="2"/>
  <c r="AP30" i="2"/>
  <c r="BS30" i="2" s="1"/>
  <c r="BC30" i="2"/>
  <c r="CF30" i="2" s="1"/>
  <c r="BD30" i="2"/>
  <c r="CG30" i="2" s="1"/>
  <c r="AY30" i="2"/>
  <c r="CB30" i="2" s="1"/>
  <c r="BF30" i="2"/>
  <c r="CI30" i="2" s="1"/>
  <c r="AO30" i="2"/>
  <c r="BR30" i="2" s="1"/>
  <c r="BA30" i="2"/>
  <c r="CD30" i="2" s="1"/>
  <c r="AN30" i="2"/>
  <c r="AR30" i="2"/>
  <c r="BU30" i="2" s="1"/>
  <c r="BH30" i="2"/>
  <c r="CK30" i="2" s="1"/>
  <c r="AQ30" i="2"/>
  <c r="BT30" i="2" s="1"/>
  <c r="AX30" i="2"/>
  <c r="CA30" i="2" s="1"/>
  <c r="CN30" i="2"/>
  <c r="BL30" i="2" s="1"/>
  <c r="BK30" i="2" s="1"/>
  <c r="AU30" i="2"/>
  <c r="BX30" i="2" s="1"/>
  <c r="AS30" i="2"/>
  <c r="BV30" i="2" s="1"/>
  <c r="BJ30" i="2"/>
  <c r="CM30" i="2" s="1"/>
  <c r="BG30" i="2"/>
  <c r="CJ30" i="2" s="1"/>
  <c r="AZ30" i="2"/>
  <c r="CC30" i="2" s="1"/>
  <c r="BG18" i="2"/>
  <c r="CJ18" i="2" s="1"/>
  <c r="BJ18" i="2"/>
  <c r="CM18" i="2" s="1"/>
  <c r="CT18" i="2"/>
  <c r="CW18" i="2"/>
  <c r="AV18" i="2"/>
  <c r="BY18" i="2" s="1"/>
  <c r="CX18" i="2"/>
  <c r="CY18" i="2" s="1"/>
  <c r="AR18" i="2"/>
  <c r="BU18" i="2" s="1"/>
  <c r="CN18" i="2"/>
  <c r="BL18" i="2" s="1"/>
  <c r="BK18" i="2" s="1"/>
  <c r="AX18" i="2"/>
  <c r="CA18" i="2" s="1"/>
  <c r="BF18" i="2"/>
  <c r="CI18" i="2" s="1"/>
  <c r="AQ18" i="2"/>
  <c r="BT18" i="2" s="1"/>
  <c r="BC18" i="2"/>
  <c r="CF18" i="2" s="1"/>
  <c r="AY18" i="2"/>
  <c r="CB18" i="2" s="1"/>
  <c r="BD18" i="2"/>
  <c r="CG18" i="2" s="1"/>
  <c r="AT18" i="2"/>
  <c r="BW18" i="2" s="1"/>
  <c r="AN18" i="2"/>
  <c r="BH18" i="2"/>
  <c r="CK18" i="2" s="1"/>
  <c r="AU18" i="2"/>
  <c r="BX18" i="2" s="1"/>
  <c r="AZ18" i="2"/>
  <c r="CC18" i="2" s="1"/>
  <c r="BI18" i="2"/>
  <c r="CL18" i="2" s="1"/>
  <c r="AP18" i="2"/>
  <c r="BS18" i="2" s="1"/>
  <c r="BB18" i="2"/>
  <c r="CE18" i="2" s="1"/>
  <c r="BE18" i="2"/>
  <c r="CH18" i="2" s="1"/>
  <c r="BA18" i="2"/>
  <c r="CD18" i="2" s="1"/>
  <c r="AO18" i="2"/>
  <c r="BR18" i="2" s="1"/>
  <c r="AS18" i="2"/>
  <c r="BV18" i="2" s="1"/>
  <c r="AW18" i="2"/>
  <c r="BZ18" i="2" s="1"/>
  <c r="AV41" i="2"/>
  <c r="BY41" i="2" s="1"/>
  <c r="AR41" i="2"/>
  <c r="BU41" i="2" s="1"/>
  <c r="AO41" i="2"/>
  <c r="BR41" i="2" s="1"/>
  <c r="AY41" i="2"/>
  <c r="CB41" i="2" s="1"/>
  <c r="BG41" i="2"/>
  <c r="CJ41" i="2" s="1"/>
  <c r="CW41" i="2"/>
  <c r="BI41" i="2"/>
  <c r="CL41" i="2" s="1"/>
  <c r="BF41" i="2"/>
  <c r="CI41" i="2" s="1"/>
  <c r="CT41" i="2"/>
  <c r="BH41" i="2"/>
  <c r="CK41" i="2" s="1"/>
  <c r="AN41" i="2"/>
  <c r="AT41" i="2"/>
  <c r="BW41" i="2" s="1"/>
  <c r="BD41" i="2"/>
  <c r="CG41" i="2" s="1"/>
  <c r="AW41" i="2"/>
  <c r="BZ41" i="2" s="1"/>
  <c r="AZ41" i="2"/>
  <c r="CC41" i="2" s="1"/>
  <c r="AU41" i="2"/>
  <c r="BX41" i="2" s="1"/>
  <c r="AX41" i="2"/>
  <c r="CA41" i="2" s="1"/>
  <c r="AS41" i="2"/>
  <c r="BV41" i="2" s="1"/>
  <c r="BA41" i="2"/>
  <c r="CD41" i="2" s="1"/>
  <c r="CX41" i="2"/>
  <c r="CY41" i="2" s="1"/>
  <c r="BJ41" i="2"/>
  <c r="CM41" i="2" s="1"/>
  <c r="BE41" i="2"/>
  <c r="CH41" i="2" s="1"/>
  <c r="BC41" i="2"/>
  <c r="CF41" i="2" s="1"/>
  <c r="BB41" i="2"/>
  <c r="CE41" i="2" s="1"/>
  <c r="CN41" i="2"/>
  <c r="BL41" i="2" s="1"/>
  <c r="BK41" i="2" s="1"/>
  <c r="AQ41" i="2"/>
  <c r="BT41" i="2" s="1"/>
  <c r="AP41" i="2"/>
  <c r="BS41" i="2" s="1"/>
  <c r="AN17" i="2"/>
  <c r="AV17" i="2"/>
  <c r="BY17" i="2" s="1"/>
  <c r="CT17" i="2"/>
  <c r="AX17" i="2"/>
  <c r="CA17" i="2" s="1"/>
  <c r="CN17" i="2"/>
  <c r="BL17" i="2" s="1"/>
  <c r="BK17" i="2" s="1"/>
  <c r="AU17" i="2"/>
  <c r="BX17" i="2" s="1"/>
  <c r="BF17" i="2"/>
  <c r="CI17" i="2" s="1"/>
  <c r="AY17" i="2"/>
  <c r="CB17" i="2" s="1"/>
  <c r="BC17" i="2"/>
  <c r="CF17" i="2" s="1"/>
  <c r="BB17" i="2"/>
  <c r="CE17" i="2" s="1"/>
  <c r="BI17" i="2"/>
  <c r="CL17" i="2" s="1"/>
  <c r="BH17" i="2"/>
  <c r="CK17" i="2" s="1"/>
  <c r="AW17" i="2"/>
  <c r="BZ17" i="2" s="1"/>
  <c r="BJ17" i="2"/>
  <c r="CM17" i="2" s="1"/>
  <c r="AZ17" i="2"/>
  <c r="CC17" i="2" s="1"/>
  <c r="BA17" i="2"/>
  <c r="CD17" i="2" s="1"/>
  <c r="AO17" i="2"/>
  <c r="BR17" i="2" s="1"/>
  <c r="AQ17" i="2"/>
  <c r="BT17" i="2" s="1"/>
  <c r="BD17" i="2"/>
  <c r="CG17" i="2" s="1"/>
  <c r="AR17" i="2"/>
  <c r="BU17" i="2" s="1"/>
  <c r="AS17" i="2"/>
  <c r="BV17" i="2" s="1"/>
  <c r="AP17" i="2"/>
  <c r="BS17" i="2" s="1"/>
  <c r="BG17" i="2"/>
  <c r="CJ17" i="2" s="1"/>
  <c r="BE17" i="2"/>
  <c r="CH17" i="2" s="1"/>
  <c r="CX17" i="2"/>
  <c r="CY17" i="2" s="1"/>
  <c r="AT17" i="2"/>
  <c r="BW17" i="2" s="1"/>
  <c r="CW17" i="2"/>
  <c r="AZ19" i="2"/>
  <c r="CC19" i="2" s="1"/>
  <c r="AO19" i="2"/>
  <c r="BR19" i="2" s="1"/>
  <c r="BF19" i="2"/>
  <c r="CI19" i="2" s="1"/>
  <c r="BG19" i="2"/>
  <c r="CJ19" i="2" s="1"/>
  <c r="BD19" i="2"/>
  <c r="CG19" i="2" s="1"/>
  <c r="AN19" i="2"/>
  <c r="BH19" i="2"/>
  <c r="CK19" i="2" s="1"/>
  <c r="CX19" i="2"/>
  <c r="CY19" i="2" s="1"/>
  <c r="BC19" i="2"/>
  <c r="CF19" i="2" s="1"/>
  <c r="CW19" i="2"/>
  <c r="AY19" i="2"/>
  <c r="CB19" i="2" s="1"/>
  <c r="CT19" i="2"/>
  <c r="CN19" i="2"/>
  <c r="BL19" i="2" s="1"/>
  <c r="BK19" i="2" s="1"/>
  <c r="AS19" i="2"/>
  <c r="BV19" i="2" s="1"/>
  <c r="BB19" i="2"/>
  <c r="CE19" i="2" s="1"/>
  <c r="BA19" i="2"/>
  <c r="CD19" i="2" s="1"/>
  <c r="AP19" i="2"/>
  <c r="BS19" i="2" s="1"/>
  <c r="AR19" i="2"/>
  <c r="BU19" i="2" s="1"/>
  <c r="BJ19" i="2"/>
  <c r="CM19" i="2" s="1"/>
  <c r="AQ19" i="2"/>
  <c r="BT19" i="2" s="1"/>
  <c r="AU19" i="2"/>
  <c r="BX19" i="2" s="1"/>
  <c r="AW19" i="2"/>
  <c r="BZ19" i="2" s="1"/>
  <c r="AV19" i="2"/>
  <c r="BY19" i="2" s="1"/>
  <c r="BE19" i="2"/>
  <c r="CH19" i="2" s="1"/>
  <c r="AX19" i="2"/>
  <c r="CA19" i="2" s="1"/>
  <c r="BI19" i="2"/>
  <c r="CL19" i="2" s="1"/>
  <c r="AT19" i="2"/>
  <c r="BW19" i="2" s="1"/>
  <c r="BG41" i="24"/>
  <c r="AO32" i="2"/>
  <c r="BR32" i="2" s="1"/>
  <c r="AT32" i="2"/>
  <c r="BW32" i="2" s="1"/>
  <c r="CX32" i="2"/>
  <c r="CY32" i="2" s="1"/>
  <c r="AY32" i="2"/>
  <c r="CB32" i="2" s="1"/>
  <c r="BE32" i="2"/>
  <c r="CH32" i="2" s="1"/>
  <c r="AV32" i="2"/>
  <c r="BY32" i="2" s="1"/>
  <c r="AS32" i="2"/>
  <c r="BV32" i="2" s="1"/>
  <c r="BB32" i="2"/>
  <c r="CE32" i="2" s="1"/>
  <c r="BI32" i="2"/>
  <c r="CL32" i="2" s="1"/>
  <c r="CN32" i="2"/>
  <c r="BL32" i="2" s="1"/>
  <c r="BK32" i="2" s="1"/>
  <c r="CT32" i="2"/>
  <c r="BD32" i="2"/>
  <c r="CG32" i="2" s="1"/>
  <c r="BF32" i="2"/>
  <c r="CI32" i="2" s="1"/>
  <c r="BC32" i="2"/>
  <c r="CF32" i="2" s="1"/>
  <c r="AP32" i="2"/>
  <c r="BS32" i="2" s="1"/>
  <c r="AN32" i="2"/>
  <c r="AU32" i="2"/>
  <c r="BX32" i="2" s="1"/>
  <c r="CW32" i="2"/>
  <c r="AX32" i="2"/>
  <c r="CA32" i="2" s="1"/>
  <c r="AR32" i="2"/>
  <c r="BU32" i="2" s="1"/>
  <c r="BJ32" i="2"/>
  <c r="CM32" i="2" s="1"/>
  <c r="AW32" i="2"/>
  <c r="BZ32" i="2" s="1"/>
  <c r="BG32" i="2"/>
  <c r="CJ32" i="2" s="1"/>
  <c r="BA32" i="2"/>
  <c r="CD32" i="2" s="1"/>
  <c r="AZ32" i="2"/>
  <c r="CC32" i="2" s="1"/>
  <c r="AQ32" i="2"/>
  <c r="BT32" i="2" s="1"/>
  <c r="BH32" i="2"/>
  <c r="CK32" i="2" s="1"/>
  <c r="AJ74" i="2"/>
  <c r="AJ72" i="2"/>
  <c r="AJ75" i="2"/>
  <c r="AJ73" i="2"/>
  <c r="H70" i="3"/>
  <c r="H66" i="3"/>
  <c r="H69" i="3"/>
  <c r="H68" i="3"/>
  <c r="H64" i="3"/>
  <c r="H65" i="3"/>
  <c r="H67" i="3"/>
  <c r="H63" i="3"/>
  <c r="BJ25" i="24"/>
  <c r="BI25" i="24"/>
  <c r="AI73" i="2"/>
  <c r="AI75" i="2"/>
  <c r="AI72" i="2"/>
  <c r="AI74" i="2"/>
  <c r="N63" i="3"/>
  <c r="N68" i="3"/>
  <c r="N64" i="3"/>
  <c r="N70" i="3"/>
  <c r="N67" i="3"/>
  <c r="N65" i="3"/>
  <c r="N69" i="3"/>
  <c r="N66" i="3"/>
  <c r="AZ41" i="24"/>
  <c r="AT23" i="2"/>
  <c r="BW23" i="2" s="1"/>
  <c r="AV23" i="2"/>
  <c r="BY23" i="2" s="1"/>
  <c r="CW23" i="2"/>
  <c r="CT23" i="2"/>
  <c r="BF23" i="2"/>
  <c r="CI23" i="2" s="1"/>
  <c r="BJ23" i="2"/>
  <c r="CM23" i="2" s="1"/>
  <c r="BC23" i="2"/>
  <c r="CF23" i="2" s="1"/>
  <c r="AR23" i="2"/>
  <c r="BU23" i="2" s="1"/>
  <c r="BD23" i="2"/>
  <c r="CG23" i="2" s="1"/>
  <c r="AX23" i="2"/>
  <c r="CA23" i="2" s="1"/>
  <c r="BI23" i="2"/>
  <c r="CL23" i="2" s="1"/>
  <c r="BB23" i="2"/>
  <c r="CE23" i="2" s="1"/>
  <c r="AP23" i="2"/>
  <c r="BS23" i="2" s="1"/>
  <c r="AN23" i="2"/>
  <c r="CX23" i="2"/>
  <c r="CY23" i="2" s="1"/>
  <c r="AO23" i="2"/>
  <c r="BR23" i="2" s="1"/>
  <c r="AZ23" i="2"/>
  <c r="CC23" i="2" s="1"/>
  <c r="CN23" i="2"/>
  <c r="BL23" i="2" s="1"/>
  <c r="BK23" i="2" s="1"/>
  <c r="AW23" i="2"/>
  <c r="BZ23" i="2" s="1"/>
  <c r="AQ23" i="2"/>
  <c r="BT23" i="2" s="1"/>
  <c r="BE23" i="2"/>
  <c r="CH23" i="2" s="1"/>
  <c r="AY23" i="2"/>
  <c r="CB23" i="2" s="1"/>
  <c r="BH23" i="2"/>
  <c r="CK23" i="2" s="1"/>
  <c r="AS23" i="2"/>
  <c r="BV23" i="2" s="1"/>
  <c r="BA23" i="2"/>
  <c r="CD23" i="2" s="1"/>
  <c r="BG23" i="2"/>
  <c r="CJ23" i="2" s="1"/>
  <c r="AU23" i="2"/>
  <c r="BX23" i="2" s="1"/>
  <c r="M66" i="3"/>
  <c r="M69" i="3"/>
  <c r="M63" i="3"/>
  <c r="M67" i="3"/>
  <c r="M68" i="3"/>
  <c r="M70" i="3"/>
  <c r="M65" i="3"/>
  <c r="M64" i="3"/>
  <c r="AG72" i="2"/>
  <c r="AG73" i="2"/>
  <c r="AG74" i="2"/>
  <c r="AG75" i="2"/>
  <c r="AQ7" i="2"/>
  <c r="BT7" i="2" s="1"/>
  <c r="BA7" i="2"/>
  <c r="CD7" i="2" s="1"/>
  <c r="BI7" i="2"/>
  <c r="CL7" i="2" s="1"/>
  <c r="BG7" i="2"/>
  <c r="CJ7" i="2" s="1"/>
  <c r="CW7" i="2"/>
  <c r="BC7" i="2"/>
  <c r="CF7" i="2" s="1"/>
  <c r="AY7" i="2"/>
  <c r="CB7" i="2" s="1"/>
  <c r="BH7" i="2"/>
  <c r="CK7" i="2" s="1"/>
  <c r="CX7" i="2"/>
  <c r="CY7" i="2" s="1"/>
  <c r="AW7" i="2"/>
  <c r="BZ7" i="2" s="1"/>
  <c r="BJ7" i="2"/>
  <c r="CM7" i="2" s="1"/>
  <c r="AT7" i="2"/>
  <c r="BW7" i="2" s="1"/>
  <c r="AN7" i="2"/>
  <c r="AP7" i="2"/>
  <c r="BS7" i="2" s="1"/>
  <c r="CT7" i="2"/>
  <c r="AR7" i="2"/>
  <c r="BU7" i="2" s="1"/>
  <c r="CN7" i="2"/>
  <c r="BL7" i="2" s="1"/>
  <c r="BK7" i="2" s="1"/>
  <c r="BB7" i="2"/>
  <c r="CE7" i="2" s="1"/>
  <c r="BF7" i="2"/>
  <c r="CI7" i="2" s="1"/>
  <c r="BD7" i="2"/>
  <c r="CG7" i="2" s="1"/>
  <c r="AO7" i="2"/>
  <c r="BR7" i="2" s="1"/>
  <c r="AU7" i="2"/>
  <c r="BX7" i="2" s="1"/>
  <c r="BE7" i="2"/>
  <c r="CH7" i="2" s="1"/>
  <c r="AS7" i="2"/>
  <c r="BV7" i="2" s="1"/>
  <c r="AZ7" i="2"/>
  <c r="CC7" i="2" s="1"/>
  <c r="AX7" i="2"/>
  <c r="CA7" i="2" s="1"/>
  <c r="AV7" i="2"/>
  <c r="BY7" i="2" s="1"/>
  <c r="AN57" i="5"/>
  <c r="AQ57" i="5"/>
  <c r="AV57" i="5"/>
  <c r="BC57" i="5"/>
  <c r="AS57" i="5"/>
  <c r="AY57" i="5"/>
  <c r="BF57" i="5"/>
  <c r="BB57" i="5"/>
  <c r="AZ57" i="5"/>
  <c r="BI57" i="5"/>
  <c r="BE57" i="5"/>
  <c r="AW57" i="5"/>
  <c r="BA57" i="5"/>
  <c r="CX57" i="5"/>
  <c r="BD57" i="5"/>
  <c r="BH57" i="5"/>
  <c r="CW57" i="5"/>
  <c r="AX57" i="5"/>
  <c r="AT57" i="5"/>
  <c r="BG57" i="5"/>
  <c r="AR57" i="5"/>
  <c r="AU57" i="5"/>
  <c r="CT57" i="5"/>
  <c r="AO57" i="5"/>
  <c r="AP57" i="5"/>
  <c r="BJ57" i="5"/>
  <c r="AV12" i="2"/>
  <c r="BY12" i="2" s="1"/>
  <c r="AW12" i="2"/>
  <c r="BZ12" i="2" s="1"/>
  <c r="AQ12" i="2"/>
  <c r="BT12" i="2" s="1"/>
  <c r="AN12" i="2"/>
  <c r="BJ12" i="2"/>
  <c r="CM12" i="2" s="1"/>
  <c r="BC12" i="2"/>
  <c r="CF12" i="2" s="1"/>
  <c r="BG12" i="2"/>
  <c r="CJ12" i="2" s="1"/>
  <c r="AZ12" i="2"/>
  <c r="CC12" i="2" s="1"/>
  <c r="AY12" i="2"/>
  <c r="CB12" i="2" s="1"/>
  <c r="BA12" i="2"/>
  <c r="CD12" i="2" s="1"/>
  <c r="BI12" i="2"/>
  <c r="CL12" i="2" s="1"/>
  <c r="AX12" i="2"/>
  <c r="CA12" i="2" s="1"/>
  <c r="AO12" i="2"/>
  <c r="BR12" i="2" s="1"/>
  <c r="AP12" i="2"/>
  <c r="BS12" i="2" s="1"/>
  <c r="BF12" i="2"/>
  <c r="CI12" i="2" s="1"/>
  <c r="CT12" i="2"/>
  <c r="BD12" i="2"/>
  <c r="CG12" i="2" s="1"/>
  <c r="AS12" i="2"/>
  <c r="BV12" i="2" s="1"/>
  <c r="AU12" i="2"/>
  <c r="BX12" i="2" s="1"/>
  <c r="AT12" i="2"/>
  <c r="BW12" i="2" s="1"/>
  <c r="BE12" i="2"/>
  <c r="CH12" i="2" s="1"/>
  <c r="BB12" i="2"/>
  <c r="CE12" i="2" s="1"/>
  <c r="AR12" i="2"/>
  <c r="BU12" i="2" s="1"/>
  <c r="BH12" i="2"/>
  <c r="CK12" i="2" s="1"/>
  <c r="CW12" i="2"/>
  <c r="CN12" i="2"/>
  <c r="BL12" i="2" s="1"/>
  <c r="BK12" i="2" s="1"/>
  <c r="CX12" i="2"/>
  <c r="CY12" i="2" s="1"/>
  <c r="AK74" i="2"/>
  <c r="AK75" i="2"/>
  <c r="AK72" i="2"/>
  <c r="AK73" i="2"/>
  <c r="AO34" i="2"/>
  <c r="BR34" i="2" s="1"/>
  <c r="AP34" i="2"/>
  <c r="BS34" i="2" s="1"/>
  <c r="AT34" i="2"/>
  <c r="BW34" i="2" s="1"/>
  <c r="AY34" i="2"/>
  <c r="CB34" i="2" s="1"/>
  <c r="BD34" i="2"/>
  <c r="CG34" i="2" s="1"/>
  <c r="BI34" i="2"/>
  <c r="CL34" i="2" s="1"/>
  <c r="AW34" i="2"/>
  <c r="BZ34" i="2" s="1"/>
  <c r="CW34" i="2"/>
  <c r="AV34" i="2"/>
  <c r="BY34" i="2" s="1"/>
  <c r="BH34" i="2"/>
  <c r="CK34" i="2" s="1"/>
  <c r="BJ34" i="2"/>
  <c r="CM34" i="2" s="1"/>
  <c r="AR34" i="2"/>
  <c r="BU34" i="2" s="1"/>
  <c r="CT34" i="2"/>
  <c r="AN34" i="2"/>
  <c r="BC34" i="2"/>
  <c r="CF34" i="2" s="1"/>
  <c r="BB34" i="2"/>
  <c r="CE34" i="2" s="1"/>
  <c r="CX34" i="2"/>
  <c r="CY34" i="2" s="1"/>
  <c r="BF34" i="2"/>
  <c r="CI34" i="2" s="1"/>
  <c r="BE34" i="2"/>
  <c r="CH34" i="2" s="1"/>
  <c r="AQ34" i="2"/>
  <c r="BT34" i="2" s="1"/>
  <c r="AU34" i="2"/>
  <c r="BX34" i="2" s="1"/>
  <c r="AX34" i="2"/>
  <c r="CA34" i="2" s="1"/>
  <c r="AS34" i="2"/>
  <c r="BV34" i="2" s="1"/>
  <c r="AZ34" i="2"/>
  <c r="CC34" i="2" s="1"/>
  <c r="BG34" i="2"/>
  <c r="CJ34" i="2" s="1"/>
  <c r="BA34" i="2"/>
  <c r="CD34" i="2" s="1"/>
  <c r="CN34" i="2"/>
  <c r="BL34" i="2" s="1"/>
  <c r="BK34" i="2" s="1"/>
  <c r="AQ21" i="2"/>
  <c r="BT21" i="2" s="1"/>
  <c r="CT21" i="2"/>
  <c r="AU21" i="2"/>
  <c r="BX21" i="2" s="1"/>
  <c r="AW21" i="2"/>
  <c r="BZ21" i="2" s="1"/>
  <c r="BF21" i="2"/>
  <c r="CI21" i="2" s="1"/>
  <c r="AO21" i="2"/>
  <c r="BR21" i="2" s="1"/>
  <c r="CW21" i="2"/>
  <c r="BG21" i="2"/>
  <c r="CJ21" i="2" s="1"/>
  <c r="AN21" i="2"/>
  <c r="AZ21" i="2"/>
  <c r="CC21" i="2" s="1"/>
  <c r="BB21" i="2"/>
  <c r="CE21" i="2" s="1"/>
  <c r="CN21" i="2"/>
  <c r="BL21" i="2" s="1"/>
  <c r="BK21" i="2" s="1"/>
  <c r="BE21" i="2"/>
  <c r="CH21" i="2" s="1"/>
  <c r="BJ21" i="2"/>
  <c r="CM21" i="2" s="1"/>
  <c r="AX21" i="2"/>
  <c r="CA21" i="2" s="1"/>
  <c r="BD21" i="2"/>
  <c r="CG21" i="2" s="1"/>
  <c r="AS21" i="2"/>
  <c r="BV21" i="2" s="1"/>
  <c r="AV21" i="2"/>
  <c r="BY21" i="2" s="1"/>
  <c r="AP21" i="2"/>
  <c r="BS21" i="2" s="1"/>
  <c r="AR21" i="2"/>
  <c r="BU21" i="2" s="1"/>
  <c r="CX21" i="2"/>
  <c r="CY21" i="2" s="1"/>
  <c r="BA21" i="2"/>
  <c r="CD21" i="2" s="1"/>
  <c r="AY21" i="2"/>
  <c r="CB21" i="2" s="1"/>
  <c r="AT21" i="2"/>
  <c r="BW21" i="2" s="1"/>
  <c r="BH21" i="2"/>
  <c r="CK21" i="2" s="1"/>
  <c r="BC21" i="2"/>
  <c r="CF21" i="2" s="1"/>
  <c r="BI21" i="2"/>
  <c r="CL21" i="2" s="1"/>
  <c r="AO38" i="2"/>
  <c r="BR38" i="2" s="1"/>
  <c r="BA38" i="2"/>
  <c r="CD38" i="2" s="1"/>
  <c r="AT38" i="2"/>
  <c r="BW38" i="2" s="1"/>
  <c r="BC38" i="2"/>
  <c r="CF38" i="2" s="1"/>
  <c r="BH38" i="2"/>
  <c r="CK38" i="2" s="1"/>
  <c r="AY38" i="2"/>
  <c r="CB38" i="2" s="1"/>
  <c r="AX38" i="2"/>
  <c r="CA38" i="2" s="1"/>
  <c r="BJ38" i="2"/>
  <c r="CM38" i="2" s="1"/>
  <c r="AV38" i="2"/>
  <c r="BY38" i="2" s="1"/>
  <c r="AU38" i="2"/>
  <c r="BX38" i="2" s="1"/>
  <c r="BE38" i="2"/>
  <c r="CH38" i="2" s="1"/>
  <c r="AW38" i="2"/>
  <c r="BZ38" i="2" s="1"/>
  <c r="BI38" i="2"/>
  <c r="CL38" i="2" s="1"/>
  <c r="BD38" i="2"/>
  <c r="CG38" i="2" s="1"/>
  <c r="AQ38" i="2"/>
  <c r="BT38" i="2" s="1"/>
  <c r="CN38" i="2"/>
  <c r="BL38" i="2" s="1"/>
  <c r="BK38" i="2" s="1"/>
  <c r="AR38" i="2"/>
  <c r="BU38" i="2" s="1"/>
  <c r="BF38" i="2"/>
  <c r="CI38" i="2" s="1"/>
  <c r="CW38" i="2"/>
  <c r="CX38" i="2"/>
  <c r="CY38" i="2" s="1"/>
  <c r="AN38" i="2"/>
  <c r="BB38" i="2"/>
  <c r="CE38" i="2" s="1"/>
  <c r="AZ38" i="2"/>
  <c r="CC38" i="2" s="1"/>
  <c r="CT38" i="2"/>
  <c r="AS38" i="2"/>
  <c r="BV38" i="2" s="1"/>
  <c r="BG38" i="2"/>
  <c r="CJ38" i="2" s="1"/>
  <c r="AP38" i="2"/>
  <c r="BS38" i="2" s="1"/>
  <c r="AS41" i="24"/>
  <c r="G65" i="3"/>
  <c r="G69" i="3"/>
  <c r="G66" i="3"/>
  <c r="G64" i="3"/>
  <c r="G70" i="3"/>
  <c r="G68" i="3"/>
  <c r="G67" i="3"/>
  <c r="G63" i="3"/>
  <c r="AY59" i="5"/>
  <c r="AP59" i="5"/>
  <c r="AU59" i="5"/>
  <c r="AV59" i="5"/>
  <c r="CW59" i="5"/>
  <c r="BA59" i="5"/>
  <c r="AW59" i="5"/>
  <c r="BF59" i="5"/>
  <c r="AN59" i="5"/>
  <c r="BJ59" i="5"/>
  <c r="AS59" i="5"/>
  <c r="BI59" i="5"/>
  <c r="BG59" i="5"/>
  <c r="BB59" i="5"/>
  <c r="AZ59" i="5"/>
  <c r="AT59" i="5"/>
  <c r="CT59" i="5"/>
  <c r="BE59" i="5"/>
  <c r="CX59" i="5"/>
  <c r="AR59" i="5"/>
  <c r="AO59" i="5"/>
  <c r="AQ59" i="5"/>
  <c r="BD59" i="5"/>
  <c r="BC59" i="5"/>
  <c r="AX59" i="5"/>
  <c r="BH59" i="5"/>
  <c r="AQ57" i="6"/>
  <c r="BD57" i="6"/>
  <c r="AN57" i="6"/>
  <c r="BJ57" i="6"/>
  <c r="BI57" i="6"/>
  <c r="AT57" i="6"/>
  <c r="CW57" i="6"/>
  <c r="CX57" i="6"/>
  <c r="AS57" i="6"/>
  <c r="BH57" i="6"/>
  <c r="AU57" i="6"/>
  <c r="AV57" i="6"/>
  <c r="AX57" i="6"/>
  <c r="BG57" i="6"/>
  <c r="AY57" i="6"/>
  <c r="AR57" i="6"/>
  <c r="BE57" i="6"/>
  <c r="CT57" i="6"/>
  <c r="AZ57" i="6"/>
  <c r="BF57" i="6"/>
  <c r="AP57" i="6"/>
  <c r="AW57" i="6"/>
  <c r="BB57" i="6"/>
  <c r="BC57" i="6"/>
  <c r="AO57" i="6"/>
  <c r="BA57" i="6"/>
  <c r="BB15" i="2"/>
  <c r="CE15" i="2" s="1"/>
  <c r="BA15" i="2"/>
  <c r="CD15" i="2" s="1"/>
  <c r="CX15" i="2"/>
  <c r="CY15" i="2" s="1"/>
  <c r="AS15" i="2"/>
  <c r="BV15" i="2" s="1"/>
  <c r="AX15" i="2"/>
  <c r="CA15" i="2" s="1"/>
  <c r="BJ15" i="2"/>
  <c r="CM15" i="2" s="1"/>
  <c r="BG15" i="2"/>
  <c r="CJ15" i="2" s="1"/>
  <c r="AO15" i="2"/>
  <c r="BR15" i="2" s="1"/>
  <c r="AV15" i="2"/>
  <c r="BY15" i="2" s="1"/>
  <c r="AW15" i="2"/>
  <c r="BZ15" i="2" s="1"/>
  <c r="AQ15" i="2"/>
  <c r="BT15" i="2" s="1"/>
  <c r="AN15" i="2"/>
  <c r="BE15" i="2"/>
  <c r="CH15" i="2" s="1"/>
  <c r="BH15" i="2"/>
  <c r="CK15" i="2" s="1"/>
  <c r="BC15" i="2"/>
  <c r="CF15" i="2" s="1"/>
  <c r="AT15" i="2"/>
  <c r="BW15" i="2" s="1"/>
  <c r="BI15" i="2"/>
  <c r="CL15" i="2" s="1"/>
  <c r="BD15" i="2"/>
  <c r="CG15" i="2" s="1"/>
  <c r="BF15" i="2"/>
  <c r="CI15" i="2" s="1"/>
  <c r="AP15" i="2"/>
  <c r="BS15" i="2" s="1"/>
  <c r="AU15" i="2"/>
  <c r="BX15" i="2" s="1"/>
  <c r="CW15" i="2"/>
  <c r="AZ15" i="2"/>
  <c r="CC15" i="2" s="1"/>
  <c r="CT15" i="2"/>
  <c r="AR15" i="2"/>
  <c r="BU15" i="2" s="1"/>
  <c r="CN15" i="2"/>
  <c r="BL15" i="2" s="1"/>
  <c r="BK15" i="2" s="1"/>
  <c r="AY15" i="2"/>
  <c r="CB15" i="2" s="1"/>
  <c r="AO13" i="2"/>
  <c r="BR13" i="2" s="1"/>
  <c r="AZ13" i="2"/>
  <c r="CC13" i="2" s="1"/>
  <c r="AQ13" i="2"/>
  <c r="BT13" i="2" s="1"/>
  <c r="AN13" i="2"/>
  <c r="BE13" i="2"/>
  <c r="CH13" i="2" s="1"/>
  <c r="BD13" i="2"/>
  <c r="CG13" i="2" s="1"/>
  <c r="CW13" i="2"/>
  <c r="BI13" i="2"/>
  <c r="CL13" i="2" s="1"/>
  <c r="AU13" i="2"/>
  <c r="BX13" i="2" s="1"/>
  <c r="AT13" i="2"/>
  <c r="BW13" i="2" s="1"/>
  <c r="BB13" i="2"/>
  <c r="CE13" i="2" s="1"/>
  <c r="CT13" i="2"/>
  <c r="BA13" i="2"/>
  <c r="CD13" i="2" s="1"/>
  <c r="BG13" i="2"/>
  <c r="CJ13" i="2" s="1"/>
  <c r="AX13" i="2"/>
  <c r="CA13" i="2" s="1"/>
  <c r="BC13" i="2"/>
  <c r="CF13" i="2" s="1"/>
  <c r="AV13" i="2"/>
  <c r="BY13" i="2" s="1"/>
  <c r="AY13" i="2"/>
  <c r="CB13" i="2" s="1"/>
  <c r="BJ13" i="2"/>
  <c r="CM13" i="2" s="1"/>
  <c r="AP13" i="2"/>
  <c r="BS13" i="2" s="1"/>
  <c r="BF13" i="2"/>
  <c r="CI13" i="2" s="1"/>
  <c r="AR13" i="2"/>
  <c r="BU13" i="2" s="1"/>
  <c r="AS13" i="2"/>
  <c r="BV13" i="2" s="1"/>
  <c r="CN13" i="2"/>
  <c r="BL13" i="2" s="1"/>
  <c r="BK13" i="2" s="1"/>
  <c r="CX13" i="2"/>
  <c r="CY13" i="2" s="1"/>
  <c r="AW13" i="2"/>
  <c r="BZ13" i="2" s="1"/>
  <c r="BH13" i="2"/>
  <c r="CK13" i="2" s="1"/>
  <c r="AA73" i="2"/>
  <c r="AA74" i="2"/>
  <c r="AA72" i="2"/>
  <c r="AA75" i="2"/>
  <c r="AZ25" i="2"/>
  <c r="CC25" i="2" s="1"/>
  <c r="AS25" i="2"/>
  <c r="BV25" i="2" s="1"/>
  <c r="AR25" i="2"/>
  <c r="BU25" i="2" s="1"/>
  <c r="BB25" i="2"/>
  <c r="CE25" i="2" s="1"/>
  <c r="CW25" i="2"/>
  <c r="AU25" i="2"/>
  <c r="BX25" i="2" s="1"/>
  <c r="CN25" i="2"/>
  <c r="BL25" i="2" s="1"/>
  <c r="BK25" i="2" s="1"/>
  <c r="BJ25" i="2"/>
  <c r="CM25" i="2" s="1"/>
  <c r="AW25" i="2"/>
  <c r="BZ25" i="2" s="1"/>
  <c r="BG25" i="2"/>
  <c r="CJ25" i="2" s="1"/>
  <c r="AP25" i="2"/>
  <c r="BS25" i="2" s="1"/>
  <c r="BH25" i="2"/>
  <c r="CK25" i="2" s="1"/>
  <c r="AT25" i="2"/>
  <c r="BW25" i="2" s="1"/>
  <c r="AO25" i="2"/>
  <c r="BR25" i="2" s="1"/>
  <c r="BC25" i="2"/>
  <c r="CF25" i="2" s="1"/>
  <c r="BE25" i="2"/>
  <c r="CH25" i="2" s="1"/>
  <c r="BD25" i="2"/>
  <c r="CG25" i="2" s="1"/>
  <c r="AY25" i="2"/>
  <c r="CB25" i="2" s="1"/>
  <c r="AQ25" i="2"/>
  <c r="BT25" i="2" s="1"/>
  <c r="CT25" i="2"/>
  <c r="CX25" i="2"/>
  <c r="CY25" i="2" s="1"/>
  <c r="BF25" i="2"/>
  <c r="CI25" i="2" s="1"/>
  <c r="AV25" i="2"/>
  <c r="BY25" i="2" s="1"/>
  <c r="BA25" i="2"/>
  <c r="CD25" i="2" s="1"/>
  <c r="BI25" i="2"/>
  <c r="CL25" i="2" s="1"/>
  <c r="AN25" i="2"/>
  <c r="AX25" i="2"/>
  <c r="CA25" i="2" s="1"/>
  <c r="BI10" i="24"/>
  <c r="BE33" i="24"/>
  <c r="BL32" i="24" s="1"/>
  <c r="BP46" i="13"/>
  <c r="FN56" i="24"/>
  <c r="GA56" i="24" s="1"/>
  <c r="GN56" i="24" s="1"/>
  <c r="HA56" i="24" s="1"/>
  <c r="HN56" i="24" s="1"/>
  <c r="IA56" i="24" s="1"/>
  <c r="IN56" i="24" s="1"/>
  <c r="JA56" i="24" s="1"/>
  <c r="JN56" i="24" s="1"/>
  <c r="KA56" i="24" s="1"/>
  <c r="FO56" i="24"/>
  <c r="GB56" i="24" s="1"/>
  <c r="GO56" i="24" s="1"/>
  <c r="HB56" i="24" s="1"/>
  <c r="HO56" i="24" s="1"/>
  <c r="IB56" i="24" s="1"/>
  <c r="IO56" i="24" s="1"/>
  <c r="JB56" i="24" s="1"/>
  <c r="JO56" i="24" s="1"/>
  <c r="KB56" i="24" s="1"/>
  <c r="FE58" i="24"/>
  <c r="KQ57" i="24"/>
  <c r="FO59" i="24"/>
  <c r="GB59" i="24" s="1"/>
  <c r="GO59" i="24" s="1"/>
  <c r="HB59" i="24" s="1"/>
  <c r="HO59" i="24" s="1"/>
  <c r="IB59" i="24" s="1"/>
  <c r="IO59" i="24" s="1"/>
  <c r="JB59" i="24" s="1"/>
  <c r="JO59" i="24" s="1"/>
  <c r="KB59" i="24" s="1"/>
  <c r="BD23" i="24"/>
  <c r="BD28" i="24"/>
  <c r="BK27" i="24" s="1"/>
  <c r="BJ29" i="24"/>
  <c r="AV29" i="24"/>
  <c r="BB30" i="24"/>
  <c r="BO37" i="2"/>
  <c r="CP37" i="2"/>
  <c r="AX18" i="24"/>
  <c r="AX24" i="24"/>
  <c r="AR23" i="24"/>
  <c r="AY28" i="24"/>
  <c r="BF27" i="24" s="1"/>
  <c r="FR57" i="24"/>
  <c r="GE57" i="24" s="1"/>
  <c r="GR57" i="24" s="1"/>
  <c r="HE57" i="24" s="1"/>
  <c r="HR57" i="24" s="1"/>
  <c r="IE57" i="24" s="1"/>
  <c r="IR57" i="24" s="1"/>
  <c r="JE57" i="24" s="1"/>
  <c r="JR57" i="24" s="1"/>
  <c r="KE57" i="24" s="1"/>
  <c r="AS28" i="24"/>
  <c r="AY29" i="24"/>
  <c r="AX41" i="24"/>
  <c r="BC21" i="24"/>
  <c r="BA17" i="24"/>
  <c r="BF39" i="24"/>
  <c r="AZ38" i="24"/>
  <c r="NB50" i="24"/>
  <c r="FJ59" i="24"/>
  <c r="AR35" i="24"/>
  <c r="BE35" i="24" s="1"/>
  <c r="AL34" i="24"/>
  <c r="BJ16" i="24"/>
  <c r="EY59" i="24"/>
  <c r="BM14" i="2"/>
  <c r="CO14" i="2" s="1"/>
  <c r="BN14" i="2"/>
  <c r="BQ14" i="2"/>
  <c r="AY25" i="24"/>
  <c r="AS24" i="24"/>
  <c r="U5" i="11"/>
  <c r="V6" i="11"/>
  <c r="U3" i="11"/>
  <c r="BF11" i="24"/>
  <c r="AR16" i="24"/>
  <c r="AY15" i="24" s="1"/>
  <c r="AX17" i="24"/>
  <c r="AZ29" i="24"/>
  <c r="AT28" i="24"/>
  <c r="BH31" i="24"/>
  <c r="AR28" i="24"/>
  <c r="AY27" i="24" s="1"/>
  <c r="AX29" i="24"/>
  <c r="BB12" i="24"/>
  <c r="BH13" i="24"/>
  <c r="AX19" i="24"/>
  <c r="FI56" i="24"/>
  <c r="AR17" i="24"/>
  <c r="AL16" i="24"/>
  <c r="AS15" i="24" s="1"/>
  <c r="AZ14" i="24" s="1"/>
  <c r="BA13" i="24"/>
  <c r="BA21" i="24"/>
  <c r="AU20" i="24"/>
  <c r="AX32" i="24"/>
  <c r="FF59" i="24"/>
  <c r="FE56" i="24"/>
  <c r="AW20" i="24"/>
  <c r="BD33" i="24"/>
  <c r="BJ34" i="24"/>
  <c r="AU16" i="24"/>
  <c r="BD8" i="24"/>
  <c r="FP56" i="24"/>
  <c r="GC56" i="24" s="1"/>
  <c r="GP56" i="24" s="1"/>
  <c r="HC56" i="24" s="1"/>
  <c r="HP56" i="24" s="1"/>
  <c r="IC56" i="24" s="1"/>
  <c r="IP56" i="24" s="1"/>
  <c r="JC56" i="24" s="1"/>
  <c r="JP56" i="24" s="1"/>
  <c r="KC56" i="24" s="1"/>
  <c r="NE49" i="24"/>
  <c r="Q3" i="4"/>
  <c r="R6" i="4"/>
  <c r="Q5" i="4"/>
  <c r="BM22" i="2"/>
  <c r="CO22" i="2" s="1"/>
  <c r="BQ22" i="2"/>
  <c r="BN22" i="2"/>
  <c r="BJ19" i="24"/>
  <c r="KN57" i="24"/>
  <c r="BA18" i="24"/>
  <c r="BG19" i="24"/>
  <c r="BC15" i="24"/>
  <c r="BJ14" i="24" s="1"/>
  <c r="BQ13" i="24" s="1"/>
  <c r="AT9" i="24"/>
  <c r="AZ10" i="24"/>
  <c r="BD27" i="24"/>
  <c r="AS14" i="24"/>
  <c r="AZ13" i="24" s="1"/>
  <c r="BF30" i="24"/>
  <c r="AX14" i="24"/>
  <c r="BD15" i="24"/>
  <c r="BI7" i="24"/>
  <c r="BJ24" i="24"/>
  <c r="BP25" i="24"/>
  <c r="AX22" i="24"/>
  <c r="BE21" i="24" s="1"/>
  <c r="BJ28" i="24"/>
  <c r="AL30" i="24"/>
  <c r="AR31" i="24"/>
  <c r="FG58" i="24"/>
  <c r="FH58" i="24"/>
  <c r="BO58" i="5"/>
  <c r="M5" i="7"/>
  <c r="N6" i="7"/>
  <c r="M3" i="7"/>
  <c r="AX10" i="24"/>
  <c r="AZ30" i="24"/>
  <c r="BG29" i="24" s="1"/>
  <c r="BF31" i="24"/>
  <c r="NC50" i="24"/>
  <c r="EW56" i="24"/>
  <c r="BB28" i="24"/>
  <c r="BH29" i="24"/>
  <c r="AU22" i="24"/>
  <c r="BA23" i="24"/>
  <c r="NI49" i="24"/>
  <c r="BE41" i="24"/>
  <c r="BM60" i="5"/>
  <c r="BN60" i="5"/>
  <c r="FM56" i="24"/>
  <c r="FZ56" i="24" s="1"/>
  <c r="GM56" i="24" s="1"/>
  <c r="GZ56" i="24" s="1"/>
  <c r="HM56" i="24" s="1"/>
  <c r="HZ56" i="24" s="1"/>
  <c r="IM56" i="24" s="1"/>
  <c r="IZ56" i="24" s="1"/>
  <c r="JM56" i="24" s="1"/>
  <c r="JZ56" i="24" s="1"/>
  <c r="BI8" i="24"/>
  <c r="BC7" i="24"/>
  <c r="BC22" i="24"/>
  <c r="AW21" i="24"/>
  <c r="FN58" i="24"/>
  <c r="GA58" i="24" s="1"/>
  <c r="GN58" i="24" s="1"/>
  <c r="HA58" i="24" s="1"/>
  <c r="HN58" i="24" s="1"/>
  <c r="IA58" i="24" s="1"/>
  <c r="IN58" i="24" s="1"/>
  <c r="JA58" i="24" s="1"/>
  <c r="JN58" i="24" s="1"/>
  <c r="KA58" i="24" s="1"/>
  <c r="MT49" i="24"/>
  <c r="AS23" i="24"/>
  <c r="AY24" i="24"/>
  <c r="AU18" i="24"/>
  <c r="BA19" i="24"/>
  <c r="CC41" i="24"/>
  <c r="AX7" i="24"/>
  <c r="BD11" i="24"/>
  <c r="CR58" i="2"/>
  <c r="KM55" i="24"/>
  <c r="BB10" i="24"/>
  <c r="CP11" i="2"/>
  <c r="BO11" i="2"/>
  <c r="FL57" i="24"/>
  <c r="FY57" i="24" s="1"/>
  <c r="GL57" i="24" s="1"/>
  <c r="GY57" i="24" s="1"/>
  <c r="HL57" i="24" s="1"/>
  <c r="HY57" i="24" s="1"/>
  <c r="IL57" i="24" s="1"/>
  <c r="IY57" i="24" s="1"/>
  <c r="JL57" i="24" s="1"/>
  <c r="JY57" i="24" s="1"/>
  <c r="M2" i="7"/>
  <c r="AY20" i="24"/>
  <c r="V5" i="24"/>
  <c r="U6" i="24"/>
  <c r="CR56" i="2"/>
  <c r="EK56" i="24"/>
  <c r="AL8" i="24"/>
  <c r="AR9" i="24"/>
  <c r="BE9" i="24" s="1"/>
  <c r="BA28" i="24"/>
  <c r="BE14" i="24"/>
  <c r="BK15" i="24"/>
  <c r="AR37" i="24"/>
  <c r="AY36" i="24" s="1"/>
  <c r="AX38" i="24"/>
  <c r="NC49" i="24"/>
  <c r="MU49" i="24"/>
  <c r="AX13" i="24"/>
  <c r="BM50" i="6"/>
  <c r="BN50" i="6"/>
  <c r="BQ24" i="2"/>
  <c r="BM24" i="2"/>
  <c r="CO24" i="2" s="1"/>
  <c r="BN24" i="2"/>
  <c r="MZ49" i="24"/>
  <c r="BH37" i="24"/>
  <c r="BO36" i="24" s="1"/>
  <c r="BI23" i="24"/>
  <c r="AR34" i="24"/>
  <c r="AX35" i="24"/>
  <c r="BK35" i="24" s="1"/>
  <c r="FP58" i="24"/>
  <c r="GC58" i="24" s="1"/>
  <c r="GP58" i="24" s="1"/>
  <c r="HC58" i="24" s="1"/>
  <c r="HP58" i="24" s="1"/>
  <c r="IC58" i="24" s="1"/>
  <c r="IP58" i="24" s="1"/>
  <c r="JC58" i="24" s="1"/>
  <c r="JP58" i="24" s="1"/>
  <c r="KC58" i="24" s="1"/>
  <c r="FS57" i="24"/>
  <c r="GF57" i="24" s="1"/>
  <c r="GS57" i="24" s="1"/>
  <c r="HF57" i="24" s="1"/>
  <c r="HS57" i="24" s="1"/>
  <c r="IF57" i="24" s="1"/>
  <c r="IS57" i="24" s="1"/>
  <c r="JF57" i="24" s="1"/>
  <c r="JS57" i="24" s="1"/>
  <c r="KF57" i="24" s="1"/>
  <c r="EL56" i="24"/>
  <c r="ND49" i="24"/>
  <c r="AX12" i="24"/>
  <c r="AR27" i="24"/>
  <c r="AX28" i="24"/>
  <c r="BJ22" i="24"/>
  <c r="BO9" i="2"/>
  <c r="CP9" i="2"/>
  <c r="MW49" i="24"/>
  <c r="BD9" i="24"/>
  <c r="AV9" i="24"/>
  <c r="AY21" i="24"/>
  <c r="AS20" i="24"/>
  <c r="AZ19" i="24" s="1"/>
  <c r="FH56" i="24"/>
  <c r="AZ18" i="24"/>
  <c r="BD39" i="24"/>
  <c r="BJ40" i="24"/>
  <c r="AX8" i="24"/>
  <c r="AT11" i="24"/>
  <c r="FK57" i="24"/>
  <c r="FX57" i="24" s="1"/>
  <c r="GK57" i="24" s="1"/>
  <c r="GX57" i="24" s="1"/>
  <c r="HK57" i="24" s="1"/>
  <c r="HX57" i="24" s="1"/>
  <c r="IK57" i="24" s="1"/>
  <c r="IX57" i="24" s="1"/>
  <c r="JK57" i="24" s="1"/>
  <c r="JX57" i="24" s="1"/>
  <c r="BF10" i="24"/>
  <c r="AX33" i="24"/>
  <c r="BK33" i="24" s="1"/>
  <c r="BX33" i="24" s="1"/>
  <c r="BL7" i="24"/>
  <c r="AS35" i="24"/>
  <c r="FI59" i="24"/>
  <c r="FQ56" i="24"/>
  <c r="GD56" i="24" s="1"/>
  <c r="GQ56" i="24" s="1"/>
  <c r="HD56" i="24" s="1"/>
  <c r="HQ56" i="24" s="1"/>
  <c r="ID56" i="24" s="1"/>
  <c r="IQ56" i="24" s="1"/>
  <c r="JD56" i="24" s="1"/>
  <c r="JQ56" i="24" s="1"/>
  <c r="KD56" i="24" s="1"/>
  <c r="BM35" i="2"/>
  <c r="CO35" i="2" s="1"/>
  <c r="BQ35" i="2"/>
  <c r="BN35" i="2"/>
  <c r="BN49" i="6"/>
  <c r="BO49" i="6" s="1"/>
  <c r="BM49" i="6"/>
  <c r="BM55" i="6"/>
  <c r="BN55" i="6"/>
  <c r="MX49" i="24"/>
  <c r="EL58" i="24"/>
  <c r="FT57" i="24"/>
  <c r="GG57" i="24" s="1"/>
  <c r="GT57" i="24" s="1"/>
  <c r="HG57" i="24" s="1"/>
  <c r="HT57" i="24" s="1"/>
  <c r="IG57" i="24" s="1"/>
  <c r="IT57" i="24" s="1"/>
  <c r="JG57" i="24" s="1"/>
  <c r="JT57" i="24" s="1"/>
  <c r="KG57" i="24" s="1"/>
  <c r="AL33" i="24"/>
  <c r="BJ10" i="24"/>
  <c r="AR20" i="24"/>
  <c r="AX21" i="24"/>
  <c r="BK21" i="24" s="1"/>
  <c r="AU21" i="24"/>
  <c r="BA22" i="24"/>
  <c r="CP33" i="2"/>
  <c r="BO33" i="2"/>
  <c r="AL10" i="24"/>
  <c r="AR11" i="24"/>
  <c r="Q3" i="6"/>
  <c r="R6" i="6"/>
  <c r="Q5" i="6"/>
  <c r="AS37" i="24"/>
  <c r="AX20" i="24"/>
  <c r="BD21" i="24"/>
  <c r="V6" i="16"/>
  <c r="U3" i="16"/>
  <c r="U5" i="16"/>
  <c r="BD30" i="24"/>
  <c r="FG56" i="24"/>
  <c r="FE59" i="24"/>
  <c r="BE22" i="24"/>
  <c r="BC9" i="24"/>
  <c r="BJ8" i="24" s="1"/>
  <c r="KO57" i="24"/>
  <c r="BJ36" i="24"/>
  <c r="BA12" i="24"/>
  <c r="BH11" i="24" s="1"/>
  <c r="BJ17" i="24"/>
  <c r="S5" i="3"/>
  <c r="S3" i="3"/>
  <c r="T6" i="3"/>
  <c r="EK58" i="24"/>
  <c r="AT8" i="24"/>
  <c r="AZ9" i="24"/>
  <c r="FJ57" i="24"/>
  <c r="NE50" i="24"/>
  <c r="BC19" i="24"/>
  <c r="BJ18" i="24" s="1"/>
  <c r="BQ31" i="2"/>
  <c r="BM31" i="2"/>
  <c r="CO31" i="2" s="1"/>
  <c r="BN31" i="2"/>
  <c r="AR36" i="24"/>
  <c r="AL35" i="24"/>
  <c r="BH36" i="24"/>
  <c r="O6" i="12"/>
  <c r="N5" i="12"/>
  <c r="N3" i="12"/>
  <c r="BA15" i="24"/>
  <c r="BD32" i="24"/>
  <c r="AX31" i="24"/>
  <c r="BD18" i="24"/>
  <c r="BP49" i="5"/>
  <c r="R6" i="2"/>
  <c r="Q5" i="2"/>
  <c r="Q3" i="2"/>
  <c r="AL14" i="24"/>
  <c r="AS13" i="24" s="1"/>
  <c r="AZ12" i="24" s="1"/>
  <c r="AR15" i="24"/>
  <c r="AS18" i="24"/>
  <c r="U2" i="4"/>
  <c r="AR39" i="24"/>
  <c r="BE39" i="24" s="1"/>
  <c r="BR39" i="24" s="1"/>
  <c r="FM59" i="24"/>
  <c r="FZ59" i="24" s="1"/>
  <c r="GM59" i="24" s="1"/>
  <c r="GZ59" i="24" s="1"/>
  <c r="HM59" i="24" s="1"/>
  <c r="HZ59" i="24" s="1"/>
  <c r="IM59" i="24" s="1"/>
  <c r="IZ59" i="24" s="1"/>
  <c r="JM59" i="24" s="1"/>
  <c r="JZ59" i="24" s="1"/>
  <c r="BA24" i="24"/>
  <c r="AU23" i="24"/>
  <c r="EM58" i="24"/>
  <c r="BD29" i="24"/>
  <c r="BQ29" i="24" s="1"/>
  <c r="EW58" i="24"/>
  <c r="AR18" i="24"/>
  <c r="AL17" i="24"/>
  <c r="BJ38" i="24"/>
  <c r="BD37" i="24"/>
  <c r="EX59" i="24"/>
  <c r="BD35" i="24"/>
  <c r="MY49" i="24"/>
  <c r="BP39" i="24"/>
  <c r="AS36" i="24"/>
  <c r="AY37" i="24"/>
  <c r="BL41" i="24"/>
  <c r="BP50" i="5"/>
  <c r="BB29" i="24"/>
  <c r="AV28" i="24"/>
  <c r="BB18" i="24"/>
  <c r="BH19" i="24"/>
  <c r="ND50" i="24"/>
  <c r="AS12" i="24"/>
  <c r="AZ11" i="24" s="1"/>
  <c r="AY13" i="24"/>
  <c r="R6" i="17"/>
  <c r="Q5" i="17"/>
  <c r="Q3" i="17"/>
  <c r="BN16" i="2"/>
  <c r="BM16" i="2"/>
  <c r="CO16" i="2" s="1"/>
  <c r="BQ16" i="2"/>
  <c r="BG38" i="24"/>
  <c r="FO58" i="24"/>
  <c r="GB58" i="24" s="1"/>
  <c r="GO58" i="24" s="1"/>
  <c r="HB58" i="24" s="1"/>
  <c r="HO58" i="24" s="1"/>
  <c r="IB58" i="24" s="1"/>
  <c r="IO58" i="24" s="1"/>
  <c r="JB58" i="24" s="1"/>
  <c r="JO58" i="24" s="1"/>
  <c r="KB58" i="24" s="1"/>
  <c r="AX16" i="24"/>
  <c r="BK16" i="24" s="1"/>
  <c r="KP57" i="24"/>
  <c r="FH59" i="24"/>
  <c r="FV57" i="24"/>
  <c r="GI57" i="24" s="1"/>
  <c r="GV57" i="24" s="1"/>
  <c r="HI57" i="24" s="1"/>
  <c r="HV57" i="24" s="1"/>
  <c r="II57" i="24" s="1"/>
  <c r="IV57" i="24" s="1"/>
  <c r="JI57" i="24" s="1"/>
  <c r="JV57" i="24" s="1"/>
  <c r="KI57" i="24" s="1"/>
  <c r="FP59" i="24"/>
  <c r="GC59" i="24" s="1"/>
  <c r="GP59" i="24" s="1"/>
  <c r="HC59" i="24" s="1"/>
  <c r="HP59" i="24" s="1"/>
  <c r="IC59" i="24" s="1"/>
  <c r="IP59" i="24" s="1"/>
  <c r="JC59" i="24" s="1"/>
  <c r="JP59" i="24" s="1"/>
  <c r="KC59" i="24" s="1"/>
  <c r="AL9" i="24"/>
  <c r="AR10" i="24"/>
  <c r="BE10" i="24" s="1"/>
  <c r="NF49" i="24"/>
  <c r="FG59" i="24"/>
  <c r="BH25" i="24"/>
  <c r="T5" i="8"/>
  <c r="U6" i="8"/>
  <c r="T3" i="8"/>
  <c r="FU57" i="24"/>
  <c r="GH57" i="24" s="1"/>
  <c r="GU57" i="24" s="1"/>
  <c r="HH57" i="24" s="1"/>
  <c r="HU57" i="24" s="1"/>
  <c r="IH57" i="24" s="1"/>
  <c r="IU57" i="24" s="1"/>
  <c r="JH57" i="24" s="1"/>
  <c r="JU57" i="24" s="1"/>
  <c r="KH57" i="24" s="1"/>
  <c r="AR19" i="24"/>
  <c r="AL18" i="24"/>
  <c r="BD25" i="24"/>
  <c r="KM57" i="24"/>
  <c r="FN59" i="24"/>
  <c r="GA59" i="24" s="1"/>
  <c r="GN59" i="24" s="1"/>
  <c r="HA59" i="24" s="1"/>
  <c r="HN59" i="24" s="1"/>
  <c r="IA59" i="24" s="1"/>
  <c r="IN59" i="24" s="1"/>
  <c r="JA59" i="24" s="1"/>
  <c r="JN59" i="24" s="1"/>
  <c r="KA59" i="24" s="1"/>
  <c r="BD31" i="24"/>
  <c r="FQ58" i="24"/>
  <c r="GD58" i="24" s="1"/>
  <c r="GQ58" i="24" s="1"/>
  <c r="HD58" i="24" s="1"/>
  <c r="HQ58" i="24" s="1"/>
  <c r="ID58" i="24" s="1"/>
  <c r="IQ58" i="24" s="1"/>
  <c r="JD58" i="24" s="1"/>
  <c r="JQ58" i="24" s="1"/>
  <c r="KD58" i="24" s="1"/>
  <c r="AL39" i="24"/>
  <c r="AS38" i="24" s="1"/>
  <c r="AR40" i="24"/>
  <c r="BP56" i="5"/>
  <c r="BE38" i="24"/>
  <c r="BR38" i="24" s="1"/>
  <c r="V3" i="5"/>
  <c r="V5" i="5"/>
  <c r="W6" i="5"/>
  <c r="NA49" i="24"/>
  <c r="BH30" i="24"/>
  <c r="NB49" i="24"/>
  <c r="FI58" i="24"/>
  <c r="BC10" i="24"/>
  <c r="BJ9" i="24" s="1"/>
  <c r="O3" i="13"/>
  <c r="O5" i="13"/>
  <c r="P6" i="13"/>
  <c r="FQ59" i="24"/>
  <c r="GD59" i="24" s="1"/>
  <c r="GQ59" i="24" s="1"/>
  <c r="HD59" i="24" s="1"/>
  <c r="HQ59" i="24" s="1"/>
  <c r="ID59" i="24" s="1"/>
  <c r="IQ59" i="24" s="1"/>
  <c r="JD59" i="24" s="1"/>
  <c r="JQ59" i="24" s="1"/>
  <c r="KD59" i="24" s="1"/>
  <c r="AR24" i="24"/>
  <c r="AX25" i="24"/>
  <c r="BQ27" i="2"/>
  <c r="BM27" i="2"/>
  <c r="CO27" i="2" s="1"/>
  <c r="BN27" i="2"/>
  <c r="BH33" i="24"/>
  <c r="BO32" i="24" s="1"/>
  <c r="BW39" i="24"/>
  <c r="BQ38" i="24"/>
  <c r="BP32" i="24"/>
  <c r="BJ31" i="24"/>
  <c r="BQ10" i="24"/>
  <c r="BK9" i="24"/>
  <c r="BV30" i="24"/>
  <c r="BP29" i="24"/>
  <c r="BO7" i="24"/>
  <c r="BP24" i="24"/>
  <c r="BJ23" i="24"/>
  <c r="BV37" i="24"/>
  <c r="BP36" i="24"/>
  <c r="BQ14" i="24"/>
  <c r="BK13" i="24"/>
  <c r="BW11" i="24"/>
  <c r="BI15" i="24"/>
  <c r="BQ24" i="24"/>
  <c r="BK23" i="24"/>
  <c r="BP23" i="24"/>
  <c r="CC12" i="24"/>
  <c r="BO37" i="24"/>
  <c r="BI36" i="24"/>
  <c r="BO23" i="24"/>
  <c r="BI22" i="24"/>
  <c r="BI12" i="24"/>
  <c r="BV38" i="24"/>
  <c r="BP37" i="24"/>
  <c r="BJ12" i="24"/>
  <c r="BP33" i="24"/>
  <c r="BJ32" i="24"/>
  <c r="BP36" i="2"/>
  <c r="CQ36" i="2"/>
  <c r="BX39" i="24"/>
  <c r="BI31" i="24"/>
  <c r="BQ12" i="24"/>
  <c r="BK11" i="24"/>
  <c r="BV32" i="24"/>
  <c r="BP31" i="24"/>
  <c r="BW37" i="24"/>
  <c r="BQ36" i="24"/>
  <c r="CC38" i="24"/>
  <c r="U22" i="3"/>
  <c r="AA30" i="3"/>
  <c r="O30" i="3"/>
  <c r="AL9" i="25"/>
  <c r="BE26" i="24"/>
  <c r="BF42" i="24"/>
  <c r="BK42" i="24"/>
  <c r="Z10" i="3"/>
  <c r="I23" i="3"/>
  <c r="Y31" i="3"/>
  <c r="G59" i="7"/>
  <c r="AA19" i="3"/>
  <c r="AS26" i="24"/>
  <c r="I31" i="3"/>
  <c r="O10" i="3"/>
  <c r="Z8" i="3"/>
  <c r="S10" i="3"/>
  <c r="L50" i="7"/>
  <c r="L49" i="7"/>
  <c r="AD49" i="13"/>
  <c r="R58" i="6"/>
  <c r="R22" i="3"/>
  <c r="R12" i="3"/>
  <c r="T57" i="4"/>
  <c r="I59" i="11"/>
  <c r="AA38" i="3"/>
  <c r="I59" i="7"/>
  <c r="V57" i="11"/>
  <c r="V38" i="3"/>
  <c r="T10" i="3"/>
  <c r="J56" i="11"/>
  <c r="AE59" i="6"/>
  <c r="Q14" i="3"/>
  <c r="AK56" i="6"/>
  <c r="AE49" i="13"/>
  <c r="W57" i="11"/>
  <c r="Z7" i="3"/>
  <c r="X10" i="25" s="1"/>
  <c r="H58" i="7"/>
  <c r="Q30" i="3"/>
  <c r="AI49" i="13"/>
  <c r="T7" i="3"/>
  <c r="R19" i="3"/>
  <c r="L47" i="7"/>
  <c r="L46" i="7"/>
  <c r="V14" i="3"/>
  <c r="O12" i="3"/>
  <c r="P57" i="11"/>
  <c r="AA17" i="3"/>
  <c r="K57" i="7"/>
  <c r="I36" i="3"/>
  <c r="T58" i="4"/>
  <c r="R24" i="3"/>
  <c r="P13" i="3"/>
  <c r="R57" i="11"/>
  <c r="J59" i="11"/>
  <c r="AA23" i="3"/>
  <c r="AG24" i="3"/>
  <c r="BV26" i="24"/>
  <c r="BD26" i="24"/>
  <c r="U26" i="3" s="1"/>
  <c r="K56" i="11"/>
  <c r="N57" i="11"/>
  <c r="Q38" i="3"/>
  <c r="R13" i="3"/>
  <c r="R18" i="3"/>
  <c r="Q13" i="3"/>
  <c r="AA24" i="3"/>
  <c r="I58" i="7"/>
  <c r="W31" i="3"/>
  <c r="V41" i="3"/>
  <c r="T22" i="3"/>
  <c r="R41" i="4"/>
  <c r="L57" i="7"/>
  <c r="L55" i="7"/>
  <c r="AB15" i="3"/>
  <c r="Z23" i="3"/>
  <c r="I27" i="3"/>
  <c r="AL26" i="24"/>
  <c r="H56" i="7"/>
  <c r="AE50" i="13"/>
  <c r="U32" i="3"/>
  <c r="T59" i="4"/>
  <c r="AD59" i="6"/>
  <c r="AX26" i="24"/>
  <c r="L59" i="11"/>
  <c r="U31" i="3"/>
  <c r="K38" i="4"/>
  <c r="AG32" i="3"/>
  <c r="AH36" i="3"/>
  <c r="AG33" i="3"/>
  <c r="BR42" i="24"/>
  <c r="V33" i="3"/>
  <c r="AK58" i="6"/>
  <c r="AB50" i="13"/>
  <c r="X19" i="3"/>
  <c r="AG25" i="3"/>
  <c r="AC50" i="13"/>
  <c r="L52" i="7"/>
  <c r="Q56" i="6"/>
  <c r="I37" i="3"/>
  <c r="I34" i="3"/>
  <c r="Q19" i="3"/>
  <c r="O8" i="3"/>
  <c r="P36" i="3"/>
  <c r="AA10" i="3"/>
  <c r="AH10" i="2"/>
  <c r="AK59" i="6"/>
  <c r="AC32" i="3"/>
  <c r="O31" i="3"/>
  <c r="T60" i="4"/>
  <c r="S58" i="6"/>
  <c r="X38" i="3"/>
  <c r="M58" i="11"/>
  <c r="AA31" i="3"/>
  <c r="K30" i="4"/>
  <c r="R38" i="4"/>
  <c r="AB23" i="3"/>
  <c r="U21" i="3"/>
  <c r="U18" i="3"/>
  <c r="Y49" i="13"/>
  <c r="K58" i="11"/>
  <c r="Q57" i="11"/>
  <c r="AA32" i="3"/>
  <c r="AH12" i="3"/>
  <c r="AH38" i="3"/>
  <c r="I19" i="3"/>
  <c r="AA25" i="3"/>
  <c r="AY42" i="24"/>
  <c r="Z57" i="11"/>
  <c r="K59" i="7"/>
  <c r="S12" i="3"/>
  <c r="R21" i="3"/>
  <c r="AA34" i="3"/>
  <c r="AA14" i="3"/>
  <c r="O22" i="3"/>
  <c r="AC56" i="6"/>
  <c r="J58" i="11"/>
  <c r="H57" i="11"/>
  <c r="L60" i="7"/>
  <c r="L45" i="7"/>
  <c r="AH8" i="2"/>
  <c r="O38" i="3"/>
  <c r="AA22" i="3"/>
  <c r="I56" i="7"/>
  <c r="J59" i="7"/>
  <c r="I11" i="3"/>
  <c r="V22" i="3"/>
  <c r="T19" i="3"/>
  <c r="T56" i="4"/>
  <c r="V10" i="3"/>
  <c r="J38" i="3"/>
  <c r="AA49" i="13"/>
  <c r="M59" i="11"/>
  <c r="R12" i="4"/>
  <c r="G38" i="4"/>
  <c r="AF23" i="3"/>
  <c r="I40" i="3"/>
  <c r="BM42" i="24"/>
  <c r="J41" i="3"/>
  <c r="K59" i="11"/>
  <c r="AH13" i="3"/>
  <c r="O17" i="3"/>
  <c r="Y13" i="3"/>
  <c r="L16" i="3"/>
  <c r="O14" i="3"/>
  <c r="T49" i="13"/>
  <c r="AC49" i="13"/>
  <c r="L58" i="11"/>
  <c r="K11" i="3"/>
  <c r="M56" i="11"/>
  <c r="Q58" i="6"/>
  <c r="J18" i="3"/>
  <c r="AC58" i="6"/>
  <c r="S18" i="3"/>
  <c r="AF49" i="13"/>
  <c r="X41" i="3"/>
  <c r="Z25" i="3"/>
  <c r="U23" i="3"/>
  <c r="O18" i="3"/>
  <c r="T21" i="3"/>
  <c r="O19" i="3"/>
  <c r="U8" i="3"/>
  <c r="U15" i="3"/>
  <c r="J23" i="3"/>
  <c r="L53" i="7"/>
  <c r="L51" i="7"/>
  <c r="V21" i="3"/>
  <c r="U49" i="13"/>
  <c r="Z49" i="13"/>
  <c r="O57" i="11"/>
  <c r="G57" i="11"/>
  <c r="AB21" i="3"/>
  <c r="X57" i="11"/>
  <c r="K8" i="3"/>
  <c r="I18" i="3"/>
  <c r="J36" i="3"/>
  <c r="Y19" i="3"/>
  <c r="AB16" i="3"/>
  <c r="H59" i="7"/>
  <c r="AB49" i="13"/>
  <c r="Z15" i="3"/>
  <c r="L37" i="4"/>
  <c r="Y57" i="11"/>
  <c r="AG36" i="3"/>
  <c r="AG23" i="3"/>
  <c r="L11" i="4"/>
  <c r="BD42" i="24"/>
  <c r="AB27" i="3"/>
  <c r="O24" i="3"/>
  <c r="R17" i="3"/>
  <c r="J56" i="7"/>
  <c r="O32" i="3"/>
  <c r="L56" i="11"/>
  <c r="Q10" i="3"/>
  <c r="P27" i="3"/>
  <c r="L22" i="3"/>
  <c r="I56" i="11"/>
  <c r="P24" i="3"/>
  <c r="V55" i="11"/>
  <c r="L54" i="7"/>
  <c r="O13" i="3"/>
  <c r="AF36" i="3"/>
  <c r="R56" i="6"/>
  <c r="W49" i="13"/>
  <c r="Q18" i="3"/>
  <c r="X49" i="13"/>
  <c r="P37" i="3"/>
  <c r="AD50" i="13"/>
  <c r="Y25" i="3"/>
  <c r="U25" i="3"/>
  <c r="J58" i="7"/>
  <c r="AH10" i="3"/>
  <c r="K37" i="4"/>
  <c r="AB13" i="3"/>
  <c r="Z31" i="3"/>
  <c r="AF37" i="3"/>
  <c r="Z22" i="3"/>
  <c r="Z12" i="3"/>
  <c r="AG31" i="3"/>
  <c r="AA18" i="3"/>
  <c r="AA8" i="3"/>
  <c r="Q12" i="3"/>
  <c r="AB11" i="3"/>
  <c r="V26" i="3"/>
  <c r="J26" i="3"/>
  <c r="R10" i="25"/>
  <c r="AH26" i="2"/>
  <c r="O26" i="3"/>
  <c r="BO30" i="24" l="1"/>
  <c r="BM9" i="24"/>
  <c r="BK7" i="24"/>
  <c r="BE20" i="24"/>
  <c r="BR20" i="24" s="1"/>
  <c r="BQ27" i="24"/>
  <c r="BF20" i="24"/>
  <c r="BL20" i="24"/>
  <c r="BE29" i="24"/>
  <c r="BL28" i="24" s="1"/>
  <c r="BC26" i="2"/>
  <c r="CF26" i="2" s="1"/>
  <c r="BH26" i="2"/>
  <c r="CK26" i="2" s="1"/>
  <c r="AT26" i="2"/>
  <c r="BW26" i="2" s="1"/>
  <c r="AU26" i="2"/>
  <c r="BX26" i="2" s="1"/>
  <c r="AW26" i="2"/>
  <c r="BZ26" i="2" s="1"/>
  <c r="AS26" i="2"/>
  <c r="BV26" i="2" s="1"/>
  <c r="AV26" i="2"/>
  <c r="BY26" i="2" s="1"/>
  <c r="BE26" i="2"/>
  <c r="CH26" i="2" s="1"/>
  <c r="AX26" i="2"/>
  <c r="CA26" i="2" s="1"/>
  <c r="BI26" i="2"/>
  <c r="CL26" i="2" s="1"/>
  <c r="AO26" i="2"/>
  <c r="BR26" i="2" s="1"/>
  <c r="AN26" i="2"/>
  <c r="BJ26" i="2"/>
  <c r="CM26" i="2" s="1"/>
  <c r="AR26" i="2"/>
  <c r="BU26" i="2" s="1"/>
  <c r="BA26" i="2"/>
  <c r="CD26" i="2" s="1"/>
  <c r="BG26" i="2"/>
  <c r="CJ26" i="2" s="1"/>
  <c r="CT26" i="2"/>
  <c r="AQ26" i="2"/>
  <c r="BT26" i="2" s="1"/>
  <c r="BD26" i="2"/>
  <c r="CG26" i="2" s="1"/>
  <c r="CW26" i="2"/>
  <c r="BB26" i="2"/>
  <c r="CE26" i="2" s="1"/>
  <c r="AP26" i="2"/>
  <c r="BS26" i="2" s="1"/>
  <c r="BF26" i="2"/>
  <c r="CI26" i="2" s="1"/>
  <c r="AZ26" i="2"/>
  <c r="CC26" i="2" s="1"/>
  <c r="CN26" i="2"/>
  <c r="BL26" i="2" s="1"/>
  <c r="BK26" i="2" s="1"/>
  <c r="CX26" i="2"/>
  <c r="CY26" i="2" s="1"/>
  <c r="AY26" i="2"/>
  <c r="CB26" i="2" s="1"/>
  <c r="K67" i="3"/>
  <c r="K68" i="3"/>
  <c r="K66" i="3"/>
  <c r="K65" i="3"/>
  <c r="K63" i="3"/>
  <c r="K69" i="3"/>
  <c r="K64" i="3"/>
  <c r="K70" i="3"/>
  <c r="L66" i="3"/>
  <c r="L64" i="3"/>
  <c r="L68" i="3"/>
  <c r="L70" i="3"/>
  <c r="L65" i="3"/>
  <c r="L69" i="3"/>
  <c r="L63" i="3"/>
  <c r="L67" i="3"/>
  <c r="I66" i="3"/>
  <c r="I70" i="3"/>
  <c r="I63" i="3"/>
  <c r="I64" i="3"/>
  <c r="I65" i="3"/>
  <c r="I67" i="3"/>
  <c r="I69" i="3"/>
  <c r="I68" i="3"/>
  <c r="AH75" i="2"/>
  <c r="AH72" i="2"/>
  <c r="AH73" i="2"/>
  <c r="AH74" i="2"/>
  <c r="BC8" i="2"/>
  <c r="CF8" i="2" s="1"/>
  <c r="AU8" i="2"/>
  <c r="BX8" i="2" s="1"/>
  <c r="AR8" i="2"/>
  <c r="BU8" i="2" s="1"/>
  <c r="AW8" i="2"/>
  <c r="BZ8" i="2" s="1"/>
  <c r="CW8" i="2"/>
  <c r="CX8" i="2"/>
  <c r="CY8" i="2" s="1"/>
  <c r="BA8" i="2"/>
  <c r="CD8" i="2" s="1"/>
  <c r="BG8" i="2"/>
  <c r="CJ8" i="2" s="1"/>
  <c r="AS8" i="2"/>
  <c r="BV8" i="2" s="1"/>
  <c r="AP8" i="2"/>
  <c r="BS8" i="2" s="1"/>
  <c r="AY8" i="2"/>
  <c r="CB8" i="2" s="1"/>
  <c r="AO8" i="2"/>
  <c r="BR8" i="2" s="1"/>
  <c r="AV8" i="2"/>
  <c r="BY8" i="2" s="1"/>
  <c r="BF8" i="2"/>
  <c r="CI8" i="2" s="1"/>
  <c r="CN8" i="2"/>
  <c r="BL8" i="2" s="1"/>
  <c r="BK8" i="2" s="1"/>
  <c r="AQ8" i="2"/>
  <c r="BT8" i="2" s="1"/>
  <c r="CT8" i="2"/>
  <c r="BJ8" i="2"/>
  <c r="CM8" i="2" s="1"/>
  <c r="AN8" i="2"/>
  <c r="BD8" i="2"/>
  <c r="CG8" i="2" s="1"/>
  <c r="BI8" i="2"/>
  <c r="CL8" i="2" s="1"/>
  <c r="AZ8" i="2"/>
  <c r="CC8" i="2" s="1"/>
  <c r="AX8" i="2"/>
  <c r="CA8" i="2" s="1"/>
  <c r="BE8" i="2"/>
  <c r="CH8" i="2" s="1"/>
  <c r="BH8" i="2"/>
  <c r="CK8" i="2" s="1"/>
  <c r="AT8" i="2"/>
  <c r="BW8" i="2" s="1"/>
  <c r="BB8" i="2"/>
  <c r="CE8" i="2" s="1"/>
  <c r="BC10" i="2"/>
  <c r="CF10" i="2" s="1"/>
  <c r="AW10" i="2"/>
  <c r="BZ10" i="2" s="1"/>
  <c r="AY10" i="2"/>
  <c r="CB10" i="2" s="1"/>
  <c r="AV10" i="2"/>
  <c r="BY10" i="2" s="1"/>
  <c r="BE10" i="2"/>
  <c r="CH10" i="2" s="1"/>
  <c r="AS10" i="2"/>
  <c r="BV10" i="2" s="1"/>
  <c r="AR10" i="2"/>
  <c r="BU10" i="2" s="1"/>
  <c r="AU10" i="2"/>
  <c r="BX10" i="2" s="1"/>
  <c r="BD10" i="2"/>
  <c r="CG10" i="2" s="1"/>
  <c r="BH10" i="2"/>
  <c r="CK10" i="2" s="1"/>
  <c r="AP10" i="2"/>
  <c r="BS10" i="2" s="1"/>
  <c r="CX10" i="2"/>
  <c r="CY10" i="2" s="1"/>
  <c r="BF10" i="2"/>
  <c r="CI10" i="2" s="1"/>
  <c r="AQ10" i="2"/>
  <c r="BT10" i="2" s="1"/>
  <c r="BB10" i="2"/>
  <c r="CE10" i="2" s="1"/>
  <c r="CT10" i="2"/>
  <c r="AT10" i="2"/>
  <c r="BW10" i="2" s="1"/>
  <c r="BI10" i="2"/>
  <c r="CL10" i="2" s="1"/>
  <c r="AX10" i="2"/>
  <c r="CA10" i="2" s="1"/>
  <c r="BJ10" i="2"/>
  <c r="CM10" i="2" s="1"/>
  <c r="BA10" i="2"/>
  <c r="CD10" i="2" s="1"/>
  <c r="AO10" i="2"/>
  <c r="BR10" i="2" s="1"/>
  <c r="CW10" i="2"/>
  <c r="BG10" i="2"/>
  <c r="CJ10" i="2" s="1"/>
  <c r="CN10" i="2"/>
  <c r="BL10" i="2" s="1"/>
  <c r="BK10" i="2" s="1"/>
  <c r="AN10" i="2"/>
  <c r="AZ10" i="2"/>
  <c r="CC10" i="2" s="1"/>
  <c r="O68" i="3"/>
  <c r="O66" i="3"/>
  <c r="O64" i="3"/>
  <c r="O67" i="3"/>
  <c r="O63" i="3"/>
  <c r="O69" i="3"/>
  <c r="O65" i="3"/>
  <c r="AS50" i="13"/>
  <c r="AT50" i="13"/>
  <c r="BF50" i="13"/>
  <c r="BA50" i="13"/>
  <c r="AU50" i="13"/>
  <c r="AV50" i="13"/>
  <c r="BC50" i="13"/>
  <c r="AO50" i="13"/>
  <c r="AZ50" i="13"/>
  <c r="AQ50" i="13"/>
  <c r="AY50" i="13"/>
  <c r="CT50" i="13"/>
  <c r="BI50" i="13"/>
  <c r="AR50" i="13"/>
  <c r="BJ50" i="13"/>
  <c r="AX50" i="13"/>
  <c r="AP50" i="13"/>
  <c r="AW50" i="13"/>
  <c r="BB50" i="13"/>
  <c r="BD50" i="13"/>
  <c r="AN50" i="13"/>
  <c r="BH50" i="13"/>
  <c r="BE50" i="13"/>
  <c r="CX50" i="13"/>
  <c r="BG50" i="13"/>
  <c r="CW50" i="13"/>
  <c r="BE25" i="24"/>
  <c r="BH59" i="6"/>
  <c r="AQ59" i="6"/>
  <c r="AX59" i="6"/>
  <c r="BJ59" i="6"/>
  <c r="AN59" i="6"/>
  <c r="BI59" i="6"/>
  <c r="BE59" i="6"/>
  <c r="AS59" i="6"/>
  <c r="CX59" i="6"/>
  <c r="AO59" i="6"/>
  <c r="AT59" i="6"/>
  <c r="AR59" i="6"/>
  <c r="CT59" i="6"/>
  <c r="BB59" i="6"/>
  <c r="BA59" i="6"/>
  <c r="AU59" i="6"/>
  <c r="CW59" i="6"/>
  <c r="AZ59" i="6"/>
  <c r="AW59" i="6"/>
  <c r="BG59" i="6"/>
  <c r="BF59" i="6"/>
  <c r="AY59" i="6"/>
  <c r="BC59" i="6"/>
  <c r="AP59" i="6"/>
  <c r="BD59" i="6"/>
  <c r="AV59" i="6"/>
  <c r="AS25" i="24"/>
  <c r="AZ25" i="24"/>
  <c r="BQ7" i="24"/>
  <c r="BQ17" i="24"/>
  <c r="FV58" i="24"/>
  <c r="GI58" i="24" s="1"/>
  <c r="GV58" i="24" s="1"/>
  <c r="HI58" i="24" s="1"/>
  <c r="HV58" i="24" s="1"/>
  <c r="II58" i="24" s="1"/>
  <c r="IV58" i="24" s="1"/>
  <c r="JI58" i="24" s="1"/>
  <c r="JV58" i="24" s="1"/>
  <c r="KI58" i="24" s="1"/>
  <c r="BO24" i="24"/>
  <c r="CP16" i="2"/>
  <c r="BO16" i="2"/>
  <c r="BF36" i="24"/>
  <c r="BL37" i="24"/>
  <c r="AY17" i="24"/>
  <c r="AS16" i="24"/>
  <c r="V2" i="4"/>
  <c r="R5" i="2"/>
  <c r="R3" i="2"/>
  <c r="S6" i="2"/>
  <c r="BH21" i="24"/>
  <c r="BB20" i="24"/>
  <c r="NK49" i="24"/>
  <c r="BG17" i="24"/>
  <c r="NJ49" i="24"/>
  <c r="EY56" i="24"/>
  <c r="BV35" i="24"/>
  <c r="CC34" i="24" s="1"/>
  <c r="BE12" i="24"/>
  <c r="V6" i="24"/>
  <c r="W5" i="24"/>
  <c r="KZ55" i="24"/>
  <c r="BF23" i="24"/>
  <c r="KM56" i="24"/>
  <c r="BB21" i="24"/>
  <c r="BH22" i="24"/>
  <c r="AY30" i="24"/>
  <c r="AS29" i="24"/>
  <c r="BM10" i="24"/>
  <c r="BO22" i="2"/>
  <c r="CP22" i="2"/>
  <c r="KP56" i="24"/>
  <c r="BK32" i="24"/>
  <c r="FV56" i="24"/>
  <c r="GI56" i="24" s="1"/>
  <c r="GV56" i="24" s="1"/>
  <c r="HI56" i="24" s="1"/>
  <c r="HV56" i="24" s="1"/>
  <c r="II56" i="24" s="1"/>
  <c r="IV56" i="24" s="1"/>
  <c r="JI56" i="24" s="1"/>
  <c r="JV56" i="24" s="1"/>
  <c r="KI56" i="24" s="1"/>
  <c r="BA27" i="24"/>
  <c r="BG28" i="24"/>
  <c r="BE23" i="24"/>
  <c r="BK24" i="24"/>
  <c r="BM15" i="2"/>
  <c r="CO15" i="2" s="1"/>
  <c r="BN15" i="2"/>
  <c r="BQ15" i="2"/>
  <c r="BN19" i="2"/>
  <c r="BQ19" i="2"/>
  <c r="BM19" i="2"/>
  <c r="CO19" i="2" s="1"/>
  <c r="BQ41" i="2"/>
  <c r="BN41" i="2"/>
  <c r="BM41" i="2"/>
  <c r="CO41" i="2" s="1"/>
  <c r="BP9" i="24"/>
  <c r="LC57" i="24"/>
  <c r="LP57" i="24" s="1"/>
  <c r="MC57" i="24" s="1"/>
  <c r="MP57" i="24" s="1"/>
  <c r="BK25" i="24"/>
  <c r="AY18" i="24"/>
  <c r="AS17" i="24"/>
  <c r="FT59" i="24"/>
  <c r="GG59" i="24" s="1"/>
  <c r="GT59" i="24" s="1"/>
  <c r="HG59" i="24" s="1"/>
  <c r="HT59" i="24" s="1"/>
  <c r="IG59" i="24" s="1"/>
  <c r="IT59" i="24" s="1"/>
  <c r="JG59" i="24" s="1"/>
  <c r="JT59" i="24" s="1"/>
  <c r="KG59" i="24" s="1"/>
  <c r="BO18" i="24"/>
  <c r="AZ35" i="24"/>
  <c r="BG34" i="24" s="1"/>
  <c r="BE18" i="24"/>
  <c r="BA7" i="24"/>
  <c r="BG8" i="24"/>
  <c r="LB57" i="24"/>
  <c r="W6" i="16"/>
  <c r="V3" i="16"/>
  <c r="V5" i="16"/>
  <c r="R5" i="6"/>
  <c r="R3" i="6"/>
  <c r="S6" i="6"/>
  <c r="KK57" i="24"/>
  <c r="KS57" i="24"/>
  <c r="NH49" i="24"/>
  <c r="BH27" i="24"/>
  <c r="BN28" i="24"/>
  <c r="AZ22" i="24"/>
  <c r="O6" i="7"/>
  <c r="N3" i="7"/>
  <c r="N5" i="7"/>
  <c r="BK14" i="24"/>
  <c r="BQ15" i="24"/>
  <c r="BG9" i="24"/>
  <c r="BT9" i="24" s="1"/>
  <c r="BA8" i="24"/>
  <c r="BQ8" i="24"/>
  <c r="BX7" i="24" s="1"/>
  <c r="BM29" i="24"/>
  <c r="BF24" i="24"/>
  <c r="AZ23" i="24"/>
  <c r="AY34" i="24"/>
  <c r="BL34" i="24" s="1"/>
  <c r="AS33" i="24"/>
  <c r="BQ23" i="24"/>
  <c r="BN25" i="2"/>
  <c r="BM25" i="2"/>
  <c r="CO25" i="2" s="1"/>
  <c r="BQ25" i="2"/>
  <c r="BT41" i="24"/>
  <c r="BN40" i="24"/>
  <c r="BI17" i="24"/>
  <c r="FJ58" i="24"/>
  <c r="AZ17" i="24"/>
  <c r="O5" i="12"/>
  <c r="O3" i="12"/>
  <c r="P6" i="12"/>
  <c r="EX58" i="24"/>
  <c r="BO55" i="6"/>
  <c r="KQ56" i="24"/>
  <c r="BG11" i="24"/>
  <c r="BA10" i="24"/>
  <c r="CQ9" i="2"/>
  <c r="BP9" i="2"/>
  <c r="KP58" i="24"/>
  <c r="BO24" i="2"/>
  <c r="CP24" i="2"/>
  <c r="N2" i="7"/>
  <c r="NG49" i="24"/>
  <c r="BO60" i="5"/>
  <c r="BO28" i="24"/>
  <c r="BI27" i="24"/>
  <c r="BE13" i="24"/>
  <c r="BB15" i="24"/>
  <c r="BH16" i="24"/>
  <c r="BH20" i="24"/>
  <c r="BB19" i="24"/>
  <c r="BL25" i="24"/>
  <c r="BE40" i="24"/>
  <c r="BK41" i="24"/>
  <c r="KO59" i="24"/>
  <c r="BF41" i="24"/>
  <c r="AZ40" i="24"/>
  <c r="BQ38" i="2"/>
  <c r="BM38" i="2"/>
  <c r="CO38" i="2" s="1"/>
  <c r="BN38" i="2"/>
  <c r="BM34" i="2"/>
  <c r="CO34" i="2" s="1"/>
  <c r="BQ34" i="2"/>
  <c r="BN34" i="2"/>
  <c r="BN57" i="5"/>
  <c r="BM57" i="5"/>
  <c r="AY39" i="24"/>
  <c r="BF38" i="24" s="1"/>
  <c r="KQ59" i="24"/>
  <c r="AZ37" i="24"/>
  <c r="AY19" i="24"/>
  <c r="BO35" i="24"/>
  <c r="T3" i="3"/>
  <c r="U6" i="3"/>
  <c r="T5" i="3"/>
  <c r="BL21" i="24"/>
  <c r="BE11" i="24"/>
  <c r="FV59" i="24"/>
  <c r="GI59" i="24" s="1"/>
  <c r="GV59" i="24" s="1"/>
  <c r="HI59" i="24" s="1"/>
  <c r="HV59" i="24" s="1"/>
  <c r="II59" i="24" s="1"/>
  <c r="IV59" i="24" s="1"/>
  <c r="JI59" i="24" s="1"/>
  <c r="JV59" i="24" s="1"/>
  <c r="KI59" i="24" s="1"/>
  <c r="FU56" i="24"/>
  <c r="GH56" i="24" s="1"/>
  <c r="GU56" i="24" s="1"/>
  <c r="HH56" i="24" s="1"/>
  <c r="HU56" i="24" s="1"/>
  <c r="IH56" i="24" s="1"/>
  <c r="IU56" i="24" s="1"/>
  <c r="JH56" i="24" s="1"/>
  <c r="JU56" i="24" s="1"/>
  <c r="KH56" i="24" s="1"/>
  <c r="BK38" i="24"/>
  <c r="AY8" i="24"/>
  <c r="AS7" i="24"/>
  <c r="KL57" i="24"/>
  <c r="KN58" i="24"/>
  <c r="FJ56" i="24"/>
  <c r="BK22" i="24"/>
  <c r="BQ33" i="24"/>
  <c r="BO12" i="24"/>
  <c r="BI11" i="24"/>
  <c r="BE16" i="24"/>
  <c r="FW59" i="24"/>
  <c r="GJ59" i="24" s="1"/>
  <c r="GW59" i="24" s="1"/>
  <c r="HJ59" i="24" s="1"/>
  <c r="HW59" i="24" s="1"/>
  <c r="IJ59" i="24" s="1"/>
  <c r="IW59" i="24" s="1"/>
  <c r="JJ59" i="24" s="1"/>
  <c r="JW59" i="24" s="1"/>
  <c r="KJ59" i="24" s="1"/>
  <c r="LD57" i="24"/>
  <c r="LQ57" i="24" s="1"/>
  <c r="MD57" i="24" s="1"/>
  <c r="MQ57" i="24" s="1"/>
  <c r="BM57" i="6"/>
  <c r="BN57" i="6"/>
  <c r="BQ23" i="2"/>
  <c r="BM23" i="2"/>
  <c r="CO23" i="2" s="1"/>
  <c r="BN23" i="2"/>
  <c r="BQ32" i="2"/>
  <c r="BM32" i="2"/>
  <c r="CO32" i="2" s="1"/>
  <c r="BN32" i="2"/>
  <c r="BN17" i="2"/>
  <c r="BQ17" i="2"/>
  <c r="BM17" i="2"/>
  <c r="CO17" i="2" s="1"/>
  <c r="BE19" i="24"/>
  <c r="KU57" i="24"/>
  <c r="KO58" i="24"/>
  <c r="BI28" i="24"/>
  <c r="BC27" i="24"/>
  <c r="NL49" i="24"/>
  <c r="BK17" i="24"/>
  <c r="BQ18" i="24"/>
  <c r="BX17" i="24" s="1"/>
  <c r="BQ21" i="24"/>
  <c r="P5" i="13"/>
  <c r="Q6" i="13"/>
  <c r="P3" i="13"/>
  <c r="X6" i="5"/>
  <c r="W3" i="5"/>
  <c r="W5" i="5"/>
  <c r="KQ58" i="24"/>
  <c r="AY9" i="24"/>
  <c r="BL9" i="24" s="1"/>
  <c r="AS8" i="24"/>
  <c r="BT38" i="24"/>
  <c r="S6" i="17"/>
  <c r="R3" i="17"/>
  <c r="R5" i="17"/>
  <c r="BO29" i="24"/>
  <c r="BQ35" i="24"/>
  <c r="EZ58" i="24"/>
  <c r="AY14" i="24"/>
  <c r="BF13" i="24" s="1"/>
  <c r="BE15" i="24"/>
  <c r="BK31" i="24"/>
  <c r="BE30" i="24"/>
  <c r="BN37" i="24"/>
  <c r="CA37" i="24" s="1"/>
  <c r="FR59" i="24"/>
  <c r="GE59" i="24" s="1"/>
  <c r="GR59" i="24" s="1"/>
  <c r="HE59" i="24" s="1"/>
  <c r="HR59" i="24" s="1"/>
  <c r="IE59" i="24" s="1"/>
  <c r="IR59" i="24" s="1"/>
  <c r="JE59" i="24" s="1"/>
  <c r="JR59" i="24" s="1"/>
  <c r="KE59" i="24" s="1"/>
  <c r="BK20" i="24"/>
  <c r="AS9" i="24"/>
  <c r="AY10" i="24"/>
  <c r="BQ9" i="24"/>
  <c r="BE7" i="24"/>
  <c r="BK8" i="24"/>
  <c r="BM19" i="24"/>
  <c r="BK28" i="24"/>
  <c r="BX28" i="24" s="1"/>
  <c r="BE34" i="24"/>
  <c r="BR34" i="24" s="1"/>
  <c r="BE37" i="24"/>
  <c r="BR37" i="24" s="1"/>
  <c r="EX56" i="24"/>
  <c r="CQ11" i="2"/>
  <c r="BP11" i="2"/>
  <c r="BJ21" i="24"/>
  <c r="BD20" i="24"/>
  <c r="BP58" i="5"/>
  <c r="BF14" i="24"/>
  <c r="BM13" i="24" s="1"/>
  <c r="S6" i="4"/>
  <c r="R3" i="4"/>
  <c r="R5" i="4"/>
  <c r="CP14" i="2"/>
  <c r="BO14" i="2"/>
  <c r="BF28" i="24"/>
  <c r="AZ27" i="24"/>
  <c r="BP37" i="2"/>
  <c r="CQ37" i="2"/>
  <c r="FR58" i="24"/>
  <c r="GE58" i="24" s="1"/>
  <c r="GR58" i="24" s="1"/>
  <c r="HE58" i="24" s="1"/>
  <c r="HR58" i="24" s="1"/>
  <c r="IE58" i="24" s="1"/>
  <c r="IR58" i="24" s="1"/>
  <c r="JE58" i="24" s="1"/>
  <c r="JR58" i="24" s="1"/>
  <c r="KE58" i="24" s="1"/>
  <c r="BN13" i="2"/>
  <c r="BQ13" i="2"/>
  <c r="BM13" i="2"/>
  <c r="CO13" i="2" s="1"/>
  <c r="BM21" i="2"/>
  <c r="CO21" i="2" s="1"/>
  <c r="BQ21" i="2"/>
  <c r="BN21" i="2"/>
  <c r="BQ18" i="2"/>
  <c r="BM18" i="2"/>
  <c r="CO18" i="2" s="1"/>
  <c r="BN18" i="2"/>
  <c r="AY23" i="24"/>
  <c r="BE24" i="24"/>
  <c r="BK30" i="24"/>
  <c r="U5" i="8"/>
  <c r="V6" i="8"/>
  <c r="U3" i="8"/>
  <c r="KP59" i="24"/>
  <c r="FK59" i="24"/>
  <c r="BH23" i="24"/>
  <c r="BB22" i="24"/>
  <c r="BQ32" i="24"/>
  <c r="CD32" i="24" s="1"/>
  <c r="AY35" i="24"/>
  <c r="AS34" i="24"/>
  <c r="FT56" i="24"/>
  <c r="GG56" i="24" s="1"/>
  <c r="GT56" i="24" s="1"/>
  <c r="HG56" i="24" s="1"/>
  <c r="HT56" i="24" s="1"/>
  <c r="IG56" i="24" s="1"/>
  <c r="IT56" i="24" s="1"/>
  <c r="JG56" i="24" s="1"/>
  <c r="JT56" i="24" s="1"/>
  <c r="KG56" i="24" s="1"/>
  <c r="BP33" i="2"/>
  <c r="CQ33" i="2"/>
  <c r="AY33" i="24"/>
  <c r="AS32" i="24"/>
  <c r="AZ34" i="24"/>
  <c r="BF35" i="24"/>
  <c r="BQ39" i="24"/>
  <c r="BW40" i="24"/>
  <c r="BS20" i="24"/>
  <c r="BE27" i="24"/>
  <c r="BV23" i="24"/>
  <c r="BP22" i="24"/>
  <c r="BL40" i="24"/>
  <c r="BS39" i="24" s="1"/>
  <c r="BR41" i="24"/>
  <c r="BM30" i="24"/>
  <c r="BS31" i="24"/>
  <c r="FU58" i="24"/>
  <c r="GH58" i="24" s="1"/>
  <c r="GU58" i="24" s="1"/>
  <c r="HH58" i="24" s="1"/>
  <c r="HU58" i="24" s="1"/>
  <c r="IH58" i="24" s="1"/>
  <c r="IU58" i="24" s="1"/>
  <c r="JH58" i="24" s="1"/>
  <c r="JU58" i="24" s="1"/>
  <c r="KH58" i="24" s="1"/>
  <c r="BW24" i="24"/>
  <c r="BG12" i="24"/>
  <c r="BH17" i="24"/>
  <c r="BN18" i="24"/>
  <c r="BJ20" i="24"/>
  <c r="BD19" i="24"/>
  <c r="BH12" i="24"/>
  <c r="BE28" i="24"/>
  <c r="BK29" i="24"/>
  <c r="BM38" i="24"/>
  <c r="BG37" i="24"/>
  <c r="KR57" i="24"/>
  <c r="KO56" i="24"/>
  <c r="BK34" i="24"/>
  <c r="BO27" i="2"/>
  <c r="CP27" i="2"/>
  <c r="KN59" i="24"/>
  <c r="KV57" i="24"/>
  <c r="BF12" i="24"/>
  <c r="BM11" i="24" s="1"/>
  <c r="BL13" i="24"/>
  <c r="BQ37" i="24"/>
  <c r="BK36" i="24"/>
  <c r="BE36" i="24"/>
  <c r="BR36" i="24" s="1"/>
  <c r="FW57" i="24"/>
  <c r="GJ57" i="24" s="1"/>
  <c r="GW57" i="24" s="1"/>
  <c r="HJ57" i="24" s="1"/>
  <c r="HW57" i="24" s="1"/>
  <c r="IJ57" i="24" s="1"/>
  <c r="IW57" i="24" s="1"/>
  <c r="JJ57" i="24" s="1"/>
  <c r="JW57" i="24" s="1"/>
  <c r="KJ57" i="24" s="1"/>
  <c r="AY38" i="24"/>
  <c r="BF37" i="24" s="1"/>
  <c r="KT57" i="24"/>
  <c r="BP49" i="6"/>
  <c r="BI9" i="24"/>
  <c r="BC8" i="24"/>
  <c r="BK12" i="24"/>
  <c r="BX12" i="24" s="1"/>
  <c r="BO50" i="6"/>
  <c r="BR14" i="24"/>
  <c r="BN19" i="24"/>
  <c r="BP7" i="24"/>
  <c r="FT58" i="24"/>
  <c r="GG58" i="24" s="1"/>
  <c r="GT58" i="24" s="1"/>
  <c r="HG58" i="24" s="1"/>
  <c r="HT58" i="24" s="1"/>
  <c r="IG58" i="24" s="1"/>
  <c r="IT58" i="24" s="1"/>
  <c r="JG58" i="24" s="1"/>
  <c r="JT58" i="24" s="1"/>
  <c r="KG58" i="24" s="1"/>
  <c r="LA57" i="24"/>
  <c r="FR56" i="24"/>
  <c r="GE56" i="24" s="1"/>
  <c r="GR56" i="24" s="1"/>
  <c r="HE56" i="24" s="1"/>
  <c r="HR56" i="24" s="1"/>
  <c r="IE56" i="24" s="1"/>
  <c r="IR56" i="24" s="1"/>
  <c r="JE56" i="24" s="1"/>
  <c r="JR56" i="24" s="1"/>
  <c r="KE56" i="24" s="1"/>
  <c r="BG13" i="24"/>
  <c r="BN12" i="24" s="1"/>
  <c r="BU11" i="24" s="1"/>
  <c r="FL59" i="24"/>
  <c r="FY59" i="24" s="1"/>
  <c r="GL59" i="24" s="1"/>
  <c r="GY59" i="24" s="1"/>
  <c r="HL59" i="24" s="1"/>
  <c r="HY59" i="24" s="1"/>
  <c r="IL59" i="24" s="1"/>
  <c r="IY59" i="24" s="1"/>
  <c r="JL59" i="24" s="1"/>
  <c r="JY59" i="24" s="1"/>
  <c r="BC28" i="24"/>
  <c r="BI29" i="24"/>
  <c r="BV29" i="24" s="1"/>
  <c r="KN56" i="24"/>
  <c r="BQ16" i="24"/>
  <c r="BX15" i="24" s="1"/>
  <c r="BM41" i="24"/>
  <c r="BG40" i="24"/>
  <c r="BM30" i="2"/>
  <c r="CO30" i="2" s="1"/>
  <c r="BQ30" i="2"/>
  <c r="BN30" i="2"/>
  <c r="KZ57" i="24"/>
  <c r="FU59" i="24"/>
  <c r="GH59" i="24" s="1"/>
  <c r="GU59" i="24" s="1"/>
  <c r="HH59" i="24" s="1"/>
  <c r="HU59" i="24" s="1"/>
  <c r="IH59" i="24" s="1"/>
  <c r="IU59" i="24" s="1"/>
  <c r="JH59" i="24" s="1"/>
  <c r="JU59" i="24" s="1"/>
  <c r="KH59" i="24" s="1"/>
  <c r="BG10" i="24"/>
  <c r="BS40" i="24"/>
  <c r="BY41" i="24"/>
  <c r="BW38" i="24"/>
  <c r="KM59" i="24"/>
  <c r="BH14" i="24"/>
  <c r="CP31" i="2"/>
  <c r="BO31" i="2"/>
  <c r="AZ36" i="24"/>
  <c r="EY58" i="24"/>
  <c r="CP35" i="2"/>
  <c r="BO35" i="2"/>
  <c r="BF19" i="24"/>
  <c r="BE32" i="24"/>
  <c r="BO10" i="24"/>
  <c r="BB17" i="24"/>
  <c r="BH18" i="24"/>
  <c r="BV8" i="24"/>
  <c r="BK10" i="24"/>
  <c r="BE31" i="24"/>
  <c r="FS59" i="24"/>
  <c r="GF59" i="24" s="1"/>
  <c r="GS59" i="24" s="1"/>
  <c r="HF59" i="24" s="1"/>
  <c r="HS59" i="24" s="1"/>
  <c r="IF59" i="24" s="1"/>
  <c r="IS59" i="24" s="1"/>
  <c r="JF59" i="24" s="1"/>
  <c r="JS59" i="24" s="1"/>
  <c r="KF59" i="24" s="1"/>
  <c r="AY16" i="24"/>
  <c r="BE17" i="24"/>
  <c r="W6" i="11"/>
  <c r="V3" i="11"/>
  <c r="V5" i="11"/>
  <c r="BG18" i="24"/>
  <c r="AY22" i="24"/>
  <c r="BQ28" i="24"/>
  <c r="BX27" i="24" s="1"/>
  <c r="BN59" i="5"/>
  <c r="BM59" i="5"/>
  <c r="BQ12" i="2"/>
  <c r="BN12" i="2"/>
  <c r="BM12" i="2"/>
  <c r="CO12" i="2" s="1"/>
  <c r="BN7" i="2"/>
  <c r="BQ7" i="2"/>
  <c r="BM7" i="2"/>
  <c r="CO7" i="2" s="1"/>
  <c r="CC25" i="24"/>
  <c r="BV22" i="24"/>
  <c r="BP21" i="24"/>
  <c r="BX23" i="24"/>
  <c r="BR22" i="24"/>
  <c r="CD10" i="24"/>
  <c r="BW8" i="24"/>
  <c r="CC31" i="24"/>
  <c r="BW30" i="24"/>
  <c r="BX13" i="24"/>
  <c r="BR12" i="24"/>
  <c r="CE38" i="24"/>
  <c r="BY37" i="24"/>
  <c r="BP11" i="24"/>
  <c r="CC36" i="24"/>
  <c r="BW35" i="24"/>
  <c r="CD36" i="24"/>
  <c r="BX35" i="24"/>
  <c r="BX11" i="24"/>
  <c r="BR10" i="24"/>
  <c r="CJ11" i="24"/>
  <c r="CJ37" i="24"/>
  <c r="BW22" i="24"/>
  <c r="BV31" i="24"/>
  <c r="BP30" i="24"/>
  <c r="BW31" i="24"/>
  <c r="BQ30" i="24"/>
  <c r="BV36" i="24"/>
  <c r="BP35" i="24"/>
  <c r="CC32" i="24"/>
  <c r="CD38" i="24"/>
  <c r="BX37" i="24"/>
  <c r="CR36" i="2"/>
  <c r="BP14" i="24"/>
  <c r="CC29" i="24"/>
  <c r="BW28" i="24"/>
  <c r="BS27" i="24"/>
  <c r="BW32" i="24"/>
  <c r="BQ31" i="24"/>
  <c r="BQ11" i="24"/>
  <c r="CC37" i="24"/>
  <c r="BW36" i="24"/>
  <c r="BW23" i="24"/>
  <c r="BQ22" i="24"/>
  <c r="BX9" i="24"/>
  <c r="BR8" i="24"/>
  <c r="BL42" i="24"/>
  <c r="AF24" i="3"/>
  <c r="U59" i="4"/>
  <c r="V12" i="3"/>
  <c r="Y22" i="3"/>
  <c r="AB32" i="3"/>
  <c r="P57" i="13"/>
  <c r="BO42" i="24"/>
  <c r="Y27" i="3"/>
  <c r="J33" i="3"/>
  <c r="Z17" i="3"/>
  <c r="M57" i="7"/>
  <c r="M53" i="7"/>
  <c r="BP42" i="24"/>
  <c r="Z27" i="3"/>
  <c r="Z59" i="11"/>
  <c r="AZ26" i="24"/>
  <c r="AB17" i="3"/>
  <c r="AB8" i="3"/>
  <c r="M7" i="4"/>
  <c r="K11" i="25" s="1"/>
  <c r="N58" i="11"/>
  <c r="AC40" i="3"/>
  <c r="Y17" i="3"/>
  <c r="AD38" i="3"/>
  <c r="AE57" i="11"/>
  <c r="M12" i="4"/>
  <c r="AJ57" i="11"/>
  <c r="W56" i="11"/>
  <c r="Q59" i="11"/>
  <c r="Y14" i="3"/>
  <c r="K8" i="4"/>
  <c r="S38" i="4"/>
  <c r="BR26" i="24"/>
  <c r="U58" i="4"/>
  <c r="AK49" i="13"/>
  <c r="P30" i="3"/>
  <c r="R56" i="11"/>
  <c r="K58" i="7"/>
  <c r="M51" i="7"/>
  <c r="M45" i="7"/>
  <c r="V13" i="3"/>
  <c r="AB41" i="3"/>
  <c r="Q37" i="3"/>
  <c r="U57" i="11"/>
  <c r="AF12" i="3"/>
  <c r="M17" i="4"/>
  <c r="Z58" i="11"/>
  <c r="N59" i="11"/>
  <c r="AD19" i="3"/>
  <c r="AA21" i="3"/>
  <c r="Y59" i="11"/>
  <c r="P56" i="11"/>
  <c r="L40" i="4"/>
  <c r="G41" i="4"/>
  <c r="AE18" i="3"/>
  <c r="W12" i="3"/>
  <c r="S57" i="11"/>
  <c r="N56" i="11"/>
  <c r="AD11" i="3"/>
  <c r="AG30" i="3"/>
  <c r="R32" i="4"/>
  <c r="BF26" i="24"/>
  <c r="U60" i="4"/>
  <c r="BH42" i="24"/>
  <c r="R27" i="3"/>
  <c r="R8" i="3"/>
  <c r="AH23" i="3"/>
  <c r="Z56" i="11"/>
  <c r="M46" i="7"/>
  <c r="M55" i="7"/>
  <c r="AC21" i="3"/>
  <c r="W58" i="11"/>
  <c r="V19" i="3"/>
  <c r="AF58" i="6"/>
  <c r="P23" i="3"/>
  <c r="L59" i="7"/>
  <c r="AD30" i="3"/>
  <c r="AA57" i="11"/>
  <c r="AC13" i="3"/>
  <c r="P38" i="3"/>
  <c r="X13" i="3"/>
  <c r="AB10" i="3"/>
  <c r="X18" i="3"/>
  <c r="BZ42" i="24"/>
  <c r="R31" i="4"/>
  <c r="G12" i="4"/>
  <c r="G10" i="4"/>
  <c r="G22" i="4"/>
  <c r="M11" i="4"/>
  <c r="AH22" i="3"/>
  <c r="CE42" i="24"/>
  <c r="Q25" i="3"/>
  <c r="W36" i="3"/>
  <c r="U56" i="4"/>
  <c r="X17" i="3"/>
  <c r="V18" i="3"/>
  <c r="Q22" i="3"/>
  <c r="AH8" i="3"/>
  <c r="M49" i="7"/>
  <c r="X59" i="11"/>
  <c r="P19" i="3"/>
  <c r="K56" i="7"/>
  <c r="AD57" i="11"/>
  <c r="J8" i="3"/>
  <c r="P14" i="3"/>
  <c r="V24" i="3"/>
  <c r="Y23" i="3"/>
  <c r="V27" i="3"/>
  <c r="H31" i="4"/>
  <c r="AJ31" i="3"/>
  <c r="U19" i="3"/>
  <c r="X56" i="11"/>
  <c r="AC57" i="11"/>
  <c r="X40" i="3"/>
  <c r="H40" i="4"/>
  <c r="AE12" i="3"/>
  <c r="W19" i="3"/>
  <c r="V31" i="3"/>
  <c r="P22" i="3"/>
  <c r="L23" i="4"/>
  <c r="V25" i="3"/>
  <c r="AY26" i="24"/>
  <c r="U57" i="4"/>
  <c r="AJ49" i="13"/>
  <c r="AI55" i="11"/>
  <c r="AD10" i="3"/>
  <c r="V23" i="3"/>
  <c r="R7" i="3"/>
  <c r="R10" i="3"/>
  <c r="M60" i="7"/>
  <c r="M50" i="7"/>
  <c r="AG49" i="13"/>
  <c r="W41" i="3"/>
  <c r="R59" i="11"/>
  <c r="AB22" i="3"/>
  <c r="S59" i="11"/>
  <c r="X58" i="11"/>
  <c r="V15" i="3"/>
  <c r="P10" i="3"/>
  <c r="G37" i="4"/>
  <c r="S22" i="3"/>
  <c r="K23" i="4"/>
  <c r="Q58" i="11"/>
  <c r="Y12" i="3"/>
  <c r="H59" i="11"/>
  <c r="N41" i="4"/>
  <c r="V32" i="3"/>
  <c r="O59" i="11"/>
  <c r="L30" i="4"/>
  <c r="T38" i="4"/>
  <c r="BK26" i="24"/>
  <c r="AH17" i="3"/>
  <c r="P17" i="3"/>
  <c r="AE56" i="6"/>
  <c r="W23" i="3"/>
  <c r="AB24" i="3"/>
  <c r="P18" i="3"/>
  <c r="X8" i="3"/>
  <c r="T57" i="11"/>
  <c r="M54" i="7"/>
  <c r="S19" i="3"/>
  <c r="Q40" i="3"/>
  <c r="Q56" i="11"/>
  <c r="Q57" i="13"/>
  <c r="AB31" i="3"/>
  <c r="AD56" i="6"/>
  <c r="W14" i="3"/>
  <c r="BG42" i="24"/>
  <c r="Q27" i="3"/>
  <c r="AB30" i="3"/>
  <c r="J32" i="3"/>
  <c r="L24" i="4"/>
  <c r="AE19" i="3"/>
  <c r="AF10" i="3"/>
  <c r="S10" i="4"/>
  <c r="K26" i="4"/>
  <c r="M13" i="4"/>
  <c r="L32" i="4"/>
  <c r="AH11" i="3"/>
  <c r="J16" i="3"/>
  <c r="V56" i="11"/>
  <c r="AK57" i="11"/>
  <c r="AB57" i="11"/>
  <c r="Q23" i="3"/>
  <c r="I41" i="4"/>
  <c r="M47" i="7"/>
  <c r="M59" i="7"/>
  <c r="AB38" i="3"/>
  <c r="T27" i="3"/>
  <c r="BJ42" i="24"/>
  <c r="S32" i="4"/>
  <c r="X12" i="3"/>
  <c r="AB36" i="3"/>
  <c r="V59" i="11"/>
  <c r="S17" i="3"/>
  <c r="V17" i="3"/>
  <c r="BX42" i="24"/>
  <c r="R58" i="11"/>
  <c r="S21" i="3"/>
  <c r="Y56" i="11"/>
  <c r="P59" i="11"/>
  <c r="AH49" i="13"/>
  <c r="AB14" i="3"/>
  <c r="AC34" i="3"/>
  <c r="AE40" i="3"/>
  <c r="AD58" i="6"/>
  <c r="Y58" i="11"/>
  <c r="M52" i="7"/>
  <c r="AC25" i="3"/>
  <c r="P8" i="3"/>
  <c r="AH33" i="3"/>
  <c r="P37" i="4"/>
  <c r="V7" i="3"/>
  <c r="AG22" i="3"/>
  <c r="AD13" i="3"/>
  <c r="W59" i="11"/>
  <c r="T8" i="3"/>
  <c r="P58" i="11"/>
  <c r="AI57" i="11"/>
  <c r="AE58" i="6"/>
  <c r="Y18" i="3"/>
  <c r="K31" i="4"/>
  <c r="L8" i="4"/>
  <c r="AH31" i="3"/>
  <c r="W38" i="3"/>
  <c r="AH30" i="3"/>
  <c r="AG11" i="3"/>
  <c r="L22" i="4"/>
  <c r="L31" i="4"/>
  <c r="G8" i="4"/>
  <c r="W13" i="3"/>
  <c r="J11" i="4"/>
  <c r="K22" i="4"/>
  <c r="G26" i="4"/>
  <c r="P26" i="3"/>
  <c r="P10" i="25"/>
  <c r="AB26" i="3"/>
  <c r="T10" i="25"/>
  <c r="BV28" i="24" l="1"/>
  <c r="BX20" i="24"/>
  <c r="BL35" i="24"/>
  <c r="BY35" i="24" s="1"/>
  <c r="CC7" i="24"/>
  <c r="BV9" i="24"/>
  <c r="BT28" i="24"/>
  <c r="BL36" i="24"/>
  <c r="BY36" i="24" s="1"/>
  <c r="BS24" i="24"/>
  <c r="T68" i="3"/>
  <c r="T70" i="3"/>
  <c r="T66" i="3"/>
  <c r="T65" i="3"/>
  <c r="T64" i="3"/>
  <c r="T69" i="3"/>
  <c r="T63" i="3"/>
  <c r="T67" i="3"/>
  <c r="V63" i="3"/>
  <c r="V65" i="3"/>
  <c r="V64" i="3"/>
  <c r="V66" i="3"/>
  <c r="V70" i="3"/>
  <c r="V69" i="3"/>
  <c r="V67" i="3"/>
  <c r="V68" i="3"/>
  <c r="P65" i="3"/>
  <c r="P66" i="3"/>
  <c r="P68" i="3"/>
  <c r="P69" i="3"/>
  <c r="P63" i="3"/>
  <c r="P67" i="3"/>
  <c r="P64" i="3"/>
  <c r="CT58" i="6"/>
  <c r="AW58" i="6"/>
  <c r="AQ58" i="6"/>
  <c r="AY58" i="6"/>
  <c r="AU58" i="6"/>
  <c r="BI58" i="6"/>
  <c r="BA58" i="6"/>
  <c r="CX58" i="6"/>
  <c r="AN58" i="6"/>
  <c r="BB58" i="6"/>
  <c r="BF58" i="6"/>
  <c r="AZ58" i="6"/>
  <c r="AX58" i="6"/>
  <c r="AS58" i="6"/>
  <c r="AV58" i="6"/>
  <c r="BD58" i="6"/>
  <c r="BC58" i="6"/>
  <c r="BH58" i="6"/>
  <c r="BE58" i="6"/>
  <c r="AO58" i="6"/>
  <c r="CW58" i="6"/>
  <c r="BG58" i="6"/>
  <c r="BJ58" i="6"/>
  <c r="AP58" i="6"/>
  <c r="AT58" i="6"/>
  <c r="AR58" i="6"/>
  <c r="S63" i="3"/>
  <c r="S65" i="3"/>
  <c r="S70" i="3"/>
  <c r="S66" i="3"/>
  <c r="S64" i="3"/>
  <c r="S67" i="3"/>
  <c r="S69" i="3"/>
  <c r="S68" i="3"/>
  <c r="BQ41" i="24"/>
  <c r="BN41" i="24"/>
  <c r="BE56" i="6"/>
  <c r="BA56" i="6"/>
  <c r="AZ56" i="6"/>
  <c r="CX56" i="6"/>
  <c r="BG56" i="6"/>
  <c r="BI56" i="6"/>
  <c r="BC56" i="6"/>
  <c r="CT56" i="6"/>
  <c r="AV56" i="6"/>
  <c r="AW56" i="6"/>
  <c r="BD56" i="6"/>
  <c r="AN56" i="6"/>
  <c r="AR56" i="6"/>
  <c r="AY56" i="6"/>
  <c r="BJ56" i="6"/>
  <c r="BF56" i="6"/>
  <c r="AS56" i="6"/>
  <c r="BB56" i="6"/>
  <c r="AU56" i="6"/>
  <c r="AT56" i="6"/>
  <c r="AQ56" i="6"/>
  <c r="BH56" i="6"/>
  <c r="AP56" i="6"/>
  <c r="AX56" i="6"/>
  <c r="AO56" i="6"/>
  <c r="CW56" i="6"/>
  <c r="BC41" i="3"/>
  <c r="CT41" i="3"/>
  <c r="AS41" i="3"/>
  <c r="AR41" i="3"/>
  <c r="AP41" i="3"/>
  <c r="AO41" i="3"/>
  <c r="BJ41" i="3"/>
  <c r="BG41" i="3"/>
  <c r="AT41" i="3"/>
  <c r="AW41" i="3"/>
  <c r="BE41" i="3"/>
  <c r="BF41" i="3"/>
  <c r="BH41" i="3"/>
  <c r="AY41" i="3"/>
  <c r="CW41" i="3"/>
  <c r="BB41" i="3"/>
  <c r="AU41" i="3"/>
  <c r="BA41" i="3"/>
  <c r="AX41" i="3"/>
  <c r="AN41" i="3"/>
  <c r="BD41" i="3"/>
  <c r="AQ41" i="3"/>
  <c r="AZ41" i="3"/>
  <c r="AV41" i="3"/>
  <c r="CX41" i="3"/>
  <c r="BI41" i="3"/>
  <c r="AP49" i="13"/>
  <c r="BB49" i="13"/>
  <c r="BC49" i="13"/>
  <c r="BA49" i="13"/>
  <c r="AX49" i="13"/>
  <c r="BG49" i="13"/>
  <c r="AQ49" i="13"/>
  <c r="AN49" i="13"/>
  <c r="BH49" i="13"/>
  <c r="BE49" i="13"/>
  <c r="AO49" i="13"/>
  <c r="AT49" i="13"/>
  <c r="AU49" i="13"/>
  <c r="CW49" i="13"/>
  <c r="CT49" i="13"/>
  <c r="BF49" i="13"/>
  <c r="AR49" i="13"/>
  <c r="AS49" i="13"/>
  <c r="CX49" i="13"/>
  <c r="BI49" i="13"/>
  <c r="AW49" i="13"/>
  <c r="BJ49" i="13"/>
  <c r="BD49" i="13"/>
  <c r="AY49" i="13"/>
  <c r="AZ49" i="13"/>
  <c r="AV49" i="13"/>
  <c r="R69" i="3"/>
  <c r="R70" i="3"/>
  <c r="R64" i="3"/>
  <c r="R63" i="3"/>
  <c r="R66" i="3"/>
  <c r="R67" i="3"/>
  <c r="R68" i="3"/>
  <c r="R65" i="3"/>
  <c r="AS55" i="11"/>
  <c r="AY55" i="11"/>
  <c r="BB55" i="11"/>
  <c r="BG55" i="11"/>
  <c r="AT55" i="11"/>
  <c r="CW55" i="11"/>
  <c r="BF55" i="11"/>
  <c r="AV55" i="11"/>
  <c r="CX55" i="11"/>
  <c r="AZ55" i="11"/>
  <c r="BD55" i="11"/>
  <c r="AR55" i="11"/>
  <c r="BJ55" i="11"/>
  <c r="BH55" i="11"/>
  <c r="AQ55" i="11"/>
  <c r="AU55" i="11"/>
  <c r="BI55" i="11"/>
  <c r="BC55" i="11"/>
  <c r="AW55" i="11"/>
  <c r="AP55" i="11"/>
  <c r="AX55" i="11"/>
  <c r="BA55" i="11"/>
  <c r="AO55" i="11"/>
  <c r="BE55" i="11"/>
  <c r="AN55" i="11"/>
  <c r="CT55" i="11"/>
  <c r="U66" i="3"/>
  <c r="U65" i="3"/>
  <c r="U70" i="3"/>
  <c r="U64" i="3"/>
  <c r="U63" i="3"/>
  <c r="U67" i="3"/>
  <c r="U69" i="3"/>
  <c r="AJ67" i="3"/>
  <c r="AJ63" i="3"/>
  <c r="AJ64" i="3"/>
  <c r="AJ65" i="3"/>
  <c r="AJ68" i="3"/>
  <c r="AJ66" i="3"/>
  <c r="AJ69" i="3"/>
  <c r="AJ70" i="3"/>
  <c r="J68" i="3"/>
  <c r="J70" i="3"/>
  <c r="J63" i="3"/>
  <c r="J69" i="3"/>
  <c r="J64" i="3"/>
  <c r="J65" i="3"/>
  <c r="J66" i="3"/>
  <c r="BO41" i="24"/>
  <c r="BG25" i="24"/>
  <c r="BW41" i="24"/>
  <c r="BV41" i="24"/>
  <c r="BM12" i="24"/>
  <c r="BM37" i="24"/>
  <c r="W3" i="11"/>
  <c r="W5" i="11"/>
  <c r="X6" i="11"/>
  <c r="BU18" i="24"/>
  <c r="FL58" i="24"/>
  <c r="LM57" i="24"/>
  <c r="LZ57" i="24" s="1"/>
  <c r="MM57" i="24" s="1"/>
  <c r="KT58" i="24"/>
  <c r="BP8" i="24"/>
  <c r="BJ7" i="24"/>
  <c r="LA59" i="24"/>
  <c r="BT12" i="24"/>
  <c r="CC22" i="24"/>
  <c r="V3" i="8"/>
  <c r="W6" i="8"/>
  <c r="V5" i="8"/>
  <c r="S3" i="4"/>
  <c r="S5" i="4"/>
  <c r="T6" i="4"/>
  <c r="CR11" i="2"/>
  <c r="CP17" i="2"/>
  <c r="BO17" i="2"/>
  <c r="BO57" i="6"/>
  <c r="BL8" i="24"/>
  <c r="BY25" i="24"/>
  <c r="CF24" i="24" s="1"/>
  <c r="LC58" i="24"/>
  <c r="LP58" i="24" s="1"/>
  <c r="MC58" i="24" s="1"/>
  <c r="MP58" i="24" s="1"/>
  <c r="FK58" i="24"/>
  <c r="CA40" i="24"/>
  <c r="BU39" i="24"/>
  <c r="BX14" i="24"/>
  <c r="X6" i="16"/>
  <c r="W5" i="16"/>
  <c r="W3" i="16"/>
  <c r="KT59" i="24"/>
  <c r="CP15" i="2"/>
  <c r="BO15" i="2"/>
  <c r="LC56" i="24"/>
  <c r="LP56" i="24" s="1"/>
  <c r="MC56" i="24" s="1"/>
  <c r="MP56" i="24" s="1"/>
  <c r="BO21" i="24"/>
  <c r="BI20" i="24"/>
  <c r="W2" i="4"/>
  <c r="KV58" i="24"/>
  <c r="BO59" i="5"/>
  <c r="BO17" i="24"/>
  <c r="BI16" i="24"/>
  <c r="KZ59" i="24"/>
  <c r="CP30" i="2"/>
  <c r="BO30" i="2"/>
  <c r="BP28" i="24"/>
  <c r="CC28" i="24" s="1"/>
  <c r="BJ27" i="24"/>
  <c r="BX36" i="24"/>
  <c r="BR35" i="24"/>
  <c r="BN11" i="24"/>
  <c r="BG33" i="24"/>
  <c r="BM34" i="24"/>
  <c r="CP21" i="2"/>
  <c r="BO21" i="2"/>
  <c r="CR37" i="2"/>
  <c r="BR30" i="24"/>
  <c r="BL29" i="24"/>
  <c r="X3" i="5"/>
  <c r="X5" i="5"/>
  <c r="Y6" i="5"/>
  <c r="BP27" i="24"/>
  <c r="CC27" i="24" s="1"/>
  <c r="CP32" i="2"/>
  <c r="BO32" i="2"/>
  <c r="BX38" i="24"/>
  <c r="CE37" i="24" s="1"/>
  <c r="CR9" i="2"/>
  <c r="Q6" i="12"/>
  <c r="P3" i="12"/>
  <c r="P5" i="12"/>
  <c r="BM23" i="24"/>
  <c r="BG22" i="24"/>
  <c r="LF57" i="24"/>
  <c r="LS57" i="24" s="1"/>
  <c r="MF57" i="24" s="1"/>
  <c r="MS57" i="24" s="1"/>
  <c r="LO57" i="24"/>
  <c r="MB57" i="24" s="1"/>
  <c r="MO57" i="24" s="1"/>
  <c r="BF17" i="24"/>
  <c r="AZ16" i="24"/>
  <c r="KZ56" i="24"/>
  <c r="CJ33" i="24"/>
  <c r="BF16" i="24"/>
  <c r="AZ15" i="24"/>
  <c r="BN8" i="2"/>
  <c r="BM8" i="2"/>
  <c r="CO8" i="2" s="1"/>
  <c r="BQ8" i="2"/>
  <c r="BF15" i="24"/>
  <c r="BL16" i="24"/>
  <c r="CB10" i="24"/>
  <c r="CD37" i="24"/>
  <c r="BP27" i="2"/>
  <c r="CQ27" i="2"/>
  <c r="BR28" i="24"/>
  <c r="AZ31" i="24"/>
  <c r="BF32" i="24"/>
  <c r="BR29" i="24"/>
  <c r="BY28" i="24" s="1"/>
  <c r="BM27" i="24"/>
  <c r="FK56" i="24"/>
  <c r="BX31" i="24"/>
  <c r="S5" i="17"/>
  <c r="S3" i="17"/>
  <c r="T6" i="17"/>
  <c r="ND57" i="24"/>
  <c r="KU56" i="24"/>
  <c r="BU36" i="24"/>
  <c r="CH36" i="24" s="1"/>
  <c r="BM40" i="24"/>
  <c r="BG39" i="24"/>
  <c r="BO19" i="24"/>
  <c r="BI18" i="24"/>
  <c r="BP60" i="5"/>
  <c r="KX57" i="24"/>
  <c r="BT8" i="24"/>
  <c r="BL18" i="24"/>
  <c r="CP41" i="2"/>
  <c r="BO41" i="2"/>
  <c r="CQ22" i="2"/>
  <c r="BP22" i="2"/>
  <c r="FL56" i="24"/>
  <c r="S5" i="2"/>
  <c r="S3" i="2"/>
  <c r="T6" i="2"/>
  <c r="BL17" i="24"/>
  <c r="BX16" i="24"/>
  <c r="BF25" i="24"/>
  <c r="AZ24" i="24"/>
  <c r="BN50" i="13"/>
  <c r="BO50" i="13" s="1"/>
  <c r="BM50" i="13"/>
  <c r="CP7" i="2"/>
  <c r="BO7" i="2"/>
  <c r="KS59" i="24"/>
  <c r="BR32" i="24"/>
  <c r="BL31" i="24"/>
  <c r="BG35" i="24"/>
  <c r="BN34" i="24" s="1"/>
  <c r="BM36" i="24"/>
  <c r="CF40" i="24"/>
  <c r="CL41" i="24"/>
  <c r="KL59" i="24"/>
  <c r="BR33" i="24"/>
  <c r="BX34" i="24"/>
  <c r="BO11" i="24"/>
  <c r="KU58" i="24"/>
  <c r="BL33" i="24"/>
  <c r="BO22" i="24"/>
  <c r="BI21" i="24"/>
  <c r="BL10" i="24"/>
  <c r="BR15" i="24"/>
  <c r="Q3" i="13"/>
  <c r="Q5" i="13"/>
  <c r="R6" i="13"/>
  <c r="LB58" i="24"/>
  <c r="KW59" i="24"/>
  <c r="KV59" i="24"/>
  <c r="BV34" i="24"/>
  <c r="BO57" i="5"/>
  <c r="BS41" i="24"/>
  <c r="BN10" i="24"/>
  <c r="BH9" i="24"/>
  <c r="P6" i="7"/>
  <c r="O5" i="7"/>
  <c r="O3" i="7"/>
  <c r="S3" i="6"/>
  <c r="S5" i="6"/>
  <c r="T6" i="6"/>
  <c r="BN7" i="24"/>
  <c r="BR23" i="24"/>
  <c r="LM55" i="24"/>
  <c r="LZ55" i="24" s="1"/>
  <c r="MM55" i="24" s="1"/>
  <c r="BR25" i="24"/>
  <c r="BL24" i="24"/>
  <c r="BL22" i="24"/>
  <c r="BF21" i="24"/>
  <c r="BR31" i="24"/>
  <c r="BM18" i="24"/>
  <c r="BS19" i="24"/>
  <c r="BZ39" i="24"/>
  <c r="CG38" i="24" s="1"/>
  <c r="BN39" i="24"/>
  <c r="BT40" i="24"/>
  <c r="BY13" i="24"/>
  <c r="CE14" i="24"/>
  <c r="LG57" i="24"/>
  <c r="LT57" i="24" s="1"/>
  <c r="MG57" i="24" s="1"/>
  <c r="LB56" i="24"/>
  <c r="BQ19" i="24"/>
  <c r="BZ30" i="24"/>
  <c r="BR27" i="24"/>
  <c r="CE27" i="24" s="1"/>
  <c r="BR24" i="24"/>
  <c r="CQ14" i="2"/>
  <c r="BP14" i="2"/>
  <c r="AZ8" i="24"/>
  <c r="BF9" i="24"/>
  <c r="BL14" i="24"/>
  <c r="BS13" i="24" s="1"/>
  <c r="BF8" i="24"/>
  <c r="AZ7" i="24"/>
  <c r="LH57" i="24"/>
  <c r="LU57" i="24" s="1"/>
  <c r="MH57" i="24" s="1"/>
  <c r="CP23" i="2"/>
  <c r="BO23" i="2"/>
  <c r="BL15" i="24"/>
  <c r="BS14" i="24" s="1"/>
  <c r="BR16" i="24"/>
  <c r="FW56" i="24"/>
  <c r="GJ56" i="24" s="1"/>
  <c r="GW56" i="24" s="1"/>
  <c r="HJ56" i="24" s="1"/>
  <c r="HW56" i="24" s="1"/>
  <c r="IJ56" i="24" s="1"/>
  <c r="IW56" i="24" s="1"/>
  <c r="JJ56" i="24" s="1"/>
  <c r="JW56" i="24" s="1"/>
  <c r="KJ56" i="24" s="1"/>
  <c r="BR11" i="24"/>
  <c r="BL19" i="24"/>
  <c r="BO34" i="2"/>
  <c r="CP34" i="2"/>
  <c r="LB59" i="24"/>
  <c r="O2" i="7"/>
  <c r="BG16" i="24"/>
  <c r="BN15" i="24" s="1"/>
  <c r="BU14" i="24" s="1"/>
  <c r="BO25" i="2"/>
  <c r="CP25" i="2"/>
  <c r="BM22" i="24"/>
  <c r="BG21" i="24"/>
  <c r="BL27" i="24"/>
  <c r="W6" i="24"/>
  <c r="X5" i="24"/>
  <c r="BN16" i="24"/>
  <c r="BM35" i="24"/>
  <c r="BT34" i="24" s="1"/>
  <c r="BS36" i="24"/>
  <c r="CF36" i="24" s="1"/>
  <c r="BM25" i="24"/>
  <c r="BG24" i="24"/>
  <c r="BQ26" i="2"/>
  <c r="BN26" i="2"/>
  <c r="BM26" i="2"/>
  <c r="CO26" i="2" s="1"/>
  <c r="CP12" i="2"/>
  <c r="BO12" i="2"/>
  <c r="BN17" i="24"/>
  <c r="BU16" i="24" s="1"/>
  <c r="BT18" i="24"/>
  <c r="BR9" i="24"/>
  <c r="CQ31" i="2"/>
  <c r="BP31" i="2"/>
  <c r="BN9" i="24"/>
  <c r="BT10" i="24"/>
  <c r="BL38" i="24"/>
  <c r="LE57" i="24"/>
  <c r="LR57" i="24" s="1"/>
  <c r="ME57" i="24" s="1"/>
  <c r="MR57" i="24" s="1"/>
  <c r="CR33" i="2"/>
  <c r="FX59" i="24"/>
  <c r="GK59" i="24" s="1"/>
  <c r="GX59" i="24" s="1"/>
  <c r="HK59" i="24" s="1"/>
  <c r="HX59" i="24" s="1"/>
  <c r="IK59" i="24" s="1"/>
  <c r="IX59" i="24" s="1"/>
  <c r="JK59" i="24" s="1"/>
  <c r="JX59" i="24" s="1"/>
  <c r="BF22" i="24"/>
  <c r="BL23" i="24"/>
  <c r="BQ20" i="24"/>
  <c r="BK19" i="24"/>
  <c r="FM58" i="24"/>
  <c r="FZ58" i="24" s="1"/>
  <c r="GM58" i="24" s="1"/>
  <c r="GZ58" i="24" s="1"/>
  <c r="HM58" i="24" s="1"/>
  <c r="HZ58" i="24" s="1"/>
  <c r="IM58" i="24" s="1"/>
  <c r="IZ58" i="24" s="1"/>
  <c r="JM58" i="24" s="1"/>
  <c r="JZ58" i="24" s="1"/>
  <c r="BR19" i="24"/>
  <c r="BP10" i="24"/>
  <c r="BV11" i="24"/>
  <c r="LA58" i="24"/>
  <c r="BO15" i="24"/>
  <c r="BI14" i="24"/>
  <c r="LD56" i="24"/>
  <c r="LQ56" i="24" s="1"/>
  <c r="MD56" i="24" s="1"/>
  <c r="MQ56" i="24" s="1"/>
  <c r="BF18" i="24"/>
  <c r="BM17" i="24" s="1"/>
  <c r="BX22" i="24"/>
  <c r="CD23" i="24"/>
  <c r="BH7" i="24"/>
  <c r="BN8" i="24"/>
  <c r="BR21" i="24"/>
  <c r="BN33" i="24"/>
  <c r="BN27" i="24"/>
  <c r="AZ28" i="24"/>
  <c r="BF29" i="24"/>
  <c r="CQ16" i="2"/>
  <c r="BP16" i="2"/>
  <c r="BM59" i="6"/>
  <c r="BN59" i="6"/>
  <c r="BQ10" i="2"/>
  <c r="BN10" i="2"/>
  <c r="BM10" i="2"/>
  <c r="CO10" i="2" s="1"/>
  <c r="BP35" i="2"/>
  <c r="CQ35" i="2"/>
  <c r="KR56" i="24"/>
  <c r="BP50" i="6"/>
  <c r="KW57" i="24"/>
  <c r="BS12" i="24"/>
  <c r="BT37" i="24"/>
  <c r="BN36" i="24"/>
  <c r="BY40" i="24"/>
  <c r="CE41" i="24"/>
  <c r="CD39" i="24"/>
  <c r="CJ40" i="24"/>
  <c r="KT56" i="24"/>
  <c r="LC59" i="24"/>
  <c r="LP59" i="24" s="1"/>
  <c r="MC59" i="24" s="1"/>
  <c r="MP59" i="24" s="1"/>
  <c r="BO18" i="2"/>
  <c r="CP18" i="2"/>
  <c r="BO13" i="2"/>
  <c r="CP13" i="2"/>
  <c r="BW21" i="24"/>
  <c r="CJ21" i="24" s="1"/>
  <c r="BZ19" i="24"/>
  <c r="KR59" i="24"/>
  <c r="LD58" i="24"/>
  <c r="LQ58" i="24" s="1"/>
  <c r="MD58" i="24" s="1"/>
  <c r="MQ58" i="24" s="1"/>
  <c r="KY57" i="24"/>
  <c r="BG36" i="24"/>
  <c r="BR40" i="24"/>
  <c r="BR13" i="24"/>
  <c r="BL12" i="24"/>
  <c r="FW58" i="24"/>
  <c r="GJ58" i="24" s="1"/>
  <c r="GW58" i="24" s="1"/>
  <c r="HJ58" i="24" s="1"/>
  <c r="HW58" i="24" s="1"/>
  <c r="IJ58" i="24" s="1"/>
  <c r="IW58" i="24" s="1"/>
  <c r="JJ58" i="24" s="1"/>
  <c r="JW58" i="24" s="1"/>
  <c r="KJ58" i="24" s="1"/>
  <c r="BK18" i="24"/>
  <c r="BR17" i="24" s="1"/>
  <c r="BO19" i="2"/>
  <c r="CP19" i="2"/>
  <c r="KV56" i="24"/>
  <c r="BL30" i="24"/>
  <c r="BT29" i="24"/>
  <c r="BO13" i="24"/>
  <c r="KU59" i="24"/>
  <c r="LA56" i="24"/>
  <c r="LN57" i="24"/>
  <c r="MA57" i="24" s="1"/>
  <c r="MN57" i="24" s="1"/>
  <c r="LI57" i="24"/>
  <c r="LV57" i="24" s="1"/>
  <c r="MI57" i="24" s="1"/>
  <c r="BZ38" i="24"/>
  <c r="BO16" i="24"/>
  <c r="BU17" i="24"/>
  <c r="BF34" i="24"/>
  <c r="BS34" i="24" s="1"/>
  <c r="CF34" i="24" s="1"/>
  <c r="AZ33" i="24"/>
  <c r="KR58" i="24"/>
  <c r="BR7" i="24"/>
  <c r="BX8" i="24"/>
  <c r="BF7" i="24"/>
  <c r="BS7" i="24" s="1"/>
  <c r="U3" i="3"/>
  <c r="V6" i="3"/>
  <c r="U5" i="3"/>
  <c r="LD59" i="24"/>
  <c r="LQ59" i="24" s="1"/>
  <c r="MD59" i="24" s="1"/>
  <c r="MQ59" i="24" s="1"/>
  <c r="CP38" i="2"/>
  <c r="BO38" i="2"/>
  <c r="BL39" i="24"/>
  <c r="BV27" i="24"/>
  <c r="BP24" i="2"/>
  <c r="CQ24" i="2"/>
  <c r="BP55" i="6"/>
  <c r="BP16" i="24"/>
  <c r="BV17" i="24"/>
  <c r="AZ32" i="24"/>
  <c r="BF33" i="24"/>
  <c r="BS33" i="24" s="1"/>
  <c r="BU27" i="24"/>
  <c r="NC57" i="24"/>
  <c r="BX32" i="24"/>
  <c r="BL11" i="24"/>
  <c r="BY11" i="24" s="1"/>
  <c r="BO20" i="24"/>
  <c r="BI19" i="24"/>
  <c r="CK9" i="24"/>
  <c r="CG41" i="24"/>
  <c r="CJ30" i="24"/>
  <c r="CD29" i="24"/>
  <c r="BX10" i="24"/>
  <c r="BW10" i="24"/>
  <c r="CD7" i="24"/>
  <c r="CE8" i="24"/>
  <c r="BY7" i="24"/>
  <c r="CD31" i="24"/>
  <c r="BX30" i="24"/>
  <c r="CJ28" i="24"/>
  <c r="CD27" i="24"/>
  <c r="CE22" i="24"/>
  <c r="BY21" i="24"/>
  <c r="CD30" i="24"/>
  <c r="BX29" i="24"/>
  <c r="CJ31" i="24"/>
  <c r="CD21" i="24"/>
  <c r="CC21" i="24"/>
  <c r="BW20" i="24"/>
  <c r="CD22" i="24"/>
  <c r="BX21" i="24"/>
  <c r="CC30" i="24"/>
  <c r="BW29" i="24"/>
  <c r="CJ35" i="24"/>
  <c r="CD34" i="24"/>
  <c r="CF27" i="24"/>
  <c r="CE10" i="24"/>
  <c r="BY9" i="24"/>
  <c r="CL37" i="24"/>
  <c r="CJ24" i="24"/>
  <c r="BW13" i="24"/>
  <c r="CK37" i="24"/>
  <c r="CE36" i="24"/>
  <c r="CC35" i="24"/>
  <c r="BW34" i="24"/>
  <c r="CK35" i="24"/>
  <c r="CE34" i="24"/>
  <c r="CE12" i="24"/>
  <c r="CQ10" i="24"/>
  <c r="CJ36" i="24"/>
  <c r="CD35" i="24"/>
  <c r="CQ36" i="24"/>
  <c r="AC36" i="3"/>
  <c r="CF41" i="3"/>
  <c r="CJ41" i="3"/>
  <c r="CE41" i="3"/>
  <c r="BY41" i="3"/>
  <c r="AJ59" i="11"/>
  <c r="V53" i="4"/>
  <c r="AD34" i="3"/>
  <c r="G30" i="4"/>
  <c r="X22" i="3"/>
  <c r="M16" i="4"/>
  <c r="G32" i="4"/>
  <c r="Z21" i="3"/>
  <c r="AK58" i="11"/>
  <c r="AC22" i="3"/>
  <c r="I40" i="4"/>
  <c r="T27" i="4"/>
  <c r="G16" i="4"/>
  <c r="N55" i="7"/>
  <c r="AD17" i="3"/>
  <c r="G59" i="11"/>
  <c r="K11" i="4"/>
  <c r="AC56" i="11"/>
  <c r="AA59" i="11"/>
  <c r="S58" i="11"/>
  <c r="H7" i="4"/>
  <c r="Q32" i="3"/>
  <c r="BW42" i="24"/>
  <c r="BW41" i="3"/>
  <c r="BX41" i="3"/>
  <c r="CY41" i="3"/>
  <c r="BU42" i="24"/>
  <c r="CE26" i="24"/>
  <c r="T26" i="4" s="1"/>
  <c r="BY42" i="24"/>
  <c r="I12" i="4"/>
  <c r="AC8" i="3"/>
  <c r="V52" i="4"/>
  <c r="BQ42" i="24"/>
  <c r="AA27" i="3"/>
  <c r="S57" i="13"/>
  <c r="Q15" i="3"/>
  <c r="BG26" i="24"/>
  <c r="AD57" i="13"/>
  <c r="W25" i="3"/>
  <c r="AC31" i="3"/>
  <c r="AF59" i="11"/>
  <c r="AE10" i="3"/>
  <c r="N13" i="4"/>
  <c r="AC14" i="3"/>
  <c r="S56" i="11"/>
  <c r="N47" i="7"/>
  <c r="N60" i="7"/>
  <c r="AE15" i="3"/>
  <c r="W22" i="3"/>
  <c r="AJ58" i="11"/>
  <c r="AE8" i="3"/>
  <c r="P59" i="13"/>
  <c r="Q58" i="13"/>
  <c r="AB18" i="3"/>
  <c r="AF13" i="3"/>
  <c r="BP26" i="24"/>
  <c r="H33" i="4"/>
  <c r="Z19" i="3"/>
  <c r="CN41" i="3"/>
  <c r="BZ41" i="3"/>
  <c r="CD41" i="3"/>
  <c r="CL41" i="3"/>
  <c r="BM26" i="24"/>
  <c r="J18" i="4"/>
  <c r="V57" i="4"/>
  <c r="O57" i="13"/>
  <c r="AD27" i="3"/>
  <c r="AD56" i="11"/>
  <c r="U24" i="4"/>
  <c r="M56" i="7"/>
  <c r="AC10" i="3"/>
  <c r="AE59" i="11"/>
  <c r="AI31" i="3"/>
  <c r="G31" i="4"/>
  <c r="T14" i="4"/>
  <c r="W8" i="3"/>
  <c r="G11" i="4"/>
  <c r="N46" i="7"/>
  <c r="N52" i="7"/>
  <c r="AE16" i="3"/>
  <c r="I10" i="4"/>
  <c r="AC23" i="3"/>
  <c r="G21" i="4"/>
  <c r="AE36" i="3"/>
  <c r="J14" i="4"/>
  <c r="N11" i="4"/>
  <c r="T34" i="4"/>
  <c r="S27" i="4"/>
  <c r="L10" i="4"/>
  <c r="F11" i="25"/>
  <c r="CK42" i="24"/>
  <c r="BV41" i="3"/>
  <c r="CH41" i="3"/>
  <c r="CA41" i="3"/>
  <c r="X25" i="3"/>
  <c r="AD12" i="3"/>
  <c r="M58" i="7"/>
  <c r="R22" i="4"/>
  <c r="P58" i="13"/>
  <c r="AC59" i="11"/>
  <c r="V58" i="4"/>
  <c r="AF17" i="3"/>
  <c r="W17" i="3"/>
  <c r="AG57" i="11"/>
  <c r="G15" i="4"/>
  <c r="G23" i="4"/>
  <c r="G57" i="13"/>
  <c r="AC19" i="3"/>
  <c r="N50" i="7"/>
  <c r="N54" i="7"/>
  <c r="AH57" i="11"/>
  <c r="AD59" i="11"/>
  <c r="U34" i="4"/>
  <c r="BO26" i="24"/>
  <c r="U27" i="4"/>
  <c r="BX26" i="24"/>
  <c r="BU41" i="3"/>
  <c r="CI41" i="3"/>
  <c r="BL26" i="24"/>
  <c r="M57" i="13"/>
  <c r="L58" i="7"/>
  <c r="V60" i="4"/>
  <c r="V38" i="4"/>
  <c r="Q16" i="3"/>
  <c r="L56" i="7"/>
  <c r="AD40" i="3"/>
  <c r="I8" i="4"/>
  <c r="U40" i="4"/>
  <c r="AF11" i="3"/>
  <c r="H19" i="4"/>
  <c r="AK56" i="11"/>
  <c r="H57" i="13"/>
  <c r="N53" i="7"/>
  <c r="N56" i="7"/>
  <c r="AD22" i="3"/>
  <c r="H36" i="4"/>
  <c r="AE17" i="3"/>
  <c r="AC38" i="3"/>
  <c r="AB19" i="3"/>
  <c r="Q56" i="13"/>
  <c r="AA56" i="11"/>
  <c r="N40" i="4"/>
  <c r="X36" i="3"/>
  <c r="AE56" i="11"/>
  <c r="AJ56" i="11"/>
  <c r="Q59" i="13"/>
  <c r="AC57" i="13"/>
  <c r="BT42" i="24"/>
  <c r="BS41" i="3"/>
  <c r="CK41" i="3"/>
  <c r="CG41" i="3"/>
  <c r="CC42" i="24"/>
  <c r="CB42" i="24"/>
  <c r="AC58" i="11"/>
  <c r="P40" i="4"/>
  <c r="V59" i="4"/>
  <c r="AI59" i="11"/>
  <c r="AI56" i="11"/>
  <c r="M31" i="4"/>
  <c r="AC18" i="3"/>
  <c r="AD58" i="11"/>
  <c r="M55" i="13"/>
  <c r="AH19" i="3"/>
  <c r="N58" i="7"/>
  <c r="N51" i="7"/>
  <c r="I18" i="4"/>
  <c r="R57" i="13"/>
  <c r="I58" i="11"/>
  <c r="W18" i="3"/>
  <c r="AE27" i="3"/>
  <c r="G40" i="4"/>
  <c r="AC30" i="3"/>
  <c r="N57" i="13"/>
  <c r="AA58" i="11"/>
  <c r="M32" i="4"/>
  <c r="T22" i="4"/>
  <c r="U36" i="4"/>
  <c r="T10" i="4"/>
  <c r="CM42" i="24"/>
  <c r="BR41" i="3"/>
  <c r="CB41" i="3"/>
  <c r="BT41" i="3"/>
  <c r="AG8" i="3"/>
  <c r="P56" i="13"/>
  <c r="V55" i="4"/>
  <c r="AE11" i="3"/>
  <c r="BJ26" i="24"/>
  <c r="AC16" i="3"/>
  <c r="Q31" i="3"/>
  <c r="AF19" i="3"/>
  <c r="AC17" i="3"/>
  <c r="U59" i="11"/>
  <c r="O30" i="4"/>
  <c r="AK59" i="11"/>
  <c r="N45" i="7"/>
  <c r="N59" i="7"/>
  <c r="BS42" i="24"/>
  <c r="AC27" i="3"/>
  <c r="G19" i="4"/>
  <c r="M22" i="4"/>
  <c r="BH26" i="24"/>
  <c r="G13" i="4"/>
  <c r="G7" i="4"/>
  <c r="L13" i="4"/>
  <c r="N7" i="4"/>
  <c r="T12" i="4"/>
  <c r="T8" i="4"/>
  <c r="R30" i="4"/>
  <c r="CM41" i="3"/>
  <c r="CC41" i="3"/>
  <c r="M14" i="4"/>
  <c r="V56" i="4"/>
  <c r="AE58" i="11"/>
  <c r="AD23" i="3"/>
  <c r="Q10" i="4"/>
  <c r="W32" i="3"/>
  <c r="Z18" i="3"/>
  <c r="AB59" i="11"/>
  <c r="AF22" i="3"/>
  <c r="H41" i="4"/>
  <c r="Q8" i="3"/>
  <c r="AC15" i="3"/>
  <c r="N49" i="7"/>
  <c r="N57" i="7"/>
  <c r="AG10" i="3"/>
  <c r="S23" i="4"/>
  <c r="AF57" i="11"/>
  <c r="O19" i="4"/>
  <c r="AC12" i="3"/>
  <c r="I57" i="13"/>
  <c r="M8" i="4"/>
  <c r="AC11" i="3"/>
  <c r="V41" i="4"/>
  <c r="R21" i="4"/>
  <c r="S21" i="4"/>
  <c r="H13" i="4"/>
  <c r="G17" i="4"/>
  <c r="M10" i="4"/>
  <c r="S22" i="4"/>
  <c r="X26" i="3"/>
  <c r="AG26" i="3"/>
  <c r="AD26" i="3"/>
  <c r="AF26" i="3"/>
  <c r="AC26" i="3"/>
  <c r="AA26" i="3"/>
  <c r="Y26" i="3"/>
  <c r="E11" i="25"/>
  <c r="BS35" i="24" l="1"/>
  <c r="CF35" i="24" s="1"/>
  <c r="CF12" i="24"/>
  <c r="BY39" i="24"/>
  <c r="CD20" i="24"/>
  <c r="CQ20" i="24" s="1"/>
  <c r="BS9" i="24"/>
  <c r="BZ18" i="24"/>
  <c r="CA7" i="24"/>
  <c r="BS29" i="24"/>
  <c r="CB35" i="24"/>
  <c r="CO35" i="24" s="1"/>
  <c r="BM7" i="24"/>
  <c r="BP50" i="13"/>
  <c r="BZ11" i="24"/>
  <c r="BU7" i="24"/>
  <c r="BZ35" i="24"/>
  <c r="CG34" i="24" s="1"/>
  <c r="BW7" i="24"/>
  <c r="Y65" i="3"/>
  <c r="Y67" i="3"/>
  <c r="Y68" i="3"/>
  <c r="Y69" i="3"/>
  <c r="Y63" i="3"/>
  <c r="Y70" i="3"/>
  <c r="Y66" i="3"/>
  <c r="Y64" i="3"/>
  <c r="AA67" i="3"/>
  <c r="AA69" i="3"/>
  <c r="AA65" i="3"/>
  <c r="AA64" i="3"/>
  <c r="AA66" i="3"/>
  <c r="AA70" i="3"/>
  <c r="AA68" i="3"/>
  <c r="AA63" i="3"/>
  <c r="AW57" i="11"/>
  <c r="AQ57" i="11"/>
  <c r="BE57" i="11"/>
  <c r="BI57" i="11"/>
  <c r="BG57" i="11"/>
  <c r="BF57" i="11"/>
  <c r="AX57" i="11"/>
  <c r="BJ57" i="11"/>
  <c r="AS57" i="11"/>
  <c r="AO57" i="11"/>
  <c r="CX57" i="11"/>
  <c r="AU57" i="11"/>
  <c r="BA57" i="11"/>
  <c r="AV57" i="11"/>
  <c r="BD57" i="11"/>
  <c r="CW57" i="11"/>
  <c r="AP57" i="11"/>
  <c r="BB57" i="11"/>
  <c r="AY57" i="11"/>
  <c r="CT57" i="11"/>
  <c r="AR57" i="11"/>
  <c r="AT57" i="11"/>
  <c r="BH57" i="11"/>
  <c r="AN57" i="11"/>
  <c r="BC57" i="11"/>
  <c r="AZ57" i="11"/>
  <c r="Q67" i="3"/>
  <c r="Q70" i="3"/>
  <c r="Q65" i="3"/>
  <c r="Q68" i="3"/>
  <c r="Q63" i="3"/>
  <c r="Q66" i="3"/>
  <c r="Q69" i="3"/>
  <c r="Q64" i="3"/>
  <c r="Z66" i="3"/>
  <c r="Z69" i="3"/>
  <c r="Z70" i="3"/>
  <c r="Z63" i="3"/>
  <c r="Z64" i="3"/>
  <c r="Z68" i="3"/>
  <c r="Z65" i="3"/>
  <c r="Z67" i="3"/>
  <c r="BO25" i="24"/>
  <c r="BZ41" i="24"/>
  <c r="BQ25" i="24"/>
  <c r="AQ40" i="3"/>
  <c r="BB40" i="3"/>
  <c r="BC40" i="3"/>
  <c r="AV40" i="3"/>
  <c r="BG40" i="3"/>
  <c r="CX40" i="3"/>
  <c r="AP40" i="3"/>
  <c r="AX40" i="3"/>
  <c r="BF40" i="3"/>
  <c r="AU40" i="3"/>
  <c r="BD40" i="3"/>
  <c r="AW40" i="3"/>
  <c r="BI40" i="3"/>
  <c r="BE40" i="3"/>
  <c r="CT40" i="3"/>
  <c r="AO40" i="3"/>
  <c r="AZ40" i="3"/>
  <c r="AY40" i="3"/>
  <c r="BA40" i="3"/>
  <c r="BJ40" i="3"/>
  <c r="AT40" i="3"/>
  <c r="AS40" i="3"/>
  <c r="AN40" i="3"/>
  <c r="CW40" i="3"/>
  <c r="AR40" i="3"/>
  <c r="BH40" i="3"/>
  <c r="BV25" i="24"/>
  <c r="W67" i="3"/>
  <c r="W68" i="3"/>
  <c r="W69" i="3"/>
  <c r="W65" i="3"/>
  <c r="W64" i="3"/>
  <c r="W70" i="3"/>
  <c r="W63" i="3"/>
  <c r="W66" i="3"/>
  <c r="BL41" i="3"/>
  <c r="BK41" i="3" s="1"/>
  <c r="BW25" i="24"/>
  <c r="AB70" i="3"/>
  <c r="AB69" i="3"/>
  <c r="AB63" i="3"/>
  <c r="AB68" i="3"/>
  <c r="AB66" i="3"/>
  <c r="AB64" i="3"/>
  <c r="AB65" i="3"/>
  <c r="AB67" i="3"/>
  <c r="BN25" i="24"/>
  <c r="BX41" i="24"/>
  <c r="AC63" i="3"/>
  <c r="AC70" i="3"/>
  <c r="AC64" i="3"/>
  <c r="AC65" i="3"/>
  <c r="AC67" i="3"/>
  <c r="AC68" i="3"/>
  <c r="AC69" i="3"/>
  <c r="AC66" i="3"/>
  <c r="BZ12" i="24"/>
  <c r="BS10" i="24"/>
  <c r="MV57" i="24"/>
  <c r="BY12" i="24"/>
  <c r="BS11" i="24"/>
  <c r="CQ39" i="24"/>
  <c r="LJ57" i="24"/>
  <c r="LW57" i="24" s="1"/>
  <c r="MJ57" i="24" s="1"/>
  <c r="CP10" i="2"/>
  <c r="BO10" i="2"/>
  <c r="BM28" i="24"/>
  <c r="BG27" i="24"/>
  <c r="CC10" i="24"/>
  <c r="BW9" i="24"/>
  <c r="BG7" i="24"/>
  <c r="BM8" i="24"/>
  <c r="CA39" i="24"/>
  <c r="BU38" i="24"/>
  <c r="BS23" i="24"/>
  <c r="BY24" i="24"/>
  <c r="CF41" i="24"/>
  <c r="R3" i="13"/>
  <c r="R5" i="13"/>
  <c r="S6" i="13"/>
  <c r="LF59" i="24"/>
  <c r="LS59" i="24" s="1"/>
  <c r="MF59" i="24" s="1"/>
  <c r="MS59" i="24" s="1"/>
  <c r="BP41" i="2"/>
  <c r="CQ41" i="2"/>
  <c r="BV18" i="24"/>
  <c r="BP17" i="24"/>
  <c r="BZ23" i="24"/>
  <c r="CL36" i="24"/>
  <c r="BN32" i="24"/>
  <c r="BT33" i="24"/>
  <c r="BP30" i="2"/>
  <c r="CQ30" i="2"/>
  <c r="LI58" i="24"/>
  <c r="LV58" i="24" s="1"/>
  <c r="MI58" i="24" s="1"/>
  <c r="CE13" i="24"/>
  <c r="BP57" i="6"/>
  <c r="CC16" i="24"/>
  <c r="BW15" i="24"/>
  <c r="CQ38" i="2"/>
  <c r="BP38" i="2"/>
  <c r="CE7" i="24"/>
  <c r="CA28" i="24"/>
  <c r="CH27" i="24" s="1"/>
  <c r="CG29" i="24"/>
  <c r="CK22" i="24"/>
  <c r="CE19" i="24"/>
  <c r="BT24" i="24"/>
  <c r="BN23" i="24"/>
  <c r="BY27" i="24"/>
  <c r="LO59" i="24"/>
  <c r="MB59" i="24" s="1"/>
  <c r="MO59" i="24" s="1"/>
  <c r="BP23" i="2"/>
  <c r="CQ23" i="2"/>
  <c r="CM39" i="24"/>
  <c r="CT38" i="24" s="1"/>
  <c r="CE25" i="24"/>
  <c r="BS32" i="24"/>
  <c r="BY33" i="24"/>
  <c r="KY59" i="24"/>
  <c r="CQ7" i="2"/>
  <c r="BP7" i="2"/>
  <c r="BG30" i="24"/>
  <c r="BM31" i="24"/>
  <c r="BY16" i="24"/>
  <c r="BU10" i="24"/>
  <c r="CA11" i="24"/>
  <c r="NC56" i="24"/>
  <c r="CH39" i="24"/>
  <c r="CB38" i="24"/>
  <c r="CQ17" i="2"/>
  <c r="BP17" i="2"/>
  <c r="BS38" i="24"/>
  <c r="BZ37" i="24" s="1"/>
  <c r="LE58" i="24"/>
  <c r="LR58" i="24" s="1"/>
  <c r="ME58" i="24" s="1"/>
  <c r="MR58" i="24" s="1"/>
  <c r="NA57" i="24"/>
  <c r="BY30" i="24"/>
  <c r="CL40" i="24"/>
  <c r="CA27" i="24"/>
  <c r="BS18" i="24"/>
  <c r="KM58" i="24"/>
  <c r="NE57" i="24"/>
  <c r="CG18" i="24"/>
  <c r="BT21" i="24"/>
  <c r="BN20" i="24"/>
  <c r="BU19" i="24" s="1"/>
  <c r="MZ55" i="24"/>
  <c r="BP57" i="5"/>
  <c r="LH58" i="24"/>
  <c r="LU58" i="24" s="1"/>
  <c r="MH58" i="24" s="1"/>
  <c r="T5" i="2"/>
  <c r="T3" i="2"/>
  <c r="U6" i="2"/>
  <c r="BY18" i="24"/>
  <c r="BT39" i="24"/>
  <c r="BN38" i="24"/>
  <c r="CK31" i="24"/>
  <c r="BS15" i="24"/>
  <c r="BM14" i="24"/>
  <c r="LM56" i="24"/>
  <c r="LZ56" i="24" s="1"/>
  <c r="MM56" i="24" s="1"/>
  <c r="CE35" i="24"/>
  <c r="BY34" i="24"/>
  <c r="LM59" i="24"/>
  <c r="LZ59" i="24" s="1"/>
  <c r="MM59" i="24" s="1"/>
  <c r="BP15" i="2"/>
  <c r="CQ15" i="2"/>
  <c r="W5" i="8"/>
  <c r="W3" i="8"/>
  <c r="X6" i="8"/>
  <c r="LG58" i="24"/>
  <c r="LT58" i="24" s="1"/>
  <c r="MG58" i="24" s="1"/>
  <c r="ND59" i="24"/>
  <c r="BM33" i="24"/>
  <c r="BZ33" i="24" s="1"/>
  <c r="CM33" i="24" s="1"/>
  <c r="BG32" i="24"/>
  <c r="LN56" i="24"/>
  <c r="MA56" i="24" s="1"/>
  <c r="MN56" i="24" s="1"/>
  <c r="LI56" i="24"/>
  <c r="LV56" i="24" s="1"/>
  <c r="MI56" i="24" s="1"/>
  <c r="BN35" i="24"/>
  <c r="BT36" i="24"/>
  <c r="CQ13" i="2"/>
  <c r="BP13" i="2"/>
  <c r="LE56" i="24"/>
  <c r="LR56" i="24" s="1"/>
  <c r="ME56" i="24" s="1"/>
  <c r="MR56" i="24" s="1"/>
  <c r="BO59" i="6"/>
  <c r="CA33" i="24"/>
  <c r="BU32" i="24"/>
  <c r="ND56" i="24"/>
  <c r="BX19" i="24"/>
  <c r="BR18" i="24"/>
  <c r="BS37" i="24"/>
  <c r="BY38" i="24"/>
  <c r="CA17" i="24"/>
  <c r="BP34" i="2"/>
  <c r="CQ34" i="2"/>
  <c r="MU57" i="24"/>
  <c r="CR14" i="2"/>
  <c r="LO56" i="24"/>
  <c r="MB56" i="24" s="1"/>
  <c r="MO56" i="24" s="1"/>
  <c r="P5" i="7"/>
  <c r="Q6" i="7"/>
  <c r="P3" i="7"/>
  <c r="CI34" i="24"/>
  <c r="CV34" i="24" s="1"/>
  <c r="CC33" i="24"/>
  <c r="BV10" i="24"/>
  <c r="CS40" i="24"/>
  <c r="BZ40" i="24"/>
  <c r="FX56" i="24"/>
  <c r="GK56" i="24" s="1"/>
  <c r="GX56" i="24" s="1"/>
  <c r="HK56" i="24" s="1"/>
  <c r="HX56" i="24" s="1"/>
  <c r="IK56" i="24" s="1"/>
  <c r="IX56" i="24" s="1"/>
  <c r="JK56" i="24" s="1"/>
  <c r="JX56" i="24" s="1"/>
  <c r="BG15" i="24"/>
  <c r="BM16" i="24"/>
  <c r="Q3" i="12"/>
  <c r="Q5" i="12"/>
  <c r="R6" i="12"/>
  <c r="Y5" i="5"/>
  <c r="Z6" i="5"/>
  <c r="Y3" i="5"/>
  <c r="CK36" i="24"/>
  <c r="BP15" i="24"/>
  <c r="BV16" i="24"/>
  <c r="FX58" i="24"/>
  <c r="GK58" i="24" s="1"/>
  <c r="GX58" i="24" s="1"/>
  <c r="HK58" i="24" s="1"/>
  <c r="HX58" i="24" s="1"/>
  <c r="IK58" i="24" s="1"/>
  <c r="IX58" i="24" s="1"/>
  <c r="JK58" i="24" s="1"/>
  <c r="JX58" i="24" s="1"/>
  <c r="CN37" i="24"/>
  <c r="MZ57" i="24"/>
  <c r="CI41" i="24"/>
  <c r="CC40" i="24"/>
  <c r="CJ41" i="24"/>
  <c r="CD40" i="24"/>
  <c r="BN41" i="3"/>
  <c r="BM41" i="3"/>
  <c r="BU40" i="24"/>
  <c r="CA41" i="24"/>
  <c r="LH59" i="24"/>
  <c r="LU59" i="24" s="1"/>
  <c r="MH59" i="24" s="1"/>
  <c r="LL57" i="24"/>
  <c r="LY57" i="24" s="1"/>
  <c r="ML57" i="24" s="1"/>
  <c r="CM11" i="24"/>
  <c r="BP13" i="24"/>
  <c r="BV14" i="24"/>
  <c r="BP12" i="2"/>
  <c r="CQ12" i="2"/>
  <c r="BY19" i="24"/>
  <c r="MT57" i="24"/>
  <c r="CE15" i="24"/>
  <c r="BT35" i="24"/>
  <c r="CA34" i="24" s="1"/>
  <c r="BZ36" i="24"/>
  <c r="LK57" i="24"/>
  <c r="LX57" i="24" s="1"/>
  <c r="MK57" i="24" s="1"/>
  <c r="CR27" i="2"/>
  <c r="BS17" i="24"/>
  <c r="CQ21" i="2"/>
  <c r="BP21" i="2"/>
  <c r="CI9" i="24"/>
  <c r="CB17" i="24"/>
  <c r="LG59" i="24"/>
  <c r="LT59" i="24" s="1"/>
  <c r="MG59" i="24" s="1"/>
  <c r="NC58" i="24"/>
  <c r="FY58" i="24"/>
  <c r="GL58" i="24" s="1"/>
  <c r="GY58" i="24" s="1"/>
  <c r="HL58" i="24" s="1"/>
  <c r="HY58" i="24" s="1"/>
  <c r="IL58" i="24" s="1"/>
  <c r="IY58" i="24" s="1"/>
  <c r="JL58" i="24" s="1"/>
  <c r="JY58" i="24" s="1"/>
  <c r="BT11" i="24"/>
  <c r="CG11" i="24" s="1"/>
  <c r="BT25" i="24"/>
  <c r="BN24" i="24"/>
  <c r="BN49" i="13"/>
  <c r="BO49" i="13" s="1"/>
  <c r="BM49" i="13"/>
  <c r="CR24" i="2"/>
  <c r="V5" i="3"/>
  <c r="V3" i="3"/>
  <c r="W6" i="3"/>
  <c r="BP19" i="2"/>
  <c r="CQ19" i="2"/>
  <c r="BP18" i="2"/>
  <c r="CQ18" i="2"/>
  <c r="BU35" i="24"/>
  <c r="CA36" i="24"/>
  <c r="CR16" i="2"/>
  <c r="CE21" i="24"/>
  <c r="BY20" i="24"/>
  <c r="CB15" i="24"/>
  <c r="BY23" i="24"/>
  <c r="CG10" i="24"/>
  <c r="BU15" i="24"/>
  <c r="CQ25" i="2"/>
  <c r="BP25" i="2"/>
  <c r="CE11" i="24"/>
  <c r="BS8" i="24"/>
  <c r="BZ7" i="24" s="1"/>
  <c r="CE31" i="24"/>
  <c r="BU9" i="24"/>
  <c r="BO8" i="24"/>
  <c r="LI59" i="24"/>
  <c r="LV59" i="24" s="1"/>
  <c r="MI59" i="24" s="1"/>
  <c r="BY10" i="24"/>
  <c r="CF9" i="24" s="1"/>
  <c r="BU33" i="24"/>
  <c r="BM24" i="24"/>
  <c r="BG23" i="24"/>
  <c r="FY56" i="24"/>
  <c r="GL56" i="24" s="1"/>
  <c r="GY56" i="24" s="1"/>
  <c r="HL56" i="24" s="1"/>
  <c r="HY56" i="24" s="1"/>
  <c r="IL56" i="24" s="1"/>
  <c r="IY56" i="24" s="1"/>
  <c r="JL56" i="24" s="1"/>
  <c r="JY56" i="24" s="1"/>
  <c r="LH56" i="24"/>
  <c r="LU56" i="24" s="1"/>
  <c r="MH56" i="24" s="1"/>
  <c r="BO8" i="2"/>
  <c r="CP8" i="2"/>
  <c r="NB57" i="24"/>
  <c r="CC8" i="24"/>
  <c r="X2" i="4"/>
  <c r="CL25" i="24"/>
  <c r="CS24" i="24" s="1"/>
  <c r="BZ13" i="24"/>
  <c r="CB41" i="24"/>
  <c r="BV40" i="24"/>
  <c r="BN55" i="11"/>
  <c r="BO55" i="11" s="1"/>
  <c r="BM55" i="11"/>
  <c r="CD41" i="24"/>
  <c r="BX40" i="24"/>
  <c r="BV19" i="24"/>
  <c r="BP18" i="24"/>
  <c r="CB16" i="24"/>
  <c r="BV15" i="24"/>
  <c r="CB13" i="24"/>
  <c r="BV12" i="24"/>
  <c r="BX18" i="24"/>
  <c r="ND58" i="24"/>
  <c r="NC59" i="24"/>
  <c r="CG37" i="24"/>
  <c r="CR35" i="2"/>
  <c r="CA8" i="24"/>
  <c r="LN58" i="24"/>
  <c r="MA58" i="24" s="1"/>
  <c r="MN58" i="24" s="1"/>
  <c r="BM21" i="24"/>
  <c r="BS22" i="24"/>
  <c r="CA9" i="24"/>
  <c r="BU8" i="24"/>
  <c r="BT17" i="24"/>
  <c r="CA16" i="24" s="1"/>
  <c r="KW56" i="24"/>
  <c r="BY14" i="24"/>
  <c r="CL13" i="24"/>
  <c r="CS12" i="24" s="1"/>
  <c r="BS21" i="24"/>
  <c r="BM20" i="24"/>
  <c r="U6" i="6"/>
  <c r="T3" i="6"/>
  <c r="T5" i="6"/>
  <c r="LJ59" i="24"/>
  <c r="LW59" i="24" s="1"/>
  <c r="MJ59" i="24" s="1"/>
  <c r="CE33" i="24"/>
  <c r="BY32" i="24"/>
  <c r="BY31" i="24"/>
  <c r="BS30" i="24"/>
  <c r="BS25" i="24"/>
  <c r="CR22" i="2"/>
  <c r="BM15" i="24"/>
  <c r="BG14" i="24"/>
  <c r="NF57" i="24"/>
  <c r="CK38" i="24"/>
  <c r="CX38" i="24" s="1"/>
  <c r="BS28" i="24"/>
  <c r="BY29" i="24"/>
  <c r="CQ32" i="24"/>
  <c r="BW27" i="24"/>
  <c r="CJ27" i="24" s="1"/>
  <c r="BY8" i="24"/>
  <c r="U6" i="4"/>
  <c r="T5" i="4"/>
  <c r="T3" i="4"/>
  <c r="X5" i="11"/>
  <c r="X3" i="11"/>
  <c r="Y6" i="11"/>
  <c r="BN56" i="6"/>
  <c r="BM56" i="6"/>
  <c r="BM58" i="6"/>
  <c r="BN58" i="6"/>
  <c r="BM32" i="24"/>
  <c r="BG31" i="24"/>
  <c r="KW58" i="24"/>
  <c r="LE59" i="24"/>
  <c r="LR59" i="24" s="1"/>
  <c r="ME59" i="24" s="1"/>
  <c r="MR59" i="24" s="1"/>
  <c r="LG56" i="24"/>
  <c r="LT56" i="24" s="1"/>
  <c r="MG56" i="24" s="1"/>
  <c r="KK59" i="24"/>
  <c r="CR31" i="2"/>
  <c r="CP26" i="2"/>
  <c r="BO26" i="2"/>
  <c r="Y5" i="24"/>
  <c r="X6" i="24"/>
  <c r="BT16" i="24"/>
  <c r="CA15" i="24" s="1"/>
  <c r="BZ17" i="24"/>
  <c r="P2" i="7"/>
  <c r="BY15" i="24"/>
  <c r="CE16" i="24"/>
  <c r="CG40" i="24"/>
  <c r="BY22" i="24"/>
  <c r="LO58" i="24"/>
  <c r="MB58" i="24" s="1"/>
  <c r="MO58" i="24" s="1"/>
  <c r="BV21" i="24"/>
  <c r="BP20" i="24"/>
  <c r="CE32" i="24"/>
  <c r="T3" i="17"/>
  <c r="T5" i="17"/>
  <c r="U6" i="17"/>
  <c r="CF39" i="24"/>
  <c r="BS16" i="24"/>
  <c r="BT22" i="24"/>
  <c r="BN21" i="24"/>
  <c r="CQ32" i="2"/>
  <c r="BP32" i="2"/>
  <c r="CE30" i="24"/>
  <c r="CR30" i="24" s="1"/>
  <c r="BZ34" i="24"/>
  <c r="BP59" i="5"/>
  <c r="BV20" i="24"/>
  <c r="BP19" i="24"/>
  <c r="Y6" i="16"/>
  <c r="X5" i="16"/>
  <c r="X3" i="16"/>
  <c r="LN59" i="24"/>
  <c r="MA59" i="24" s="1"/>
  <c r="MN59" i="24" s="1"/>
  <c r="CQ30" i="24"/>
  <c r="CX35" i="24"/>
  <c r="CR41" i="24"/>
  <c r="CQ35" i="24"/>
  <c r="CK34" i="24"/>
  <c r="CR34" i="24"/>
  <c r="CL33" i="24"/>
  <c r="CL21" i="24"/>
  <c r="CF20" i="24"/>
  <c r="CK21" i="24"/>
  <c r="CE20" i="24"/>
  <c r="CL9" i="24"/>
  <c r="CF8" i="24"/>
  <c r="CK20" i="24"/>
  <c r="CJ34" i="24"/>
  <c r="CD33" i="24"/>
  <c r="CJ29" i="24"/>
  <c r="CD28" i="24"/>
  <c r="CJ20" i="24"/>
  <c r="CD19" i="24"/>
  <c r="CQ27" i="24"/>
  <c r="CE9" i="24"/>
  <c r="CQ29" i="24"/>
  <c r="CK28" i="24"/>
  <c r="CQ23" i="24"/>
  <c r="CT41" i="24"/>
  <c r="CN40" i="24"/>
  <c r="CL11" i="24"/>
  <c r="CF10" i="24"/>
  <c r="CR36" i="24"/>
  <c r="CL35" i="24"/>
  <c r="CS36" i="24"/>
  <c r="CM35" i="24"/>
  <c r="CX9" i="24"/>
  <c r="CK30" i="24"/>
  <c r="CE29" i="24"/>
  <c r="CD9" i="24"/>
  <c r="CD12" i="24"/>
  <c r="CQ34" i="24"/>
  <c r="CK33" i="24"/>
  <c r="CK29" i="24"/>
  <c r="CE28" i="24"/>
  <c r="CL7" i="24"/>
  <c r="CR8" i="24"/>
  <c r="U12" i="4"/>
  <c r="O18" i="4"/>
  <c r="P7" i="4"/>
  <c r="N11" i="25" s="1"/>
  <c r="O11" i="4"/>
  <c r="L7" i="4"/>
  <c r="J11" i="25" s="1"/>
  <c r="CY40" i="3"/>
  <c r="CH40" i="3"/>
  <c r="BV40" i="3"/>
  <c r="AE25" i="3"/>
  <c r="O59" i="13"/>
  <c r="J10" i="4"/>
  <c r="R58" i="13"/>
  <c r="V58" i="11"/>
  <c r="M19" i="4"/>
  <c r="R33" i="4"/>
  <c r="L57" i="13"/>
  <c r="T57" i="13"/>
  <c r="N10" i="4"/>
  <c r="W59" i="4"/>
  <c r="W36" i="4"/>
  <c r="O13" i="4"/>
  <c r="M40" i="4"/>
  <c r="AD58" i="13"/>
  <c r="H22" i="4"/>
  <c r="H21" i="4"/>
  <c r="X14" i="3"/>
  <c r="N8" i="4"/>
  <c r="O58" i="7"/>
  <c r="T32" i="4"/>
  <c r="V11" i="4"/>
  <c r="H35" i="5"/>
  <c r="BS40" i="3"/>
  <c r="CB26" i="24"/>
  <c r="BT26" i="24"/>
  <c r="S59" i="13"/>
  <c r="AE32" i="3"/>
  <c r="AK9" i="25"/>
  <c r="AA57" i="13"/>
  <c r="AE57" i="13"/>
  <c r="H58" i="13"/>
  <c r="H15" i="4"/>
  <c r="AD59" i="13"/>
  <c r="G18" i="4"/>
  <c r="AD16" i="3"/>
  <c r="G59" i="13"/>
  <c r="W58" i="4"/>
  <c r="K19" i="4"/>
  <c r="AC59" i="13"/>
  <c r="N32" i="4"/>
  <c r="AF57" i="13"/>
  <c r="AF58" i="11"/>
  <c r="O51" i="7"/>
  <c r="O47" i="7"/>
  <c r="T16" i="4"/>
  <c r="I22" i="4"/>
  <c r="U10" i="4"/>
  <c r="R59" i="13"/>
  <c r="O50" i="7"/>
  <c r="O57" i="7"/>
  <c r="U9" i="4"/>
  <c r="CK26" i="24"/>
  <c r="AF25" i="3"/>
  <c r="CO42" i="24"/>
  <c r="CA40" i="3"/>
  <c r="BR40" i="3"/>
  <c r="CL42" i="24"/>
  <c r="V57" i="13"/>
  <c r="H23" i="4"/>
  <c r="I33" i="4"/>
  <c r="AC56" i="13"/>
  <c r="V18" i="4"/>
  <c r="R56" i="13"/>
  <c r="H37" i="4"/>
  <c r="O56" i="13"/>
  <c r="AG13" i="3"/>
  <c r="AC58" i="13"/>
  <c r="T21" i="4"/>
  <c r="AB57" i="13"/>
  <c r="W57" i="4"/>
  <c r="AG18" i="3"/>
  <c r="V37" i="4"/>
  <c r="J8" i="4"/>
  <c r="AG19" i="3"/>
  <c r="BU26" i="24"/>
  <c r="BT40" i="3"/>
  <c r="CI40" i="3"/>
  <c r="CC40" i="3"/>
  <c r="BU40" i="3"/>
  <c r="BZ26" i="24"/>
  <c r="CH42" i="24"/>
  <c r="N12" i="4"/>
  <c r="BN42" i="24"/>
  <c r="X27" i="3"/>
  <c r="R16" i="4"/>
  <c r="T19" i="4"/>
  <c r="M56" i="13"/>
  <c r="X32" i="3"/>
  <c r="K10" i="4"/>
  <c r="G58" i="11"/>
  <c r="CO41" i="3"/>
  <c r="K14" i="4"/>
  <c r="H58" i="11"/>
  <c r="H8" i="4"/>
  <c r="W52" i="4"/>
  <c r="K40" i="4"/>
  <c r="H30" i="4"/>
  <c r="G56" i="13"/>
  <c r="O59" i="7"/>
  <c r="O49" i="7"/>
  <c r="CF42" i="24"/>
  <c r="BW26" i="24"/>
  <c r="CE40" i="3"/>
  <c r="BX40" i="3"/>
  <c r="CB40" i="3"/>
  <c r="CK40" i="3"/>
  <c r="CJ42" i="24"/>
  <c r="H11" i="4"/>
  <c r="R10" i="4"/>
  <c r="U41" i="4"/>
  <c r="K18" i="4"/>
  <c r="T25" i="4"/>
  <c r="AD31" i="3"/>
  <c r="Q38" i="4"/>
  <c r="I21" i="4"/>
  <c r="N56" i="13"/>
  <c r="P17" i="4"/>
  <c r="BQ41" i="3"/>
  <c r="I11" i="4"/>
  <c r="T31" i="4"/>
  <c r="X23" i="3"/>
  <c r="R8" i="4"/>
  <c r="W60" i="4"/>
  <c r="K15" i="4"/>
  <c r="P15" i="4"/>
  <c r="O54" i="7"/>
  <c r="O53" i="7"/>
  <c r="N22" i="4"/>
  <c r="O41" i="4"/>
  <c r="AH25" i="3"/>
  <c r="CF40" i="3"/>
  <c r="CG40" i="3"/>
  <c r="CD40" i="3"/>
  <c r="CN40" i="3"/>
  <c r="CD42" i="24"/>
  <c r="AG17" i="3"/>
  <c r="I58" i="13"/>
  <c r="I24" i="4"/>
  <c r="H32" i="4"/>
  <c r="N16" i="4"/>
  <c r="J19" i="4"/>
  <c r="N18" i="4"/>
  <c r="G58" i="13"/>
  <c r="I56" i="13"/>
  <c r="P33" i="4"/>
  <c r="Z57" i="13"/>
  <c r="J40" i="4"/>
  <c r="I25" i="4"/>
  <c r="N23" i="4"/>
  <c r="H56" i="11"/>
  <c r="W55" i="4"/>
  <c r="P8" i="4"/>
  <c r="AF56" i="11"/>
  <c r="O60" i="7"/>
  <c r="O52" i="7"/>
  <c r="O58" i="13"/>
  <c r="L11" i="25"/>
  <c r="BY40" i="3"/>
  <c r="BZ40" i="3"/>
  <c r="CM40" i="3"/>
  <c r="O12" i="4"/>
  <c r="AE23" i="3"/>
  <c r="Z55" i="13"/>
  <c r="N34" i="4"/>
  <c r="O40" i="4"/>
  <c r="N19" i="4"/>
  <c r="AE24" i="3"/>
  <c r="V10" i="4"/>
  <c r="AF8" i="3"/>
  <c r="W53" i="4"/>
  <c r="N58" i="13"/>
  <c r="J59" i="13"/>
  <c r="AD32" i="3"/>
  <c r="O45" i="7"/>
  <c r="O55" i="7"/>
  <c r="K21" i="4"/>
  <c r="N59" i="13"/>
  <c r="CX42" i="24"/>
  <c r="O26" i="4"/>
  <c r="S19" i="4"/>
  <c r="CJ40" i="3"/>
  <c r="CL40" i="3"/>
  <c r="BW40" i="3"/>
  <c r="BY26" i="24"/>
  <c r="H10" i="4"/>
  <c r="J57" i="13"/>
  <c r="AD8" i="3"/>
  <c r="O23" i="4"/>
  <c r="T13" i="4"/>
  <c r="AH59" i="11"/>
  <c r="H38" i="4"/>
  <c r="H18" i="4"/>
  <c r="AE38" i="3"/>
  <c r="M59" i="13"/>
  <c r="I36" i="4"/>
  <c r="AD56" i="13"/>
  <c r="U57" i="13"/>
  <c r="G56" i="11"/>
  <c r="H59" i="13"/>
  <c r="K57" i="13"/>
  <c r="BS26" i="24"/>
  <c r="J15" i="4"/>
  <c r="I59" i="13"/>
  <c r="H56" i="13"/>
  <c r="W56" i="4"/>
  <c r="W27" i="4"/>
  <c r="M18" i="4"/>
  <c r="AD21" i="3"/>
  <c r="AD15" i="3"/>
  <c r="BQ26" i="24"/>
  <c r="X31" i="3"/>
  <c r="T59" i="11"/>
  <c r="O17" i="4"/>
  <c r="O56" i="7"/>
  <c r="O46" i="7"/>
  <c r="U8" i="4"/>
  <c r="S12" i="4"/>
  <c r="O7" i="4"/>
  <c r="M11" i="25" s="1"/>
  <c r="I26" i="4"/>
  <c r="J26" i="4"/>
  <c r="N26" i="4"/>
  <c r="H26" i="4"/>
  <c r="AH26" i="3"/>
  <c r="CF29" i="24" l="1"/>
  <c r="BZ28" i="24"/>
  <c r="CA10" i="24"/>
  <c r="CM34" i="24"/>
  <c r="CS35" i="24"/>
  <c r="CZ39" i="24"/>
  <c r="CF17" i="24"/>
  <c r="CS39" i="24"/>
  <c r="BP55" i="11"/>
  <c r="CL15" i="24"/>
  <c r="BT7" i="24"/>
  <c r="BP49" i="13"/>
  <c r="CM38" i="24"/>
  <c r="CL20" i="24"/>
  <c r="CN9" i="24"/>
  <c r="CR35" i="24"/>
  <c r="BX25" i="24"/>
  <c r="M65" i="4"/>
  <c r="M64" i="4"/>
  <c r="M67" i="4"/>
  <c r="M66" i="4"/>
  <c r="M62" i="4"/>
  <c r="M68" i="4"/>
  <c r="M63" i="4"/>
  <c r="M69" i="4"/>
  <c r="BZ25" i="24"/>
  <c r="AD69" i="3"/>
  <c r="AD68" i="3"/>
  <c r="AD64" i="3"/>
  <c r="AD66" i="3"/>
  <c r="AD70" i="3"/>
  <c r="AD63" i="3"/>
  <c r="AD65" i="3"/>
  <c r="AD67" i="3"/>
  <c r="AF63" i="3"/>
  <c r="AF65" i="3"/>
  <c r="AF66" i="3"/>
  <c r="AF70" i="3"/>
  <c r="AF64" i="3"/>
  <c r="AF68" i="3"/>
  <c r="AF67" i="3"/>
  <c r="AF69" i="3"/>
  <c r="AY55" i="13"/>
  <c r="AN55" i="13"/>
  <c r="AO55" i="13"/>
  <c r="BE55" i="13"/>
  <c r="AW55" i="13"/>
  <c r="BG55" i="13"/>
  <c r="AT55" i="13"/>
  <c r="AQ55" i="13"/>
  <c r="AZ55" i="13"/>
  <c r="AU55" i="13"/>
  <c r="BI55" i="13"/>
  <c r="AX55" i="13"/>
  <c r="AS55" i="13"/>
  <c r="BF55" i="13"/>
  <c r="CT55" i="13"/>
  <c r="AR55" i="13"/>
  <c r="BA55" i="13"/>
  <c r="BD55" i="13"/>
  <c r="AP55" i="13"/>
  <c r="BJ55" i="13"/>
  <c r="CX55" i="13"/>
  <c r="AV55" i="13"/>
  <c r="BB55" i="13"/>
  <c r="BH55" i="13"/>
  <c r="CW55" i="13"/>
  <c r="BC55" i="13"/>
  <c r="BL40" i="3"/>
  <c r="BK40" i="3" s="1"/>
  <c r="AH66" i="3"/>
  <c r="AH68" i="3"/>
  <c r="AH69" i="3"/>
  <c r="AH63" i="3"/>
  <c r="AH65" i="3"/>
  <c r="AH67" i="3"/>
  <c r="AH70" i="3"/>
  <c r="AH64" i="3"/>
  <c r="H64" i="4"/>
  <c r="H67" i="4"/>
  <c r="H69" i="4"/>
  <c r="H68" i="4"/>
  <c r="H62" i="4"/>
  <c r="H63" i="4"/>
  <c r="H65" i="4"/>
  <c r="H66" i="4"/>
  <c r="BU41" i="24"/>
  <c r="CG25" i="24"/>
  <c r="AG63" i="3"/>
  <c r="AG66" i="3"/>
  <c r="AG68" i="3"/>
  <c r="AG67" i="3"/>
  <c r="AG69" i="3"/>
  <c r="AG64" i="3"/>
  <c r="AG70" i="3"/>
  <c r="AG65" i="3"/>
  <c r="G64" i="4"/>
  <c r="G63" i="4"/>
  <c r="G69" i="4"/>
  <c r="G65" i="4"/>
  <c r="G62" i="4"/>
  <c r="G66" i="4"/>
  <c r="G67" i="4"/>
  <c r="G68" i="4"/>
  <c r="X65" i="3"/>
  <c r="X64" i="3"/>
  <c r="X66" i="3"/>
  <c r="X70" i="3"/>
  <c r="X67" i="3"/>
  <c r="X68" i="3"/>
  <c r="X63" i="3"/>
  <c r="X69" i="3"/>
  <c r="CZ38" i="24"/>
  <c r="CC20" i="24"/>
  <c r="BW19" i="24"/>
  <c r="CM17" i="24"/>
  <c r="KX59" i="24"/>
  <c r="BT31" i="24"/>
  <c r="BN30" i="24"/>
  <c r="BO56" i="6"/>
  <c r="BZ15" i="24"/>
  <c r="CR37" i="24"/>
  <c r="DE37" i="24" s="1"/>
  <c r="BT20" i="24"/>
  <c r="BZ21" i="24"/>
  <c r="CQ41" i="24"/>
  <c r="MU56" i="24"/>
  <c r="MV59" i="24"/>
  <c r="CH15" i="24"/>
  <c r="CB14" i="24"/>
  <c r="CN36" i="24"/>
  <c r="W5" i="3"/>
  <c r="W3" i="3"/>
  <c r="X6" i="3"/>
  <c r="MX57" i="24"/>
  <c r="MU59" i="24"/>
  <c r="CP40" i="24"/>
  <c r="CJ39" i="24"/>
  <c r="KK56" i="24"/>
  <c r="NH57" i="24"/>
  <c r="CG36" i="24"/>
  <c r="MZ59" i="24"/>
  <c r="BU37" i="24"/>
  <c r="CA38" i="24"/>
  <c r="CF18" i="24"/>
  <c r="LL59" i="24"/>
  <c r="LY59" i="24" s="1"/>
  <c r="ML59" i="24" s="1"/>
  <c r="CM23" i="24"/>
  <c r="CZ23" i="24" s="1"/>
  <c r="T6" i="13"/>
  <c r="S3" i="13"/>
  <c r="S5" i="13"/>
  <c r="BZ8" i="24"/>
  <c r="MW57" i="24"/>
  <c r="BZ9" i="24"/>
  <c r="CG8" i="24" s="1"/>
  <c r="NA59" i="24"/>
  <c r="CZ34" i="24"/>
  <c r="U5" i="17"/>
  <c r="U3" i="17"/>
  <c r="V6" i="17"/>
  <c r="CG16" i="24"/>
  <c r="BZ32" i="24"/>
  <c r="Z6" i="11"/>
  <c r="Y5" i="11"/>
  <c r="Y3" i="11"/>
  <c r="MW59" i="24"/>
  <c r="CL14" i="24"/>
  <c r="NA58" i="24"/>
  <c r="CI12" i="24"/>
  <c r="CC11" i="24"/>
  <c r="BV7" i="24"/>
  <c r="CB8" i="24"/>
  <c r="CT10" i="24"/>
  <c r="CH35" i="24"/>
  <c r="CB34" i="24"/>
  <c r="CA24" i="24"/>
  <c r="CN24" i="24" s="1"/>
  <c r="BU23" i="24"/>
  <c r="CR21" i="2"/>
  <c r="CV41" i="24"/>
  <c r="AA6" i="5"/>
  <c r="Z5" i="5"/>
  <c r="Z3" i="5"/>
  <c r="CM40" i="24"/>
  <c r="CB31" i="24"/>
  <c r="CH32" i="24"/>
  <c r="CA35" i="24"/>
  <c r="BU34" i="24"/>
  <c r="CL34" i="24"/>
  <c r="CY34" i="24" s="1"/>
  <c r="CF33" i="24"/>
  <c r="CG39" i="24"/>
  <c r="CR17" i="2"/>
  <c r="CF32" i="24"/>
  <c r="CS32" i="24" s="1"/>
  <c r="CA23" i="24"/>
  <c r="BU22" i="24"/>
  <c r="CR38" i="2"/>
  <c r="CG7" i="24"/>
  <c r="CK41" i="24"/>
  <c r="CE40" i="24"/>
  <c r="NB58" i="24"/>
  <c r="LJ56" i="24"/>
  <c r="LW56" i="24" s="1"/>
  <c r="MJ56" i="24" s="1"/>
  <c r="CH7" i="24"/>
  <c r="Y2" i="4"/>
  <c r="KL56" i="24"/>
  <c r="CH9" i="24"/>
  <c r="CG35" i="24"/>
  <c r="CB39" i="24"/>
  <c r="CH40" i="24"/>
  <c r="R6" i="7"/>
  <c r="Q5" i="7"/>
  <c r="Q3" i="7"/>
  <c r="CR34" i="2"/>
  <c r="CN33" i="24"/>
  <c r="MV56" i="24"/>
  <c r="MT58" i="24"/>
  <c r="CL18" i="24"/>
  <c r="CS17" i="24" s="1"/>
  <c r="CB18" i="24"/>
  <c r="CG24" i="24"/>
  <c r="MV58" i="24"/>
  <c r="CC17" i="24"/>
  <c r="BW16" i="24"/>
  <c r="CJ9" i="24"/>
  <c r="CD8" i="24"/>
  <c r="CF13" i="24"/>
  <c r="CD25" i="24"/>
  <c r="BX24" i="24"/>
  <c r="CM41" i="24"/>
  <c r="CT40" i="24" s="1"/>
  <c r="BM57" i="11"/>
  <c r="BN57" i="11"/>
  <c r="CR32" i="2"/>
  <c r="Z5" i="24"/>
  <c r="Y6" i="24"/>
  <c r="CL29" i="24"/>
  <c r="CY29" i="24" s="1"/>
  <c r="CF25" i="24"/>
  <c r="CI15" i="24"/>
  <c r="CC14" i="24"/>
  <c r="CP8" i="24"/>
  <c r="BT23" i="24"/>
  <c r="BN22" i="24"/>
  <c r="CR18" i="2"/>
  <c r="CR12" i="2"/>
  <c r="DA37" i="24"/>
  <c r="S6" i="12"/>
  <c r="R5" i="12"/>
  <c r="R3" i="12"/>
  <c r="DG38" i="24"/>
  <c r="CH16" i="24"/>
  <c r="CO15" i="24" s="1"/>
  <c r="CN17" i="24"/>
  <c r="NA56" i="24"/>
  <c r="X5" i="8"/>
  <c r="Y6" i="8"/>
  <c r="X3" i="8"/>
  <c r="U5" i="2"/>
  <c r="V6" i="2"/>
  <c r="U3" i="2"/>
  <c r="CA20" i="24"/>
  <c r="CH19" i="24" s="1"/>
  <c r="CI37" i="24"/>
  <c r="CO38" i="24"/>
  <c r="BZ31" i="24"/>
  <c r="CD14" i="24"/>
  <c r="CJ15" i="24"/>
  <c r="CS41" i="24"/>
  <c r="CF11" i="24"/>
  <c r="BZ10" i="24"/>
  <c r="CE17" i="24"/>
  <c r="Z6" i="16"/>
  <c r="Y3" i="16"/>
  <c r="Y5" i="16"/>
  <c r="BP26" i="2"/>
  <c r="CQ26" i="2"/>
  <c r="MT56" i="24"/>
  <c r="BO58" i="6"/>
  <c r="CF28" i="24"/>
  <c r="CS28" i="24" s="1"/>
  <c r="DF28" i="24" s="1"/>
  <c r="BZ27" i="24"/>
  <c r="CF30" i="24"/>
  <c r="BZ29" i="24"/>
  <c r="CC39" i="24"/>
  <c r="CI40" i="24"/>
  <c r="BZ24" i="24"/>
  <c r="KL58" i="24"/>
  <c r="CI14" i="24"/>
  <c r="KK58" i="24"/>
  <c r="CC9" i="24"/>
  <c r="CF19" i="24"/>
  <c r="BP59" i="6"/>
  <c r="BT32" i="24"/>
  <c r="BN31" i="24"/>
  <c r="MZ56" i="24"/>
  <c r="BN29" i="24"/>
  <c r="BT30" i="24"/>
  <c r="CR30" i="2"/>
  <c r="CL24" i="24"/>
  <c r="BT27" i="24"/>
  <c r="CG27" i="24" s="1"/>
  <c r="CL12" i="24"/>
  <c r="BW18" i="24"/>
  <c r="CC19" i="24"/>
  <c r="CL31" i="24"/>
  <c r="V6" i="6"/>
  <c r="U5" i="6"/>
  <c r="U3" i="6"/>
  <c r="CB7" i="24"/>
  <c r="CH8" i="24"/>
  <c r="CT37" i="24"/>
  <c r="DG37" i="24" s="1"/>
  <c r="CC18" i="24"/>
  <c r="BW17" i="24"/>
  <c r="CO41" i="24"/>
  <c r="CB32" i="24"/>
  <c r="CH33" i="24"/>
  <c r="CR21" i="24"/>
  <c r="CY20" i="24" s="1"/>
  <c r="CR19" i="2"/>
  <c r="BW12" i="24"/>
  <c r="CC13" i="24"/>
  <c r="BO41" i="3"/>
  <c r="CI16" i="24"/>
  <c r="NB56" i="24"/>
  <c r="CF37" i="24"/>
  <c r="CM36" i="24" s="1"/>
  <c r="NE56" i="24"/>
  <c r="BT13" i="24"/>
  <c r="BZ14" i="24"/>
  <c r="CL30" i="24"/>
  <c r="CS29" i="24" s="1"/>
  <c r="CJ7" i="24"/>
  <c r="CG33" i="24"/>
  <c r="CR41" i="2"/>
  <c r="CF23" i="24"/>
  <c r="BZ22" i="24"/>
  <c r="CM28" i="24"/>
  <c r="NI57" i="24"/>
  <c r="CB25" i="24"/>
  <c r="BV24" i="24"/>
  <c r="CA21" i="24"/>
  <c r="BU20" i="24"/>
  <c r="CB19" i="24" s="1"/>
  <c r="CI18" i="24" s="1"/>
  <c r="NE59" i="24"/>
  <c r="CG22" i="24"/>
  <c r="LJ58" i="24"/>
  <c r="LW58" i="24" s="1"/>
  <c r="MJ58" i="24" s="1"/>
  <c r="V6" i="4"/>
  <c r="U5" i="4"/>
  <c r="U3" i="4"/>
  <c r="CL32" i="24"/>
  <c r="CF31" i="24"/>
  <c r="BZ20" i="24"/>
  <c r="BT19" i="24"/>
  <c r="CR25" i="2"/>
  <c r="CH14" i="24"/>
  <c r="CO13" i="24" s="1"/>
  <c r="MT59" i="24"/>
  <c r="CF14" i="24"/>
  <c r="CM13" i="24" s="1"/>
  <c r="CG17" i="24"/>
  <c r="CZ11" i="24"/>
  <c r="CQ40" i="24"/>
  <c r="CK39" i="24"/>
  <c r="BW14" i="24"/>
  <c r="CC15" i="24"/>
  <c r="BZ16" i="24"/>
  <c r="CE18" i="24"/>
  <c r="BY17" i="24"/>
  <c r="CR13" i="2"/>
  <c r="CF15" i="24"/>
  <c r="MU58" i="24"/>
  <c r="CH10" i="24"/>
  <c r="CR7" i="2"/>
  <c r="CR23" i="2"/>
  <c r="CN28" i="24"/>
  <c r="CU27" i="24" s="1"/>
  <c r="CA32" i="24"/>
  <c r="BU31" i="24"/>
  <c r="NF59" i="24"/>
  <c r="CH38" i="24"/>
  <c r="CB37" i="24"/>
  <c r="CQ10" i="2"/>
  <c r="BP10" i="2"/>
  <c r="CF38" i="24"/>
  <c r="CM37" i="24" s="1"/>
  <c r="CD24" i="24"/>
  <c r="BM40" i="3"/>
  <c r="BN40" i="3"/>
  <c r="Q2" i="7"/>
  <c r="CF7" i="24"/>
  <c r="BN13" i="24"/>
  <c r="BT14" i="24"/>
  <c r="CF21" i="24"/>
  <c r="CF22" i="24"/>
  <c r="CK40" i="24"/>
  <c r="CE39" i="24"/>
  <c r="CG12" i="24"/>
  <c r="CN11" i="24" s="1"/>
  <c r="CQ8" i="2"/>
  <c r="BP8" i="2"/>
  <c r="CL10" i="24"/>
  <c r="CU36" i="24"/>
  <c r="NG57" i="24"/>
  <c r="MY57" i="24"/>
  <c r="BN14" i="24"/>
  <c r="BT15" i="24"/>
  <c r="CJ32" i="24"/>
  <c r="CP33" i="24"/>
  <c r="DC33" i="24" s="1"/>
  <c r="CK19" i="24"/>
  <c r="CX19" i="24" s="1"/>
  <c r="CR15" i="2"/>
  <c r="CX31" i="24"/>
  <c r="KZ58" i="24"/>
  <c r="NE58" i="24"/>
  <c r="CB9" i="24"/>
  <c r="NB59" i="24"/>
  <c r="CY36" i="24"/>
  <c r="DF35" i="24" s="1"/>
  <c r="CN39" i="24"/>
  <c r="DA39" i="24" s="1"/>
  <c r="BU24" i="24"/>
  <c r="CA25" i="24"/>
  <c r="CC24" i="24"/>
  <c r="CJ23" i="24" s="1"/>
  <c r="CI25" i="24"/>
  <c r="CX29" i="24"/>
  <c r="CY7" i="24"/>
  <c r="CR25" i="24"/>
  <c r="DE8" i="24"/>
  <c r="DL7" i="24" s="1"/>
  <c r="CX28" i="24"/>
  <c r="CR27" i="24"/>
  <c r="CQ19" i="24"/>
  <c r="CK18" i="24"/>
  <c r="CR19" i="24"/>
  <c r="CY33" i="24"/>
  <c r="DE34" i="24"/>
  <c r="DE41" i="24"/>
  <c r="CY40" i="24"/>
  <c r="CL8" i="24"/>
  <c r="CX34" i="24"/>
  <c r="CR33" i="24"/>
  <c r="CK11" i="24"/>
  <c r="CR28" i="24"/>
  <c r="CL27" i="24"/>
  <c r="CY35" i="24"/>
  <c r="CS34" i="24"/>
  <c r="CZ35" i="24"/>
  <c r="CT34" i="24"/>
  <c r="CX33" i="24"/>
  <c r="CR32" i="24"/>
  <c r="CQ28" i="24"/>
  <c r="CK27" i="24"/>
  <c r="CS20" i="24"/>
  <c r="CM19" i="24"/>
  <c r="CK8" i="24"/>
  <c r="CX22" i="24"/>
  <c r="CS10" i="24"/>
  <c r="CM9" i="24"/>
  <c r="CR20" i="24"/>
  <c r="CL19" i="24"/>
  <c r="CN10" i="24"/>
  <c r="CR29" i="24"/>
  <c r="CL28" i="24"/>
  <c r="CQ33" i="24"/>
  <c r="CK32" i="24"/>
  <c r="CS8" i="24"/>
  <c r="CM7" i="24"/>
  <c r="DA40" i="24"/>
  <c r="CU39" i="24"/>
  <c r="P10" i="4"/>
  <c r="J39" i="5"/>
  <c r="U17" i="4"/>
  <c r="T56" i="11"/>
  <c r="W57" i="13"/>
  <c r="V16" i="4"/>
  <c r="J23" i="4"/>
  <c r="V7" i="4"/>
  <c r="T11" i="25" s="1"/>
  <c r="X58" i="4"/>
  <c r="V56" i="13"/>
  <c r="R17" i="4"/>
  <c r="U25" i="4"/>
  <c r="CG42" i="24"/>
  <c r="I30" i="4"/>
  <c r="L18" i="4"/>
  <c r="W8" i="4"/>
  <c r="V33" i="4"/>
  <c r="K24" i="4"/>
  <c r="P54" i="7"/>
  <c r="V12" i="4"/>
  <c r="AG57" i="13"/>
  <c r="CF26" i="24"/>
  <c r="U26" i="4" s="1"/>
  <c r="CQ42" i="24"/>
  <c r="AG59" i="11"/>
  <c r="U18" i="4"/>
  <c r="V8" i="4"/>
  <c r="O32" i="4"/>
  <c r="W32" i="4"/>
  <c r="W7" i="4"/>
  <c r="X53" i="4"/>
  <c r="X34" i="4"/>
  <c r="T58" i="13"/>
  <c r="U30" i="4"/>
  <c r="U19" i="4"/>
  <c r="R19" i="4"/>
  <c r="AB56" i="13"/>
  <c r="P21" i="4"/>
  <c r="U15" i="4"/>
  <c r="P51" i="7"/>
  <c r="P56" i="7"/>
  <c r="U7" i="4"/>
  <c r="Y57" i="13"/>
  <c r="I36" i="5"/>
  <c r="CY42" i="24"/>
  <c r="CD26" i="24"/>
  <c r="CA42" i="24"/>
  <c r="AK31" i="3"/>
  <c r="I31" i="4"/>
  <c r="AH57" i="13"/>
  <c r="L59" i="13"/>
  <c r="AA59" i="13"/>
  <c r="CC26" i="24"/>
  <c r="X59" i="4"/>
  <c r="X12" i="4"/>
  <c r="W16" i="4"/>
  <c r="U58" i="11"/>
  <c r="Q19" i="4"/>
  <c r="L14" i="4"/>
  <c r="U58" i="13"/>
  <c r="U38" i="4"/>
  <c r="P52" i="7"/>
  <c r="P45" i="7"/>
  <c r="AE13" i="3"/>
  <c r="AE14" i="3"/>
  <c r="H31" i="5"/>
  <c r="K40" i="5"/>
  <c r="CR42" i="24"/>
  <c r="K39" i="5"/>
  <c r="I33" i="5"/>
  <c r="U56" i="13"/>
  <c r="V36" i="4"/>
  <c r="J23" i="5"/>
  <c r="J34" i="5"/>
  <c r="Q8" i="4"/>
  <c r="U32" i="4"/>
  <c r="AB58" i="13"/>
  <c r="X57" i="4"/>
  <c r="Q18" i="4"/>
  <c r="L17" i="4"/>
  <c r="AE56" i="13"/>
  <c r="U23" i="4"/>
  <c r="P32" i="4"/>
  <c r="P57" i="7"/>
  <c r="P59" i="7"/>
  <c r="I14" i="4"/>
  <c r="I15" i="4"/>
  <c r="AI58" i="11"/>
  <c r="I35" i="5"/>
  <c r="CM26" i="24"/>
  <c r="V59" i="13"/>
  <c r="X57" i="13"/>
  <c r="Z59" i="13"/>
  <c r="X56" i="4"/>
  <c r="U56" i="11"/>
  <c r="U13" i="4"/>
  <c r="AA56" i="13"/>
  <c r="U11" i="4"/>
  <c r="T56" i="13"/>
  <c r="I32" i="4"/>
  <c r="L12" i="4"/>
  <c r="I13" i="4"/>
  <c r="O22" i="4"/>
  <c r="AE59" i="13"/>
  <c r="T59" i="13"/>
  <c r="O16" i="4"/>
  <c r="J31" i="4"/>
  <c r="S24" i="4"/>
  <c r="P55" i="7"/>
  <c r="P60" i="7"/>
  <c r="U21" i="4"/>
  <c r="AE58" i="13"/>
  <c r="O8" i="5"/>
  <c r="H28" i="5"/>
  <c r="O41" i="5"/>
  <c r="V25" i="4"/>
  <c r="DB42" i="24"/>
  <c r="U59" i="13"/>
  <c r="J37" i="4"/>
  <c r="W59" i="13"/>
  <c r="J22" i="4"/>
  <c r="X52" i="4"/>
  <c r="I23" i="4"/>
  <c r="O10" i="4"/>
  <c r="AE31" i="3"/>
  <c r="V27" i="4"/>
  <c r="Q32" i="4"/>
  <c r="U14" i="4"/>
  <c r="T18" i="4"/>
  <c r="AF59" i="13"/>
  <c r="CO40" i="3"/>
  <c r="P46" i="7"/>
  <c r="P50" i="7"/>
  <c r="U22" i="4"/>
  <c r="M33" i="5"/>
  <c r="P28" i="5"/>
  <c r="CS42" i="24"/>
  <c r="CJ26" i="24"/>
  <c r="CH26" i="24"/>
  <c r="P38" i="4"/>
  <c r="U33" i="4"/>
  <c r="X55" i="4"/>
  <c r="X41" i="4"/>
  <c r="X18" i="4"/>
  <c r="V24" i="4"/>
  <c r="AE22" i="3"/>
  <c r="T17" i="4"/>
  <c r="T58" i="11"/>
  <c r="Z56" i="13"/>
  <c r="BN26" i="24"/>
  <c r="AI57" i="13"/>
  <c r="V22" i="4"/>
  <c r="I19" i="4"/>
  <c r="V17" i="4"/>
  <c r="N17" i="4"/>
  <c r="W38" i="4"/>
  <c r="P47" i="7"/>
  <c r="P49" i="7"/>
  <c r="AB59" i="13"/>
  <c r="CL26" i="24"/>
  <c r="CO26" i="24"/>
  <c r="L19" i="4"/>
  <c r="O37" i="5"/>
  <c r="O8" i="4"/>
  <c r="AA58" i="13"/>
  <c r="P24" i="4"/>
  <c r="J56" i="13"/>
  <c r="X60" i="4"/>
  <c r="V58" i="13"/>
  <c r="S14" i="4"/>
  <c r="CP41" i="3"/>
  <c r="J58" i="13"/>
  <c r="J11" i="5"/>
  <c r="BQ40" i="3"/>
  <c r="P58" i="7"/>
  <c r="P53" i="7"/>
  <c r="H19" i="5"/>
  <c r="I7" i="5"/>
  <c r="J35" i="5"/>
  <c r="I40" i="5"/>
  <c r="H33" i="5"/>
  <c r="W19" i="4"/>
  <c r="CG26" i="24"/>
  <c r="U11" i="25"/>
  <c r="S11" i="25"/>
  <c r="S26" i="4"/>
  <c r="R26" i="4"/>
  <c r="W26" i="4"/>
  <c r="AE26" i="3"/>
  <c r="V26" i="4"/>
  <c r="CM24" i="24" l="1"/>
  <c r="CU35" i="24"/>
  <c r="CN35" i="24"/>
  <c r="CX40" i="24"/>
  <c r="CS11" i="24"/>
  <c r="CM31" i="24"/>
  <c r="CM20" i="24"/>
  <c r="CT39" i="24"/>
  <c r="CW7" i="24"/>
  <c r="CV14" i="24"/>
  <c r="DC40" i="24"/>
  <c r="CP13" i="24"/>
  <c r="CU16" i="24"/>
  <c r="DB15" i="24" s="1"/>
  <c r="CV40" i="24"/>
  <c r="CN25" i="24"/>
  <c r="O69" i="4"/>
  <c r="O62" i="4"/>
  <c r="O64" i="4"/>
  <c r="O65" i="4"/>
  <c r="O67" i="4"/>
  <c r="O66" i="4"/>
  <c r="O63" i="4"/>
  <c r="O68" i="4"/>
  <c r="N62" i="4"/>
  <c r="N65" i="4"/>
  <c r="N63" i="4"/>
  <c r="N69" i="4"/>
  <c r="N64" i="4"/>
  <c r="N67" i="4"/>
  <c r="N66" i="4"/>
  <c r="N68" i="4"/>
  <c r="BU25" i="24"/>
  <c r="BA31" i="3"/>
  <c r="AO31" i="3"/>
  <c r="AN31" i="3"/>
  <c r="BI31" i="3"/>
  <c r="BB31" i="3"/>
  <c r="BE31" i="3"/>
  <c r="AU31" i="3"/>
  <c r="AV31" i="3"/>
  <c r="AP31" i="3"/>
  <c r="CW31" i="3"/>
  <c r="AQ31" i="3"/>
  <c r="BJ31" i="3"/>
  <c r="AT31" i="3"/>
  <c r="AS31" i="3"/>
  <c r="BD31" i="3"/>
  <c r="BG31" i="3"/>
  <c r="BF31" i="3"/>
  <c r="AW31" i="3"/>
  <c r="BC31" i="3"/>
  <c r="AR31" i="3"/>
  <c r="CT31" i="3"/>
  <c r="BH31" i="3"/>
  <c r="AY31" i="3"/>
  <c r="AZ31" i="3"/>
  <c r="AX31" i="3"/>
  <c r="CX31" i="3"/>
  <c r="I69" i="4"/>
  <c r="I65" i="4"/>
  <c r="I68" i="4"/>
  <c r="I66" i="4"/>
  <c r="I64" i="4"/>
  <c r="I67" i="4"/>
  <c r="I62" i="4"/>
  <c r="I63" i="4"/>
  <c r="L66" i="4"/>
  <c r="L64" i="4"/>
  <c r="L63" i="4"/>
  <c r="L67" i="4"/>
  <c r="L69" i="4"/>
  <c r="L68" i="4"/>
  <c r="L65" i="4"/>
  <c r="L62" i="4"/>
  <c r="CT25" i="24"/>
  <c r="AE65" i="3"/>
  <c r="AE68" i="3"/>
  <c r="AE69" i="3"/>
  <c r="AE67" i="3"/>
  <c r="AE64" i="3"/>
  <c r="AE66" i="3"/>
  <c r="AE63" i="3"/>
  <c r="AE70" i="3"/>
  <c r="CJ25" i="24"/>
  <c r="AK63" i="3"/>
  <c r="AK65" i="3"/>
  <c r="AK66" i="3"/>
  <c r="AK64" i="3"/>
  <c r="AK68" i="3"/>
  <c r="AK67" i="3"/>
  <c r="AK69" i="3"/>
  <c r="AK70" i="3"/>
  <c r="BG59" i="11"/>
  <c r="CW59" i="11"/>
  <c r="CX59" i="11"/>
  <c r="BF59" i="11"/>
  <c r="BE59" i="11"/>
  <c r="AX59" i="11"/>
  <c r="AU59" i="11"/>
  <c r="BH59" i="11"/>
  <c r="AQ59" i="11"/>
  <c r="BA59" i="11"/>
  <c r="AR59" i="11"/>
  <c r="AY59" i="11"/>
  <c r="AT59" i="11"/>
  <c r="CT59" i="11"/>
  <c r="BD59" i="11"/>
  <c r="AN59" i="11"/>
  <c r="BB59" i="11"/>
  <c r="BJ59" i="11"/>
  <c r="AV59" i="11"/>
  <c r="AS59" i="11"/>
  <c r="AW59" i="11"/>
  <c r="BI59" i="11"/>
  <c r="AO59" i="11"/>
  <c r="BC59" i="11"/>
  <c r="AZ59" i="11"/>
  <c r="AP59" i="11"/>
  <c r="K65" i="4"/>
  <c r="K62" i="4"/>
  <c r="K67" i="4"/>
  <c r="K68" i="4"/>
  <c r="K69" i="4"/>
  <c r="K64" i="4"/>
  <c r="K63" i="4"/>
  <c r="K66" i="4"/>
  <c r="CN41" i="24"/>
  <c r="CO18" i="24"/>
  <c r="DB35" i="24"/>
  <c r="DH36" i="24"/>
  <c r="CL38" i="24"/>
  <c r="CR39" i="24"/>
  <c r="DE39" i="24" s="1"/>
  <c r="CO37" i="24"/>
  <c r="CI36" i="24"/>
  <c r="MW58" i="24"/>
  <c r="CO25" i="24"/>
  <c r="CO7" i="24"/>
  <c r="BU28" i="24"/>
  <c r="CA29" i="24"/>
  <c r="AA6" i="16"/>
  <c r="Z3" i="16"/>
  <c r="Z5" i="16"/>
  <c r="CQ14" i="24"/>
  <c r="CK13" i="24"/>
  <c r="NI58" i="24"/>
  <c r="MW56" i="24"/>
  <c r="CZ40" i="24"/>
  <c r="CM8" i="24"/>
  <c r="CQ38" i="24"/>
  <c r="CW39" i="24"/>
  <c r="DA36" i="24"/>
  <c r="CJ19" i="24"/>
  <c r="CD18" i="24"/>
  <c r="BM55" i="13"/>
  <c r="BN55" i="13"/>
  <c r="BO55" i="13" s="1"/>
  <c r="CP24" i="24"/>
  <c r="CW23" i="24" s="1"/>
  <c r="CV25" i="24"/>
  <c r="BO40" i="3"/>
  <c r="CL17" i="24"/>
  <c r="CF16" i="24"/>
  <c r="CG19" i="24"/>
  <c r="CA18" i="24"/>
  <c r="CT22" i="24"/>
  <c r="DG22" i="24" s="1"/>
  <c r="BP41" i="3"/>
  <c r="KX58" i="24"/>
  <c r="CP39" i="24"/>
  <c r="DC39" i="24" s="1"/>
  <c r="CJ38" i="24"/>
  <c r="Y3" i="8"/>
  <c r="Y5" i="8"/>
  <c r="Z6" i="8"/>
  <c r="S3" i="12"/>
  <c r="S5" i="12"/>
  <c r="T6" i="12"/>
  <c r="CA22" i="24"/>
  <c r="BU21" i="24"/>
  <c r="CK24" i="24"/>
  <c r="CE23" i="24"/>
  <c r="CT35" i="24"/>
  <c r="CS33" i="24"/>
  <c r="DF33" i="24" s="1"/>
  <c r="CO34" i="24"/>
  <c r="DB34" i="24" s="1"/>
  <c r="CI33" i="24"/>
  <c r="V5" i="17"/>
  <c r="V3" i="17"/>
  <c r="W6" i="17"/>
  <c r="CH37" i="24"/>
  <c r="CN38" i="24"/>
  <c r="DJ39" i="24"/>
  <c r="CO14" i="24"/>
  <c r="CI13" i="24"/>
  <c r="CQ22" i="24"/>
  <c r="CO9" i="24"/>
  <c r="CI8" i="24"/>
  <c r="CR18" i="24"/>
  <c r="DE18" i="24" s="1"/>
  <c r="CS14" i="24"/>
  <c r="CZ28" i="24"/>
  <c r="CM14" i="24"/>
  <c r="CI31" i="24"/>
  <c r="CO32" i="24"/>
  <c r="CT27" i="24"/>
  <c r="CA31" i="24"/>
  <c r="BU30" i="24"/>
  <c r="BP58" i="6"/>
  <c r="CG9" i="24"/>
  <c r="CM10" i="24"/>
  <c r="CZ10" i="24" s="1"/>
  <c r="DN37" i="24"/>
  <c r="CG23" i="24"/>
  <c r="Z6" i="24"/>
  <c r="AA5" i="24"/>
  <c r="CQ25" i="24"/>
  <c r="CL16" i="24"/>
  <c r="CS15" i="24" s="1"/>
  <c r="CH22" i="24"/>
  <c r="CB21" i="24"/>
  <c r="NJ59" i="24"/>
  <c r="CB36" i="24"/>
  <c r="NH59" i="24"/>
  <c r="CW32" i="24"/>
  <c r="CQ31" i="24"/>
  <c r="CK23" i="24"/>
  <c r="CQ24" i="24"/>
  <c r="CB30" i="24"/>
  <c r="CH31" i="24"/>
  <c r="CM16" i="24"/>
  <c r="CZ16" i="24" s="1"/>
  <c r="NG59" i="24"/>
  <c r="CM30" i="24"/>
  <c r="CS31" i="24"/>
  <c r="CM22" i="24"/>
  <c r="CG21" i="24"/>
  <c r="CA12" i="24"/>
  <c r="CG13" i="24"/>
  <c r="CJ12" i="24"/>
  <c r="CW12" i="24" s="1"/>
  <c r="CD11" i="24"/>
  <c r="W6" i="6"/>
  <c r="V5" i="6"/>
  <c r="V3" i="6"/>
  <c r="CG32" i="24"/>
  <c r="NG56" i="24"/>
  <c r="CV37" i="24"/>
  <c r="CP36" i="24"/>
  <c r="CM12" i="24"/>
  <c r="CS13" i="24"/>
  <c r="KY56" i="24"/>
  <c r="CN23" i="24"/>
  <c r="AB6" i="5"/>
  <c r="AA5" i="5"/>
  <c r="AA3" i="5"/>
  <c r="DA9" i="24"/>
  <c r="DG10" i="24"/>
  <c r="U6" i="13"/>
  <c r="T5" i="13"/>
  <c r="T3" i="13"/>
  <c r="NK57" i="24"/>
  <c r="NI59" i="24"/>
  <c r="BP56" i="6"/>
  <c r="CH24" i="24"/>
  <c r="CB23" i="24"/>
  <c r="LM58" i="24"/>
  <c r="LZ58" i="24" s="1"/>
  <c r="MM58" i="24" s="1"/>
  <c r="CG15" i="24"/>
  <c r="CR8" i="2"/>
  <c r="CA13" i="24"/>
  <c r="CG14" i="24"/>
  <c r="CN32" i="24"/>
  <c r="CU10" i="24"/>
  <c r="CP15" i="24"/>
  <c r="CS9" i="24"/>
  <c r="CS23" i="24"/>
  <c r="CJ17" i="24"/>
  <c r="CD16" i="24"/>
  <c r="CS30" i="24"/>
  <c r="CN16" i="24"/>
  <c r="CU15" i="24" s="1"/>
  <c r="CQ8" i="24"/>
  <c r="CK7" i="24"/>
  <c r="CI17" i="24"/>
  <c r="Z2" i="4"/>
  <c r="CH34" i="24"/>
  <c r="CU34" i="24" s="1"/>
  <c r="CB33" i="24"/>
  <c r="DI41" i="24"/>
  <c r="DP40" i="24" s="1"/>
  <c r="CI7" i="24"/>
  <c r="CO8" i="24"/>
  <c r="DM34" i="24"/>
  <c r="CT36" i="24"/>
  <c r="DA35" i="24" s="1"/>
  <c r="NH56" i="24"/>
  <c r="CA30" i="24"/>
  <c r="BU29" i="24"/>
  <c r="CU38" i="24"/>
  <c r="DE30" i="24"/>
  <c r="CA14" i="24"/>
  <c r="BU13" i="24"/>
  <c r="BU12" i="24"/>
  <c r="NH58" i="24"/>
  <c r="CD13" i="24"/>
  <c r="CJ14" i="24"/>
  <c r="KY58" i="24"/>
  <c r="CM29" i="24"/>
  <c r="CG28" i="24"/>
  <c r="CR26" i="2"/>
  <c r="CP14" i="24"/>
  <c r="CJ13" i="24"/>
  <c r="S6" i="7"/>
  <c r="R5" i="7"/>
  <c r="R3" i="7"/>
  <c r="CR40" i="24"/>
  <c r="CL39" i="24"/>
  <c r="Z3" i="11"/>
  <c r="AA6" i="11"/>
  <c r="Z5" i="11"/>
  <c r="MY59" i="24"/>
  <c r="X5" i="3"/>
  <c r="X3" i="3"/>
  <c r="Y6" i="3"/>
  <c r="CG31" i="24"/>
  <c r="CM25" i="24"/>
  <c r="CT24" i="24" s="1"/>
  <c r="DL36" i="24"/>
  <c r="NL57" i="24"/>
  <c r="CZ13" i="24"/>
  <c r="CR10" i="2"/>
  <c r="CX39" i="24"/>
  <c r="CR38" i="24"/>
  <c r="CH20" i="24"/>
  <c r="CO19" i="24" s="1"/>
  <c r="CV18" i="24" s="1"/>
  <c r="CN21" i="24"/>
  <c r="CS19" i="24"/>
  <c r="DF19" i="24" s="1"/>
  <c r="CM18" i="24"/>
  <c r="W6" i="2"/>
  <c r="V5" i="2"/>
  <c r="V3" i="2"/>
  <c r="BO57" i="11"/>
  <c r="CJ16" i="24"/>
  <c r="CD15" i="24"/>
  <c r="NG58" i="24"/>
  <c r="CX41" i="24"/>
  <c r="CU32" i="24"/>
  <c r="CJ10" i="24"/>
  <c r="CP11" i="24"/>
  <c r="CM32" i="24"/>
  <c r="CN7" i="24"/>
  <c r="CM21" i="24"/>
  <c r="LK59" i="24"/>
  <c r="LX59" i="24" s="1"/>
  <c r="MK59" i="24" s="1"/>
  <c r="CN34" i="24"/>
  <c r="CB40" i="24"/>
  <c r="CH41" i="24"/>
  <c r="CK25" i="24"/>
  <c r="CE24" i="24"/>
  <c r="CT12" i="24"/>
  <c r="R2" i="7"/>
  <c r="W6" i="4"/>
  <c r="V3" i="4"/>
  <c r="V5" i="4"/>
  <c r="CI24" i="24"/>
  <c r="CC23" i="24"/>
  <c r="CT33" i="24"/>
  <c r="CU8" i="24"/>
  <c r="CD17" i="24"/>
  <c r="CJ18" i="24"/>
  <c r="CG30" i="24"/>
  <c r="CJ8" i="24"/>
  <c r="CM27" i="24"/>
  <c r="CZ27" i="24" s="1"/>
  <c r="CS25" i="24"/>
  <c r="CZ24" i="24" s="1"/>
  <c r="CP17" i="24"/>
  <c r="NI56" i="24"/>
  <c r="CO39" i="24"/>
  <c r="CI38" i="24"/>
  <c r="CT7" i="24"/>
  <c r="CO31" i="24"/>
  <c r="DB31" i="24" s="1"/>
  <c r="CI30" i="24"/>
  <c r="CH23" i="24"/>
  <c r="CU23" i="24" s="1"/>
  <c r="CB22" i="24"/>
  <c r="CV12" i="24"/>
  <c r="CT16" i="24"/>
  <c r="CN15" i="24"/>
  <c r="NJ57" i="24"/>
  <c r="KX56" i="24"/>
  <c r="CA19" i="24"/>
  <c r="CG20" i="24"/>
  <c r="BJ28" i="4"/>
  <c r="AY28" i="4"/>
  <c r="BA28" i="4"/>
  <c r="BG28" i="4"/>
  <c r="AR28" i="4"/>
  <c r="AU28" i="4"/>
  <c r="AZ28" i="4"/>
  <c r="BC28" i="4"/>
  <c r="BE28" i="4"/>
  <c r="BD28" i="4"/>
  <c r="AP28" i="4"/>
  <c r="AN28" i="4"/>
  <c r="AX28" i="4"/>
  <c r="CX28" i="4"/>
  <c r="CT28" i="4"/>
  <c r="BI28" i="4"/>
  <c r="AV28" i="4"/>
  <c r="AT28" i="4"/>
  <c r="AQ28" i="4"/>
  <c r="AO28" i="4"/>
  <c r="BB28" i="4"/>
  <c r="BH28" i="4"/>
  <c r="AS28" i="4"/>
  <c r="AW28" i="4"/>
  <c r="BF28" i="4"/>
  <c r="CW28" i="4"/>
  <c r="CY41" i="24"/>
  <c r="CZ41" i="24"/>
  <c r="DF41" i="24"/>
  <c r="CX32" i="24"/>
  <c r="CR31" i="24"/>
  <c r="CY28" i="24"/>
  <c r="CS27" i="24"/>
  <c r="DG34" i="24"/>
  <c r="DA33" i="24"/>
  <c r="CZ9" i="24"/>
  <c r="CT8" i="24"/>
  <c r="DM27" i="24"/>
  <c r="CU9" i="24"/>
  <c r="CR7" i="24"/>
  <c r="DF34" i="24"/>
  <c r="CZ33" i="24"/>
  <c r="CR10" i="24"/>
  <c r="DE33" i="24"/>
  <c r="CY32" i="24"/>
  <c r="CY18" i="24"/>
  <c r="DH39" i="24"/>
  <c r="DB38" i="24"/>
  <c r="DE21" i="24"/>
  <c r="CZ19" i="24"/>
  <c r="CT18" i="24"/>
  <c r="CY19" i="24"/>
  <c r="CS18" i="24"/>
  <c r="DH38" i="24"/>
  <c r="CS7" i="24"/>
  <c r="DF32" i="24"/>
  <c r="CZ31" i="24"/>
  <c r="CX18" i="24"/>
  <c r="CR17" i="24"/>
  <c r="CZ7" i="24"/>
  <c r="CX27" i="24"/>
  <c r="DE32" i="24"/>
  <c r="CY31" i="24"/>
  <c r="CY27" i="24"/>
  <c r="DL33" i="24"/>
  <c r="DE28" i="24"/>
  <c r="DE27" i="24"/>
  <c r="CY24" i="24"/>
  <c r="DA24" i="24"/>
  <c r="CU24" i="24"/>
  <c r="DL40" i="24"/>
  <c r="DF39" i="24"/>
  <c r="H40" i="5"/>
  <c r="M40" i="5"/>
  <c r="CH31" i="3"/>
  <c r="BV31" i="3"/>
  <c r="CK31" i="3"/>
  <c r="CQ26" i="24"/>
  <c r="R36" i="5"/>
  <c r="AI58" i="13"/>
  <c r="K36" i="5"/>
  <c r="P18" i="4"/>
  <c r="J28" i="5"/>
  <c r="G32" i="5"/>
  <c r="AG59" i="13"/>
  <c r="AI59" i="13"/>
  <c r="Y57" i="4"/>
  <c r="Y8" i="4"/>
  <c r="Y34" i="4"/>
  <c r="AH56" i="13"/>
  <c r="AH58" i="13"/>
  <c r="Q50" i="7"/>
  <c r="Q57" i="7"/>
  <c r="AI56" i="13"/>
  <c r="I41" i="5"/>
  <c r="J7" i="5"/>
  <c r="CZ42" i="24"/>
  <c r="BX31" i="3"/>
  <c r="CG31" i="3"/>
  <c r="CB31" i="3"/>
  <c r="W56" i="13"/>
  <c r="Q22" i="5"/>
  <c r="T23" i="4"/>
  <c r="G23" i="5"/>
  <c r="V9" i="4"/>
  <c r="P13" i="4"/>
  <c r="S16" i="4"/>
  <c r="Y56" i="4"/>
  <c r="Y32" i="4"/>
  <c r="P30" i="4"/>
  <c r="S13" i="4"/>
  <c r="Y59" i="13"/>
  <c r="Q52" i="7"/>
  <c r="Q56" i="7"/>
  <c r="R23" i="4"/>
  <c r="W27" i="5"/>
  <c r="V40" i="5"/>
  <c r="I31" i="5"/>
  <c r="DF42" i="24"/>
  <c r="BY31" i="3"/>
  <c r="CJ31" i="3"/>
  <c r="CC31" i="3"/>
  <c r="O39" i="5"/>
  <c r="CP40" i="3"/>
  <c r="X31" i="4"/>
  <c r="J10" i="5"/>
  <c r="W22" i="4"/>
  <c r="V14" i="4"/>
  <c r="Y60" i="4"/>
  <c r="Y40" i="4"/>
  <c r="Y13" i="4"/>
  <c r="Q33" i="4"/>
  <c r="J13" i="5"/>
  <c r="AG58" i="13"/>
  <c r="Q55" i="7"/>
  <c r="Q45" i="7"/>
  <c r="X38" i="4"/>
  <c r="H27" i="5"/>
  <c r="P39" i="5"/>
  <c r="CY26" i="24"/>
  <c r="G12" i="25"/>
  <c r="I28" i="5"/>
  <c r="H32" i="5"/>
  <c r="R39" i="5"/>
  <c r="I18" i="5"/>
  <c r="CD31" i="3"/>
  <c r="BS31" i="3"/>
  <c r="CI31" i="3"/>
  <c r="CA31" i="3"/>
  <c r="S18" i="4"/>
  <c r="CQ41" i="3"/>
  <c r="X37" i="5"/>
  <c r="Q21" i="4"/>
  <c r="Q10" i="5"/>
  <c r="W24" i="4"/>
  <c r="Y59" i="4"/>
  <c r="Y7" i="4"/>
  <c r="Y19" i="4"/>
  <c r="S41" i="5"/>
  <c r="Q49" i="7"/>
  <c r="J27" i="5"/>
  <c r="AJ57" i="13"/>
  <c r="I19" i="5"/>
  <c r="Q34" i="5"/>
  <c r="CA26" i="24"/>
  <c r="BR31" i="3"/>
  <c r="BZ31" i="3"/>
  <c r="CN31" i="3"/>
  <c r="J40" i="5"/>
  <c r="L34" i="5"/>
  <c r="T39" i="5"/>
  <c r="X8" i="4"/>
  <c r="V23" i="4"/>
  <c r="AJ59" i="13"/>
  <c r="V21" i="4"/>
  <c r="Y52" i="4"/>
  <c r="Y27" i="4"/>
  <c r="Y26" i="4"/>
  <c r="X7" i="4"/>
  <c r="O30" i="5"/>
  <c r="K35" i="5"/>
  <c r="H41" i="5"/>
  <c r="K59" i="13"/>
  <c r="Q51" i="7"/>
  <c r="Q47" i="7"/>
  <c r="L31" i="5"/>
  <c r="AG56" i="11"/>
  <c r="K24" i="5"/>
  <c r="J25" i="4"/>
  <c r="BT31" i="3"/>
  <c r="CF31" i="3"/>
  <c r="CY31" i="3"/>
  <c r="CT42" i="24"/>
  <c r="W58" i="13"/>
  <c r="U16" i="4"/>
  <c r="AG58" i="11"/>
  <c r="Z40" i="5"/>
  <c r="P31" i="4"/>
  <c r="P12" i="4"/>
  <c r="V32" i="4"/>
  <c r="AH56" i="11"/>
  <c r="M58" i="13"/>
  <c r="Y55" i="4"/>
  <c r="Y25" i="4"/>
  <c r="Y38" i="4"/>
  <c r="V31" i="4"/>
  <c r="Q53" i="7"/>
  <c r="Q46" i="7"/>
  <c r="S17" i="4"/>
  <c r="CS26" i="24"/>
  <c r="O27" i="5"/>
  <c r="CL31" i="3"/>
  <c r="CM31" i="3"/>
  <c r="BU31" i="3"/>
  <c r="M39" i="5"/>
  <c r="P22" i="4"/>
  <c r="O18" i="5"/>
  <c r="J30" i="4"/>
  <c r="AH59" i="13"/>
  <c r="W31" i="4"/>
  <c r="V13" i="4"/>
  <c r="AG56" i="13"/>
  <c r="V15" i="4"/>
  <c r="Y53" i="4"/>
  <c r="Y31" i="4"/>
  <c r="Y18" i="4"/>
  <c r="J13" i="4"/>
  <c r="Q54" i="7"/>
  <c r="Q60" i="7"/>
  <c r="W23" i="4"/>
  <c r="I32" i="5"/>
  <c r="J31" i="5"/>
  <c r="P32" i="5"/>
  <c r="I27" i="5"/>
  <c r="O28" i="5"/>
  <c r="J19" i="5"/>
  <c r="CR26" i="24"/>
  <c r="DL42" i="24"/>
  <c r="CE31" i="3"/>
  <c r="BW31" i="3"/>
  <c r="CN42" i="24"/>
  <c r="L35" i="5"/>
  <c r="G39" i="5"/>
  <c r="V19" i="4"/>
  <c r="J21" i="4"/>
  <c r="X13" i="4"/>
  <c r="J16" i="5"/>
  <c r="AK57" i="13"/>
  <c r="Y58" i="4"/>
  <c r="Y12" i="4"/>
  <c r="Y10" i="4"/>
  <c r="AH58" i="11"/>
  <c r="H39" i="5"/>
  <c r="P19" i="5"/>
  <c r="W41" i="4"/>
  <c r="Q58" i="7"/>
  <c r="Q59" i="7"/>
  <c r="V30" i="4"/>
  <c r="Q22" i="4"/>
  <c r="P41" i="5"/>
  <c r="DE42" i="24"/>
  <c r="H18" i="5"/>
  <c r="J41" i="5"/>
  <c r="O32" i="5"/>
  <c r="W11" i="25"/>
  <c r="P26" i="4"/>
  <c r="V11" i="25"/>
  <c r="CV24" i="24" l="1"/>
  <c r="DA38" i="24"/>
  <c r="CZ18" i="24"/>
  <c r="CZ29" i="24"/>
  <c r="DC13" i="24"/>
  <c r="DG12" i="24"/>
  <c r="DA23" i="24"/>
  <c r="CZ32" i="24"/>
  <c r="DG27" i="24"/>
  <c r="CW16" i="24"/>
  <c r="CZ22" i="24"/>
  <c r="DI14" i="24"/>
  <c r="CN14" i="24"/>
  <c r="CX24" i="24"/>
  <c r="DA34" i="24"/>
  <c r="CY17" i="24"/>
  <c r="J69" i="4"/>
  <c r="J62" i="4"/>
  <c r="J66" i="4"/>
  <c r="J67" i="4"/>
  <c r="J68" i="4"/>
  <c r="J63" i="4"/>
  <c r="J65" i="4"/>
  <c r="J64" i="4"/>
  <c r="P63" i="4"/>
  <c r="P64" i="4"/>
  <c r="P69" i="4"/>
  <c r="P66" i="4"/>
  <c r="P67" i="4"/>
  <c r="P65" i="4"/>
  <c r="P68" i="4"/>
  <c r="P62" i="4"/>
  <c r="AN58" i="11"/>
  <c r="AO58" i="11"/>
  <c r="BB58" i="11"/>
  <c r="AS58" i="11"/>
  <c r="BA58" i="11"/>
  <c r="AV58" i="11"/>
  <c r="BI58" i="11"/>
  <c r="AU58" i="11"/>
  <c r="BD58" i="11"/>
  <c r="BJ58" i="11"/>
  <c r="AT58" i="11"/>
  <c r="AW58" i="11"/>
  <c r="BH58" i="11"/>
  <c r="AQ58" i="11"/>
  <c r="AR58" i="11"/>
  <c r="CT58" i="11"/>
  <c r="BF58" i="11"/>
  <c r="BC58" i="11"/>
  <c r="CW58" i="11"/>
  <c r="AX58" i="11"/>
  <c r="AP58" i="11"/>
  <c r="BE58" i="11"/>
  <c r="BG58" i="11"/>
  <c r="AY58" i="11"/>
  <c r="CX58" i="11"/>
  <c r="AZ58" i="11"/>
  <c r="U67" i="4"/>
  <c r="U68" i="4"/>
  <c r="U66" i="4"/>
  <c r="U63" i="4"/>
  <c r="U62" i="4"/>
  <c r="U65" i="4"/>
  <c r="U69" i="4"/>
  <c r="U64" i="4"/>
  <c r="AN56" i="11"/>
  <c r="BB56" i="11"/>
  <c r="AP56" i="11"/>
  <c r="AS56" i="11"/>
  <c r="BJ56" i="11"/>
  <c r="BC56" i="11"/>
  <c r="AR56" i="11"/>
  <c r="BF56" i="11"/>
  <c r="AT56" i="11"/>
  <c r="AZ56" i="11"/>
  <c r="BI56" i="11"/>
  <c r="BG56" i="11"/>
  <c r="AY56" i="11"/>
  <c r="CX56" i="11"/>
  <c r="AQ56" i="11"/>
  <c r="AW56" i="11"/>
  <c r="AO56" i="11"/>
  <c r="AU56" i="11"/>
  <c r="BA56" i="11"/>
  <c r="BE56" i="11"/>
  <c r="BD56" i="11"/>
  <c r="CT56" i="11"/>
  <c r="BH56" i="11"/>
  <c r="AV56" i="11"/>
  <c r="CW56" i="11"/>
  <c r="AX56" i="11"/>
  <c r="BL31" i="3"/>
  <c r="BK31" i="3" s="1"/>
  <c r="AS57" i="13"/>
  <c r="BC57" i="13"/>
  <c r="AW57" i="13"/>
  <c r="AV57" i="13"/>
  <c r="CT57" i="13"/>
  <c r="AR57" i="13"/>
  <c r="AT57" i="13"/>
  <c r="CW57" i="13"/>
  <c r="BD57" i="13"/>
  <c r="AU57" i="13"/>
  <c r="BF57" i="13"/>
  <c r="CX57" i="13"/>
  <c r="BB57" i="13"/>
  <c r="BG57" i="13"/>
  <c r="AY57" i="13"/>
  <c r="AN57" i="13"/>
  <c r="BH57" i="13"/>
  <c r="BJ57" i="13"/>
  <c r="AO57" i="13"/>
  <c r="BE57" i="13"/>
  <c r="AX57" i="13"/>
  <c r="BA57" i="13"/>
  <c r="AQ57" i="13"/>
  <c r="AP57" i="13"/>
  <c r="BI57" i="13"/>
  <c r="AZ57" i="13"/>
  <c r="R68" i="4"/>
  <c r="R62" i="4"/>
  <c r="R63" i="4"/>
  <c r="R66" i="4"/>
  <c r="R64" i="4"/>
  <c r="R65" i="4"/>
  <c r="R67" i="4"/>
  <c r="R69" i="4"/>
  <c r="S65" i="4"/>
  <c r="S62" i="4"/>
  <c r="S66" i="4"/>
  <c r="S67" i="4"/>
  <c r="S69" i="4"/>
  <c r="S68" i="4"/>
  <c r="S63" i="4"/>
  <c r="S64" i="4"/>
  <c r="V65" i="4"/>
  <c r="V69" i="4"/>
  <c r="V67" i="4"/>
  <c r="V63" i="4"/>
  <c r="V66" i="4"/>
  <c r="V64" i="4"/>
  <c r="V62" i="4"/>
  <c r="V68" i="4"/>
  <c r="T64" i="4"/>
  <c r="T69" i="4"/>
  <c r="T67" i="4"/>
  <c r="T68" i="4"/>
  <c r="T66" i="4"/>
  <c r="T63" i="4"/>
  <c r="T62" i="4"/>
  <c r="T65" i="4"/>
  <c r="CO22" i="24"/>
  <c r="CI21" i="24"/>
  <c r="DC17" i="24"/>
  <c r="CT30" i="24"/>
  <c r="DG30" i="24" s="1"/>
  <c r="CU41" i="24"/>
  <c r="CQ9" i="24"/>
  <c r="CW10" i="24"/>
  <c r="AA5" i="11"/>
  <c r="AA3" i="11"/>
  <c r="AB6" i="11"/>
  <c r="T6" i="7"/>
  <c r="S3" i="7"/>
  <c r="S5" i="7"/>
  <c r="LL58" i="24"/>
  <c r="LY58" i="24" s="1"/>
  <c r="ML58" i="24" s="1"/>
  <c r="CH12" i="24"/>
  <c r="CB11" i="24"/>
  <c r="CX7" i="24"/>
  <c r="AC6" i="5"/>
  <c r="AB3" i="5"/>
  <c r="AB5" i="5"/>
  <c r="CP12" i="24"/>
  <c r="CW11" i="24" s="1"/>
  <c r="CV13" i="24"/>
  <c r="CH21" i="24"/>
  <c r="CB20" i="24"/>
  <c r="CW38" i="24"/>
  <c r="DJ38" i="24" s="1"/>
  <c r="CQ37" i="24"/>
  <c r="CT19" i="24"/>
  <c r="DC24" i="24"/>
  <c r="CX13" i="24"/>
  <c r="CR12" i="24"/>
  <c r="DO35" i="24"/>
  <c r="DI34" i="24"/>
  <c r="DP33" i="24" s="1"/>
  <c r="BM59" i="11"/>
  <c r="BN59" i="11"/>
  <c r="CT20" i="24"/>
  <c r="CO40" i="24"/>
  <c r="CI39" i="24"/>
  <c r="BP57" i="11"/>
  <c r="CB12" i="24"/>
  <c r="CH13" i="24"/>
  <c r="CT15" i="24"/>
  <c r="DG15" i="24" s="1"/>
  <c r="CT13" i="24"/>
  <c r="CU31" i="24"/>
  <c r="AB5" i="24"/>
  <c r="AA6" i="24"/>
  <c r="CH30" i="24"/>
  <c r="CB29" i="24"/>
  <c r="DB14" i="24"/>
  <c r="CN22" i="24"/>
  <c r="CT17" i="24"/>
  <c r="DG17" i="24" s="1"/>
  <c r="DD38" i="24"/>
  <c r="DQ38" i="24" s="1"/>
  <c r="CX37" i="24"/>
  <c r="CH18" i="24"/>
  <c r="CN19" i="24"/>
  <c r="CV30" i="24"/>
  <c r="DI30" i="24" s="1"/>
  <c r="CP29" i="24"/>
  <c r="CK16" i="24"/>
  <c r="CQ17" i="24"/>
  <c r="W3" i="4"/>
  <c r="W5" i="4"/>
  <c r="X6" i="4"/>
  <c r="CT31" i="24"/>
  <c r="CW13" i="24"/>
  <c r="CQ12" i="24"/>
  <c r="DA14" i="24"/>
  <c r="DN14" i="24" s="1"/>
  <c r="CV7" i="24"/>
  <c r="MZ58" i="24"/>
  <c r="LL56" i="24"/>
  <c r="LY56" i="24" s="1"/>
  <c r="ML56" i="24" s="1"/>
  <c r="CT32" i="24"/>
  <c r="CH11" i="24"/>
  <c r="CN12" i="24"/>
  <c r="CO30" i="24"/>
  <c r="DB30" i="24" s="1"/>
  <c r="CI29" i="24"/>
  <c r="CI35" i="24"/>
  <c r="CP34" i="24" s="1"/>
  <c r="CO36" i="24"/>
  <c r="CN31" i="24"/>
  <c r="DW39" i="24"/>
  <c r="CV33" i="24"/>
  <c r="DI33" i="24" s="1"/>
  <c r="CP32" i="24"/>
  <c r="U6" i="12"/>
  <c r="T3" i="12"/>
  <c r="T5" i="12"/>
  <c r="LK58" i="24"/>
  <c r="LX58" i="24" s="1"/>
  <c r="MK58" i="24" s="1"/>
  <c r="CS16" i="24"/>
  <c r="CM15" i="24"/>
  <c r="BP55" i="13"/>
  <c r="CZ8" i="24"/>
  <c r="DG7" i="24" s="1"/>
  <c r="NJ58" i="24"/>
  <c r="DS35" i="24"/>
  <c r="BM31" i="3"/>
  <c r="BN31" i="3"/>
  <c r="CH25" i="24"/>
  <c r="CB24" i="24"/>
  <c r="LK56" i="24"/>
  <c r="LX56" i="24" s="1"/>
  <c r="MK56" i="24" s="1"/>
  <c r="DB7" i="24"/>
  <c r="DH8" i="24"/>
  <c r="MX59" i="24"/>
  <c r="Z6" i="3"/>
  <c r="Y3" i="3"/>
  <c r="Y5" i="3"/>
  <c r="DL29" i="24"/>
  <c r="CI22" i="24"/>
  <c r="CO23" i="24"/>
  <c r="DB23" i="24" s="1"/>
  <c r="U5" i="13"/>
  <c r="U3" i="13"/>
  <c r="V6" i="13"/>
  <c r="CT21" i="24"/>
  <c r="DG21" i="24" s="1"/>
  <c r="CN20" i="24"/>
  <c r="CT23" i="24"/>
  <c r="DG23" i="24" s="1"/>
  <c r="CV8" i="24"/>
  <c r="CP7" i="24"/>
  <c r="CU33" i="24"/>
  <c r="DH33" i="24" s="1"/>
  <c r="CV36" i="24"/>
  <c r="CP35" i="24"/>
  <c r="DA11" i="24"/>
  <c r="DH10" i="24" s="1"/>
  <c r="DA41" i="24"/>
  <c r="CU40" i="24"/>
  <c r="S2" i="7"/>
  <c r="CU20" i="24"/>
  <c r="DB19" i="24" s="1"/>
  <c r="DI18" i="24" s="1"/>
  <c r="DA21" i="24"/>
  <c r="DN21" i="24" s="1"/>
  <c r="CS38" i="24"/>
  <c r="CY39" i="24"/>
  <c r="CZ12" i="24"/>
  <c r="CT11" i="24"/>
  <c r="CX23" i="24"/>
  <c r="CR22" i="24"/>
  <c r="CO21" i="24"/>
  <c r="CI20" i="24"/>
  <c r="DB9" i="24"/>
  <c r="CQ18" i="24"/>
  <c r="CK17" i="24"/>
  <c r="DG39" i="24"/>
  <c r="DN38" i="24" s="1"/>
  <c r="AB6" i="16"/>
  <c r="AA3" i="16"/>
  <c r="AA5" i="16"/>
  <c r="DB37" i="24"/>
  <c r="DO37" i="24" s="1"/>
  <c r="DA15" i="24"/>
  <c r="CU14" i="24"/>
  <c r="CV38" i="24"/>
  <c r="CP37" i="24"/>
  <c r="DA32" i="24"/>
  <c r="DG33" i="24"/>
  <c r="X6" i="2"/>
  <c r="W3" i="2"/>
  <c r="W5" i="2"/>
  <c r="DE40" i="24"/>
  <c r="CW14" i="24"/>
  <c r="CH29" i="24"/>
  <c r="CB28" i="24"/>
  <c r="CI32" i="24"/>
  <c r="CO33" i="24"/>
  <c r="DB33" i="24" s="1"/>
  <c r="CN13" i="24"/>
  <c r="DN9" i="24"/>
  <c r="X6" i="6"/>
  <c r="W5" i="6"/>
  <c r="W3" i="6"/>
  <c r="CU22" i="24"/>
  <c r="DH22" i="24" s="1"/>
  <c r="CV31" i="24"/>
  <c r="CP30" i="24"/>
  <c r="DD22" i="24"/>
  <c r="CX21" i="24"/>
  <c r="CU37" i="24"/>
  <c r="DH37" i="24" s="1"/>
  <c r="Z5" i="8"/>
  <c r="Z3" i="8"/>
  <c r="AA6" i="8"/>
  <c r="CN29" i="24"/>
  <c r="CQ7" i="24"/>
  <c r="CJ22" i="24"/>
  <c r="CP23" i="24"/>
  <c r="DC23" i="24" s="1"/>
  <c r="CR24" i="24"/>
  <c r="CL23" i="24"/>
  <c r="CQ15" i="24"/>
  <c r="DD15" i="24" s="1"/>
  <c r="CK14" i="24"/>
  <c r="NL59" i="24"/>
  <c r="CT28" i="24"/>
  <c r="DG28" i="24" s="1"/>
  <c r="CN27" i="24"/>
  <c r="CK12" i="24"/>
  <c r="CQ13" i="24"/>
  <c r="CN30" i="24"/>
  <c r="DA30" i="24" s="1"/>
  <c r="DH34" i="24"/>
  <c r="AA2" i="4"/>
  <c r="CQ16" i="24"/>
  <c r="CK15" i="24"/>
  <c r="CZ30" i="24"/>
  <c r="CT29" i="24"/>
  <c r="CX30" i="24"/>
  <c r="DD31" i="24"/>
  <c r="CT9" i="24"/>
  <c r="DG9" i="24" s="1"/>
  <c r="CN8" i="24"/>
  <c r="CZ14" i="24"/>
  <c r="X6" i="17"/>
  <c r="W3" i="17"/>
  <c r="W5" i="17"/>
  <c r="CR23" i="24"/>
  <c r="DE23" i="24" s="1"/>
  <c r="CL22" i="24"/>
  <c r="BP40" i="3"/>
  <c r="NJ56" i="24"/>
  <c r="CB27" i="24"/>
  <c r="CH28" i="24"/>
  <c r="CU28" i="24" s="1"/>
  <c r="CY38" i="24"/>
  <c r="DL38" i="24" s="1"/>
  <c r="CS37" i="24"/>
  <c r="CX25" i="24"/>
  <c r="DC11" i="24"/>
  <c r="CY37" i="24"/>
  <c r="DE38" i="24"/>
  <c r="CV17" i="24"/>
  <c r="CP16" i="24"/>
  <c r="CW15" i="24" s="1"/>
  <c r="DD14" i="24" s="1"/>
  <c r="CW35" i="24"/>
  <c r="DC36" i="24"/>
  <c r="CQ11" i="24"/>
  <c r="DD11" i="24" s="1"/>
  <c r="CK10" i="24"/>
  <c r="DJ32" i="24"/>
  <c r="CN18" i="24"/>
  <c r="DA18" i="24" s="1"/>
  <c r="CH17" i="24"/>
  <c r="DH35" i="24"/>
  <c r="DN36" i="24"/>
  <c r="DU36" i="24"/>
  <c r="DF25" i="24"/>
  <c r="CZ25" i="24"/>
  <c r="DG41" i="24"/>
  <c r="CY25" i="24"/>
  <c r="BN28" i="4"/>
  <c r="BM28" i="4"/>
  <c r="DL27" i="24"/>
  <c r="DG18" i="24"/>
  <c r="DA17" i="24"/>
  <c r="DF17" i="24"/>
  <c r="DG8" i="24"/>
  <c r="DA7" i="24"/>
  <c r="DM41" i="24"/>
  <c r="DG40" i="24"/>
  <c r="DO38" i="24"/>
  <c r="DI37" i="24"/>
  <c r="DS39" i="24"/>
  <c r="DM38" i="24"/>
  <c r="DL32" i="24"/>
  <c r="DF31" i="24"/>
  <c r="DL31" i="24"/>
  <c r="DF30" i="24"/>
  <c r="DE17" i="24"/>
  <c r="CY16" i="24"/>
  <c r="DL20" i="24"/>
  <c r="CY9" i="24"/>
  <c r="DF27" i="24"/>
  <c r="DM31" i="24"/>
  <c r="DL41" i="24"/>
  <c r="DF40" i="24"/>
  <c r="DH23" i="24"/>
  <c r="DB22" i="24"/>
  <c r="DS32" i="24"/>
  <c r="DE31" i="24"/>
  <c r="CY30" i="24"/>
  <c r="DF23" i="24"/>
  <c r="DM33" i="24"/>
  <c r="DG32" i="24"/>
  <c r="DB8" i="24"/>
  <c r="DN33" i="24"/>
  <c r="DH32" i="24"/>
  <c r="DS41" i="24"/>
  <c r="DM40" i="24"/>
  <c r="DF18" i="24"/>
  <c r="CZ17" i="24"/>
  <c r="J18" i="5"/>
  <c r="M13" i="5"/>
  <c r="Q12" i="5"/>
  <c r="K23" i="5"/>
  <c r="J32" i="5"/>
  <c r="Q27" i="5"/>
  <c r="J22" i="5"/>
  <c r="S14" i="5"/>
  <c r="K34" i="5"/>
  <c r="I17" i="5"/>
  <c r="Q12" i="4"/>
  <c r="L30" i="5"/>
  <c r="J8" i="5"/>
  <c r="K56" i="13"/>
  <c r="R54" i="7"/>
  <c r="R59" i="7"/>
  <c r="X21" i="5"/>
  <c r="S18" i="5"/>
  <c r="Z52" i="4"/>
  <c r="Z27" i="4"/>
  <c r="J30" i="5"/>
  <c r="W17" i="4"/>
  <c r="DG42" i="24"/>
  <c r="G10" i="5"/>
  <c r="L58" i="13"/>
  <c r="W13" i="4"/>
  <c r="AJ58" i="13"/>
  <c r="R51" i="7"/>
  <c r="R60" i="7"/>
  <c r="H23" i="5"/>
  <c r="G14" i="5"/>
  <c r="CX26" i="24"/>
  <c r="Z59" i="4"/>
  <c r="Z11" i="4"/>
  <c r="R22" i="5"/>
  <c r="L22" i="5"/>
  <c r="AC41" i="5"/>
  <c r="Y37" i="5"/>
  <c r="P40" i="5"/>
  <c r="J25" i="5"/>
  <c r="Q30" i="5"/>
  <c r="DF26" i="24"/>
  <c r="I30" i="5"/>
  <c r="W12" i="4"/>
  <c r="M24" i="5"/>
  <c r="W30" i="4"/>
  <c r="AC35" i="5"/>
  <c r="R8" i="5"/>
  <c r="K11" i="5"/>
  <c r="R56" i="7"/>
  <c r="R50" i="7"/>
  <c r="Q39" i="5"/>
  <c r="Y22" i="4"/>
  <c r="Q28" i="5"/>
  <c r="Z58" i="4"/>
  <c r="Z12" i="4"/>
  <c r="Z32" i="4"/>
  <c r="O23" i="5"/>
  <c r="G35" i="5"/>
  <c r="P25" i="5"/>
  <c r="Q40" i="5"/>
  <c r="V41" i="5"/>
  <c r="CZ26" i="24"/>
  <c r="AC32" i="5"/>
  <c r="Q18" i="5"/>
  <c r="DA42" i="24"/>
  <c r="H13" i="5"/>
  <c r="Z58" i="13"/>
  <c r="BQ31" i="3"/>
  <c r="X59" i="13"/>
  <c r="K41" i="5"/>
  <c r="R47" i="7"/>
  <c r="R49" i="7"/>
  <c r="I39" i="5"/>
  <c r="K32" i="5"/>
  <c r="M23" i="5"/>
  <c r="CU42" i="24"/>
  <c r="Z56" i="4"/>
  <c r="Z22" i="4"/>
  <c r="Z8" i="4"/>
  <c r="N31" i="5"/>
  <c r="H25" i="5"/>
  <c r="M36" i="5"/>
  <c r="O31" i="5"/>
  <c r="P23" i="5"/>
  <c r="Q8" i="5"/>
  <c r="P17" i="5"/>
  <c r="W41" i="5"/>
  <c r="J17" i="5"/>
  <c r="K17" i="5"/>
  <c r="H7" i="5"/>
  <c r="L14" i="5"/>
  <c r="W18" i="4"/>
  <c r="L56" i="13"/>
  <c r="K58" i="13"/>
  <c r="CO31" i="3"/>
  <c r="X22" i="4"/>
  <c r="Q23" i="5"/>
  <c r="R52" i="7"/>
  <c r="R53" i="7"/>
  <c r="Q33" i="5"/>
  <c r="X32" i="4"/>
  <c r="CR41" i="3"/>
  <c r="Z55" i="4"/>
  <c r="Z23" i="4"/>
  <c r="M11" i="5"/>
  <c r="N11" i="5"/>
  <c r="AE36" i="5"/>
  <c r="W31" i="5"/>
  <c r="DM42" i="24"/>
  <c r="DS42" i="24"/>
  <c r="I25" i="5"/>
  <c r="L8" i="5"/>
  <c r="P18" i="5"/>
  <c r="V32" i="5"/>
  <c r="I26" i="5"/>
  <c r="M17" i="5"/>
  <c r="Y35" i="5"/>
  <c r="AG39" i="5"/>
  <c r="CT26" i="24"/>
  <c r="R45" i="7"/>
  <c r="R55" i="7"/>
  <c r="L19" i="5"/>
  <c r="Z60" i="4"/>
  <c r="Z19" i="4"/>
  <c r="CQ40" i="3"/>
  <c r="I37" i="5"/>
  <c r="H12" i="25"/>
  <c r="DE26" i="24"/>
  <c r="L23" i="5"/>
  <c r="Q17" i="5"/>
  <c r="G13" i="5"/>
  <c r="W11" i="4"/>
  <c r="W25" i="4"/>
  <c r="R46" i="7"/>
  <c r="R57" i="7"/>
  <c r="K30" i="5"/>
  <c r="Z57" i="4"/>
  <c r="Z24" i="4"/>
  <c r="AJ56" i="13"/>
  <c r="V27" i="5"/>
  <c r="P27" i="5"/>
  <c r="P30" i="5"/>
  <c r="R23" i="5"/>
  <c r="O17" i="5"/>
  <c r="AC39" i="5"/>
  <c r="CN26" i="24"/>
  <c r="S33" i="5"/>
  <c r="Q24" i="4"/>
  <c r="R33" i="5"/>
  <c r="R58" i="7"/>
  <c r="J12" i="5"/>
  <c r="K15" i="5"/>
  <c r="Z53" i="4"/>
  <c r="Z25" i="4"/>
  <c r="CI42" i="24"/>
  <c r="K18" i="5"/>
  <c r="R10" i="5"/>
  <c r="N14" i="5"/>
  <c r="H26" i="5"/>
  <c r="F12" i="25"/>
  <c r="DG31" i="24" l="1"/>
  <c r="DN30" i="24" s="1"/>
  <c r="DF16" i="24"/>
  <c r="DM18" i="24"/>
  <c r="DT17" i="24" s="1"/>
  <c r="DB32" i="24"/>
  <c r="DA29" i="24"/>
  <c r="DH28" i="24" s="1"/>
  <c r="DW32" i="24"/>
  <c r="ED38" i="24"/>
  <c r="DM32" i="24"/>
  <c r="DD13" i="24"/>
  <c r="DJ12" i="24"/>
  <c r="DQ11" i="24" s="1"/>
  <c r="DI36" i="24"/>
  <c r="DL17" i="24"/>
  <c r="DA12" i="24"/>
  <c r="DI8" i="24"/>
  <c r="DA19" i="24"/>
  <c r="DE24" i="24"/>
  <c r="DU37" i="24"/>
  <c r="DB40" i="24"/>
  <c r="DP13" i="24"/>
  <c r="DH31" i="24"/>
  <c r="CP41" i="24"/>
  <c r="W66" i="4"/>
  <c r="W69" i="4"/>
  <c r="W63" i="4"/>
  <c r="W68" i="4"/>
  <c r="W64" i="4"/>
  <c r="W67" i="4"/>
  <c r="W65" i="4"/>
  <c r="W62" i="4"/>
  <c r="DA25" i="24"/>
  <c r="Z63" i="4"/>
  <c r="Z65" i="4"/>
  <c r="Z62" i="4"/>
  <c r="Z66" i="4"/>
  <c r="Z69" i="4"/>
  <c r="Z68" i="4"/>
  <c r="Z64" i="4"/>
  <c r="Z67" i="4"/>
  <c r="DB41" i="24"/>
  <c r="Y68" i="4"/>
  <c r="Y63" i="4"/>
  <c r="Y65" i="4"/>
  <c r="Y62" i="4"/>
  <c r="Y66" i="4"/>
  <c r="Y67" i="4"/>
  <c r="Y69" i="4"/>
  <c r="Y64" i="4"/>
  <c r="DE25" i="24"/>
  <c r="Q64" i="4"/>
  <c r="Q67" i="4"/>
  <c r="Q68" i="4"/>
  <c r="Q62" i="4"/>
  <c r="Q66" i="4"/>
  <c r="Q69" i="4"/>
  <c r="Q65" i="4"/>
  <c r="Q63" i="4"/>
  <c r="DO9" i="24"/>
  <c r="DV8" i="24" s="1"/>
  <c r="DC16" i="24"/>
  <c r="DJ15" i="24" s="1"/>
  <c r="DQ14" i="24" s="1"/>
  <c r="CO27" i="24"/>
  <c r="DB27" i="24" s="1"/>
  <c r="X5" i="17"/>
  <c r="Y6" i="17"/>
  <c r="X3" i="17"/>
  <c r="CX14" i="24"/>
  <c r="DK14" i="24" s="1"/>
  <c r="CR13" i="24"/>
  <c r="DE20" i="24"/>
  <c r="DK21" i="24"/>
  <c r="DH20" i="24"/>
  <c r="DU20" i="24" s="1"/>
  <c r="T2" i="7"/>
  <c r="CI23" i="24"/>
  <c r="CO24" i="24"/>
  <c r="CX11" i="24"/>
  <c r="DD12" i="24"/>
  <c r="DC29" i="24"/>
  <c r="DP29" i="24" s="1"/>
  <c r="CW28" i="24"/>
  <c r="DH41" i="24"/>
  <c r="DC7" i="24"/>
  <c r="DP7" i="24" s="1"/>
  <c r="CU25" i="24"/>
  <c r="CT14" i="24"/>
  <c r="CZ15" i="24"/>
  <c r="DM15" i="24" s="1"/>
  <c r="CO10" i="24"/>
  <c r="CU11" i="24"/>
  <c r="DH11" i="24" s="1"/>
  <c r="DG13" i="24"/>
  <c r="CO20" i="24"/>
  <c r="CI19" i="24"/>
  <c r="AC3" i="5"/>
  <c r="AD6" i="5"/>
  <c r="AC5" i="5"/>
  <c r="U6" i="7"/>
  <c r="T3" i="7"/>
  <c r="T5" i="7"/>
  <c r="BN58" i="11"/>
  <c r="BM58" i="11"/>
  <c r="CX10" i="24"/>
  <c r="CR9" i="24"/>
  <c r="DF36" i="24"/>
  <c r="DL37" i="24"/>
  <c r="DA8" i="24"/>
  <c r="CU7" i="24"/>
  <c r="CR14" i="24"/>
  <c r="CX15" i="24"/>
  <c r="CY23" i="24"/>
  <c r="CS22" i="24"/>
  <c r="DC30" i="24"/>
  <c r="CW29" i="24"/>
  <c r="X5" i="2"/>
  <c r="Y6" i="2"/>
  <c r="X3" i="2"/>
  <c r="DO19" i="24"/>
  <c r="DV18" i="24" s="1"/>
  <c r="BO31" i="3"/>
  <c r="DA22" i="24"/>
  <c r="CV39" i="24"/>
  <c r="CP38" i="24"/>
  <c r="DV34" i="24"/>
  <c r="EC33" i="24" s="1"/>
  <c r="EB35" i="24"/>
  <c r="CU21" i="24"/>
  <c r="AB5" i="11"/>
  <c r="AC6" i="11"/>
  <c r="AB3" i="11"/>
  <c r="DJ16" i="24"/>
  <c r="DP17" i="24"/>
  <c r="BM56" i="11"/>
  <c r="BN56" i="11"/>
  <c r="CR11" i="24"/>
  <c r="CX12" i="24"/>
  <c r="DK12" i="24" s="1"/>
  <c r="DI31" i="24"/>
  <c r="CV32" i="24"/>
  <c r="DI32" i="24" s="1"/>
  <c r="CP31" i="24"/>
  <c r="DN32" i="24"/>
  <c r="DU31" i="24" s="1"/>
  <c r="DT33" i="24"/>
  <c r="CV20" i="24"/>
  <c r="CP19" i="24"/>
  <c r="DH40" i="24"/>
  <c r="DB39" i="24"/>
  <c r="CP21" i="24"/>
  <c r="CV22" i="24"/>
  <c r="Z3" i="3"/>
  <c r="Z5" i="3"/>
  <c r="AA6" i="3"/>
  <c r="MX58" i="24"/>
  <c r="DA31" i="24"/>
  <c r="MY56" i="24"/>
  <c r="X3" i="4"/>
  <c r="X5" i="4"/>
  <c r="Y6" i="4"/>
  <c r="CO17" i="24"/>
  <c r="CU18" i="24"/>
  <c r="DH18" i="24" s="1"/>
  <c r="DE12" i="24"/>
  <c r="CY11" i="24"/>
  <c r="DC12" i="24"/>
  <c r="DI13" i="24"/>
  <c r="CV21" i="24"/>
  <c r="DI21" i="24" s="1"/>
  <c r="CP20" i="24"/>
  <c r="CW19" i="24" s="1"/>
  <c r="CY22" i="24"/>
  <c r="CS21" i="24"/>
  <c r="DQ31" i="24"/>
  <c r="ED31" i="24" s="1"/>
  <c r="DA27" i="24"/>
  <c r="AA3" i="8"/>
  <c r="AB6" i="8"/>
  <c r="AA5" i="8"/>
  <c r="CO28" i="24"/>
  <c r="CI27" i="24"/>
  <c r="AB5" i="16"/>
  <c r="AB3" i="16"/>
  <c r="AC6" i="16"/>
  <c r="DB21" i="24"/>
  <c r="DL39" i="24"/>
  <c r="DN41" i="24"/>
  <c r="DA20" i="24"/>
  <c r="DN20" i="24" s="1"/>
  <c r="CU19" i="24"/>
  <c r="NK59" i="24"/>
  <c r="CV35" i="24"/>
  <c r="DC34" i="24" s="1"/>
  <c r="DB36" i="24"/>
  <c r="CO29" i="24"/>
  <c r="CI28" i="24"/>
  <c r="DK13" i="24"/>
  <c r="DD10" i="24"/>
  <c r="CO11" i="24"/>
  <c r="CI10" i="24"/>
  <c r="DO34" i="24"/>
  <c r="DU35" i="24"/>
  <c r="DJ35" i="24"/>
  <c r="DD34" i="24"/>
  <c r="CZ36" i="24"/>
  <c r="DF37" i="24"/>
  <c r="DS37" i="24" s="1"/>
  <c r="DK30" i="24"/>
  <c r="DE29" i="24"/>
  <c r="CW22" i="24"/>
  <c r="DJ22" i="24" s="1"/>
  <c r="CQ21" i="24"/>
  <c r="CU29" i="24"/>
  <c r="DH29" i="24" s="1"/>
  <c r="CW36" i="24"/>
  <c r="DC37" i="24"/>
  <c r="DE22" i="24"/>
  <c r="CY21" i="24"/>
  <c r="DF38" i="24"/>
  <c r="CZ37" i="24"/>
  <c r="DN11" i="24"/>
  <c r="DA16" i="24"/>
  <c r="DU8" i="24"/>
  <c r="CW33" i="24"/>
  <c r="CU30" i="24"/>
  <c r="DZ34" i="24"/>
  <c r="DJ23" i="24"/>
  <c r="CU12" i="24"/>
  <c r="DG29" i="24"/>
  <c r="DA28" i="24"/>
  <c r="AB2" i="4"/>
  <c r="CX17" i="24"/>
  <c r="CR16" i="24"/>
  <c r="DC35" i="24"/>
  <c r="CW34" i="24"/>
  <c r="DO7" i="24"/>
  <c r="U3" i="12"/>
  <c r="V6" i="12"/>
  <c r="U5" i="12"/>
  <c r="CV29" i="24"/>
  <c r="DI29" i="24" s="1"/>
  <c r="CP28" i="24"/>
  <c r="CU13" i="24"/>
  <c r="DH13" i="24" s="1"/>
  <c r="MY58" i="24"/>
  <c r="DJ10" i="24"/>
  <c r="CU17" i="24"/>
  <c r="DH17" i="24" s="1"/>
  <c r="CO16" i="24"/>
  <c r="DO33" i="24"/>
  <c r="X5" i="6"/>
  <c r="Y6" i="6"/>
  <c r="X3" i="6"/>
  <c r="DH14" i="24"/>
  <c r="DB13" i="24"/>
  <c r="DA10" i="24"/>
  <c r="DG11" i="24"/>
  <c r="W6" i="13"/>
  <c r="V3" i="13"/>
  <c r="V5" i="13"/>
  <c r="DS28" i="24"/>
  <c r="MX56" i="24"/>
  <c r="DC32" i="24"/>
  <c r="CW31" i="24"/>
  <c r="DO30" i="24"/>
  <c r="CR15" i="24"/>
  <c r="CX16" i="24"/>
  <c r="DK37" i="24"/>
  <c r="DX37" i="24" s="1"/>
  <c r="EK37" i="24" s="1"/>
  <c r="DE36" i="24"/>
  <c r="AB6" i="24"/>
  <c r="AC5" i="24"/>
  <c r="CO12" i="24"/>
  <c r="CI11" i="24"/>
  <c r="BO59" i="11"/>
  <c r="DD37" i="24"/>
  <c r="CX36" i="24"/>
  <c r="CX8" i="24"/>
  <c r="DD9" i="24"/>
  <c r="BM57" i="13"/>
  <c r="BN57" i="13"/>
  <c r="DG25" i="24"/>
  <c r="DN7" i="24"/>
  <c r="DV36" i="24"/>
  <c r="DT30" i="24"/>
  <c r="DN29" i="24"/>
  <c r="DZ38" i="24"/>
  <c r="DT37" i="24"/>
  <c r="DO21" i="24"/>
  <c r="DL30" i="24"/>
  <c r="DF29" i="24"/>
  <c r="DZ31" i="24"/>
  <c r="DF8" i="24"/>
  <c r="BO28" i="4"/>
  <c r="DI7" i="24"/>
  <c r="DI22" i="24"/>
  <c r="DL16" i="24"/>
  <c r="DF15" i="24"/>
  <c r="DM16" i="24"/>
  <c r="DL25" i="24"/>
  <c r="DF24" i="24"/>
  <c r="DS40" i="24"/>
  <c r="DM39" i="24"/>
  <c r="DT32" i="24"/>
  <c r="DN31" i="24"/>
  <c r="DM22" i="24"/>
  <c r="DS30" i="24"/>
  <c r="DM29" i="24"/>
  <c r="DN17" i="24"/>
  <c r="DH16" i="24"/>
  <c r="DT40" i="24"/>
  <c r="DN39" i="24"/>
  <c r="DZ41" i="24"/>
  <c r="DT41" i="24"/>
  <c r="DN40" i="24"/>
  <c r="DZ40" i="24"/>
  <c r="DT39" i="24"/>
  <c r="DS19" i="24"/>
  <c r="DM25" i="24"/>
  <c r="DG24" i="24"/>
  <c r="DM17" i="24"/>
  <c r="DG16" i="24"/>
  <c r="DU32" i="24"/>
  <c r="DO31" i="24"/>
  <c r="DO22" i="24"/>
  <c r="DS31" i="24"/>
  <c r="DM30" i="24"/>
  <c r="DV37" i="24"/>
  <c r="DP36" i="24"/>
  <c r="DM24" i="24"/>
  <c r="P16" i="5"/>
  <c r="X30" i="5"/>
  <c r="W18" i="5"/>
  <c r="AD17" i="5"/>
  <c r="L32" i="5"/>
  <c r="AG32" i="5"/>
  <c r="R28" i="5"/>
  <c r="W32" i="5"/>
  <c r="N13" i="5"/>
  <c r="T12" i="5"/>
  <c r="S36" i="5"/>
  <c r="Z13" i="5"/>
  <c r="V17" i="5"/>
  <c r="R31" i="5"/>
  <c r="S8" i="5"/>
  <c r="K19" i="5"/>
  <c r="O24" i="5"/>
  <c r="L40" i="5"/>
  <c r="DA26" i="24"/>
  <c r="DG26" i="24"/>
  <c r="Q26" i="5" s="1"/>
  <c r="DT42" i="24"/>
  <c r="S45" i="7"/>
  <c r="S52" i="7"/>
  <c r="H10" i="5"/>
  <c r="I23" i="5"/>
  <c r="I11" i="5"/>
  <c r="X27" i="4"/>
  <c r="CP42" i="24"/>
  <c r="AC37" i="5"/>
  <c r="O22" i="5"/>
  <c r="K28" i="5"/>
  <c r="AA59" i="4"/>
  <c r="AA32" i="4"/>
  <c r="AA27" i="4"/>
  <c r="Y7" i="5"/>
  <c r="W12" i="25" s="1"/>
  <c r="Y58" i="13"/>
  <c r="Y30" i="5"/>
  <c r="X11" i="4"/>
  <c r="AC31" i="5"/>
  <c r="Q25" i="5"/>
  <c r="Y22" i="5"/>
  <c r="S22" i="5"/>
  <c r="Y31" i="5"/>
  <c r="J26" i="5"/>
  <c r="CV42" i="24"/>
  <c r="S59" i="7"/>
  <c r="S57" i="7"/>
  <c r="H11" i="5"/>
  <c r="Q13" i="5"/>
  <c r="AA11" i="5"/>
  <c r="M12" i="5"/>
  <c r="AK59" i="13"/>
  <c r="I21" i="5"/>
  <c r="G33" i="5"/>
  <c r="AA60" i="4"/>
  <c r="AA37" i="4"/>
  <c r="AA8" i="4"/>
  <c r="T10" i="5"/>
  <c r="W25" i="5"/>
  <c r="AJ40" i="5"/>
  <c r="Q16" i="5"/>
  <c r="DH42" i="24"/>
  <c r="CI26" i="24"/>
  <c r="S55" i="7"/>
  <c r="S46" i="7"/>
  <c r="N12" i="5"/>
  <c r="Z7" i="5"/>
  <c r="X12" i="25" s="1"/>
  <c r="P36" i="5"/>
  <c r="M30" i="5"/>
  <c r="CP31" i="3"/>
  <c r="X32" i="5"/>
  <c r="S13" i="5"/>
  <c r="K27" i="5"/>
  <c r="X10" i="4"/>
  <c r="AA57" i="4"/>
  <c r="AA15" i="4"/>
  <c r="AA24" i="4"/>
  <c r="R17" i="5"/>
  <c r="R14" i="5"/>
  <c r="AC28" i="5"/>
  <c r="H16" i="5"/>
  <c r="P26" i="5"/>
  <c r="AF36" i="5"/>
  <c r="Q24" i="5"/>
  <c r="Z36" i="5"/>
  <c r="P24" i="5"/>
  <c r="AD30" i="5"/>
  <c r="AC40" i="5"/>
  <c r="AD39" i="5"/>
  <c r="AE32" i="5"/>
  <c r="AD40" i="5"/>
  <c r="AD32" i="5"/>
  <c r="W30" i="5"/>
  <c r="L41" i="5"/>
  <c r="O25" i="5"/>
  <c r="L27" i="5"/>
  <c r="S51" i="7"/>
  <c r="S47" i="7"/>
  <c r="K22" i="5"/>
  <c r="CR40" i="3"/>
  <c r="CU26" i="24"/>
  <c r="L36" i="5"/>
  <c r="Y34" i="5"/>
  <c r="T22" i="5"/>
  <c r="AJ34" i="5"/>
  <c r="AA55" i="4"/>
  <c r="AA41" i="4"/>
  <c r="AA11" i="4"/>
  <c r="L13" i="5"/>
  <c r="Q37" i="6"/>
  <c r="N37" i="5"/>
  <c r="X17" i="5"/>
  <c r="P8" i="5"/>
  <c r="DS26" i="24"/>
  <c r="AE20" i="5"/>
  <c r="S54" i="7"/>
  <c r="S49" i="7"/>
  <c r="G28" i="5"/>
  <c r="K8" i="5"/>
  <c r="T16" i="5"/>
  <c r="R18" i="5"/>
  <c r="AE35" i="5"/>
  <c r="X11" i="5"/>
  <c r="T23" i="5"/>
  <c r="AA58" i="4"/>
  <c r="AA25" i="4"/>
  <c r="AA17" i="4"/>
  <c r="H17" i="5"/>
  <c r="T15" i="5"/>
  <c r="X56" i="13"/>
  <c r="O36" i="5"/>
  <c r="H36" i="5"/>
  <c r="X7" i="5"/>
  <c r="X39" i="5"/>
  <c r="W17" i="5"/>
  <c r="R16" i="5"/>
  <c r="W39" i="5"/>
  <c r="AD41" i="5"/>
  <c r="O26" i="5"/>
  <c r="AC19" i="5"/>
  <c r="S7" i="5"/>
  <c r="Y21" i="5"/>
  <c r="AJ41" i="5"/>
  <c r="S50" i="7"/>
  <c r="X23" i="4"/>
  <c r="DB26" i="24"/>
  <c r="Z17" i="5"/>
  <c r="X58" i="13"/>
  <c r="G19" i="5"/>
  <c r="V39" i="5"/>
  <c r="K16" i="5"/>
  <c r="AA56" i="4"/>
  <c r="AA31" i="4"/>
  <c r="AA23" i="4"/>
  <c r="K10" i="5"/>
  <c r="H8" i="5"/>
  <c r="V25" i="5"/>
  <c r="S21" i="5"/>
  <c r="W22" i="5"/>
  <c r="S58" i="7"/>
  <c r="S56" i="7"/>
  <c r="X19" i="4"/>
  <c r="U12" i="5"/>
  <c r="R40" i="5"/>
  <c r="K31" i="5"/>
  <c r="X41" i="5"/>
  <c r="U13" i="5"/>
  <c r="G36" i="5"/>
  <c r="AE8" i="5"/>
  <c r="AA53" i="4"/>
  <c r="AA12" i="4"/>
  <c r="AA19" i="4"/>
  <c r="M35" i="5"/>
  <c r="AF18" i="5"/>
  <c r="M32" i="5"/>
  <c r="AF37" i="5"/>
  <c r="DN42" i="24"/>
  <c r="U14" i="5"/>
  <c r="S60" i="7"/>
  <c r="S53" i="7"/>
  <c r="R41" i="5"/>
  <c r="Y19" i="5"/>
  <c r="H35" i="6"/>
  <c r="S31" i="5"/>
  <c r="L39" i="5"/>
  <c r="Y56" i="13"/>
  <c r="O12" i="5"/>
  <c r="I22" i="5"/>
  <c r="N10" i="5"/>
  <c r="J36" i="5"/>
  <c r="M37" i="5"/>
  <c r="AA52" i="4"/>
  <c r="AA18" i="4"/>
  <c r="AA22" i="4"/>
  <c r="R13" i="5"/>
  <c r="G31" i="5"/>
  <c r="AF8" i="5"/>
  <c r="AE31" i="5"/>
  <c r="AA14" i="5"/>
  <c r="K26" i="5"/>
  <c r="X26" i="4"/>
  <c r="L26" i="5"/>
  <c r="DU29" i="24" l="1"/>
  <c r="DX30" i="24"/>
  <c r="DQ9" i="24"/>
  <c r="DO40" i="24"/>
  <c r="DV29" i="24"/>
  <c r="DB28" i="24"/>
  <c r="DI39" i="24"/>
  <c r="DO32" i="24"/>
  <c r="DT31" i="24"/>
  <c r="EA30" i="24" s="1"/>
  <c r="DB12" i="24"/>
  <c r="DO12" i="24" s="1"/>
  <c r="DS16" i="24"/>
  <c r="DB20" i="24"/>
  <c r="DW12" i="24"/>
  <c r="ED11" i="24" s="1"/>
  <c r="H64" i="5"/>
  <c r="H62" i="5"/>
  <c r="H63" i="5"/>
  <c r="H68" i="5"/>
  <c r="H66" i="5"/>
  <c r="H67" i="5"/>
  <c r="H65" i="5"/>
  <c r="DI25" i="24"/>
  <c r="DB25" i="24"/>
  <c r="X62" i="4"/>
  <c r="X68" i="4"/>
  <c r="X66" i="4"/>
  <c r="X64" i="4"/>
  <c r="X69" i="4"/>
  <c r="X63" i="4"/>
  <c r="X65" i="4"/>
  <c r="X67" i="4"/>
  <c r="CP25" i="24"/>
  <c r="AA68" i="4"/>
  <c r="AA66" i="4"/>
  <c r="AA65" i="4"/>
  <c r="AA64" i="4"/>
  <c r="AA63" i="4"/>
  <c r="AA67" i="4"/>
  <c r="AA62" i="4"/>
  <c r="AA69" i="4"/>
  <c r="BA59" i="13"/>
  <c r="AS59" i="13"/>
  <c r="BG59" i="13"/>
  <c r="AX59" i="13"/>
  <c r="AV59" i="13"/>
  <c r="AN59" i="13"/>
  <c r="BC59" i="13"/>
  <c r="BI59" i="13"/>
  <c r="AR59" i="13"/>
  <c r="CX59" i="13"/>
  <c r="AO59" i="13"/>
  <c r="AP59" i="13"/>
  <c r="BF59" i="13"/>
  <c r="AT59" i="13"/>
  <c r="BH59" i="13"/>
  <c r="BJ59" i="13"/>
  <c r="CT59" i="13"/>
  <c r="BE59" i="13"/>
  <c r="AW59" i="13"/>
  <c r="AY59" i="13"/>
  <c r="AU59" i="13"/>
  <c r="CW59" i="13"/>
  <c r="BB59" i="13"/>
  <c r="BD59" i="13"/>
  <c r="AZ59" i="13"/>
  <c r="AQ59" i="13"/>
  <c r="CW41" i="24"/>
  <c r="EJ32" i="24"/>
  <c r="EQ31" i="24" s="1"/>
  <c r="DJ31" i="24"/>
  <c r="DD30" i="24"/>
  <c r="X6" i="13"/>
  <c r="W3" i="13"/>
  <c r="W5" i="13"/>
  <c r="DU13" i="24"/>
  <c r="DJ34" i="24"/>
  <c r="DD33" i="24"/>
  <c r="DG35" i="24"/>
  <c r="DM36" i="24"/>
  <c r="DZ36" i="24" s="1"/>
  <c r="DK9" i="24"/>
  <c r="DL22" i="24"/>
  <c r="DR12" i="24"/>
  <c r="NL56" i="24"/>
  <c r="DO39" i="24"/>
  <c r="DI38" i="24"/>
  <c r="BO56" i="11"/>
  <c r="EI34" i="24"/>
  <c r="EB19" i="24"/>
  <c r="EI18" i="24" s="1"/>
  <c r="DU41" i="24"/>
  <c r="EB40" i="24" s="1"/>
  <c r="DN25" i="24"/>
  <c r="DH24" i="24"/>
  <c r="AD5" i="24"/>
  <c r="AC6" i="24"/>
  <c r="DP32" i="24"/>
  <c r="DP35" i="24"/>
  <c r="EC35" i="24" s="1"/>
  <c r="DJ36" i="24"/>
  <c r="DD35" i="24"/>
  <c r="DQ34" i="24"/>
  <c r="DK33" i="24"/>
  <c r="DX13" i="24"/>
  <c r="EA41" i="24"/>
  <c r="DU40" i="24"/>
  <c r="CY13" i="24"/>
  <c r="DE14" i="24"/>
  <c r="CV19" i="24"/>
  <c r="DI19" i="24" s="1"/>
  <c r="CP18" i="24"/>
  <c r="CV9" i="24"/>
  <c r="DB10" i="24"/>
  <c r="DB24" i="24"/>
  <c r="DK8" i="24"/>
  <c r="DE7" i="24"/>
  <c r="DH9" i="24"/>
  <c r="DN10" i="24"/>
  <c r="DC28" i="24"/>
  <c r="CW27" i="24"/>
  <c r="DE16" i="24"/>
  <c r="CY15" i="24"/>
  <c r="DH15" i="24"/>
  <c r="DN16" i="24"/>
  <c r="CV28" i="24"/>
  <c r="CP27" i="24"/>
  <c r="AB3" i="8"/>
  <c r="AC6" i="8"/>
  <c r="AB5" i="8"/>
  <c r="NK58" i="24"/>
  <c r="DC19" i="24"/>
  <c r="CW18" i="24"/>
  <c r="CY10" i="24"/>
  <c r="DE11" i="24"/>
  <c r="DR11" i="24" s="1"/>
  <c r="EC17" i="24"/>
  <c r="DC38" i="24"/>
  <c r="DP38" i="24" s="1"/>
  <c r="CW37" i="24"/>
  <c r="Z6" i="2"/>
  <c r="Y5" i="2"/>
  <c r="Y3" i="2"/>
  <c r="DH7" i="24"/>
  <c r="BO58" i="11"/>
  <c r="CP22" i="24"/>
  <c r="CV23" i="24"/>
  <c r="U2" i="7"/>
  <c r="Y5" i="17"/>
  <c r="Y3" i="17"/>
  <c r="Z6" i="17"/>
  <c r="DK36" i="24"/>
  <c r="DE35" i="24"/>
  <c r="DR36" i="24"/>
  <c r="EE36" i="24" s="1"/>
  <c r="DL35" i="24"/>
  <c r="NK56" i="24"/>
  <c r="DD18" i="24"/>
  <c r="DK17" i="24" s="1"/>
  <c r="DD21" i="24"/>
  <c r="CX20" i="24"/>
  <c r="DC20" i="24"/>
  <c r="DJ19" i="24" s="1"/>
  <c r="AA3" i="3"/>
  <c r="AA5" i="3"/>
  <c r="AB6" i="3"/>
  <c r="DI20" i="24"/>
  <c r="DW16" i="24"/>
  <c r="DQ15" i="24"/>
  <c r="DV39" i="24"/>
  <c r="DN8" i="24"/>
  <c r="DG14" i="24"/>
  <c r="DA13" i="24"/>
  <c r="DJ28" i="24"/>
  <c r="DD27" i="24"/>
  <c r="DQ37" i="24"/>
  <c r="DO13" i="24"/>
  <c r="DI12" i="24"/>
  <c r="DB16" i="24"/>
  <c r="DO16" i="24" s="1"/>
  <c r="CV15" i="24"/>
  <c r="DM37" i="24"/>
  <c r="DG36" i="24"/>
  <c r="DV33" i="24"/>
  <c r="EB34" i="24"/>
  <c r="DO36" i="24"/>
  <c r="AD6" i="16"/>
  <c r="AC3" i="16"/>
  <c r="AC5" i="16"/>
  <c r="CV16" i="24"/>
  <c r="DB17" i="24"/>
  <c r="EG33" i="24"/>
  <c r="DN22" i="24"/>
  <c r="DJ29" i="24"/>
  <c r="DD28" i="24"/>
  <c r="DH25" i="24"/>
  <c r="DO27" i="24"/>
  <c r="DL24" i="24"/>
  <c r="DI40" i="24"/>
  <c r="DO41" i="24"/>
  <c r="DZ27" i="24"/>
  <c r="V3" i="12"/>
  <c r="W6" i="12"/>
  <c r="V5" i="12"/>
  <c r="DB29" i="24"/>
  <c r="DH30" i="24"/>
  <c r="DU30" i="24" s="1"/>
  <c r="DS38" i="24"/>
  <c r="DL28" i="24"/>
  <c r="DR29" i="24"/>
  <c r="EE29" i="24" s="1"/>
  <c r="CV10" i="24"/>
  <c r="CP9" i="24"/>
  <c r="DI35" i="24"/>
  <c r="DP34" i="24" s="1"/>
  <c r="DN27" i="24"/>
  <c r="DP12" i="24"/>
  <c r="Z6" i="4"/>
  <c r="Y5" i="4"/>
  <c r="Y3" i="4"/>
  <c r="EA32" i="24"/>
  <c r="AC5" i="11"/>
  <c r="AD6" i="11"/>
  <c r="AC3" i="11"/>
  <c r="DP30" i="24"/>
  <c r="DM35" i="24"/>
  <c r="DS36" i="24"/>
  <c r="V6" i="7"/>
  <c r="U5" i="7"/>
  <c r="U3" i="7"/>
  <c r="EC7" i="24"/>
  <c r="EB12" i="24"/>
  <c r="BP59" i="11"/>
  <c r="CY14" i="24"/>
  <c r="DE15" i="24"/>
  <c r="AC2" i="4"/>
  <c r="DJ33" i="24"/>
  <c r="DD32" i="24"/>
  <c r="DF20" i="24"/>
  <c r="DL21" i="24"/>
  <c r="DB11" i="24"/>
  <c r="DC31" i="24"/>
  <c r="CW30" i="24"/>
  <c r="BP31" i="3"/>
  <c r="DF22" i="24"/>
  <c r="CZ21" i="24"/>
  <c r="DE9" i="24"/>
  <c r="CY8" i="24"/>
  <c r="DQ22" i="24"/>
  <c r="DK11" i="24"/>
  <c r="DE10" i="24"/>
  <c r="DR20" i="24"/>
  <c r="DL19" i="24"/>
  <c r="BO57" i="13"/>
  <c r="CV11" i="24"/>
  <c r="DI11" i="24" s="1"/>
  <c r="DV11" i="24" s="1"/>
  <c r="CP10" i="24"/>
  <c r="EB30" i="24"/>
  <c r="EI29" i="24" s="1"/>
  <c r="Y3" i="6"/>
  <c r="Y5" i="6"/>
  <c r="Z6" i="6"/>
  <c r="NL58" i="24"/>
  <c r="EB7" i="24"/>
  <c r="DH27" i="24"/>
  <c r="DN28" i="24"/>
  <c r="DJ11" i="24"/>
  <c r="DB18" i="24"/>
  <c r="DH19" i="24"/>
  <c r="CV27" i="24"/>
  <c r="DI27" i="24" s="1"/>
  <c r="DF21" i="24"/>
  <c r="DS21" i="24" s="1"/>
  <c r="CZ20" i="24"/>
  <c r="DF10" i="24"/>
  <c r="DL11" i="24"/>
  <c r="CW20" i="24"/>
  <c r="DC21" i="24"/>
  <c r="DP21" i="24" s="1"/>
  <c r="DV32" i="24"/>
  <c r="DH21" i="24"/>
  <c r="DL23" i="24"/>
  <c r="DK10" i="24"/>
  <c r="AE6" i="5"/>
  <c r="AD5" i="5"/>
  <c r="AD3" i="5"/>
  <c r="DN12" i="24"/>
  <c r="DU11" i="24" s="1"/>
  <c r="DE13" i="24"/>
  <c r="CY12" i="24"/>
  <c r="DU10" i="24"/>
  <c r="DC41" i="24"/>
  <c r="CW40" i="24"/>
  <c r="J65" i="5"/>
  <c r="J63" i="5"/>
  <c r="J67" i="5"/>
  <c r="J68" i="5"/>
  <c r="J66" i="5"/>
  <c r="J62" i="5"/>
  <c r="J64" i="5"/>
  <c r="EH29" i="24"/>
  <c r="DZ25" i="24"/>
  <c r="DZ29" i="24"/>
  <c r="DT28" i="24"/>
  <c r="DS24" i="24"/>
  <c r="DM23" i="24"/>
  <c r="BP28" i="4"/>
  <c r="EG37" i="24"/>
  <c r="EA36" i="24"/>
  <c r="EC36" i="24"/>
  <c r="DW35" i="24"/>
  <c r="DU16" i="24"/>
  <c r="DO15" i="24"/>
  <c r="DZ39" i="24"/>
  <c r="DT38" i="24"/>
  <c r="DV21" i="24"/>
  <c r="DP20" i="24"/>
  <c r="DM7" i="24"/>
  <c r="EA40" i="24"/>
  <c r="DU39" i="24"/>
  <c r="DZ30" i="24"/>
  <c r="DT29" i="24"/>
  <c r="EB31" i="24"/>
  <c r="DV30" i="24"/>
  <c r="EA39" i="24"/>
  <c r="DU38" i="24"/>
  <c r="EG40" i="24"/>
  <c r="DT21" i="24"/>
  <c r="DS29" i="24"/>
  <c r="DM28" i="24"/>
  <c r="DN24" i="24"/>
  <c r="DZ18" i="24"/>
  <c r="DT23" i="24"/>
  <c r="DT16" i="24"/>
  <c r="DN15" i="24"/>
  <c r="DS15" i="24"/>
  <c r="DM14" i="24"/>
  <c r="EA29" i="24"/>
  <c r="DU28" i="24"/>
  <c r="EA31" i="24"/>
  <c r="EG30" i="24"/>
  <c r="DT24" i="24"/>
  <c r="DN23" i="24"/>
  <c r="DV20" i="24"/>
  <c r="EG39" i="24"/>
  <c r="EA38" i="24"/>
  <c r="DT15" i="24"/>
  <c r="AH30" i="5"/>
  <c r="AA9" i="5"/>
  <c r="L28" i="5"/>
  <c r="S39" i="5"/>
  <c r="Y32" i="5"/>
  <c r="G30" i="6"/>
  <c r="Y12" i="5"/>
  <c r="AC16" i="5"/>
  <c r="AG12" i="5"/>
  <c r="CV26" i="24"/>
  <c r="DN26" i="24"/>
  <c r="X26" i="5" s="1"/>
  <c r="V22" i="5"/>
  <c r="H19" i="6"/>
  <c r="M28" i="5"/>
  <c r="I10" i="5"/>
  <c r="R7" i="5"/>
  <c r="T58" i="7"/>
  <c r="T57" i="7"/>
  <c r="U17" i="5"/>
  <c r="N27" i="5"/>
  <c r="DK42" i="24"/>
  <c r="Q36" i="5"/>
  <c r="L17" i="5"/>
  <c r="S35" i="5"/>
  <c r="AB56" i="4"/>
  <c r="AB11" i="4"/>
  <c r="AB32" i="4"/>
  <c r="P20" i="5"/>
  <c r="CQ31" i="3"/>
  <c r="L18" i="5"/>
  <c r="DU42" i="24"/>
  <c r="AE13" i="5"/>
  <c r="AB12" i="5"/>
  <c r="Z32" i="5"/>
  <c r="AH13" i="5"/>
  <c r="DD42" i="24"/>
  <c r="G27" i="5"/>
  <c r="AB11" i="5"/>
  <c r="T50" i="7"/>
  <c r="T47" i="7"/>
  <c r="U36" i="5"/>
  <c r="AG16" i="5"/>
  <c r="AA37" i="5"/>
  <c r="M33" i="6"/>
  <c r="S40" i="5"/>
  <c r="X27" i="5"/>
  <c r="AB60" i="4"/>
  <c r="AB40" i="4"/>
  <c r="AB22" i="4"/>
  <c r="P22" i="5"/>
  <c r="V19" i="5"/>
  <c r="R19" i="5"/>
  <c r="M21" i="5"/>
  <c r="X12" i="5"/>
  <c r="AE30" i="5"/>
  <c r="DT26" i="24"/>
  <c r="M39" i="6"/>
  <c r="AD16" i="5"/>
  <c r="AC26" i="5"/>
  <c r="AF21" i="5"/>
  <c r="G39" i="6"/>
  <c r="AG35" i="5"/>
  <c r="G36" i="6"/>
  <c r="AD23" i="5"/>
  <c r="DC42" i="24"/>
  <c r="P32" i="6"/>
  <c r="G41" i="6"/>
  <c r="L10" i="5"/>
  <c r="O16" i="5"/>
  <c r="I17" i="6"/>
  <c r="T55" i="7"/>
  <c r="T56" i="7"/>
  <c r="N21" i="5"/>
  <c r="AA15" i="5"/>
  <c r="X22" i="5"/>
  <c r="Y41" i="5"/>
  <c r="Z12" i="5"/>
  <c r="AB57" i="4"/>
  <c r="AB13" i="4"/>
  <c r="AB34" i="4"/>
  <c r="AB12" i="4"/>
  <c r="L11" i="5"/>
  <c r="S27" i="5"/>
  <c r="AF32" i="5"/>
  <c r="O13" i="5"/>
  <c r="AD24" i="5"/>
  <c r="AJ39" i="5"/>
  <c r="AC15" i="5"/>
  <c r="W7" i="5"/>
  <c r="AE39" i="5"/>
  <c r="DI42" i="24"/>
  <c r="G41" i="5"/>
  <c r="Y39" i="5"/>
  <c r="AE41" i="5"/>
  <c r="H40" i="6"/>
  <c r="L24" i="5"/>
  <c r="I15" i="5"/>
  <c r="T54" i="7"/>
  <c r="T45" i="7"/>
  <c r="K36" i="6"/>
  <c r="AF39" i="5"/>
  <c r="Y13" i="5"/>
  <c r="Y36" i="5"/>
  <c r="Z30" i="5"/>
  <c r="AB55" i="4"/>
  <c r="AB38" i="4"/>
  <c r="AB24" i="4"/>
  <c r="AB27" i="4"/>
  <c r="CP26" i="24"/>
  <c r="R21" i="5"/>
  <c r="AJ18" i="5"/>
  <c r="AC24" i="5"/>
  <c r="AE16" i="5"/>
  <c r="DH26" i="24"/>
  <c r="T31" i="5"/>
  <c r="X25" i="5"/>
  <c r="Z35" i="5"/>
  <c r="AE40" i="5"/>
  <c r="U8" i="5"/>
  <c r="R15" i="5"/>
  <c r="T52" i="7"/>
  <c r="T59" i="7"/>
  <c r="V35" i="5"/>
  <c r="X8" i="5"/>
  <c r="N28" i="5"/>
  <c r="V28" i="5"/>
  <c r="W35" i="5"/>
  <c r="H12" i="6"/>
  <c r="AB53" i="4"/>
  <c r="AB31" i="4"/>
  <c r="AB8" i="4"/>
  <c r="AB26" i="4"/>
  <c r="M31" i="5"/>
  <c r="I8" i="5"/>
  <c r="AF11" i="5"/>
  <c r="DO42" i="24"/>
  <c r="R27" i="5"/>
  <c r="V23" i="5"/>
  <c r="AE10" i="5"/>
  <c r="N30" i="5"/>
  <c r="T36" i="5"/>
  <c r="I13" i="5"/>
  <c r="DL26" i="24"/>
  <c r="X16" i="5"/>
  <c r="AK58" i="13"/>
  <c r="T60" i="7"/>
  <c r="T53" i="7"/>
  <c r="AK56" i="13"/>
  <c r="Q14" i="5"/>
  <c r="Y16" i="5"/>
  <c r="AJ27" i="5"/>
  <c r="AB52" i="4"/>
  <c r="AB18" i="4"/>
  <c r="AB14" i="4"/>
  <c r="AB19" i="4"/>
  <c r="AA22" i="5"/>
  <c r="X28" i="5"/>
  <c r="U10" i="5"/>
  <c r="M41" i="5"/>
  <c r="V12" i="25"/>
  <c r="AJ30" i="5"/>
  <c r="H31" i="6"/>
  <c r="AJ25" i="5"/>
  <c r="AD15" i="5"/>
  <c r="I36" i="6"/>
  <c r="W14" i="5"/>
  <c r="N35" i="5"/>
  <c r="O14" i="5"/>
  <c r="M19" i="5"/>
  <c r="T51" i="7"/>
  <c r="N18" i="5"/>
  <c r="K13" i="5"/>
  <c r="Y27" i="5"/>
  <c r="AB58" i="4"/>
  <c r="AB23" i="4"/>
  <c r="AB17" i="4"/>
  <c r="J11" i="6"/>
  <c r="U11" i="5"/>
  <c r="P10" i="5"/>
  <c r="G40" i="5"/>
  <c r="AF30" i="5"/>
  <c r="AF20" i="5"/>
  <c r="X24" i="5"/>
  <c r="W28" i="5"/>
  <c r="Q12" i="25"/>
  <c r="AE28" i="5"/>
  <c r="EG42" i="24"/>
  <c r="O34" i="6"/>
  <c r="AA34" i="5"/>
  <c r="S19" i="5"/>
  <c r="X10" i="5"/>
  <c r="CW42" i="24"/>
  <c r="G18" i="5"/>
  <c r="T49" i="7"/>
  <c r="T46" i="7"/>
  <c r="T28" i="5"/>
  <c r="V24" i="5"/>
  <c r="G32" i="6"/>
  <c r="AB59" i="4"/>
  <c r="AB10" i="4"/>
  <c r="AB25" i="4"/>
  <c r="N32" i="5"/>
  <c r="O10" i="5"/>
  <c r="T11" i="5"/>
  <c r="V11" i="5"/>
  <c r="M30" i="6"/>
  <c r="Z21" i="5"/>
  <c r="AD28" i="5"/>
  <c r="G40" i="6"/>
  <c r="T19" i="5"/>
  <c r="Z34" i="5"/>
  <c r="AE11" i="5"/>
  <c r="O18" i="6"/>
  <c r="P12" i="25"/>
  <c r="R26" i="5"/>
  <c r="V26" i="5"/>
  <c r="M42" i="6"/>
  <c r="EK30" i="24" l="1"/>
  <c r="ER29" i="24" s="1"/>
  <c r="DO28" i="24"/>
  <c r="DV31" i="24"/>
  <c r="EI11" i="24"/>
  <c r="DI23" i="24"/>
  <c r="DZ15" i="24"/>
  <c r="DD41" i="24"/>
  <c r="K62" i="5"/>
  <c r="K68" i="5"/>
  <c r="K65" i="5"/>
  <c r="K66" i="5"/>
  <c r="K67" i="5"/>
  <c r="K63" i="5"/>
  <c r="K64" i="5"/>
  <c r="BC56" i="13"/>
  <c r="AS56" i="13"/>
  <c r="CT56" i="13"/>
  <c r="BB56" i="13"/>
  <c r="CW56" i="13"/>
  <c r="AT56" i="13"/>
  <c r="AO56" i="13"/>
  <c r="CX56" i="13"/>
  <c r="AZ56" i="13"/>
  <c r="BA56" i="13"/>
  <c r="AW56" i="13"/>
  <c r="AU56" i="13"/>
  <c r="AR56" i="13"/>
  <c r="AP56" i="13"/>
  <c r="AX56" i="13"/>
  <c r="BG56" i="13"/>
  <c r="BD56" i="13"/>
  <c r="AY56" i="13"/>
  <c r="AN56" i="13"/>
  <c r="BH56" i="13"/>
  <c r="AQ56" i="13"/>
  <c r="BF56" i="13"/>
  <c r="BE56" i="13"/>
  <c r="AV56" i="13"/>
  <c r="BI56" i="13"/>
  <c r="BJ56" i="13"/>
  <c r="BD58" i="13"/>
  <c r="AU58" i="13"/>
  <c r="AN58" i="13"/>
  <c r="BC58" i="13"/>
  <c r="AX58" i="13"/>
  <c r="BB58" i="13"/>
  <c r="CT58" i="13"/>
  <c r="AO58" i="13"/>
  <c r="BF58" i="13"/>
  <c r="BG58" i="13"/>
  <c r="BH58" i="13"/>
  <c r="AS58" i="13"/>
  <c r="CW58" i="13"/>
  <c r="AZ58" i="13"/>
  <c r="AV58" i="13"/>
  <c r="AW58" i="13"/>
  <c r="BE58" i="13"/>
  <c r="AQ58" i="13"/>
  <c r="BJ58" i="13"/>
  <c r="AY58" i="13"/>
  <c r="CX58" i="13"/>
  <c r="AP58" i="13"/>
  <c r="BA58" i="13"/>
  <c r="AR58" i="13"/>
  <c r="AT58" i="13"/>
  <c r="BI58" i="13"/>
  <c r="DS25" i="24"/>
  <c r="DV41" i="24"/>
  <c r="I67" i="5"/>
  <c r="I66" i="5"/>
  <c r="I64" i="5"/>
  <c r="I68" i="5"/>
  <c r="I63" i="5"/>
  <c r="I65" i="5"/>
  <c r="I62" i="5"/>
  <c r="AB66" i="4"/>
  <c r="AB69" i="4"/>
  <c r="AB67" i="4"/>
  <c r="AB68" i="4"/>
  <c r="AB64" i="4"/>
  <c r="AB65" i="4"/>
  <c r="AB62" i="4"/>
  <c r="AB63" i="4"/>
  <c r="CW25" i="24"/>
  <c r="L64" i="5"/>
  <c r="L63" i="5"/>
  <c r="L67" i="5"/>
  <c r="L68" i="5"/>
  <c r="L62" i="5"/>
  <c r="L65" i="5"/>
  <c r="L66" i="5"/>
  <c r="DK41" i="24"/>
  <c r="AO11" i="4"/>
  <c r="BH11" i="4"/>
  <c r="AP11" i="4"/>
  <c r="CW11" i="4"/>
  <c r="AQ11" i="4"/>
  <c r="AW11" i="4"/>
  <c r="BB11" i="4"/>
  <c r="AS11" i="4"/>
  <c r="BC11" i="4"/>
  <c r="AN11" i="4"/>
  <c r="CX11" i="4"/>
  <c r="BD11" i="4"/>
  <c r="AT11" i="4"/>
  <c r="BA11" i="4"/>
  <c r="BF11" i="4"/>
  <c r="BJ11" i="4"/>
  <c r="AV11" i="4"/>
  <c r="BG11" i="4"/>
  <c r="AU11" i="4"/>
  <c r="AX11" i="4"/>
  <c r="BE11" i="4"/>
  <c r="AY11" i="4"/>
  <c r="AZ11" i="4"/>
  <c r="BI11" i="4"/>
  <c r="CT11" i="4"/>
  <c r="AR11" i="4"/>
  <c r="DR41" i="24"/>
  <c r="R62" i="5"/>
  <c r="R64" i="5"/>
  <c r="R63" i="5"/>
  <c r="R68" i="5"/>
  <c r="R65" i="5"/>
  <c r="R67" i="5"/>
  <c r="R66" i="5"/>
  <c r="DY11" i="24"/>
  <c r="DW11" i="24"/>
  <c r="DR10" i="24"/>
  <c r="DL9" i="24"/>
  <c r="DK31" i="24"/>
  <c r="DQ32" i="24"/>
  <c r="DF13" i="24"/>
  <c r="DL14" i="24"/>
  <c r="EH31" i="24"/>
  <c r="EN32" i="24"/>
  <c r="DC9" i="24"/>
  <c r="CW8" i="24"/>
  <c r="X6" i="12"/>
  <c r="W3" i="12"/>
  <c r="W5" i="12"/>
  <c r="DS23" i="24"/>
  <c r="DC15" i="24"/>
  <c r="DI16" i="24"/>
  <c r="DZ37" i="24"/>
  <c r="DW28" i="24"/>
  <c r="AB3" i="3"/>
  <c r="AC6" i="3"/>
  <c r="AB5" i="3"/>
  <c r="DJ18" i="24"/>
  <c r="DD17" i="24"/>
  <c r="DC27" i="24"/>
  <c r="AD6" i="24"/>
  <c r="AE5" i="24"/>
  <c r="DQ10" i="24"/>
  <c r="DX9" i="24" s="1"/>
  <c r="CW24" i="24"/>
  <c r="DD23" i="24" s="1"/>
  <c r="DC25" i="24"/>
  <c r="DD39" i="24"/>
  <c r="DJ40" i="24"/>
  <c r="AE5" i="5"/>
  <c r="AE3" i="5"/>
  <c r="AF6" i="5"/>
  <c r="DM9" i="24"/>
  <c r="DS10" i="24"/>
  <c r="DW33" i="24"/>
  <c r="V3" i="7"/>
  <c r="V5" i="7"/>
  <c r="W6" i="7"/>
  <c r="DI10" i="24"/>
  <c r="DI15" i="24"/>
  <c r="DC14" i="24"/>
  <c r="DH12" i="24"/>
  <c r="DN13" i="24"/>
  <c r="DQ18" i="24"/>
  <c r="DX17" i="24" s="1"/>
  <c r="V2" i="7"/>
  <c r="DP19" i="24"/>
  <c r="EC19" i="24" s="1"/>
  <c r="DI28" i="24"/>
  <c r="DU9" i="24"/>
  <c r="DO8" i="24"/>
  <c r="DK34" i="24"/>
  <c r="DQ35" i="24"/>
  <c r="DR8" i="24"/>
  <c r="X3" i="13"/>
  <c r="Y6" i="13"/>
  <c r="X5" i="13"/>
  <c r="DP41" i="24"/>
  <c r="DX10" i="24"/>
  <c r="DM20" i="24"/>
  <c r="DZ20" i="24" s="1"/>
  <c r="DG19" i="24"/>
  <c r="DC10" i="24"/>
  <c r="CW9" i="24"/>
  <c r="DJ30" i="24"/>
  <c r="DD29" i="24"/>
  <c r="DU25" i="24"/>
  <c r="DT14" i="24"/>
  <c r="Z5" i="2"/>
  <c r="AA6" i="2"/>
  <c r="Z3" i="2"/>
  <c r="DU15" i="24"/>
  <c r="EA16" i="24"/>
  <c r="DR7" i="24"/>
  <c r="DL13" i="24"/>
  <c r="DF12" i="24"/>
  <c r="DO23" i="24"/>
  <c r="DU24" i="24"/>
  <c r="BP56" i="11"/>
  <c r="DQ30" i="24"/>
  <c r="DK29" i="24"/>
  <c r="BN59" i="13"/>
  <c r="BM59" i="13"/>
  <c r="EB9" i="24"/>
  <c r="DU27" i="24"/>
  <c r="DF7" i="24"/>
  <c r="DL8" i="24"/>
  <c r="DP31" i="24"/>
  <c r="DZ35" i="24"/>
  <c r="DT34" i="24"/>
  <c r="AA6" i="4"/>
  <c r="Z5" i="4"/>
  <c r="Z3" i="4"/>
  <c r="DS27" i="24"/>
  <c r="DY28" i="24"/>
  <c r="DQ28" i="24"/>
  <c r="DK27" i="24"/>
  <c r="AE6" i="16"/>
  <c r="AD3" i="16"/>
  <c r="AD5" i="16"/>
  <c r="DV12" i="24"/>
  <c r="DP11" i="24"/>
  <c r="DS34" i="24"/>
  <c r="DY35" i="24"/>
  <c r="CW21" i="24"/>
  <c r="DC22" i="24"/>
  <c r="DD36" i="24"/>
  <c r="DJ37" i="24"/>
  <c r="DW37" i="24" s="1"/>
  <c r="DO14" i="24"/>
  <c r="DX8" i="24"/>
  <c r="EH40" i="24"/>
  <c r="DV38" i="24"/>
  <c r="DP37" i="24"/>
  <c r="DT35" i="24"/>
  <c r="DN34" i="24"/>
  <c r="DW31" i="24"/>
  <c r="DP24" i="24"/>
  <c r="DF11" i="24"/>
  <c r="DL12" i="24"/>
  <c r="DU21" i="24"/>
  <c r="DR9" i="24"/>
  <c r="DX21" i="24"/>
  <c r="EE20" i="24" s="1"/>
  <c r="DW29" i="24"/>
  <c r="EB36" i="24"/>
  <c r="EI39" i="24"/>
  <c r="DK20" i="24"/>
  <c r="DE19" i="24"/>
  <c r="ER36" i="24"/>
  <c r="DO20" i="24"/>
  <c r="DV19" i="24" s="1"/>
  <c r="EC38" i="24"/>
  <c r="DL15" i="24"/>
  <c r="DF14" i="24"/>
  <c r="DO24" i="24"/>
  <c r="EB39" i="24"/>
  <c r="DQ33" i="24"/>
  <c r="DK32" i="24"/>
  <c r="DJ41" i="24"/>
  <c r="DD40" i="24"/>
  <c r="DI24" i="24"/>
  <c r="DO25" i="24"/>
  <c r="DR13" i="24"/>
  <c r="BP57" i="13"/>
  <c r="DG20" i="24"/>
  <c r="DM21" i="24"/>
  <c r="DV40" i="24"/>
  <c r="EB41" i="24"/>
  <c r="DX14" i="24"/>
  <c r="ED15" i="24"/>
  <c r="DQ21" i="24"/>
  <c r="DR35" i="24"/>
  <c r="DL34" i="24"/>
  <c r="EP17" i="24"/>
  <c r="AD6" i="8"/>
  <c r="AC5" i="8"/>
  <c r="AC3" i="8"/>
  <c r="DR16" i="24"/>
  <c r="DO10" i="24"/>
  <c r="EN41" i="24"/>
  <c r="DW34" i="24"/>
  <c r="DU19" i="24"/>
  <c r="AA6" i="6"/>
  <c r="Z5" i="6"/>
  <c r="Z3" i="6"/>
  <c r="DY19" i="24"/>
  <c r="DS18" i="24"/>
  <c r="DS22" i="24"/>
  <c r="DS20" i="24"/>
  <c r="AD2" i="4"/>
  <c r="AD3" i="11"/>
  <c r="AE6" i="11"/>
  <c r="AD5" i="11"/>
  <c r="DO29" i="24"/>
  <c r="EB29" i="24" s="1"/>
  <c r="DP39" i="24"/>
  <c r="EI33" i="24"/>
  <c r="EJ16" i="24"/>
  <c r="DX36" i="24"/>
  <c r="BP58" i="11"/>
  <c r="DJ27" i="24"/>
  <c r="DC8" i="24"/>
  <c r="DI9" i="24"/>
  <c r="DV9" i="24" s="1"/>
  <c r="EC32" i="24"/>
  <c r="EE12" i="24"/>
  <c r="EP33" i="24"/>
  <c r="DJ20" i="24"/>
  <c r="DW20" i="24" s="1"/>
  <c r="DD19" i="24"/>
  <c r="DO18" i="24"/>
  <c r="DI17" i="24"/>
  <c r="DM19" i="24"/>
  <c r="DV35" i="24"/>
  <c r="DO17" i="24"/>
  <c r="DT36" i="24"/>
  <c r="DN35" i="24"/>
  <c r="DQ27" i="24"/>
  <c r="Z3" i="17"/>
  <c r="AA6" i="17"/>
  <c r="Z5" i="17"/>
  <c r="DU7" i="24"/>
  <c r="DF9" i="24"/>
  <c r="DL10" i="24"/>
  <c r="DP28" i="24"/>
  <c r="DC18" i="24"/>
  <c r="CW17" i="24"/>
  <c r="DR32" i="24"/>
  <c r="DX33" i="24"/>
  <c r="EA25" i="24"/>
  <c r="EN36" i="24"/>
  <c r="EH35" i="24"/>
  <c r="EN29" i="24"/>
  <c r="DU23" i="24"/>
  <c r="EN38" i="24"/>
  <c r="EH37" i="24"/>
  <c r="EH28" i="24"/>
  <c r="EB27" i="24"/>
  <c r="EA14" i="24"/>
  <c r="EA20" i="24"/>
  <c r="EI30" i="24"/>
  <c r="EC29" i="24"/>
  <c r="EJ34" i="24"/>
  <c r="EA15" i="24"/>
  <c r="DU14" i="24"/>
  <c r="EH38" i="24"/>
  <c r="EB37" i="24"/>
  <c r="EC20" i="24"/>
  <c r="DW19" i="24"/>
  <c r="DZ28" i="24"/>
  <c r="DT27" i="24"/>
  <c r="EN39" i="24"/>
  <c r="EG29" i="24"/>
  <c r="EA28" i="24"/>
  <c r="EB15" i="24"/>
  <c r="DV14" i="24"/>
  <c r="DZ14" i="24"/>
  <c r="DT13" i="24"/>
  <c r="EA22" i="24"/>
  <c r="DZ23" i="24"/>
  <c r="DT22" i="24"/>
  <c r="EG17" i="24"/>
  <c r="EJ35" i="24"/>
  <c r="ED34" i="24"/>
  <c r="EH30" i="24"/>
  <c r="EH39" i="24"/>
  <c r="EB38" i="24"/>
  <c r="EA23" i="24"/>
  <c r="DU22" i="24"/>
  <c r="EG28" i="24"/>
  <c r="EA27" i="24"/>
  <c r="EG24" i="24"/>
  <c r="EG38" i="24"/>
  <c r="EA37" i="24"/>
  <c r="Y28" i="5"/>
  <c r="AF31" i="5"/>
  <c r="O11" i="6"/>
  <c r="S23" i="5"/>
  <c r="AB10" i="5"/>
  <c r="N31" i="6"/>
  <c r="T18" i="5"/>
  <c r="S15" i="5"/>
  <c r="U45" i="7"/>
  <c r="U54" i="7"/>
  <c r="S28" i="5"/>
  <c r="P12" i="5"/>
  <c r="AJ35" i="5"/>
  <c r="U27" i="5"/>
  <c r="DR42" i="24"/>
  <c r="Z37" i="5"/>
  <c r="H39" i="6"/>
  <c r="AB13" i="5"/>
  <c r="AB16" i="5"/>
  <c r="AC56" i="4"/>
  <c r="AC32" i="4"/>
  <c r="AC36" i="4"/>
  <c r="AC24" i="4"/>
  <c r="Y17" i="5"/>
  <c r="AH33" i="5"/>
  <c r="DV42" i="24"/>
  <c r="U41" i="5"/>
  <c r="DX42" i="24"/>
  <c r="V9" i="5"/>
  <c r="T32" i="6"/>
  <c r="M15" i="5"/>
  <c r="N17" i="5"/>
  <c r="N23" i="5"/>
  <c r="AC10" i="5"/>
  <c r="M14" i="5"/>
  <c r="U51" i="7"/>
  <c r="U49" i="7"/>
  <c r="AE9" i="5"/>
  <c r="AD34" i="5"/>
  <c r="M22" i="5"/>
  <c r="AD35" i="5"/>
  <c r="O19" i="5"/>
  <c r="AA21" i="5"/>
  <c r="Y10" i="5"/>
  <c r="AC52" i="4"/>
  <c r="AC27" i="4"/>
  <c r="AC33" i="4"/>
  <c r="AC10" i="4"/>
  <c r="Z39" i="5"/>
  <c r="T27" i="5"/>
  <c r="N19" i="5"/>
  <c r="AD36" i="5"/>
  <c r="G23" i="6"/>
  <c r="M17" i="6"/>
  <c r="AE22" i="5"/>
  <c r="N39" i="6"/>
  <c r="AD27" i="5"/>
  <c r="AK20" i="5"/>
  <c r="EA42" i="24"/>
  <c r="M28" i="6"/>
  <c r="AJ14" i="5"/>
  <c r="DU26" i="24"/>
  <c r="AE26" i="5" s="1"/>
  <c r="DP42" i="24"/>
  <c r="DQ42" i="24"/>
  <c r="AB41" i="5"/>
  <c r="DI26" i="24"/>
  <c r="CR31" i="3"/>
  <c r="M9" i="5"/>
  <c r="M27" i="5"/>
  <c r="M25" i="5"/>
  <c r="U48" i="7"/>
  <c r="U58" i="7"/>
  <c r="Y8" i="5"/>
  <c r="H9" i="6"/>
  <c r="N36" i="5"/>
  <c r="X36" i="6"/>
  <c r="U32" i="5"/>
  <c r="T41" i="6"/>
  <c r="AI19" i="5"/>
  <c r="AC57" i="4"/>
  <c r="AC23" i="4"/>
  <c r="AC14" i="4"/>
  <c r="AC25" i="4"/>
  <c r="DD26" i="24"/>
  <c r="X35" i="5"/>
  <c r="G25" i="6"/>
  <c r="G27" i="6"/>
  <c r="AD13" i="5"/>
  <c r="AG19" i="5"/>
  <c r="EH42" i="24"/>
  <c r="M24" i="6"/>
  <c r="H27" i="6"/>
  <c r="AJ28" i="5"/>
  <c r="I19" i="6"/>
  <c r="N30" i="6"/>
  <c r="T36" i="6"/>
  <c r="DC26" i="24"/>
  <c r="G8" i="5"/>
  <c r="AJ37" i="5"/>
  <c r="CW26" i="24"/>
  <c r="N39" i="5"/>
  <c r="AG33" i="5"/>
  <c r="X13" i="5"/>
  <c r="U52" i="7"/>
  <c r="U50" i="7"/>
  <c r="Z41" i="5"/>
  <c r="AG37" i="5"/>
  <c r="AG31" i="5"/>
  <c r="AH21" i="5"/>
  <c r="T41" i="5"/>
  <c r="V34" i="5"/>
  <c r="AC18" i="5"/>
  <c r="AC55" i="4"/>
  <c r="AC17" i="4"/>
  <c r="AC41" i="4"/>
  <c r="AC19" i="4"/>
  <c r="M8" i="5"/>
  <c r="S17" i="5"/>
  <c r="AA27" i="5"/>
  <c r="V10" i="5"/>
  <c r="AD26" i="5"/>
  <c r="U12" i="25"/>
  <c r="P34" i="6"/>
  <c r="G25" i="5"/>
  <c r="U31" i="5"/>
  <c r="AG28" i="5"/>
  <c r="T40" i="5"/>
  <c r="AA18" i="5"/>
  <c r="U53" i="7"/>
  <c r="U57" i="7"/>
  <c r="AH10" i="5"/>
  <c r="AE15" i="5"/>
  <c r="AE27" i="5"/>
  <c r="AF12" i="5"/>
  <c r="Y14" i="5"/>
  <c r="N40" i="5"/>
  <c r="W21" i="5"/>
  <c r="V17" i="6"/>
  <c r="AC22" i="5"/>
  <c r="AC53" i="4"/>
  <c r="AC34" i="4"/>
  <c r="AC22" i="4"/>
  <c r="AF9" i="5"/>
  <c r="Z28" i="5"/>
  <c r="AG20" i="5"/>
  <c r="N35" i="6"/>
  <c r="AD22" i="5"/>
  <c r="G22" i="6"/>
  <c r="G42" i="6"/>
  <c r="DJ42" i="24"/>
  <c r="AC25" i="5"/>
  <c r="AA32" i="5"/>
  <c r="U59" i="7"/>
  <c r="U55" i="7"/>
  <c r="G16" i="6"/>
  <c r="AA30" i="5"/>
  <c r="DM26" i="24"/>
  <c r="DZ42" i="24"/>
  <c r="AC27" i="5"/>
  <c r="Z11" i="5"/>
  <c r="AH8" i="5"/>
  <c r="V15" i="5"/>
  <c r="AF40" i="5"/>
  <c r="AC60" i="4"/>
  <c r="AC18" i="4"/>
  <c r="AC12" i="4"/>
  <c r="P16" i="6"/>
  <c r="I32" i="6"/>
  <c r="W19" i="5"/>
  <c r="AH17" i="5"/>
  <c r="M18" i="5"/>
  <c r="AJ23" i="5"/>
  <c r="T39" i="6"/>
  <c r="H15" i="6"/>
  <c r="O30" i="6"/>
  <c r="G28" i="6"/>
  <c r="G37" i="6"/>
  <c r="N41" i="5"/>
  <c r="EB42" i="24"/>
  <c r="H42" i="6" s="1"/>
  <c r="P13" i="5"/>
  <c r="U56" i="7"/>
  <c r="U47" i="7"/>
  <c r="U44" i="7"/>
  <c r="Q19" i="5"/>
  <c r="AB7" i="5"/>
  <c r="V8" i="5"/>
  <c r="AI28" i="5"/>
  <c r="H36" i="6"/>
  <c r="P14" i="5"/>
  <c r="Y25" i="5"/>
  <c r="H41" i="6"/>
  <c r="AE19" i="5"/>
  <c r="AC58" i="4"/>
  <c r="AC8" i="4"/>
  <c r="AC26" i="4"/>
  <c r="AH36" i="5"/>
  <c r="K12" i="6"/>
  <c r="G17" i="5"/>
  <c r="P35" i="6"/>
  <c r="N28" i="6"/>
  <c r="AF41" i="5"/>
  <c r="AG11" i="5"/>
  <c r="V14" i="5"/>
  <c r="AC23" i="5"/>
  <c r="S10" i="5"/>
  <c r="U46" i="7"/>
  <c r="U60" i="7"/>
  <c r="Z19" i="5"/>
  <c r="AB8" i="5"/>
  <c r="M10" i="5"/>
  <c r="AD14" i="5"/>
  <c r="V13" i="5"/>
  <c r="Z31" i="5"/>
  <c r="AA28" i="5"/>
  <c r="AI35" i="5"/>
  <c r="V12" i="5"/>
  <c r="O39" i="6"/>
  <c r="DO26" i="24"/>
  <c r="AH14" i="5"/>
  <c r="AC59" i="4"/>
  <c r="AC13" i="4"/>
  <c r="AC38" i="4"/>
  <c r="AC31" i="4"/>
  <c r="V33" i="6"/>
  <c r="AF35" i="5"/>
  <c r="AB32" i="5"/>
  <c r="J34" i="6"/>
  <c r="AF19" i="5"/>
  <c r="S26" i="5"/>
  <c r="N26" i="5"/>
  <c r="M26" i="5"/>
  <c r="G26" i="5"/>
  <c r="W26" i="5"/>
  <c r="Z12" i="25"/>
  <c r="Y26" i="5"/>
  <c r="EX30" i="24" l="1"/>
  <c r="EB28" i="24"/>
  <c r="DV27" i="24"/>
  <c r="EC30" i="24"/>
  <c r="EJ29" i="24" s="1"/>
  <c r="DX20" i="24"/>
  <c r="EB24" i="24"/>
  <c r="EQ15" i="24"/>
  <c r="ED10" i="24"/>
  <c r="EK9" i="24" s="1"/>
  <c r="EU40" i="24"/>
  <c r="BD38" i="4"/>
  <c r="AS38" i="4"/>
  <c r="AY38" i="4"/>
  <c r="AW38" i="4"/>
  <c r="AO38" i="4"/>
  <c r="BF38" i="4"/>
  <c r="AU38" i="4"/>
  <c r="AR38" i="4"/>
  <c r="CX38" i="4"/>
  <c r="AX38" i="4"/>
  <c r="CW38" i="4"/>
  <c r="BB38" i="4"/>
  <c r="CT38" i="4"/>
  <c r="BA38" i="4"/>
  <c r="BC38" i="4"/>
  <c r="BI38" i="4"/>
  <c r="AP38" i="4"/>
  <c r="AN38" i="4"/>
  <c r="BG38" i="4"/>
  <c r="AZ38" i="4"/>
  <c r="BJ38" i="4"/>
  <c r="AQ38" i="4"/>
  <c r="AT38" i="4"/>
  <c r="BE38" i="4"/>
  <c r="BH38" i="4"/>
  <c r="AV38" i="4"/>
  <c r="DV25" i="24"/>
  <c r="S65" i="5"/>
  <c r="S66" i="5"/>
  <c r="S68" i="5"/>
  <c r="S64" i="5"/>
  <c r="S62" i="5"/>
  <c r="S63" i="5"/>
  <c r="S67" i="5"/>
  <c r="AC63" i="4"/>
  <c r="AC67" i="4"/>
  <c r="AC68" i="4"/>
  <c r="AC69" i="4"/>
  <c r="AC64" i="4"/>
  <c r="AC66" i="4"/>
  <c r="AC65" i="4"/>
  <c r="AC62" i="4"/>
  <c r="Q67" i="5"/>
  <c r="Q63" i="5"/>
  <c r="Q62" i="5"/>
  <c r="Q66" i="5"/>
  <c r="Q64" i="5"/>
  <c r="Q65" i="5"/>
  <c r="Q68" i="5"/>
  <c r="EG41" i="24"/>
  <c r="DT25" i="24"/>
  <c r="M66" i="5"/>
  <c r="M65" i="5"/>
  <c r="M68" i="5"/>
  <c r="M67" i="5"/>
  <c r="M63" i="5"/>
  <c r="M64" i="5"/>
  <c r="M62" i="5"/>
  <c r="BD33" i="5"/>
  <c r="AO33" i="5"/>
  <c r="AW33" i="5"/>
  <c r="BI33" i="5"/>
  <c r="AU33" i="5"/>
  <c r="BH33" i="5"/>
  <c r="AR33" i="5"/>
  <c r="AV33" i="5"/>
  <c r="CX33" i="5"/>
  <c r="AP33" i="5"/>
  <c r="AY33" i="5"/>
  <c r="BF33" i="5"/>
  <c r="AZ33" i="5"/>
  <c r="AQ33" i="5"/>
  <c r="BJ33" i="5"/>
  <c r="BE33" i="5"/>
  <c r="AS33" i="5"/>
  <c r="AN33" i="5"/>
  <c r="AX33" i="5"/>
  <c r="AT33" i="5"/>
  <c r="BB33" i="5"/>
  <c r="BA33" i="5"/>
  <c r="CW33" i="5"/>
  <c r="BG33" i="5"/>
  <c r="BC33" i="5"/>
  <c r="CT33" i="5"/>
  <c r="DD25" i="24"/>
  <c r="G64" i="5"/>
  <c r="G65" i="5"/>
  <c r="G63" i="5"/>
  <c r="G66" i="5"/>
  <c r="G68" i="5"/>
  <c r="G62" i="5"/>
  <c r="G67" i="5"/>
  <c r="DK25" i="24"/>
  <c r="O64" i="5"/>
  <c r="O67" i="5"/>
  <c r="O65" i="5"/>
  <c r="O63" i="5"/>
  <c r="O68" i="5"/>
  <c r="O66" i="5"/>
  <c r="O62" i="5"/>
  <c r="DY41" i="24"/>
  <c r="P66" i="5"/>
  <c r="P62" i="5"/>
  <c r="P65" i="5"/>
  <c r="P64" i="5"/>
  <c r="P68" i="5"/>
  <c r="P63" i="5"/>
  <c r="P67" i="5"/>
  <c r="EE32" i="24"/>
  <c r="DY31" i="24"/>
  <c r="AB6" i="17"/>
  <c r="AA3" i="17"/>
  <c r="AA5" i="17"/>
  <c r="EI35" i="24"/>
  <c r="AA3" i="6"/>
  <c r="AA5" i="6"/>
  <c r="AB6" i="6"/>
  <c r="EK14" i="24"/>
  <c r="DY12" i="24"/>
  <c r="EI38" i="24"/>
  <c r="EL35" i="24"/>
  <c r="ED28" i="24"/>
  <c r="EC31" i="24"/>
  <c r="BO59" i="13"/>
  <c r="EG14" i="24"/>
  <c r="DP10" i="24"/>
  <c r="DY7" i="24"/>
  <c r="EE8" i="24"/>
  <c r="AF3" i="5"/>
  <c r="AF5" i="5"/>
  <c r="AG6" i="5"/>
  <c r="AE6" i="24"/>
  <c r="AF5" i="24"/>
  <c r="DZ22" i="24"/>
  <c r="BM11" i="4"/>
  <c r="BN11" i="4"/>
  <c r="EC40" i="24"/>
  <c r="EI41" i="24"/>
  <c r="DJ17" i="24"/>
  <c r="DD16" i="24"/>
  <c r="AE5" i="11"/>
  <c r="AE3" i="11"/>
  <c r="AF6" i="11"/>
  <c r="AE2" i="4"/>
  <c r="EI40" i="24"/>
  <c r="EB25" i="24"/>
  <c r="DS14" i="24"/>
  <c r="DM13" i="24"/>
  <c r="DS11" i="24"/>
  <c r="DM10" i="24"/>
  <c r="EF34" i="24"/>
  <c r="DZ33" i="24"/>
  <c r="EL28" i="24"/>
  <c r="DY8" i="24"/>
  <c r="DX29" i="24"/>
  <c r="DR28" i="24"/>
  <c r="EE7" i="24"/>
  <c r="DT19" i="24"/>
  <c r="DN18" i="24"/>
  <c r="W3" i="7"/>
  <c r="X6" i="7"/>
  <c r="W5" i="7"/>
  <c r="AD6" i="3"/>
  <c r="AC5" i="3"/>
  <c r="AC3" i="3"/>
  <c r="DM12" i="24"/>
  <c r="DS13" i="24"/>
  <c r="EL11" i="24"/>
  <c r="DQ41" i="24"/>
  <c r="DK40" i="24"/>
  <c r="DP18" i="24"/>
  <c r="EC18" i="24" s="1"/>
  <c r="DT18" i="24"/>
  <c r="DZ19" i="24"/>
  <c r="EP32" i="24"/>
  <c r="EW16" i="24"/>
  <c r="FD15" i="24" s="1"/>
  <c r="AE6" i="8"/>
  <c r="AD3" i="8"/>
  <c r="AD5" i="8"/>
  <c r="DP23" i="24"/>
  <c r="DV24" i="24"/>
  <c r="DY15" i="24"/>
  <c r="EC24" i="24"/>
  <c r="DW23" i="24"/>
  <c r="DW10" i="24"/>
  <c r="EC11" i="24"/>
  <c r="EF27" i="24"/>
  <c r="DS7" i="24"/>
  <c r="ED30" i="24"/>
  <c r="W2" i="7"/>
  <c r="DX31" i="24"/>
  <c r="ED32" i="24"/>
  <c r="EC34" i="24"/>
  <c r="EJ33" i="24" s="1"/>
  <c r="DZ24" i="24"/>
  <c r="EC28" i="24"/>
  <c r="EW32" i="24"/>
  <c r="DZ21" i="24"/>
  <c r="DQ40" i="24"/>
  <c r="DK39" i="24"/>
  <c r="EP38" i="24"/>
  <c r="EB14" i="24"/>
  <c r="DV13" i="24"/>
  <c r="EH15" i="24"/>
  <c r="EE9" i="24"/>
  <c r="EK10" i="24"/>
  <c r="DX34" i="24"/>
  <c r="DR33" i="24"/>
  <c r="DW40" i="24"/>
  <c r="X5" i="12"/>
  <c r="X3" i="12"/>
  <c r="Y6" i="12"/>
  <c r="DR30" i="24"/>
  <c r="DD24" i="24"/>
  <c r="DJ25" i="24"/>
  <c r="BM58" i="13"/>
  <c r="BN58" i="13"/>
  <c r="DY10" i="24"/>
  <c r="ED27" i="24"/>
  <c r="DV17" i="24"/>
  <c r="DP16" i="24"/>
  <c r="DJ7" i="24"/>
  <c r="DP8" i="24"/>
  <c r="EF18" i="24"/>
  <c r="DZ17" i="24"/>
  <c r="DY34" i="24"/>
  <c r="DS33" i="24"/>
  <c r="DN19" i="24"/>
  <c r="DT20" i="24"/>
  <c r="DW41" i="24"/>
  <c r="EB20" i="24"/>
  <c r="EI19" i="24" s="1"/>
  <c r="EJ31" i="24"/>
  <c r="EW31" i="24" s="1"/>
  <c r="EJ37" i="24"/>
  <c r="EC41" i="24"/>
  <c r="EA13" i="24"/>
  <c r="DK38" i="24"/>
  <c r="DQ39" i="24"/>
  <c r="DJ8" i="24"/>
  <c r="DD7" i="24"/>
  <c r="DM8" i="24"/>
  <c r="DS9" i="24"/>
  <c r="EA35" i="24"/>
  <c r="DU34" i="24"/>
  <c r="EB18" i="24"/>
  <c r="EL19" i="24"/>
  <c r="EE35" i="24"/>
  <c r="DX32" i="24"/>
  <c r="DR31" i="24"/>
  <c r="EA34" i="24"/>
  <c r="DU33" i="24"/>
  <c r="DQ36" i="24"/>
  <c r="DK35" i="24"/>
  <c r="AA3" i="4"/>
  <c r="AA5" i="4"/>
  <c r="AB6" i="4"/>
  <c r="EI8" i="24"/>
  <c r="AA5" i="2"/>
  <c r="AB6" i="2"/>
  <c r="AA3" i="2"/>
  <c r="DK28" i="24"/>
  <c r="DQ29" i="24"/>
  <c r="DV7" i="24"/>
  <c r="EB8" i="24"/>
  <c r="DU12" i="24"/>
  <c r="DO11" i="24"/>
  <c r="DJ24" i="24"/>
  <c r="DQ23" i="24" s="1"/>
  <c r="DP25" i="24"/>
  <c r="DP27" i="24"/>
  <c r="DV16" i="24"/>
  <c r="DP9" i="24"/>
  <c r="DY40" i="24"/>
  <c r="EE41" i="24"/>
  <c r="BM56" i="13"/>
  <c r="BN56" i="13"/>
  <c r="EG36" i="24"/>
  <c r="DK18" i="24"/>
  <c r="DQ19" i="24"/>
  <c r="ED19" i="24" s="1"/>
  <c r="DW27" i="24"/>
  <c r="EC39" i="24"/>
  <c r="DW38" i="24"/>
  <c r="EB10" i="24"/>
  <c r="ED33" i="24"/>
  <c r="EQ33" i="24" s="1"/>
  <c r="DR19" i="24"/>
  <c r="DL18" i="24"/>
  <c r="EG35" i="24"/>
  <c r="DP22" i="24"/>
  <c r="AF6" i="16"/>
  <c r="AE3" i="16"/>
  <c r="AE5" i="16"/>
  <c r="EA33" i="24"/>
  <c r="EG34" i="24"/>
  <c r="EB23" i="24"/>
  <c r="DV22" i="24"/>
  <c r="DW30" i="24"/>
  <c r="Z6" i="13"/>
  <c r="Y5" i="13"/>
  <c r="Y3" i="13"/>
  <c r="DP14" i="24"/>
  <c r="DJ13" i="24"/>
  <c r="EF10" i="24"/>
  <c r="DK22" i="24"/>
  <c r="DQ17" i="24"/>
  <c r="DK16" i="24"/>
  <c r="DJ14" i="24"/>
  <c r="DP15" i="24"/>
  <c r="DS8" i="24"/>
  <c r="DY9" i="24"/>
  <c r="DR40" i="24"/>
  <c r="DX41" i="24"/>
  <c r="EE16" i="24"/>
  <c r="EE13" i="24"/>
  <c r="EO39" i="24"/>
  <c r="EC37" i="24"/>
  <c r="EP37" i="24" s="1"/>
  <c r="DW36" i="24"/>
  <c r="DJ21" i="24"/>
  <c r="DD20" i="24"/>
  <c r="DX27" i="24"/>
  <c r="DS12" i="24"/>
  <c r="DM11" i="24"/>
  <c r="DV23" i="24"/>
  <c r="DJ9" i="24"/>
  <c r="DW9" i="24" s="1"/>
  <c r="DD8" i="24"/>
  <c r="DV28" i="24"/>
  <c r="EI28" i="24" s="1"/>
  <c r="DV15" i="24"/>
  <c r="DT8" i="24"/>
  <c r="DZ9" i="24"/>
  <c r="DW18" i="24"/>
  <c r="EJ18" i="24" s="1"/>
  <c r="EO30" i="24"/>
  <c r="EU31" i="24"/>
  <c r="EH41" i="24"/>
  <c r="EO41" i="24"/>
  <c r="EO37" i="24"/>
  <c r="EI36" i="24"/>
  <c r="EP29" i="24"/>
  <c r="EJ28" i="24"/>
  <c r="EU37" i="24"/>
  <c r="EO36" i="24"/>
  <c r="EI14" i="24"/>
  <c r="EC13" i="24"/>
  <c r="EU38" i="24"/>
  <c r="EQ34" i="24"/>
  <c r="EK33" i="24"/>
  <c r="EN16" i="24"/>
  <c r="EG22" i="24"/>
  <c r="EA21" i="24"/>
  <c r="EJ19" i="24"/>
  <c r="ED18" i="24"/>
  <c r="EH13" i="24"/>
  <c r="EO38" i="24"/>
  <c r="EI37" i="24"/>
  <c r="EH19" i="24"/>
  <c r="EH24" i="24"/>
  <c r="EN37" i="24"/>
  <c r="EH36" i="24"/>
  <c r="EG27" i="24"/>
  <c r="EH14" i="24"/>
  <c r="EB13" i="24"/>
  <c r="EB22" i="24"/>
  <c r="EO29" i="24"/>
  <c r="EH21" i="24"/>
  <c r="EH22" i="24"/>
  <c r="EB21" i="24"/>
  <c r="EN23" i="24"/>
  <c r="EG13" i="24"/>
  <c r="EA12" i="24"/>
  <c r="EN27" i="24"/>
  <c r="EN28" i="24"/>
  <c r="EH27" i="24"/>
  <c r="EO27" i="24"/>
  <c r="EU28" i="24"/>
  <c r="EU35" i="24"/>
  <c r="EO34" i="24"/>
  <c r="AD30" i="6"/>
  <c r="H28" i="6"/>
  <c r="AF27" i="5"/>
  <c r="AH20" i="5"/>
  <c r="H24" i="6"/>
  <c r="J10" i="6"/>
  <c r="Q9" i="6"/>
  <c r="DW42" i="24"/>
  <c r="Q14" i="6"/>
  <c r="AD52" i="4"/>
  <c r="AD22" i="4"/>
  <c r="AD16" i="4"/>
  <c r="AC11" i="5"/>
  <c r="K7" i="6"/>
  <c r="AD18" i="5"/>
  <c r="AF24" i="5"/>
  <c r="V50" i="7"/>
  <c r="V49" i="7"/>
  <c r="I28" i="6"/>
  <c r="AG40" i="5"/>
  <c r="L18" i="6"/>
  <c r="AA39" i="5"/>
  <c r="H18" i="6"/>
  <c r="AA36" i="5"/>
  <c r="Z25" i="5"/>
  <c r="AA23" i="5"/>
  <c r="AF28" i="5"/>
  <c r="EB26" i="24"/>
  <c r="H26" i="6" s="1"/>
  <c r="EM42" i="24"/>
  <c r="DV26" i="24"/>
  <c r="AI12" i="5"/>
  <c r="M14" i="6"/>
  <c r="I40" i="6"/>
  <c r="AD56" i="4"/>
  <c r="AD57" i="4"/>
  <c r="AD13" i="4"/>
  <c r="AD25" i="4"/>
  <c r="W10" i="5"/>
  <c r="AD19" i="5"/>
  <c r="AJ19" i="5"/>
  <c r="V54" i="7"/>
  <c r="V58" i="7"/>
  <c r="AJ17" i="5"/>
  <c r="AC31" i="6"/>
  <c r="R19" i="6"/>
  <c r="U35" i="5"/>
  <c r="U28" i="5"/>
  <c r="Z27" i="5"/>
  <c r="M36" i="6"/>
  <c r="AA17" i="5"/>
  <c r="AH41" i="5"/>
  <c r="AH27" i="5"/>
  <c r="AF15" i="5"/>
  <c r="T27" i="6"/>
  <c r="N13" i="6"/>
  <c r="AA28" i="6"/>
  <c r="N42" i="6"/>
  <c r="EN42" i="24"/>
  <c r="AA35" i="6"/>
  <c r="H13" i="6"/>
  <c r="AF25" i="5"/>
  <c r="M41" i="6"/>
  <c r="ED42" i="24"/>
  <c r="AI41" i="5"/>
  <c r="O35" i="6"/>
  <c r="Z10" i="5"/>
  <c r="AD8" i="4"/>
  <c r="AD32" i="4"/>
  <c r="AD26" i="4"/>
  <c r="W12" i="5"/>
  <c r="V32" i="6"/>
  <c r="I24" i="6"/>
  <c r="V57" i="7"/>
  <c r="V48" i="7"/>
  <c r="V56" i="7"/>
  <c r="AF13" i="5"/>
  <c r="AI10" i="5"/>
  <c r="AI34" i="5"/>
  <c r="T8" i="5"/>
  <c r="AF16" i="5"/>
  <c r="U18" i="5"/>
  <c r="K16" i="6"/>
  <c r="AD8" i="5"/>
  <c r="O14" i="6"/>
  <c r="H22" i="6"/>
  <c r="P28" i="6"/>
  <c r="U27" i="6"/>
  <c r="N14" i="6"/>
  <c r="AA37" i="6"/>
  <c r="Q33" i="6"/>
  <c r="M13" i="6"/>
  <c r="G12" i="6"/>
  <c r="EO42" i="24"/>
  <c r="U41" i="6"/>
  <c r="P18" i="6"/>
  <c r="M22" i="6"/>
  <c r="T16" i="6"/>
  <c r="EU42" i="24"/>
  <c r="N21" i="6"/>
  <c r="J19" i="6"/>
  <c r="AD25" i="5"/>
  <c r="DJ26" i="24"/>
  <c r="EC42" i="24"/>
  <c r="EE42" i="24"/>
  <c r="R35" i="6"/>
  <c r="AI7" i="5"/>
  <c r="AJ22" i="5"/>
  <c r="T17" i="5"/>
  <c r="AD53" i="4"/>
  <c r="AD36" i="4"/>
  <c r="AD27" i="4"/>
  <c r="AD12" i="4"/>
  <c r="AC13" i="5"/>
  <c r="AG23" i="5"/>
  <c r="V47" i="7"/>
  <c r="V52" i="7"/>
  <c r="AH31" i="5"/>
  <c r="N15" i="6"/>
  <c r="J27" i="6"/>
  <c r="DK26" i="24"/>
  <c r="AF7" i="5"/>
  <c r="AA19" i="5"/>
  <c r="G33" i="6"/>
  <c r="T14" i="5"/>
  <c r="K13" i="6"/>
  <c r="AC12" i="5"/>
  <c r="M27" i="6"/>
  <c r="N19" i="6"/>
  <c r="N27" i="6"/>
  <c r="N22" i="6"/>
  <c r="W34" i="6"/>
  <c r="I13" i="6"/>
  <c r="N24" i="6"/>
  <c r="DZ26" i="24"/>
  <c r="N25" i="5"/>
  <c r="DP26" i="24"/>
  <c r="EK42" i="24"/>
  <c r="Q42" i="6" s="1"/>
  <c r="J28" i="6"/>
  <c r="K8" i="6"/>
  <c r="AD60" i="4"/>
  <c r="AD10" i="4"/>
  <c r="AD17" i="4"/>
  <c r="O40" i="6"/>
  <c r="R28" i="6"/>
  <c r="R11" i="6"/>
  <c r="AG10" i="5"/>
  <c r="V55" i="7"/>
  <c r="V60" i="7"/>
  <c r="J32" i="6"/>
  <c r="AC32" i="6"/>
  <c r="AF17" i="5"/>
  <c r="X19" i="5"/>
  <c r="I41" i="6"/>
  <c r="W8" i="5"/>
  <c r="AH32" i="5"/>
  <c r="H8" i="6"/>
  <c r="AI40" i="5"/>
  <c r="AG27" i="5"/>
  <c r="AB19" i="5"/>
  <c r="Z14" i="5"/>
  <c r="U39" i="6"/>
  <c r="W11" i="5"/>
  <c r="T23" i="6"/>
  <c r="N41" i="6"/>
  <c r="N36" i="6"/>
  <c r="P19" i="6"/>
  <c r="T28" i="6"/>
  <c r="DQ26" i="24"/>
  <c r="EI42" i="24"/>
  <c r="K32" i="6"/>
  <c r="AD58" i="4"/>
  <c r="AD18" i="4"/>
  <c r="AD19" i="4"/>
  <c r="H25" i="6"/>
  <c r="AI8" i="5"/>
  <c r="AA41" i="5"/>
  <c r="I11" i="6"/>
  <c r="V46" i="7"/>
  <c r="V59" i="7"/>
  <c r="I34" i="6"/>
  <c r="AJ21" i="5"/>
  <c r="Q10" i="6"/>
  <c r="N24" i="5"/>
  <c r="Z16" i="5"/>
  <c r="AD20" i="5"/>
  <c r="G13" i="6"/>
  <c r="AB31" i="5"/>
  <c r="O8" i="6"/>
  <c r="AE12" i="5"/>
  <c r="K41" i="6"/>
  <c r="I39" i="6"/>
  <c r="V18" i="5"/>
  <c r="H23" i="6"/>
  <c r="T13" i="5"/>
  <c r="V37" i="6"/>
  <c r="AF23" i="5"/>
  <c r="AG18" i="5"/>
  <c r="O36" i="6"/>
  <c r="O28" i="6"/>
  <c r="U25" i="5"/>
  <c r="AI31" i="5"/>
  <c r="AD59" i="4"/>
  <c r="AD31" i="4"/>
  <c r="AD41" i="4"/>
  <c r="AC14" i="5"/>
  <c r="U40" i="5"/>
  <c r="L27" i="6"/>
  <c r="V45" i="7"/>
  <c r="V53" i="7"/>
  <c r="AH34" i="5"/>
  <c r="T25" i="5"/>
  <c r="AG41" i="5"/>
  <c r="P33" i="6"/>
  <c r="G35" i="6"/>
  <c r="Y11" i="5"/>
  <c r="M35" i="6"/>
  <c r="AF22" i="5"/>
  <c r="L10" i="6"/>
  <c r="AC8" i="5"/>
  <c r="AG36" i="5"/>
  <c r="AG9" i="5"/>
  <c r="J18" i="6"/>
  <c r="AD55" i="4"/>
  <c r="AD33" i="4"/>
  <c r="AD23" i="4"/>
  <c r="W13" i="5"/>
  <c r="AB28" i="5"/>
  <c r="I18" i="6"/>
  <c r="V51" i="7"/>
  <c r="V44" i="7"/>
  <c r="AJ24" i="5"/>
  <c r="U39" i="5"/>
  <c r="Z8" i="5"/>
  <c r="T24" i="5"/>
  <c r="H10" i="6"/>
  <c r="Z22" i="5"/>
  <c r="AG30" i="5"/>
  <c r="U22" i="5"/>
  <c r="N8" i="5"/>
  <c r="AA31" i="6"/>
  <c r="AJ15" i="6"/>
  <c r="O19" i="6"/>
  <c r="I13" i="25"/>
  <c r="S42" i="6"/>
  <c r="AF26" i="5"/>
  <c r="J42" i="6"/>
  <c r="T26" i="5"/>
  <c r="I42" i="6"/>
  <c r="K42" i="6"/>
  <c r="AG12" i="25"/>
  <c r="U26" i="5"/>
  <c r="AD12" i="25"/>
  <c r="AJ26" i="5"/>
  <c r="Z26" i="5"/>
  <c r="AA26" i="5"/>
  <c r="O42" i="6"/>
  <c r="EO14" i="24" l="1"/>
  <c r="ES34" i="24"/>
  <c r="FE29" i="24"/>
  <c r="EC15" i="24"/>
  <c r="EQ28" i="24"/>
  <c r="EI27" i="24"/>
  <c r="EO28" i="24"/>
  <c r="DW21" i="24"/>
  <c r="EF9" i="24"/>
  <c r="EQ30" i="24"/>
  <c r="EL15" i="24"/>
  <c r="N66" i="5"/>
  <c r="N67" i="5"/>
  <c r="N62" i="5"/>
  <c r="N65" i="5"/>
  <c r="N68" i="5"/>
  <c r="N63" i="5"/>
  <c r="N64" i="5"/>
  <c r="Z62" i="5"/>
  <c r="Z63" i="5"/>
  <c r="Z67" i="5"/>
  <c r="Z66" i="5"/>
  <c r="Z65" i="5"/>
  <c r="Z64" i="5"/>
  <c r="Z68" i="5"/>
  <c r="AR9" i="5"/>
  <c r="AZ9" i="5"/>
  <c r="AV9" i="5"/>
  <c r="BE9" i="5"/>
  <c r="BC9" i="5"/>
  <c r="CW9" i="5"/>
  <c r="AY9" i="5"/>
  <c r="BD9" i="5"/>
  <c r="BJ9" i="5"/>
  <c r="AX9" i="5"/>
  <c r="AU9" i="5"/>
  <c r="AN9" i="5"/>
  <c r="AP9" i="5"/>
  <c r="BA9" i="5"/>
  <c r="CT9" i="5"/>
  <c r="BH9" i="5"/>
  <c r="BB9" i="5"/>
  <c r="AS9" i="5"/>
  <c r="CX9" i="5"/>
  <c r="BG9" i="5"/>
  <c r="BF9" i="5"/>
  <c r="AW9" i="5"/>
  <c r="AO9" i="5"/>
  <c r="AQ9" i="5"/>
  <c r="BI9" i="5"/>
  <c r="AT9" i="5"/>
  <c r="Y63" i="5"/>
  <c r="Y66" i="5"/>
  <c r="Y62" i="5"/>
  <c r="Y67" i="5"/>
  <c r="Y65" i="5"/>
  <c r="Y64" i="5"/>
  <c r="Y68" i="5"/>
  <c r="AS34" i="5"/>
  <c r="CT34" i="5"/>
  <c r="BD34" i="5"/>
  <c r="CX34" i="5"/>
  <c r="AN34" i="5"/>
  <c r="BE34" i="5"/>
  <c r="AO34" i="5"/>
  <c r="BG34" i="5"/>
  <c r="BC34" i="5"/>
  <c r="AW34" i="5"/>
  <c r="BH34" i="5"/>
  <c r="AQ34" i="5"/>
  <c r="BA34" i="5"/>
  <c r="AR34" i="5"/>
  <c r="AP34" i="5"/>
  <c r="AX34" i="5"/>
  <c r="AZ34" i="5"/>
  <c r="BB34" i="5"/>
  <c r="AU34" i="5"/>
  <c r="BJ34" i="5"/>
  <c r="CW34" i="5"/>
  <c r="AV34" i="5"/>
  <c r="AY34" i="5"/>
  <c r="BF34" i="5"/>
  <c r="BI34" i="5"/>
  <c r="AT34" i="5"/>
  <c r="V67" i="5"/>
  <c r="V65" i="5"/>
  <c r="V63" i="5"/>
  <c r="V62" i="5"/>
  <c r="V64" i="5"/>
  <c r="V68" i="5"/>
  <c r="V66" i="5"/>
  <c r="AO31" i="5"/>
  <c r="CW31" i="5"/>
  <c r="AY31" i="5"/>
  <c r="BI31" i="5"/>
  <c r="BG31" i="5"/>
  <c r="BB31" i="5"/>
  <c r="AT31" i="5"/>
  <c r="BC31" i="5"/>
  <c r="AV31" i="5"/>
  <c r="BH31" i="5"/>
  <c r="BF31" i="5"/>
  <c r="AQ31" i="5"/>
  <c r="CT31" i="5"/>
  <c r="BA31" i="5"/>
  <c r="AS31" i="5"/>
  <c r="AZ31" i="5"/>
  <c r="AR31" i="5"/>
  <c r="AN31" i="5"/>
  <c r="AX31" i="5"/>
  <c r="BD31" i="5"/>
  <c r="BJ31" i="5"/>
  <c r="BE31" i="5"/>
  <c r="AW31" i="5"/>
  <c r="CX31" i="5"/>
  <c r="AU31" i="5"/>
  <c r="AP31" i="5"/>
  <c r="BJ20" i="5"/>
  <c r="BC20" i="5"/>
  <c r="CT20" i="5"/>
  <c r="AR20" i="5"/>
  <c r="AY20" i="5"/>
  <c r="BI20" i="5"/>
  <c r="AS20" i="5"/>
  <c r="AZ20" i="5"/>
  <c r="AT20" i="5"/>
  <c r="AU20" i="5"/>
  <c r="AQ20" i="5"/>
  <c r="AX20" i="5"/>
  <c r="BG20" i="5"/>
  <c r="CW20" i="5"/>
  <c r="BF20" i="5"/>
  <c r="BH20" i="5"/>
  <c r="AN20" i="5"/>
  <c r="AW20" i="5"/>
  <c r="BE20" i="5"/>
  <c r="AV20" i="5"/>
  <c r="BA20" i="5"/>
  <c r="BD20" i="5"/>
  <c r="AP20" i="5"/>
  <c r="CX20" i="5"/>
  <c r="BB20" i="5"/>
  <c r="AO20" i="5"/>
  <c r="AP41" i="5"/>
  <c r="BI41" i="5"/>
  <c r="AW41" i="5"/>
  <c r="CT41" i="5"/>
  <c r="AX41" i="5"/>
  <c r="BH41" i="5"/>
  <c r="AQ41" i="5"/>
  <c r="AN41" i="5"/>
  <c r="AT41" i="5"/>
  <c r="BG41" i="5"/>
  <c r="BC41" i="5"/>
  <c r="BB41" i="5"/>
  <c r="CX41" i="5"/>
  <c r="AZ41" i="5"/>
  <c r="BJ41" i="5"/>
  <c r="BD41" i="5"/>
  <c r="CW41" i="5"/>
  <c r="AS41" i="5"/>
  <c r="AR41" i="5"/>
  <c r="BA41" i="5"/>
  <c r="AO41" i="5"/>
  <c r="BF41" i="5"/>
  <c r="AU41" i="5"/>
  <c r="AV41" i="5"/>
  <c r="AY41" i="5"/>
  <c r="BE41" i="5"/>
  <c r="EP41" i="24"/>
  <c r="W64" i="5"/>
  <c r="W68" i="5"/>
  <c r="W66" i="5"/>
  <c r="W63" i="5"/>
  <c r="W65" i="5"/>
  <c r="W67" i="5"/>
  <c r="W62" i="5"/>
  <c r="X65" i="5"/>
  <c r="X64" i="5"/>
  <c r="X62" i="5"/>
  <c r="X67" i="5"/>
  <c r="X68" i="5"/>
  <c r="X66" i="5"/>
  <c r="X63" i="5"/>
  <c r="DR25" i="24"/>
  <c r="T67" i="5"/>
  <c r="T63" i="5"/>
  <c r="T66" i="5"/>
  <c r="T64" i="5"/>
  <c r="T65" i="5"/>
  <c r="T68" i="5"/>
  <c r="T62" i="5"/>
  <c r="AD67" i="4"/>
  <c r="AD64" i="4"/>
  <c r="AD65" i="4"/>
  <c r="AD63" i="4"/>
  <c r="AD66" i="4"/>
  <c r="AD62" i="4"/>
  <c r="AD68" i="4"/>
  <c r="AD69" i="4"/>
  <c r="CX16" i="4"/>
  <c r="AN16" i="4"/>
  <c r="BD16" i="4"/>
  <c r="CW16" i="4"/>
  <c r="BI16" i="4"/>
  <c r="AT16" i="4"/>
  <c r="AS16" i="4"/>
  <c r="CT16" i="4"/>
  <c r="AO16" i="4"/>
  <c r="AR16" i="4"/>
  <c r="AU16" i="4"/>
  <c r="BC16" i="4"/>
  <c r="BJ16" i="4"/>
  <c r="BE16" i="4"/>
  <c r="BA16" i="4"/>
  <c r="AQ16" i="4"/>
  <c r="AY16" i="4"/>
  <c r="AP16" i="4"/>
  <c r="AZ16" i="4"/>
  <c r="AW16" i="4"/>
  <c r="AX16" i="4"/>
  <c r="AV16" i="4"/>
  <c r="BG16" i="4"/>
  <c r="BF16" i="4"/>
  <c r="BB16" i="4"/>
  <c r="BH16" i="4"/>
  <c r="DQ8" i="24"/>
  <c r="DK7" i="24"/>
  <c r="DR21" i="24"/>
  <c r="DX22" i="24"/>
  <c r="EJ30" i="24"/>
  <c r="EC22" i="24"/>
  <c r="EJ21" i="24" s="1"/>
  <c r="BO56" i="13"/>
  <c r="AC6" i="2"/>
  <c r="AB5" i="2"/>
  <c r="AB3" i="2"/>
  <c r="EH33" i="24"/>
  <c r="EB32" i="24"/>
  <c r="EH34" i="24"/>
  <c r="EB33" i="24"/>
  <c r="DR37" i="24"/>
  <c r="DX38" i="24"/>
  <c r="EC8" i="24"/>
  <c r="EE33" i="24"/>
  <c r="DY32" i="24"/>
  <c r="DR38" i="24"/>
  <c r="DX39" i="24"/>
  <c r="EG23" i="24"/>
  <c r="EF7" i="24"/>
  <c r="DW22" i="24"/>
  <c r="EC23" i="24"/>
  <c r="EP18" i="24"/>
  <c r="AE6" i="3"/>
  <c r="AD5" i="3"/>
  <c r="AD3" i="3"/>
  <c r="EE28" i="24"/>
  <c r="DY27" i="24"/>
  <c r="DZ13" i="24"/>
  <c r="DT12" i="24"/>
  <c r="AH6" i="5"/>
  <c r="AG5" i="5"/>
  <c r="AG3" i="5"/>
  <c r="AC6" i="6"/>
  <c r="AB5" i="6"/>
  <c r="AB3" i="6"/>
  <c r="AB3" i="17"/>
  <c r="AC6" i="17"/>
  <c r="AB5" i="17"/>
  <c r="FB30" i="24"/>
  <c r="EV29" i="24"/>
  <c r="EJ36" i="24"/>
  <c r="ED35" i="24"/>
  <c r="DZ7" i="24"/>
  <c r="EF8" i="24"/>
  <c r="ES10" i="24"/>
  <c r="EC21" i="24"/>
  <c r="EI22" i="24"/>
  <c r="EJ38" i="24"/>
  <c r="ED37" i="24"/>
  <c r="EB11" i="24"/>
  <c r="DV10" i="24"/>
  <c r="EN34" i="24"/>
  <c r="EN35" i="24"/>
  <c r="EJ41" i="24"/>
  <c r="DW7" i="24"/>
  <c r="DW25" i="24"/>
  <c r="ED40" i="24"/>
  <c r="ES27" i="24"/>
  <c r="DX40" i="24"/>
  <c r="DR39" i="24"/>
  <c r="EK29" i="24"/>
  <c r="EX29" i="24" s="1"/>
  <c r="EF14" i="24"/>
  <c r="BP59" i="13"/>
  <c r="EL31" i="24"/>
  <c r="EF30" i="24"/>
  <c r="DR24" i="24"/>
  <c r="DY23" i="24" s="1"/>
  <c r="DX25" i="24"/>
  <c r="BN33" i="5"/>
  <c r="BM33" i="5"/>
  <c r="EI23" i="24"/>
  <c r="DW13" i="24"/>
  <c r="DQ12" i="24"/>
  <c r="DY18" i="24"/>
  <c r="DS17" i="24"/>
  <c r="EP39" i="24"/>
  <c r="ER41" i="24"/>
  <c r="EH12" i="24"/>
  <c r="EP7" i="24"/>
  <c r="EE31" i="24"/>
  <c r="DY30" i="24"/>
  <c r="EN13" i="24"/>
  <c r="EG20" i="24"/>
  <c r="EC16" i="24"/>
  <c r="DW15" i="24"/>
  <c r="DK23" i="24"/>
  <c r="DQ24" i="24"/>
  <c r="EP34" i="24"/>
  <c r="EW33" i="24" s="1"/>
  <c r="ED41" i="24"/>
  <c r="X3" i="7"/>
  <c r="X5" i="7"/>
  <c r="Y6" i="7"/>
  <c r="EL8" i="24"/>
  <c r="BN38" i="4"/>
  <c r="BM38" i="4"/>
  <c r="DZ11" i="24"/>
  <c r="DT10" i="24"/>
  <c r="EV38" i="24"/>
  <c r="FC37" i="24" s="1"/>
  <c r="FB39" i="24"/>
  <c r="EC14" i="24"/>
  <c r="EE19" i="24"/>
  <c r="EJ27" i="24"/>
  <c r="EL40" i="24"/>
  <c r="EF39" i="24"/>
  <c r="AC6" i="4"/>
  <c r="AB3" i="4"/>
  <c r="AB5" i="4"/>
  <c r="EK32" i="24"/>
  <c r="DT7" i="24"/>
  <c r="DZ8" i="24"/>
  <c r="EA19" i="24"/>
  <c r="DU18" i="24"/>
  <c r="EI17" i="24"/>
  <c r="EE30" i="24"/>
  <c r="DY29" i="24"/>
  <c r="ER9" i="24"/>
  <c r="FD31" i="24"/>
  <c r="FK30" i="24" s="1"/>
  <c r="EQ32" i="24"/>
  <c r="ED9" i="24"/>
  <c r="EJ10" i="24"/>
  <c r="AF6" i="8"/>
  <c r="AE3" i="8"/>
  <c r="AE5" i="8"/>
  <c r="EY28" i="24"/>
  <c r="DQ16" i="24"/>
  <c r="DK15" i="24"/>
  <c r="ER8" i="24"/>
  <c r="DQ25" i="24"/>
  <c r="DK24" i="24"/>
  <c r="EM9" i="24"/>
  <c r="ER13" i="24"/>
  <c r="DQ13" i="24"/>
  <c r="DW14" i="24"/>
  <c r="EJ14" i="24" s="1"/>
  <c r="EN33" i="24"/>
  <c r="EH32" i="24"/>
  <c r="EI7" i="24"/>
  <c r="DQ7" i="24"/>
  <c r="EF33" i="24"/>
  <c r="DZ32" i="24"/>
  <c r="Y5" i="12"/>
  <c r="Y3" i="12"/>
  <c r="Z6" i="12"/>
  <c r="EK31" i="24"/>
  <c r="ED22" i="24"/>
  <c r="EJ23" i="24"/>
  <c r="EM33" i="24"/>
  <c r="EZ33" i="24" s="1"/>
  <c r="EG32" i="24"/>
  <c r="DW17" i="24"/>
  <c r="EG21" i="24"/>
  <c r="EL7" i="24"/>
  <c r="EY35" i="24"/>
  <c r="EG25" i="24"/>
  <c r="EA24" i="24"/>
  <c r="EG8" i="24"/>
  <c r="EA7" i="24"/>
  <c r="DX16" i="24"/>
  <c r="DR15" i="24"/>
  <c r="DR17" i="24"/>
  <c r="DX18" i="24"/>
  <c r="EK18" i="24" s="1"/>
  <c r="ED29" i="24"/>
  <c r="DW8" i="24"/>
  <c r="EW37" i="24"/>
  <c r="EL34" i="24"/>
  <c r="EC12" i="24"/>
  <c r="EI13" i="24"/>
  <c r="EI9" i="24"/>
  <c r="EP24" i="24"/>
  <c r="DT11" i="24"/>
  <c r="DZ12" i="24"/>
  <c r="DU17" i="24"/>
  <c r="EA18" i="24"/>
  <c r="AF2" i="4"/>
  <c r="EC10" i="24"/>
  <c r="EF40" i="24"/>
  <c r="EL41" i="24"/>
  <c r="ET41" i="24"/>
  <c r="EN40" i="24"/>
  <c r="EI25" i="24"/>
  <c r="EK27" i="24"/>
  <c r="EX27" i="24" s="1"/>
  <c r="EK41" i="24"/>
  <c r="ED17" i="24"/>
  <c r="EQ17" i="24" s="1"/>
  <c r="EC27" i="24"/>
  <c r="EP27" i="24" s="1"/>
  <c r="DR27" i="24"/>
  <c r="DX28" i="24"/>
  <c r="DX35" i="24"/>
  <c r="DR34" i="24"/>
  <c r="FD30" i="24"/>
  <c r="EG16" i="24"/>
  <c r="EM17" i="24"/>
  <c r="X2" i="7"/>
  <c r="EG19" i="24"/>
  <c r="DZ10" i="24"/>
  <c r="DT9" i="24"/>
  <c r="EJ39" i="24"/>
  <c r="EP40" i="24"/>
  <c r="AG5" i="24"/>
  <c r="AF6" i="24"/>
  <c r="EL12" i="24"/>
  <c r="DQ20" i="24"/>
  <c r="ED20" i="24" s="1"/>
  <c r="DK19" i="24"/>
  <c r="EE40" i="24"/>
  <c r="DY39" i="24"/>
  <c r="Z3" i="13"/>
  <c r="AA6" i="13"/>
  <c r="Z5" i="13"/>
  <c r="AF5" i="16"/>
  <c r="AG6" i="16"/>
  <c r="AF3" i="16"/>
  <c r="DW24" i="24"/>
  <c r="EC25" i="24"/>
  <c r="ED36" i="24"/>
  <c r="ED39" i="24"/>
  <c r="ES18" i="24"/>
  <c r="BO58" i="13"/>
  <c r="EJ40" i="24"/>
  <c r="EW40" i="24" s="1"/>
  <c r="EP28" i="24"/>
  <c r="EI24" i="24"/>
  <c r="EG18" i="24"/>
  <c r="EA17" i="24"/>
  <c r="EF11" i="24"/>
  <c r="AG6" i="11"/>
  <c r="AF3" i="11"/>
  <c r="AF5" i="11"/>
  <c r="EX14" i="24"/>
  <c r="EV41" i="24"/>
  <c r="EN21" i="24"/>
  <c r="EH20" i="24"/>
  <c r="EU41" i="24"/>
  <c r="EO40" i="24"/>
  <c r="EI21" i="24"/>
  <c r="EO18" i="24"/>
  <c r="EV37" i="24"/>
  <c r="EP36" i="24"/>
  <c r="EO12" i="24"/>
  <c r="EV36" i="24"/>
  <c r="EP35" i="24"/>
  <c r="FB37" i="24"/>
  <c r="FB34" i="24"/>
  <c r="EV33" i="24"/>
  <c r="EU15" i="24"/>
  <c r="EU27" i="24"/>
  <c r="EU36" i="24"/>
  <c r="EO35" i="24"/>
  <c r="EX33" i="24"/>
  <c r="ER32" i="24"/>
  <c r="EP13" i="24"/>
  <c r="EJ12" i="24"/>
  <c r="FB27" i="24"/>
  <c r="EN12" i="24"/>
  <c r="EH11" i="24"/>
  <c r="EO23" i="24"/>
  <c r="FB36" i="24"/>
  <c r="EV35" i="24"/>
  <c r="FB41" i="24"/>
  <c r="EV40" i="24"/>
  <c r="EQ18" i="24"/>
  <c r="EK17" i="24"/>
  <c r="BN20" i="5"/>
  <c r="BM20" i="5"/>
  <c r="EX32" i="24"/>
  <c r="EO20" i="24"/>
  <c r="EO13" i="24"/>
  <c r="EI12" i="24"/>
  <c r="EO21" i="24"/>
  <c r="EI20" i="24"/>
  <c r="EU22" i="24"/>
  <c r="EV28" i="24"/>
  <c r="EW28" i="24"/>
  <c r="EQ27" i="24"/>
  <c r="U14" i="6"/>
  <c r="W28" i="6"/>
  <c r="O27" i="6"/>
  <c r="U28" i="6"/>
  <c r="AG21" i="5"/>
  <c r="I22" i="6"/>
  <c r="AH39" i="5"/>
  <c r="O22" i="6"/>
  <c r="L14" i="6"/>
  <c r="V39" i="6"/>
  <c r="I16" i="6"/>
  <c r="O17" i="6"/>
  <c r="U24" i="5"/>
  <c r="O7" i="6"/>
  <c r="M13" i="25" s="1"/>
  <c r="AB15" i="5"/>
  <c r="I12" i="6"/>
  <c r="AE56" i="4"/>
  <c r="AE13" i="4"/>
  <c r="AE18" i="4"/>
  <c r="L40" i="6"/>
  <c r="M16" i="6"/>
  <c r="W53" i="7"/>
  <c r="W58" i="7"/>
  <c r="V40" i="6"/>
  <c r="I25" i="6"/>
  <c r="O24" i="6"/>
  <c r="Q17" i="6"/>
  <c r="W18" i="6"/>
  <c r="AB36" i="6"/>
  <c r="U42" i="6"/>
  <c r="O12" i="6"/>
  <c r="AA36" i="6"/>
  <c r="U13" i="6"/>
  <c r="AA41" i="6"/>
  <c r="AH27" i="6"/>
  <c r="U12" i="6"/>
  <c r="O21" i="6"/>
  <c r="EV42" i="24"/>
  <c r="AA8" i="5"/>
  <c r="M23" i="6"/>
  <c r="AG7" i="5"/>
  <c r="AG15" i="5"/>
  <c r="AH39" i="6"/>
  <c r="K30" i="6"/>
  <c r="J22" i="6"/>
  <c r="AB17" i="5"/>
  <c r="O13" i="6"/>
  <c r="AE57" i="4"/>
  <c r="AE10" i="4"/>
  <c r="AE14" i="4"/>
  <c r="R41" i="6"/>
  <c r="I27" i="6"/>
  <c r="S17" i="6"/>
  <c r="W49" i="7"/>
  <c r="W55" i="7"/>
  <c r="J36" i="6"/>
  <c r="M18" i="6"/>
  <c r="AD14" i="6"/>
  <c r="AB42" i="6"/>
  <c r="AC28" i="6"/>
  <c r="FB42" i="24"/>
  <c r="AA22" i="6"/>
  <c r="DX26" i="24"/>
  <c r="DR26" i="24"/>
  <c r="AB37" i="5"/>
  <c r="K28" i="6"/>
  <c r="P36" i="6"/>
  <c r="AG25" i="5"/>
  <c r="O23" i="6"/>
  <c r="N12" i="6"/>
  <c r="U23" i="5"/>
  <c r="R8" i="6"/>
  <c r="AA7" i="5"/>
  <c r="P23" i="6"/>
  <c r="AE35" i="6"/>
  <c r="AH18" i="5"/>
  <c r="O9" i="6"/>
  <c r="AE59" i="4"/>
  <c r="AE41" i="4"/>
  <c r="AE36" i="4"/>
  <c r="AE22" i="4"/>
  <c r="AB27" i="5"/>
  <c r="DY42" i="24"/>
  <c r="W47" i="7"/>
  <c r="W51" i="7"/>
  <c r="J39" i="6"/>
  <c r="G17" i="6"/>
  <c r="ED26" i="24"/>
  <c r="EC26" i="24"/>
  <c r="AB25" i="5"/>
  <c r="L7" i="6"/>
  <c r="J13" i="25" s="1"/>
  <c r="EF42" i="24"/>
  <c r="AI27" i="5"/>
  <c r="H11" i="6"/>
  <c r="J40" i="6"/>
  <c r="AA24" i="5"/>
  <c r="K19" i="6"/>
  <c r="Q32" i="6"/>
  <c r="AE28" i="6"/>
  <c r="X13" i="6"/>
  <c r="L33" i="6"/>
  <c r="M25" i="6"/>
  <c r="V24" i="6"/>
  <c r="AE55" i="4"/>
  <c r="AE34" i="4"/>
  <c r="AE31" i="4"/>
  <c r="AE23" i="4"/>
  <c r="T40" i="6"/>
  <c r="AH28" i="5"/>
  <c r="W56" i="7"/>
  <c r="W59" i="7"/>
  <c r="W57" i="7"/>
  <c r="R12" i="6"/>
  <c r="Y18" i="6"/>
  <c r="L11" i="6"/>
  <c r="ER42" i="24"/>
  <c r="EQ42" i="24"/>
  <c r="EI26" i="24"/>
  <c r="I8" i="6"/>
  <c r="AG22" i="5"/>
  <c r="AJ13" i="5"/>
  <c r="AJ7" i="5"/>
  <c r="EG26" i="24"/>
  <c r="AF10" i="5"/>
  <c r="Y27" i="6"/>
  <c r="L30" i="6"/>
  <c r="AG13" i="5"/>
  <c r="K31" i="6"/>
  <c r="P27" i="6"/>
  <c r="EA26" i="24"/>
  <c r="L30" i="7"/>
  <c r="AA16" i="5"/>
  <c r="AA13" i="5"/>
  <c r="AJ32" i="5"/>
  <c r="G24" i="6"/>
  <c r="AG8" i="5"/>
  <c r="AD11" i="5"/>
  <c r="AE53" i="4"/>
  <c r="AE12" i="4"/>
  <c r="AE25" i="4"/>
  <c r="AE32" i="4"/>
  <c r="O25" i="6"/>
  <c r="AH35" i="5"/>
  <c r="W46" i="7"/>
  <c r="W54" i="7"/>
  <c r="M19" i="6"/>
  <c r="AH36" i="6"/>
  <c r="U40" i="6"/>
  <c r="W17" i="6"/>
  <c r="EX42" i="24"/>
  <c r="T21" i="6"/>
  <c r="U23" i="6"/>
  <c r="V35" i="6"/>
  <c r="U18" i="6"/>
  <c r="AD33" i="6"/>
  <c r="T12" i="6"/>
  <c r="P12" i="6"/>
  <c r="G26" i="6"/>
  <c r="EP42" i="24"/>
  <c r="EZ42" i="24"/>
  <c r="K33" i="6"/>
  <c r="I23" i="6"/>
  <c r="AD12" i="5"/>
  <c r="L8" i="6"/>
  <c r="T34" i="6"/>
  <c r="AH40" i="5"/>
  <c r="AI23" i="5"/>
  <c r="AA12" i="5"/>
  <c r="AI30" i="5"/>
  <c r="R40" i="6"/>
  <c r="AJ8" i="5"/>
  <c r="W32" i="6"/>
  <c r="U15" i="5"/>
  <c r="P14" i="6"/>
  <c r="M32" i="6"/>
  <c r="M8" i="6"/>
  <c r="AC37" i="6"/>
  <c r="AJ12" i="5"/>
  <c r="AE58" i="4"/>
  <c r="AE40" i="4"/>
  <c r="AE30" i="4"/>
  <c r="AE27" i="4"/>
  <c r="Q27" i="6"/>
  <c r="W44" i="7"/>
  <c r="W48" i="7"/>
  <c r="AJ10" i="5"/>
  <c r="U19" i="5"/>
  <c r="X32" i="6"/>
  <c r="AC40" i="6"/>
  <c r="AB28" i="6"/>
  <c r="AD32" i="6"/>
  <c r="W27" i="6"/>
  <c r="AA27" i="6"/>
  <c r="AB37" i="6"/>
  <c r="N11" i="6"/>
  <c r="V36" i="6"/>
  <c r="O26" i="6"/>
  <c r="DW26" i="24"/>
  <c r="AH22" i="5"/>
  <c r="AI32" i="5"/>
  <c r="V18" i="6"/>
  <c r="Y10" i="6"/>
  <c r="AB39" i="5"/>
  <c r="AH25" i="5"/>
  <c r="AI18" i="5"/>
  <c r="T13" i="6"/>
  <c r="L39" i="6"/>
  <c r="G19" i="6"/>
  <c r="X8" i="6"/>
  <c r="AG17" i="5"/>
  <c r="EH26" i="24"/>
  <c r="R34" i="6"/>
  <c r="AE17" i="5"/>
  <c r="AE52" i="4"/>
  <c r="AE8" i="4"/>
  <c r="AE19" i="4"/>
  <c r="AE26" i="4"/>
  <c r="Q41" i="6"/>
  <c r="W45" i="7"/>
  <c r="W60" i="7"/>
  <c r="K40" i="6"/>
  <c r="P40" i="6"/>
  <c r="V27" i="6"/>
  <c r="T42" i="6"/>
  <c r="AB35" i="6"/>
  <c r="Q18" i="6"/>
  <c r="AD27" i="6"/>
  <c r="U35" i="6"/>
  <c r="AA42" i="6"/>
  <c r="U20" i="6"/>
  <c r="EM26" i="24"/>
  <c r="EJ42" i="24"/>
  <c r="H32" i="6"/>
  <c r="AC17" i="5"/>
  <c r="AD10" i="5"/>
  <c r="P10" i="6"/>
  <c r="AA25" i="5"/>
  <c r="N32" i="6"/>
  <c r="M21" i="6"/>
  <c r="AH16" i="5"/>
  <c r="G18" i="6"/>
  <c r="AE60" i="4"/>
  <c r="AE7" i="4"/>
  <c r="AE17" i="4"/>
  <c r="I10" i="6"/>
  <c r="J17" i="6"/>
  <c r="AJ30" i="6"/>
  <c r="W50" i="7"/>
  <c r="W52" i="7"/>
  <c r="P39" i="6"/>
  <c r="AI39" i="5"/>
  <c r="AG24" i="5"/>
  <c r="V28" i="6"/>
  <c r="U21" i="6"/>
  <c r="V13" i="6"/>
  <c r="AI37" i="6"/>
  <c r="P21" i="6"/>
  <c r="AE12" i="25"/>
  <c r="AH26" i="5"/>
  <c r="AB26" i="5"/>
  <c r="Y12" i="25"/>
  <c r="J26" i="6"/>
  <c r="I26" i="6"/>
  <c r="L42" i="6"/>
  <c r="X42" i="6"/>
  <c r="W42" i="6"/>
  <c r="AH12" i="25"/>
  <c r="M26" i="6"/>
  <c r="V42" i="6"/>
  <c r="AF42" i="6"/>
  <c r="AG26" i="5"/>
  <c r="N26" i="6"/>
  <c r="S26" i="6"/>
  <c r="P42" i="6"/>
  <c r="AC11" i="25"/>
  <c r="EV27" i="24" l="1"/>
  <c r="EY7" i="24"/>
  <c r="EZ9" i="24"/>
  <c r="EU33" i="24"/>
  <c r="AE62" i="4"/>
  <c r="AE67" i="4"/>
  <c r="AE65" i="4"/>
  <c r="AE69" i="4"/>
  <c r="AE63" i="4"/>
  <c r="AE68" i="4"/>
  <c r="AE64" i="4"/>
  <c r="AE66" i="4"/>
  <c r="AD65" i="5"/>
  <c r="AU10" i="5"/>
  <c r="BA10" i="5"/>
  <c r="AN10" i="5"/>
  <c r="BJ10" i="5"/>
  <c r="AD66" i="5"/>
  <c r="CX10" i="5"/>
  <c r="BB10" i="5"/>
  <c r="AD63" i="5"/>
  <c r="BE10" i="5"/>
  <c r="CW10" i="5"/>
  <c r="AT10" i="5"/>
  <c r="AD67" i="5"/>
  <c r="BH10" i="5"/>
  <c r="AW10" i="5"/>
  <c r="AZ10" i="5"/>
  <c r="AD64" i="5"/>
  <c r="BD10" i="5"/>
  <c r="AO10" i="5"/>
  <c r="AP10" i="5"/>
  <c r="AD62" i="5"/>
  <c r="AV10" i="5"/>
  <c r="BC10" i="5"/>
  <c r="AR10" i="5"/>
  <c r="CT10" i="5"/>
  <c r="AY10" i="5"/>
  <c r="AX10" i="5"/>
  <c r="BF10" i="5"/>
  <c r="AD68" i="5"/>
  <c r="BI10" i="5"/>
  <c r="AS10" i="5"/>
  <c r="BG10" i="5"/>
  <c r="AQ10" i="5"/>
  <c r="AC65" i="5"/>
  <c r="AC64" i="5"/>
  <c r="AC68" i="5"/>
  <c r="AC63" i="5"/>
  <c r="AC67" i="5"/>
  <c r="AC66" i="5"/>
  <c r="AC62" i="5"/>
  <c r="AE62" i="5"/>
  <c r="AE67" i="5"/>
  <c r="AE68" i="5"/>
  <c r="AE66" i="5"/>
  <c r="AE65" i="5"/>
  <c r="AE63" i="5"/>
  <c r="AE64" i="5"/>
  <c r="EO25" i="24"/>
  <c r="AQ39" i="5"/>
  <c r="AR39" i="5"/>
  <c r="CX39" i="5"/>
  <c r="AW39" i="5"/>
  <c r="BH39" i="5"/>
  <c r="BF39" i="5"/>
  <c r="AZ39" i="5"/>
  <c r="CT39" i="5"/>
  <c r="AN39" i="5"/>
  <c r="BG39" i="5"/>
  <c r="AO39" i="5"/>
  <c r="AX39" i="5"/>
  <c r="CW39" i="5"/>
  <c r="AV39" i="5"/>
  <c r="AS39" i="5"/>
  <c r="AY39" i="5"/>
  <c r="BI39" i="5"/>
  <c r="AP39" i="5"/>
  <c r="BC39" i="5"/>
  <c r="BA39" i="5"/>
  <c r="BE39" i="5"/>
  <c r="BD39" i="5"/>
  <c r="AU39" i="5"/>
  <c r="BJ39" i="5"/>
  <c r="BB39" i="5"/>
  <c r="AT39" i="5"/>
  <c r="AT32" i="5"/>
  <c r="BJ32" i="5"/>
  <c r="AW32" i="5"/>
  <c r="CX32" i="5"/>
  <c r="CW32" i="5"/>
  <c r="AX32" i="5"/>
  <c r="BA32" i="5"/>
  <c r="BE32" i="5"/>
  <c r="BG32" i="5"/>
  <c r="BD32" i="5"/>
  <c r="AZ32" i="5"/>
  <c r="BH32" i="5"/>
  <c r="AO32" i="5"/>
  <c r="AS32" i="5"/>
  <c r="AY32" i="5"/>
  <c r="AR32" i="5"/>
  <c r="BI32" i="5"/>
  <c r="AN32" i="5"/>
  <c r="BB32" i="5"/>
  <c r="BF32" i="5"/>
  <c r="AV32" i="5"/>
  <c r="AQ32" i="5"/>
  <c r="CT32" i="5"/>
  <c r="BC32" i="5"/>
  <c r="AU32" i="5"/>
  <c r="AP32" i="5"/>
  <c r="U63" i="5"/>
  <c r="U66" i="5"/>
  <c r="U67" i="5"/>
  <c r="U64" i="5"/>
  <c r="U62" i="5"/>
  <c r="U65" i="5"/>
  <c r="U68" i="5"/>
  <c r="BG15" i="5"/>
  <c r="AQ15" i="5"/>
  <c r="BA15" i="5"/>
  <c r="BC15" i="5"/>
  <c r="AT15" i="5"/>
  <c r="AW15" i="5"/>
  <c r="AS15" i="5"/>
  <c r="CW15" i="5"/>
  <c r="AU15" i="5"/>
  <c r="BJ15" i="5"/>
  <c r="BH15" i="5"/>
  <c r="AZ15" i="5"/>
  <c r="AV15" i="5"/>
  <c r="BD15" i="5"/>
  <c r="AO15" i="5"/>
  <c r="BF15" i="5"/>
  <c r="BE15" i="5"/>
  <c r="CT15" i="5"/>
  <c r="AN15" i="5"/>
  <c r="CX15" i="5"/>
  <c r="BB15" i="5"/>
  <c r="AX15" i="5"/>
  <c r="BI15" i="5"/>
  <c r="AP15" i="5"/>
  <c r="AY15" i="5"/>
  <c r="AR15" i="5"/>
  <c r="BB30" i="5"/>
  <c r="BD30" i="5"/>
  <c r="CT30" i="5"/>
  <c r="AO30" i="5"/>
  <c r="CW30" i="5"/>
  <c r="BH30" i="5"/>
  <c r="BF30" i="5"/>
  <c r="AU30" i="5"/>
  <c r="BE30" i="5"/>
  <c r="BA30" i="5"/>
  <c r="AT30" i="5"/>
  <c r="AW30" i="5"/>
  <c r="AN30" i="5"/>
  <c r="AP30" i="5"/>
  <c r="AS30" i="5"/>
  <c r="AV30" i="5"/>
  <c r="AQ30" i="5"/>
  <c r="AY30" i="5"/>
  <c r="BG30" i="5"/>
  <c r="CX30" i="5"/>
  <c r="BJ30" i="5"/>
  <c r="BI30" i="5"/>
  <c r="AR30" i="5"/>
  <c r="AZ30" i="5"/>
  <c r="AX30" i="5"/>
  <c r="BC30" i="5"/>
  <c r="AP40" i="5"/>
  <c r="AZ40" i="5"/>
  <c r="BJ40" i="5"/>
  <c r="BB40" i="5"/>
  <c r="AV40" i="5"/>
  <c r="AT40" i="5"/>
  <c r="AX40" i="5"/>
  <c r="BH40" i="5"/>
  <c r="AU40" i="5"/>
  <c r="AQ40" i="5"/>
  <c r="AR40" i="5"/>
  <c r="BE40" i="5"/>
  <c r="AY40" i="5"/>
  <c r="BF40" i="5"/>
  <c r="AN40" i="5"/>
  <c r="BG40" i="5"/>
  <c r="AO40" i="5"/>
  <c r="AS40" i="5"/>
  <c r="BC40" i="5"/>
  <c r="BD40" i="5"/>
  <c r="CW40" i="5"/>
  <c r="CX40" i="5"/>
  <c r="BA40" i="5"/>
  <c r="AW40" i="5"/>
  <c r="CT40" i="5"/>
  <c r="BI40" i="5"/>
  <c r="AT35" i="5"/>
  <c r="BD35" i="5"/>
  <c r="AV35" i="5"/>
  <c r="AZ35" i="5"/>
  <c r="AO35" i="5"/>
  <c r="AU35" i="5"/>
  <c r="BB35" i="5"/>
  <c r="CT35" i="5"/>
  <c r="BE35" i="5"/>
  <c r="BJ35" i="5"/>
  <c r="AP35" i="5"/>
  <c r="CW35" i="5"/>
  <c r="AY35" i="5"/>
  <c r="CX35" i="5"/>
  <c r="AS35" i="5"/>
  <c r="AW35" i="5"/>
  <c r="BC35" i="5"/>
  <c r="BH35" i="5"/>
  <c r="AQ35" i="5"/>
  <c r="BF35" i="5"/>
  <c r="AN35" i="5"/>
  <c r="BI35" i="5"/>
  <c r="AR35" i="5"/>
  <c r="AX35" i="5"/>
  <c r="BA35" i="5"/>
  <c r="BG35" i="5"/>
  <c r="EH25" i="24"/>
  <c r="AF68" i="5"/>
  <c r="AF66" i="5"/>
  <c r="AF67" i="5"/>
  <c r="AF65" i="5"/>
  <c r="AF62" i="5"/>
  <c r="AF64" i="5"/>
  <c r="AF63" i="5"/>
  <c r="EN25" i="24"/>
  <c r="I68" i="6"/>
  <c r="I62" i="6"/>
  <c r="I63" i="6"/>
  <c r="I64" i="6"/>
  <c r="I65" i="6"/>
  <c r="I66" i="6"/>
  <c r="I67" i="6"/>
  <c r="I61" i="6"/>
  <c r="EP25" i="24"/>
  <c r="AT28" i="5"/>
  <c r="AX28" i="5"/>
  <c r="CX28" i="5"/>
  <c r="BA28" i="5"/>
  <c r="BI28" i="5"/>
  <c r="CW28" i="5"/>
  <c r="AZ28" i="5"/>
  <c r="BC28" i="5"/>
  <c r="AW28" i="5"/>
  <c r="BJ28" i="5"/>
  <c r="AO28" i="5"/>
  <c r="BE28" i="5"/>
  <c r="BB28" i="5"/>
  <c r="AS28" i="5"/>
  <c r="AY28" i="5"/>
  <c r="AP28" i="5"/>
  <c r="AV28" i="5"/>
  <c r="CT28" i="5"/>
  <c r="BF28" i="5"/>
  <c r="BH28" i="5"/>
  <c r="AN28" i="5"/>
  <c r="BD28" i="5"/>
  <c r="AQ28" i="5"/>
  <c r="AU28" i="5"/>
  <c r="BG28" i="5"/>
  <c r="AR28" i="5"/>
  <c r="EM41" i="24"/>
  <c r="EF41" i="24"/>
  <c r="AU27" i="5"/>
  <c r="BD27" i="5"/>
  <c r="AR27" i="5"/>
  <c r="BE27" i="5"/>
  <c r="AQ27" i="5"/>
  <c r="BC27" i="5"/>
  <c r="AS27" i="5"/>
  <c r="BI27" i="5"/>
  <c r="BF27" i="5"/>
  <c r="BJ27" i="5"/>
  <c r="AT27" i="5"/>
  <c r="CX27" i="5"/>
  <c r="AX27" i="5"/>
  <c r="AP27" i="5"/>
  <c r="BA27" i="5"/>
  <c r="AO27" i="5"/>
  <c r="CT27" i="5"/>
  <c r="AZ27" i="5"/>
  <c r="BB27" i="5"/>
  <c r="BH27" i="5"/>
  <c r="CW27" i="5"/>
  <c r="AY27" i="5"/>
  <c r="AV27" i="5"/>
  <c r="BG27" i="5"/>
  <c r="AN27" i="5"/>
  <c r="AW27" i="5"/>
  <c r="AA64" i="5"/>
  <c r="AA63" i="5"/>
  <c r="AA68" i="5"/>
  <c r="AA67" i="5"/>
  <c r="AA65" i="5"/>
  <c r="AA66" i="5"/>
  <c r="AA62" i="5"/>
  <c r="DY25" i="24"/>
  <c r="AG66" i="5"/>
  <c r="AG63" i="5"/>
  <c r="AG65" i="5"/>
  <c r="AG64" i="5"/>
  <c r="AG68" i="5"/>
  <c r="AG62" i="5"/>
  <c r="AG67" i="5"/>
  <c r="AQ8" i="5"/>
  <c r="AT8" i="5"/>
  <c r="BA8" i="5"/>
  <c r="BG8" i="5"/>
  <c r="BD8" i="5"/>
  <c r="BI8" i="5"/>
  <c r="BE8" i="5"/>
  <c r="CT8" i="5"/>
  <c r="AY8" i="5"/>
  <c r="AS8" i="5"/>
  <c r="AO8" i="5"/>
  <c r="AR8" i="5"/>
  <c r="BB8" i="5"/>
  <c r="BH8" i="5"/>
  <c r="BC8" i="5"/>
  <c r="CX8" i="5"/>
  <c r="BF8" i="5"/>
  <c r="AV8" i="5"/>
  <c r="AU8" i="5"/>
  <c r="AZ8" i="5"/>
  <c r="AP8" i="5"/>
  <c r="AX8" i="5"/>
  <c r="CW8" i="5"/>
  <c r="AN8" i="5"/>
  <c r="BJ8" i="5"/>
  <c r="AW8" i="5"/>
  <c r="FC41" i="24"/>
  <c r="FC28" i="24"/>
  <c r="EF38" i="24"/>
  <c r="EQ38" i="24"/>
  <c r="EW39" i="24"/>
  <c r="EP10" i="24"/>
  <c r="EN18" i="24"/>
  <c r="EK16" i="24"/>
  <c r="EN20" i="24"/>
  <c r="Z3" i="12"/>
  <c r="AA6" i="12"/>
  <c r="Z5" i="12"/>
  <c r="EU32" i="24"/>
  <c r="EO31" i="24"/>
  <c r="ED25" i="24"/>
  <c r="EH18" i="24"/>
  <c r="EB17" i="24"/>
  <c r="EA9" i="24"/>
  <c r="EG10" i="24"/>
  <c r="EF17" i="24"/>
  <c r="DZ16" i="24"/>
  <c r="FK29" i="24"/>
  <c r="EP21" i="24"/>
  <c r="EJ20" i="24"/>
  <c r="AE3" i="3"/>
  <c r="AF6" i="3"/>
  <c r="AE5" i="3"/>
  <c r="EE38" i="24"/>
  <c r="DY37" i="24"/>
  <c r="EO32" i="24"/>
  <c r="EI31" i="24"/>
  <c r="EQ29" i="24"/>
  <c r="EL39" i="24"/>
  <c r="ER40" i="24"/>
  <c r="EG9" i="24"/>
  <c r="EA8" i="24"/>
  <c r="EX41" i="24"/>
  <c r="EB16" i="24"/>
  <c r="EH17" i="24"/>
  <c r="EN7" i="24"/>
  <c r="EJ17" i="24"/>
  <c r="EQ9" i="24"/>
  <c r="EK8" i="24"/>
  <c r="EN19" i="24"/>
  <c r="ES39" i="24"/>
  <c r="EM38" i="24"/>
  <c r="EQ41" i="24"/>
  <c r="EL18" i="24"/>
  <c r="EE24" i="24"/>
  <c r="EK25" i="24"/>
  <c r="DY38" i="24"/>
  <c r="EE39" i="24"/>
  <c r="AH3" i="5"/>
  <c r="AH5" i="5"/>
  <c r="AI6" i="5"/>
  <c r="EL32" i="24"/>
  <c r="EF31" i="24"/>
  <c r="BM34" i="5"/>
  <c r="BN34" i="5"/>
  <c r="AH6" i="16"/>
  <c r="AG5" i="16"/>
  <c r="AG3" i="16"/>
  <c r="DX19" i="24"/>
  <c r="DR18" i="24"/>
  <c r="EM10" i="24"/>
  <c r="EE34" i="24"/>
  <c r="DY33" i="24"/>
  <c r="ET8" i="24"/>
  <c r="ET32" i="24"/>
  <c r="EN31" i="24"/>
  <c r="DR14" i="24"/>
  <c r="FD32" i="24"/>
  <c r="EM8" i="24"/>
  <c r="EY40" i="24"/>
  <c r="EF29" i="24"/>
  <c r="EL30" i="24"/>
  <c r="ED12" i="24"/>
  <c r="DX11" i="24"/>
  <c r="EL23" i="24"/>
  <c r="EF22" i="24"/>
  <c r="EK40" i="24"/>
  <c r="AD6" i="17"/>
  <c r="AC3" i="17"/>
  <c r="AC5" i="17"/>
  <c r="EG12" i="24"/>
  <c r="EA11" i="24"/>
  <c r="EP23" i="24"/>
  <c r="EE21" i="24"/>
  <c r="DY20" i="24"/>
  <c r="AG3" i="11"/>
  <c r="AH6" i="11"/>
  <c r="AG5" i="11"/>
  <c r="BP58" i="13"/>
  <c r="EQ20" i="24"/>
  <c r="EK35" i="24"/>
  <c r="EA10" i="24"/>
  <c r="EG11" i="24"/>
  <c r="EH23" i="24"/>
  <c r="EN24" i="24"/>
  <c r="EG31" i="24"/>
  <c r="EM32" i="24"/>
  <c r="DX12" i="24"/>
  <c r="ED13" i="24"/>
  <c r="DX15" i="24"/>
  <c r="ED16" i="24"/>
  <c r="FR29" i="24"/>
  <c r="EG7" i="24"/>
  <c r="EW27" i="24"/>
  <c r="ER31" i="24"/>
  <c r="EJ13" i="24"/>
  <c r="EM29" i="24"/>
  <c r="ES30" i="24"/>
  <c r="FF27" i="24"/>
  <c r="EI10" i="24"/>
  <c r="EC9" i="24"/>
  <c r="EM7" i="24"/>
  <c r="EM13" i="24"/>
  <c r="ED21" i="24"/>
  <c r="EJ22" i="24"/>
  <c r="EP8" i="24"/>
  <c r="BN9" i="5"/>
  <c r="BM9" i="5"/>
  <c r="ES11" i="24"/>
  <c r="EY12" i="24"/>
  <c r="EK28" i="24"/>
  <c r="EU39" i="24"/>
  <c r="FA40" i="24"/>
  <c r="ET25" i="24"/>
  <c r="ES33" i="24"/>
  <c r="FE13" i="24"/>
  <c r="FL28" i="24"/>
  <c r="ED24" i="24"/>
  <c r="EQ40" i="24"/>
  <c r="EO11" i="24"/>
  <c r="EK34" i="24"/>
  <c r="EQ35" i="24"/>
  <c r="EL27" i="24"/>
  <c r="ES7" i="24"/>
  <c r="EK38" i="24"/>
  <c r="AC5" i="2"/>
  <c r="AC3" i="2"/>
  <c r="AD6" i="2"/>
  <c r="EE25" i="24"/>
  <c r="DY24" i="24"/>
  <c r="EH16" i="24"/>
  <c r="EN17" i="24"/>
  <c r="EQ39" i="24"/>
  <c r="FD39" i="24" s="1"/>
  <c r="AA5" i="13"/>
  <c r="AA3" i="13"/>
  <c r="AB6" i="13"/>
  <c r="Y2" i="7"/>
  <c r="EE27" i="24"/>
  <c r="FG41" i="24"/>
  <c r="EQ22" i="24"/>
  <c r="EW23" i="24"/>
  <c r="ED7" i="24"/>
  <c r="EL29" i="24"/>
  <c r="EF28" i="24"/>
  <c r="EY8" i="24"/>
  <c r="DX23" i="24"/>
  <c r="DR22" i="24"/>
  <c r="EU12" i="24"/>
  <c r="EJ25" i="24"/>
  <c r="EQ37" i="24"/>
  <c r="EK36" i="24"/>
  <c r="EW36" i="24"/>
  <c r="ER28" i="24"/>
  <c r="DY36" i="24"/>
  <c r="EE37" i="24"/>
  <c r="DX7" i="24"/>
  <c r="BN16" i="4"/>
  <c r="BM16" i="4"/>
  <c r="FK14" i="24"/>
  <c r="EQ36" i="24"/>
  <c r="AH5" i="24"/>
  <c r="AG6" i="24"/>
  <c r="EZ17" i="24"/>
  <c r="EY41" i="24"/>
  <c r="AG2" i="4"/>
  <c r="EP12" i="24"/>
  <c r="EV13" i="24"/>
  <c r="EE17" i="24"/>
  <c r="DY16" i="24"/>
  <c r="EK21" i="24"/>
  <c r="ER30" i="24"/>
  <c r="FI38" i="24"/>
  <c r="Y3" i="7"/>
  <c r="Z6" i="7"/>
  <c r="Y5" i="7"/>
  <c r="ED14" i="24"/>
  <c r="EJ15" i="24"/>
  <c r="EJ7" i="24"/>
  <c r="EW38" i="24"/>
  <c r="EJ9" i="24"/>
  <c r="AD6" i="6"/>
  <c r="AC5" i="6"/>
  <c r="AC3" i="6"/>
  <c r="EN22" i="24"/>
  <c r="EI32" i="24"/>
  <c r="EO33" i="24"/>
  <c r="BP56" i="13"/>
  <c r="ED8" i="24"/>
  <c r="BM31" i="5"/>
  <c r="BN31" i="5"/>
  <c r="EJ24" i="24"/>
  <c r="ED23" i="24"/>
  <c r="ET16" i="24"/>
  <c r="EN15" i="24"/>
  <c r="EM39" i="24"/>
  <c r="ES40" i="24"/>
  <c r="FF34" i="24"/>
  <c r="EJ11" i="24"/>
  <c r="EE15" i="24"/>
  <c r="ER15" i="24" s="1"/>
  <c r="DY14" i="24"/>
  <c r="EX31" i="24"/>
  <c r="DX24" i="24"/>
  <c r="DR23" i="24"/>
  <c r="AG6" i="8"/>
  <c r="AF5" i="8"/>
  <c r="AF3" i="8"/>
  <c r="AD6" i="4"/>
  <c r="AC5" i="4"/>
  <c r="AC3" i="4"/>
  <c r="EP16" i="24"/>
  <c r="ES14" i="24"/>
  <c r="EW41" i="24"/>
  <c r="FI29" i="24"/>
  <c r="EK39" i="24"/>
  <c r="EU34" i="24"/>
  <c r="EP22" i="24"/>
  <c r="BN41" i="5"/>
  <c r="BM41" i="5"/>
  <c r="FE41" i="24"/>
  <c r="EW12" i="24"/>
  <c r="EQ11" i="24"/>
  <c r="EU20" i="24"/>
  <c r="EO19" i="24"/>
  <c r="FI41" i="24"/>
  <c r="FC40" i="24"/>
  <c r="EV20" i="24"/>
  <c r="EP19" i="24"/>
  <c r="FE31" i="24"/>
  <c r="EV17" i="24"/>
  <c r="FB21" i="24"/>
  <c r="EX17" i="24"/>
  <c r="ER16" i="24"/>
  <c r="FE32" i="24"/>
  <c r="EY31" i="24"/>
  <c r="EV12" i="24"/>
  <c r="EP11" i="24"/>
  <c r="FI40" i="24"/>
  <c r="FC39" i="24"/>
  <c r="EV22" i="24"/>
  <c r="FB35" i="24"/>
  <c r="EV34" i="24"/>
  <c r="FI33" i="24"/>
  <c r="FC32" i="24"/>
  <c r="EP20" i="24"/>
  <c r="FB40" i="24"/>
  <c r="EV39" i="24"/>
  <c r="EW24" i="24"/>
  <c r="EO24" i="24"/>
  <c r="FC27" i="24"/>
  <c r="FI35" i="24"/>
  <c r="FC34" i="24"/>
  <c r="FC35" i="24"/>
  <c r="EW34" i="24"/>
  <c r="FJ40" i="24"/>
  <c r="FD27" i="24"/>
  <c r="FI36" i="24"/>
  <c r="EU11" i="24"/>
  <c r="EO10" i="24"/>
  <c r="FB14" i="24"/>
  <c r="EV11" i="24"/>
  <c r="ER17" i="24"/>
  <c r="EV24" i="24"/>
  <c r="EV19" i="24"/>
  <c r="EX16" i="24"/>
  <c r="FC36" i="24"/>
  <c r="EW35" i="24"/>
  <c r="AB27" i="6"/>
  <c r="AE7" i="6"/>
  <c r="AC13" i="25" s="1"/>
  <c r="AA33" i="6"/>
  <c r="EN26" i="24"/>
  <c r="S41" i="6"/>
  <c r="FI42" i="24"/>
  <c r="J25" i="6"/>
  <c r="R18" i="6"/>
  <c r="Z8" i="6"/>
  <c r="R30" i="6"/>
  <c r="N23" i="6"/>
  <c r="J16" i="6"/>
  <c r="G27" i="7"/>
  <c r="AG40" i="6"/>
  <c r="J24" i="6"/>
  <c r="W39" i="6"/>
  <c r="X58" i="7"/>
  <c r="X47" i="7"/>
  <c r="DY26" i="24"/>
  <c r="AE8" i="6"/>
  <c r="X28" i="6"/>
  <c r="W36" i="6"/>
  <c r="AF58" i="4"/>
  <c r="AF41" i="4"/>
  <c r="AF8" i="4"/>
  <c r="AF26" i="4"/>
  <c r="J8" i="6"/>
  <c r="S39" i="6"/>
  <c r="AH24" i="5"/>
  <c r="V16" i="6"/>
  <c r="AB17" i="6"/>
  <c r="AB22" i="6"/>
  <c r="AC24" i="6"/>
  <c r="FM42" i="24"/>
  <c r="T25" i="6"/>
  <c r="V25" i="6"/>
  <c r="ES42" i="24"/>
  <c r="AI41" i="6"/>
  <c r="T20" i="6"/>
  <c r="N18" i="6"/>
  <c r="G8" i="6"/>
  <c r="K24" i="6"/>
  <c r="R32" i="6"/>
  <c r="Z32" i="6"/>
  <c r="J12" i="6"/>
  <c r="T24" i="6"/>
  <c r="O10" i="6"/>
  <c r="Z25" i="6"/>
  <c r="W40" i="6"/>
  <c r="X57" i="7"/>
  <c r="X55" i="7"/>
  <c r="H41" i="7"/>
  <c r="AH23" i="5"/>
  <c r="AI36" i="5"/>
  <c r="AF53" i="4"/>
  <c r="AF14" i="4"/>
  <c r="AF22" i="4"/>
  <c r="AF17" i="4"/>
  <c r="Q21" i="6"/>
  <c r="P15" i="6"/>
  <c r="Y40" i="6"/>
  <c r="AB23" i="5"/>
  <c r="Y14" i="6"/>
  <c r="AI40" i="6"/>
  <c r="FC42" i="24"/>
  <c r="AI42" i="6" s="1"/>
  <c r="FD42" i="24"/>
  <c r="EP26" i="24"/>
  <c r="EE26" i="24"/>
  <c r="AI28" i="6"/>
  <c r="H17" i="6"/>
  <c r="AI37" i="5"/>
  <c r="AD41" i="6"/>
  <c r="Q8" i="6"/>
  <c r="Q25" i="6"/>
  <c r="L31" i="6"/>
  <c r="AH19" i="5"/>
  <c r="T31" i="6"/>
  <c r="M12" i="6"/>
  <c r="M7" i="6"/>
  <c r="Y33" i="6"/>
  <c r="U11" i="6"/>
  <c r="X50" i="7"/>
  <c r="X59" i="7"/>
  <c r="AB22" i="5"/>
  <c r="K37" i="6"/>
  <c r="AF57" i="4"/>
  <c r="AF10" i="4"/>
  <c r="AF25" i="4"/>
  <c r="AF33" i="4"/>
  <c r="X30" i="6"/>
  <c r="T22" i="6"/>
  <c r="G34" i="7"/>
  <c r="AB34" i="6"/>
  <c r="U19" i="6"/>
  <c r="AB24" i="6"/>
  <c r="AI32" i="6"/>
  <c r="J40" i="7"/>
  <c r="J36" i="7"/>
  <c r="AI35" i="6"/>
  <c r="AB20" i="6"/>
  <c r="V19" i="6"/>
  <c r="J41" i="7"/>
  <c r="AB12" i="6"/>
  <c r="AI27" i="6"/>
  <c r="FK42" i="24"/>
  <c r="EU26" i="24"/>
  <c r="EJ26" i="24"/>
  <c r="FE42" i="24"/>
  <c r="EQ26" i="24"/>
  <c r="AI25" i="5"/>
  <c r="V21" i="6"/>
  <c r="U32" i="6"/>
  <c r="H16" i="6"/>
  <c r="T19" i="6"/>
  <c r="AB18" i="5"/>
  <c r="AB14" i="5"/>
  <c r="R23" i="6"/>
  <c r="G11" i="6"/>
  <c r="AK11" i="5"/>
  <c r="M31" i="6"/>
  <c r="AC27" i="6"/>
  <c r="Y11" i="6"/>
  <c r="AK13" i="6"/>
  <c r="Q34" i="6"/>
  <c r="X49" i="7"/>
  <c r="X60" i="7"/>
  <c r="W22" i="6"/>
  <c r="AA12" i="6"/>
  <c r="AH7" i="5"/>
  <c r="AF17" i="6"/>
  <c r="AF60" i="4"/>
  <c r="AF31" i="4"/>
  <c r="AF12" i="4"/>
  <c r="AF21" i="4"/>
  <c r="J38" i="7"/>
  <c r="P11" i="6"/>
  <c r="AD42" i="6"/>
  <c r="AH35" i="6"/>
  <c r="J42" i="7"/>
  <c r="AH42" i="6"/>
  <c r="AI36" i="6"/>
  <c r="AB19" i="6"/>
  <c r="X17" i="6"/>
  <c r="EW42" i="24"/>
  <c r="U25" i="6"/>
  <c r="EL42" i="24"/>
  <c r="EK26" i="24"/>
  <c r="M10" i="6"/>
  <c r="O31" i="6"/>
  <c r="N17" i="6"/>
  <c r="Y39" i="6"/>
  <c r="K39" i="6"/>
  <c r="S10" i="6"/>
  <c r="AJ32" i="6"/>
  <c r="L22" i="6"/>
  <c r="W20" i="6"/>
  <c r="S32" i="6"/>
  <c r="S13" i="6"/>
  <c r="M28" i="7"/>
  <c r="W35" i="6"/>
  <c r="K25" i="6"/>
  <c r="X46" i="7"/>
  <c r="X52" i="7"/>
  <c r="AC23" i="6"/>
  <c r="P25" i="6"/>
  <c r="AE41" i="6"/>
  <c r="AF56" i="4"/>
  <c r="AF27" i="4"/>
  <c r="AF37" i="4"/>
  <c r="V12" i="6"/>
  <c r="P7" i="6"/>
  <c r="O32" i="6"/>
  <c r="P24" i="6"/>
  <c r="Q39" i="6"/>
  <c r="W11" i="6"/>
  <c r="AH40" i="6"/>
  <c r="AA26" i="6"/>
  <c r="EZ26" i="24"/>
  <c r="L41" i="6"/>
  <c r="AC39" i="6"/>
  <c r="S8" i="6"/>
  <c r="Q40" i="6"/>
  <c r="K21" i="6"/>
  <c r="Q35" i="6"/>
  <c r="AH12" i="5"/>
  <c r="P13" i="6"/>
  <c r="AE12" i="6"/>
  <c r="EF26" i="24"/>
  <c r="AI24" i="5"/>
  <c r="X45" i="7"/>
  <c r="X44" i="7"/>
  <c r="X48" i="7"/>
  <c r="AF52" i="4"/>
  <c r="AF34" i="4"/>
  <c r="AF18" i="4"/>
  <c r="AB13" i="6"/>
  <c r="J23" i="6"/>
  <c r="AI14" i="5"/>
  <c r="AA34" i="6"/>
  <c r="V11" i="6"/>
  <c r="AB11" i="6"/>
  <c r="AA11" i="6"/>
  <c r="AD17" i="6"/>
  <c r="AJ27" i="6"/>
  <c r="AB39" i="6"/>
  <c r="V20" i="6"/>
  <c r="AK31" i="6"/>
  <c r="AK42" i="6"/>
  <c r="AK32" i="6"/>
  <c r="V10" i="6"/>
  <c r="AA32" i="6"/>
  <c r="L17" i="6"/>
  <c r="R39" i="6"/>
  <c r="AE40" i="6"/>
  <c r="G10" i="6"/>
  <c r="J13" i="6"/>
  <c r="P22" i="6"/>
  <c r="Q28" i="6"/>
  <c r="R27" i="6"/>
  <c r="N16" i="6"/>
  <c r="X51" i="7"/>
  <c r="X56" i="7"/>
  <c r="Q36" i="6"/>
  <c r="AF55" i="4"/>
  <c r="AF32" i="4"/>
  <c r="AF23" i="4"/>
  <c r="AF13" i="4"/>
  <c r="K17" i="6"/>
  <c r="P9" i="6"/>
  <c r="Z16" i="6"/>
  <c r="AD31" i="6"/>
  <c r="V22" i="6"/>
  <c r="AJ39" i="6"/>
  <c r="AH14" i="6"/>
  <c r="AI39" i="6"/>
  <c r="U24" i="6"/>
  <c r="AA20" i="6"/>
  <c r="N25" i="6"/>
  <c r="T18" i="6"/>
  <c r="AJ16" i="5"/>
  <c r="X40" i="6"/>
  <c r="P17" i="6"/>
  <c r="W41" i="6"/>
  <c r="M11" i="6"/>
  <c r="V8" i="6"/>
  <c r="AA39" i="6"/>
  <c r="T17" i="6"/>
  <c r="X53" i="7"/>
  <c r="X54" i="7"/>
  <c r="K27" i="6"/>
  <c r="L28" i="6"/>
  <c r="AC36" i="6"/>
  <c r="L14" i="7"/>
  <c r="AF59" i="4"/>
  <c r="AF40" i="4"/>
  <c r="AF30" i="4"/>
  <c r="AF19" i="4"/>
  <c r="AI16" i="5"/>
  <c r="U10" i="6"/>
  <c r="T26" i="6"/>
  <c r="AC12" i="6"/>
  <c r="AI26" i="5"/>
  <c r="N42" i="7"/>
  <c r="Y42" i="6"/>
  <c r="AJ42" i="6"/>
  <c r="V26" i="6"/>
  <c r="K26" i="6"/>
  <c r="K13" i="25"/>
  <c r="P26" i="6"/>
  <c r="W26" i="6"/>
  <c r="AF12" i="25"/>
  <c r="AC42" i="6"/>
  <c r="R42" i="6"/>
  <c r="Q26" i="6"/>
  <c r="N13" i="25"/>
  <c r="AF26" i="6"/>
  <c r="L26" i="6"/>
  <c r="EK15" i="24" l="1"/>
  <c r="BB26" i="5"/>
  <c r="AQ26" i="5"/>
  <c r="BA26" i="5"/>
  <c r="BJ26" i="5"/>
  <c r="AS26" i="5"/>
  <c r="AX26" i="5"/>
  <c r="AO26" i="5"/>
  <c r="BE26" i="5"/>
  <c r="AN26" i="5"/>
  <c r="AR26" i="5"/>
  <c r="BD26" i="5"/>
  <c r="BH26" i="5"/>
  <c r="AV26" i="5"/>
  <c r="AT26" i="5"/>
  <c r="BC26" i="5"/>
  <c r="AW26" i="5"/>
  <c r="AU26" i="5"/>
  <c r="AP26" i="5"/>
  <c r="CW26" i="5"/>
  <c r="AY26" i="5"/>
  <c r="CT26" i="5"/>
  <c r="CX26" i="5"/>
  <c r="BG26" i="5"/>
  <c r="BF26" i="5"/>
  <c r="AZ26" i="5"/>
  <c r="BI26" i="5"/>
  <c r="AY16" i="5"/>
  <c r="BF16" i="5"/>
  <c r="BB16" i="5"/>
  <c r="CT16" i="5"/>
  <c r="CW16" i="5"/>
  <c r="BG16" i="5"/>
  <c r="BD16" i="5"/>
  <c r="BE16" i="5"/>
  <c r="AO16" i="5"/>
  <c r="AN16" i="5"/>
  <c r="CX16" i="5"/>
  <c r="BC16" i="5"/>
  <c r="BJ16" i="5"/>
  <c r="BH16" i="5"/>
  <c r="BI16" i="5"/>
  <c r="AS16" i="5"/>
  <c r="AZ16" i="5"/>
  <c r="AW16" i="5"/>
  <c r="AP16" i="5"/>
  <c r="AQ16" i="5"/>
  <c r="BA16" i="5"/>
  <c r="AX16" i="5"/>
  <c r="AU16" i="5"/>
  <c r="AR16" i="5"/>
  <c r="AT16" i="5"/>
  <c r="AV16" i="5"/>
  <c r="AJ66" i="5"/>
  <c r="AJ68" i="5"/>
  <c r="AJ67" i="5"/>
  <c r="AJ62" i="5"/>
  <c r="AJ65" i="5"/>
  <c r="AJ63" i="5"/>
  <c r="AJ64" i="5"/>
  <c r="EM25" i="24"/>
  <c r="BJ12" i="5"/>
  <c r="BC12" i="5"/>
  <c r="BF12" i="5"/>
  <c r="AZ12" i="5"/>
  <c r="BH12" i="5"/>
  <c r="CW12" i="5"/>
  <c r="AP12" i="5"/>
  <c r="AN12" i="5"/>
  <c r="BD12" i="5"/>
  <c r="CX12" i="5"/>
  <c r="AX12" i="5"/>
  <c r="AW12" i="5"/>
  <c r="CT12" i="5"/>
  <c r="AS12" i="5"/>
  <c r="BI12" i="5"/>
  <c r="BA12" i="5"/>
  <c r="AQ12" i="5"/>
  <c r="AU12" i="5"/>
  <c r="AR12" i="5"/>
  <c r="AO12" i="5"/>
  <c r="BG12" i="5"/>
  <c r="BB12" i="5"/>
  <c r="AV12" i="5"/>
  <c r="BE12" i="5"/>
  <c r="AY12" i="5"/>
  <c r="AT12" i="5"/>
  <c r="FD41" i="24"/>
  <c r="AH65" i="5"/>
  <c r="AH63" i="5"/>
  <c r="AH64" i="5"/>
  <c r="AH67" i="5"/>
  <c r="AH66" i="5"/>
  <c r="AH62" i="5"/>
  <c r="AH68" i="5"/>
  <c r="BC7" i="5"/>
  <c r="BE7" i="5"/>
  <c r="AY7" i="5"/>
  <c r="AN7" i="5"/>
  <c r="BA7" i="5"/>
  <c r="AZ7" i="5"/>
  <c r="AO7" i="5"/>
  <c r="CW7" i="5"/>
  <c r="BG7" i="5"/>
  <c r="AQ7" i="5"/>
  <c r="BJ7" i="5"/>
  <c r="AU7" i="5"/>
  <c r="BH7" i="5"/>
  <c r="AX7" i="5"/>
  <c r="BI7" i="5"/>
  <c r="AS7" i="5"/>
  <c r="AV7" i="5"/>
  <c r="AW7" i="5"/>
  <c r="CT7" i="5"/>
  <c r="CX7" i="5"/>
  <c r="AR7" i="5"/>
  <c r="AT7" i="5"/>
  <c r="BD7" i="5"/>
  <c r="AP7" i="5"/>
  <c r="BF7" i="5"/>
  <c r="BB7" i="5"/>
  <c r="AK68" i="5"/>
  <c r="AK63" i="5"/>
  <c r="AK62" i="5"/>
  <c r="AK65" i="5"/>
  <c r="AK66" i="5"/>
  <c r="AK67" i="5"/>
  <c r="AK64" i="5"/>
  <c r="BJ11" i="5"/>
  <c r="AN11" i="5"/>
  <c r="AU11" i="5"/>
  <c r="BH11" i="5"/>
  <c r="BG11" i="5"/>
  <c r="AZ11" i="5"/>
  <c r="CX11" i="5"/>
  <c r="BI11" i="5"/>
  <c r="BB11" i="5"/>
  <c r="AR11" i="5"/>
  <c r="BE11" i="5"/>
  <c r="AS11" i="5"/>
  <c r="AT11" i="5"/>
  <c r="CT11" i="5"/>
  <c r="AP11" i="5"/>
  <c r="AQ11" i="5"/>
  <c r="BC11" i="5"/>
  <c r="AY11" i="5"/>
  <c r="AX11" i="5"/>
  <c r="BF11" i="5"/>
  <c r="AW11" i="5"/>
  <c r="AV11" i="5"/>
  <c r="BA11" i="5"/>
  <c r="AO11" i="5"/>
  <c r="BD11" i="5"/>
  <c r="CW11" i="5"/>
  <c r="AB67" i="5"/>
  <c r="AB68" i="5"/>
  <c r="AB63" i="5"/>
  <c r="AB65" i="5"/>
  <c r="AB64" i="5"/>
  <c r="AB66" i="5"/>
  <c r="AB62" i="5"/>
  <c r="BB14" i="5"/>
  <c r="BJ14" i="5"/>
  <c r="BI14" i="5"/>
  <c r="BE14" i="5"/>
  <c r="AP14" i="5"/>
  <c r="AS14" i="5"/>
  <c r="BF14" i="5"/>
  <c r="AQ14" i="5"/>
  <c r="BD14" i="5"/>
  <c r="BG14" i="5"/>
  <c r="AO14" i="5"/>
  <c r="CW14" i="5"/>
  <c r="AY14" i="5"/>
  <c r="AU14" i="5"/>
  <c r="AT14" i="5"/>
  <c r="BC14" i="5"/>
  <c r="AN14" i="5"/>
  <c r="CX14" i="5"/>
  <c r="AX14" i="5"/>
  <c r="AZ14" i="5"/>
  <c r="AW14" i="5"/>
  <c r="BA14" i="5"/>
  <c r="CT14" i="5"/>
  <c r="AV14" i="5"/>
  <c r="AR14" i="5"/>
  <c r="BH14" i="5"/>
  <c r="AN18" i="5"/>
  <c r="AZ18" i="5"/>
  <c r="CW18" i="5"/>
  <c r="BC18" i="5"/>
  <c r="BH18" i="5"/>
  <c r="BD18" i="5"/>
  <c r="AS18" i="5"/>
  <c r="AP18" i="5"/>
  <c r="BG18" i="5"/>
  <c r="AQ18" i="5"/>
  <c r="AV18" i="5"/>
  <c r="BA18" i="5"/>
  <c r="BB18" i="5"/>
  <c r="BF18" i="5"/>
  <c r="CX18" i="5"/>
  <c r="BJ18" i="5"/>
  <c r="BI18" i="5"/>
  <c r="BE18" i="5"/>
  <c r="AW18" i="5"/>
  <c r="AX18" i="5"/>
  <c r="AT18" i="5"/>
  <c r="AU18" i="5"/>
  <c r="AR18" i="5"/>
  <c r="AO18" i="5"/>
  <c r="AY18" i="5"/>
  <c r="CT18" i="5"/>
  <c r="H65" i="6"/>
  <c r="H64" i="6"/>
  <c r="H61" i="6"/>
  <c r="H66" i="6"/>
  <c r="H68" i="6"/>
  <c r="H67" i="6"/>
  <c r="H63" i="6"/>
  <c r="H62" i="6"/>
  <c r="BH25" i="5"/>
  <c r="BJ25" i="5"/>
  <c r="BA25" i="5"/>
  <c r="CT25" i="5"/>
  <c r="AY25" i="5"/>
  <c r="CX25" i="5"/>
  <c r="AU25" i="5"/>
  <c r="AO25" i="5"/>
  <c r="BC25" i="5"/>
  <c r="CW25" i="5"/>
  <c r="AS25" i="5"/>
  <c r="BB25" i="5"/>
  <c r="BI25" i="5"/>
  <c r="AZ25" i="5"/>
  <c r="BF25" i="5"/>
  <c r="AT25" i="5"/>
  <c r="AR25" i="5"/>
  <c r="AX25" i="5"/>
  <c r="BD25" i="5"/>
  <c r="AP25" i="5"/>
  <c r="BG25" i="5"/>
  <c r="AW25" i="5"/>
  <c r="AV25" i="5"/>
  <c r="AQ25" i="5"/>
  <c r="BE25" i="5"/>
  <c r="AN25" i="5"/>
  <c r="FB25" i="24"/>
  <c r="BH19" i="5"/>
  <c r="BB19" i="5"/>
  <c r="AW19" i="5"/>
  <c r="AT19" i="5"/>
  <c r="AP19" i="5"/>
  <c r="AV19" i="5"/>
  <c r="AO19" i="5"/>
  <c r="AY19" i="5"/>
  <c r="BA19" i="5"/>
  <c r="AQ19" i="5"/>
  <c r="BJ19" i="5"/>
  <c r="AZ19" i="5"/>
  <c r="AU19" i="5"/>
  <c r="AN19" i="5"/>
  <c r="AX19" i="5"/>
  <c r="BD19" i="5"/>
  <c r="CW19" i="5"/>
  <c r="BE19" i="5"/>
  <c r="AR19" i="5"/>
  <c r="BF19" i="5"/>
  <c r="CT19" i="5"/>
  <c r="BG19" i="5"/>
  <c r="BC19" i="5"/>
  <c r="BI19" i="5"/>
  <c r="AS19" i="5"/>
  <c r="CX19" i="5"/>
  <c r="CX37" i="5"/>
  <c r="BJ37" i="5"/>
  <c r="BH37" i="5"/>
  <c r="BA37" i="5"/>
  <c r="AS37" i="5"/>
  <c r="AN37" i="5"/>
  <c r="BD37" i="5"/>
  <c r="BB37" i="5"/>
  <c r="CT37" i="5"/>
  <c r="AX37" i="5"/>
  <c r="BG37" i="5"/>
  <c r="AU37" i="5"/>
  <c r="BI37" i="5"/>
  <c r="AO37" i="5"/>
  <c r="AR37" i="5"/>
  <c r="BE37" i="5"/>
  <c r="CW37" i="5"/>
  <c r="BC37" i="5"/>
  <c r="AZ37" i="5"/>
  <c r="BF37" i="5"/>
  <c r="AP37" i="5"/>
  <c r="AT37" i="5"/>
  <c r="AQ37" i="5"/>
  <c r="AW37" i="5"/>
  <c r="AY37" i="5"/>
  <c r="AV37" i="5"/>
  <c r="CW23" i="5"/>
  <c r="CX23" i="5"/>
  <c r="AN23" i="5"/>
  <c r="BC23" i="5"/>
  <c r="AW23" i="5"/>
  <c r="AU23" i="5"/>
  <c r="BI23" i="5"/>
  <c r="AY23" i="5"/>
  <c r="BB23" i="5"/>
  <c r="AV23" i="5"/>
  <c r="AX23" i="5"/>
  <c r="BA23" i="5"/>
  <c r="BD23" i="5"/>
  <c r="CT23" i="5"/>
  <c r="BF23" i="5"/>
  <c r="BG23" i="5"/>
  <c r="AS23" i="5"/>
  <c r="AT23" i="5"/>
  <c r="BJ23" i="5"/>
  <c r="AR23" i="5"/>
  <c r="AZ23" i="5"/>
  <c r="AO23" i="5"/>
  <c r="AQ23" i="5"/>
  <c r="BE23" i="5"/>
  <c r="BH23" i="5"/>
  <c r="AP23" i="5"/>
  <c r="AW36" i="5"/>
  <c r="AN36" i="5"/>
  <c r="BH36" i="5"/>
  <c r="CT36" i="5"/>
  <c r="BJ36" i="5"/>
  <c r="AZ36" i="5"/>
  <c r="AO36" i="5"/>
  <c r="CX36" i="5"/>
  <c r="AY36" i="5"/>
  <c r="AP36" i="5"/>
  <c r="BE36" i="5"/>
  <c r="AR36" i="5"/>
  <c r="BG36" i="5"/>
  <c r="AV36" i="5"/>
  <c r="AX36" i="5"/>
  <c r="BD36" i="5"/>
  <c r="BA36" i="5"/>
  <c r="AQ36" i="5"/>
  <c r="BF36" i="5"/>
  <c r="BI36" i="5"/>
  <c r="BC36" i="5"/>
  <c r="AU36" i="5"/>
  <c r="AT36" i="5"/>
  <c r="AS36" i="5"/>
  <c r="CW36" i="5"/>
  <c r="BB36" i="5"/>
  <c r="G66" i="6"/>
  <c r="G63" i="6"/>
  <c r="G64" i="6"/>
  <c r="G68" i="6"/>
  <c r="G65" i="6"/>
  <c r="G67" i="6"/>
  <c r="G61" i="6"/>
  <c r="G62" i="6"/>
  <c r="CX24" i="5"/>
  <c r="AP24" i="5"/>
  <c r="AV24" i="5"/>
  <c r="AX24" i="5"/>
  <c r="AS24" i="5"/>
  <c r="BF24" i="5"/>
  <c r="CT24" i="5"/>
  <c r="BG24" i="5"/>
  <c r="AZ24" i="5"/>
  <c r="BH24" i="5"/>
  <c r="AW24" i="5"/>
  <c r="BD24" i="5"/>
  <c r="BE24" i="5"/>
  <c r="BB24" i="5"/>
  <c r="AY24" i="5"/>
  <c r="AT24" i="5"/>
  <c r="AQ24" i="5"/>
  <c r="BJ24" i="5"/>
  <c r="BA24" i="5"/>
  <c r="AN24" i="5"/>
  <c r="BI24" i="5"/>
  <c r="AR24" i="5"/>
  <c r="BC24" i="5"/>
  <c r="CW24" i="5"/>
  <c r="AO24" i="5"/>
  <c r="AU24" i="5"/>
  <c r="J65" i="6"/>
  <c r="J64" i="6"/>
  <c r="J68" i="6"/>
  <c r="J67" i="6"/>
  <c r="J62" i="6"/>
  <c r="J66" i="6"/>
  <c r="J63" i="6"/>
  <c r="J61" i="6"/>
  <c r="AF63" i="4"/>
  <c r="AF66" i="4"/>
  <c r="AF67" i="4"/>
  <c r="AF62" i="4"/>
  <c r="AF69" i="4"/>
  <c r="AF65" i="4"/>
  <c r="AF68" i="4"/>
  <c r="AF64" i="4"/>
  <c r="EF25" i="24"/>
  <c r="FP41" i="24"/>
  <c r="FW40" i="24" s="1"/>
  <c r="EU25" i="24"/>
  <c r="EU14" i="24"/>
  <c r="FA15" i="24"/>
  <c r="AD3" i="6"/>
  <c r="AD5" i="6"/>
  <c r="AE6" i="6"/>
  <c r="EL16" i="24"/>
  <c r="EF15" i="24"/>
  <c r="FJ36" i="24"/>
  <c r="ES28" i="24"/>
  <c r="EM27" i="24"/>
  <c r="ER27" i="24"/>
  <c r="FF7" i="24"/>
  <c r="FB38" i="24"/>
  <c r="FH39" i="24"/>
  <c r="AE6" i="17"/>
  <c r="AD5" i="17"/>
  <c r="AD3" i="17"/>
  <c r="EM28" i="24"/>
  <c r="ES29" i="24"/>
  <c r="AI6" i="16"/>
  <c r="AH3" i="16"/>
  <c r="AH5" i="16"/>
  <c r="EW17" i="24"/>
  <c r="FE40" i="24"/>
  <c r="AF3" i="3"/>
  <c r="AG6" i="3"/>
  <c r="AF5" i="3"/>
  <c r="EM16" i="24"/>
  <c r="EG15" i="24"/>
  <c r="FB31" i="24"/>
  <c r="EV30" i="24"/>
  <c r="BN27" i="5"/>
  <c r="BM27" i="5"/>
  <c r="BM35" i="5"/>
  <c r="BN35" i="5"/>
  <c r="FK31" i="24"/>
  <c r="FG16" i="24"/>
  <c r="EW9" i="24"/>
  <c r="AA6" i="7"/>
  <c r="Z3" i="7"/>
  <c r="Z5" i="7"/>
  <c r="EX36" i="24"/>
  <c r="ER35" i="24"/>
  <c r="EY29" i="24"/>
  <c r="EU16" i="24"/>
  <c r="EO15" i="24"/>
  <c r="EY27" i="24"/>
  <c r="EX28" i="24"/>
  <c r="EW22" i="24"/>
  <c r="EZ29" i="24"/>
  <c r="ET28" i="24"/>
  <c r="EQ13" i="24"/>
  <c r="EH9" i="24"/>
  <c r="EN10" i="24"/>
  <c r="EL20" i="24"/>
  <c r="EF19" i="24"/>
  <c r="EF32" i="24"/>
  <c r="EL33" i="24"/>
  <c r="EY39" i="24"/>
  <c r="ES17" i="24"/>
  <c r="BM39" i="5"/>
  <c r="BN39" i="5"/>
  <c r="BN10" i="5"/>
  <c r="BM10" i="5"/>
  <c r="AD3" i="4"/>
  <c r="AD5" i="4"/>
  <c r="AE6" i="4"/>
  <c r="EL14" i="24"/>
  <c r="EY14" i="24" s="1"/>
  <c r="EF13" i="24"/>
  <c r="EQ23" i="24"/>
  <c r="FB33" i="24"/>
  <c r="AH2" i="4"/>
  <c r="FD37" i="24"/>
  <c r="EL24" i="24"/>
  <c r="EF23" i="24"/>
  <c r="FL12" i="24"/>
  <c r="EK20" i="24"/>
  <c r="EQ21" i="24"/>
  <c r="EE11" i="24"/>
  <c r="EK12" i="24"/>
  <c r="EX35" i="24"/>
  <c r="EX40" i="24"/>
  <c r="ER34" i="24"/>
  <c r="EZ38" i="24"/>
  <c r="ET37" i="24"/>
  <c r="BM8" i="5"/>
  <c r="BN8" i="5"/>
  <c r="ES41" i="24"/>
  <c r="EM40" i="24"/>
  <c r="EX39" i="24"/>
  <c r="EV32" i="24"/>
  <c r="EP31" i="24"/>
  <c r="EW7" i="24"/>
  <c r="FC12" i="24"/>
  <c r="EW25" i="24"/>
  <c r="Z2" i="7"/>
  <c r="ER25" i="24"/>
  <c r="FD35" i="24"/>
  <c r="FY28" i="24"/>
  <c r="EZ13" i="24"/>
  <c r="EZ32" i="24"/>
  <c r="ES22" i="24"/>
  <c r="EM21" i="24"/>
  <c r="EZ10" i="24"/>
  <c r="ER39" i="24"/>
  <c r="FF39" i="24"/>
  <c r="EU17" i="24"/>
  <c r="EV31" i="24"/>
  <c r="EP30" i="24"/>
  <c r="EQ19" i="24"/>
  <c r="EW20" i="24"/>
  <c r="AA3" i="12"/>
  <c r="AA5" i="12"/>
  <c r="AB6" i="12"/>
  <c r="EX37" i="24"/>
  <c r="FD38" i="24"/>
  <c r="BN40" i="5"/>
  <c r="BM40" i="5"/>
  <c r="BN30" i="5"/>
  <c r="BM30" i="5"/>
  <c r="EW11" i="24"/>
  <c r="EQ10" i="24"/>
  <c r="EK7" i="24"/>
  <c r="FD22" i="24"/>
  <c r="AB3" i="13"/>
  <c r="AB5" i="13"/>
  <c r="AC6" i="13"/>
  <c r="AD3" i="2"/>
  <c r="AE6" i="2"/>
  <c r="AD5" i="2"/>
  <c r="EX34" i="24"/>
  <c r="ER33" i="24"/>
  <c r="FR13" i="24"/>
  <c r="FF11" i="24"/>
  <c r="FJ27" i="24"/>
  <c r="ET31" i="24"/>
  <c r="EN30" i="24"/>
  <c r="EN11" i="24"/>
  <c r="EH10" i="24"/>
  <c r="EE14" i="24"/>
  <c r="DY13" i="24"/>
  <c r="EE18" i="24"/>
  <c r="DY17" i="24"/>
  <c r="EK22" i="24"/>
  <c r="ER21" i="24" s="1"/>
  <c r="EF37" i="24"/>
  <c r="EL38" i="24"/>
  <c r="EI15" i="24"/>
  <c r="EO16" i="24"/>
  <c r="FB32" i="24"/>
  <c r="EN9" i="24"/>
  <c r="EH8" i="24"/>
  <c r="ES38" i="24"/>
  <c r="EM37" i="24"/>
  <c r="EF24" i="24"/>
  <c r="EL25" i="24"/>
  <c r="FL41" i="24"/>
  <c r="FJ41" i="24"/>
  <c r="AH6" i="8"/>
  <c r="AG5" i="8"/>
  <c r="AG3" i="8"/>
  <c r="EU21" i="24"/>
  <c r="FE30" i="24"/>
  <c r="ER37" i="24"/>
  <c r="EE22" i="24"/>
  <c r="DY21" i="24"/>
  <c r="FB11" i="24"/>
  <c r="EJ8" i="24"/>
  <c r="EP9" i="24"/>
  <c r="ET7" i="24"/>
  <c r="FM33" i="24"/>
  <c r="ET12" i="24"/>
  <c r="EK11" i="24"/>
  <c r="EE10" i="24"/>
  <c r="EU30" i="24"/>
  <c r="EK19" i="24"/>
  <c r="ES31" i="24"/>
  <c r="EM30" i="24"/>
  <c r="EX25" i="24"/>
  <c r="ER7" i="24"/>
  <c r="EX8" i="24"/>
  <c r="FK41" i="24"/>
  <c r="EL37" i="24"/>
  <c r="EF36" i="24"/>
  <c r="EO17" i="24"/>
  <c r="EI16" i="24"/>
  <c r="FP28" i="24"/>
  <c r="BN32" i="5"/>
  <c r="BM32" i="5"/>
  <c r="EE23" i="24"/>
  <c r="DY22" i="24"/>
  <c r="FF40" i="24"/>
  <c r="FS40" i="24" s="1"/>
  <c r="EW15" i="24"/>
  <c r="EX21" i="24"/>
  <c r="ER20" i="24"/>
  <c r="AH6" i="24"/>
  <c r="AI5" i="24"/>
  <c r="EF35" i="24"/>
  <c r="EL36" i="24"/>
  <c r="EK23" i="24"/>
  <c r="FT41" i="24"/>
  <c r="FD40" i="24"/>
  <c r="FG25" i="24"/>
  <c r="EV10" i="24"/>
  <c r="FA24" i="24"/>
  <c r="EQ12" i="24"/>
  <c r="FA31" i="24"/>
  <c r="FG32" i="24"/>
  <c r="ER24" i="24"/>
  <c r="EY23" i="24" s="1"/>
  <c r="EH7" i="24"/>
  <c r="EN8" i="24"/>
  <c r="ER38" i="24"/>
  <c r="FE38" i="24" s="1"/>
  <c r="EU18" i="24"/>
  <c r="EU19" i="24"/>
  <c r="FP37" i="24"/>
  <c r="EU24" i="24"/>
  <c r="EK24" i="24"/>
  <c r="ET38" i="24"/>
  <c r="EZ39" i="24"/>
  <c r="EQ8" i="24"/>
  <c r="EK13" i="24"/>
  <c r="EQ14" i="24"/>
  <c r="FD36" i="24"/>
  <c r="FE28" i="24"/>
  <c r="EX38" i="24"/>
  <c r="FK38" i="24" s="1"/>
  <c r="EQ24" i="24"/>
  <c r="FN40" i="24"/>
  <c r="FS27" i="24"/>
  <c r="EQ16" i="24"/>
  <c r="FD16" i="24" s="1"/>
  <c r="EO22" i="24"/>
  <c r="EU23" i="24"/>
  <c r="AH3" i="11"/>
  <c r="AI6" i="11"/>
  <c r="AH5" i="11"/>
  <c r="EY30" i="24"/>
  <c r="FL30" i="24" s="1"/>
  <c r="FA7" i="24"/>
  <c r="FG8" i="24"/>
  <c r="AJ6" i="5"/>
  <c r="AI3" i="5"/>
  <c r="AI5" i="5"/>
  <c r="ET9" i="24"/>
  <c r="EQ25" i="24"/>
  <c r="EW21" i="24"/>
  <c r="FD20" i="24" s="1"/>
  <c r="EZ41" i="24"/>
  <c r="ET40" i="24"/>
  <c r="BM28" i="5"/>
  <c r="BN28" i="5"/>
  <c r="BM15" i="5"/>
  <c r="BN15" i="5"/>
  <c r="FI13" i="24"/>
  <c r="FP34" i="24"/>
  <c r="FJ33" i="24"/>
  <c r="FL31" i="24"/>
  <c r="FF30" i="24"/>
  <c r="FD23" i="24"/>
  <c r="FK40" i="24"/>
  <c r="FP40" i="24"/>
  <c r="FJ39" i="24"/>
  <c r="FJ34" i="24"/>
  <c r="FD33" i="24"/>
  <c r="FP35" i="24"/>
  <c r="FI39" i="24"/>
  <c r="FC38" i="24"/>
  <c r="FP32" i="24"/>
  <c r="FJ31" i="24"/>
  <c r="FE16" i="24"/>
  <c r="EY15" i="24"/>
  <c r="FC10" i="24"/>
  <c r="FC21" i="24"/>
  <c r="FC16" i="24"/>
  <c r="FB19" i="24"/>
  <c r="EV18" i="24"/>
  <c r="FE15" i="24"/>
  <c r="FI24" i="24"/>
  <c r="FC23" i="24"/>
  <c r="FB10" i="24"/>
  <c r="EV9" i="24"/>
  <c r="EW19" i="24"/>
  <c r="FJ35" i="24"/>
  <c r="FD34" i="24"/>
  <c r="FP39" i="24"/>
  <c r="FJ38" i="24"/>
  <c r="EY16" i="24"/>
  <c r="FI34" i="24"/>
  <c r="FC33" i="24"/>
  <c r="FD11" i="24"/>
  <c r="EX10" i="24"/>
  <c r="FQ39" i="24"/>
  <c r="FC19" i="24"/>
  <c r="EW18" i="24"/>
  <c r="FC18" i="24"/>
  <c r="FB24" i="24"/>
  <c r="EV23" i="24"/>
  <c r="FC11" i="24"/>
  <c r="EW10" i="24"/>
  <c r="FI20" i="24"/>
  <c r="FR41" i="24"/>
  <c r="FL40" i="24"/>
  <c r="Q15" i="6"/>
  <c r="AL12" i="25"/>
  <c r="L42" i="7"/>
  <c r="ER26" i="24"/>
  <c r="AA14" i="6"/>
  <c r="Y28" i="6"/>
  <c r="AC17" i="6"/>
  <c r="AB30" i="6"/>
  <c r="H16" i="7"/>
  <c r="X35" i="6"/>
  <c r="Z28" i="6"/>
  <c r="AG55" i="4"/>
  <c r="AG41" i="4"/>
  <c r="AG27" i="4"/>
  <c r="K11" i="6"/>
  <c r="Y57" i="7"/>
  <c r="Y55" i="7"/>
  <c r="AJ35" i="6"/>
  <c r="X39" i="6"/>
  <c r="Q22" i="6"/>
  <c r="N8" i="6"/>
  <c r="AI21" i="5"/>
  <c r="Q28" i="7"/>
  <c r="AD21" i="6"/>
  <c r="AJ40" i="6"/>
  <c r="N7" i="6"/>
  <c r="EO26" i="24"/>
  <c r="AA24" i="6"/>
  <c r="AK28" i="6"/>
  <c r="U22" i="6"/>
  <c r="Q35" i="7"/>
  <c r="M40" i="7"/>
  <c r="L40" i="7"/>
  <c r="EL26" i="24"/>
  <c r="ET42" i="24"/>
  <c r="S27" i="6"/>
  <c r="AK40" i="6"/>
  <c r="W13" i="6"/>
  <c r="AH33" i="6"/>
  <c r="AG58" i="4"/>
  <c r="AG12" i="4"/>
  <c r="AG24" i="4"/>
  <c r="Q12" i="6"/>
  <c r="AC7" i="6"/>
  <c r="AA13" i="25" s="1"/>
  <c r="Y60" i="7"/>
  <c r="Y51" i="7"/>
  <c r="G39" i="7"/>
  <c r="Q7" i="6"/>
  <c r="T11" i="6"/>
  <c r="AH11" i="6"/>
  <c r="Z12" i="6"/>
  <c r="X20" i="6"/>
  <c r="H25" i="7"/>
  <c r="T8" i="6"/>
  <c r="Q24" i="6"/>
  <c r="AD38" i="6"/>
  <c r="AA23" i="6"/>
  <c r="Q32" i="7"/>
  <c r="ES26" i="24"/>
  <c r="FM26" i="24"/>
  <c r="N26" i="7" s="1"/>
  <c r="EY42" i="24"/>
  <c r="FQ42" i="24"/>
  <c r="L25" i="6"/>
  <c r="X27" i="6"/>
  <c r="AA16" i="6"/>
  <c r="AE39" i="6"/>
  <c r="AG52" i="4"/>
  <c r="AG40" i="4"/>
  <c r="AG13" i="4"/>
  <c r="AI12" i="6"/>
  <c r="Y46" i="7"/>
  <c r="Y56" i="7"/>
  <c r="AF13" i="6"/>
  <c r="AA17" i="6"/>
  <c r="AJ22" i="6"/>
  <c r="X33" i="6"/>
  <c r="N10" i="6"/>
  <c r="Q11" i="6"/>
  <c r="AD8" i="6"/>
  <c r="AB10" i="6"/>
  <c r="AK38" i="6"/>
  <c r="W24" i="6"/>
  <c r="AB23" i="6"/>
  <c r="AI18" i="6"/>
  <c r="S25" i="6"/>
  <c r="AJ41" i="6"/>
  <c r="Q41" i="7"/>
  <c r="G7" i="7"/>
  <c r="E14" i="25" s="1"/>
  <c r="S28" i="6"/>
  <c r="U15" i="6"/>
  <c r="T10" i="6"/>
  <c r="Y17" i="6"/>
  <c r="AG57" i="4"/>
  <c r="AG37" i="4"/>
  <c r="AG8" i="4"/>
  <c r="AG7" i="4"/>
  <c r="R24" i="6"/>
  <c r="AC25" i="6"/>
  <c r="Y44" i="7"/>
  <c r="Y58" i="7"/>
  <c r="AF32" i="6"/>
  <c r="AB31" i="6"/>
  <c r="AD37" i="6"/>
  <c r="S13" i="7"/>
  <c r="AE23" i="6"/>
  <c r="L24" i="6"/>
  <c r="P8" i="6"/>
  <c r="K10" i="6"/>
  <c r="L41" i="7"/>
  <c r="AG24" i="6"/>
  <c r="AA18" i="6"/>
  <c r="AF39" i="6"/>
  <c r="W25" i="6"/>
  <c r="AJ11" i="6"/>
  <c r="AJ34" i="6"/>
  <c r="G30" i="7"/>
  <c r="AB18" i="6"/>
  <c r="K31" i="7"/>
  <c r="FJ42" i="24"/>
  <c r="FD26" i="24"/>
  <c r="AJ26" i="6" s="1"/>
  <c r="FF42" i="24"/>
  <c r="AA25" i="6"/>
  <c r="AH38" i="6"/>
  <c r="AE27" i="6"/>
  <c r="R20" i="6"/>
  <c r="AG60" i="4"/>
  <c r="AG21" i="4"/>
  <c r="AG18" i="4"/>
  <c r="AG10" i="4"/>
  <c r="L23" i="6"/>
  <c r="AD40" i="6"/>
  <c r="Y41" i="6"/>
  <c r="Y47" i="7"/>
  <c r="Y48" i="7"/>
  <c r="AJ38" i="6"/>
  <c r="AC11" i="6"/>
  <c r="G11" i="7"/>
  <c r="K14" i="6"/>
  <c r="O15" i="6"/>
  <c r="R25" i="6"/>
  <c r="AA30" i="6"/>
  <c r="K23" i="6"/>
  <c r="W12" i="6"/>
  <c r="W8" i="6"/>
  <c r="AE15" i="6"/>
  <c r="AI21" i="6"/>
  <c r="T40" i="7"/>
  <c r="J24" i="7"/>
  <c r="AH24" i="6"/>
  <c r="Q39" i="7"/>
  <c r="AI19" i="6"/>
  <c r="AC10" i="6"/>
  <c r="AI10" i="6"/>
  <c r="EW26" i="24"/>
  <c r="FZ42" i="24"/>
  <c r="I39" i="7"/>
  <c r="S16" i="6"/>
  <c r="AD28" i="6"/>
  <c r="L19" i="6"/>
  <c r="AG59" i="4"/>
  <c r="AG30" i="4"/>
  <c r="AG19" i="4"/>
  <c r="AG17" i="4"/>
  <c r="M12" i="7"/>
  <c r="S40" i="6"/>
  <c r="Y54" i="7"/>
  <c r="Y50" i="7"/>
  <c r="Y59" i="7"/>
  <c r="Y22" i="6"/>
  <c r="W19" i="6"/>
  <c r="W10" i="6"/>
  <c r="AI13" i="5"/>
  <c r="U16" i="6"/>
  <c r="M41" i="7"/>
  <c r="AK30" i="6"/>
  <c r="Q19" i="6"/>
  <c r="L36" i="6"/>
  <c r="AI22" i="5"/>
  <c r="R36" i="6"/>
  <c r="AG31" i="6"/>
  <c r="AA19" i="6"/>
  <c r="Q13" i="6"/>
  <c r="AE30" i="6"/>
  <c r="S41" i="7"/>
  <c r="AI23" i="6"/>
  <c r="AK16" i="6"/>
  <c r="AH19" i="6"/>
  <c r="AJ23" i="6"/>
  <c r="K39" i="7"/>
  <c r="AI16" i="6"/>
  <c r="M31" i="7"/>
  <c r="AI38" i="6"/>
  <c r="AI11" i="6"/>
  <c r="M15" i="6"/>
  <c r="AC22" i="6"/>
  <c r="L32" i="6"/>
  <c r="AE14" i="6"/>
  <c r="AG53" i="4"/>
  <c r="AG34" i="4"/>
  <c r="AG25" i="4"/>
  <c r="AG14" i="4"/>
  <c r="X34" i="6"/>
  <c r="AD39" i="6"/>
  <c r="Y53" i="7"/>
  <c r="Y52" i="7"/>
  <c r="AC20" i="6"/>
  <c r="K27" i="7"/>
  <c r="K18" i="6"/>
  <c r="AH32" i="6"/>
  <c r="K41" i="7"/>
  <c r="N33" i="7"/>
  <c r="Y31" i="6"/>
  <c r="U17" i="6"/>
  <c r="G40" i="7"/>
  <c r="Q23" i="6"/>
  <c r="H32" i="7"/>
  <c r="W14" i="6"/>
  <c r="T27" i="7"/>
  <c r="L38" i="7"/>
  <c r="J39" i="7"/>
  <c r="AK15" i="6"/>
  <c r="AC18" i="6"/>
  <c r="AI33" i="6"/>
  <c r="AC19" i="6"/>
  <c r="AH25" i="6"/>
  <c r="K36" i="7"/>
  <c r="AH31" i="6"/>
  <c r="L31" i="7"/>
  <c r="AD36" i="6"/>
  <c r="L13" i="6"/>
  <c r="AG56" i="4"/>
  <c r="AG22" i="4"/>
  <c r="AG32" i="4"/>
  <c r="AG31" i="4"/>
  <c r="AF38" i="6"/>
  <c r="AB32" i="6"/>
  <c r="Y45" i="7"/>
  <c r="Y49" i="7"/>
  <c r="X25" i="6"/>
  <c r="AF10" i="6"/>
  <c r="Z31" i="6"/>
  <c r="AI17" i="5"/>
  <c r="K22" i="6"/>
  <c r="O16" i="6"/>
  <c r="U41" i="7"/>
  <c r="X24" i="6"/>
  <c r="AJ36" i="6"/>
  <c r="AJ16" i="6"/>
  <c r="H8" i="7"/>
  <c r="AD10" i="6"/>
  <c r="K38" i="7"/>
  <c r="J13" i="7"/>
  <c r="R39" i="7"/>
  <c r="AH10" i="6"/>
  <c r="Q40" i="7"/>
  <c r="X26" i="6"/>
  <c r="U26" i="6"/>
  <c r="R26" i="6"/>
  <c r="Z42" i="6"/>
  <c r="O13" i="25"/>
  <c r="Y26" i="6"/>
  <c r="AE42" i="6"/>
  <c r="R42" i="7"/>
  <c r="AE11" i="25"/>
  <c r="K42" i="7"/>
  <c r="G42" i="7"/>
  <c r="AC26" i="6"/>
  <c r="EY38" i="24" l="1"/>
  <c r="GA40" i="24"/>
  <c r="FE7" i="24"/>
  <c r="FK34" i="24"/>
  <c r="FG9" i="24"/>
  <c r="FK35" i="24"/>
  <c r="AR17" i="5"/>
  <c r="BF17" i="5"/>
  <c r="AQ17" i="5"/>
  <c r="AW17" i="5"/>
  <c r="BI17" i="5"/>
  <c r="BB17" i="5"/>
  <c r="AX17" i="5"/>
  <c r="BC17" i="5"/>
  <c r="AP17" i="5"/>
  <c r="CX17" i="5"/>
  <c r="CW17" i="5"/>
  <c r="BD17" i="5"/>
  <c r="AS17" i="5"/>
  <c r="AN17" i="5"/>
  <c r="BE17" i="5"/>
  <c r="AV17" i="5"/>
  <c r="AO17" i="5"/>
  <c r="BA17" i="5"/>
  <c r="CT17" i="5"/>
  <c r="AY17" i="5"/>
  <c r="AU17" i="5"/>
  <c r="BJ17" i="5"/>
  <c r="BG17" i="5"/>
  <c r="AZ17" i="5"/>
  <c r="BH17" i="5"/>
  <c r="AT17" i="5"/>
  <c r="M62" i="6"/>
  <c r="M65" i="6"/>
  <c r="M63" i="6"/>
  <c r="M61" i="6"/>
  <c r="M66" i="6"/>
  <c r="M67" i="6"/>
  <c r="M68" i="6"/>
  <c r="M64" i="6"/>
  <c r="BI22" i="5"/>
  <c r="AQ22" i="5"/>
  <c r="BJ22" i="5"/>
  <c r="CT22" i="5"/>
  <c r="AU22" i="5"/>
  <c r="AS22" i="5"/>
  <c r="AT22" i="5"/>
  <c r="BF22" i="5"/>
  <c r="BA22" i="5"/>
  <c r="AY22" i="5"/>
  <c r="AO22" i="5"/>
  <c r="CW22" i="5"/>
  <c r="AW22" i="5"/>
  <c r="CX22" i="5"/>
  <c r="AN22" i="5"/>
  <c r="BB22" i="5"/>
  <c r="AR22" i="5"/>
  <c r="BD22" i="5"/>
  <c r="AV22" i="5"/>
  <c r="AX22" i="5"/>
  <c r="BE22" i="5"/>
  <c r="AZ22" i="5"/>
  <c r="BC22" i="5"/>
  <c r="BH22" i="5"/>
  <c r="AP22" i="5"/>
  <c r="BG22" i="5"/>
  <c r="AI66" i="5"/>
  <c r="AI68" i="5"/>
  <c r="AI67" i="5"/>
  <c r="AI63" i="5"/>
  <c r="AI64" i="5"/>
  <c r="AI62" i="5"/>
  <c r="AI65" i="5"/>
  <c r="AX13" i="5"/>
  <c r="AS13" i="5"/>
  <c r="BD13" i="5"/>
  <c r="AP13" i="5"/>
  <c r="CX13" i="5"/>
  <c r="BI13" i="5"/>
  <c r="BE13" i="5"/>
  <c r="AT13" i="5"/>
  <c r="BF13" i="5"/>
  <c r="BJ13" i="5"/>
  <c r="AO13" i="5"/>
  <c r="BG13" i="5"/>
  <c r="BC13" i="5"/>
  <c r="BA13" i="5"/>
  <c r="AR13" i="5"/>
  <c r="AV13" i="5"/>
  <c r="AU13" i="5"/>
  <c r="CW13" i="5"/>
  <c r="AZ13" i="5"/>
  <c r="AN13" i="5"/>
  <c r="AW13" i="5"/>
  <c r="AY13" i="5"/>
  <c r="BB13" i="5"/>
  <c r="CT13" i="5"/>
  <c r="BH13" i="5"/>
  <c r="AQ13" i="5"/>
  <c r="FD25" i="24"/>
  <c r="W66" i="6"/>
  <c r="W67" i="6"/>
  <c r="W65" i="6"/>
  <c r="O63" i="6"/>
  <c r="O65" i="6"/>
  <c r="O61" i="6"/>
  <c r="O66" i="6"/>
  <c r="O62" i="6"/>
  <c r="O68" i="6"/>
  <c r="O67" i="6"/>
  <c r="O64" i="6"/>
  <c r="AX41" i="6"/>
  <c r="AP41" i="6"/>
  <c r="BJ41" i="6"/>
  <c r="AT41" i="6"/>
  <c r="BD41" i="6"/>
  <c r="AV41" i="6"/>
  <c r="AS41" i="6"/>
  <c r="AN41" i="6"/>
  <c r="CW41" i="6"/>
  <c r="BH41" i="6"/>
  <c r="BG41" i="6"/>
  <c r="BA41" i="6"/>
  <c r="AZ41" i="6"/>
  <c r="AU41" i="6"/>
  <c r="BB41" i="6"/>
  <c r="CX41" i="6"/>
  <c r="BI41" i="6"/>
  <c r="AW41" i="6"/>
  <c r="BC41" i="6"/>
  <c r="BF41" i="6"/>
  <c r="AY41" i="6"/>
  <c r="AQ41" i="6"/>
  <c r="AR41" i="6"/>
  <c r="AO41" i="6"/>
  <c r="CT41" i="6"/>
  <c r="BE41" i="6"/>
  <c r="FQ41" i="24"/>
  <c r="K65" i="6"/>
  <c r="K63" i="6"/>
  <c r="K68" i="6"/>
  <c r="K62" i="6"/>
  <c r="K67" i="6"/>
  <c r="K61" i="6"/>
  <c r="K64" i="6"/>
  <c r="K66" i="6"/>
  <c r="P65" i="6"/>
  <c r="P67" i="6"/>
  <c r="P66" i="6"/>
  <c r="AG65" i="4"/>
  <c r="AG67" i="4"/>
  <c r="AG64" i="4"/>
  <c r="AG63" i="4"/>
  <c r="AG69" i="4"/>
  <c r="AG62" i="4"/>
  <c r="AG66" i="4"/>
  <c r="AG68" i="4"/>
  <c r="BF7" i="4"/>
  <c r="BB7" i="4"/>
  <c r="BE7" i="4"/>
  <c r="AP7" i="4"/>
  <c r="CT7" i="4"/>
  <c r="AY7" i="4"/>
  <c r="AX7" i="4"/>
  <c r="BA7" i="4"/>
  <c r="BD7" i="4"/>
  <c r="AR7" i="4"/>
  <c r="AW7" i="4"/>
  <c r="BG7" i="4"/>
  <c r="AU7" i="4"/>
  <c r="BI7" i="4"/>
  <c r="AV7" i="4"/>
  <c r="CW7" i="4"/>
  <c r="AQ7" i="4"/>
  <c r="AZ7" i="4"/>
  <c r="AN7" i="4"/>
  <c r="CX7" i="4"/>
  <c r="AS7" i="4"/>
  <c r="AT7" i="4"/>
  <c r="BH7" i="4"/>
  <c r="BC7" i="4"/>
  <c r="AO7" i="4"/>
  <c r="BJ7" i="4"/>
  <c r="Q66" i="6"/>
  <c r="Q65" i="6"/>
  <c r="Q67" i="6"/>
  <c r="FA41" i="24"/>
  <c r="EV25" i="24"/>
  <c r="N61" i="6"/>
  <c r="N63" i="6"/>
  <c r="N67" i="6"/>
  <c r="N62" i="6"/>
  <c r="N66" i="6"/>
  <c r="N65" i="6"/>
  <c r="N64" i="6"/>
  <c r="N68" i="6"/>
  <c r="AN21" i="5"/>
  <c r="BA21" i="5"/>
  <c r="BD21" i="5"/>
  <c r="AZ21" i="5"/>
  <c r="BJ21" i="5"/>
  <c r="AO21" i="5"/>
  <c r="BI21" i="5"/>
  <c r="AX21" i="5"/>
  <c r="AT21" i="5"/>
  <c r="AP21" i="5"/>
  <c r="BE21" i="5"/>
  <c r="AW21" i="5"/>
  <c r="AY21" i="5"/>
  <c r="BG21" i="5"/>
  <c r="BC21" i="5"/>
  <c r="AQ21" i="5"/>
  <c r="AV21" i="5"/>
  <c r="AU21" i="5"/>
  <c r="CX21" i="5"/>
  <c r="AR21" i="5"/>
  <c r="AS21" i="5"/>
  <c r="BF21" i="5"/>
  <c r="CT21" i="5"/>
  <c r="CW21" i="5"/>
  <c r="BB21" i="5"/>
  <c r="BH21" i="5"/>
  <c r="FN7" i="24"/>
  <c r="FE24" i="24"/>
  <c r="FL23" i="24" s="1"/>
  <c r="GG41" i="24"/>
  <c r="EV16" i="24"/>
  <c r="EP15" i="24"/>
  <c r="EZ30" i="24"/>
  <c r="ET29" i="24"/>
  <c r="ER22" i="24"/>
  <c r="AH3" i="8"/>
  <c r="AH5" i="8"/>
  <c r="AI6" i="8"/>
  <c r="EF16" i="24"/>
  <c r="EL17" i="24"/>
  <c r="FG31" i="24"/>
  <c r="AE5" i="2"/>
  <c r="AE3" i="2"/>
  <c r="AF6" i="2"/>
  <c r="FM10" i="24"/>
  <c r="FI32" i="24"/>
  <c r="FM38" i="24"/>
  <c r="FD21" i="24"/>
  <c r="ES13" i="24"/>
  <c r="EM12" i="24"/>
  <c r="EY33" i="24"/>
  <c r="FE35" i="24"/>
  <c r="FK36" i="24"/>
  <c r="FW36" i="24"/>
  <c r="BM19" i="5"/>
  <c r="BN19" i="5"/>
  <c r="FA39" i="24"/>
  <c r="FG40" i="24"/>
  <c r="GF27" i="24"/>
  <c r="FD14" i="24"/>
  <c r="FT32" i="24"/>
  <c r="EX23" i="24"/>
  <c r="FB17" i="24"/>
  <c r="FE37" i="24"/>
  <c r="ER18" i="24"/>
  <c r="EZ21" i="24"/>
  <c r="ET20" i="24"/>
  <c r="FK39" i="24"/>
  <c r="FE34" i="24"/>
  <c r="EX20" i="24"/>
  <c r="ER19" i="24"/>
  <c r="ES32" i="24"/>
  <c r="EM31" i="24"/>
  <c r="BO35" i="5"/>
  <c r="ET15" i="24"/>
  <c r="EN14" i="24"/>
  <c r="EX15" i="24"/>
  <c r="ES15" i="24"/>
  <c r="EM14" i="24"/>
  <c r="BM18" i="5"/>
  <c r="BN18" i="5"/>
  <c r="FM41" i="24"/>
  <c r="EX13" i="24"/>
  <c r="ER12" i="24"/>
  <c r="FB18" i="24"/>
  <c r="FN31" i="24"/>
  <c r="EY36" i="24"/>
  <c r="EL22" i="24"/>
  <c r="EF21" i="24"/>
  <c r="ES36" i="24"/>
  <c r="EM35" i="24"/>
  <c r="EX19" i="24"/>
  <c r="FR30" i="24"/>
  <c r="FB16" i="24"/>
  <c r="EL13" i="24"/>
  <c r="EF12" i="24"/>
  <c r="AC5" i="13"/>
  <c r="AC3" i="13"/>
  <c r="AD6" i="13"/>
  <c r="EX9" i="24"/>
  <c r="EX18" i="24"/>
  <c r="FD19" i="24"/>
  <c r="FF22" i="24"/>
  <c r="EZ40" i="24"/>
  <c r="ET39" i="24"/>
  <c r="FY12" i="24"/>
  <c r="AE5" i="4"/>
  <c r="AF6" i="4"/>
  <c r="AE3" i="4"/>
  <c r="ES19" i="24"/>
  <c r="EM18" i="24"/>
  <c r="EZ16" i="24"/>
  <c r="AI5" i="16"/>
  <c r="AI3" i="16"/>
  <c r="AJ6" i="16"/>
  <c r="FU39" i="24"/>
  <c r="BN23" i="5"/>
  <c r="BM23" i="5"/>
  <c r="BM16" i="5"/>
  <c r="BN16" i="5"/>
  <c r="FD8" i="24"/>
  <c r="EM34" i="24"/>
  <c r="ES35" i="24"/>
  <c r="ER23" i="24"/>
  <c r="EY37" i="24"/>
  <c r="FB29" i="24"/>
  <c r="FH30" i="24"/>
  <c r="FC9" i="24"/>
  <c r="FB20" i="24"/>
  <c r="EY25" i="24"/>
  <c r="EP14" i="24"/>
  <c r="EV15" i="24"/>
  <c r="ER14" i="24"/>
  <c r="FS11" i="24"/>
  <c r="FD10" i="24"/>
  <c r="FJ11" i="24"/>
  <c r="FC30" i="24"/>
  <c r="EW29" i="24"/>
  <c r="AA2" i="7"/>
  <c r="FF41" i="24"/>
  <c r="ES23" i="24"/>
  <c r="EM22" i="24"/>
  <c r="EY20" i="24"/>
  <c r="FL27" i="24"/>
  <c r="AA3" i="7"/>
  <c r="AB6" i="7"/>
  <c r="AA5" i="7"/>
  <c r="FF29" i="24"/>
  <c r="FO38" i="24"/>
  <c r="FI37" i="24"/>
  <c r="AE5" i="6"/>
  <c r="AF6" i="6"/>
  <c r="AE3" i="6"/>
  <c r="BM12" i="5"/>
  <c r="BN12" i="5"/>
  <c r="AJ6" i="11"/>
  <c r="AI5" i="11"/>
  <c r="AI3" i="11"/>
  <c r="FM39" i="24"/>
  <c r="FZ39" i="24" s="1"/>
  <c r="FN24" i="24"/>
  <c r="AI6" i="24"/>
  <c r="AJ5" i="24"/>
  <c r="FX41" i="24"/>
  <c r="ER10" i="24"/>
  <c r="EL9" i="24"/>
  <c r="EW8" i="24"/>
  <c r="EQ7" i="24"/>
  <c r="EM23" i="24"/>
  <c r="ES24" i="24"/>
  <c r="FE36" i="24"/>
  <c r="FK37" i="24"/>
  <c r="FI31" i="24"/>
  <c r="FD24" i="24"/>
  <c r="EY24" i="24"/>
  <c r="FB15" i="24"/>
  <c r="EV14" i="24"/>
  <c r="AG3" i="3"/>
  <c r="AH6" i="3"/>
  <c r="AG5" i="3"/>
  <c r="ET27" i="24"/>
  <c r="EZ28" i="24"/>
  <c r="BM36" i="5"/>
  <c r="BN36" i="5"/>
  <c r="BN37" i="5"/>
  <c r="BM37" i="5"/>
  <c r="BM25" i="5"/>
  <c r="BN25" i="5"/>
  <c r="BN14" i="5"/>
  <c r="BM14" i="5"/>
  <c r="ET24" i="24"/>
  <c r="EZ25" i="24"/>
  <c r="FA37" i="24"/>
  <c r="FG38" i="24"/>
  <c r="FI10" i="24"/>
  <c r="EX11" i="24"/>
  <c r="EZ37" i="24"/>
  <c r="ET36" i="24"/>
  <c r="EO9" i="24"/>
  <c r="EU10" i="24"/>
  <c r="FE33" i="24"/>
  <c r="FR33" i="24" s="1"/>
  <c r="EY32" i="24"/>
  <c r="AB3" i="12"/>
  <c r="AB5" i="12"/>
  <c r="AC6" i="12"/>
  <c r="AI2" i="4"/>
  <c r="FF38" i="24"/>
  <c r="FL39" i="24"/>
  <c r="EO8" i="24"/>
  <c r="EU9" i="24"/>
  <c r="FE27" i="24"/>
  <c r="ES25" i="24"/>
  <c r="EM24" i="24"/>
  <c r="BN11" i="5"/>
  <c r="BM11" i="5"/>
  <c r="BM7" i="5"/>
  <c r="BN7" i="5"/>
  <c r="AK6" i="5"/>
  <c r="CS18" i="5" s="1"/>
  <c r="AJ3" i="5"/>
  <c r="AJ5" i="5"/>
  <c r="FH23" i="24"/>
  <c r="EX24" i="24"/>
  <c r="FK24" i="24" s="1"/>
  <c r="FA8" i="24"/>
  <c r="FT25" i="24"/>
  <c r="FE20" i="24"/>
  <c r="EY19" i="24"/>
  <c r="FG12" i="24"/>
  <c r="ES37" i="24"/>
  <c r="FF37" i="24" s="1"/>
  <c r="EM36" i="24"/>
  <c r="FA11" i="24"/>
  <c r="EX7" i="24"/>
  <c r="BO30" i="5"/>
  <c r="EX12" i="24"/>
  <c r="FL29" i="24"/>
  <c r="FR40" i="24"/>
  <c r="EZ27" i="24"/>
  <c r="FN15" i="24"/>
  <c r="BN24" i="5"/>
  <c r="BM24" i="5"/>
  <c r="BM26" i="5"/>
  <c r="BN26" i="5"/>
  <c r="CS27" i="5"/>
  <c r="CS7" i="5"/>
  <c r="CS24" i="5"/>
  <c r="CS9" i="5"/>
  <c r="CS50" i="5"/>
  <c r="CS47" i="5"/>
  <c r="EV21" i="24"/>
  <c r="FB22" i="24"/>
  <c r="FR28" i="24"/>
  <c r="FB23" i="24"/>
  <c r="EU7" i="24"/>
  <c r="FQ40" i="24"/>
  <c r="FK21" i="24"/>
  <c r="FW27" i="24"/>
  <c r="FK25" i="24"/>
  <c r="EL21" i="24"/>
  <c r="EY21" i="24" s="1"/>
  <c r="EF20" i="24"/>
  <c r="EU8" i="24"/>
  <c r="EO7" i="24"/>
  <c r="EX22" i="24"/>
  <c r="FK22" i="24" s="1"/>
  <c r="EU29" i="24"/>
  <c r="FA30" i="24"/>
  <c r="FN30" i="24" s="1"/>
  <c r="FE39" i="24"/>
  <c r="FR39" i="24" s="1"/>
  <c r="FQ35" i="24"/>
  <c r="FC31" i="24"/>
  <c r="EW30" i="24"/>
  <c r="FA36" i="24"/>
  <c r="FG37" i="24"/>
  <c r="EL10" i="24"/>
  <c r="ER11" i="24"/>
  <c r="FA27" i="24"/>
  <c r="FG28" i="24"/>
  <c r="EY34" i="24"/>
  <c r="FC29" i="24"/>
  <c r="FI30" i="24"/>
  <c r="AE5" i="17"/>
  <c r="AF6" i="17"/>
  <c r="AE3" i="17"/>
  <c r="FF28" i="24"/>
  <c r="FB13" i="24"/>
  <c r="FH14" i="24"/>
  <c r="FP33" i="24"/>
  <c r="FJ32" i="24"/>
  <c r="FP23" i="24"/>
  <c r="FJ22" i="24"/>
  <c r="FX38" i="24"/>
  <c r="FR37" i="24"/>
  <c r="FF15" i="24"/>
  <c r="FS29" i="24"/>
  <c r="FJ18" i="24"/>
  <c r="FD17" i="24"/>
  <c r="GD39" i="24"/>
  <c r="FL14" i="24"/>
  <c r="FP19" i="24"/>
  <c r="FQ34" i="24"/>
  <c r="FK33" i="24"/>
  <c r="FJ20" i="24"/>
  <c r="FL15" i="24"/>
  <c r="FF14" i="24"/>
  <c r="FW33" i="24"/>
  <c r="FQ32" i="24"/>
  <c r="FI9" i="24"/>
  <c r="FC8" i="24"/>
  <c r="FI18" i="24"/>
  <c r="FC17" i="24"/>
  <c r="FI23" i="24"/>
  <c r="FC22" i="24"/>
  <c r="FJ17" i="24"/>
  <c r="FD18" i="24"/>
  <c r="FW31" i="24"/>
  <c r="FQ30" i="24"/>
  <c r="FJ10" i="24"/>
  <c r="FD9" i="24"/>
  <c r="FK10" i="24"/>
  <c r="FE9" i="24"/>
  <c r="FJ9" i="24"/>
  <c r="FP38" i="24"/>
  <c r="FJ37" i="24"/>
  <c r="FW38" i="24"/>
  <c r="FQ37" i="24"/>
  <c r="FJ15" i="24"/>
  <c r="FQ33" i="24"/>
  <c r="FK32" i="24"/>
  <c r="FX40" i="24"/>
  <c r="FP12" i="24"/>
  <c r="FY40" i="24"/>
  <c r="FS39" i="24"/>
  <c r="FW34" i="24"/>
  <c r="FW39" i="24"/>
  <c r="FQ38" i="24"/>
  <c r="FS30" i="24"/>
  <c r="FM29" i="24"/>
  <c r="BN41" i="6"/>
  <c r="BM41" i="6"/>
  <c r="AE38" i="6"/>
  <c r="AK7" i="6"/>
  <c r="AI13" i="25" s="1"/>
  <c r="L34" i="7"/>
  <c r="AL11" i="25"/>
  <c r="FF26" i="24"/>
  <c r="FB26" i="24"/>
  <c r="N10" i="7"/>
  <c r="L36" i="7"/>
  <c r="U32" i="7"/>
  <c r="Y32" i="6"/>
  <c r="AE36" i="6"/>
  <c r="AH16" i="6"/>
  <c r="AJ19" i="6"/>
  <c r="Y19" i="6"/>
  <c r="S34" i="6"/>
  <c r="AI30" i="6"/>
  <c r="Z48" i="7"/>
  <c r="Z50" i="7"/>
  <c r="Y24" i="6"/>
  <c r="Z24" i="6"/>
  <c r="AF37" i="6"/>
  <c r="AH60" i="4"/>
  <c r="AH39" i="4"/>
  <c r="AH23" i="4"/>
  <c r="AH26" i="4"/>
  <c r="AE19" i="6"/>
  <c r="AD12" i="6"/>
  <c r="O15" i="7"/>
  <c r="AH22" i="6"/>
  <c r="X11" i="6"/>
  <c r="J30" i="7"/>
  <c r="J23" i="7"/>
  <c r="L33" i="7"/>
  <c r="K10" i="7"/>
  <c r="FS42" i="24"/>
  <c r="AB25" i="6"/>
  <c r="J32" i="7"/>
  <c r="X36" i="7"/>
  <c r="AD23" i="6"/>
  <c r="S31" i="6"/>
  <c r="R22" i="6"/>
  <c r="R13" i="6"/>
  <c r="G22" i="7"/>
  <c r="S18" i="6"/>
  <c r="Y35" i="6"/>
  <c r="Z54" i="7"/>
  <c r="Z56" i="7"/>
  <c r="AF25" i="6"/>
  <c r="Z36" i="6"/>
  <c r="AH57" i="4"/>
  <c r="AH12" i="4"/>
  <c r="AH10" i="4"/>
  <c r="G38" i="7"/>
  <c r="H12" i="7"/>
  <c r="S28" i="7"/>
  <c r="L25" i="7"/>
  <c r="AK39" i="6"/>
  <c r="L13" i="25"/>
  <c r="L16" i="6"/>
  <c r="N38" i="7"/>
  <c r="AH17" i="6"/>
  <c r="L39" i="7"/>
  <c r="L21" i="6"/>
  <c r="L12" i="6"/>
  <c r="AF40" i="6"/>
  <c r="V14" i="6"/>
  <c r="Z52" i="7"/>
  <c r="Z44" i="7"/>
  <c r="P38" i="7"/>
  <c r="Y41" i="7"/>
  <c r="AK36" i="6"/>
  <c r="FA42" i="24"/>
  <c r="Z27" i="6"/>
  <c r="AH52" i="4"/>
  <c r="AH49" i="4"/>
  <c r="AH17" i="4"/>
  <c r="AH8" i="4"/>
  <c r="M39" i="7"/>
  <c r="AE21" i="6"/>
  <c r="R35" i="7"/>
  <c r="GM42" i="24"/>
  <c r="J42" i="8" s="1"/>
  <c r="R17" i="6"/>
  <c r="AK34" i="6"/>
  <c r="AD13" i="6"/>
  <c r="Y36" i="6"/>
  <c r="Z39" i="6"/>
  <c r="AE37" i="6"/>
  <c r="Z45" i="7"/>
  <c r="Z47" i="7"/>
  <c r="Z59" i="7"/>
  <c r="S22" i="6"/>
  <c r="J37" i="7"/>
  <c r="X10" i="6"/>
  <c r="AF28" i="6"/>
  <c r="H38" i="7"/>
  <c r="AA10" i="6"/>
  <c r="AH58" i="4"/>
  <c r="AH14" i="4"/>
  <c r="AH15" i="4"/>
  <c r="AH37" i="4"/>
  <c r="U8" i="6"/>
  <c r="I23" i="7"/>
  <c r="S36" i="6"/>
  <c r="AH23" i="6"/>
  <c r="AI31" i="6"/>
  <c r="AG27" i="6"/>
  <c r="FH42" i="24"/>
  <c r="AJ25" i="6"/>
  <c r="FE26" i="24"/>
  <c r="AK26" i="6" s="1"/>
  <c r="H31" i="7"/>
  <c r="Y13" i="6"/>
  <c r="Z15" i="6"/>
  <c r="N41" i="7"/>
  <c r="X12" i="6"/>
  <c r="X14" i="6"/>
  <c r="Z46" i="7"/>
  <c r="Z58" i="7"/>
  <c r="J31" i="7"/>
  <c r="J10" i="7"/>
  <c r="S33" i="7"/>
  <c r="AH56" i="4"/>
  <c r="AH24" i="4"/>
  <c r="AH25" i="4"/>
  <c r="AH18" i="4"/>
  <c r="AG11" i="6"/>
  <c r="AA8" i="6"/>
  <c r="AC30" i="6"/>
  <c r="H28" i="7"/>
  <c r="G28" i="7"/>
  <c r="FG42" i="24"/>
  <c r="X22" i="6"/>
  <c r="S12" i="6"/>
  <c r="AG39" i="6"/>
  <c r="X18" i="6"/>
  <c r="X19" i="6"/>
  <c r="T14" i="6"/>
  <c r="AH18" i="6"/>
  <c r="AD19" i="6"/>
  <c r="I30" i="7"/>
  <c r="T11" i="7"/>
  <c r="Z53" i="7"/>
  <c r="Z55" i="7"/>
  <c r="Z28" i="7"/>
  <c r="M27" i="7"/>
  <c r="N39" i="7"/>
  <c r="AC8" i="6"/>
  <c r="AE32" i="6"/>
  <c r="AH59" i="4"/>
  <c r="AH19" i="4"/>
  <c r="AH31" i="4"/>
  <c r="AH27" i="4"/>
  <c r="AK27" i="6"/>
  <c r="AG8" i="6"/>
  <c r="AD7" i="6"/>
  <c r="S40" i="7"/>
  <c r="R40" i="7"/>
  <c r="EV26" i="24"/>
  <c r="AG36" i="6"/>
  <c r="AH13" i="6"/>
  <c r="GD42" i="24"/>
  <c r="O7" i="7"/>
  <c r="M14" i="25" s="1"/>
  <c r="AE33" i="6"/>
  <c r="AD15" i="6"/>
  <c r="AJ10" i="6"/>
  <c r="Z57" i="7"/>
  <c r="Z49" i="7"/>
  <c r="EX26" i="24"/>
  <c r="AJ24" i="6"/>
  <c r="AB14" i="6"/>
  <c r="AH53" i="4"/>
  <c r="AH40" i="4"/>
  <c r="AH13" i="4"/>
  <c r="AH22" i="4"/>
  <c r="Y25" i="6"/>
  <c r="U25" i="7"/>
  <c r="AF27" i="6"/>
  <c r="AD22" i="6"/>
  <c r="H37" i="7"/>
  <c r="I14" i="7"/>
  <c r="FL42" i="24"/>
  <c r="M42" i="7" s="1"/>
  <c r="EY26" i="24"/>
  <c r="AK35" i="6"/>
  <c r="Y15" i="6"/>
  <c r="S30" i="7"/>
  <c r="AD18" i="6"/>
  <c r="V39" i="7"/>
  <c r="AJ8" i="6"/>
  <c r="K11" i="7"/>
  <c r="Z60" i="7"/>
  <c r="Z51" i="7"/>
  <c r="Z12" i="7"/>
  <c r="O24" i="7"/>
  <c r="S23" i="6"/>
  <c r="AD11" i="6"/>
  <c r="AH55" i="4"/>
  <c r="AH30" i="4"/>
  <c r="AH36" i="4"/>
  <c r="AH21" i="4"/>
  <c r="S24" i="6"/>
  <c r="AK20" i="6"/>
  <c r="ET26" i="24"/>
  <c r="X27" i="7"/>
  <c r="R10" i="6"/>
  <c r="L24" i="7"/>
  <c r="X39" i="7"/>
  <c r="Q38" i="7"/>
  <c r="R30" i="7"/>
  <c r="Q23" i="7"/>
  <c r="R32" i="7"/>
  <c r="AI8" i="6"/>
  <c r="G14" i="7"/>
  <c r="T39" i="7"/>
  <c r="Z40" i="7"/>
  <c r="AI22" i="6"/>
  <c r="Y40" i="7"/>
  <c r="Y38" i="7"/>
  <c r="L32" i="7"/>
  <c r="K18" i="7"/>
  <c r="Q12" i="7"/>
  <c r="K22" i="7"/>
  <c r="L10" i="7"/>
  <c r="X38" i="7"/>
  <c r="Q19" i="7"/>
  <c r="K20" i="7"/>
  <c r="X31" i="7"/>
  <c r="M14" i="7"/>
  <c r="K32" i="7"/>
  <c r="G15" i="7"/>
  <c r="T30" i="7"/>
  <c r="AJ17" i="6"/>
  <c r="K17" i="7"/>
  <c r="R34" i="7"/>
  <c r="AI17" i="6"/>
  <c r="AA39" i="7"/>
  <c r="AJ18" i="6"/>
  <c r="S39" i="7"/>
  <c r="R38" i="7"/>
  <c r="M15" i="7"/>
  <c r="J18" i="7"/>
  <c r="L22" i="7"/>
  <c r="S37" i="7"/>
  <c r="G26" i="7"/>
  <c r="AH26" i="6"/>
  <c r="T42" i="7"/>
  <c r="AG42" i="6"/>
  <c r="I42" i="7"/>
  <c r="H42" i="7"/>
  <c r="AB13" i="25"/>
  <c r="AB26" i="6"/>
  <c r="AD26" i="6"/>
  <c r="AE26" i="6"/>
  <c r="Z26" i="6"/>
  <c r="FI15" i="24" l="1"/>
  <c r="FY29" i="24"/>
  <c r="FK20" i="24"/>
  <c r="GA31" i="24"/>
  <c r="FH7" i="24"/>
  <c r="AN42" i="6"/>
  <c r="CX42" i="6"/>
  <c r="AV42" i="6"/>
  <c r="BE42" i="6"/>
  <c r="BJ42" i="6"/>
  <c r="BB42" i="6"/>
  <c r="CT42" i="6"/>
  <c r="AQ42" i="6"/>
  <c r="AR42" i="6"/>
  <c r="BG42" i="6"/>
  <c r="AY42" i="6"/>
  <c r="AX42" i="6"/>
  <c r="BI42" i="6"/>
  <c r="AW42" i="6"/>
  <c r="AT42" i="6"/>
  <c r="AO42" i="6"/>
  <c r="BA42" i="6"/>
  <c r="CW42" i="6"/>
  <c r="AU42" i="6"/>
  <c r="AP42" i="6"/>
  <c r="BC42" i="6"/>
  <c r="AS42" i="6"/>
  <c r="AZ42" i="6"/>
  <c r="BH42" i="6"/>
  <c r="BF42" i="6"/>
  <c r="BD42" i="6"/>
  <c r="R65" i="6"/>
  <c r="R67" i="6"/>
  <c r="R66" i="6"/>
  <c r="FA25" i="24"/>
  <c r="FE25" i="24"/>
  <c r="FC25" i="24"/>
  <c r="AD66" i="6"/>
  <c r="AD67" i="6"/>
  <c r="AD65" i="6"/>
  <c r="T65" i="6"/>
  <c r="T66" i="6"/>
  <c r="T67" i="6"/>
  <c r="FO41" i="24"/>
  <c r="U67" i="6"/>
  <c r="U65" i="6"/>
  <c r="U66" i="6"/>
  <c r="X65" i="6"/>
  <c r="X67" i="6"/>
  <c r="X66" i="6"/>
  <c r="AR37" i="6"/>
  <c r="BB37" i="6"/>
  <c r="AU37" i="6"/>
  <c r="AW37" i="6"/>
  <c r="AZ37" i="6"/>
  <c r="AY37" i="6"/>
  <c r="CW37" i="6"/>
  <c r="BE37" i="6"/>
  <c r="AV37" i="6"/>
  <c r="BI37" i="6"/>
  <c r="BD37" i="6"/>
  <c r="BJ37" i="6"/>
  <c r="AT37" i="6"/>
  <c r="AS37" i="6"/>
  <c r="AP37" i="6"/>
  <c r="BA37" i="6"/>
  <c r="CT37" i="6"/>
  <c r="AO37" i="6"/>
  <c r="BH37" i="6"/>
  <c r="AN37" i="6"/>
  <c r="CX37" i="6"/>
  <c r="BC37" i="6"/>
  <c r="AQ37" i="6"/>
  <c r="BF37" i="6"/>
  <c r="BG37" i="6"/>
  <c r="AX37" i="6"/>
  <c r="BD39" i="6"/>
  <c r="AS39" i="6"/>
  <c r="BE39" i="6"/>
  <c r="AT39" i="6"/>
  <c r="AW39" i="6"/>
  <c r="AP39" i="6"/>
  <c r="AR39" i="6"/>
  <c r="AZ39" i="6"/>
  <c r="BC39" i="6"/>
  <c r="AU39" i="6"/>
  <c r="AN39" i="6"/>
  <c r="BF39" i="6"/>
  <c r="BI39" i="6"/>
  <c r="AQ39" i="6"/>
  <c r="AY39" i="6"/>
  <c r="CX39" i="6"/>
  <c r="BB39" i="6"/>
  <c r="BA39" i="6"/>
  <c r="BG39" i="6"/>
  <c r="CT39" i="6"/>
  <c r="BH39" i="6"/>
  <c r="AX39" i="6"/>
  <c r="BJ39" i="6"/>
  <c r="AV39" i="6"/>
  <c r="AO39" i="6"/>
  <c r="CW39" i="6"/>
  <c r="AH69" i="4"/>
  <c r="AH67" i="4"/>
  <c r="AH63" i="4"/>
  <c r="AH65" i="4"/>
  <c r="AH66" i="4"/>
  <c r="AH62" i="4"/>
  <c r="AH68" i="4"/>
  <c r="AH64" i="4"/>
  <c r="AS27" i="6"/>
  <c r="AV27" i="6"/>
  <c r="BJ27" i="6"/>
  <c r="AO27" i="6"/>
  <c r="AN27" i="6"/>
  <c r="BH27" i="6"/>
  <c r="AZ27" i="6"/>
  <c r="CX27" i="6"/>
  <c r="CT27" i="6"/>
  <c r="BI27" i="6"/>
  <c r="AY27" i="6"/>
  <c r="CW27" i="6"/>
  <c r="AR27" i="6"/>
  <c r="AQ27" i="6"/>
  <c r="AP27" i="6"/>
  <c r="AW27" i="6"/>
  <c r="AX27" i="6"/>
  <c r="BG27" i="6"/>
  <c r="BE27" i="6"/>
  <c r="AU27" i="6"/>
  <c r="BB27" i="6"/>
  <c r="BC27" i="6"/>
  <c r="BF27" i="6"/>
  <c r="BD27" i="6"/>
  <c r="BA27" i="6"/>
  <c r="AT27" i="6"/>
  <c r="FH41" i="24"/>
  <c r="V66" i="6"/>
  <c r="V67" i="6"/>
  <c r="V65" i="6"/>
  <c r="CX40" i="6"/>
  <c r="AP40" i="6"/>
  <c r="BB40" i="6"/>
  <c r="CW40" i="6"/>
  <c r="AS40" i="6"/>
  <c r="BH40" i="6"/>
  <c r="AX40" i="6"/>
  <c r="AZ40" i="6"/>
  <c r="AO40" i="6"/>
  <c r="AY40" i="6"/>
  <c r="CT40" i="6"/>
  <c r="BD40" i="6"/>
  <c r="AQ40" i="6"/>
  <c r="AW40" i="6"/>
  <c r="AR40" i="6"/>
  <c r="AN40" i="6"/>
  <c r="BF40" i="6"/>
  <c r="AV40" i="6"/>
  <c r="BI40" i="6"/>
  <c r="BE40" i="6"/>
  <c r="BA40" i="6"/>
  <c r="AT40" i="6"/>
  <c r="BG40" i="6"/>
  <c r="AU40" i="6"/>
  <c r="BJ40" i="6"/>
  <c r="BC40" i="6"/>
  <c r="L63" i="6"/>
  <c r="L66" i="6"/>
  <c r="L61" i="6"/>
  <c r="L65" i="6"/>
  <c r="L68" i="6"/>
  <c r="L64" i="6"/>
  <c r="L67" i="6"/>
  <c r="L62" i="6"/>
  <c r="CZ18" i="5"/>
  <c r="CV18" i="5"/>
  <c r="FP29" i="24"/>
  <c r="FJ28" i="24"/>
  <c r="ES9" i="24"/>
  <c r="EY10" i="24"/>
  <c r="FB28" i="24"/>
  <c r="FH29" i="24"/>
  <c r="FU29" i="24" s="1"/>
  <c r="FI21" i="24"/>
  <c r="FC20" i="24"/>
  <c r="CS11" i="5"/>
  <c r="FR20" i="24"/>
  <c r="EZ24" i="24"/>
  <c r="ET23" i="24"/>
  <c r="ET22" i="24"/>
  <c r="EZ23" i="24"/>
  <c r="GA24" i="24"/>
  <c r="CS59" i="5"/>
  <c r="AB5" i="7"/>
  <c r="AC6" i="7"/>
  <c r="AB3" i="7"/>
  <c r="FI19" i="24"/>
  <c r="GH39" i="24"/>
  <c r="FK18" i="24"/>
  <c r="FE17" i="24"/>
  <c r="CS30" i="5"/>
  <c r="CS15" i="5"/>
  <c r="FR35" i="24"/>
  <c r="AF5" i="2"/>
  <c r="AG6" i="2"/>
  <c r="AF3" i="2"/>
  <c r="FR24" i="24"/>
  <c r="FY23" i="24" s="1"/>
  <c r="CS16" i="5"/>
  <c r="FU14" i="24"/>
  <c r="FT37" i="24"/>
  <c r="CS61" i="5"/>
  <c r="FM27" i="24"/>
  <c r="BP30" i="5"/>
  <c r="FF25" i="24"/>
  <c r="FC13" i="24"/>
  <c r="FI14" i="24"/>
  <c r="FD7" i="24"/>
  <c r="CS51" i="5"/>
  <c r="FQ10" i="24"/>
  <c r="FP9" i="24"/>
  <c r="CS48" i="5"/>
  <c r="AF5" i="4"/>
  <c r="AG6" i="4"/>
  <c r="AF3" i="4"/>
  <c r="FK9" i="24"/>
  <c r="FE8" i="24"/>
  <c r="CS10" i="5"/>
  <c r="FK15" i="24"/>
  <c r="FT40" i="24"/>
  <c r="FL33" i="24"/>
  <c r="FE21" i="24"/>
  <c r="FL20" i="24" s="1"/>
  <c r="FH40" i="24"/>
  <c r="FN41" i="24"/>
  <c r="BN13" i="5"/>
  <c r="BM13" i="5"/>
  <c r="FI12" i="24"/>
  <c r="FO13" i="24"/>
  <c r="FL34" i="24"/>
  <c r="FF33" i="24"/>
  <c r="FN36" i="24"/>
  <c r="FH35" i="24"/>
  <c r="FB7" i="24"/>
  <c r="CV47" i="5"/>
  <c r="CZ47" i="5"/>
  <c r="GE40" i="24"/>
  <c r="FK7" i="24"/>
  <c r="FN8" i="24"/>
  <c r="FU7" i="24" s="1"/>
  <c r="FF31" i="24"/>
  <c r="FL32" i="24"/>
  <c r="FJ8" i="24"/>
  <c r="CS37" i="5"/>
  <c r="AF3" i="6"/>
  <c r="AG6" i="6"/>
  <c r="AF5" i="6"/>
  <c r="FY27" i="24"/>
  <c r="GF11" i="24"/>
  <c r="FU30" i="24"/>
  <c r="CS46" i="5"/>
  <c r="AD3" i="13"/>
  <c r="AE6" i="13"/>
  <c r="AD5" i="13"/>
  <c r="FK19" i="24"/>
  <c r="FI17" i="24"/>
  <c r="CS22" i="5"/>
  <c r="EU13" i="24"/>
  <c r="FA14" i="24"/>
  <c r="EY18" i="24"/>
  <c r="FE19" i="24"/>
  <c r="FE18" i="24"/>
  <c r="FN39" i="24"/>
  <c r="FH38" i="24"/>
  <c r="EZ12" i="24"/>
  <c r="ET11" i="24"/>
  <c r="FE22" i="24"/>
  <c r="FL21" i="24" s="1"/>
  <c r="CS29" i="5"/>
  <c r="CS42" i="5"/>
  <c r="FS28" i="24"/>
  <c r="FD29" i="24"/>
  <c r="FJ30" i="24"/>
  <c r="CV50" i="5"/>
  <c r="CZ50" i="5"/>
  <c r="FN11" i="24"/>
  <c r="EY9" i="24"/>
  <c r="ES8" i="24"/>
  <c r="CS25" i="5"/>
  <c r="FE14" i="24"/>
  <c r="FI28" i="24"/>
  <c r="FO29" i="24"/>
  <c r="CS56" i="5"/>
  <c r="ET34" i="24"/>
  <c r="EZ35" i="24"/>
  <c r="EY11" i="24"/>
  <c r="FE12" i="24"/>
  <c r="FZ41" i="24"/>
  <c r="FG15" i="24"/>
  <c r="CS58" i="5"/>
  <c r="FF13" i="24"/>
  <c r="FS13" i="24" s="1"/>
  <c r="FG29" i="24"/>
  <c r="FA28" i="24"/>
  <c r="CS45" i="5"/>
  <c r="BM22" i="5"/>
  <c r="BN22" i="5"/>
  <c r="FN27" i="24"/>
  <c r="FP31" i="24"/>
  <c r="ES20" i="24"/>
  <c r="FF20" i="24" s="1"/>
  <c r="EM19" i="24"/>
  <c r="FI22" i="24"/>
  <c r="CV9" i="5"/>
  <c r="CZ9" i="5"/>
  <c r="ET35" i="24"/>
  <c r="EZ36" i="24"/>
  <c r="FU23" i="24"/>
  <c r="EV7" i="24"/>
  <c r="FB8" i="24"/>
  <c r="FH10" i="24"/>
  <c r="FT38" i="24"/>
  <c r="FM28" i="24"/>
  <c r="FZ28" i="24" s="1"/>
  <c r="FE10" i="24"/>
  <c r="CS12" i="5"/>
  <c r="FP36" i="24"/>
  <c r="FV37" i="24"/>
  <c r="EZ22" i="24"/>
  <c r="ET21" i="24"/>
  <c r="FL37" i="24"/>
  <c r="CS41" i="5"/>
  <c r="FA38" i="24"/>
  <c r="FG39" i="24"/>
  <c r="FF36" i="24"/>
  <c r="FK13" i="24"/>
  <c r="FR34" i="24"/>
  <c r="CS57" i="5"/>
  <c r="EY17" i="24"/>
  <c r="CS52" i="5"/>
  <c r="BM21" i="5"/>
  <c r="BN21" i="5"/>
  <c r="AF5" i="17"/>
  <c r="AG6" i="17"/>
  <c r="AF3" i="17"/>
  <c r="FX34" i="24"/>
  <c r="GD35" i="24"/>
  <c r="CV24" i="5"/>
  <c r="CZ24" i="5"/>
  <c r="FY39" i="24"/>
  <c r="FB9" i="24"/>
  <c r="EV8" i="24"/>
  <c r="FN37" i="24"/>
  <c r="GA37" i="24" s="1"/>
  <c r="FH36" i="24"/>
  <c r="FG27" i="24"/>
  <c r="FL35" i="24"/>
  <c r="FR36" i="24"/>
  <c r="GK41" i="24"/>
  <c r="CS44" i="11"/>
  <c r="CS17" i="5"/>
  <c r="GB38" i="24"/>
  <c r="GO38" i="24" s="1"/>
  <c r="FF23" i="24"/>
  <c r="AB2" i="7"/>
  <c r="FC14" i="24"/>
  <c r="EW13" i="24"/>
  <c r="FE23" i="24"/>
  <c r="FR23" i="24" s="1"/>
  <c r="CS34" i="5"/>
  <c r="FM40" i="24"/>
  <c r="ES12" i="24"/>
  <c r="EM11" i="24"/>
  <c r="EM20" i="24"/>
  <c r="ES21" i="24"/>
  <c r="CS53" i="5"/>
  <c r="BP35" i="5"/>
  <c r="FX39" i="24"/>
  <c r="FR38" i="24"/>
  <c r="CS35" i="5"/>
  <c r="ES16" i="24"/>
  <c r="EM15" i="24"/>
  <c r="FC15" i="24"/>
  <c r="EW14" i="24"/>
  <c r="CS36" i="5"/>
  <c r="FL38" i="24"/>
  <c r="CZ7" i="5"/>
  <c r="CV7" i="5"/>
  <c r="FS38" i="24"/>
  <c r="AJ2" i="4"/>
  <c r="FG36" i="24"/>
  <c r="FA35" i="24"/>
  <c r="FM25" i="24"/>
  <c r="AK5" i="24"/>
  <c r="AJ6" i="24"/>
  <c r="FS41" i="24"/>
  <c r="FJ29" i="24"/>
  <c r="FD28" i="24"/>
  <c r="FL25" i="24"/>
  <c r="FF35" i="24"/>
  <c r="CS13" i="5"/>
  <c r="ET17" i="24"/>
  <c r="EZ18" i="24"/>
  <c r="FS22" i="24"/>
  <c r="EY13" i="24"/>
  <c r="EY22" i="24"/>
  <c r="CS54" i="5"/>
  <c r="EZ31" i="24"/>
  <c r="ET30" i="24"/>
  <c r="FG20" i="24"/>
  <c r="FA19" i="24"/>
  <c r="FK23" i="24"/>
  <c r="CS8" i="5"/>
  <c r="FI16" i="24"/>
  <c r="FI25" i="24"/>
  <c r="FC24" i="24"/>
  <c r="BM17" i="5"/>
  <c r="BN17" i="5"/>
  <c r="FE11" i="24"/>
  <c r="FO22" i="24"/>
  <c r="CZ27" i="5"/>
  <c r="CV27" i="5"/>
  <c r="FL19" i="24"/>
  <c r="FF18" i="24"/>
  <c r="AK3" i="5"/>
  <c r="AK5" i="5"/>
  <c r="CS38" i="5"/>
  <c r="CS44" i="5"/>
  <c r="CS33" i="5"/>
  <c r="CS39" i="5"/>
  <c r="CS32" i="5"/>
  <c r="CS20" i="5"/>
  <c r="CS43" i="5"/>
  <c r="CS60" i="5"/>
  <c r="CS55" i="5"/>
  <c r="CS40" i="5"/>
  <c r="CS21" i="5"/>
  <c r="CS14" i="5"/>
  <c r="CS28" i="5"/>
  <c r="AD6" i="12"/>
  <c r="AC5" i="12"/>
  <c r="AC3" i="12"/>
  <c r="FM37" i="24"/>
  <c r="FA23" i="24"/>
  <c r="FG24" i="24"/>
  <c r="AI6" i="3"/>
  <c r="AH3" i="3"/>
  <c r="AH5" i="3"/>
  <c r="FF24" i="24"/>
  <c r="AJ5" i="11"/>
  <c r="AK6" i="11"/>
  <c r="CS62" i="11" s="1"/>
  <c r="AJ3" i="11"/>
  <c r="FP30" i="24"/>
  <c r="ET33" i="24"/>
  <c r="EZ34" i="24"/>
  <c r="CS26" i="5"/>
  <c r="AK6" i="16"/>
  <c r="CS26" i="16" s="1"/>
  <c r="AJ5" i="16"/>
  <c r="AJ3" i="16"/>
  <c r="FF19" i="24"/>
  <c r="FL36" i="24"/>
  <c r="FY36" i="24" s="1"/>
  <c r="CS31" i="5"/>
  <c r="EZ14" i="24"/>
  <c r="FM14" i="24" s="1"/>
  <c r="ET13" i="24"/>
  <c r="FF32" i="24"/>
  <c r="FM21" i="24"/>
  <c r="CS19" i="5"/>
  <c r="FT9" i="24"/>
  <c r="FZ10" i="24"/>
  <c r="GM10" i="24" s="1"/>
  <c r="AI3" i="8"/>
  <c r="AI5" i="8"/>
  <c r="AJ6" i="8"/>
  <c r="GT41" i="24"/>
  <c r="GN40" i="24"/>
  <c r="CS23" i="5"/>
  <c r="BM7" i="4"/>
  <c r="BN7" i="4"/>
  <c r="FQ8" i="24"/>
  <c r="FP17" i="24"/>
  <c r="FJ16" i="24"/>
  <c r="FX33" i="24"/>
  <c r="FR32" i="24"/>
  <c r="FQ17" i="24"/>
  <c r="FK16" i="24"/>
  <c r="FW18" i="24"/>
  <c r="FQ14" i="24"/>
  <c r="FP8" i="24"/>
  <c r="FJ7" i="24"/>
  <c r="FZ29" i="24"/>
  <c r="FT28" i="24"/>
  <c r="FQ9" i="24"/>
  <c r="FK8" i="24"/>
  <c r="FW32" i="24"/>
  <c r="FQ31" i="24"/>
  <c r="FQ16" i="24"/>
  <c r="GF39" i="24"/>
  <c r="FZ38" i="24"/>
  <c r="GE39" i="24"/>
  <c r="FY38" i="24"/>
  <c r="FW37" i="24"/>
  <c r="FQ36" i="24"/>
  <c r="FP22" i="24"/>
  <c r="FJ21" i="24"/>
  <c r="GG38" i="24"/>
  <c r="GD30" i="24"/>
  <c r="FX29" i="24"/>
  <c r="GD32" i="24"/>
  <c r="FX31" i="24"/>
  <c r="FS14" i="24"/>
  <c r="FM13" i="24"/>
  <c r="FX32" i="24"/>
  <c r="FR31" i="24"/>
  <c r="GD37" i="24"/>
  <c r="FX36" i="24"/>
  <c r="FR9" i="24"/>
  <c r="FL8" i="24"/>
  <c r="FW22" i="24"/>
  <c r="FQ21" i="24"/>
  <c r="GD38" i="24"/>
  <c r="FX37" i="24"/>
  <c r="GD33" i="24"/>
  <c r="FQ19" i="24"/>
  <c r="GE37" i="24"/>
  <c r="FW11" i="24"/>
  <c r="FK17" i="24"/>
  <c r="GK38" i="24"/>
  <c r="Z29" i="7"/>
  <c r="CE42" i="6"/>
  <c r="BZ42" i="6"/>
  <c r="CF42" i="6"/>
  <c r="FI26" i="24"/>
  <c r="FT42" i="24"/>
  <c r="GF42" i="24"/>
  <c r="J19" i="7"/>
  <c r="M33" i="7"/>
  <c r="P13" i="7"/>
  <c r="AE18" i="6"/>
  <c r="J28" i="7"/>
  <c r="AK12" i="6"/>
  <c r="Q31" i="7"/>
  <c r="Z35" i="6"/>
  <c r="M37" i="7"/>
  <c r="S34" i="7"/>
  <c r="AA53" i="7"/>
  <c r="AA49" i="7"/>
  <c r="N40" i="7"/>
  <c r="Y39" i="7"/>
  <c r="AI54" i="4"/>
  <c r="AI27" i="4"/>
  <c r="AI13" i="4"/>
  <c r="AI26" i="4"/>
  <c r="Z30" i="6"/>
  <c r="J25" i="7"/>
  <c r="AG23" i="6"/>
  <c r="M36" i="7"/>
  <c r="Q41" i="8"/>
  <c r="L8" i="7"/>
  <c r="X37" i="7"/>
  <c r="Q8" i="7"/>
  <c r="Y31" i="7"/>
  <c r="R17" i="7"/>
  <c r="H38" i="8"/>
  <c r="R31" i="7"/>
  <c r="BW42" i="6"/>
  <c r="BV42" i="6"/>
  <c r="AJ7" i="6"/>
  <c r="AK19" i="6"/>
  <c r="O11" i="7"/>
  <c r="AG28" i="6"/>
  <c r="G20" i="7"/>
  <c r="AF36" i="6"/>
  <c r="N28" i="7"/>
  <c r="Z39" i="7"/>
  <c r="AA59" i="7"/>
  <c r="AA55" i="7"/>
  <c r="AA44" i="7"/>
  <c r="AA41" i="7"/>
  <c r="Y12" i="6"/>
  <c r="S38" i="7"/>
  <c r="M38" i="7"/>
  <c r="T38" i="7"/>
  <c r="AI56" i="4"/>
  <c r="AI17" i="4"/>
  <c r="AI15" i="4"/>
  <c r="AI18" i="4"/>
  <c r="Z17" i="6"/>
  <c r="AI24" i="6"/>
  <c r="H24" i="7"/>
  <c r="J10" i="8"/>
  <c r="K40" i="8"/>
  <c r="Y33" i="7"/>
  <c r="R14" i="7"/>
  <c r="X32" i="7"/>
  <c r="R16" i="7"/>
  <c r="R36" i="7"/>
  <c r="X18" i="7"/>
  <c r="Q17" i="7"/>
  <c r="AA38" i="7"/>
  <c r="BT42" i="6"/>
  <c r="BR42" i="6"/>
  <c r="CC42" i="6"/>
  <c r="FK26" i="24"/>
  <c r="K28" i="7"/>
  <c r="L18" i="7"/>
  <c r="N27" i="7"/>
  <c r="I40" i="7"/>
  <c r="L19" i="7"/>
  <c r="AK18" i="6"/>
  <c r="T28" i="7"/>
  <c r="H15" i="7"/>
  <c r="S19" i="6"/>
  <c r="V23" i="7"/>
  <c r="AK10" i="6"/>
  <c r="AG38" i="6"/>
  <c r="AE17" i="6"/>
  <c r="Y34" i="7"/>
  <c r="AH9" i="6"/>
  <c r="H41" i="8"/>
  <c r="AA47" i="7"/>
  <c r="AA51" i="7"/>
  <c r="S11" i="6"/>
  <c r="AI55" i="4"/>
  <c r="AI9" i="4"/>
  <c r="AI40" i="4"/>
  <c r="AI8" i="4"/>
  <c r="AF18" i="6"/>
  <c r="AG19" i="6"/>
  <c r="X22" i="7"/>
  <c r="Q22" i="7"/>
  <c r="S9" i="7"/>
  <c r="Z38" i="7"/>
  <c r="T13" i="7"/>
  <c r="BU42" i="6"/>
  <c r="CD42" i="6"/>
  <c r="CK42" i="6"/>
  <c r="AK17" i="6"/>
  <c r="S24" i="7"/>
  <c r="L9" i="7"/>
  <c r="O41" i="7"/>
  <c r="O36" i="7"/>
  <c r="O8" i="7"/>
  <c r="Z27" i="7"/>
  <c r="O39" i="7"/>
  <c r="FC26" i="24"/>
  <c r="H39" i="7"/>
  <c r="AB8" i="6"/>
  <c r="AA52" i="7"/>
  <c r="AA48" i="7"/>
  <c r="AI14" i="6"/>
  <c r="S20" i="6"/>
  <c r="AI52" i="4"/>
  <c r="AI59" i="4"/>
  <c r="AI37" i="4"/>
  <c r="AI19" i="4"/>
  <c r="H36" i="7"/>
  <c r="T41" i="7"/>
  <c r="T22" i="7"/>
  <c r="L23" i="7"/>
  <c r="M19" i="7"/>
  <c r="Z13" i="6"/>
  <c r="Y32" i="7"/>
  <c r="CY42" i="6"/>
  <c r="CJ42" i="6"/>
  <c r="CI42" i="6"/>
  <c r="FU42" i="24"/>
  <c r="V42" i="7" s="1"/>
  <c r="I41" i="7"/>
  <c r="AE10" i="6"/>
  <c r="AF24" i="6"/>
  <c r="AK8" i="6"/>
  <c r="I35" i="7"/>
  <c r="K8" i="7"/>
  <c r="J17" i="7"/>
  <c r="I38" i="7"/>
  <c r="K30" i="7"/>
  <c r="Y8" i="6"/>
  <c r="J22" i="7"/>
  <c r="AH8" i="6"/>
  <c r="Q36" i="7"/>
  <c r="G36" i="7"/>
  <c r="M21" i="7"/>
  <c r="AA58" i="7"/>
  <c r="AA57" i="7"/>
  <c r="AC13" i="6"/>
  <c r="Y16" i="6"/>
  <c r="AI49" i="4"/>
  <c r="AI58" i="4"/>
  <c r="AI33" i="4"/>
  <c r="AI25" i="4"/>
  <c r="AG35" i="6"/>
  <c r="AE13" i="6"/>
  <c r="G18" i="7"/>
  <c r="G32" i="7"/>
  <c r="Y29" i="7"/>
  <c r="S32" i="7"/>
  <c r="BY42" i="6"/>
  <c r="CB42" i="6"/>
  <c r="BX42" i="6"/>
  <c r="CG42" i="6"/>
  <c r="AG25" i="6"/>
  <c r="FL26" i="24"/>
  <c r="M26" i="7" s="1"/>
  <c r="P41" i="7"/>
  <c r="FN42" i="24"/>
  <c r="AH28" i="6"/>
  <c r="Z23" i="6"/>
  <c r="V14" i="7"/>
  <c r="R10" i="7"/>
  <c r="V30" i="7"/>
  <c r="AF12" i="6"/>
  <c r="Z34" i="6"/>
  <c r="I10" i="7"/>
  <c r="W37" i="7"/>
  <c r="L13" i="7"/>
  <c r="I36" i="7"/>
  <c r="AA45" i="7"/>
  <c r="AA46" i="7"/>
  <c r="AA42" i="7"/>
  <c r="AK23" i="6"/>
  <c r="AI57" i="4"/>
  <c r="AI12" i="4"/>
  <c r="AI39" i="4"/>
  <c r="AI24" i="4"/>
  <c r="N25" i="7"/>
  <c r="AJ28" i="6"/>
  <c r="AE22" i="6"/>
  <c r="AK11" i="6"/>
  <c r="Q30" i="7"/>
  <c r="N21" i="7"/>
  <c r="L17" i="7"/>
  <c r="CH42" i="6"/>
  <c r="CA42" i="6"/>
  <c r="BS42" i="6"/>
  <c r="Z22" i="6"/>
  <c r="U37" i="7"/>
  <c r="AI13" i="6"/>
  <c r="G31" i="7"/>
  <c r="AA13" i="6"/>
  <c r="Z11" i="6"/>
  <c r="AF35" i="6"/>
  <c r="G13" i="7"/>
  <c r="U38" i="7"/>
  <c r="AF22" i="6"/>
  <c r="H27" i="7"/>
  <c r="L38" i="8"/>
  <c r="AA50" i="7"/>
  <c r="AA56" i="7"/>
  <c r="AI15" i="6"/>
  <c r="AI53" i="4"/>
  <c r="AI22" i="4"/>
  <c r="AI10" i="4"/>
  <c r="AI21" i="4"/>
  <c r="Z23" i="7"/>
  <c r="M25" i="7"/>
  <c r="P22" i="7"/>
  <c r="N14" i="7"/>
  <c r="T14" i="7"/>
  <c r="S31" i="7"/>
  <c r="R8" i="7"/>
  <c r="CM42" i="6"/>
  <c r="CL42" i="6"/>
  <c r="CN42" i="6"/>
  <c r="AI25" i="6"/>
  <c r="AF23" i="6"/>
  <c r="S35" i="7"/>
  <c r="J14" i="7"/>
  <c r="U40" i="7"/>
  <c r="J12" i="7"/>
  <c r="M32" i="7"/>
  <c r="AK22" i="6"/>
  <c r="AK14" i="6"/>
  <c r="AE11" i="6"/>
  <c r="FH26" i="24"/>
  <c r="Z21" i="6"/>
  <c r="FA26" i="24"/>
  <c r="G23" i="7"/>
  <c r="AA60" i="7"/>
  <c r="AA54" i="7"/>
  <c r="AA10" i="7"/>
  <c r="AC14" i="6"/>
  <c r="AI60" i="4"/>
  <c r="AI36" i="4"/>
  <c r="AI23" i="4"/>
  <c r="AI14" i="4"/>
  <c r="G35" i="7"/>
  <c r="AF31" i="6"/>
  <c r="J16" i="7"/>
  <c r="N37" i="7"/>
  <c r="AF34" i="6"/>
  <c r="G19" i="7"/>
  <c r="L16" i="7"/>
  <c r="AA28" i="7"/>
  <c r="X11" i="7"/>
  <c r="N13" i="7"/>
  <c r="Y36" i="7"/>
  <c r="U28" i="7"/>
  <c r="Z36" i="7"/>
  <c r="K16" i="7"/>
  <c r="FQ26" i="24"/>
  <c r="AA29" i="7"/>
  <c r="M8" i="7"/>
  <c r="R19" i="7"/>
  <c r="V7" i="7"/>
  <c r="T14" i="25" s="1"/>
  <c r="J26" i="7"/>
  <c r="AH13" i="25"/>
  <c r="L26" i="7"/>
  <c r="AI26" i="6"/>
  <c r="O42" i="7"/>
  <c r="I26" i="7"/>
  <c r="AG26" i="6"/>
  <c r="FR21" i="24" l="1"/>
  <c r="FF21" i="24"/>
  <c r="FW29" i="24"/>
  <c r="FL9" i="24"/>
  <c r="AY26" i="6"/>
  <c r="AX26" i="6"/>
  <c r="BG26" i="6"/>
  <c r="AO26" i="6"/>
  <c r="BD26" i="6"/>
  <c r="AU26" i="6"/>
  <c r="AQ26" i="6"/>
  <c r="BH26" i="6"/>
  <c r="CT26" i="6"/>
  <c r="BC26" i="6"/>
  <c r="AS26" i="6"/>
  <c r="AW26" i="6"/>
  <c r="BJ26" i="6"/>
  <c r="BA26" i="6"/>
  <c r="AZ26" i="6"/>
  <c r="BE26" i="6"/>
  <c r="BB26" i="6"/>
  <c r="BF26" i="6"/>
  <c r="AR26" i="6"/>
  <c r="CX26" i="6"/>
  <c r="AV26" i="6"/>
  <c r="AT26" i="6"/>
  <c r="CW26" i="6"/>
  <c r="AP26" i="6"/>
  <c r="AN26" i="6"/>
  <c r="BI26" i="6"/>
  <c r="AS31" i="6"/>
  <c r="AY31" i="6"/>
  <c r="AT31" i="6"/>
  <c r="AR31" i="6"/>
  <c r="BJ31" i="6"/>
  <c r="CX31" i="6"/>
  <c r="AQ31" i="6"/>
  <c r="AV31" i="6"/>
  <c r="AZ31" i="6"/>
  <c r="AX31" i="6"/>
  <c r="BD31" i="6"/>
  <c r="AW31" i="6"/>
  <c r="BA31" i="6"/>
  <c r="CT31" i="6"/>
  <c r="AU31" i="6"/>
  <c r="CW31" i="6"/>
  <c r="BE31" i="6"/>
  <c r="BC31" i="6"/>
  <c r="BG31" i="6"/>
  <c r="BH31" i="6"/>
  <c r="AP31" i="6"/>
  <c r="BF31" i="6"/>
  <c r="BB31" i="6"/>
  <c r="BI31" i="6"/>
  <c r="AO31" i="6"/>
  <c r="AN31" i="6"/>
  <c r="FH25" i="24"/>
  <c r="BI21" i="6"/>
  <c r="BG21" i="6"/>
  <c r="BC21" i="6"/>
  <c r="AP21" i="6"/>
  <c r="BH21" i="6"/>
  <c r="AW21" i="6"/>
  <c r="BE21" i="6"/>
  <c r="BA21" i="6"/>
  <c r="BB21" i="6"/>
  <c r="BD21" i="6"/>
  <c r="CT21" i="6"/>
  <c r="AY21" i="6"/>
  <c r="AS21" i="6"/>
  <c r="AV21" i="6"/>
  <c r="AT21" i="6"/>
  <c r="CW21" i="6"/>
  <c r="BJ21" i="6"/>
  <c r="AZ21" i="6"/>
  <c r="BF21" i="6"/>
  <c r="AQ21" i="6"/>
  <c r="CX21" i="6"/>
  <c r="AN21" i="6"/>
  <c r="AO21" i="6"/>
  <c r="AR21" i="6"/>
  <c r="AU21" i="6"/>
  <c r="AX21" i="6"/>
  <c r="FO25" i="24"/>
  <c r="BL42" i="6"/>
  <c r="BK42" i="6" s="1"/>
  <c r="AW15" i="6"/>
  <c r="BC15" i="6"/>
  <c r="AY15" i="6"/>
  <c r="BG15" i="6"/>
  <c r="AN15" i="6"/>
  <c r="BD15" i="6"/>
  <c r="BJ15" i="6"/>
  <c r="CX15" i="6"/>
  <c r="CT15" i="6"/>
  <c r="AT15" i="6"/>
  <c r="CW15" i="6"/>
  <c r="BB15" i="6"/>
  <c r="AU15" i="6"/>
  <c r="AO15" i="6"/>
  <c r="BH15" i="6"/>
  <c r="BF15" i="6"/>
  <c r="AR15" i="6"/>
  <c r="AP15" i="6"/>
  <c r="AZ15" i="6"/>
  <c r="AS15" i="6"/>
  <c r="BI15" i="6"/>
  <c r="BE15" i="6"/>
  <c r="AQ15" i="6"/>
  <c r="AX15" i="6"/>
  <c r="BA15" i="6"/>
  <c r="AV15" i="6"/>
  <c r="AA65" i="6"/>
  <c r="AA66" i="6"/>
  <c r="AA67" i="6"/>
  <c r="AN34" i="6"/>
  <c r="CX34" i="6"/>
  <c r="CW34" i="6"/>
  <c r="AP34" i="6"/>
  <c r="BE34" i="6"/>
  <c r="AO34" i="6"/>
  <c r="AS34" i="6"/>
  <c r="CT34" i="6"/>
  <c r="BF34" i="6"/>
  <c r="AV34" i="6"/>
  <c r="BG34" i="6"/>
  <c r="AU34" i="6"/>
  <c r="AY34" i="6"/>
  <c r="BD34" i="6"/>
  <c r="BB34" i="6"/>
  <c r="AR34" i="6"/>
  <c r="BA34" i="6"/>
  <c r="BH34" i="6"/>
  <c r="BJ34" i="6"/>
  <c r="AZ34" i="6"/>
  <c r="BI34" i="6"/>
  <c r="AX34" i="6"/>
  <c r="BC34" i="6"/>
  <c r="AW34" i="6"/>
  <c r="AT34" i="6"/>
  <c r="AQ34" i="6"/>
  <c r="AY23" i="6"/>
  <c r="BD23" i="6"/>
  <c r="BA23" i="6"/>
  <c r="AN23" i="6"/>
  <c r="BE23" i="6"/>
  <c r="AZ23" i="6"/>
  <c r="AT23" i="6"/>
  <c r="AW23" i="6"/>
  <c r="BB23" i="6"/>
  <c r="CX23" i="6"/>
  <c r="AU23" i="6"/>
  <c r="BF23" i="6"/>
  <c r="BG23" i="6"/>
  <c r="AV23" i="6"/>
  <c r="CW23" i="6"/>
  <c r="AX23" i="6"/>
  <c r="CT23" i="6"/>
  <c r="BC23" i="6"/>
  <c r="AR23" i="6"/>
  <c r="BI23" i="6"/>
  <c r="AQ23" i="6"/>
  <c r="AO23" i="6"/>
  <c r="BH23" i="6"/>
  <c r="BJ23" i="6"/>
  <c r="AP23" i="6"/>
  <c r="AS23" i="6"/>
  <c r="CW25" i="6"/>
  <c r="BJ25" i="6"/>
  <c r="BI25" i="6"/>
  <c r="AS25" i="6"/>
  <c r="BG25" i="6"/>
  <c r="BB25" i="6"/>
  <c r="AT25" i="6"/>
  <c r="BF25" i="6"/>
  <c r="AU25" i="6"/>
  <c r="AP25" i="6"/>
  <c r="AQ25" i="6"/>
  <c r="AX25" i="6"/>
  <c r="BH25" i="6"/>
  <c r="BD25" i="6"/>
  <c r="BE25" i="6"/>
  <c r="BC25" i="6"/>
  <c r="AR25" i="6"/>
  <c r="AZ25" i="6"/>
  <c r="CT25" i="6"/>
  <c r="CX25" i="6"/>
  <c r="AY25" i="6"/>
  <c r="BA25" i="6"/>
  <c r="AN25" i="6"/>
  <c r="AO25" i="6"/>
  <c r="AW25" i="6"/>
  <c r="AV25" i="6"/>
  <c r="AC65" i="6"/>
  <c r="AC67" i="6"/>
  <c r="AC66" i="6"/>
  <c r="Y65" i="6"/>
  <c r="Y66" i="6"/>
  <c r="Y67" i="6"/>
  <c r="AK65" i="6"/>
  <c r="AK66" i="6"/>
  <c r="AK67" i="6"/>
  <c r="AX24" i="6"/>
  <c r="CW24" i="6"/>
  <c r="AV24" i="6"/>
  <c r="AQ24" i="6"/>
  <c r="CT24" i="6"/>
  <c r="BC24" i="6"/>
  <c r="BI24" i="6"/>
  <c r="BE24" i="6"/>
  <c r="BD24" i="6"/>
  <c r="AS24" i="6"/>
  <c r="AU24" i="6"/>
  <c r="AY24" i="6"/>
  <c r="BB24" i="6"/>
  <c r="CX24" i="6"/>
  <c r="AR24" i="6"/>
  <c r="BG24" i="6"/>
  <c r="BH24" i="6"/>
  <c r="AN24" i="6"/>
  <c r="BF24" i="6"/>
  <c r="AT24" i="6"/>
  <c r="AZ24" i="6"/>
  <c r="AP24" i="6"/>
  <c r="AO24" i="6"/>
  <c r="BJ24" i="6"/>
  <c r="BA24" i="6"/>
  <c r="AW24" i="6"/>
  <c r="AE67" i="6"/>
  <c r="AE65" i="6"/>
  <c r="AE66" i="6"/>
  <c r="AB66" i="6"/>
  <c r="AB65" i="6"/>
  <c r="AB67" i="6"/>
  <c r="FJ25" i="24"/>
  <c r="AI62" i="4"/>
  <c r="AI65" i="4"/>
  <c r="AI67" i="4"/>
  <c r="AI68" i="4"/>
  <c r="AI66" i="4"/>
  <c r="AI64" i="4"/>
  <c r="AI63" i="4"/>
  <c r="AI69" i="4"/>
  <c r="S66" i="6"/>
  <c r="S65" i="6"/>
  <c r="S67" i="6"/>
  <c r="AQ9" i="6"/>
  <c r="BA9" i="6"/>
  <c r="BJ9" i="6"/>
  <c r="BD9" i="6"/>
  <c r="BF9" i="6"/>
  <c r="AP9" i="6"/>
  <c r="AW9" i="6"/>
  <c r="AR9" i="6"/>
  <c r="AU9" i="6"/>
  <c r="BB9" i="6"/>
  <c r="AN9" i="6"/>
  <c r="AS9" i="6"/>
  <c r="BG9" i="6"/>
  <c r="CX9" i="6"/>
  <c r="AY9" i="6"/>
  <c r="AV9" i="6"/>
  <c r="AZ9" i="6"/>
  <c r="BC9" i="6"/>
  <c r="CT9" i="6"/>
  <c r="AX9" i="6"/>
  <c r="BE9" i="6"/>
  <c r="BI9" i="6"/>
  <c r="AT9" i="6"/>
  <c r="AO9" i="6"/>
  <c r="CW9" i="6"/>
  <c r="BH9" i="6"/>
  <c r="AW38" i="6"/>
  <c r="AP38" i="6"/>
  <c r="BF38" i="6"/>
  <c r="AU38" i="6"/>
  <c r="AZ38" i="6"/>
  <c r="BB38" i="6"/>
  <c r="AS38" i="6"/>
  <c r="BC38" i="6"/>
  <c r="AV38" i="6"/>
  <c r="BI38" i="6"/>
  <c r="CW38" i="6"/>
  <c r="BA38" i="6"/>
  <c r="BH38" i="6"/>
  <c r="AT38" i="6"/>
  <c r="CT38" i="6"/>
  <c r="BJ38" i="6"/>
  <c r="AY38" i="6"/>
  <c r="AQ38" i="6"/>
  <c r="BE38" i="6"/>
  <c r="AR38" i="6"/>
  <c r="CX38" i="6"/>
  <c r="BG38" i="6"/>
  <c r="AN38" i="6"/>
  <c r="AX38" i="6"/>
  <c r="AO38" i="6"/>
  <c r="BD38" i="6"/>
  <c r="AS36" i="6"/>
  <c r="AV36" i="6"/>
  <c r="AP36" i="6"/>
  <c r="BE36" i="6"/>
  <c r="AR36" i="6"/>
  <c r="CW36" i="6"/>
  <c r="AW36" i="6"/>
  <c r="BJ36" i="6"/>
  <c r="CT36" i="6"/>
  <c r="BD36" i="6"/>
  <c r="AT36" i="6"/>
  <c r="AN36" i="6"/>
  <c r="BF36" i="6"/>
  <c r="BH36" i="6"/>
  <c r="BB36" i="6"/>
  <c r="BA36" i="6"/>
  <c r="CX36" i="6"/>
  <c r="AQ36" i="6"/>
  <c r="AO36" i="6"/>
  <c r="AY36" i="6"/>
  <c r="BG36" i="6"/>
  <c r="AX36" i="6"/>
  <c r="AZ36" i="6"/>
  <c r="BC36" i="6"/>
  <c r="AU36" i="6"/>
  <c r="BI36" i="6"/>
  <c r="AR28" i="6"/>
  <c r="AX28" i="6"/>
  <c r="BC28" i="6"/>
  <c r="AQ28" i="6"/>
  <c r="BG28" i="6"/>
  <c r="AZ28" i="6"/>
  <c r="BJ28" i="6"/>
  <c r="BF28" i="6"/>
  <c r="AS28" i="6"/>
  <c r="BB28" i="6"/>
  <c r="AV28" i="6"/>
  <c r="CT28" i="6"/>
  <c r="AY28" i="6"/>
  <c r="AN28" i="6"/>
  <c r="CX28" i="6"/>
  <c r="AU28" i="6"/>
  <c r="BA28" i="6"/>
  <c r="AT28" i="6"/>
  <c r="AO28" i="6"/>
  <c r="CW28" i="6"/>
  <c r="BE28" i="6"/>
  <c r="BD28" i="6"/>
  <c r="AW28" i="6"/>
  <c r="BH28" i="6"/>
  <c r="BI28" i="6"/>
  <c r="AP28" i="6"/>
  <c r="BA30" i="6"/>
  <c r="BD30" i="6"/>
  <c r="AU30" i="6"/>
  <c r="BB30" i="6"/>
  <c r="AP30" i="6"/>
  <c r="BG30" i="6"/>
  <c r="AV30" i="6"/>
  <c r="AN30" i="6"/>
  <c r="BF30" i="6"/>
  <c r="AT30" i="6"/>
  <c r="AX30" i="6"/>
  <c r="CW30" i="6"/>
  <c r="AR30" i="6"/>
  <c r="AZ30" i="6"/>
  <c r="BJ30" i="6"/>
  <c r="AW30" i="6"/>
  <c r="AY30" i="6"/>
  <c r="BE30" i="6"/>
  <c r="BI30" i="6"/>
  <c r="AQ30" i="6"/>
  <c r="CX30" i="6"/>
  <c r="BC30" i="6"/>
  <c r="AS30" i="6"/>
  <c r="CT30" i="6"/>
  <c r="BH30" i="6"/>
  <c r="AO30" i="6"/>
  <c r="AN35" i="6"/>
  <c r="BD35" i="6"/>
  <c r="AU35" i="6"/>
  <c r="BJ35" i="6"/>
  <c r="BC35" i="6"/>
  <c r="BF35" i="6"/>
  <c r="AW35" i="6"/>
  <c r="AV35" i="6"/>
  <c r="AS35" i="6"/>
  <c r="AP35" i="6"/>
  <c r="AX35" i="6"/>
  <c r="CX35" i="6"/>
  <c r="AZ35" i="6"/>
  <c r="AY35" i="6"/>
  <c r="CW35" i="6"/>
  <c r="CT35" i="6"/>
  <c r="BB35" i="6"/>
  <c r="BA35" i="6"/>
  <c r="AQ35" i="6"/>
  <c r="BH35" i="6"/>
  <c r="AO35" i="6"/>
  <c r="AT35" i="6"/>
  <c r="BG35" i="6"/>
  <c r="AR35" i="6"/>
  <c r="BI35" i="6"/>
  <c r="BE35" i="6"/>
  <c r="CZ62" i="11"/>
  <c r="CV62" i="11"/>
  <c r="CZ26" i="16"/>
  <c r="CV26" i="16"/>
  <c r="CS49" i="8"/>
  <c r="CS45" i="8"/>
  <c r="CV19" i="5"/>
  <c r="CZ19" i="5"/>
  <c r="FS19" i="24"/>
  <c r="FM34" i="24"/>
  <c r="FS24" i="24"/>
  <c r="CZ55" i="5"/>
  <c r="CV55" i="5"/>
  <c r="CZ38" i="5"/>
  <c r="CV38" i="5"/>
  <c r="FM31" i="24"/>
  <c r="FS35" i="24"/>
  <c r="AL5" i="24"/>
  <c r="AK6" i="24"/>
  <c r="FJ14" i="24"/>
  <c r="FD13" i="24"/>
  <c r="FG21" i="24"/>
  <c r="FA20" i="24"/>
  <c r="FL11" i="24"/>
  <c r="FF10" i="24"/>
  <c r="FR14" i="24"/>
  <c r="DA50" i="5"/>
  <c r="FR22" i="24"/>
  <c r="FN14" i="24"/>
  <c r="CZ37" i="5"/>
  <c r="CV37" i="5"/>
  <c r="FY32" i="24"/>
  <c r="FV12" i="24"/>
  <c r="FP11" i="24"/>
  <c r="GG40" i="24"/>
  <c r="CV48" i="5"/>
  <c r="CZ48" i="5"/>
  <c r="CZ61" i="5"/>
  <c r="CV61" i="5"/>
  <c r="FY34" i="24"/>
  <c r="FM23" i="24"/>
  <c r="FJ24" i="24"/>
  <c r="FP25" i="24"/>
  <c r="AJ3" i="8"/>
  <c r="AJ5" i="8"/>
  <c r="AK6" i="8"/>
  <c r="CS54" i="8"/>
  <c r="FA32" i="24"/>
  <c r="FG33" i="24"/>
  <c r="CZ60" i="5"/>
  <c r="CV60" i="5"/>
  <c r="GB22" i="24"/>
  <c r="CV54" i="5"/>
  <c r="CZ54" i="5"/>
  <c r="FP15" i="24"/>
  <c r="CZ34" i="5"/>
  <c r="CV34" i="5"/>
  <c r="FT27" i="24"/>
  <c r="GG27" i="24" s="1"/>
  <c r="FM22" i="24"/>
  <c r="FM35" i="24"/>
  <c r="FG11" i="24"/>
  <c r="FA10" i="24"/>
  <c r="FH13" i="24"/>
  <c r="FB12" i="24"/>
  <c r="CV46" i="5"/>
  <c r="CZ46" i="5"/>
  <c r="CS46" i="11"/>
  <c r="FM30" i="24"/>
  <c r="FS31" i="24"/>
  <c r="FJ12" i="24"/>
  <c r="FP13" i="24"/>
  <c r="CV15" i="5"/>
  <c r="CZ15" i="5"/>
  <c r="FA21" i="24"/>
  <c r="FG22" i="24"/>
  <c r="BM39" i="6"/>
  <c r="BN39" i="6"/>
  <c r="FZ21" i="24"/>
  <c r="CZ43" i="5"/>
  <c r="CV43" i="5"/>
  <c r="FL22" i="24"/>
  <c r="FS21" i="24" s="1"/>
  <c r="FQ28" i="24"/>
  <c r="FK27" i="24"/>
  <c r="EZ15" i="24"/>
  <c r="ET14" i="24"/>
  <c r="CZ53" i="5"/>
  <c r="CV53" i="5"/>
  <c r="CZ17" i="5"/>
  <c r="CV17" i="5"/>
  <c r="FU36" i="24"/>
  <c r="FO35" i="24"/>
  <c r="GI37" i="24"/>
  <c r="GV37" i="24" s="1"/>
  <c r="FU10" i="24"/>
  <c r="FG34" i="24"/>
  <c r="FT34" i="24" s="1"/>
  <c r="FA33" i="24"/>
  <c r="CV25" i="5"/>
  <c r="CZ25" i="5"/>
  <c r="FM12" i="24"/>
  <c r="FZ12" i="24" s="1"/>
  <c r="CV22" i="5"/>
  <c r="CZ22" i="5"/>
  <c r="GH30" i="24"/>
  <c r="CS48" i="11"/>
  <c r="CZ10" i="5"/>
  <c r="CV10" i="5"/>
  <c r="FS25" i="24"/>
  <c r="CV30" i="5"/>
  <c r="CZ30" i="5"/>
  <c r="DA30" i="5" s="1"/>
  <c r="AC3" i="7"/>
  <c r="AC5" i="7"/>
  <c r="AD6" i="7"/>
  <c r="FG23" i="24"/>
  <c r="FA22" i="24"/>
  <c r="FI27" i="24"/>
  <c r="FO28" i="24"/>
  <c r="BM27" i="6"/>
  <c r="BN27" i="6"/>
  <c r="GB41" i="24"/>
  <c r="FV40" i="24"/>
  <c r="FH24" i="24"/>
  <c r="FS32" i="24"/>
  <c r="AI49" i="3"/>
  <c r="AJ6" i="3"/>
  <c r="AI43" i="3"/>
  <c r="AI5" i="3"/>
  <c r="AI14" i="3"/>
  <c r="AI28" i="3"/>
  <c r="AI25" i="3"/>
  <c r="AI17" i="3"/>
  <c r="AI29" i="3"/>
  <c r="AI35" i="3"/>
  <c r="AI44" i="3"/>
  <c r="AI45" i="3"/>
  <c r="AI39" i="3"/>
  <c r="AI21" i="3"/>
  <c r="AI34" i="3"/>
  <c r="AI7" i="3"/>
  <c r="AI26" i="3"/>
  <c r="AI27" i="3"/>
  <c r="AI54" i="3"/>
  <c r="AI18" i="3"/>
  <c r="AI51" i="3"/>
  <c r="AI56" i="3"/>
  <c r="AI55" i="3"/>
  <c r="AI59" i="3"/>
  <c r="AI52" i="3"/>
  <c r="AI22" i="3"/>
  <c r="AI12" i="3"/>
  <c r="AI8" i="3"/>
  <c r="AI9" i="3"/>
  <c r="AI3" i="3"/>
  <c r="AI10" i="3"/>
  <c r="AI36" i="3"/>
  <c r="AI15" i="3"/>
  <c r="AI38" i="3"/>
  <c r="AI24" i="3"/>
  <c r="AI16" i="3"/>
  <c r="AI46" i="3"/>
  <c r="AI53" i="3"/>
  <c r="AI20" i="3"/>
  <c r="AI32" i="3"/>
  <c r="AI47" i="3"/>
  <c r="AI23" i="3"/>
  <c r="AI57" i="3"/>
  <c r="AI60" i="3"/>
  <c r="AI50" i="3"/>
  <c r="AI30" i="3"/>
  <c r="AI19" i="3"/>
  <c r="AI48" i="3"/>
  <c r="AI37" i="3"/>
  <c r="AI58" i="3"/>
  <c r="AI13" i="3"/>
  <c r="AI33" i="3"/>
  <c r="AI11" i="3"/>
  <c r="AE6" i="12"/>
  <c r="AD5" i="12"/>
  <c r="AD3" i="12"/>
  <c r="CV20" i="5"/>
  <c r="CZ20" i="5"/>
  <c r="FS18" i="24"/>
  <c r="FM17" i="24"/>
  <c r="CV8" i="5"/>
  <c r="CZ8" i="5"/>
  <c r="FL13" i="24"/>
  <c r="FN35" i="24"/>
  <c r="FH34" i="24"/>
  <c r="FF16" i="24"/>
  <c r="FD12" i="24"/>
  <c r="FJ13" i="24"/>
  <c r="CV44" i="11"/>
  <c r="CZ44" i="11"/>
  <c r="DA44" i="11" s="1"/>
  <c r="FY21" i="24"/>
  <c r="FS36" i="24"/>
  <c r="FW35" i="24"/>
  <c r="GC36" i="24"/>
  <c r="FP21" i="24"/>
  <c r="FF8" i="24"/>
  <c r="EZ7" i="24"/>
  <c r="FW30" i="24"/>
  <c r="FU38" i="24"/>
  <c r="FO37" i="24"/>
  <c r="FP16" i="24"/>
  <c r="FW8" i="24"/>
  <c r="FO34" i="24"/>
  <c r="FU35" i="24"/>
  <c r="FR8" i="24"/>
  <c r="FL7" i="24"/>
  <c r="CV51" i="5"/>
  <c r="CZ51" i="5"/>
  <c r="CZ16" i="5"/>
  <c r="CV16" i="5"/>
  <c r="FM24" i="24"/>
  <c r="FL10" i="24"/>
  <c r="FO40" i="24"/>
  <c r="FU41" i="24"/>
  <c r="FG13" i="24"/>
  <c r="FA12" i="24"/>
  <c r="AK3" i="16"/>
  <c r="AK5" i="16"/>
  <c r="CS45" i="16"/>
  <c r="CS41" i="16"/>
  <c r="CS43" i="16"/>
  <c r="CS48" i="16"/>
  <c r="CS37" i="16"/>
  <c r="CS30" i="16"/>
  <c r="CS33" i="16"/>
  <c r="CS53" i="16"/>
  <c r="CS15" i="16"/>
  <c r="CS50" i="16"/>
  <c r="CS61" i="16"/>
  <c r="CS10" i="16"/>
  <c r="CS40" i="16"/>
  <c r="CS54" i="16"/>
  <c r="CS70" i="16"/>
  <c r="CS11" i="16"/>
  <c r="CS28" i="16"/>
  <c r="CS19" i="16"/>
  <c r="CS59" i="16"/>
  <c r="CS36" i="16"/>
  <c r="CS55" i="16"/>
  <c r="CS38" i="16"/>
  <c r="CS16" i="16"/>
  <c r="CS29" i="16"/>
  <c r="CS51" i="16"/>
  <c r="CS49" i="16"/>
  <c r="CS9" i="16"/>
  <c r="CS24" i="16"/>
  <c r="CS58" i="16"/>
  <c r="CS13" i="16"/>
  <c r="CS25" i="16"/>
  <c r="CS60" i="16"/>
  <c r="CS12" i="16"/>
  <c r="CS8" i="16"/>
  <c r="CS57" i="16"/>
  <c r="CS47" i="16"/>
  <c r="CS42" i="16"/>
  <c r="CS17" i="16"/>
  <c r="CS31" i="16"/>
  <c r="CS14" i="16"/>
  <c r="CS21" i="16"/>
  <c r="CS23" i="16"/>
  <c r="CS34" i="16"/>
  <c r="CS35" i="16"/>
  <c r="CS32" i="16"/>
  <c r="CS20" i="16"/>
  <c r="CS44" i="16"/>
  <c r="CS7" i="16"/>
  <c r="CS27" i="16"/>
  <c r="CS62" i="16"/>
  <c r="CS39" i="16"/>
  <c r="CS56" i="16"/>
  <c r="CS22" i="16"/>
  <c r="CS52" i="16"/>
  <c r="CS46" i="16"/>
  <c r="CS18" i="16"/>
  <c r="CV28" i="5"/>
  <c r="CZ28" i="5"/>
  <c r="CV32" i="5"/>
  <c r="CZ32" i="5"/>
  <c r="FY19" i="24"/>
  <c r="GF22" i="24"/>
  <c r="FT36" i="24"/>
  <c r="CV35" i="5"/>
  <c r="CZ35" i="5"/>
  <c r="DA35" i="5" s="1"/>
  <c r="EZ20" i="24"/>
  <c r="FM20" i="24" s="1"/>
  <c r="ET19" i="24"/>
  <c r="FP14" i="24"/>
  <c r="CS55" i="11"/>
  <c r="FI8" i="24"/>
  <c r="FC7" i="24"/>
  <c r="CV52" i="5"/>
  <c r="CZ52" i="5"/>
  <c r="FT39" i="24"/>
  <c r="CV12" i="5"/>
  <c r="CZ12" i="5"/>
  <c r="FI7" i="24"/>
  <c r="CZ58" i="5"/>
  <c r="CV58" i="5"/>
  <c r="FQ29" i="24"/>
  <c r="FK28" i="24"/>
  <c r="GA39" i="24"/>
  <c r="GN39" i="24" s="1"/>
  <c r="GA8" i="24"/>
  <c r="GA36" i="24"/>
  <c r="GA41" i="24"/>
  <c r="FX9" i="24"/>
  <c r="CS61" i="11"/>
  <c r="FR17" i="24"/>
  <c r="FL16" i="24"/>
  <c r="CZ59" i="5"/>
  <c r="CV59" i="5"/>
  <c r="EZ8" i="24"/>
  <c r="FF9" i="24"/>
  <c r="BN37" i="6"/>
  <c r="BM37" i="6"/>
  <c r="BM42" i="6"/>
  <c r="BN42" i="6"/>
  <c r="CV23" i="5"/>
  <c r="CZ23" i="5"/>
  <c r="CS44" i="8"/>
  <c r="CZ14" i="5"/>
  <c r="CV14" i="5"/>
  <c r="CZ39" i="5"/>
  <c r="CV39" i="5"/>
  <c r="FN19" i="24"/>
  <c r="FH18" i="24"/>
  <c r="FM18" i="24"/>
  <c r="FZ18" i="24" s="1"/>
  <c r="CS60" i="11"/>
  <c r="AK2" i="4"/>
  <c r="EZ11" i="24"/>
  <c r="ET10" i="24"/>
  <c r="FO9" i="24"/>
  <c r="GB9" i="24" s="1"/>
  <c r="GE33" i="24"/>
  <c r="GK34" i="24"/>
  <c r="FL17" i="24"/>
  <c r="FN38" i="24"/>
  <c r="FH37" i="24"/>
  <c r="GH23" i="24"/>
  <c r="EZ19" i="24"/>
  <c r="ET18" i="24"/>
  <c r="CV45" i="5"/>
  <c r="CZ45" i="5"/>
  <c r="CV56" i="5"/>
  <c r="CZ56" i="5"/>
  <c r="GF28" i="24"/>
  <c r="FR18" i="24"/>
  <c r="FS33" i="24"/>
  <c r="GF33" i="24" s="1"/>
  <c r="FM32" i="24"/>
  <c r="FU40" i="24"/>
  <c r="GH40" i="24" s="1"/>
  <c r="FO39" i="24"/>
  <c r="CS47" i="11"/>
  <c r="FZ27" i="24"/>
  <c r="CZ11" i="5"/>
  <c r="CV11" i="5"/>
  <c r="FQ27" i="24"/>
  <c r="FW28" i="24"/>
  <c r="HA40" i="24"/>
  <c r="CS51" i="8"/>
  <c r="CS59" i="8"/>
  <c r="CZ31" i="5"/>
  <c r="CV31" i="5"/>
  <c r="AK3" i="11"/>
  <c r="AK5" i="11"/>
  <c r="CS54" i="11"/>
  <c r="CS59" i="11"/>
  <c r="CS43" i="11"/>
  <c r="CS49" i="11"/>
  <c r="CS58" i="11"/>
  <c r="CS53" i="11"/>
  <c r="CS56" i="11"/>
  <c r="FT24" i="24"/>
  <c r="CZ21" i="5"/>
  <c r="CV21" i="5"/>
  <c r="CV33" i="5"/>
  <c r="CZ33" i="5"/>
  <c r="FP24" i="24"/>
  <c r="FJ23" i="24"/>
  <c r="FT20" i="24"/>
  <c r="FA16" i="24"/>
  <c r="FG17" i="24"/>
  <c r="CS57" i="11"/>
  <c r="FZ37" i="24"/>
  <c r="GF38" i="24"/>
  <c r="GE38" i="24"/>
  <c r="FF12" i="24"/>
  <c r="GL39" i="24"/>
  <c r="CZ57" i="5"/>
  <c r="CV57" i="5"/>
  <c r="CZ41" i="5"/>
  <c r="CV41" i="5"/>
  <c r="FM36" i="24"/>
  <c r="FS20" i="24"/>
  <c r="FN28" i="24"/>
  <c r="FH27" i="24"/>
  <c r="GM41" i="24"/>
  <c r="GB29" i="24"/>
  <c r="GO29" i="24" s="1"/>
  <c r="CZ42" i="5"/>
  <c r="CV42" i="5"/>
  <c r="FR19" i="24"/>
  <c r="AG5" i="6"/>
  <c r="AH6" i="6"/>
  <c r="AG3" i="6"/>
  <c r="GR40" i="24"/>
  <c r="AG5" i="4"/>
  <c r="AH6" i="4"/>
  <c r="AG3" i="4"/>
  <c r="FQ7" i="24"/>
  <c r="AG5" i="2"/>
  <c r="AG3" i="2"/>
  <c r="AH6" i="2"/>
  <c r="GU39" i="24"/>
  <c r="CS45" i="11"/>
  <c r="FJ19" i="24"/>
  <c r="FP20" i="24"/>
  <c r="FR25" i="24"/>
  <c r="FL24" i="24"/>
  <c r="CS56" i="8"/>
  <c r="CS46" i="8"/>
  <c r="GG9" i="24"/>
  <c r="GT9" i="24" s="1"/>
  <c r="CV26" i="5"/>
  <c r="CZ26" i="5"/>
  <c r="FH22" i="24"/>
  <c r="FN23" i="24"/>
  <c r="CZ40" i="5"/>
  <c r="CV40" i="5"/>
  <c r="CZ44" i="5"/>
  <c r="CV44" i="5"/>
  <c r="FG30" i="24"/>
  <c r="FA29" i="24"/>
  <c r="CZ13" i="5"/>
  <c r="CV13" i="5"/>
  <c r="CZ36" i="5"/>
  <c r="CV36" i="5"/>
  <c r="FZ40" i="24"/>
  <c r="AC2" i="7"/>
  <c r="FS34" i="24"/>
  <c r="FY35" i="24"/>
  <c r="FS37" i="24"/>
  <c r="GF37" i="24" s="1"/>
  <c r="AG3" i="17"/>
  <c r="AG5" i="17"/>
  <c r="AH6" i="17"/>
  <c r="FY37" i="24"/>
  <c r="FG35" i="24"/>
  <c r="FA34" i="24"/>
  <c r="FR12" i="24"/>
  <c r="FV28" i="24"/>
  <c r="FP27" i="24"/>
  <c r="CV29" i="5"/>
  <c r="CZ29" i="5"/>
  <c r="FL18" i="24"/>
  <c r="FF17" i="24"/>
  <c r="AE5" i="13"/>
  <c r="AF6" i="13"/>
  <c r="AE3" i="13"/>
  <c r="GB13" i="24"/>
  <c r="FY33" i="24"/>
  <c r="FP18" i="24"/>
  <c r="FV21" i="24"/>
  <c r="CS50" i="11"/>
  <c r="BM40" i="6"/>
  <c r="BN40" i="6"/>
  <c r="FX25" i="24"/>
  <c r="GR37" i="24"/>
  <c r="GD21" i="24"/>
  <c r="FX20" i="24"/>
  <c r="GK31" i="24"/>
  <c r="GE30" i="24"/>
  <c r="GN37" i="24"/>
  <c r="FY20" i="24"/>
  <c r="FW16" i="24"/>
  <c r="FQ15" i="24"/>
  <c r="GD10" i="24"/>
  <c r="FY22" i="24"/>
  <c r="GK36" i="24"/>
  <c r="GE35" i="24"/>
  <c r="FR16" i="24"/>
  <c r="GE31" i="24"/>
  <c r="FY30" i="24"/>
  <c r="FX15" i="24"/>
  <c r="FX8" i="24"/>
  <c r="FR7" i="24"/>
  <c r="GG28" i="24"/>
  <c r="GA27" i="24"/>
  <c r="GD36" i="24"/>
  <c r="FX35" i="24"/>
  <c r="GK32" i="24"/>
  <c r="FX16" i="24"/>
  <c r="FR15" i="24"/>
  <c r="FX18" i="24"/>
  <c r="GD17" i="24"/>
  <c r="FX7" i="24"/>
  <c r="GK29" i="24"/>
  <c r="GE28" i="24"/>
  <c r="FW21" i="24"/>
  <c r="FQ20" i="24"/>
  <c r="GL38" i="24"/>
  <c r="FT13" i="24"/>
  <c r="FW7" i="24"/>
  <c r="FX13" i="24"/>
  <c r="FY8" i="24"/>
  <c r="FS7" i="24"/>
  <c r="GE32" i="24"/>
  <c r="FY31" i="24"/>
  <c r="GK37" i="24"/>
  <c r="GE36" i="24"/>
  <c r="GM38" i="24"/>
  <c r="GG37" i="24"/>
  <c r="GD31" i="24"/>
  <c r="FX30" i="24"/>
  <c r="GL36" i="24"/>
  <c r="GF35" i="24"/>
  <c r="FZ13" i="24"/>
  <c r="FT12" i="24"/>
  <c r="G21" i="7"/>
  <c r="X29" i="7"/>
  <c r="M9" i="7"/>
  <c r="U42" i="7"/>
  <c r="T24" i="7"/>
  <c r="H21" i="7"/>
  <c r="O14" i="7"/>
  <c r="K24" i="7"/>
  <c r="H11" i="7"/>
  <c r="H22" i="7"/>
  <c r="S37" i="8"/>
  <c r="Z21" i="7"/>
  <c r="FG26" i="24"/>
  <c r="V41" i="7"/>
  <c r="FJ26" i="24"/>
  <c r="AI7" i="6"/>
  <c r="AJ56" i="4"/>
  <c r="AJ55" i="4"/>
  <c r="AJ17" i="4"/>
  <c r="AJ37" i="4"/>
  <c r="AJ18" i="4"/>
  <c r="AA37" i="7"/>
  <c r="L29" i="8"/>
  <c r="O40" i="8"/>
  <c r="R39" i="8"/>
  <c r="Q9" i="8"/>
  <c r="AB52" i="7"/>
  <c r="AB50" i="7"/>
  <c r="AB40" i="7"/>
  <c r="AB39" i="7"/>
  <c r="K25" i="7"/>
  <c r="GG42" i="24"/>
  <c r="T35" i="7"/>
  <c r="AG20" i="6"/>
  <c r="Q25" i="7"/>
  <c r="AG10" i="6"/>
  <c r="T31" i="7"/>
  <c r="V10" i="7"/>
  <c r="N12" i="7"/>
  <c r="T36" i="7"/>
  <c r="H13" i="7"/>
  <c r="AF8" i="6"/>
  <c r="AJ60" i="4"/>
  <c r="AJ58" i="4"/>
  <c r="AJ33" i="4"/>
  <c r="AJ40" i="4"/>
  <c r="AJ24" i="4"/>
  <c r="H34" i="8"/>
  <c r="AB55" i="7"/>
  <c r="AB57" i="7"/>
  <c r="AB31" i="7"/>
  <c r="Z33" i="7"/>
  <c r="Z22" i="7"/>
  <c r="AA13" i="7"/>
  <c r="X7" i="7"/>
  <c r="U13" i="7"/>
  <c r="I36" i="8"/>
  <c r="H32" i="8"/>
  <c r="M11" i="7"/>
  <c r="I13" i="7"/>
  <c r="K12" i="7"/>
  <c r="M22" i="7"/>
  <c r="G16" i="7"/>
  <c r="X35" i="7"/>
  <c r="V38" i="7"/>
  <c r="AG12" i="6"/>
  <c r="Y9" i="7"/>
  <c r="AJ52" i="4"/>
  <c r="AJ10" i="4"/>
  <c r="AJ22" i="4"/>
  <c r="AJ30" i="4"/>
  <c r="AJ9" i="4"/>
  <c r="M17" i="7"/>
  <c r="N32" i="7"/>
  <c r="FX42" i="24"/>
  <c r="R27" i="7"/>
  <c r="Q24" i="7"/>
  <c r="K19" i="7"/>
  <c r="AB47" i="7"/>
  <c r="AB44" i="7"/>
  <c r="AB8" i="7"/>
  <c r="H35" i="7"/>
  <c r="Y13" i="7"/>
  <c r="Z31" i="7"/>
  <c r="GH42" i="24"/>
  <c r="Z30" i="7"/>
  <c r="P25" i="7"/>
  <c r="GA42" i="24"/>
  <c r="G10" i="7"/>
  <c r="U27" i="7"/>
  <c r="AH12" i="6"/>
  <c r="Q13" i="7"/>
  <c r="R28" i="7"/>
  <c r="T25" i="7"/>
  <c r="H23" i="7"/>
  <c r="N17" i="7"/>
  <c r="S8" i="7"/>
  <c r="Z19" i="7"/>
  <c r="O19" i="7"/>
  <c r="AJ53" i="4"/>
  <c r="AJ27" i="4"/>
  <c r="AJ8" i="4"/>
  <c r="AJ26" i="4"/>
  <c r="AJ19" i="4"/>
  <c r="O38" i="7"/>
  <c r="X28" i="7"/>
  <c r="U24" i="7"/>
  <c r="K23" i="7"/>
  <c r="G12" i="7"/>
  <c r="N36" i="7"/>
  <c r="AB60" i="7"/>
  <c r="AB51" i="7"/>
  <c r="AB36" i="7"/>
  <c r="Q18" i="7"/>
  <c r="Y15" i="7"/>
  <c r="FU26" i="24"/>
  <c r="V26" i="7" s="1"/>
  <c r="K14" i="7"/>
  <c r="S14" i="7"/>
  <c r="Z32" i="7"/>
  <c r="FR42" i="24"/>
  <c r="L27" i="7"/>
  <c r="U34" i="7"/>
  <c r="AG22" i="6"/>
  <c r="AJ12" i="6"/>
  <c r="FS26" i="24"/>
  <c r="M7" i="7"/>
  <c r="Z19" i="6"/>
  <c r="U39" i="7"/>
  <c r="S17" i="7"/>
  <c r="I18" i="7"/>
  <c r="AJ49" i="4"/>
  <c r="AJ36" i="4"/>
  <c r="AJ25" i="4"/>
  <c r="AJ39" i="4"/>
  <c r="AF11" i="6"/>
  <c r="I37" i="7"/>
  <c r="P39" i="7"/>
  <c r="X40" i="8"/>
  <c r="U20" i="7"/>
  <c r="I39" i="8"/>
  <c r="T20" i="7"/>
  <c r="S19" i="7"/>
  <c r="S25" i="7"/>
  <c r="I22" i="7"/>
  <c r="AB56" i="7"/>
  <c r="AB45" i="7"/>
  <c r="AB37" i="7"/>
  <c r="Z35" i="7"/>
  <c r="G17" i="7"/>
  <c r="U12" i="7"/>
  <c r="Y35" i="7"/>
  <c r="Y30" i="7"/>
  <c r="H31" i="8"/>
  <c r="O37" i="8"/>
  <c r="AA12" i="7"/>
  <c r="Y16" i="7"/>
  <c r="AJ13" i="6"/>
  <c r="W12" i="7"/>
  <c r="AG33" i="6"/>
  <c r="FP42" i="24"/>
  <c r="J27" i="7"/>
  <c r="I24" i="7"/>
  <c r="K13" i="7"/>
  <c r="Q21" i="7"/>
  <c r="Q16" i="7"/>
  <c r="N24" i="7"/>
  <c r="Q14" i="7"/>
  <c r="L28" i="7"/>
  <c r="M16" i="7"/>
  <c r="AA18" i="7"/>
  <c r="AJ57" i="4"/>
  <c r="AJ15" i="4"/>
  <c r="AJ35" i="4"/>
  <c r="AJ21" i="4"/>
  <c r="Z10" i="6"/>
  <c r="AG16" i="6"/>
  <c r="O28" i="7"/>
  <c r="M24" i="7"/>
  <c r="O23" i="7"/>
  <c r="H30" i="7"/>
  <c r="AA40" i="7"/>
  <c r="AB49" i="7"/>
  <c r="AB48" i="7"/>
  <c r="AB41" i="7"/>
  <c r="T37" i="7"/>
  <c r="S12" i="7"/>
  <c r="AB27" i="7"/>
  <c r="H36" i="8"/>
  <c r="I38" i="8"/>
  <c r="H37" i="8"/>
  <c r="Y25" i="7"/>
  <c r="J38" i="8"/>
  <c r="Z8" i="7"/>
  <c r="Y7" i="7"/>
  <c r="T19" i="7"/>
  <c r="Q11" i="7"/>
  <c r="AG32" i="6"/>
  <c r="N22" i="7"/>
  <c r="AA21" i="7"/>
  <c r="V36" i="7"/>
  <c r="P28" i="7"/>
  <c r="T32" i="7"/>
  <c r="AG10" i="25"/>
  <c r="X8" i="7"/>
  <c r="M10" i="7"/>
  <c r="K39" i="8"/>
  <c r="BQ42" i="6"/>
  <c r="AJ54" i="4"/>
  <c r="AJ12" i="4"/>
  <c r="AJ13" i="4"/>
  <c r="AJ14" i="4"/>
  <c r="AF19" i="6"/>
  <c r="AA27" i="7"/>
  <c r="H17" i="7"/>
  <c r="FO42" i="24"/>
  <c r="I27" i="7"/>
  <c r="AB54" i="7"/>
  <c r="AB53" i="7"/>
  <c r="W28" i="7"/>
  <c r="K37" i="8"/>
  <c r="GD26" i="24"/>
  <c r="H29" i="8"/>
  <c r="X16" i="7"/>
  <c r="Y8" i="7"/>
  <c r="Y18" i="7"/>
  <c r="S16" i="7"/>
  <c r="FZ26" i="24"/>
  <c r="I25" i="7"/>
  <c r="S22" i="7"/>
  <c r="H33" i="7"/>
  <c r="Q15" i="7"/>
  <c r="N35" i="7"/>
  <c r="Z14" i="6"/>
  <c r="P35" i="7"/>
  <c r="M13" i="7"/>
  <c r="G8" i="7"/>
  <c r="P40" i="7"/>
  <c r="U36" i="7"/>
  <c r="J8" i="7"/>
  <c r="CO42" i="6"/>
  <c r="AJ59" i="4"/>
  <c r="AJ41" i="4"/>
  <c r="AJ32" i="4"/>
  <c r="AJ23" i="4"/>
  <c r="Z18" i="6"/>
  <c r="J41" i="8"/>
  <c r="AB58" i="7"/>
  <c r="AB46" i="7"/>
  <c r="AB59" i="7"/>
  <c r="AB24" i="7"/>
  <c r="FW42" i="24"/>
  <c r="Q27" i="7"/>
  <c r="FX26" i="24"/>
  <c r="H26" i="7"/>
  <c r="K26" i="7"/>
  <c r="AG13" i="25"/>
  <c r="Y42" i="7"/>
  <c r="AB42" i="7"/>
  <c r="S42" i="7"/>
  <c r="T26" i="7"/>
  <c r="K14" i="25"/>
  <c r="Q42" i="7"/>
  <c r="P42" i="7"/>
  <c r="X42" i="7"/>
  <c r="Y26" i="7"/>
  <c r="GR33" i="24" l="1"/>
  <c r="GF18" i="24"/>
  <c r="FY18" i="24"/>
  <c r="FS9" i="24"/>
  <c r="GA35" i="24"/>
  <c r="FZ31" i="24"/>
  <c r="GD7" i="24"/>
  <c r="GD41" i="24"/>
  <c r="G62" i="7"/>
  <c r="G64" i="7"/>
  <c r="G63" i="7"/>
  <c r="G61" i="7"/>
  <c r="G67" i="7"/>
  <c r="G65" i="7"/>
  <c r="G66" i="7"/>
  <c r="G68" i="7"/>
  <c r="BG14" i="6"/>
  <c r="BE14" i="6"/>
  <c r="CX14" i="6"/>
  <c r="AP14" i="6"/>
  <c r="AZ14" i="6"/>
  <c r="BD14" i="6"/>
  <c r="AS14" i="6"/>
  <c r="BH14" i="6"/>
  <c r="AY14" i="6"/>
  <c r="AO14" i="6"/>
  <c r="BF14" i="6"/>
  <c r="AN14" i="6"/>
  <c r="AW14" i="6"/>
  <c r="AR14" i="6"/>
  <c r="BJ14" i="6"/>
  <c r="AX14" i="6"/>
  <c r="AQ14" i="6"/>
  <c r="CT14" i="6"/>
  <c r="AV14" i="6"/>
  <c r="AU14" i="6"/>
  <c r="BA14" i="6"/>
  <c r="AT14" i="6"/>
  <c r="BB14" i="6"/>
  <c r="CW14" i="6"/>
  <c r="BI14" i="6"/>
  <c r="BC14" i="6"/>
  <c r="FV41" i="24"/>
  <c r="AN12" i="4"/>
  <c r="BI12" i="4"/>
  <c r="AW12" i="4"/>
  <c r="CW12" i="4"/>
  <c r="BD12" i="4"/>
  <c r="BC12" i="4"/>
  <c r="BG12" i="4"/>
  <c r="AS12" i="4"/>
  <c r="AU12" i="4"/>
  <c r="BA12" i="4"/>
  <c r="AZ12" i="4"/>
  <c r="BJ12" i="4"/>
  <c r="BE12" i="4"/>
  <c r="AX12" i="4"/>
  <c r="AP12" i="4"/>
  <c r="CT12" i="4"/>
  <c r="AR12" i="4"/>
  <c r="AQ12" i="4"/>
  <c r="BH12" i="4"/>
  <c r="AT12" i="4"/>
  <c r="CX12" i="4"/>
  <c r="AV12" i="4"/>
  <c r="BF12" i="4"/>
  <c r="AY12" i="4"/>
  <c r="AO12" i="4"/>
  <c r="BB12" i="4"/>
  <c r="AY32" i="6"/>
  <c r="BB32" i="6"/>
  <c r="AQ32" i="6"/>
  <c r="CW32" i="6"/>
  <c r="AZ32" i="6"/>
  <c r="AR32" i="6"/>
  <c r="BA32" i="6"/>
  <c r="AX32" i="6"/>
  <c r="CX32" i="6"/>
  <c r="BF32" i="6"/>
  <c r="BC32" i="6"/>
  <c r="AO32" i="6"/>
  <c r="AN32" i="6"/>
  <c r="AP32" i="6"/>
  <c r="AT32" i="6"/>
  <c r="BE32" i="6"/>
  <c r="BG32" i="6"/>
  <c r="AU32" i="6"/>
  <c r="AW32" i="6"/>
  <c r="AS32" i="6"/>
  <c r="BJ32" i="6"/>
  <c r="AV32" i="6"/>
  <c r="BI32" i="6"/>
  <c r="BH32" i="6"/>
  <c r="CT32" i="6"/>
  <c r="BD32" i="6"/>
  <c r="AT16" i="6"/>
  <c r="AN16" i="6"/>
  <c r="BF16" i="6"/>
  <c r="AX16" i="6"/>
  <c r="AO16" i="6"/>
  <c r="BE16" i="6"/>
  <c r="BB16" i="6"/>
  <c r="CW16" i="6"/>
  <c r="BA16" i="6"/>
  <c r="AV16" i="6"/>
  <c r="AW16" i="6"/>
  <c r="AY16" i="6"/>
  <c r="BJ16" i="6"/>
  <c r="AS16" i="6"/>
  <c r="CT16" i="6"/>
  <c r="AQ16" i="6"/>
  <c r="CX16" i="6"/>
  <c r="AR16" i="6"/>
  <c r="AP16" i="6"/>
  <c r="BC16" i="6"/>
  <c r="BI16" i="6"/>
  <c r="BD16" i="6"/>
  <c r="BH16" i="6"/>
  <c r="BG16" i="6"/>
  <c r="AZ16" i="6"/>
  <c r="AU16" i="6"/>
  <c r="Z66" i="6"/>
  <c r="Z67" i="6"/>
  <c r="Z65" i="6"/>
  <c r="CW10" i="6"/>
  <c r="BB10" i="6"/>
  <c r="AR10" i="6"/>
  <c r="AU10" i="6"/>
  <c r="AQ10" i="6"/>
  <c r="BD10" i="6"/>
  <c r="BA10" i="6"/>
  <c r="BE10" i="6"/>
  <c r="BH10" i="6"/>
  <c r="AT10" i="6"/>
  <c r="AZ10" i="6"/>
  <c r="AN10" i="6"/>
  <c r="AX10" i="6"/>
  <c r="AV10" i="6"/>
  <c r="AP10" i="6"/>
  <c r="AY10" i="6"/>
  <c r="AO10" i="6"/>
  <c r="BC10" i="6"/>
  <c r="BJ10" i="6"/>
  <c r="AS10" i="6"/>
  <c r="CT10" i="6"/>
  <c r="BG10" i="6"/>
  <c r="BF10" i="6"/>
  <c r="CX10" i="6"/>
  <c r="BI10" i="6"/>
  <c r="AW10" i="6"/>
  <c r="BE21" i="4"/>
  <c r="BD21" i="4"/>
  <c r="AX21" i="4"/>
  <c r="BC21" i="4"/>
  <c r="CT21" i="4"/>
  <c r="BA21" i="4"/>
  <c r="BI21" i="4"/>
  <c r="AT21" i="4"/>
  <c r="AR21" i="4"/>
  <c r="AQ21" i="4"/>
  <c r="CX21" i="4"/>
  <c r="BF21" i="4"/>
  <c r="CW21" i="4"/>
  <c r="BH21" i="4"/>
  <c r="AO21" i="4"/>
  <c r="AN21" i="4"/>
  <c r="BG21" i="4"/>
  <c r="BJ21" i="4"/>
  <c r="BB21" i="4"/>
  <c r="AY21" i="4"/>
  <c r="AV21" i="4"/>
  <c r="AS21" i="4"/>
  <c r="AU21" i="4"/>
  <c r="AZ21" i="4"/>
  <c r="AP21" i="4"/>
  <c r="AW21" i="4"/>
  <c r="BB15" i="4"/>
  <c r="AZ15" i="4"/>
  <c r="CX15" i="4"/>
  <c r="AV15" i="4"/>
  <c r="AQ15" i="4"/>
  <c r="AS15" i="4"/>
  <c r="AN15" i="4"/>
  <c r="CT15" i="4"/>
  <c r="AR15" i="4"/>
  <c r="AT15" i="4"/>
  <c r="AX15" i="4"/>
  <c r="BD15" i="4"/>
  <c r="AO15" i="4"/>
  <c r="BJ15" i="4"/>
  <c r="AU15" i="4"/>
  <c r="BG15" i="4"/>
  <c r="BE15" i="4"/>
  <c r="BA15" i="4"/>
  <c r="BC15" i="4"/>
  <c r="CW15" i="4"/>
  <c r="AY15" i="4"/>
  <c r="AP15" i="4"/>
  <c r="BF15" i="4"/>
  <c r="AW15" i="4"/>
  <c r="BH15" i="4"/>
  <c r="BI15" i="4"/>
  <c r="FW41" i="24"/>
  <c r="BD33" i="6"/>
  <c r="AV33" i="6"/>
  <c r="AX33" i="6"/>
  <c r="BI33" i="6"/>
  <c r="BC33" i="6"/>
  <c r="BH33" i="6"/>
  <c r="BE33" i="6"/>
  <c r="AQ33" i="6"/>
  <c r="AZ33" i="6"/>
  <c r="AO33" i="6"/>
  <c r="BJ33" i="6"/>
  <c r="BB33" i="6"/>
  <c r="AS33" i="6"/>
  <c r="BA33" i="6"/>
  <c r="BF33" i="6"/>
  <c r="AR33" i="6"/>
  <c r="AU33" i="6"/>
  <c r="AY33" i="6"/>
  <c r="AW33" i="6"/>
  <c r="CT33" i="6"/>
  <c r="CX33" i="6"/>
  <c r="AN33" i="6"/>
  <c r="CW33" i="6"/>
  <c r="BG33" i="6"/>
  <c r="AT33" i="6"/>
  <c r="AP33" i="6"/>
  <c r="AZ11" i="6"/>
  <c r="BG11" i="6"/>
  <c r="AQ11" i="6"/>
  <c r="BH11" i="6"/>
  <c r="AX11" i="6"/>
  <c r="BF11" i="6"/>
  <c r="BI11" i="6"/>
  <c r="BC11" i="6"/>
  <c r="AO11" i="6"/>
  <c r="BE11" i="6"/>
  <c r="BJ11" i="6"/>
  <c r="AP11" i="6"/>
  <c r="AR11" i="6"/>
  <c r="CW11" i="6"/>
  <c r="AS11" i="6"/>
  <c r="AY11" i="6"/>
  <c r="BD11" i="6"/>
  <c r="AV11" i="6"/>
  <c r="AU11" i="6"/>
  <c r="CX11" i="6"/>
  <c r="AW11" i="6"/>
  <c r="BB11" i="6"/>
  <c r="AN11" i="6"/>
  <c r="BA11" i="6"/>
  <c r="AT11" i="6"/>
  <c r="CT11" i="6"/>
  <c r="CW19" i="6"/>
  <c r="CX19" i="6"/>
  <c r="BG19" i="6"/>
  <c r="AS19" i="6"/>
  <c r="BA19" i="6"/>
  <c r="BB19" i="6"/>
  <c r="AO19" i="6"/>
  <c r="AT19" i="6"/>
  <c r="BF19" i="6"/>
  <c r="AU19" i="6"/>
  <c r="BJ19" i="6"/>
  <c r="AX19" i="6"/>
  <c r="AW19" i="6"/>
  <c r="BD19" i="6"/>
  <c r="BE19" i="6"/>
  <c r="AQ19" i="6"/>
  <c r="AZ19" i="6"/>
  <c r="AY19" i="6"/>
  <c r="CT19" i="6"/>
  <c r="BC19" i="6"/>
  <c r="AN19" i="6"/>
  <c r="BI19" i="6"/>
  <c r="AV19" i="6"/>
  <c r="AR19" i="6"/>
  <c r="AP19" i="6"/>
  <c r="BH19" i="6"/>
  <c r="M68" i="7"/>
  <c r="M62" i="7"/>
  <c r="M67" i="7"/>
  <c r="M65" i="7"/>
  <c r="M63" i="7"/>
  <c r="M66" i="7"/>
  <c r="M64" i="7"/>
  <c r="M61" i="7"/>
  <c r="FZ25" i="24"/>
  <c r="AJ67" i="6"/>
  <c r="AJ65" i="6"/>
  <c r="AJ66" i="6"/>
  <c r="CW22" i="6"/>
  <c r="BD22" i="6"/>
  <c r="CT22" i="6"/>
  <c r="AQ22" i="6"/>
  <c r="AN22" i="6"/>
  <c r="AU22" i="6"/>
  <c r="AX22" i="6"/>
  <c r="AV22" i="6"/>
  <c r="BE22" i="6"/>
  <c r="AT22" i="6"/>
  <c r="AO22" i="6"/>
  <c r="BC22" i="6"/>
  <c r="AS22" i="6"/>
  <c r="AR22" i="6"/>
  <c r="BG22" i="6"/>
  <c r="BH22" i="6"/>
  <c r="AY22" i="6"/>
  <c r="BA22" i="6"/>
  <c r="BJ22" i="6"/>
  <c r="CX22" i="6"/>
  <c r="BI22" i="6"/>
  <c r="AW22" i="6"/>
  <c r="AZ22" i="6"/>
  <c r="AP22" i="6"/>
  <c r="BB22" i="6"/>
  <c r="BF22" i="6"/>
  <c r="FY41" i="24"/>
  <c r="AJ64" i="4"/>
  <c r="AJ66" i="4"/>
  <c r="AJ65" i="4"/>
  <c r="AJ68" i="4"/>
  <c r="AJ69" i="4"/>
  <c r="AJ62" i="4"/>
  <c r="AJ67" i="4"/>
  <c r="AJ63" i="4"/>
  <c r="AH67" i="6"/>
  <c r="AH65" i="6"/>
  <c r="AH66" i="6"/>
  <c r="GE41" i="24"/>
  <c r="BD9" i="4"/>
  <c r="BA9" i="4"/>
  <c r="BE9" i="4"/>
  <c r="CT9" i="4"/>
  <c r="CW9" i="4"/>
  <c r="AX9" i="4"/>
  <c r="BJ9" i="4"/>
  <c r="AR9" i="4"/>
  <c r="AT9" i="4"/>
  <c r="BG9" i="4"/>
  <c r="CX9" i="4"/>
  <c r="BH9" i="4"/>
  <c r="AW9" i="4"/>
  <c r="AS9" i="4"/>
  <c r="AY9" i="4"/>
  <c r="AZ9" i="4"/>
  <c r="BC9" i="4"/>
  <c r="AV9" i="4"/>
  <c r="AO9" i="4"/>
  <c r="BF9" i="4"/>
  <c r="BI9" i="4"/>
  <c r="BB9" i="4"/>
  <c r="AP9" i="4"/>
  <c r="AU9" i="4"/>
  <c r="AN9" i="4"/>
  <c r="AQ9" i="4"/>
  <c r="AZ30" i="4"/>
  <c r="AV30" i="4"/>
  <c r="AT30" i="4"/>
  <c r="BE30" i="4"/>
  <c r="BJ30" i="4"/>
  <c r="AS30" i="4"/>
  <c r="AX30" i="4"/>
  <c r="AO30" i="4"/>
  <c r="BF30" i="4"/>
  <c r="AQ30" i="4"/>
  <c r="BI30" i="4"/>
  <c r="AW30" i="4"/>
  <c r="AU30" i="4"/>
  <c r="BG30" i="4"/>
  <c r="AN30" i="4"/>
  <c r="BA30" i="4"/>
  <c r="BH30" i="4"/>
  <c r="BB30" i="4"/>
  <c r="AY30" i="4"/>
  <c r="CX30" i="4"/>
  <c r="BD30" i="4"/>
  <c r="AP30" i="4"/>
  <c r="BC30" i="4"/>
  <c r="CT30" i="4"/>
  <c r="CW30" i="4"/>
  <c r="AR30" i="4"/>
  <c r="CX12" i="6"/>
  <c r="AS12" i="6"/>
  <c r="CW12" i="6"/>
  <c r="BF12" i="6"/>
  <c r="AV12" i="6"/>
  <c r="AQ12" i="6"/>
  <c r="BD12" i="6"/>
  <c r="AR12" i="6"/>
  <c r="BB12" i="6"/>
  <c r="BJ12" i="6"/>
  <c r="BC12" i="6"/>
  <c r="AY12" i="6"/>
  <c r="AN12" i="6"/>
  <c r="BE12" i="6"/>
  <c r="BA12" i="6"/>
  <c r="AX12" i="6"/>
  <c r="CT12" i="6"/>
  <c r="AP12" i="6"/>
  <c r="BH12" i="6"/>
  <c r="AT12" i="6"/>
  <c r="AW12" i="6"/>
  <c r="BI12" i="6"/>
  <c r="AO12" i="6"/>
  <c r="AU12" i="6"/>
  <c r="AZ12" i="6"/>
  <c r="BG12" i="6"/>
  <c r="K67" i="7"/>
  <c r="K64" i="7"/>
  <c r="K68" i="7"/>
  <c r="K62" i="7"/>
  <c r="K65" i="7"/>
  <c r="K61" i="7"/>
  <c r="K63" i="7"/>
  <c r="K66" i="7"/>
  <c r="CW33" i="4"/>
  <c r="AY33" i="4"/>
  <c r="BH33" i="4"/>
  <c r="AZ33" i="4"/>
  <c r="BF33" i="4"/>
  <c r="AO33" i="4"/>
  <c r="AV33" i="4"/>
  <c r="BE33" i="4"/>
  <c r="BG33" i="4"/>
  <c r="BC33" i="4"/>
  <c r="BB33" i="4"/>
  <c r="AS33" i="4"/>
  <c r="AW33" i="4"/>
  <c r="BJ33" i="4"/>
  <c r="AT33" i="4"/>
  <c r="BA33" i="4"/>
  <c r="CX33" i="4"/>
  <c r="BI33" i="4"/>
  <c r="AP33" i="4"/>
  <c r="AQ33" i="4"/>
  <c r="AX33" i="4"/>
  <c r="AR33" i="4"/>
  <c r="AU33" i="4"/>
  <c r="AN33" i="4"/>
  <c r="CT33" i="4"/>
  <c r="BD33" i="4"/>
  <c r="AF65" i="6"/>
  <c r="AF66" i="6"/>
  <c r="AF67" i="6"/>
  <c r="CT8" i="6"/>
  <c r="AN8" i="6"/>
  <c r="BH8" i="6"/>
  <c r="AZ8" i="6"/>
  <c r="AV8" i="6"/>
  <c r="AT8" i="6"/>
  <c r="BE8" i="6"/>
  <c r="CX8" i="6"/>
  <c r="BD8" i="6"/>
  <c r="BC8" i="6"/>
  <c r="AW8" i="6"/>
  <c r="AY8" i="6"/>
  <c r="AP8" i="6"/>
  <c r="AS8" i="6"/>
  <c r="AX8" i="6"/>
  <c r="AU8" i="6"/>
  <c r="BB8" i="6"/>
  <c r="BA8" i="6"/>
  <c r="BI8" i="6"/>
  <c r="BF8" i="6"/>
  <c r="AQ8" i="6"/>
  <c r="AR8" i="6"/>
  <c r="BG8" i="6"/>
  <c r="AO8" i="6"/>
  <c r="BJ8" i="6"/>
  <c r="CW8" i="6"/>
  <c r="AW20" i="6"/>
  <c r="AU20" i="6"/>
  <c r="BI20" i="6"/>
  <c r="AQ20" i="6"/>
  <c r="BA20" i="6"/>
  <c r="AZ20" i="6"/>
  <c r="BH20" i="6"/>
  <c r="AX20" i="6"/>
  <c r="BD20" i="6"/>
  <c r="BE20" i="6"/>
  <c r="CT20" i="6"/>
  <c r="AT20" i="6"/>
  <c r="AP20" i="6"/>
  <c r="AO20" i="6"/>
  <c r="CX20" i="6"/>
  <c r="AR20" i="6"/>
  <c r="AS20" i="6"/>
  <c r="BB20" i="6"/>
  <c r="BF20" i="6"/>
  <c r="AY20" i="6"/>
  <c r="BG20" i="6"/>
  <c r="BJ20" i="6"/>
  <c r="CW20" i="6"/>
  <c r="BC20" i="6"/>
  <c r="AN20" i="6"/>
  <c r="AV20" i="6"/>
  <c r="BJ7" i="6"/>
  <c r="BG7" i="6"/>
  <c r="AO7" i="6"/>
  <c r="AI65" i="6"/>
  <c r="AX7" i="6"/>
  <c r="BD7" i="6"/>
  <c r="AN7" i="6"/>
  <c r="AU7" i="6"/>
  <c r="AS7" i="6"/>
  <c r="AI66" i="6"/>
  <c r="AR7" i="6"/>
  <c r="AY7" i="6"/>
  <c r="AV7" i="6"/>
  <c r="AI67" i="6"/>
  <c r="AQ7" i="6"/>
  <c r="BF7" i="6"/>
  <c r="AP7" i="6"/>
  <c r="CX7" i="6"/>
  <c r="BB7" i="6"/>
  <c r="BA7" i="6"/>
  <c r="BC7" i="6"/>
  <c r="CW7" i="6"/>
  <c r="BI7" i="6"/>
  <c r="BH7" i="6"/>
  <c r="AW7" i="6"/>
  <c r="AT7" i="6"/>
  <c r="CT7" i="6"/>
  <c r="AZ7" i="6"/>
  <c r="BE7" i="6"/>
  <c r="FQ25" i="24"/>
  <c r="FN25" i="24"/>
  <c r="GC27" i="24"/>
  <c r="CZ46" i="8"/>
  <c r="CV46" i="8"/>
  <c r="AH3" i="2"/>
  <c r="AI6" i="2"/>
  <c r="AH5" i="2"/>
  <c r="CV57" i="11"/>
  <c r="CZ57" i="11"/>
  <c r="CV49" i="11"/>
  <c r="CZ49" i="11"/>
  <c r="FG18" i="24"/>
  <c r="FA17" i="24"/>
  <c r="GN8" i="24"/>
  <c r="FV8" i="24"/>
  <c r="GG36" i="24"/>
  <c r="CV39" i="16"/>
  <c r="CZ39" i="16"/>
  <c r="CV34" i="16"/>
  <c r="CZ34" i="16"/>
  <c r="CV57" i="16"/>
  <c r="CZ57" i="16"/>
  <c r="CV9" i="16"/>
  <c r="CZ9" i="16"/>
  <c r="CV59" i="16"/>
  <c r="CZ59" i="16"/>
  <c r="CV61" i="16"/>
  <c r="CZ61" i="16"/>
  <c r="CV43" i="16"/>
  <c r="CZ43" i="16"/>
  <c r="FV39" i="24"/>
  <c r="GB40" i="24"/>
  <c r="DA51" i="5"/>
  <c r="FV33" i="24"/>
  <c r="GB34" i="24"/>
  <c r="FS8" i="24"/>
  <c r="FY13" i="24"/>
  <c r="CT20" i="3"/>
  <c r="CW20" i="3"/>
  <c r="AN20" i="3"/>
  <c r="AO20" i="3"/>
  <c r="BC20" i="3"/>
  <c r="BI20" i="3"/>
  <c r="AY20" i="3"/>
  <c r="AW20" i="3"/>
  <c r="AV20" i="3"/>
  <c r="AR20" i="3"/>
  <c r="AU20" i="3"/>
  <c r="BE20" i="3"/>
  <c r="AP20" i="3"/>
  <c r="AX20" i="3"/>
  <c r="BA20" i="3"/>
  <c r="BH20" i="3"/>
  <c r="BB20" i="3"/>
  <c r="BF20" i="3"/>
  <c r="AZ20" i="3"/>
  <c r="BD20" i="3"/>
  <c r="AS20" i="3"/>
  <c r="BJ20" i="3"/>
  <c r="CX20" i="3"/>
  <c r="BG20" i="3"/>
  <c r="AQ20" i="3"/>
  <c r="AT20" i="3"/>
  <c r="AP36" i="3"/>
  <c r="AX36" i="3"/>
  <c r="AY36" i="3"/>
  <c r="CX36" i="3"/>
  <c r="AS36" i="3"/>
  <c r="AN36" i="3"/>
  <c r="AQ36" i="3"/>
  <c r="AR36" i="3"/>
  <c r="BD36" i="3"/>
  <c r="BJ36" i="3"/>
  <c r="AV36" i="3"/>
  <c r="CT36" i="3"/>
  <c r="BI36" i="3"/>
  <c r="AU36" i="3"/>
  <c r="BB36" i="3"/>
  <c r="AO36" i="3"/>
  <c r="BC36" i="3"/>
  <c r="AT36" i="3"/>
  <c r="CW36" i="3"/>
  <c r="BH36" i="3"/>
  <c r="AZ36" i="3"/>
  <c r="BA36" i="3"/>
  <c r="BF36" i="3"/>
  <c r="BG36" i="3"/>
  <c r="BE36" i="3"/>
  <c r="AW36" i="3"/>
  <c r="BH59" i="3"/>
  <c r="AT59" i="3"/>
  <c r="CX59" i="3"/>
  <c r="BD59" i="3"/>
  <c r="BJ59" i="3"/>
  <c r="AV59" i="3"/>
  <c r="BG59" i="3"/>
  <c r="AU59" i="3"/>
  <c r="AN59" i="3"/>
  <c r="AW59" i="3"/>
  <c r="BI59" i="3"/>
  <c r="AO59" i="3"/>
  <c r="AZ59" i="3"/>
  <c r="AR59" i="3"/>
  <c r="BF59" i="3"/>
  <c r="AY59" i="3"/>
  <c r="CT59" i="3"/>
  <c r="AQ59" i="3"/>
  <c r="AS59" i="3"/>
  <c r="CW59" i="3"/>
  <c r="BB59" i="3"/>
  <c r="AP59" i="3"/>
  <c r="BA59" i="3"/>
  <c r="BE59" i="3"/>
  <c r="BC59" i="3"/>
  <c r="AX59" i="3"/>
  <c r="BJ26" i="3"/>
  <c r="AQ26" i="3"/>
  <c r="AP26" i="3"/>
  <c r="BB26" i="3"/>
  <c r="BI26" i="3"/>
  <c r="BA26" i="3"/>
  <c r="AV26" i="3"/>
  <c r="AS26" i="3"/>
  <c r="AU26" i="3"/>
  <c r="CX26" i="3"/>
  <c r="AT26" i="3"/>
  <c r="BD26" i="3"/>
  <c r="AY26" i="3"/>
  <c r="AZ26" i="3"/>
  <c r="AO26" i="3"/>
  <c r="BF26" i="3"/>
  <c r="AX26" i="3"/>
  <c r="BE26" i="3"/>
  <c r="CW26" i="3"/>
  <c r="CT26" i="3"/>
  <c r="AR26" i="3"/>
  <c r="AN26" i="3"/>
  <c r="BH26" i="3"/>
  <c r="AW26" i="3"/>
  <c r="BC26" i="3"/>
  <c r="BG26" i="3"/>
  <c r="BE29" i="3"/>
  <c r="BH29" i="3"/>
  <c r="AZ29" i="3"/>
  <c r="AW29" i="3"/>
  <c r="BF29" i="3"/>
  <c r="BJ29" i="3"/>
  <c r="AN29" i="3"/>
  <c r="AR29" i="3"/>
  <c r="AQ29" i="3"/>
  <c r="BI29" i="3"/>
  <c r="BC29" i="3"/>
  <c r="CW29" i="3"/>
  <c r="BA29" i="3"/>
  <c r="AT29" i="3"/>
  <c r="BB29" i="3"/>
  <c r="BG29" i="3"/>
  <c r="AS29" i="3"/>
  <c r="CT29" i="3"/>
  <c r="CX29" i="3"/>
  <c r="AO29" i="3"/>
  <c r="AX29" i="3"/>
  <c r="BD29" i="3"/>
  <c r="AP29" i="3"/>
  <c r="AU29" i="3"/>
  <c r="AV29" i="3"/>
  <c r="AY29" i="3"/>
  <c r="AX49" i="3"/>
  <c r="AN49" i="3"/>
  <c r="AT49" i="3"/>
  <c r="BA49" i="3"/>
  <c r="CT49" i="3"/>
  <c r="AR49" i="3"/>
  <c r="AW49" i="3"/>
  <c r="AO49" i="3"/>
  <c r="AP49" i="3"/>
  <c r="BD49" i="3"/>
  <c r="AS49" i="3"/>
  <c r="BG49" i="3"/>
  <c r="BH49" i="3"/>
  <c r="AQ49" i="3"/>
  <c r="CW49" i="3"/>
  <c r="BE49" i="3"/>
  <c r="CX49" i="3"/>
  <c r="BI49" i="3"/>
  <c r="BJ49" i="3"/>
  <c r="AV49" i="3"/>
  <c r="AY49" i="3"/>
  <c r="AZ49" i="3"/>
  <c r="BB49" i="3"/>
  <c r="AU49" i="3"/>
  <c r="BC49" i="3"/>
  <c r="BF49" i="3"/>
  <c r="FV34" i="24"/>
  <c r="GB35" i="24"/>
  <c r="FA13" i="24"/>
  <c r="FG14" i="24"/>
  <c r="DA43" i="5"/>
  <c r="FH20" i="24"/>
  <c r="FN21" i="24"/>
  <c r="CV46" i="11"/>
  <c r="CZ46" i="11"/>
  <c r="FZ35" i="24"/>
  <c r="FT33" i="24"/>
  <c r="FZ23" i="24"/>
  <c r="GT40" i="24"/>
  <c r="FZ34" i="24"/>
  <c r="BM30" i="6"/>
  <c r="BN30" i="6"/>
  <c r="FO24" i="24"/>
  <c r="AG6" i="13"/>
  <c r="AF5" i="13"/>
  <c r="AF3" i="13"/>
  <c r="GI28" i="24"/>
  <c r="GV28" i="24" s="1"/>
  <c r="AD2" i="7"/>
  <c r="FN29" i="24"/>
  <c r="FH28" i="24"/>
  <c r="CV56" i="8"/>
  <c r="CZ56" i="8"/>
  <c r="AH5" i="6"/>
  <c r="AI6" i="6"/>
  <c r="AH3" i="6"/>
  <c r="FU27" i="24"/>
  <c r="FT17" i="24"/>
  <c r="CZ43" i="11"/>
  <c r="CV43" i="11"/>
  <c r="CZ59" i="8"/>
  <c r="CV59" i="8"/>
  <c r="GM27" i="24"/>
  <c r="FM19" i="24"/>
  <c r="CV60" i="11"/>
  <c r="CZ60" i="11"/>
  <c r="DA59" i="5"/>
  <c r="CV55" i="11"/>
  <c r="CZ55" i="11"/>
  <c r="CV62" i="16"/>
  <c r="CZ62" i="16"/>
  <c r="CV23" i="16"/>
  <c r="CZ23" i="16"/>
  <c r="CZ8" i="16"/>
  <c r="CV8" i="16"/>
  <c r="CV49" i="16"/>
  <c r="CZ49" i="16"/>
  <c r="CZ19" i="16"/>
  <c r="CV19" i="16"/>
  <c r="CV50" i="16"/>
  <c r="CZ50" i="16"/>
  <c r="CZ41" i="16"/>
  <c r="CV41" i="16"/>
  <c r="AP11" i="3"/>
  <c r="BC11" i="3"/>
  <c r="CW11" i="3"/>
  <c r="BG11" i="3"/>
  <c r="BD11" i="3"/>
  <c r="AU11" i="3"/>
  <c r="AQ11" i="3"/>
  <c r="AY11" i="3"/>
  <c r="BJ11" i="3"/>
  <c r="BA11" i="3"/>
  <c r="BI11" i="3"/>
  <c r="BF11" i="3"/>
  <c r="AZ11" i="3"/>
  <c r="AO11" i="3"/>
  <c r="AW11" i="3"/>
  <c r="BB11" i="3"/>
  <c r="BE11" i="3"/>
  <c r="AV11" i="3"/>
  <c r="AX11" i="3"/>
  <c r="CX11" i="3"/>
  <c r="AS11" i="3"/>
  <c r="CT11" i="3"/>
  <c r="BH11" i="3"/>
  <c r="AT11" i="3"/>
  <c r="AR11" i="3"/>
  <c r="AN11" i="3"/>
  <c r="AO30" i="3"/>
  <c r="BI30" i="3"/>
  <c r="CT30" i="3"/>
  <c r="AY30" i="3"/>
  <c r="AX30" i="3"/>
  <c r="CX30" i="3"/>
  <c r="BH30" i="3"/>
  <c r="BD30" i="3"/>
  <c r="AP30" i="3"/>
  <c r="AU30" i="3"/>
  <c r="BG30" i="3"/>
  <c r="BC30" i="3"/>
  <c r="BB30" i="3"/>
  <c r="BE30" i="3"/>
  <c r="AZ30" i="3"/>
  <c r="AT30" i="3"/>
  <c r="AQ30" i="3"/>
  <c r="CW30" i="3"/>
  <c r="AV30" i="3"/>
  <c r="AR30" i="3"/>
  <c r="BJ30" i="3"/>
  <c r="AW30" i="3"/>
  <c r="BA30" i="3"/>
  <c r="AS30" i="3"/>
  <c r="BF30" i="3"/>
  <c r="AN30" i="3"/>
  <c r="BA53" i="3"/>
  <c r="CW53" i="3"/>
  <c r="BC53" i="3"/>
  <c r="BB53" i="3"/>
  <c r="AU53" i="3"/>
  <c r="AT53" i="3"/>
  <c r="BH53" i="3"/>
  <c r="BF53" i="3"/>
  <c r="AV53" i="3"/>
  <c r="AO53" i="3"/>
  <c r="AX53" i="3"/>
  <c r="BG53" i="3"/>
  <c r="AR53" i="3"/>
  <c r="CX53" i="3"/>
  <c r="AS53" i="3"/>
  <c r="AP53" i="3"/>
  <c r="AN53" i="3"/>
  <c r="BJ53" i="3"/>
  <c r="BE53" i="3"/>
  <c r="AY53" i="3"/>
  <c r="AZ53" i="3"/>
  <c r="AQ53" i="3"/>
  <c r="BI53" i="3"/>
  <c r="CT53" i="3"/>
  <c r="AW53" i="3"/>
  <c r="BD53" i="3"/>
  <c r="BH10" i="3"/>
  <c r="AV10" i="3"/>
  <c r="BC10" i="3"/>
  <c r="BF10" i="3"/>
  <c r="AP10" i="3"/>
  <c r="CX10" i="3"/>
  <c r="CT10" i="3"/>
  <c r="AX10" i="3"/>
  <c r="BE10" i="3"/>
  <c r="BJ10" i="3"/>
  <c r="BG10" i="3"/>
  <c r="AZ10" i="3"/>
  <c r="AU10" i="3"/>
  <c r="AW10" i="3"/>
  <c r="AQ10" i="3"/>
  <c r="BB10" i="3"/>
  <c r="AS10" i="3"/>
  <c r="AO10" i="3"/>
  <c r="AN10" i="3"/>
  <c r="BA10" i="3"/>
  <c r="CW10" i="3"/>
  <c r="AY10" i="3"/>
  <c r="AR10" i="3"/>
  <c r="BD10" i="3"/>
  <c r="AT10" i="3"/>
  <c r="BI10" i="3"/>
  <c r="AS55" i="3"/>
  <c r="BF55" i="3"/>
  <c r="AT55" i="3"/>
  <c r="AR55" i="3"/>
  <c r="BH55" i="3"/>
  <c r="BG55" i="3"/>
  <c r="AV55" i="3"/>
  <c r="AQ55" i="3"/>
  <c r="BB55" i="3"/>
  <c r="BE55" i="3"/>
  <c r="AZ55" i="3"/>
  <c r="BC55" i="3"/>
  <c r="AN55" i="3"/>
  <c r="AW55" i="3"/>
  <c r="BD55" i="3"/>
  <c r="CX55" i="3"/>
  <c r="CT55" i="3"/>
  <c r="AU55" i="3"/>
  <c r="AY55" i="3"/>
  <c r="AX55" i="3"/>
  <c r="CW55" i="3"/>
  <c r="AO55" i="3"/>
  <c r="BJ55" i="3"/>
  <c r="BA55" i="3"/>
  <c r="BI55" i="3"/>
  <c r="AP55" i="3"/>
  <c r="AI63" i="3"/>
  <c r="AI66" i="3"/>
  <c r="AI70" i="3"/>
  <c r="AI64" i="3"/>
  <c r="AI65" i="3"/>
  <c r="AI69" i="3"/>
  <c r="AI67" i="3"/>
  <c r="AI68" i="3"/>
  <c r="CT7" i="3"/>
  <c r="BC7" i="3"/>
  <c r="AV7" i="3"/>
  <c r="BD7" i="3"/>
  <c r="AY7" i="3"/>
  <c r="BJ7" i="3"/>
  <c r="BI7" i="3"/>
  <c r="AZ7" i="3"/>
  <c r="AU7" i="3"/>
  <c r="AN7" i="3"/>
  <c r="AR7" i="3"/>
  <c r="AW7" i="3"/>
  <c r="AP7" i="3"/>
  <c r="AS7" i="3"/>
  <c r="BH7" i="3"/>
  <c r="CX7" i="3"/>
  <c r="AQ7" i="3"/>
  <c r="BG7" i="3"/>
  <c r="AO7" i="3"/>
  <c r="AX7" i="3"/>
  <c r="BF7" i="3"/>
  <c r="CW7" i="3"/>
  <c r="BB7" i="3"/>
  <c r="BA7" i="3"/>
  <c r="BE7" i="3"/>
  <c r="AT7" i="3"/>
  <c r="BJ17" i="3"/>
  <c r="AV17" i="3"/>
  <c r="BI17" i="3"/>
  <c r="BB17" i="3"/>
  <c r="AX17" i="3"/>
  <c r="BC17" i="3"/>
  <c r="AR17" i="3"/>
  <c r="AN17" i="3"/>
  <c r="AS17" i="3"/>
  <c r="BF17" i="3"/>
  <c r="AW17" i="3"/>
  <c r="BE17" i="3"/>
  <c r="CX17" i="3"/>
  <c r="BD17" i="3"/>
  <c r="AY17" i="3"/>
  <c r="BA17" i="3"/>
  <c r="AO17" i="3"/>
  <c r="AT17" i="3"/>
  <c r="BH17" i="3"/>
  <c r="BG17" i="3"/>
  <c r="CW17" i="3"/>
  <c r="AQ17" i="3"/>
  <c r="AZ17" i="3"/>
  <c r="AP17" i="3"/>
  <c r="CT17" i="3"/>
  <c r="AU17" i="3"/>
  <c r="GF32" i="24"/>
  <c r="GB28" i="24"/>
  <c r="CV48" i="11"/>
  <c r="CZ48" i="11"/>
  <c r="GH36" i="24"/>
  <c r="FM15" i="24"/>
  <c r="GM21" i="24"/>
  <c r="FH31" i="24"/>
  <c r="FN32" i="24"/>
  <c r="GC11" i="24"/>
  <c r="FW10" i="24"/>
  <c r="BM9" i="6"/>
  <c r="BN9" i="6"/>
  <c r="CV50" i="11"/>
  <c r="CZ50" i="11"/>
  <c r="FT30" i="24"/>
  <c r="GA23" i="24"/>
  <c r="FY24" i="24"/>
  <c r="FS23" i="24"/>
  <c r="DA57" i="5"/>
  <c r="FN16" i="24"/>
  <c r="GA16" i="24" s="1"/>
  <c r="FH15" i="24"/>
  <c r="CZ59" i="11"/>
  <c r="CV59" i="11"/>
  <c r="CZ51" i="8"/>
  <c r="CV51" i="8"/>
  <c r="CV47" i="11"/>
  <c r="CZ47" i="11"/>
  <c r="DA56" i="5"/>
  <c r="FG10" i="24"/>
  <c r="FA9" i="24"/>
  <c r="FY16" i="24"/>
  <c r="FS15" i="24"/>
  <c r="FX28" i="24"/>
  <c r="FR27" i="24"/>
  <c r="CV27" i="16"/>
  <c r="CZ27" i="16"/>
  <c r="CZ21" i="16"/>
  <c r="CV21" i="16"/>
  <c r="CV12" i="16"/>
  <c r="CZ12" i="16"/>
  <c r="CV51" i="16"/>
  <c r="CZ51" i="16"/>
  <c r="CZ28" i="16"/>
  <c r="CV28" i="16"/>
  <c r="CZ15" i="16"/>
  <c r="CV15" i="16"/>
  <c r="CV45" i="16"/>
  <c r="CZ45" i="16"/>
  <c r="FZ24" i="24"/>
  <c r="FW15" i="24"/>
  <c r="FW20" i="24"/>
  <c r="FW13" i="24"/>
  <c r="AZ33" i="3"/>
  <c r="CW33" i="3"/>
  <c r="BA33" i="3"/>
  <c r="AN33" i="3"/>
  <c r="CT33" i="3"/>
  <c r="BF33" i="3"/>
  <c r="BE33" i="3"/>
  <c r="BH33" i="3"/>
  <c r="BD33" i="3"/>
  <c r="AQ33" i="3"/>
  <c r="AW33" i="3"/>
  <c r="AU33" i="3"/>
  <c r="CX33" i="3"/>
  <c r="BJ33" i="3"/>
  <c r="AS33" i="3"/>
  <c r="AO33" i="3"/>
  <c r="BC33" i="3"/>
  <c r="AV33" i="3"/>
  <c r="BG33" i="3"/>
  <c r="AY33" i="3"/>
  <c r="BI33" i="3"/>
  <c r="AR33" i="3"/>
  <c r="AT33" i="3"/>
  <c r="AP33" i="3"/>
  <c r="AX33" i="3"/>
  <c r="BB33" i="3"/>
  <c r="BF50" i="3"/>
  <c r="AZ50" i="3"/>
  <c r="AU50" i="3"/>
  <c r="CW50" i="3"/>
  <c r="CT50" i="3"/>
  <c r="AT50" i="3"/>
  <c r="AX50" i="3"/>
  <c r="BH50" i="3"/>
  <c r="BC50" i="3"/>
  <c r="BB50" i="3"/>
  <c r="AW50" i="3"/>
  <c r="AR50" i="3"/>
  <c r="AO50" i="3"/>
  <c r="BG50" i="3"/>
  <c r="AV50" i="3"/>
  <c r="AQ50" i="3"/>
  <c r="CX50" i="3"/>
  <c r="BD50" i="3"/>
  <c r="BI50" i="3"/>
  <c r="AP50" i="3"/>
  <c r="BE50" i="3"/>
  <c r="AY50" i="3"/>
  <c r="AS50" i="3"/>
  <c r="AN50" i="3"/>
  <c r="BJ50" i="3"/>
  <c r="BA50" i="3"/>
  <c r="AQ46" i="3"/>
  <c r="AT46" i="3"/>
  <c r="BI46" i="3"/>
  <c r="BE46" i="3"/>
  <c r="AS46" i="3"/>
  <c r="AU46" i="3"/>
  <c r="AV46" i="3"/>
  <c r="AX46" i="3"/>
  <c r="AZ46" i="3"/>
  <c r="AW46" i="3"/>
  <c r="AN46" i="3"/>
  <c r="BH46" i="3"/>
  <c r="AO46" i="3"/>
  <c r="CX46" i="3"/>
  <c r="AR46" i="3"/>
  <c r="CW46" i="3"/>
  <c r="AY46" i="3"/>
  <c r="BD46" i="3"/>
  <c r="BJ46" i="3"/>
  <c r="BF46" i="3"/>
  <c r="BB46" i="3"/>
  <c r="BC46" i="3"/>
  <c r="BA46" i="3"/>
  <c r="CT46" i="3"/>
  <c r="BG46" i="3"/>
  <c r="AP46" i="3"/>
  <c r="AY56" i="3"/>
  <c r="AP56" i="3"/>
  <c r="BJ56" i="3"/>
  <c r="BD56" i="3"/>
  <c r="AS56" i="3"/>
  <c r="CW56" i="3"/>
  <c r="AZ56" i="3"/>
  <c r="BE56" i="3"/>
  <c r="AQ56" i="3"/>
  <c r="BH56" i="3"/>
  <c r="BA56" i="3"/>
  <c r="AX56" i="3"/>
  <c r="AU56" i="3"/>
  <c r="BB56" i="3"/>
  <c r="AO56" i="3"/>
  <c r="AN56" i="3"/>
  <c r="AT56" i="3"/>
  <c r="AW56" i="3"/>
  <c r="BC56" i="3"/>
  <c r="AV56" i="3"/>
  <c r="BF56" i="3"/>
  <c r="AR56" i="3"/>
  <c r="BI56" i="3"/>
  <c r="CT56" i="3"/>
  <c r="BG56" i="3"/>
  <c r="CX56" i="3"/>
  <c r="BH34" i="3"/>
  <c r="AU34" i="3"/>
  <c r="BE34" i="3"/>
  <c r="BD34" i="3"/>
  <c r="BI34" i="3"/>
  <c r="CX34" i="3"/>
  <c r="BA34" i="3"/>
  <c r="AX34" i="3"/>
  <c r="AN34" i="3"/>
  <c r="CW34" i="3"/>
  <c r="AT34" i="3"/>
  <c r="BB34" i="3"/>
  <c r="AQ34" i="3"/>
  <c r="AV34" i="3"/>
  <c r="BC34" i="3"/>
  <c r="CT34" i="3"/>
  <c r="AZ34" i="3"/>
  <c r="AP34" i="3"/>
  <c r="AR34" i="3"/>
  <c r="AW34" i="3"/>
  <c r="AY34" i="3"/>
  <c r="BJ34" i="3"/>
  <c r="BG34" i="3"/>
  <c r="AO34" i="3"/>
  <c r="BF34" i="3"/>
  <c r="AS34" i="3"/>
  <c r="BG25" i="3"/>
  <c r="AO25" i="3"/>
  <c r="BE25" i="3"/>
  <c r="AX25" i="3"/>
  <c r="CW25" i="3"/>
  <c r="AQ25" i="3"/>
  <c r="BJ25" i="3"/>
  <c r="BI25" i="3"/>
  <c r="BH25" i="3"/>
  <c r="BF25" i="3"/>
  <c r="CX25" i="3"/>
  <c r="CT25" i="3"/>
  <c r="BD25" i="3"/>
  <c r="AZ25" i="3"/>
  <c r="AP25" i="3"/>
  <c r="BC25" i="3"/>
  <c r="AR25" i="3"/>
  <c r="AS25" i="3"/>
  <c r="BB25" i="3"/>
  <c r="AY25" i="3"/>
  <c r="AV25" i="3"/>
  <c r="AU25" i="3"/>
  <c r="BA25" i="3"/>
  <c r="AT25" i="3"/>
  <c r="AN25" i="3"/>
  <c r="AW25" i="3"/>
  <c r="FU24" i="24"/>
  <c r="FO23" i="24"/>
  <c r="FV27" i="24"/>
  <c r="FN33" i="24"/>
  <c r="GA33" i="24" s="1"/>
  <c r="FH32" i="24"/>
  <c r="DA54" i="5"/>
  <c r="CV54" i="8"/>
  <c r="CZ54" i="8"/>
  <c r="GI12" i="24"/>
  <c r="FQ13" i="24"/>
  <c r="FK12" i="24"/>
  <c r="BM35" i="6"/>
  <c r="BN35" i="6"/>
  <c r="BN38" i="6"/>
  <c r="BM38" i="6"/>
  <c r="BN34" i="6"/>
  <c r="BM34" i="6"/>
  <c r="BN15" i="6"/>
  <c r="BM15" i="6"/>
  <c r="BN21" i="6"/>
  <c r="BM21" i="6"/>
  <c r="BM31" i="6"/>
  <c r="BN31" i="6"/>
  <c r="FM16" i="24"/>
  <c r="FS17" i="24"/>
  <c r="FO21" i="24"/>
  <c r="FU22" i="24"/>
  <c r="GE25" i="24"/>
  <c r="GF20" i="24"/>
  <c r="GY39" i="24"/>
  <c r="GG20" i="24"/>
  <c r="GT20" i="24" s="1"/>
  <c r="CV54" i="11"/>
  <c r="CZ54" i="11"/>
  <c r="FV38" i="24"/>
  <c r="GB39" i="24"/>
  <c r="FU37" i="24"/>
  <c r="FO36" i="24"/>
  <c r="FM11" i="24"/>
  <c r="FU18" i="24"/>
  <c r="FO17" i="24"/>
  <c r="CV44" i="8"/>
  <c r="CZ44" i="8"/>
  <c r="GD29" i="24"/>
  <c r="GG39" i="24"/>
  <c r="FG19" i="24"/>
  <c r="FA18" i="24"/>
  <c r="CZ18" i="16"/>
  <c r="CV18" i="16"/>
  <c r="CV7" i="16"/>
  <c r="CZ7" i="16"/>
  <c r="CZ14" i="16"/>
  <c r="CV14" i="16"/>
  <c r="CZ60" i="16"/>
  <c r="CV60" i="16"/>
  <c r="CZ29" i="16"/>
  <c r="CV29" i="16"/>
  <c r="CZ11" i="16"/>
  <c r="CV11" i="16"/>
  <c r="CZ53" i="16"/>
  <c r="CV53" i="16"/>
  <c r="FY7" i="24"/>
  <c r="FK11" i="24"/>
  <c r="FQ12" i="24"/>
  <c r="AF6" i="12"/>
  <c r="AE3" i="12"/>
  <c r="AE5" i="12"/>
  <c r="CX13" i="3"/>
  <c r="AY13" i="3"/>
  <c r="AS13" i="3"/>
  <c r="AN13" i="3"/>
  <c r="BF13" i="3"/>
  <c r="AP13" i="3"/>
  <c r="BI13" i="3"/>
  <c r="BC13" i="3"/>
  <c r="AV13" i="3"/>
  <c r="AU13" i="3"/>
  <c r="AZ13" i="3"/>
  <c r="BB13" i="3"/>
  <c r="BH13" i="3"/>
  <c r="AT13" i="3"/>
  <c r="CT13" i="3"/>
  <c r="BA13" i="3"/>
  <c r="BE13" i="3"/>
  <c r="BJ13" i="3"/>
  <c r="AX13" i="3"/>
  <c r="AO13" i="3"/>
  <c r="CW13" i="3"/>
  <c r="BG13" i="3"/>
  <c r="AQ13" i="3"/>
  <c r="BD13" i="3"/>
  <c r="AR13" i="3"/>
  <c r="AW13" i="3"/>
  <c r="BB60" i="3"/>
  <c r="AX60" i="3"/>
  <c r="BC60" i="3"/>
  <c r="AW60" i="3"/>
  <c r="AP60" i="3"/>
  <c r="BG60" i="3"/>
  <c r="BH60" i="3"/>
  <c r="AY60" i="3"/>
  <c r="CT60" i="3"/>
  <c r="AR60" i="3"/>
  <c r="AN60" i="3"/>
  <c r="AS60" i="3"/>
  <c r="BI60" i="3"/>
  <c r="CW60" i="3"/>
  <c r="BF60" i="3"/>
  <c r="AO60" i="3"/>
  <c r="BD60" i="3"/>
  <c r="AQ60" i="3"/>
  <c r="CX60" i="3"/>
  <c r="AZ60" i="3"/>
  <c r="BJ60" i="3"/>
  <c r="AU60" i="3"/>
  <c r="AT60" i="3"/>
  <c r="AV60" i="3"/>
  <c r="BE60" i="3"/>
  <c r="BA60" i="3"/>
  <c r="BD16" i="3"/>
  <c r="AW16" i="3"/>
  <c r="AV16" i="3"/>
  <c r="AS16" i="3"/>
  <c r="CT16" i="3"/>
  <c r="AP16" i="3"/>
  <c r="AN16" i="3"/>
  <c r="BH16" i="3"/>
  <c r="AR16" i="3"/>
  <c r="BI16" i="3"/>
  <c r="AY16" i="3"/>
  <c r="AZ16" i="3"/>
  <c r="AO16" i="3"/>
  <c r="BE16" i="3"/>
  <c r="BA16" i="3"/>
  <c r="CW16" i="3"/>
  <c r="BJ16" i="3"/>
  <c r="AX16" i="3"/>
  <c r="CX16" i="3"/>
  <c r="BC16" i="3"/>
  <c r="BG16" i="3"/>
  <c r="AQ16" i="3"/>
  <c r="AT16" i="3"/>
  <c r="BF16" i="3"/>
  <c r="AU16" i="3"/>
  <c r="BB16" i="3"/>
  <c r="BH9" i="3"/>
  <c r="AV9" i="3"/>
  <c r="AW9" i="3"/>
  <c r="CT9" i="3"/>
  <c r="BE9" i="3"/>
  <c r="AT9" i="3"/>
  <c r="AN9" i="3"/>
  <c r="AR9" i="3"/>
  <c r="AZ9" i="3"/>
  <c r="CX9" i="3"/>
  <c r="BF9" i="3"/>
  <c r="BI9" i="3"/>
  <c r="BA9" i="3"/>
  <c r="AY9" i="3"/>
  <c r="AO9" i="3"/>
  <c r="BG9" i="3"/>
  <c r="CW9" i="3"/>
  <c r="AQ9" i="3"/>
  <c r="BD9" i="3"/>
  <c r="BC9" i="3"/>
  <c r="BJ9" i="3"/>
  <c r="AS9" i="3"/>
  <c r="AP9" i="3"/>
  <c r="BB9" i="3"/>
  <c r="AX9" i="3"/>
  <c r="AU9" i="3"/>
  <c r="AT51" i="3"/>
  <c r="BC51" i="3"/>
  <c r="BE51" i="3"/>
  <c r="BI51" i="3"/>
  <c r="BJ51" i="3"/>
  <c r="BH51" i="3"/>
  <c r="AW51" i="3"/>
  <c r="CT51" i="3"/>
  <c r="CW51" i="3"/>
  <c r="AU51" i="3"/>
  <c r="AS51" i="3"/>
  <c r="BB51" i="3"/>
  <c r="AN51" i="3"/>
  <c r="AP51" i="3"/>
  <c r="AO51" i="3"/>
  <c r="AZ51" i="3"/>
  <c r="AQ51" i="3"/>
  <c r="AX51" i="3"/>
  <c r="BG51" i="3"/>
  <c r="BA51" i="3"/>
  <c r="BF51" i="3"/>
  <c r="AV51" i="3"/>
  <c r="CX51" i="3"/>
  <c r="AY51" i="3"/>
  <c r="AR51" i="3"/>
  <c r="BD51" i="3"/>
  <c r="AZ21" i="3"/>
  <c r="AU21" i="3"/>
  <c r="BD21" i="3"/>
  <c r="BJ21" i="3"/>
  <c r="BB21" i="3"/>
  <c r="AV21" i="3"/>
  <c r="AW21" i="3"/>
  <c r="AX21" i="3"/>
  <c r="CW21" i="3"/>
  <c r="AS21" i="3"/>
  <c r="BC21" i="3"/>
  <c r="AY21" i="3"/>
  <c r="BI21" i="3"/>
  <c r="BG21" i="3"/>
  <c r="AP21" i="3"/>
  <c r="AT21" i="3"/>
  <c r="BH21" i="3"/>
  <c r="AR21" i="3"/>
  <c r="CX21" i="3"/>
  <c r="BF21" i="3"/>
  <c r="AQ21" i="3"/>
  <c r="BA21" i="3"/>
  <c r="AN21" i="3"/>
  <c r="AO21" i="3"/>
  <c r="BE21" i="3"/>
  <c r="CT21" i="3"/>
  <c r="CT28" i="3"/>
  <c r="AQ28" i="3"/>
  <c r="BC28" i="3"/>
  <c r="BB28" i="3"/>
  <c r="CX28" i="3"/>
  <c r="BG28" i="3"/>
  <c r="BH28" i="3"/>
  <c r="AZ28" i="3"/>
  <c r="CW28" i="3"/>
  <c r="AS28" i="3"/>
  <c r="BA28" i="3"/>
  <c r="AW28" i="3"/>
  <c r="BF28" i="3"/>
  <c r="AN28" i="3"/>
  <c r="BE28" i="3"/>
  <c r="BD28" i="3"/>
  <c r="AU28" i="3"/>
  <c r="AT28" i="3"/>
  <c r="BJ28" i="3"/>
  <c r="AV28" i="3"/>
  <c r="AY28" i="3"/>
  <c r="BI28" i="3"/>
  <c r="AR28" i="3"/>
  <c r="AO28" i="3"/>
  <c r="AP28" i="3"/>
  <c r="AX28" i="3"/>
  <c r="FN22" i="24"/>
  <c r="FH21" i="24"/>
  <c r="FX27" i="24"/>
  <c r="AK3" i="8"/>
  <c r="AK5" i="8"/>
  <c r="CS60" i="8"/>
  <c r="CS57" i="8"/>
  <c r="CS48" i="8"/>
  <c r="CS55" i="8"/>
  <c r="CS67" i="8"/>
  <c r="CS50" i="8"/>
  <c r="CS53" i="8"/>
  <c r="CS58" i="8"/>
  <c r="CS43" i="8"/>
  <c r="CS52" i="8"/>
  <c r="CS47" i="8"/>
  <c r="GL32" i="24"/>
  <c r="FW14" i="24"/>
  <c r="DA38" i="5"/>
  <c r="DA62" i="11"/>
  <c r="FW17" i="24"/>
  <c r="FH33" i="24"/>
  <c r="FN34" i="24"/>
  <c r="FZ33" i="24"/>
  <c r="GF34" i="24"/>
  <c r="GC20" i="24"/>
  <c r="FZ36" i="24"/>
  <c r="GM36" i="24" s="1"/>
  <c r="FS12" i="24"/>
  <c r="FW23" i="24"/>
  <c r="FQ22" i="24"/>
  <c r="GG24" i="24"/>
  <c r="GA38" i="24"/>
  <c r="GA19" i="24"/>
  <c r="CV61" i="11"/>
  <c r="CZ61" i="11"/>
  <c r="DA52" i="5"/>
  <c r="FZ20" i="24"/>
  <c r="CZ46" i="16"/>
  <c r="CV46" i="16"/>
  <c r="CV44" i="16"/>
  <c r="CZ44" i="16"/>
  <c r="CV31" i="16"/>
  <c r="CZ31" i="16"/>
  <c r="CV25" i="16"/>
  <c r="CZ25" i="16"/>
  <c r="CZ16" i="16"/>
  <c r="CV16" i="16"/>
  <c r="CZ70" i="16"/>
  <c r="CV70" i="16"/>
  <c r="CV33" i="16"/>
  <c r="CZ33" i="16"/>
  <c r="GE8" i="24"/>
  <c r="FV36" i="24"/>
  <c r="GB37" i="24"/>
  <c r="GP36" i="24"/>
  <c r="FZ17" i="24"/>
  <c r="FT16" i="24"/>
  <c r="AN58" i="3"/>
  <c r="CW58" i="3"/>
  <c r="BE58" i="3"/>
  <c r="AX58" i="3"/>
  <c r="BI58" i="3"/>
  <c r="AW58" i="3"/>
  <c r="BD58" i="3"/>
  <c r="AP58" i="3"/>
  <c r="AO58" i="3"/>
  <c r="AT58" i="3"/>
  <c r="BG58" i="3"/>
  <c r="AV58" i="3"/>
  <c r="BA58" i="3"/>
  <c r="AQ58" i="3"/>
  <c r="BB58" i="3"/>
  <c r="CX58" i="3"/>
  <c r="BF58" i="3"/>
  <c r="BH58" i="3"/>
  <c r="BC58" i="3"/>
  <c r="AR58" i="3"/>
  <c r="AZ58" i="3"/>
  <c r="AS58" i="3"/>
  <c r="BJ58" i="3"/>
  <c r="AY58" i="3"/>
  <c r="AU58" i="3"/>
  <c r="CT58" i="3"/>
  <c r="CT57" i="3"/>
  <c r="CX57" i="3"/>
  <c r="AV57" i="3"/>
  <c r="BF57" i="3"/>
  <c r="AN57" i="3"/>
  <c r="CW57" i="3"/>
  <c r="BE57" i="3"/>
  <c r="AZ57" i="3"/>
  <c r="BB57" i="3"/>
  <c r="BG57" i="3"/>
  <c r="AP57" i="3"/>
  <c r="BH57" i="3"/>
  <c r="AT57" i="3"/>
  <c r="AO57" i="3"/>
  <c r="AY57" i="3"/>
  <c r="AQ57" i="3"/>
  <c r="AR57" i="3"/>
  <c r="BC57" i="3"/>
  <c r="AW57" i="3"/>
  <c r="BJ57" i="3"/>
  <c r="BA57" i="3"/>
  <c r="AS57" i="3"/>
  <c r="BI57" i="3"/>
  <c r="AX57" i="3"/>
  <c r="BD57" i="3"/>
  <c r="AU57" i="3"/>
  <c r="CX24" i="3"/>
  <c r="BA24" i="3"/>
  <c r="BI24" i="3"/>
  <c r="BH24" i="3"/>
  <c r="AT24" i="3"/>
  <c r="BF24" i="3"/>
  <c r="AW24" i="3"/>
  <c r="AU24" i="3"/>
  <c r="CT24" i="3"/>
  <c r="AS24" i="3"/>
  <c r="BC24" i="3"/>
  <c r="AY24" i="3"/>
  <c r="AX24" i="3"/>
  <c r="AQ24" i="3"/>
  <c r="BB24" i="3"/>
  <c r="AP24" i="3"/>
  <c r="BD24" i="3"/>
  <c r="AO24" i="3"/>
  <c r="BE24" i="3"/>
  <c r="CW24" i="3"/>
  <c r="AV24" i="3"/>
  <c r="BJ24" i="3"/>
  <c r="AZ24" i="3"/>
  <c r="AN24" i="3"/>
  <c r="BG24" i="3"/>
  <c r="AR24" i="3"/>
  <c r="AV8" i="3"/>
  <c r="AP8" i="3"/>
  <c r="AU8" i="3"/>
  <c r="AY8" i="3"/>
  <c r="BG8" i="3"/>
  <c r="AZ8" i="3"/>
  <c r="BE8" i="3"/>
  <c r="AO8" i="3"/>
  <c r="BC8" i="3"/>
  <c r="BF8" i="3"/>
  <c r="BA8" i="3"/>
  <c r="CX8" i="3"/>
  <c r="BD8" i="3"/>
  <c r="AN8" i="3"/>
  <c r="AW8" i="3"/>
  <c r="AT8" i="3"/>
  <c r="BB8" i="3"/>
  <c r="AQ8" i="3"/>
  <c r="CW8" i="3"/>
  <c r="BJ8" i="3"/>
  <c r="BI8" i="3"/>
  <c r="BH8" i="3"/>
  <c r="AS8" i="3"/>
  <c r="AX8" i="3"/>
  <c r="AR8" i="3"/>
  <c r="CT8" i="3"/>
  <c r="BI39" i="3"/>
  <c r="AV39" i="3"/>
  <c r="BC39" i="3"/>
  <c r="AY39" i="3"/>
  <c r="BH39" i="3"/>
  <c r="BJ39" i="3"/>
  <c r="AW39" i="3"/>
  <c r="AT39" i="3"/>
  <c r="CX39" i="3"/>
  <c r="CT39" i="3"/>
  <c r="CW39" i="3"/>
  <c r="AP39" i="3"/>
  <c r="AZ39" i="3"/>
  <c r="BF39" i="3"/>
  <c r="AQ39" i="3"/>
  <c r="BB39" i="3"/>
  <c r="AO39" i="3"/>
  <c r="BG39" i="3"/>
  <c r="AS39" i="3"/>
  <c r="AN39" i="3"/>
  <c r="AX39" i="3"/>
  <c r="BA39" i="3"/>
  <c r="BD39" i="3"/>
  <c r="BE39" i="3"/>
  <c r="AU39" i="3"/>
  <c r="AR39" i="3"/>
  <c r="BD14" i="3"/>
  <c r="CW14" i="3"/>
  <c r="AV14" i="3"/>
  <c r="BA14" i="3"/>
  <c r="BI14" i="3"/>
  <c r="CT14" i="3"/>
  <c r="CX14" i="3"/>
  <c r="BJ14" i="3"/>
  <c r="AW14" i="3"/>
  <c r="BC14" i="3"/>
  <c r="BF14" i="3"/>
  <c r="BG14" i="3"/>
  <c r="BB14" i="3"/>
  <c r="AR14" i="3"/>
  <c r="AY14" i="3"/>
  <c r="AP14" i="3"/>
  <c r="AS14" i="3"/>
  <c r="AX14" i="3"/>
  <c r="BH14" i="3"/>
  <c r="AN14" i="3"/>
  <c r="AQ14" i="3"/>
  <c r="AO14" i="3"/>
  <c r="AZ14" i="3"/>
  <c r="AU14" i="3"/>
  <c r="BE14" i="3"/>
  <c r="AT14" i="3"/>
  <c r="GI40" i="24"/>
  <c r="GC39" i="24"/>
  <c r="FT23" i="24"/>
  <c r="GG23" i="24" s="1"/>
  <c r="GD28" i="24"/>
  <c r="FO12" i="24"/>
  <c r="FI11" i="24"/>
  <c r="GI21" i="24"/>
  <c r="GO22" i="24"/>
  <c r="DA61" i="5"/>
  <c r="FS10" i="24"/>
  <c r="FM9" i="24"/>
  <c r="GH7" i="24"/>
  <c r="GU7" i="24" s="1"/>
  <c r="BM36" i="6"/>
  <c r="BN36" i="6"/>
  <c r="BM25" i="6"/>
  <c r="BN25" i="6"/>
  <c r="BM23" i="6"/>
  <c r="BN23" i="6"/>
  <c r="FV24" i="24"/>
  <c r="GB25" i="24"/>
  <c r="FT35" i="24"/>
  <c r="FQ18" i="24"/>
  <c r="FW19" i="24"/>
  <c r="AH5" i="4"/>
  <c r="AH3" i="4"/>
  <c r="AI6" i="4"/>
  <c r="CZ56" i="11"/>
  <c r="CV56" i="11"/>
  <c r="GD27" i="24"/>
  <c r="FZ32" i="24"/>
  <c r="FT31" i="24"/>
  <c r="FY17" i="24"/>
  <c r="CZ52" i="16"/>
  <c r="CV52" i="16"/>
  <c r="CZ20" i="16"/>
  <c r="CV20" i="16"/>
  <c r="CZ17" i="16"/>
  <c r="CV17" i="16"/>
  <c r="CZ13" i="16"/>
  <c r="CV13" i="16"/>
  <c r="CV38" i="16"/>
  <c r="CZ38" i="16"/>
  <c r="CZ54" i="16"/>
  <c r="CV54" i="16"/>
  <c r="CZ30" i="16"/>
  <c r="CV30" i="16"/>
  <c r="FN12" i="24"/>
  <c r="FH11" i="24"/>
  <c r="GH38" i="24"/>
  <c r="GU38" i="24" s="1"/>
  <c r="GD34" i="24"/>
  <c r="GJ35" i="24"/>
  <c r="FS16" i="24"/>
  <c r="BF37" i="3"/>
  <c r="AP37" i="3"/>
  <c r="BC37" i="3"/>
  <c r="CW37" i="3"/>
  <c r="BI37" i="3"/>
  <c r="BA37" i="3"/>
  <c r="CX37" i="3"/>
  <c r="AW37" i="3"/>
  <c r="AS37" i="3"/>
  <c r="AX37" i="3"/>
  <c r="AY37" i="3"/>
  <c r="AO37" i="3"/>
  <c r="BH37" i="3"/>
  <c r="AU37" i="3"/>
  <c r="AT37" i="3"/>
  <c r="CT37" i="3"/>
  <c r="AR37" i="3"/>
  <c r="BE37" i="3"/>
  <c r="AV37" i="3"/>
  <c r="AQ37" i="3"/>
  <c r="BG37" i="3"/>
  <c r="BB37" i="3"/>
  <c r="BD37" i="3"/>
  <c r="AN37" i="3"/>
  <c r="BJ37" i="3"/>
  <c r="AZ37" i="3"/>
  <c r="BI23" i="3"/>
  <c r="BF23" i="3"/>
  <c r="AP23" i="3"/>
  <c r="BJ23" i="3"/>
  <c r="BA23" i="3"/>
  <c r="AQ23" i="3"/>
  <c r="AW23" i="3"/>
  <c r="AY23" i="3"/>
  <c r="CW23" i="3"/>
  <c r="CT23" i="3"/>
  <c r="AX23" i="3"/>
  <c r="CX23" i="3"/>
  <c r="AR23" i="3"/>
  <c r="BD23" i="3"/>
  <c r="BE23" i="3"/>
  <c r="AZ23" i="3"/>
  <c r="AV23" i="3"/>
  <c r="BH23" i="3"/>
  <c r="AT23" i="3"/>
  <c r="BC23" i="3"/>
  <c r="AN23" i="3"/>
  <c r="BG23" i="3"/>
  <c r="AS23" i="3"/>
  <c r="BB23" i="3"/>
  <c r="AU23" i="3"/>
  <c r="AO23" i="3"/>
  <c r="AZ38" i="3"/>
  <c r="AQ38" i="3"/>
  <c r="CW38" i="3"/>
  <c r="AR38" i="3"/>
  <c r="AO38" i="3"/>
  <c r="BE38" i="3"/>
  <c r="AS38" i="3"/>
  <c r="AU38" i="3"/>
  <c r="BD38" i="3"/>
  <c r="BI38" i="3"/>
  <c r="CT38" i="3"/>
  <c r="BG38" i="3"/>
  <c r="CX38" i="3"/>
  <c r="AY38" i="3"/>
  <c r="AW38" i="3"/>
  <c r="AT38" i="3"/>
  <c r="AV38" i="3"/>
  <c r="AX38" i="3"/>
  <c r="BJ38" i="3"/>
  <c r="BF38" i="3"/>
  <c r="BH38" i="3"/>
  <c r="AP38" i="3"/>
  <c r="BB38" i="3"/>
  <c r="BA38" i="3"/>
  <c r="AN38" i="3"/>
  <c r="BC38" i="3"/>
  <c r="AZ12" i="3"/>
  <c r="AP12" i="3"/>
  <c r="BB12" i="3"/>
  <c r="BE12" i="3"/>
  <c r="BG12" i="3"/>
  <c r="BA12" i="3"/>
  <c r="AV12" i="3"/>
  <c r="AN12" i="3"/>
  <c r="CX12" i="3"/>
  <c r="AS12" i="3"/>
  <c r="AY12" i="3"/>
  <c r="BH12" i="3"/>
  <c r="CT12" i="3"/>
  <c r="AU12" i="3"/>
  <c r="BF12" i="3"/>
  <c r="BC12" i="3"/>
  <c r="BI12" i="3"/>
  <c r="BD12" i="3"/>
  <c r="AR12" i="3"/>
  <c r="AX12" i="3"/>
  <c r="AT12" i="3"/>
  <c r="BJ12" i="3"/>
  <c r="CW12" i="3"/>
  <c r="AQ12" i="3"/>
  <c r="AO12" i="3"/>
  <c r="AW12" i="3"/>
  <c r="AZ18" i="3"/>
  <c r="BH18" i="3"/>
  <c r="CW18" i="3"/>
  <c r="AN18" i="3"/>
  <c r="AU18" i="3"/>
  <c r="BJ18" i="3"/>
  <c r="BG18" i="3"/>
  <c r="CT18" i="3"/>
  <c r="AW18" i="3"/>
  <c r="AS18" i="3"/>
  <c r="BF18" i="3"/>
  <c r="AT18" i="3"/>
  <c r="BI18" i="3"/>
  <c r="BD18" i="3"/>
  <c r="AX18" i="3"/>
  <c r="AY18" i="3"/>
  <c r="BE18" i="3"/>
  <c r="BC18" i="3"/>
  <c r="BA18" i="3"/>
  <c r="BB18" i="3"/>
  <c r="AP18" i="3"/>
  <c r="AR18" i="3"/>
  <c r="AQ18" i="3"/>
  <c r="AV18" i="3"/>
  <c r="CX18" i="3"/>
  <c r="AO18" i="3"/>
  <c r="AU45" i="3"/>
  <c r="BI45" i="3"/>
  <c r="AO45" i="3"/>
  <c r="BH45" i="3"/>
  <c r="CW45" i="3"/>
  <c r="AZ45" i="3"/>
  <c r="BE45" i="3"/>
  <c r="BB45" i="3"/>
  <c r="BD45" i="3"/>
  <c r="AV45" i="3"/>
  <c r="AP45" i="3"/>
  <c r="AW45" i="3"/>
  <c r="BJ45" i="3"/>
  <c r="AN45" i="3"/>
  <c r="CX45" i="3"/>
  <c r="AS45" i="3"/>
  <c r="AY45" i="3"/>
  <c r="AX45" i="3"/>
  <c r="BC45" i="3"/>
  <c r="CT45" i="3"/>
  <c r="AQ45" i="3"/>
  <c r="BF45" i="3"/>
  <c r="BA45" i="3"/>
  <c r="BG45" i="3"/>
  <c r="AR45" i="3"/>
  <c r="AT45" i="3"/>
  <c r="AD5" i="7"/>
  <c r="AE6" i="7"/>
  <c r="AD3" i="7"/>
  <c r="FQ11" i="24"/>
  <c r="FW12" i="24"/>
  <c r="FU13" i="24"/>
  <c r="FY11" i="24"/>
  <c r="AM5" i="24"/>
  <c r="AL6" i="24"/>
  <c r="CZ45" i="8"/>
  <c r="CV45" i="8"/>
  <c r="DA29" i="5"/>
  <c r="GL37" i="24"/>
  <c r="CV45" i="11"/>
  <c r="CZ45" i="11"/>
  <c r="DA42" i="5"/>
  <c r="GM37" i="24"/>
  <c r="GS38" i="24"/>
  <c r="CZ53" i="11"/>
  <c r="CV53" i="11"/>
  <c r="FG7" i="24"/>
  <c r="FM8" i="24"/>
  <c r="GN41" i="24"/>
  <c r="DA58" i="5"/>
  <c r="CZ22" i="16"/>
  <c r="CV22" i="16"/>
  <c r="CV32" i="16"/>
  <c r="CZ32" i="16"/>
  <c r="CV42" i="16"/>
  <c r="CZ42" i="16"/>
  <c r="CV58" i="16"/>
  <c r="CZ58" i="16"/>
  <c r="CV55" i="16"/>
  <c r="CZ55" i="16"/>
  <c r="CV40" i="16"/>
  <c r="CZ40" i="16"/>
  <c r="CV37" i="16"/>
  <c r="CZ37" i="16"/>
  <c r="GF36" i="24"/>
  <c r="GS36" i="24" s="1"/>
  <c r="FU34" i="24"/>
  <c r="FO33" i="24"/>
  <c r="AZ48" i="3"/>
  <c r="BC48" i="3"/>
  <c r="AR48" i="3"/>
  <c r="CT48" i="3"/>
  <c r="AN48" i="3"/>
  <c r="AV48" i="3"/>
  <c r="BA48" i="3"/>
  <c r="AO48" i="3"/>
  <c r="BB48" i="3"/>
  <c r="BJ48" i="3"/>
  <c r="BD48" i="3"/>
  <c r="AW48" i="3"/>
  <c r="BF48" i="3"/>
  <c r="CW48" i="3"/>
  <c r="AP48" i="3"/>
  <c r="AY48" i="3"/>
  <c r="AS48" i="3"/>
  <c r="AU48" i="3"/>
  <c r="AQ48" i="3"/>
  <c r="CX48" i="3"/>
  <c r="BG48" i="3"/>
  <c r="BE48" i="3"/>
  <c r="AT48" i="3"/>
  <c r="BH48" i="3"/>
  <c r="BI48" i="3"/>
  <c r="AX48" i="3"/>
  <c r="AQ47" i="3"/>
  <c r="BD47" i="3"/>
  <c r="CX47" i="3"/>
  <c r="AW47" i="3"/>
  <c r="AS47" i="3"/>
  <c r="BE47" i="3"/>
  <c r="AT47" i="3"/>
  <c r="BG47" i="3"/>
  <c r="BJ47" i="3"/>
  <c r="CW47" i="3"/>
  <c r="AR47" i="3"/>
  <c r="CT47" i="3"/>
  <c r="AX47" i="3"/>
  <c r="BB47" i="3"/>
  <c r="AP47" i="3"/>
  <c r="AZ47" i="3"/>
  <c r="BI47" i="3"/>
  <c r="BF47" i="3"/>
  <c r="AO47" i="3"/>
  <c r="AU47" i="3"/>
  <c r="AN47" i="3"/>
  <c r="BA47" i="3"/>
  <c r="BH47" i="3"/>
  <c r="AV47" i="3"/>
  <c r="AY47" i="3"/>
  <c r="BC47" i="3"/>
  <c r="AU15" i="3"/>
  <c r="BA15" i="3"/>
  <c r="AZ15" i="3"/>
  <c r="AW15" i="3"/>
  <c r="BB15" i="3"/>
  <c r="AQ15" i="3"/>
  <c r="AR15" i="3"/>
  <c r="BC15" i="3"/>
  <c r="BF15" i="3"/>
  <c r="CX15" i="3"/>
  <c r="BJ15" i="3"/>
  <c r="AX15" i="3"/>
  <c r="AS15" i="3"/>
  <c r="BG15" i="3"/>
  <c r="AT15" i="3"/>
  <c r="BE15" i="3"/>
  <c r="CT15" i="3"/>
  <c r="AV15" i="3"/>
  <c r="BD15" i="3"/>
  <c r="AY15" i="3"/>
  <c r="BH15" i="3"/>
  <c r="BI15" i="3"/>
  <c r="AO15" i="3"/>
  <c r="AN15" i="3"/>
  <c r="AP15" i="3"/>
  <c r="CW15" i="3"/>
  <c r="CT22" i="3"/>
  <c r="AN22" i="3"/>
  <c r="BG22" i="3"/>
  <c r="AO22" i="3"/>
  <c r="AT22" i="3"/>
  <c r="AR22" i="3"/>
  <c r="AP22" i="3"/>
  <c r="AQ22" i="3"/>
  <c r="BA22" i="3"/>
  <c r="AU22" i="3"/>
  <c r="BH22" i="3"/>
  <c r="CX22" i="3"/>
  <c r="AY22" i="3"/>
  <c r="AW22" i="3"/>
  <c r="CW22" i="3"/>
  <c r="AS22" i="3"/>
  <c r="BE22" i="3"/>
  <c r="BD22" i="3"/>
  <c r="BC22" i="3"/>
  <c r="BF22" i="3"/>
  <c r="AX22" i="3"/>
  <c r="BJ22" i="3"/>
  <c r="AZ22" i="3"/>
  <c r="BB22" i="3"/>
  <c r="BI22" i="3"/>
  <c r="AV22" i="3"/>
  <c r="BH54" i="3"/>
  <c r="BA54" i="3"/>
  <c r="BJ54" i="3"/>
  <c r="AX54" i="3"/>
  <c r="AV54" i="3"/>
  <c r="BI54" i="3"/>
  <c r="BG54" i="3"/>
  <c r="CW54" i="3"/>
  <c r="AW54" i="3"/>
  <c r="AO54" i="3"/>
  <c r="AN54" i="3"/>
  <c r="BE54" i="3"/>
  <c r="AY54" i="3"/>
  <c r="AR54" i="3"/>
  <c r="AQ54" i="3"/>
  <c r="AP54" i="3"/>
  <c r="AU54" i="3"/>
  <c r="AT54" i="3"/>
  <c r="CT54" i="3"/>
  <c r="CX54" i="3"/>
  <c r="BF54" i="3"/>
  <c r="AS54" i="3"/>
  <c r="BB54" i="3"/>
  <c r="BD54" i="3"/>
  <c r="AZ54" i="3"/>
  <c r="BC54" i="3"/>
  <c r="BA44" i="3"/>
  <c r="BB44" i="3"/>
  <c r="BI44" i="3"/>
  <c r="BE44" i="3"/>
  <c r="BF44" i="3"/>
  <c r="AN44" i="3"/>
  <c r="AO44" i="3"/>
  <c r="AS44" i="3"/>
  <c r="CW44" i="3"/>
  <c r="BD44" i="3"/>
  <c r="AY44" i="3"/>
  <c r="AP44" i="3"/>
  <c r="CX44" i="3"/>
  <c r="BC44" i="3"/>
  <c r="BH44" i="3"/>
  <c r="BJ44" i="3"/>
  <c r="AV44" i="3"/>
  <c r="AX44" i="3"/>
  <c r="BG44" i="3"/>
  <c r="AU44" i="3"/>
  <c r="AZ44" i="3"/>
  <c r="AR44" i="3"/>
  <c r="AQ44" i="3"/>
  <c r="CT44" i="3"/>
  <c r="AT44" i="3"/>
  <c r="AW44" i="3"/>
  <c r="AX43" i="3"/>
  <c r="BE43" i="3"/>
  <c r="AO43" i="3"/>
  <c r="AV43" i="3"/>
  <c r="BD43" i="3"/>
  <c r="AY43" i="3"/>
  <c r="CT43" i="3"/>
  <c r="BI43" i="3"/>
  <c r="BC43" i="3"/>
  <c r="BF43" i="3"/>
  <c r="BB43" i="3"/>
  <c r="AR43" i="3"/>
  <c r="BH43" i="3"/>
  <c r="BJ43" i="3"/>
  <c r="CW43" i="3"/>
  <c r="CX43" i="3"/>
  <c r="AS43" i="3"/>
  <c r="AP43" i="3"/>
  <c r="BA43" i="3"/>
  <c r="AT43" i="3"/>
  <c r="AU43" i="3"/>
  <c r="AQ43" i="3"/>
  <c r="BG43" i="3"/>
  <c r="AZ43" i="3"/>
  <c r="AW43" i="3"/>
  <c r="AN43" i="3"/>
  <c r="GF31" i="24"/>
  <c r="GS31" i="24" s="1"/>
  <c r="FN10" i="24"/>
  <c r="FH9" i="24"/>
  <c r="FW24" i="24"/>
  <c r="FN20" i="24"/>
  <c r="FH19" i="24"/>
  <c r="DA55" i="5"/>
  <c r="CZ49" i="8"/>
  <c r="DA49" i="8" s="1"/>
  <c r="CV49" i="8"/>
  <c r="FQ24" i="24"/>
  <c r="BN26" i="6"/>
  <c r="BM26" i="6"/>
  <c r="AH5" i="17"/>
  <c r="AH3" i="17"/>
  <c r="AI6" i="17"/>
  <c r="HB38" i="24"/>
  <c r="HH39" i="24"/>
  <c r="CZ58" i="11"/>
  <c r="CV58" i="11"/>
  <c r="BO42" i="6"/>
  <c r="FP7" i="24"/>
  <c r="CV56" i="16"/>
  <c r="CZ56" i="16"/>
  <c r="CV35" i="16"/>
  <c r="CZ35" i="16"/>
  <c r="CZ47" i="16"/>
  <c r="CV47" i="16"/>
  <c r="CV24" i="16"/>
  <c r="CZ24" i="16"/>
  <c r="CV36" i="16"/>
  <c r="CZ36" i="16"/>
  <c r="CV10" i="16"/>
  <c r="CZ10" i="16"/>
  <c r="CV48" i="16"/>
  <c r="CZ48" i="16"/>
  <c r="GH41" i="24"/>
  <c r="GH35" i="24"/>
  <c r="FM7" i="24"/>
  <c r="GN35" i="24"/>
  <c r="BC19" i="3"/>
  <c r="BG19" i="3"/>
  <c r="BA19" i="3"/>
  <c r="BD19" i="3"/>
  <c r="AO19" i="3"/>
  <c r="AN19" i="3"/>
  <c r="AV19" i="3"/>
  <c r="CT19" i="3"/>
  <c r="BJ19" i="3"/>
  <c r="AY19" i="3"/>
  <c r="AU19" i="3"/>
  <c r="BI19" i="3"/>
  <c r="AZ19" i="3"/>
  <c r="BF19" i="3"/>
  <c r="AX19" i="3"/>
  <c r="AS19" i="3"/>
  <c r="CW19" i="3"/>
  <c r="BE19" i="3"/>
  <c r="AP19" i="3"/>
  <c r="AQ19" i="3"/>
  <c r="AT19" i="3"/>
  <c r="AR19" i="3"/>
  <c r="AW19" i="3"/>
  <c r="BB19" i="3"/>
  <c r="BH19" i="3"/>
  <c r="CX19" i="3"/>
  <c r="BG32" i="3"/>
  <c r="AW32" i="3"/>
  <c r="AU32" i="3"/>
  <c r="AP32" i="3"/>
  <c r="BC32" i="3"/>
  <c r="AY32" i="3"/>
  <c r="CX32" i="3"/>
  <c r="CW32" i="3"/>
  <c r="BD32" i="3"/>
  <c r="BJ32" i="3"/>
  <c r="AZ32" i="3"/>
  <c r="AS32" i="3"/>
  <c r="BE32" i="3"/>
  <c r="AN32" i="3"/>
  <c r="AR32" i="3"/>
  <c r="AX32" i="3"/>
  <c r="BF32" i="3"/>
  <c r="BH32" i="3"/>
  <c r="CT32" i="3"/>
  <c r="BB32" i="3"/>
  <c r="BI32" i="3"/>
  <c r="AV32" i="3"/>
  <c r="AO32" i="3"/>
  <c r="BA32" i="3"/>
  <c r="AQ32" i="3"/>
  <c r="AT32" i="3"/>
  <c r="BJ52" i="3"/>
  <c r="AW52" i="3"/>
  <c r="AO52" i="3"/>
  <c r="BG52" i="3"/>
  <c r="BH52" i="3"/>
  <c r="AQ52" i="3"/>
  <c r="BA52" i="3"/>
  <c r="CX52" i="3"/>
  <c r="AV52" i="3"/>
  <c r="AU52" i="3"/>
  <c r="AN52" i="3"/>
  <c r="BD52" i="3"/>
  <c r="AX52" i="3"/>
  <c r="AZ52" i="3"/>
  <c r="BB52" i="3"/>
  <c r="AR52" i="3"/>
  <c r="CW52" i="3"/>
  <c r="AP52" i="3"/>
  <c r="BC52" i="3"/>
  <c r="AS52" i="3"/>
  <c r="BI52" i="3"/>
  <c r="BF52" i="3"/>
  <c r="CT52" i="3"/>
  <c r="AY52" i="3"/>
  <c r="BE52" i="3"/>
  <c r="AT52" i="3"/>
  <c r="BC27" i="3"/>
  <c r="AV27" i="3"/>
  <c r="AZ27" i="3"/>
  <c r="BJ27" i="3"/>
  <c r="BB27" i="3"/>
  <c r="CT27" i="3"/>
  <c r="BG27" i="3"/>
  <c r="AX27" i="3"/>
  <c r="AQ27" i="3"/>
  <c r="AP27" i="3"/>
  <c r="AS27" i="3"/>
  <c r="BE27" i="3"/>
  <c r="BI27" i="3"/>
  <c r="AY27" i="3"/>
  <c r="AT27" i="3"/>
  <c r="CW27" i="3"/>
  <c r="AR27" i="3"/>
  <c r="CX27" i="3"/>
  <c r="AN27" i="3"/>
  <c r="AU27" i="3"/>
  <c r="AO27" i="3"/>
  <c r="BH27" i="3"/>
  <c r="AW27" i="3"/>
  <c r="BD27" i="3"/>
  <c r="BF27" i="3"/>
  <c r="BA27" i="3"/>
  <c r="AU35" i="3"/>
  <c r="AT35" i="3"/>
  <c r="AZ35" i="3"/>
  <c r="AY35" i="3"/>
  <c r="AW35" i="3"/>
  <c r="BG35" i="3"/>
  <c r="BB35" i="3"/>
  <c r="BH35" i="3"/>
  <c r="CT35" i="3"/>
  <c r="AN35" i="3"/>
  <c r="CW35" i="3"/>
  <c r="AQ35" i="3"/>
  <c r="AS35" i="3"/>
  <c r="CX35" i="3"/>
  <c r="BJ35" i="3"/>
  <c r="AO35" i="3"/>
  <c r="BA35" i="3"/>
  <c r="BD35" i="3"/>
  <c r="AX35" i="3"/>
  <c r="BI35" i="3"/>
  <c r="BF35" i="3"/>
  <c r="AP35" i="3"/>
  <c r="BE35" i="3"/>
  <c r="AV35" i="3"/>
  <c r="AR35" i="3"/>
  <c r="BC35" i="3"/>
  <c r="AJ3" i="3"/>
  <c r="AJ5" i="3"/>
  <c r="AK6" i="3"/>
  <c r="CS61" i="3" s="1"/>
  <c r="HC36" i="24"/>
  <c r="DA53" i="5"/>
  <c r="FT22" i="24"/>
  <c r="FZ30" i="24"/>
  <c r="FT29" i="24"/>
  <c r="FT11" i="24"/>
  <c r="GG11" i="24" s="1"/>
  <c r="DA60" i="5"/>
  <c r="FQ23" i="24"/>
  <c r="FT21" i="24"/>
  <c r="GM31" i="24"/>
  <c r="BN28" i="6"/>
  <c r="BM28" i="6"/>
  <c r="BN24" i="6"/>
  <c r="BM24" i="6"/>
  <c r="GE7" i="24"/>
  <c r="GG25" i="24"/>
  <c r="GO41" i="24"/>
  <c r="GS35" i="24"/>
  <c r="GM34" i="24"/>
  <c r="GE14" i="24"/>
  <c r="GK25" i="24"/>
  <c r="GE24" i="24"/>
  <c r="GY36" i="24"/>
  <c r="GA12" i="24"/>
  <c r="GK35" i="24"/>
  <c r="GE34" i="24"/>
  <c r="GL30" i="24"/>
  <c r="GF29" i="24"/>
  <c r="GK30" i="24"/>
  <c r="GE29" i="24"/>
  <c r="GR31" i="24"/>
  <c r="GG12" i="24"/>
  <c r="GA11" i="24"/>
  <c r="GL31" i="24"/>
  <c r="GF30" i="24"/>
  <c r="GE15" i="24"/>
  <c r="FY14" i="24"/>
  <c r="GF21" i="24"/>
  <c r="GD15" i="24"/>
  <c r="FX14" i="24"/>
  <c r="GS37" i="24"/>
  <c r="GK16" i="24"/>
  <c r="GK20" i="24"/>
  <c r="GE19" i="24"/>
  <c r="GR36" i="24"/>
  <c r="GL35" i="24"/>
  <c r="GE12" i="24"/>
  <c r="GF19" i="24"/>
  <c r="GF7" i="24"/>
  <c r="GD20" i="24"/>
  <c r="FX19" i="24"/>
  <c r="GE17" i="24"/>
  <c r="GN27" i="24"/>
  <c r="FY15" i="24"/>
  <c r="GK9" i="24"/>
  <c r="GU36" i="24"/>
  <c r="GT37" i="24"/>
  <c r="GN36" i="24"/>
  <c r="GR28" i="24"/>
  <c r="GL27" i="24"/>
  <c r="GR35" i="24"/>
  <c r="GL34" i="24"/>
  <c r="GR30" i="24"/>
  <c r="GL29" i="24"/>
  <c r="O33" i="8"/>
  <c r="Z18" i="7"/>
  <c r="AB35" i="7"/>
  <c r="AA31" i="7"/>
  <c r="AL13" i="25"/>
  <c r="AK54" i="4"/>
  <c r="AK56" i="4"/>
  <c r="AK13" i="4"/>
  <c r="AK22" i="4"/>
  <c r="K8" i="8"/>
  <c r="BX20" i="3"/>
  <c r="BX20" i="4" s="1"/>
  <c r="BX20" i="5" s="1"/>
  <c r="CC20" i="3"/>
  <c r="CC20" i="4" s="1"/>
  <c r="CC20" i="5" s="1"/>
  <c r="BS36" i="3"/>
  <c r="CG36" i="3"/>
  <c r="CF36" i="3"/>
  <c r="CJ36" i="3"/>
  <c r="BY59" i="3"/>
  <c r="BU59" i="3"/>
  <c r="BS59" i="3"/>
  <c r="BS26" i="3"/>
  <c r="BW26" i="3"/>
  <c r="CJ26" i="3"/>
  <c r="CE29" i="3"/>
  <c r="CE29" i="4" s="1"/>
  <c r="CE29" i="5" s="1"/>
  <c r="CE29" i="6" s="1"/>
  <c r="BS29" i="3"/>
  <c r="BS29" i="4" s="1"/>
  <c r="BS29" i="5" s="1"/>
  <c r="BS29" i="6" s="1"/>
  <c r="CD49" i="3"/>
  <c r="CJ49" i="3"/>
  <c r="BY49" i="3"/>
  <c r="AC45" i="7"/>
  <c r="AC52" i="7"/>
  <c r="AC41" i="7"/>
  <c r="I28" i="7"/>
  <c r="FO26" i="24"/>
  <c r="J27" i="8"/>
  <c r="CB11" i="3"/>
  <c r="CB11" i="4" s="1"/>
  <c r="CB11" i="5" s="1"/>
  <c r="BZ11" i="3"/>
  <c r="BZ11" i="4" s="1"/>
  <c r="BZ11" i="5" s="1"/>
  <c r="CK11" i="3"/>
  <c r="CK11" i="4" s="1"/>
  <c r="CK11" i="5" s="1"/>
  <c r="CK11" i="6" s="1"/>
  <c r="CA30" i="3"/>
  <c r="CE30" i="3"/>
  <c r="BU30" i="3"/>
  <c r="CN53" i="3"/>
  <c r="BY53" i="3"/>
  <c r="BZ53" i="3"/>
  <c r="CY10" i="3"/>
  <c r="BZ10" i="3"/>
  <c r="CB10" i="3"/>
  <c r="BU55" i="3"/>
  <c r="CF55" i="3"/>
  <c r="CA55" i="3"/>
  <c r="CC7" i="3"/>
  <c r="CC7" i="4" s="1"/>
  <c r="CC7" i="5" s="1"/>
  <c r="CY7" i="3"/>
  <c r="CY7" i="4" s="1"/>
  <c r="CY7" i="5" s="1"/>
  <c r="CD7" i="3"/>
  <c r="CD7" i="4" s="1"/>
  <c r="CD7" i="5" s="1"/>
  <c r="CF17" i="3"/>
  <c r="CG17" i="3"/>
  <c r="U30" i="7"/>
  <c r="FY42" i="24"/>
  <c r="S27" i="7"/>
  <c r="BX33" i="3"/>
  <c r="CJ33" i="3"/>
  <c r="CI50" i="3"/>
  <c r="CI50" i="4" s="1"/>
  <c r="CI51" i="5" s="1"/>
  <c r="CI50" i="6" s="1"/>
  <c r="CK50" i="3"/>
  <c r="CK50" i="4" s="1"/>
  <c r="BT50" i="3"/>
  <c r="BX46" i="3"/>
  <c r="BX46" i="4" s="1"/>
  <c r="BX46" i="5" s="1"/>
  <c r="BX46" i="6" s="1"/>
  <c r="CY46" i="3"/>
  <c r="CY46" i="4" s="1"/>
  <c r="CY46" i="5" s="1"/>
  <c r="CY46" i="6" s="1"/>
  <c r="CF46" i="3"/>
  <c r="CF46" i="4" s="1"/>
  <c r="CF46" i="5" s="1"/>
  <c r="CF46" i="6" s="1"/>
  <c r="CM56" i="3"/>
  <c r="CD56" i="3"/>
  <c r="CF56" i="3"/>
  <c r="CN56" i="3"/>
  <c r="CD34" i="3"/>
  <c r="CF34" i="3"/>
  <c r="CJ34" i="3"/>
  <c r="CG25" i="3"/>
  <c r="BY25" i="3"/>
  <c r="P23" i="7"/>
  <c r="T17" i="7"/>
  <c r="P17" i="7"/>
  <c r="Z7" i="7"/>
  <c r="X14" i="25" s="1"/>
  <c r="CI13" i="3"/>
  <c r="CK13" i="3"/>
  <c r="CN13" i="3"/>
  <c r="CN60" i="3"/>
  <c r="CG60" i="3"/>
  <c r="CH60" i="3"/>
  <c r="CD16" i="3"/>
  <c r="CD16" i="4" s="1"/>
  <c r="CD16" i="5" s="1"/>
  <c r="CD16" i="6" s="1"/>
  <c r="BT16" i="3"/>
  <c r="BT16" i="4" s="1"/>
  <c r="BT16" i="5" s="1"/>
  <c r="BT16" i="6" s="1"/>
  <c r="CN9" i="3"/>
  <c r="CI9" i="3"/>
  <c r="CI9" i="4" s="1"/>
  <c r="CI9" i="5" s="1"/>
  <c r="CI9" i="6" s="1"/>
  <c r="CG9" i="3"/>
  <c r="BW51" i="3"/>
  <c r="BW51" i="4" s="1"/>
  <c r="BW52" i="5" s="1"/>
  <c r="BW51" i="6" s="1"/>
  <c r="BT51" i="3"/>
  <c r="BT51" i="4" s="1"/>
  <c r="BT52" i="5" s="1"/>
  <c r="BT51" i="6" s="1"/>
  <c r="BU51" i="3"/>
  <c r="BU51" i="4" s="1"/>
  <c r="BU52" i="5" s="1"/>
  <c r="BU51" i="6" s="1"/>
  <c r="BY21" i="3"/>
  <c r="CL21" i="3"/>
  <c r="BT21" i="3"/>
  <c r="CF28" i="3"/>
  <c r="CF28" i="4" s="1"/>
  <c r="CF28" i="5" s="1"/>
  <c r="CF28" i="6" s="1"/>
  <c r="CD28" i="3"/>
  <c r="CD28" i="4" s="1"/>
  <c r="CD28" i="5" s="1"/>
  <c r="CD28" i="6" s="1"/>
  <c r="CM28" i="3"/>
  <c r="CM28" i="4" s="1"/>
  <c r="CM28" i="5" s="1"/>
  <c r="CM28" i="6" s="1"/>
  <c r="CN28" i="3"/>
  <c r="X17" i="7"/>
  <c r="T12" i="7"/>
  <c r="W36" i="7"/>
  <c r="CL58" i="3"/>
  <c r="CD58" i="3"/>
  <c r="CC58" i="3"/>
  <c r="CY57" i="3"/>
  <c r="CJ57" i="3"/>
  <c r="CF57" i="3"/>
  <c r="BX57" i="3"/>
  <c r="BZ24" i="3"/>
  <c r="CE24" i="3"/>
  <c r="CM24" i="3"/>
  <c r="CB8" i="3"/>
  <c r="CY8" i="3"/>
  <c r="CM8" i="3"/>
  <c r="BW39" i="3"/>
  <c r="CE39" i="3"/>
  <c r="CH39" i="3"/>
  <c r="CL14" i="3"/>
  <c r="CE14" i="3"/>
  <c r="L22" i="8"/>
  <c r="I11" i="7"/>
  <c r="CD37" i="3"/>
  <c r="CK37" i="3"/>
  <c r="CJ37" i="3"/>
  <c r="BS23" i="3"/>
  <c r="CN23" i="3"/>
  <c r="CK23" i="3"/>
  <c r="BR23" i="3"/>
  <c r="BX38" i="3"/>
  <c r="BX38" i="4" s="1"/>
  <c r="BX38" i="5" s="1"/>
  <c r="BX38" i="6" s="1"/>
  <c r="BW38" i="3"/>
  <c r="BW38" i="4" s="1"/>
  <c r="BW38" i="5" s="1"/>
  <c r="BW38" i="6" s="1"/>
  <c r="CD38" i="3"/>
  <c r="CD38" i="4" s="1"/>
  <c r="CD38" i="5" s="1"/>
  <c r="CD38" i="6" s="1"/>
  <c r="CJ12" i="3"/>
  <c r="CK12" i="3"/>
  <c r="CA12" i="3"/>
  <c r="CK18" i="3"/>
  <c r="BZ18" i="3"/>
  <c r="CH18" i="3"/>
  <c r="CY18" i="3"/>
  <c r="CC45" i="3"/>
  <c r="CC45" i="4" s="1"/>
  <c r="CC45" i="5" s="1"/>
  <c r="CC45" i="6" s="1"/>
  <c r="CI45" i="3"/>
  <c r="CI45" i="4" s="1"/>
  <c r="CI45" i="5" s="1"/>
  <c r="CI45" i="6" s="1"/>
  <c r="R11" i="7"/>
  <c r="FN26" i="24"/>
  <c r="H7" i="7"/>
  <c r="CF48" i="3"/>
  <c r="CF48" i="4" s="1"/>
  <c r="CF48" i="5" s="1"/>
  <c r="CF48" i="6" s="1"/>
  <c r="CM48" i="3"/>
  <c r="CM48" i="4" s="1"/>
  <c r="CM48" i="5" s="1"/>
  <c r="CM48" i="6" s="1"/>
  <c r="BX48" i="3"/>
  <c r="BX48" i="4" s="1"/>
  <c r="BX48" i="5" s="1"/>
  <c r="BX48" i="6" s="1"/>
  <c r="CA48" i="3"/>
  <c r="CA48" i="4" s="1"/>
  <c r="CA48" i="5" s="1"/>
  <c r="CA48" i="6" s="1"/>
  <c r="CH47" i="3"/>
  <c r="CH47" i="4" s="1"/>
  <c r="CH47" i="5" s="1"/>
  <c r="CH47" i="6" s="1"/>
  <c r="CE47" i="3"/>
  <c r="CE47" i="4" s="1"/>
  <c r="CE47" i="5" s="1"/>
  <c r="CE47" i="6" s="1"/>
  <c r="CD47" i="3"/>
  <c r="CD47" i="4" s="1"/>
  <c r="CD47" i="5" s="1"/>
  <c r="CD47" i="6" s="1"/>
  <c r="BZ15" i="3"/>
  <c r="CM15" i="3"/>
  <c r="CG15" i="3"/>
  <c r="CD22" i="3"/>
  <c r="BV22" i="3"/>
  <c r="CE22" i="3"/>
  <c r="CL54" i="3"/>
  <c r="BU54" i="3"/>
  <c r="BV54" i="3"/>
  <c r="CE44" i="3"/>
  <c r="CE44" i="4" s="1"/>
  <c r="CE44" i="5" s="1"/>
  <c r="CE44" i="6" s="1"/>
  <c r="CG44" i="3"/>
  <c r="CG44" i="4" s="1"/>
  <c r="CG44" i="5" s="1"/>
  <c r="CG44" i="6" s="1"/>
  <c r="CA44" i="3"/>
  <c r="CA44" i="4" s="1"/>
  <c r="CA44" i="5" s="1"/>
  <c r="CA44" i="6" s="1"/>
  <c r="BZ44" i="3"/>
  <c r="BZ44" i="4" s="1"/>
  <c r="BZ44" i="5" s="1"/>
  <c r="BZ44" i="6" s="1"/>
  <c r="CJ43" i="3"/>
  <c r="CJ43" i="4" s="1"/>
  <c r="CJ43" i="5" s="1"/>
  <c r="CJ43" i="6" s="1"/>
  <c r="CJ43" i="7" s="1"/>
  <c r="CJ43" i="8" s="1"/>
  <c r="CJ43" i="16" s="1"/>
  <c r="CJ43" i="17" s="1"/>
  <c r="CJ43" i="11" s="1"/>
  <c r="CJ43" i="12" s="1"/>
  <c r="CJ43" i="13" s="1"/>
  <c r="R24" i="7"/>
  <c r="CP42" i="6"/>
  <c r="BY19" i="3"/>
  <c r="CA19" i="3"/>
  <c r="BZ19" i="3"/>
  <c r="BS32" i="3"/>
  <c r="BV32" i="3"/>
  <c r="CN32" i="3"/>
  <c r="CM52" i="3"/>
  <c r="CY52" i="3"/>
  <c r="BU52" i="3"/>
  <c r="CB52" i="3"/>
  <c r="CB27" i="3"/>
  <c r="CK27" i="3"/>
  <c r="CC35" i="3"/>
  <c r="CA35" i="3"/>
  <c r="CN35" i="3"/>
  <c r="I34" i="8"/>
  <c r="H9" i="8"/>
  <c r="O35" i="8"/>
  <c r="BT35" i="3"/>
  <c r="U22" i="7"/>
  <c r="CK12" i="4"/>
  <c r="CK12" i="5" s="1"/>
  <c r="GF26" i="24"/>
  <c r="Z41" i="7"/>
  <c r="GN42" i="24"/>
  <c r="CE30" i="4"/>
  <c r="CE30" i="5" s="1"/>
  <c r="CE30" i="6" s="1"/>
  <c r="BU30" i="4"/>
  <c r="BU30" i="5" s="1"/>
  <c r="BU30" i="6" s="1"/>
  <c r="CD7" i="6"/>
  <c r="CC7" i="6"/>
  <c r="AK57" i="4"/>
  <c r="AK49" i="4"/>
  <c r="AK36" i="4"/>
  <c r="AK39" i="4"/>
  <c r="W8" i="7"/>
  <c r="CU61" i="16"/>
  <c r="BR20" i="3"/>
  <c r="BR20" i="4" s="1"/>
  <c r="BR20" i="5" s="1"/>
  <c r="CH20" i="3"/>
  <c r="CH20" i="4" s="1"/>
  <c r="CH20" i="5" s="1"/>
  <c r="CG20" i="3"/>
  <c r="CG20" i="4" s="1"/>
  <c r="CG20" i="5" s="1"/>
  <c r="CA36" i="3"/>
  <c r="CM36" i="3"/>
  <c r="BW36" i="3"/>
  <c r="CH36" i="3"/>
  <c r="CJ59" i="3"/>
  <c r="CI59" i="3"/>
  <c r="CD59" i="3"/>
  <c r="CE26" i="3"/>
  <c r="CG26" i="3"/>
  <c r="CN26" i="3"/>
  <c r="CH29" i="3"/>
  <c r="CH29" i="4" s="1"/>
  <c r="CH29" i="5" s="1"/>
  <c r="CH29" i="6" s="1"/>
  <c r="BU29" i="3"/>
  <c r="BU29" i="4" s="1"/>
  <c r="BU29" i="5" s="1"/>
  <c r="BU29" i="6" s="1"/>
  <c r="CJ29" i="3"/>
  <c r="CJ29" i="4" s="1"/>
  <c r="CJ29" i="5" s="1"/>
  <c r="CJ29" i="6" s="1"/>
  <c r="BX29" i="3"/>
  <c r="BX29" i="4" s="1"/>
  <c r="BX29" i="5" s="1"/>
  <c r="BX29" i="6" s="1"/>
  <c r="CK49" i="3"/>
  <c r="CB49" i="3"/>
  <c r="AG13" i="6"/>
  <c r="S28" i="8"/>
  <c r="AC44" i="7"/>
  <c r="AC59" i="7"/>
  <c r="AC38" i="7"/>
  <c r="U17" i="7"/>
  <c r="N19" i="7"/>
  <c r="BS11" i="3"/>
  <c r="BS11" i="4" s="1"/>
  <c r="BS11" i="5" s="1"/>
  <c r="BS11" i="6" s="1"/>
  <c r="CM11" i="3"/>
  <c r="CM11" i="4" s="1"/>
  <c r="CM11" i="5" s="1"/>
  <c r="CE11" i="3"/>
  <c r="CE11" i="4" s="1"/>
  <c r="CE11" i="5" s="1"/>
  <c r="BW11" i="3"/>
  <c r="BW11" i="4" s="1"/>
  <c r="BW11" i="5" s="1"/>
  <c r="CY30" i="3"/>
  <c r="CH30" i="3"/>
  <c r="CM30" i="3"/>
  <c r="BR53" i="3"/>
  <c r="CM53" i="3"/>
  <c r="CG53" i="3"/>
  <c r="BT10" i="3"/>
  <c r="BU10" i="3"/>
  <c r="CK55" i="3"/>
  <c r="CF7" i="3"/>
  <c r="CF7" i="4" s="1"/>
  <c r="CF7" i="5" s="1"/>
  <c r="BX7" i="3"/>
  <c r="BX7" i="4" s="1"/>
  <c r="BX7" i="5" s="1"/>
  <c r="BT7" i="3"/>
  <c r="BT7" i="4" s="1"/>
  <c r="BT7" i="5" s="1"/>
  <c r="CH7" i="3"/>
  <c r="CH7" i="4" s="1"/>
  <c r="CH7" i="5" s="1"/>
  <c r="BU17" i="3"/>
  <c r="CB17" i="3"/>
  <c r="BT17" i="3"/>
  <c r="X10" i="7"/>
  <c r="AB23" i="7"/>
  <c r="AA24" i="7"/>
  <c r="CY33" i="3"/>
  <c r="CB33" i="3"/>
  <c r="CN50" i="3"/>
  <c r="CF50" i="3"/>
  <c r="CF50" i="4" s="1"/>
  <c r="CF51" i="5" s="1"/>
  <c r="CY50" i="3"/>
  <c r="CY50" i="4" s="1"/>
  <c r="CY51" i="5" s="1"/>
  <c r="CY50" i="6" s="1"/>
  <c r="CM50" i="3"/>
  <c r="CM50" i="4" s="1"/>
  <c r="CM51" i="5" s="1"/>
  <c r="CM50" i="6" s="1"/>
  <c r="BY46" i="3"/>
  <c r="BY46" i="4" s="1"/>
  <c r="BY46" i="5" s="1"/>
  <c r="BY46" i="6" s="1"/>
  <c r="BU46" i="3"/>
  <c r="BU46" i="4" s="1"/>
  <c r="BU46" i="5" s="1"/>
  <c r="BU46" i="6" s="1"/>
  <c r="CD46" i="3"/>
  <c r="CD46" i="4" s="1"/>
  <c r="CD46" i="5" s="1"/>
  <c r="CD46" i="6" s="1"/>
  <c r="CG56" i="3"/>
  <c r="CA56" i="3"/>
  <c r="BY56" i="3"/>
  <c r="CK34" i="3"/>
  <c r="CA34" i="3"/>
  <c r="BR34" i="3"/>
  <c r="BT25" i="3"/>
  <c r="CC25" i="3"/>
  <c r="BX25" i="3"/>
  <c r="W27" i="7"/>
  <c r="P21" i="7"/>
  <c r="L11" i="7"/>
  <c r="BS13" i="3"/>
  <c r="BW13" i="3"/>
  <c r="CA60" i="3"/>
  <c r="BU60" i="3"/>
  <c r="BT60" i="3"/>
  <c r="CD60" i="3"/>
  <c r="CK16" i="3"/>
  <c r="CK16" i="4" s="1"/>
  <c r="CK16" i="5" s="1"/>
  <c r="BW16" i="3"/>
  <c r="BW16" i="4" s="1"/>
  <c r="BW16" i="5" s="1"/>
  <c r="BW16" i="6" s="1"/>
  <c r="CL9" i="3"/>
  <c r="CL9" i="4" s="1"/>
  <c r="CL9" i="5" s="1"/>
  <c r="CL9" i="6" s="1"/>
  <c r="CF9" i="3"/>
  <c r="CF51" i="3"/>
  <c r="CF51" i="4" s="1"/>
  <c r="CF52" i="5" s="1"/>
  <c r="CF51" i="6" s="1"/>
  <c r="BX51" i="3"/>
  <c r="BX51" i="4" s="1"/>
  <c r="BX52" i="5" s="1"/>
  <c r="BX51" i="6" s="1"/>
  <c r="CA51" i="3"/>
  <c r="CA51" i="4" s="1"/>
  <c r="CA52" i="5" s="1"/>
  <c r="CA51" i="6" s="1"/>
  <c r="CG51" i="3"/>
  <c r="CG51" i="4" s="1"/>
  <c r="CG52" i="5" s="1"/>
  <c r="CG51" i="6" s="1"/>
  <c r="BZ21" i="3"/>
  <c r="CJ21" i="3"/>
  <c r="CJ21" i="4" s="1"/>
  <c r="CJ21" i="5" s="1"/>
  <c r="CJ21" i="6" s="1"/>
  <c r="CD21" i="3"/>
  <c r="CE28" i="3"/>
  <c r="CE28" i="4" s="1"/>
  <c r="CE28" i="5" s="1"/>
  <c r="CE28" i="6" s="1"/>
  <c r="BZ28" i="3"/>
  <c r="BZ28" i="4" s="1"/>
  <c r="BZ28" i="5" s="1"/>
  <c r="BZ28" i="6" s="1"/>
  <c r="BY28" i="3"/>
  <c r="BY28" i="4" s="1"/>
  <c r="BY28" i="5" s="1"/>
  <c r="BY28" i="6" s="1"/>
  <c r="O22" i="7"/>
  <c r="X23" i="7"/>
  <c r="BZ58" i="3"/>
  <c r="BT58" i="3"/>
  <c r="BV58" i="3"/>
  <c r="BY57" i="3"/>
  <c r="BS57" i="3"/>
  <c r="BZ57" i="3"/>
  <c r="CN57" i="3"/>
  <c r="BX24" i="3"/>
  <c r="BS24" i="3"/>
  <c r="CC24" i="3"/>
  <c r="CJ8" i="3"/>
  <c r="CG8" i="3"/>
  <c r="CL8" i="3"/>
  <c r="CL39" i="3"/>
  <c r="CY39" i="3"/>
  <c r="BR39" i="3"/>
  <c r="BX39" i="3"/>
  <c r="BU14" i="3"/>
  <c r="BT14" i="3"/>
  <c r="U35" i="7"/>
  <c r="R38" i="8"/>
  <c r="CY37" i="3"/>
  <c r="BX37" i="3"/>
  <c r="CE37" i="3"/>
  <c r="CM23" i="3"/>
  <c r="CA23" i="3"/>
  <c r="BW23" i="3"/>
  <c r="CC38" i="3"/>
  <c r="CC38" i="4" s="1"/>
  <c r="CC38" i="5" s="1"/>
  <c r="CC38" i="6" s="1"/>
  <c r="CG38" i="3"/>
  <c r="CG38" i="4" s="1"/>
  <c r="CG38" i="5" s="1"/>
  <c r="CG38" i="6" s="1"/>
  <c r="BY38" i="3"/>
  <c r="BY38" i="4" s="1"/>
  <c r="BY38" i="5" s="1"/>
  <c r="BY38" i="6" s="1"/>
  <c r="CD12" i="3"/>
  <c r="CD12" i="4" s="1"/>
  <c r="CD12" i="5" s="1"/>
  <c r="CD12" i="6" s="1"/>
  <c r="BW12" i="3"/>
  <c r="BV18" i="3"/>
  <c r="CF18" i="3"/>
  <c r="BR18" i="3"/>
  <c r="CH45" i="3"/>
  <c r="CH45" i="4" s="1"/>
  <c r="CH45" i="5" s="1"/>
  <c r="CH45" i="6" s="1"/>
  <c r="CY45" i="3"/>
  <c r="CY45" i="4" s="1"/>
  <c r="CY45" i="5" s="1"/>
  <c r="CY45" i="6" s="1"/>
  <c r="CD45" i="3"/>
  <c r="CD45" i="4" s="1"/>
  <c r="CD45" i="5" s="1"/>
  <c r="CD45" i="6" s="1"/>
  <c r="X12" i="7"/>
  <c r="FP26" i="24"/>
  <c r="N8" i="7"/>
  <c r="BU48" i="3"/>
  <c r="BU48" i="4" s="1"/>
  <c r="BU48" i="5" s="1"/>
  <c r="BU48" i="6" s="1"/>
  <c r="CG48" i="3"/>
  <c r="CG48" i="4" s="1"/>
  <c r="CG48" i="5" s="1"/>
  <c r="CG48" i="6" s="1"/>
  <c r="BT48" i="3"/>
  <c r="BT48" i="4" s="1"/>
  <c r="BT48" i="5" s="1"/>
  <c r="BT48" i="6" s="1"/>
  <c r="CN48" i="3"/>
  <c r="BW47" i="3"/>
  <c r="BW47" i="4" s="1"/>
  <c r="BW47" i="5" s="1"/>
  <c r="BW47" i="6" s="1"/>
  <c r="BS47" i="3"/>
  <c r="BS47" i="4" s="1"/>
  <c r="BS47" i="5" s="1"/>
  <c r="BS47" i="6" s="1"/>
  <c r="CK47" i="3"/>
  <c r="CK47" i="4" s="1"/>
  <c r="CK47" i="5" s="1"/>
  <c r="CK47" i="6" s="1"/>
  <c r="CE15" i="3"/>
  <c r="CA15" i="3"/>
  <c r="CA15" i="4" s="1"/>
  <c r="CA15" i="5" s="1"/>
  <c r="CA15" i="6" s="1"/>
  <c r="CB15" i="3"/>
  <c r="BX22" i="3"/>
  <c r="CH22" i="3"/>
  <c r="CL22" i="3"/>
  <c r="CJ54" i="3"/>
  <c r="BT54" i="3"/>
  <c r="CE54" i="3"/>
  <c r="CL44" i="3"/>
  <c r="CL44" i="4" s="1"/>
  <c r="CL44" i="5" s="1"/>
  <c r="CL44" i="6" s="1"/>
  <c r="CB44" i="3"/>
  <c r="CB44" i="4" s="1"/>
  <c r="CB44" i="5" s="1"/>
  <c r="CB44" i="6" s="1"/>
  <c r="CJ44" i="3"/>
  <c r="CJ44" i="4" s="1"/>
  <c r="CJ44" i="5" s="1"/>
  <c r="CJ44" i="6" s="1"/>
  <c r="CA43" i="3"/>
  <c r="CA43" i="4" s="1"/>
  <c r="CL43" i="3"/>
  <c r="CL43" i="4" s="1"/>
  <c r="CL43" i="5" s="1"/>
  <c r="CL43" i="6" s="1"/>
  <c r="CL43" i="7" s="1"/>
  <c r="CL43" i="8" s="1"/>
  <c r="CL43" i="16" s="1"/>
  <c r="CL43" i="17" s="1"/>
  <c r="CL43" i="11" s="1"/>
  <c r="CL43" i="12" s="1"/>
  <c r="CL43" i="13" s="1"/>
  <c r="CY43" i="3"/>
  <c r="CY43" i="4" s="1"/>
  <c r="CY43" i="5" s="1"/>
  <c r="CY43" i="6" s="1"/>
  <c r="CY43" i="7" s="1"/>
  <c r="CY43" i="8" s="1"/>
  <c r="CY43" i="16" s="1"/>
  <c r="CY43" i="17" s="1"/>
  <c r="CY43" i="11" s="1"/>
  <c r="CY43" i="12" s="1"/>
  <c r="CY43" i="13" s="1"/>
  <c r="CC43" i="3"/>
  <c r="CC43" i="4" s="1"/>
  <c r="CC43" i="5" s="1"/>
  <c r="CC43" i="6" s="1"/>
  <c r="CC43" i="7" s="1"/>
  <c r="CC43" i="8" s="1"/>
  <c r="CC43" i="16" s="1"/>
  <c r="CC43" i="17" s="1"/>
  <c r="CC43" i="11" s="1"/>
  <c r="CC43" i="12" s="1"/>
  <c r="CC43" i="13" s="1"/>
  <c r="O20" i="7"/>
  <c r="K35" i="8"/>
  <c r="BV19" i="3"/>
  <c r="CE19" i="3"/>
  <c r="CF32" i="3"/>
  <c r="CH32" i="3"/>
  <c r="CE32" i="3"/>
  <c r="CN52" i="3"/>
  <c r="BY52" i="3"/>
  <c r="CH52" i="3"/>
  <c r="CJ27" i="3"/>
  <c r="BW27" i="3"/>
  <c r="CN27" i="3"/>
  <c r="CB35" i="3"/>
  <c r="CL35" i="3"/>
  <c r="BT21" i="4"/>
  <c r="BT21" i="5" s="1"/>
  <c r="BT21" i="6" s="1"/>
  <c r="CG15" i="4"/>
  <c r="CG15" i="5" s="1"/>
  <c r="CG15" i="6" s="1"/>
  <c r="X41" i="7"/>
  <c r="BZ11" i="6"/>
  <c r="AA25" i="7"/>
  <c r="GE42" i="24"/>
  <c r="BX20" i="6"/>
  <c r="CG20" i="6"/>
  <c r="CF7" i="6"/>
  <c r="CH7" i="6"/>
  <c r="AK52" i="4"/>
  <c r="AK35" i="4"/>
  <c r="AK37" i="4"/>
  <c r="AK40" i="4"/>
  <c r="CF20" i="3"/>
  <c r="CF20" i="4" s="1"/>
  <c r="CF20" i="5" s="1"/>
  <c r="CF20" i="6" s="1"/>
  <c r="BS20" i="3"/>
  <c r="BS20" i="4" s="1"/>
  <c r="BS20" i="5" s="1"/>
  <c r="BV20" i="3"/>
  <c r="BV20" i="4" s="1"/>
  <c r="BV20" i="5" s="1"/>
  <c r="BV20" i="6" s="1"/>
  <c r="CB36" i="3"/>
  <c r="BY36" i="3"/>
  <c r="CN36" i="3"/>
  <c r="BZ36" i="3"/>
  <c r="BX59" i="3"/>
  <c r="CB59" i="3"/>
  <c r="CH59" i="3"/>
  <c r="CL26" i="3"/>
  <c r="CB26" i="3"/>
  <c r="CN29" i="3"/>
  <c r="BT29" i="3"/>
  <c r="BT29" i="4" s="1"/>
  <c r="BT29" i="5" s="1"/>
  <c r="BT29" i="6" s="1"/>
  <c r="BV29" i="3"/>
  <c r="BV29" i="4" s="1"/>
  <c r="BV29" i="5" s="1"/>
  <c r="BV29" i="6" s="1"/>
  <c r="BY29" i="3"/>
  <c r="BY29" i="4" s="1"/>
  <c r="BY29" i="5" s="1"/>
  <c r="BY29" i="6" s="1"/>
  <c r="BU49" i="3"/>
  <c r="BT49" i="3"/>
  <c r="CC49" i="3"/>
  <c r="H14" i="7"/>
  <c r="AA35" i="7"/>
  <c r="AC58" i="7"/>
  <c r="AC51" i="7"/>
  <c r="AC22" i="7"/>
  <c r="CF11" i="3"/>
  <c r="CF11" i="4" s="1"/>
  <c r="CF11" i="5" s="1"/>
  <c r="CN11" i="3"/>
  <c r="CH11" i="3"/>
  <c r="CH11" i="4" s="1"/>
  <c r="CH11" i="5" s="1"/>
  <c r="BU11" i="3"/>
  <c r="BU11" i="4" s="1"/>
  <c r="BU11" i="5" s="1"/>
  <c r="BU11" i="6" s="1"/>
  <c r="CK30" i="3"/>
  <c r="CK30" i="4" s="1"/>
  <c r="CK30" i="5" s="1"/>
  <c r="CK30" i="6" s="1"/>
  <c r="CC30" i="3"/>
  <c r="BZ30" i="3"/>
  <c r="CF53" i="3"/>
  <c r="CA53" i="3"/>
  <c r="CH53" i="3"/>
  <c r="CK10" i="3"/>
  <c r="CA10" i="3"/>
  <c r="CE10" i="3"/>
  <c r="CG10" i="3"/>
  <c r="CJ55" i="3"/>
  <c r="BZ55" i="3"/>
  <c r="BR55" i="3"/>
  <c r="CN7" i="3"/>
  <c r="CJ7" i="3"/>
  <c r="CJ7" i="4" s="1"/>
  <c r="CJ7" i="5" s="1"/>
  <c r="BW7" i="3"/>
  <c r="BW7" i="4" s="1"/>
  <c r="BW7" i="5" s="1"/>
  <c r="CN17" i="3"/>
  <c r="CC17" i="3"/>
  <c r="Z24" i="7"/>
  <c r="CI33" i="3"/>
  <c r="CI33" i="4" s="1"/>
  <c r="CI33" i="5" s="1"/>
  <c r="CI33" i="6" s="1"/>
  <c r="CM33" i="3"/>
  <c r="CM33" i="4" s="1"/>
  <c r="CM33" i="5" s="1"/>
  <c r="CL33" i="3"/>
  <c r="CC50" i="3"/>
  <c r="CC50" i="4" s="1"/>
  <c r="CC51" i="5" s="1"/>
  <c r="CE50" i="3"/>
  <c r="CE50" i="4" s="1"/>
  <c r="CE51" i="5" s="1"/>
  <c r="CE50" i="6" s="1"/>
  <c r="CG50" i="3"/>
  <c r="CG50" i="4" s="1"/>
  <c r="CG51" i="5" s="1"/>
  <c r="CG50" i="6" s="1"/>
  <c r="CD50" i="3"/>
  <c r="CD50" i="4" s="1"/>
  <c r="CD51" i="5" s="1"/>
  <c r="CD50" i="6" s="1"/>
  <c r="CA46" i="3"/>
  <c r="CA46" i="4" s="1"/>
  <c r="CA46" i="5" s="1"/>
  <c r="CA46" i="6" s="1"/>
  <c r="BV56" i="3"/>
  <c r="BX56" i="3"/>
  <c r="CI56" i="3"/>
  <c r="BX34" i="3"/>
  <c r="CC34" i="3"/>
  <c r="CI34" i="3"/>
  <c r="CM25" i="3"/>
  <c r="BS25" i="3"/>
  <c r="CD25" i="3"/>
  <c r="V22" i="7"/>
  <c r="W38" i="7"/>
  <c r="R12" i="7"/>
  <c r="CL13" i="3"/>
  <c r="CJ13" i="3"/>
  <c r="CF60" i="3"/>
  <c r="CY60" i="3"/>
  <c r="CG16" i="3"/>
  <c r="CG16" i="4" s="1"/>
  <c r="CG16" i="5" s="1"/>
  <c r="BU16" i="3"/>
  <c r="BU16" i="4" s="1"/>
  <c r="BU16" i="5" s="1"/>
  <c r="BU16" i="6" s="1"/>
  <c r="CM16" i="3"/>
  <c r="CM16" i="4" s="1"/>
  <c r="CM16" i="5" s="1"/>
  <c r="CI16" i="3"/>
  <c r="CI16" i="4" s="1"/>
  <c r="CI16" i="5" s="1"/>
  <c r="CI16" i="6" s="1"/>
  <c r="CH9" i="3"/>
  <c r="CD9" i="3"/>
  <c r="CM9" i="3"/>
  <c r="CH51" i="3"/>
  <c r="CH51" i="4" s="1"/>
  <c r="CH52" i="5" s="1"/>
  <c r="CH51" i="6" s="1"/>
  <c r="BV51" i="3"/>
  <c r="BV51" i="4" s="1"/>
  <c r="BV52" i="5" s="1"/>
  <c r="BV51" i="6" s="1"/>
  <c r="CJ51" i="3"/>
  <c r="CJ51" i="4" s="1"/>
  <c r="CJ52" i="5" s="1"/>
  <c r="CJ51" i="6" s="1"/>
  <c r="CN51" i="3"/>
  <c r="CA21" i="3"/>
  <c r="BS21" i="3"/>
  <c r="BS21" i="4" s="1"/>
  <c r="BS21" i="5" s="1"/>
  <c r="BS21" i="6" s="1"/>
  <c r="CY28" i="3"/>
  <c r="CY28" i="4" s="1"/>
  <c r="CY28" i="5" s="1"/>
  <c r="CY28" i="6" s="1"/>
  <c r="CI28" i="3"/>
  <c r="CI28" i="4" s="1"/>
  <c r="CI28" i="5" s="1"/>
  <c r="CI28" i="6" s="1"/>
  <c r="CB28" i="3"/>
  <c r="CB28" i="4" s="1"/>
  <c r="CB28" i="5" s="1"/>
  <c r="CB28" i="6" s="1"/>
  <c r="I21" i="7"/>
  <c r="I32" i="8"/>
  <c r="R22" i="7"/>
  <c r="M36" i="8"/>
  <c r="CG58" i="3"/>
  <c r="CE58" i="3"/>
  <c r="CM58" i="3"/>
  <c r="CI57" i="3"/>
  <c r="CK57" i="3"/>
  <c r="CM57" i="3"/>
  <c r="CY24" i="3"/>
  <c r="CG24" i="3"/>
  <c r="CC8" i="3"/>
  <c r="CK8" i="3"/>
  <c r="BY39" i="3"/>
  <c r="CJ39" i="3"/>
  <c r="BU39" i="3"/>
  <c r="CY14" i="3"/>
  <c r="CB14" i="3"/>
  <c r="BR14" i="3"/>
  <c r="R18" i="7"/>
  <c r="CN37" i="3"/>
  <c r="BW37" i="3"/>
  <c r="CG37" i="3"/>
  <c r="CD23" i="3"/>
  <c r="CY23" i="3"/>
  <c r="CF23" i="3"/>
  <c r="BT38" i="3"/>
  <c r="BT38" i="4" s="1"/>
  <c r="BT38" i="5" s="1"/>
  <c r="BT38" i="6" s="1"/>
  <c r="CL38" i="3"/>
  <c r="CL38" i="4" s="1"/>
  <c r="CL38" i="5" s="1"/>
  <c r="CL38" i="6" s="1"/>
  <c r="CA38" i="3"/>
  <c r="CA38" i="4" s="1"/>
  <c r="CA38" i="5" s="1"/>
  <c r="CA38" i="6" s="1"/>
  <c r="CF38" i="3"/>
  <c r="CF38" i="4" s="1"/>
  <c r="CF38" i="5" s="1"/>
  <c r="CF38" i="6" s="1"/>
  <c r="CN12" i="3"/>
  <c r="BX12" i="3"/>
  <c r="CM12" i="3"/>
  <c r="CM12" i="4" s="1"/>
  <c r="CM12" i="5" s="1"/>
  <c r="CI18" i="3"/>
  <c r="CD18" i="3"/>
  <c r="BX45" i="3"/>
  <c r="BX45" i="4" s="1"/>
  <c r="BX45" i="5" s="1"/>
  <c r="BX45" i="6" s="1"/>
  <c r="CE45" i="3"/>
  <c r="CE45" i="4" s="1"/>
  <c r="CE45" i="5" s="1"/>
  <c r="CE45" i="6" s="1"/>
  <c r="BV45" i="3"/>
  <c r="BV45" i="4" s="1"/>
  <c r="BV45" i="5" s="1"/>
  <c r="CJ45" i="3"/>
  <c r="CJ45" i="4" s="1"/>
  <c r="CJ45" i="5" s="1"/>
  <c r="CJ45" i="6" s="1"/>
  <c r="V13" i="7"/>
  <c r="J37" i="8"/>
  <c r="K41" i="8"/>
  <c r="BZ48" i="3"/>
  <c r="BZ48" i="4" s="1"/>
  <c r="BZ48" i="5" s="1"/>
  <c r="BZ48" i="6" s="1"/>
  <c r="CY48" i="3"/>
  <c r="CY48" i="4" s="1"/>
  <c r="CY48" i="5" s="1"/>
  <c r="CY48" i="6" s="1"/>
  <c r="BT47" i="3"/>
  <c r="BT47" i="4" s="1"/>
  <c r="BT47" i="5" s="1"/>
  <c r="BT47" i="6" s="1"/>
  <c r="CJ47" i="3"/>
  <c r="CJ47" i="4" s="1"/>
  <c r="CJ47" i="5" s="1"/>
  <c r="CJ47" i="6" s="1"/>
  <c r="CC47" i="3"/>
  <c r="CC47" i="4" s="1"/>
  <c r="CC47" i="5" s="1"/>
  <c r="CC47" i="6" s="1"/>
  <c r="BY47" i="3"/>
  <c r="BY47" i="4" s="1"/>
  <c r="BY47" i="5" s="1"/>
  <c r="BY47" i="6" s="1"/>
  <c r="BT15" i="3"/>
  <c r="BV15" i="3"/>
  <c r="CK15" i="3"/>
  <c r="CK15" i="4" s="1"/>
  <c r="CK15" i="5" s="1"/>
  <c r="CK15" i="6" s="1"/>
  <c r="CJ22" i="3"/>
  <c r="CK22" i="3"/>
  <c r="CG22" i="3"/>
  <c r="BY22" i="3"/>
  <c r="BS54" i="3"/>
  <c r="CG54" i="3"/>
  <c r="CH44" i="3"/>
  <c r="CH44" i="4" s="1"/>
  <c r="CH44" i="5" s="1"/>
  <c r="CH44" i="6" s="1"/>
  <c r="BS44" i="3"/>
  <c r="BS44" i="4" s="1"/>
  <c r="BS44" i="5" s="1"/>
  <c r="BS44" i="6" s="1"/>
  <c r="BX44" i="3"/>
  <c r="BX44" i="4" s="1"/>
  <c r="BX44" i="5" s="1"/>
  <c r="BX44" i="6" s="1"/>
  <c r="CN43" i="3"/>
  <c r="CF43" i="3"/>
  <c r="CF43" i="4" s="1"/>
  <c r="CF43" i="5" s="1"/>
  <c r="CF43" i="6" s="1"/>
  <c r="CF43" i="7" s="1"/>
  <c r="CF43" i="8" s="1"/>
  <c r="CF43" i="16" s="1"/>
  <c r="CF43" i="17" s="1"/>
  <c r="CF43" i="11" s="1"/>
  <c r="CF43" i="12" s="1"/>
  <c r="CF43" i="13" s="1"/>
  <c r="BV43" i="3"/>
  <c r="BV43" i="4" s="1"/>
  <c r="BV43" i="5" s="1"/>
  <c r="BV43" i="6" s="1"/>
  <c r="BV43" i="7" s="1"/>
  <c r="BV43" i="8" s="1"/>
  <c r="BV43" i="16" s="1"/>
  <c r="BV43" i="17" s="1"/>
  <c r="BV43" i="11" s="1"/>
  <c r="BV43" i="12" s="1"/>
  <c r="BV43" i="13" s="1"/>
  <c r="BZ43" i="3"/>
  <c r="BZ43" i="4" s="1"/>
  <c r="BZ43" i="5" s="1"/>
  <c r="BZ43" i="6" s="1"/>
  <c r="BZ43" i="7" s="1"/>
  <c r="BZ43" i="8" s="1"/>
  <c r="BZ43" i="16" s="1"/>
  <c r="BZ43" i="17" s="1"/>
  <c r="BZ43" i="11" s="1"/>
  <c r="BZ43" i="12" s="1"/>
  <c r="BZ43" i="13" s="1"/>
  <c r="I19" i="7"/>
  <c r="Y38" i="8"/>
  <c r="CF19" i="3"/>
  <c r="CM19" i="3"/>
  <c r="CN19" i="3"/>
  <c r="CB32" i="3"/>
  <c r="CL32" i="3"/>
  <c r="BZ52" i="3"/>
  <c r="BX52" i="3"/>
  <c r="BS52" i="3"/>
  <c r="BW52" i="3"/>
  <c r="CA27" i="3"/>
  <c r="BZ27" i="3"/>
  <c r="BZ35" i="3"/>
  <c r="BV35" i="3"/>
  <c r="CI35" i="3"/>
  <c r="AA30" i="7"/>
  <c r="J31" i="8"/>
  <c r="GJ42" i="24"/>
  <c r="BW12" i="4"/>
  <c r="BW12" i="5" s="1"/>
  <c r="CA21" i="4"/>
  <c r="CA21" i="5" s="1"/>
  <c r="CA21" i="6" s="1"/>
  <c r="BZ21" i="4"/>
  <c r="BZ21" i="5" s="1"/>
  <c r="BZ21" i="6" s="1"/>
  <c r="BT15" i="4"/>
  <c r="BT15" i="5" s="1"/>
  <c r="BT15" i="6" s="1"/>
  <c r="GC42" i="24"/>
  <c r="CE11" i="6"/>
  <c r="GK42" i="24"/>
  <c r="CM9" i="4"/>
  <c r="CM9" i="5" s="1"/>
  <c r="CM9" i="6" s="1"/>
  <c r="CH30" i="4"/>
  <c r="CH30" i="5" s="1"/>
  <c r="CH30" i="6" s="1"/>
  <c r="BZ30" i="4"/>
  <c r="BZ30" i="5" s="1"/>
  <c r="BZ30" i="6" s="1"/>
  <c r="CY30" i="4"/>
  <c r="CY30" i="5" s="1"/>
  <c r="CY30" i="6" s="1"/>
  <c r="CM12" i="6"/>
  <c r="BX33" i="4"/>
  <c r="BX33" i="5" s="1"/>
  <c r="CH20" i="6"/>
  <c r="FW26" i="24"/>
  <c r="AK60" i="4"/>
  <c r="AK8" i="4"/>
  <c r="AK32" i="4"/>
  <c r="AK18" i="4"/>
  <c r="T8" i="7"/>
  <c r="CL20" i="3"/>
  <c r="CL20" i="4" s="1"/>
  <c r="CL20" i="5" s="1"/>
  <c r="CA20" i="3"/>
  <c r="CA20" i="4" s="1"/>
  <c r="CA20" i="5" s="1"/>
  <c r="CA20" i="6" s="1"/>
  <c r="CM20" i="3"/>
  <c r="CM20" i="4" s="1"/>
  <c r="CM20" i="5" s="1"/>
  <c r="CY36" i="3"/>
  <c r="CK59" i="3"/>
  <c r="CF59" i="3"/>
  <c r="CD26" i="3"/>
  <c r="CC26" i="3"/>
  <c r="BU26" i="3"/>
  <c r="CK29" i="3"/>
  <c r="CK29" i="4" s="1"/>
  <c r="CK29" i="5" s="1"/>
  <c r="CK29" i="6" s="1"/>
  <c r="CL29" i="3"/>
  <c r="CL29" i="4" s="1"/>
  <c r="CL29" i="5" s="1"/>
  <c r="CL29" i="6" s="1"/>
  <c r="CB29" i="3"/>
  <c r="CB29" i="4" s="1"/>
  <c r="CB29" i="5" s="1"/>
  <c r="CB29" i="6" s="1"/>
  <c r="BZ49" i="3"/>
  <c r="CE49" i="3"/>
  <c r="AC48" i="7"/>
  <c r="AC53" i="7"/>
  <c r="AC60" i="7"/>
  <c r="AC25" i="7"/>
  <c r="CD11" i="3"/>
  <c r="CD11" i="4" s="1"/>
  <c r="CD11" i="5" s="1"/>
  <c r="BY11" i="3"/>
  <c r="BY11" i="4" s="1"/>
  <c r="BY11" i="5" s="1"/>
  <c r="CG30" i="3"/>
  <c r="BW30" i="3"/>
  <c r="BW30" i="4" s="1"/>
  <c r="BW30" i="5" s="1"/>
  <c r="BW30" i="6" s="1"/>
  <c r="CD30" i="3"/>
  <c r="CE53" i="3"/>
  <c r="CJ53" i="3"/>
  <c r="CB53" i="3"/>
  <c r="BY10" i="3"/>
  <c r="CH10" i="3"/>
  <c r="BV10" i="3"/>
  <c r="BW10" i="3"/>
  <c r="BY55" i="3"/>
  <c r="CG55" i="3"/>
  <c r="CM55" i="3"/>
  <c r="BY7" i="3"/>
  <c r="BY7" i="4" s="1"/>
  <c r="BY7" i="5" s="1"/>
  <c r="BY7" i="6" s="1"/>
  <c r="BU7" i="3"/>
  <c r="BU7" i="4" s="1"/>
  <c r="BU7" i="5" s="1"/>
  <c r="BU7" i="6" s="1"/>
  <c r="BR7" i="3"/>
  <c r="BR7" i="4" s="1"/>
  <c r="BR7" i="5" s="1"/>
  <c r="CM17" i="3"/>
  <c r="BV17" i="3"/>
  <c r="CD17" i="3"/>
  <c r="BS17" i="3"/>
  <c r="H10" i="7"/>
  <c r="X15" i="7"/>
  <c r="CH33" i="3"/>
  <c r="CN33" i="3"/>
  <c r="BU33" i="3"/>
  <c r="BU33" i="4" s="1"/>
  <c r="BU33" i="5" s="1"/>
  <c r="BU33" i="6" s="1"/>
  <c r="BX50" i="3"/>
  <c r="BX50" i="4" s="1"/>
  <c r="BX51" i="5" s="1"/>
  <c r="BZ50" i="3"/>
  <c r="BZ50" i="4" s="1"/>
  <c r="BZ51" i="5" s="1"/>
  <c r="BZ50" i="6" s="1"/>
  <c r="CL50" i="3"/>
  <c r="CL50" i="4" s="1"/>
  <c r="CL51" i="5" s="1"/>
  <c r="CL50" i="6" s="1"/>
  <c r="BT46" i="3"/>
  <c r="BT46" i="4" s="1"/>
  <c r="CC46" i="3"/>
  <c r="CC46" i="4" s="1"/>
  <c r="CC46" i="5" s="1"/>
  <c r="CC46" i="6" s="1"/>
  <c r="CB46" i="3"/>
  <c r="CB46" i="4" s="1"/>
  <c r="CB46" i="5" s="1"/>
  <c r="CB46" i="6" s="1"/>
  <c r="CJ46" i="3"/>
  <c r="CJ46" i="4" s="1"/>
  <c r="CJ46" i="5" s="1"/>
  <c r="CJ46" i="6" s="1"/>
  <c r="CE56" i="3"/>
  <c r="BU56" i="3"/>
  <c r="CH34" i="3"/>
  <c r="BS34" i="3"/>
  <c r="BV34" i="3"/>
  <c r="CL25" i="3"/>
  <c r="CF25" i="3"/>
  <c r="BW25" i="3"/>
  <c r="AB33" i="7"/>
  <c r="R13" i="7"/>
  <c r="CF13" i="3"/>
  <c r="CD13" i="3"/>
  <c r="BT13" i="3"/>
  <c r="BZ60" i="3"/>
  <c r="BV60" i="3"/>
  <c r="CC60" i="3"/>
  <c r="BZ16" i="3"/>
  <c r="BZ16" i="4" s="1"/>
  <c r="BZ16" i="5" s="1"/>
  <c r="BZ16" i="6" s="1"/>
  <c r="CL16" i="3"/>
  <c r="CL16" i="4" s="1"/>
  <c r="CL16" i="5" s="1"/>
  <c r="CA16" i="3"/>
  <c r="CA16" i="4" s="1"/>
  <c r="CA16" i="5" s="1"/>
  <c r="CA16" i="6" s="1"/>
  <c r="BX16" i="3"/>
  <c r="BX16" i="4" s="1"/>
  <c r="BX16" i="5" s="1"/>
  <c r="BX16" i="6" s="1"/>
  <c r="BW9" i="3"/>
  <c r="CB9" i="3"/>
  <c r="CB9" i="4" s="1"/>
  <c r="CB9" i="5" s="1"/>
  <c r="CB9" i="6" s="1"/>
  <c r="BV9" i="3"/>
  <c r="BV9" i="4" s="1"/>
  <c r="BV9" i="5" s="1"/>
  <c r="BV9" i="6" s="1"/>
  <c r="CL51" i="3"/>
  <c r="CL51" i="4" s="1"/>
  <c r="CL52" i="5" s="1"/>
  <c r="CL51" i="6" s="1"/>
  <c r="CE51" i="3"/>
  <c r="CE51" i="4" s="1"/>
  <c r="CE52" i="5" s="1"/>
  <c r="CE51" i="6" s="1"/>
  <c r="CD51" i="3"/>
  <c r="CD51" i="4" s="1"/>
  <c r="CD52" i="5" s="1"/>
  <c r="CD51" i="6" s="1"/>
  <c r="CC21" i="3"/>
  <c r="CC21" i="4" s="1"/>
  <c r="CC21" i="5" s="1"/>
  <c r="CC21" i="6" s="1"/>
  <c r="CN21" i="3"/>
  <c r="BW21" i="3"/>
  <c r="BW21" i="4" s="1"/>
  <c r="BW21" i="5" s="1"/>
  <c r="BW21" i="6" s="1"/>
  <c r="BR21" i="3"/>
  <c r="CJ28" i="3"/>
  <c r="CJ28" i="4" s="1"/>
  <c r="CJ28" i="5" s="1"/>
  <c r="CJ28" i="6" s="1"/>
  <c r="CL28" i="3"/>
  <c r="CL28" i="4" s="1"/>
  <c r="CL28" i="5" s="1"/>
  <c r="CL28" i="6" s="1"/>
  <c r="X14" i="7"/>
  <c r="AA17" i="7"/>
  <c r="BS58" i="3"/>
  <c r="CY58" i="3"/>
  <c r="CB58" i="3"/>
  <c r="BW57" i="3"/>
  <c r="CD57" i="3"/>
  <c r="CD24" i="3"/>
  <c r="BV24" i="3"/>
  <c r="BR24" i="3"/>
  <c r="CJ24" i="3"/>
  <c r="CH8" i="3"/>
  <c r="BZ8" i="3"/>
  <c r="BV8" i="3"/>
  <c r="CF39" i="3"/>
  <c r="BV39" i="3"/>
  <c r="CN39" i="3"/>
  <c r="CM14" i="3"/>
  <c r="CN14" i="3"/>
  <c r="CC14" i="3"/>
  <c r="T10" i="7"/>
  <c r="X19" i="7"/>
  <c r="G35" i="8"/>
  <c r="CI37" i="3"/>
  <c r="BZ37" i="3"/>
  <c r="BT23" i="3"/>
  <c r="BU23" i="3"/>
  <c r="CM38" i="3"/>
  <c r="CM38" i="4" s="1"/>
  <c r="CM38" i="5" s="1"/>
  <c r="CM38" i="6" s="1"/>
  <c r="CN38" i="3"/>
  <c r="BY12" i="3"/>
  <c r="CI12" i="3"/>
  <c r="BX18" i="3"/>
  <c r="BW18" i="3"/>
  <c r="CE18" i="3"/>
  <c r="CN45" i="3"/>
  <c r="CG45" i="3"/>
  <c r="CG45" i="4" s="1"/>
  <c r="CG45" i="5" s="1"/>
  <c r="CG45" i="6" s="1"/>
  <c r="CB45" i="3"/>
  <c r="CB45" i="4" s="1"/>
  <c r="CB45" i="5" s="1"/>
  <c r="CB45" i="6" s="1"/>
  <c r="BU45" i="3"/>
  <c r="BU45" i="4" s="1"/>
  <c r="BU45" i="5" s="1"/>
  <c r="BU45" i="6" s="1"/>
  <c r="Z11" i="7"/>
  <c r="P38" i="8"/>
  <c r="CI48" i="3"/>
  <c r="CI48" i="4" s="1"/>
  <c r="CI48" i="5" s="1"/>
  <c r="CI48" i="6" s="1"/>
  <c r="CJ48" i="3"/>
  <c r="CJ48" i="4" s="1"/>
  <c r="CJ48" i="5" s="1"/>
  <c r="CJ48" i="6" s="1"/>
  <c r="CN47" i="3"/>
  <c r="CM47" i="3"/>
  <c r="CM47" i="4" s="1"/>
  <c r="CM47" i="5" s="1"/>
  <c r="CM47" i="6" s="1"/>
  <c r="CL47" i="3"/>
  <c r="CL47" i="4" s="1"/>
  <c r="CL47" i="5" s="1"/>
  <c r="CL47" i="6" s="1"/>
  <c r="CB47" i="3"/>
  <c r="CB47" i="4" s="1"/>
  <c r="CB47" i="5" s="1"/>
  <c r="CB47" i="6" s="1"/>
  <c r="BU15" i="3"/>
  <c r="CJ15" i="3"/>
  <c r="CL15" i="3"/>
  <c r="CL15" i="4" s="1"/>
  <c r="CL15" i="5" s="1"/>
  <c r="CL15" i="6" s="1"/>
  <c r="BR22" i="3"/>
  <c r="CY22" i="3"/>
  <c r="CF22" i="3"/>
  <c r="CK54" i="3"/>
  <c r="BZ54" i="3"/>
  <c r="BX54" i="3"/>
  <c r="CC54" i="3"/>
  <c r="CI44" i="3"/>
  <c r="CI44" i="4" s="1"/>
  <c r="CI44" i="5" s="1"/>
  <c r="CI44" i="6" s="1"/>
  <c r="CY44" i="3"/>
  <c r="CY44" i="4" s="1"/>
  <c r="CY44" i="5" s="1"/>
  <c r="CC44" i="3"/>
  <c r="CC44" i="4" s="1"/>
  <c r="CC44" i="5" s="1"/>
  <c r="CC44" i="6" s="1"/>
  <c r="CH43" i="3"/>
  <c r="CH43" i="4" s="1"/>
  <c r="CH43" i="5" s="1"/>
  <c r="CH43" i="6" s="1"/>
  <c r="CH43" i="7" s="1"/>
  <c r="CH43" i="8" s="1"/>
  <c r="CH43" i="16" s="1"/>
  <c r="CH43" i="17" s="1"/>
  <c r="CH43" i="11" s="1"/>
  <c r="CH43" i="12" s="1"/>
  <c r="CH43" i="13" s="1"/>
  <c r="CI43" i="3"/>
  <c r="CI43" i="4" s="1"/>
  <c r="CI43" i="5" s="1"/>
  <c r="CI43" i="6" s="1"/>
  <c r="CI43" i="7" s="1"/>
  <c r="CI43" i="8" s="1"/>
  <c r="CI43" i="16" s="1"/>
  <c r="CI43" i="17" s="1"/>
  <c r="CI43" i="11" s="1"/>
  <c r="CI43" i="12" s="1"/>
  <c r="CI43" i="13" s="1"/>
  <c r="BS43" i="3"/>
  <c r="BS43" i="4" s="1"/>
  <c r="BS43" i="5" s="1"/>
  <c r="BS43" i="6" s="1"/>
  <c r="BS43" i="7" s="1"/>
  <c r="BS43" i="8" s="1"/>
  <c r="BS43" i="16" s="1"/>
  <c r="BS43" i="17" s="1"/>
  <c r="BS43" i="11" s="1"/>
  <c r="BS43" i="12" s="1"/>
  <c r="BS43" i="13" s="1"/>
  <c r="AE39" i="8"/>
  <c r="Q7" i="7"/>
  <c r="CJ19" i="3"/>
  <c r="CB19" i="3"/>
  <c r="CH19" i="3"/>
  <c r="CK19" i="3"/>
  <c r="CY32" i="3"/>
  <c r="BU32" i="3"/>
  <c r="BY32" i="3"/>
  <c r="BR52" i="3"/>
  <c r="CF52" i="3"/>
  <c r="CF27" i="3"/>
  <c r="BT27" i="3"/>
  <c r="BU27" i="3"/>
  <c r="CG27" i="3"/>
  <c r="CJ35" i="3"/>
  <c r="CY35" i="3"/>
  <c r="BS35" i="3"/>
  <c r="CA12" i="4"/>
  <c r="CA12" i="5" s="1"/>
  <c r="CA12" i="6" s="1"/>
  <c r="AL10" i="25"/>
  <c r="CM16" i="6"/>
  <c r="BV15" i="4"/>
  <c r="BV15" i="5" s="1"/>
  <c r="BV15" i="6" s="1"/>
  <c r="CM15" i="4"/>
  <c r="CM15" i="5" s="1"/>
  <c r="CM15" i="6" s="1"/>
  <c r="CB15" i="4"/>
  <c r="CB15" i="5" s="1"/>
  <c r="CB15" i="6" s="1"/>
  <c r="BX33" i="6"/>
  <c r="CF11" i="6"/>
  <c r="CG9" i="4"/>
  <c r="CG9" i="5" s="1"/>
  <c r="CG9" i="6" s="1"/>
  <c r="CM30" i="4"/>
  <c r="CM30" i="5" s="1"/>
  <c r="CM30" i="6" s="1"/>
  <c r="CG30" i="4"/>
  <c r="CG30" i="5" s="1"/>
  <c r="CG30" i="6" s="1"/>
  <c r="CH33" i="4"/>
  <c r="CH33" i="5" s="1"/>
  <c r="CH33" i="6" s="1"/>
  <c r="CL20" i="6"/>
  <c r="GT42" i="24"/>
  <c r="Q42" i="8" s="1"/>
  <c r="BT7" i="6"/>
  <c r="R25" i="7"/>
  <c r="AK55" i="4"/>
  <c r="AK41" i="4"/>
  <c r="AK34" i="4"/>
  <c r="AK19" i="4"/>
  <c r="Z13" i="7"/>
  <c r="CB20" i="3"/>
  <c r="CB20" i="4" s="1"/>
  <c r="CB20" i="5" s="1"/>
  <c r="CD20" i="3"/>
  <c r="CD20" i="4" s="1"/>
  <c r="CD20" i="5" s="1"/>
  <c r="CY20" i="3"/>
  <c r="CY20" i="4" s="1"/>
  <c r="CY20" i="5" s="1"/>
  <c r="CY20" i="6" s="1"/>
  <c r="BV36" i="3"/>
  <c r="CL36" i="3"/>
  <c r="CK36" i="3"/>
  <c r="BW59" i="3"/>
  <c r="BZ59" i="3"/>
  <c r="BT59" i="3"/>
  <c r="CA59" i="3"/>
  <c r="BY26" i="3"/>
  <c r="BR26" i="3"/>
  <c r="CC29" i="3"/>
  <c r="CC29" i="4" s="1"/>
  <c r="CC29" i="5" s="1"/>
  <c r="CC29" i="6" s="1"/>
  <c r="CF29" i="3"/>
  <c r="CF29" i="4" s="1"/>
  <c r="CF29" i="5" s="1"/>
  <c r="CF29" i="6" s="1"/>
  <c r="CY29" i="3"/>
  <c r="CY29" i="4" s="1"/>
  <c r="CY29" i="5" s="1"/>
  <c r="CY29" i="6" s="1"/>
  <c r="CA49" i="3"/>
  <c r="BR49" i="3"/>
  <c r="CH49" i="3"/>
  <c r="BX49" i="3"/>
  <c r="P24" i="7"/>
  <c r="AC57" i="7"/>
  <c r="AC49" i="7"/>
  <c r="AC39" i="7"/>
  <c r="AC40" i="7"/>
  <c r="AC35" i="7"/>
  <c r="CU62" i="16"/>
  <c r="CJ11" i="3"/>
  <c r="CJ11" i="4" s="1"/>
  <c r="CJ11" i="5" s="1"/>
  <c r="CL11" i="3"/>
  <c r="CL11" i="4" s="1"/>
  <c r="CL11" i="5" s="1"/>
  <c r="CL11" i="6" s="1"/>
  <c r="CA11" i="3"/>
  <c r="CA11" i="4" s="1"/>
  <c r="CA11" i="5" s="1"/>
  <c r="CA11" i="6" s="1"/>
  <c r="BR30" i="3"/>
  <c r="BS30" i="3"/>
  <c r="BT30" i="3"/>
  <c r="BT30" i="4" s="1"/>
  <c r="BT30" i="5" s="1"/>
  <c r="BT30" i="6" s="1"/>
  <c r="BV30" i="3"/>
  <c r="BX53" i="3"/>
  <c r="BU53" i="3"/>
  <c r="CC53" i="3"/>
  <c r="CN10" i="3"/>
  <c r="CM10" i="3"/>
  <c r="BR10" i="3"/>
  <c r="CL10" i="3"/>
  <c r="BT55" i="3"/>
  <c r="CY55" i="3"/>
  <c r="CD55" i="3"/>
  <c r="CG7" i="3"/>
  <c r="CG7" i="4" s="1"/>
  <c r="CG7" i="5" s="1"/>
  <c r="CG7" i="6" s="1"/>
  <c r="BZ7" i="3"/>
  <c r="BZ7" i="4" s="1"/>
  <c r="BZ7" i="5" s="1"/>
  <c r="CA7" i="3"/>
  <c r="CA7" i="4" s="1"/>
  <c r="CA7" i="5" s="1"/>
  <c r="CA7" i="6" s="1"/>
  <c r="BY17" i="3"/>
  <c r="CI17" i="3"/>
  <c r="BR17" i="3"/>
  <c r="N15" i="7"/>
  <c r="CK33" i="3"/>
  <c r="BV33" i="3"/>
  <c r="BV33" i="4" s="1"/>
  <c r="BV33" i="5" s="1"/>
  <c r="BV33" i="6" s="1"/>
  <c r="BW33" i="3"/>
  <c r="BW33" i="4" s="1"/>
  <c r="BW33" i="5" s="1"/>
  <c r="BU50" i="3"/>
  <c r="BU50" i="4" s="1"/>
  <c r="BU51" i="5" s="1"/>
  <c r="BU50" i="6" s="1"/>
  <c r="BS50" i="3"/>
  <c r="BS50" i="4" s="1"/>
  <c r="BS51" i="5" s="1"/>
  <c r="BS50" i="6" s="1"/>
  <c r="BW46" i="3"/>
  <c r="BW46" i="4" s="1"/>
  <c r="BW46" i="5" s="1"/>
  <c r="BW46" i="6" s="1"/>
  <c r="BZ46" i="3"/>
  <c r="BZ46" i="4" s="1"/>
  <c r="BZ46" i="5" s="1"/>
  <c r="BZ46" i="6" s="1"/>
  <c r="CG46" i="3"/>
  <c r="CG46" i="4" s="1"/>
  <c r="CG46" i="5" s="1"/>
  <c r="CG46" i="6" s="1"/>
  <c r="BS46" i="3"/>
  <c r="BS46" i="4" s="1"/>
  <c r="BS46" i="5" s="1"/>
  <c r="BS46" i="6" s="1"/>
  <c r="CC56" i="3"/>
  <c r="BR56" i="3"/>
  <c r="CL56" i="3"/>
  <c r="CN34" i="3"/>
  <c r="BW34" i="3"/>
  <c r="BU34" i="3"/>
  <c r="CJ25" i="3"/>
  <c r="CK25" i="3"/>
  <c r="BU25" i="3"/>
  <c r="I32" i="7"/>
  <c r="L12" i="7"/>
  <c r="V37" i="7"/>
  <c r="CY13" i="3"/>
  <c r="BY13" i="3"/>
  <c r="CH13" i="3"/>
  <c r="CG13" i="3"/>
  <c r="BS60" i="3"/>
  <c r="CL60" i="3"/>
  <c r="CM60" i="3"/>
  <c r="BY16" i="3"/>
  <c r="BY16" i="4" s="1"/>
  <c r="BY16" i="5" s="1"/>
  <c r="BY16" i="6" s="1"/>
  <c r="CB16" i="3"/>
  <c r="CB16" i="4" s="1"/>
  <c r="CB16" i="5" s="1"/>
  <c r="CB16" i="6" s="1"/>
  <c r="CY16" i="3"/>
  <c r="CY16" i="4" s="1"/>
  <c r="CY16" i="5" s="1"/>
  <c r="CY16" i="6" s="1"/>
  <c r="CE16" i="3"/>
  <c r="CE16" i="4" s="1"/>
  <c r="CE16" i="5" s="1"/>
  <c r="BR9" i="3"/>
  <c r="BS9" i="3"/>
  <c r="BS9" i="4" s="1"/>
  <c r="BS9" i="5" s="1"/>
  <c r="BS9" i="6" s="1"/>
  <c r="CM51" i="3"/>
  <c r="CM51" i="4" s="1"/>
  <c r="CM52" i="5" s="1"/>
  <c r="CM51" i="6" s="1"/>
  <c r="CI51" i="3"/>
  <c r="CI51" i="4" s="1"/>
  <c r="CI52" i="5" s="1"/>
  <c r="CI51" i="6" s="1"/>
  <c r="BX21" i="3"/>
  <c r="BX21" i="4" s="1"/>
  <c r="BX21" i="5" s="1"/>
  <c r="BX21" i="6" s="1"/>
  <c r="CK21" i="3"/>
  <c r="CH21" i="3"/>
  <c r="CH21" i="4" s="1"/>
  <c r="CH21" i="5" s="1"/>
  <c r="CH21" i="6" s="1"/>
  <c r="CK28" i="3"/>
  <c r="CK28" i="4" s="1"/>
  <c r="CK28" i="5" s="1"/>
  <c r="CK28" i="6" s="1"/>
  <c r="CH28" i="3"/>
  <c r="CH28" i="4" s="1"/>
  <c r="CH28" i="5" s="1"/>
  <c r="CH28" i="6" s="1"/>
  <c r="BU28" i="3"/>
  <c r="BU28" i="4" s="1"/>
  <c r="BU28" i="5" s="1"/>
  <c r="BU28" i="6" s="1"/>
  <c r="FR26" i="24"/>
  <c r="AB38" i="7"/>
  <c r="U16" i="7"/>
  <c r="BR58" i="3"/>
  <c r="CI58" i="3"/>
  <c r="BX58" i="3"/>
  <c r="BR57" i="3"/>
  <c r="BV57" i="3"/>
  <c r="CL24" i="3"/>
  <c r="CF24" i="3"/>
  <c r="CH24" i="3"/>
  <c r="BU24" i="3"/>
  <c r="BR8" i="3"/>
  <c r="BW8" i="3"/>
  <c r="CA8" i="3"/>
  <c r="CB39" i="3"/>
  <c r="BS39" i="3"/>
  <c r="CG14" i="3"/>
  <c r="BZ14" i="3"/>
  <c r="BS14" i="3"/>
  <c r="BX14" i="3"/>
  <c r="N9" i="7"/>
  <c r="AA32" i="7"/>
  <c r="T16" i="7"/>
  <c r="BS37" i="3"/>
  <c r="BV37" i="3"/>
  <c r="BU37" i="3"/>
  <c r="CM37" i="3"/>
  <c r="BZ23" i="3"/>
  <c r="CG23" i="3"/>
  <c r="CJ23" i="3"/>
  <c r="BU38" i="3"/>
  <c r="BU38" i="4" s="1"/>
  <c r="BU38" i="5" s="1"/>
  <c r="BU38" i="6" s="1"/>
  <c r="CJ38" i="3"/>
  <c r="CJ38" i="4" s="1"/>
  <c r="CJ38" i="5" s="1"/>
  <c r="CJ38" i="6" s="1"/>
  <c r="CI38" i="3"/>
  <c r="CI38" i="4" s="1"/>
  <c r="CI38" i="5" s="1"/>
  <c r="CI38" i="6" s="1"/>
  <c r="CC12" i="3"/>
  <c r="CC12" i="4" s="1"/>
  <c r="CC12" i="5" s="1"/>
  <c r="CC12" i="6" s="1"/>
  <c r="CF12" i="3"/>
  <c r="CF12" i="4" s="1"/>
  <c r="CF12" i="5" s="1"/>
  <c r="CF12" i="6" s="1"/>
  <c r="BT12" i="3"/>
  <c r="BT12" i="4" s="1"/>
  <c r="BT12" i="5" s="1"/>
  <c r="CM18" i="3"/>
  <c r="CL18" i="3"/>
  <c r="BS18" i="3"/>
  <c r="CL45" i="3"/>
  <c r="CL45" i="4" s="1"/>
  <c r="CL45" i="5" s="1"/>
  <c r="CL45" i="6" s="1"/>
  <c r="BY45" i="3"/>
  <c r="BY45" i="4" s="1"/>
  <c r="BY45" i="5" s="1"/>
  <c r="BY45" i="6" s="1"/>
  <c r="CA45" i="3"/>
  <c r="CA45" i="4" s="1"/>
  <c r="CA45" i="5" s="1"/>
  <c r="CA45" i="6" s="1"/>
  <c r="BW45" i="3"/>
  <c r="BW45" i="4" s="1"/>
  <c r="BW45" i="5" s="1"/>
  <c r="BW45" i="6" s="1"/>
  <c r="I37" i="8"/>
  <c r="BY48" i="3"/>
  <c r="BY48" i="4" s="1"/>
  <c r="BY48" i="5" s="1"/>
  <c r="BY48" i="6" s="1"/>
  <c r="CH48" i="3"/>
  <c r="CH48" i="4" s="1"/>
  <c r="CH48" i="5" s="1"/>
  <c r="CH48" i="6" s="1"/>
  <c r="CG47" i="3"/>
  <c r="CG47" i="4" s="1"/>
  <c r="CG47" i="5" s="1"/>
  <c r="CG47" i="6" s="1"/>
  <c r="CI47" i="3"/>
  <c r="CI47" i="4" s="1"/>
  <c r="CI47" i="5" s="1"/>
  <c r="CI47" i="6" s="1"/>
  <c r="CF47" i="3"/>
  <c r="CF47" i="4" s="1"/>
  <c r="CF47" i="5" s="1"/>
  <c r="CF47" i="6" s="1"/>
  <c r="CF15" i="3"/>
  <c r="CF15" i="4" s="1"/>
  <c r="CF15" i="5" s="1"/>
  <c r="CF15" i="6" s="1"/>
  <c r="BW15" i="3"/>
  <c r="BW15" i="4" s="1"/>
  <c r="BW15" i="5" s="1"/>
  <c r="BW15" i="6" s="1"/>
  <c r="BR15" i="3"/>
  <c r="BR15" i="4" s="1"/>
  <c r="BR15" i="5" s="1"/>
  <c r="BR15" i="6" s="1"/>
  <c r="BW22" i="3"/>
  <c r="CB22" i="3"/>
  <c r="CI22" i="3"/>
  <c r="CD54" i="3"/>
  <c r="BR54" i="3"/>
  <c r="BW54" i="3"/>
  <c r="CF54" i="3"/>
  <c r="CF44" i="3"/>
  <c r="CF44" i="4" s="1"/>
  <c r="CF44" i="5" s="1"/>
  <c r="CF44" i="6" s="1"/>
  <c r="BU44" i="3"/>
  <c r="BU44" i="4" s="1"/>
  <c r="BU44" i="5" s="1"/>
  <c r="BU44" i="6" s="1"/>
  <c r="BR43" i="3"/>
  <c r="BR43" i="4" s="1"/>
  <c r="BR43" i="5" s="1"/>
  <c r="BR43" i="6" s="1"/>
  <c r="BR43" i="7" s="1"/>
  <c r="BR43" i="8" s="1"/>
  <c r="BR43" i="16" s="1"/>
  <c r="BR43" i="17" s="1"/>
  <c r="BR43" i="11" s="1"/>
  <c r="BR43" i="12" s="1"/>
  <c r="BR43" i="13" s="1"/>
  <c r="CE43" i="3"/>
  <c r="CE43" i="4" s="1"/>
  <c r="CE43" i="5" s="1"/>
  <c r="CE43" i="6" s="1"/>
  <c r="CE43" i="7" s="1"/>
  <c r="CE43" i="8" s="1"/>
  <c r="CE43" i="16" s="1"/>
  <c r="CE43" i="17" s="1"/>
  <c r="CE43" i="11" s="1"/>
  <c r="CE43" i="12" s="1"/>
  <c r="CE43" i="13" s="1"/>
  <c r="CD43" i="3"/>
  <c r="CD43" i="4" s="1"/>
  <c r="CD43" i="5" s="1"/>
  <c r="CD43" i="6" s="1"/>
  <c r="CD43" i="7" s="1"/>
  <c r="CD43" i="8" s="1"/>
  <c r="CD43" i="16" s="1"/>
  <c r="CD43" i="17" s="1"/>
  <c r="CD43" i="11" s="1"/>
  <c r="CD43" i="12" s="1"/>
  <c r="CD43" i="13" s="1"/>
  <c r="P31" i="8"/>
  <c r="CD19" i="3"/>
  <c r="BX19" i="3"/>
  <c r="BS19" i="3"/>
  <c r="CY19" i="3"/>
  <c r="CA32" i="3"/>
  <c r="BR32" i="3"/>
  <c r="CJ52" i="3"/>
  <c r="CG52" i="3"/>
  <c r="BV52" i="3"/>
  <c r="BY27" i="3"/>
  <c r="BS27" i="3"/>
  <c r="CY27" i="3"/>
  <c r="CI27" i="3"/>
  <c r="CE35" i="3"/>
  <c r="CM35" i="3"/>
  <c r="CH35" i="3"/>
  <c r="U11" i="7"/>
  <c r="L41" i="8"/>
  <c r="I31" i="8"/>
  <c r="O36" i="8"/>
  <c r="Q37" i="8"/>
  <c r="I35" i="8"/>
  <c r="P35" i="8"/>
  <c r="GB42" i="24"/>
  <c r="CJ12" i="4"/>
  <c r="CJ12" i="5" s="1"/>
  <c r="CJ12" i="6" s="1"/>
  <c r="BY12" i="4"/>
  <c r="BY12" i="5" s="1"/>
  <c r="CL16" i="6"/>
  <c r="CN21" i="4"/>
  <c r="BW33" i="6"/>
  <c r="CB11" i="6"/>
  <c r="CD11" i="6"/>
  <c r="CD9" i="4"/>
  <c r="CD9" i="5" s="1"/>
  <c r="CD9" i="6" s="1"/>
  <c r="BW9" i="4"/>
  <c r="BW9" i="5" s="1"/>
  <c r="BW9" i="6" s="1"/>
  <c r="CF9" i="4"/>
  <c r="CF9" i="5" s="1"/>
  <c r="CF9" i="6" s="1"/>
  <c r="BV30" i="4"/>
  <c r="BV30" i="5" s="1"/>
  <c r="BV30" i="6" s="1"/>
  <c r="BS30" i="4"/>
  <c r="BS30" i="5" s="1"/>
  <c r="BS30" i="6" s="1"/>
  <c r="CK12" i="6"/>
  <c r="CJ33" i="4"/>
  <c r="CJ33" i="5" s="1"/>
  <c r="CJ33" i="6" s="1"/>
  <c r="CY33" i="4"/>
  <c r="CY33" i="5" s="1"/>
  <c r="CY33" i="6" s="1"/>
  <c r="CN33" i="4"/>
  <c r="CB20" i="6"/>
  <c r="BX7" i="6"/>
  <c r="FT26" i="24"/>
  <c r="AK58" i="4"/>
  <c r="AK14" i="4"/>
  <c r="AK27" i="4"/>
  <c r="AK24" i="4"/>
  <c r="W39" i="7"/>
  <c r="BZ20" i="3"/>
  <c r="BZ20" i="4" s="1"/>
  <c r="BZ20" i="5" s="1"/>
  <c r="BZ20" i="6" s="1"/>
  <c r="CK20" i="3"/>
  <c r="CK20" i="4" s="1"/>
  <c r="CK20" i="5" s="1"/>
  <c r="CK20" i="6" s="1"/>
  <c r="CJ20" i="3"/>
  <c r="CJ20" i="4" s="1"/>
  <c r="CJ20" i="5" s="1"/>
  <c r="BX36" i="3"/>
  <c r="CC36" i="3"/>
  <c r="CY59" i="3"/>
  <c r="CL59" i="3"/>
  <c r="BV59" i="3"/>
  <c r="CN59" i="3"/>
  <c r="BV26" i="3"/>
  <c r="CI26" i="3"/>
  <c r="CK26" i="3"/>
  <c r="BZ29" i="3"/>
  <c r="BZ29" i="4" s="1"/>
  <c r="BZ29" i="5" s="1"/>
  <c r="BZ29" i="6" s="1"/>
  <c r="BR29" i="3"/>
  <c r="BR29" i="4" s="1"/>
  <c r="BR29" i="5" s="1"/>
  <c r="BR29" i="6" s="1"/>
  <c r="CN49" i="3"/>
  <c r="BS49" i="3"/>
  <c r="CY49" i="3"/>
  <c r="CF49" i="3"/>
  <c r="AA23" i="7"/>
  <c r="AC54" i="7"/>
  <c r="AC46" i="7"/>
  <c r="AC29" i="7"/>
  <c r="AC42" i="7"/>
  <c r="CG11" i="3"/>
  <c r="CG11" i="4" s="1"/>
  <c r="CG11" i="5" s="1"/>
  <c r="CI11" i="3"/>
  <c r="CI11" i="4" s="1"/>
  <c r="CI11" i="5" s="1"/>
  <c r="CI11" i="6" s="1"/>
  <c r="CY11" i="3"/>
  <c r="CY11" i="4" s="1"/>
  <c r="CY11" i="5" s="1"/>
  <c r="CY11" i="6" s="1"/>
  <c r="CL30" i="3"/>
  <c r="CL30" i="4" s="1"/>
  <c r="CL30" i="5" s="1"/>
  <c r="CL30" i="6" s="1"/>
  <c r="BX30" i="3"/>
  <c r="BX30" i="4" s="1"/>
  <c r="BX30" i="5" s="1"/>
  <c r="BX30" i="6" s="1"/>
  <c r="CN30" i="3"/>
  <c r="CI30" i="3"/>
  <c r="CI30" i="4" s="1"/>
  <c r="CI30" i="5" s="1"/>
  <c r="CI30" i="6" s="1"/>
  <c r="BW53" i="3"/>
  <c r="CY53" i="3"/>
  <c r="BT53" i="3"/>
  <c r="CF10" i="3"/>
  <c r="CJ10" i="3"/>
  <c r="BV55" i="3"/>
  <c r="CE55" i="3"/>
  <c r="CL55" i="3"/>
  <c r="CB7" i="3"/>
  <c r="CB7" i="4" s="1"/>
  <c r="CB7" i="5" s="1"/>
  <c r="CB7" i="6" s="1"/>
  <c r="BS7" i="3"/>
  <c r="BS7" i="4" s="1"/>
  <c r="BS7" i="5" s="1"/>
  <c r="CI7" i="3"/>
  <c r="CI7" i="4" s="1"/>
  <c r="CI7" i="5" s="1"/>
  <c r="CI7" i="6" s="1"/>
  <c r="CL17" i="3"/>
  <c r="BZ17" i="3"/>
  <c r="BW17" i="3"/>
  <c r="BX17" i="3"/>
  <c r="J21" i="8"/>
  <c r="Z16" i="7"/>
  <c r="X20" i="7"/>
  <c r="CC33" i="3"/>
  <c r="CC33" i="4" s="1"/>
  <c r="CC33" i="5" s="1"/>
  <c r="CC33" i="6" s="1"/>
  <c r="CG33" i="3"/>
  <c r="BR33" i="3"/>
  <c r="BR33" i="4" s="1"/>
  <c r="BR33" i="5" s="1"/>
  <c r="BR33" i="6" s="1"/>
  <c r="BS33" i="3"/>
  <c r="BR50" i="3"/>
  <c r="BR50" i="4" s="1"/>
  <c r="BR51" i="5" s="1"/>
  <c r="BR50" i="6" s="1"/>
  <c r="CH50" i="3"/>
  <c r="CH50" i="4" s="1"/>
  <c r="CH51" i="5" s="1"/>
  <c r="CH50" i="6" s="1"/>
  <c r="CL46" i="3"/>
  <c r="CL46" i="4" s="1"/>
  <c r="CL46" i="5" s="1"/>
  <c r="CL46" i="6" s="1"/>
  <c r="CM46" i="3"/>
  <c r="CM46" i="4" s="1"/>
  <c r="CM46" i="5" s="1"/>
  <c r="CM46" i="6" s="1"/>
  <c r="CN46" i="3"/>
  <c r="CH56" i="3"/>
  <c r="CG34" i="3"/>
  <c r="CE34" i="3"/>
  <c r="BZ34" i="3"/>
  <c r="BR25" i="3"/>
  <c r="CI25" i="3"/>
  <c r="BV25" i="3"/>
  <c r="CN25" i="3"/>
  <c r="V39" i="8"/>
  <c r="P36" i="7"/>
  <c r="CB13" i="3"/>
  <c r="BX13" i="3"/>
  <c r="CM13" i="3"/>
  <c r="BU13" i="3"/>
  <c r="CJ60" i="3"/>
  <c r="BX60" i="3"/>
  <c r="BV16" i="3"/>
  <c r="BV16" i="4" s="1"/>
  <c r="BV16" i="5" s="1"/>
  <c r="BV16" i="6" s="1"/>
  <c r="CC16" i="3"/>
  <c r="CC16" i="4" s="1"/>
  <c r="CC16" i="5" s="1"/>
  <c r="CC16" i="6" s="1"/>
  <c r="CF16" i="3"/>
  <c r="CF16" i="4" s="1"/>
  <c r="CF16" i="5" s="1"/>
  <c r="CF16" i="6" s="1"/>
  <c r="CK9" i="3"/>
  <c r="CK9" i="4" s="1"/>
  <c r="CK9" i="5" s="1"/>
  <c r="CK9" i="6" s="1"/>
  <c r="BU9" i="3"/>
  <c r="BU9" i="4" s="1"/>
  <c r="BU9" i="5" s="1"/>
  <c r="BU9" i="6" s="1"/>
  <c r="CJ9" i="3"/>
  <c r="CE9" i="3"/>
  <c r="CE9" i="4" s="1"/>
  <c r="CE9" i="5" s="1"/>
  <c r="CE9" i="6" s="1"/>
  <c r="CK51" i="3"/>
  <c r="CK51" i="4" s="1"/>
  <c r="CK52" i="5" s="1"/>
  <c r="CK51" i="6" s="1"/>
  <c r="BS51" i="3"/>
  <c r="BS51" i="4" s="1"/>
  <c r="BS52" i="5" s="1"/>
  <c r="BS51" i="6" s="1"/>
  <c r="BY51" i="3"/>
  <c r="BY51" i="4" s="1"/>
  <c r="BY52" i="5" s="1"/>
  <c r="BY51" i="6" s="1"/>
  <c r="CG21" i="3"/>
  <c r="CG21" i="4" s="1"/>
  <c r="CG21" i="5" s="1"/>
  <c r="CG21" i="6" s="1"/>
  <c r="BV21" i="3"/>
  <c r="BU21" i="3"/>
  <c r="BU21" i="4" s="1"/>
  <c r="BU21" i="5" s="1"/>
  <c r="BU21" i="6" s="1"/>
  <c r="CC28" i="3"/>
  <c r="CC28" i="4" s="1"/>
  <c r="CC28" i="5" s="1"/>
  <c r="CC28" i="6" s="1"/>
  <c r="CG28" i="3"/>
  <c r="CG28" i="4" s="1"/>
  <c r="CG28" i="5" s="1"/>
  <c r="CG28" i="6" s="1"/>
  <c r="BR28" i="3"/>
  <c r="BR28" i="4" s="1"/>
  <c r="BR28" i="5" s="1"/>
  <c r="BR28" i="6" s="1"/>
  <c r="AB19" i="7"/>
  <c r="BW58" i="3"/>
  <c r="CK58" i="3"/>
  <c r="CH57" i="3"/>
  <c r="CB57" i="3"/>
  <c r="CL57" i="3"/>
  <c r="CK24" i="3"/>
  <c r="CB24" i="3"/>
  <c r="BY8" i="3"/>
  <c r="CF8" i="3"/>
  <c r="CE8" i="3"/>
  <c r="BU8" i="3"/>
  <c r="CK39" i="3"/>
  <c r="CC39" i="3"/>
  <c r="CA39" i="3"/>
  <c r="CF14" i="3"/>
  <c r="BV14" i="3"/>
  <c r="CH14" i="3"/>
  <c r="P12" i="7"/>
  <c r="R7" i="8"/>
  <c r="P15" i="25" s="1"/>
  <c r="U31" i="7"/>
  <c r="CF37" i="3"/>
  <c r="CA37" i="3"/>
  <c r="CH37" i="3"/>
  <c r="CC37" i="3"/>
  <c r="CB23" i="3"/>
  <c r="CH23" i="3"/>
  <c r="BV23" i="3"/>
  <c r="BR38" i="3"/>
  <c r="BR38" i="4" s="1"/>
  <c r="BR38" i="5" s="1"/>
  <c r="BR38" i="6" s="1"/>
  <c r="CY38" i="3"/>
  <c r="CY38" i="4" s="1"/>
  <c r="CY38" i="5" s="1"/>
  <c r="CY38" i="6" s="1"/>
  <c r="CK38" i="3"/>
  <c r="CK38" i="4" s="1"/>
  <c r="CK38" i="5" s="1"/>
  <c r="CK38" i="6" s="1"/>
  <c r="BS12" i="3"/>
  <c r="BS12" i="4" s="1"/>
  <c r="BS12" i="5" s="1"/>
  <c r="BS12" i="6" s="1"/>
  <c r="CY12" i="3"/>
  <c r="CY12" i="4" s="1"/>
  <c r="CY12" i="5" s="1"/>
  <c r="CY12" i="6" s="1"/>
  <c r="CL12" i="3"/>
  <c r="CL12" i="4" s="1"/>
  <c r="CL12" i="5" s="1"/>
  <c r="CL12" i="6" s="1"/>
  <c r="BR12" i="3"/>
  <c r="BR12" i="4" s="1"/>
  <c r="BR12" i="5" s="1"/>
  <c r="BR12" i="6" s="1"/>
  <c r="CJ18" i="3"/>
  <c r="CG18" i="3"/>
  <c r="BU18" i="3"/>
  <c r="BR45" i="3"/>
  <c r="BR45" i="4" s="1"/>
  <c r="BR45" i="5" s="1"/>
  <c r="BR45" i="6" s="1"/>
  <c r="BS45" i="3"/>
  <c r="BS45" i="4" s="1"/>
  <c r="BS45" i="5" s="1"/>
  <c r="BS45" i="6" s="1"/>
  <c r="CF45" i="3"/>
  <c r="CF45" i="4" s="1"/>
  <c r="CF45" i="5" s="1"/>
  <c r="CF45" i="6" s="1"/>
  <c r="CD48" i="3"/>
  <c r="CD48" i="4" s="1"/>
  <c r="CD48" i="5" s="1"/>
  <c r="CD48" i="6" s="1"/>
  <c r="BS48" i="3"/>
  <c r="BS48" i="4" s="1"/>
  <c r="BS48" i="5" s="1"/>
  <c r="BS48" i="6" s="1"/>
  <c r="BW48" i="3"/>
  <c r="BW48" i="4" s="1"/>
  <c r="BW48" i="5" s="1"/>
  <c r="BW48" i="6" s="1"/>
  <c r="CY47" i="3"/>
  <c r="CY47" i="4" s="1"/>
  <c r="CY47" i="5" s="1"/>
  <c r="CY47" i="6" s="1"/>
  <c r="BU47" i="3"/>
  <c r="BU47" i="4" s="1"/>
  <c r="BU47" i="5" s="1"/>
  <c r="BU47" i="6" s="1"/>
  <c r="BR47" i="3"/>
  <c r="BR47" i="4" s="1"/>
  <c r="BR47" i="5" s="1"/>
  <c r="BR47" i="6" s="1"/>
  <c r="BX15" i="3"/>
  <c r="BX15" i="4" s="1"/>
  <c r="BX15" i="5" s="1"/>
  <c r="BX15" i="6" s="1"/>
  <c r="CN15" i="3"/>
  <c r="CH15" i="3"/>
  <c r="CH15" i="4" s="1"/>
  <c r="CH15" i="5" s="1"/>
  <c r="CH15" i="6" s="1"/>
  <c r="BU22" i="3"/>
  <c r="BZ22" i="3"/>
  <c r="CA22" i="3"/>
  <c r="CM54" i="3"/>
  <c r="CN54" i="3"/>
  <c r="BR44" i="3"/>
  <c r="BR44" i="4" s="1"/>
  <c r="BR44" i="5" s="1"/>
  <c r="BR44" i="6" s="1"/>
  <c r="CK44" i="3"/>
  <c r="CK44" i="4" s="1"/>
  <c r="CK44" i="5" s="1"/>
  <c r="CK44" i="6" s="1"/>
  <c r="BT44" i="3"/>
  <c r="BT44" i="4" s="1"/>
  <c r="BT44" i="5" s="1"/>
  <c r="BT44" i="6" s="1"/>
  <c r="BY43" i="3"/>
  <c r="BY43" i="4" s="1"/>
  <c r="BY43" i="5" s="1"/>
  <c r="BY43" i="6" s="1"/>
  <c r="BY43" i="7" s="1"/>
  <c r="BY43" i="8" s="1"/>
  <c r="BY43" i="16" s="1"/>
  <c r="BY43" i="17" s="1"/>
  <c r="BY43" i="11" s="1"/>
  <c r="BY43" i="12" s="1"/>
  <c r="BY43" i="13" s="1"/>
  <c r="BU43" i="3"/>
  <c r="BU43" i="4" s="1"/>
  <c r="BU43" i="5" s="1"/>
  <c r="BU43" i="6" s="1"/>
  <c r="BU43" i="7" s="1"/>
  <c r="BU43" i="8" s="1"/>
  <c r="BU43" i="16" s="1"/>
  <c r="BU43" i="17" s="1"/>
  <c r="BU43" i="11" s="1"/>
  <c r="BU43" i="12" s="1"/>
  <c r="BU43" i="13" s="1"/>
  <c r="BW43" i="3"/>
  <c r="BW43" i="4" s="1"/>
  <c r="BW43" i="5" s="1"/>
  <c r="BW43" i="6" s="1"/>
  <c r="BW43" i="7" s="1"/>
  <c r="BW43" i="8" s="1"/>
  <c r="BW43" i="16" s="1"/>
  <c r="BW43" i="17" s="1"/>
  <c r="BW43" i="11" s="1"/>
  <c r="BW43" i="12" s="1"/>
  <c r="BW43" i="13" s="1"/>
  <c r="O10" i="7"/>
  <c r="CG19" i="3"/>
  <c r="CL19" i="3"/>
  <c r="BT19" i="3"/>
  <c r="CJ32" i="3"/>
  <c r="CG32" i="3"/>
  <c r="CI32" i="3"/>
  <c r="CD32" i="3"/>
  <c r="CK52" i="3"/>
  <c r="CA52" i="3"/>
  <c r="CL52" i="3"/>
  <c r="CC27" i="3"/>
  <c r="BV27" i="3"/>
  <c r="CD27" i="3"/>
  <c r="CK35" i="3"/>
  <c r="BR35" i="3"/>
  <c r="BY35" i="3"/>
  <c r="W41" i="7"/>
  <c r="CI12" i="4"/>
  <c r="CI12" i="5" s="1"/>
  <c r="CI12" i="6" s="1"/>
  <c r="CE16" i="6"/>
  <c r="CG16" i="6"/>
  <c r="CD21" i="4"/>
  <c r="CD21" i="5" s="1"/>
  <c r="CD21" i="6" s="1"/>
  <c r="CK21" i="4"/>
  <c r="CK21" i="5" s="1"/>
  <c r="CK21" i="6" s="1"/>
  <c r="BY21" i="4"/>
  <c r="BY21" i="5" s="1"/>
  <c r="BY21" i="6" s="1"/>
  <c r="CJ15" i="4"/>
  <c r="CJ15" i="5" s="1"/>
  <c r="CJ15" i="6" s="1"/>
  <c r="CM33" i="6"/>
  <c r="CJ11" i="6"/>
  <c r="CH11" i="6"/>
  <c r="CG11" i="6"/>
  <c r="BW11" i="6"/>
  <c r="CH9" i="4"/>
  <c r="CH9" i="5" s="1"/>
  <c r="CH9" i="6" s="1"/>
  <c r="CJ9" i="4"/>
  <c r="CJ9" i="5" s="1"/>
  <c r="CJ9" i="6" s="1"/>
  <c r="CA30" i="4"/>
  <c r="CA30" i="5" s="1"/>
  <c r="CA30" i="6" s="1"/>
  <c r="BY12" i="6"/>
  <c r="BW12" i="6"/>
  <c r="CB33" i="4"/>
  <c r="CB33" i="5" s="1"/>
  <c r="CB33" i="6" s="1"/>
  <c r="CL33" i="4"/>
  <c r="CL33" i="5" s="1"/>
  <c r="CD20" i="6"/>
  <c r="BS20" i="6"/>
  <c r="CJ20" i="6"/>
  <c r="CJ7" i="6"/>
  <c r="BS7" i="6"/>
  <c r="BZ7" i="6"/>
  <c r="O25" i="7"/>
  <c r="H18" i="7"/>
  <c r="AK53" i="4"/>
  <c r="AK17" i="4"/>
  <c r="AK31" i="4"/>
  <c r="AK26" i="4"/>
  <c r="CN20" i="3"/>
  <c r="BY20" i="3"/>
  <c r="BY20" i="4" s="1"/>
  <c r="BY20" i="5" s="1"/>
  <c r="BY20" i="6" s="1"/>
  <c r="CE20" i="3"/>
  <c r="CE20" i="4" s="1"/>
  <c r="CE20" i="5" s="1"/>
  <c r="CE20" i="6" s="1"/>
  <c r="BT20" i="3"/>
  <c r="BT20" i="4" s="1"/>
  <c r="BT20" i="5" s="1"/>
  <c r="BT20" i="6" s="1"/>
  <c r="BT36" i="3"/>
  <c r="CE36" i="3"/>
  <c r="CD36" i="3"/>
  <c r="CG59" i="3"/>
  <c r="BR59" i="3"/>
  <c r="CM26" i="3"/>
  <c r="BX26" i="3"/>
  <c r="CA26" i="3"/>
  <c r="BZ26" i="3"/>
  <c r="CI29" i="3"/>
  <c r="CI29" i="4" s="1"/>
  <c r="CI29" i="5" s="1"/>
  <c r="CI29" i="6" s="1"/>
  <c r="CD29" i="3"/>
  <c r="CD29" i="4" s="1"/>
  <c r="CD29" i="5" s="1"/>
  <c r="CD29" i="6" s="1"/>
  <c r="CA29" i="3"/>
  <c r="CA29" i="4" s="1"/>
  <c r="CA29" i="5" s="1"/>
  <c r="CA29" i="6" s="1"/>
  <c r="CG49" i="3"/>
  <c r="CL49" i="3"/>
  <c r="CI49" i="3"/>
  <c r="O21" i="7"/>
  <c r="Q40" i="8"/>
  <c r="AC50" i="7"/>
  <c r="AC47" i="7"/>
  <c r="AC13" i="7"/>
  <c r="AC28" i="7"/>
  <c r="BX11" i="3"/>
  <c r="BX11" i="4" s="1"/>
  <c r="BX11" i="5" s="1"/>
  <c r="BX11" i="6" s="1"/>
  <c r="CC11" i="3"/>
  <c r="CC11" i="4" s="1"/>
  <c r="CC11" i="5" s="1"/>
  <c r="CC11" i="6" s="1"/>
  <c r="BV11" i="3"/>
  <c r="BV11" i="4" s="1"/>
  <c r="BV11" i="5" s="1"/>
  <c r="BV11" i="6" s="1"/>
  <c r="CJ30" i="3"/>
  <c r="CJ30" i="4" s="1"/>
  <c r="CJ30" i="5" s="1"/>
  <c r="CJ30" i="6" s="1"/>
  <c r="CK53" i="3"/>
  <c r="BV53" i="3"/>
  <c r="CL53" i="3"/>
  <c r="CI10" i="3"/>
  <c r="CC10" i="3"/>
  <c r="CD10" i="3"/>
  <c r="CI55" i="3"/>
  <c r="CH55" i="3"/>
  <c r="BX55" i="3"/>
  <c r="BS55" i="3"/>
  <c r="CM7" i="3"/>
  <c r="CM7" i="4" s="1"/>
  <c r="CM7" i="5" s="1"/>
  <c r="CM7" i="6" s="1"/>
  <c r="BV7" i="3"/>
  <c r="BV7" i="4" s="1"/>
  <c r="BV7" i="5" s="1"/>
  <c r="BV7" i="6" s="1"/>
  <c r="CE17" i="3"/>
  <c r="CH17" i="3"/>
  <c r="CK17" i="3"/>
  <c r="I31" i="7"/>
  <c r="AB16" i="7"/>
  <c r="X13" i="7"/>
  <c r="BT33" i="3"/>
  <c r="BT33" i="4" s="1"/>
  <c r="BT33" i="5" s="1"/>
  <c r="BT33" i="6" s="1"/>
  <c r="CF33" i="3"/>
  <c r="CF33" i="4" s="1"/>
  <c r="CF33" i="5" s="1"/>
  <c r="CF33" i="6" s="1"/>
  <c r="CA33" i="3"/>
  <c r="CA33" i="4" s="1"/>
  <c r="CA33" i="5" s="1"/>
  <c r="CA33" i="6" s="1"/>
  <c r="BW50" i="3"/>
  <c r="BW50" i="4" s="1"/>
  <c r="BW51" i="5" s="1"/>
  <c r="BW50" i="6" s="1"/>
  <c r="CJ50" i="3"/>
  <c r="CJ50" i="4" s="1"/>
  <c r="CJ51" i="5" s="1"/>
  <c r="CJ50" i="6" s="1"/>
  <c r="CB50" i="3"/>
  <c r="CB50" i="4" s="1"/>
  <c r="CB51" i="5" s="1"/>
  <c r="CB50" i="6" s="1"/>
  <c r="CH46" i="3"/>
  <c r="CH46" i="4" s="1"/>
  <c r="CH46" i="5" s="1"/>
  <c r="CH46" i="6" s="1"/>
  <c r="CK46" i="3"/>
  <c r="CK46" i="4" s="1"/>
  <c r="CK46" i="5" s="1"/>
  <c r="CK46" i="6" s="1"/>
  <c r="CI46" i="3"/>
  <c r="CI46" i="4" s="1"/>
  <c r="CI46" i="5" s="1"/>
  <c r="CB56" i="3"/>
  <c r="BT56" i="3"/>
  <c r="BW56" i="3"/>
  <c r="CJ56" i="3"/>
  <c r="CL34" i="3"/>
  <c r="BT34" i="3"/>
  <c r="CB34" i="3"/>
  <c r="CH25" i="3"/>
  <c r="CY25" i="3"/>
  <c r="CE25" i="3"/>
  <c r="BZ25" i="3"/>
  <c r="Q20" i="8"/>
  <c r="N11" i="7"/>
  <c r="H19" i="7"/>
  <c r="BV13" i="3"/>
  <c r="CC13" i="3"/>
  <c r="CA13" i="3"/>
  <c r="BZ13" i="3"/>
  <c r="CK60" i="3"/>
  <c r="CI60" i="3"/>
  <c r="BW60" i="3"/>
  <c r="BR16" i="3"/>
  <c r="BR16" i="4" s="1"/>
  <c r="BR16" i="5" s="1"/>
  <c r="BR16" i="6" s="1"/>
  <c r="CJ16" i="3"/>
  <c r="CJ16" i="4" s="1"/>
  <c r="CJ16" i="5" s="1"/>
  <c r="CJ16" i="6" s="1"/>
  <c r="BY9" i="3"/>
  <c r="BY9" i="4" s="1"/>
  <c r="BY9" i="5" s="1"/>
  <c r="BY9" i="6" s="1"/>
  <c r="CC9" i="3"/>
  <c r="CC9" i="4" s="1"/>
  <c r="CC9" i="5" s="1"/>
  <c r="CC9" i="6" s="1"/>
  <c r="CA9" i="3"/>
  <c r="CA9" i="4" s="1"/>
  <c r="CA9" i="5" s="1"/>
  <c r="CA9" i="6" s="1"/>
  <c r="BZ51" i="3"/>
  <c r="BZ51" i="4" s="1"/>
  <c r="BZ52" i="5" s="1"/>
  <c r="BZ51" i="6" s="1"/>
  <c r="BR51" i="3"/>
  <c r="BR51" i="4" s="1"/>
  <c r="BR52" i="5" s="1"/>
  <c r="BR51" i="6" s="1"/>
  <c r="CY51" i="3"/>
  <c r="CY51" i="4" s="1"/>
  <c r="CY52" i="5" s="1"/>
  <c r="CY51" i="6" s="1"/>
  <c r="CM21" i="3"/>
  <c r="CM21" i="4" s="1"/>
  <c r="CM21" i="5" s="1"/>
  <c r="CM21" i="6" s="1"/>
  <c r="CF21" i="3"/>
  <c r="CF21" i="4" s="1"/>
  <c r="CF21" i="5" s="1"/>
  <c r="CF21" i="6" s="1"/>
  <c r="CY21" i="3"/>
  <c r="CY21" i="4" s="1"/>
  <c r="CY21" i="5" s="1"/>
  <c r="CY21" i="6" s="1"/>
  <c r="BX28" i="3"/>
  <c r="BX28" i="4" s="1"/>
  <c r="BX28" i="5" s="1"/>
  <c r="BX28" i="6" s="1"/>
  <c r="BS28" i="3"/>
  <c r="BS28" i="4" s="1"/>
  <c r="BS28" i="5" s="1"/>
  <c r="BS28" i="6" s="1"/>
  <c r="CH58" i="3"/>
  <c r="CJ58" i="3"/>
  <c r="CF58" i="3"/>
  <c r="CN58" i="3"/>
  <c r="CC57" i="3"/>
  <c r="BT57" i="3"/>
  <c r="CA57" i="3"/>
  <c r="BW24" i="3"/>
  <c r="CA24" i="3"/>
  <c r="CN24" i="3"/>
  <c r="BS8" i="3"/>
  <c r="CI8" i="3"/>
  <c r="BT8" i="3"/>
  <c r="CM39" i="3"/>
  <c r="CI39" i="3"/>
  <c r="CD39" i="3"/>
  <c r="BY14" i="3"/>
  <c r="CI14" i="3"/>
  <c r="CA14" i="3"/>
  <c r="BW14" i="3"/>
  <c r="J11" i="7"/>
  <c r="Z17" i="7"/>
  <c r="CB37" i="3"/>
  <c r="BY37" i="3"/>
  <c r="CL23" i="3"/>
  <c r="CC23" i="3"/>
  <c r="CE23" i="3"/>
  <c r="CH38" i="3"/>
  <c r="CH38" i="4" s="1"/>
  <c r="CH38" i="5" s="1"/>
  <c r="CH38" i="6" s="1"/>
  <c r="CB38" i="3"/>
  <c r="CB38" i="4" s="1"/>
  <c r="CB38" i="5" s="1"/>
  <c r="CB38" i="6" s="1"/>
  <c r="BS38" i="3"/>
  <c r="BS38" i="4" s="1"/>
  <c r="BS38" i="5" s="1"/>
  <c r="BS38" i="6" s="1"/>
  <c r="CE12" i="3"/>
  <c r="CE12" i="4" s="1"/>
  <c r="CE12" i="5" s="1"/>
  <c r="CE12" i="6" s="1"/>
  <c r="BV12" i="3"/>
  <c r="BV12" i="4" s="1"/>
  <c r="BV12" i="5" s="1"/>
  <c r="BV12" i="6" s="1"/>
  <c r="CG12" i="3"/>
  <c r="CG12" i="4" s="1"/>
  <c r="CG12" i="5" s="1"/>
  <c r="CG12" i="6" s="1"/>
  <c r="BZ12" i="3"/>
  <c r="BZ12" i="4" s="1"/>
  <c r="BZ12" i="5" s="1"/>
  <c r="CN18" i="3"/>
  <c r="CA18" i="3"/>
  <c r="BT18" i="3"/>
  <c r="CK45" i="3"/>
  <c r="CK45" i="4" s="1"/>
  <c r="CK45" i="5" s="1"/>
  <c r="CK45" i="6" s="1"/>
  <c r="BZ45" i="3"/>
  <c r="BZ45" i="4" s="1"/>
  <c r="BZ45" i="5" s="1"/>
  <c r="BZ45" i="6" s="1"/>
  <c r="P36" i="8"/>
  <c r="BR48" i="3"/>
  <c r="BR48" i="4" s="1"/>
  <c r="BR48" i="5" s="1"/>
  <c r="BR48" i="6" s="1"/>
  <c r="CB48" i="3"/>
  <c r="CB48" i="4" s="1"/>
  <c r="CB48" i="5" s="1"/>
  <c r="CB48" i="6" s="1"/>
  <c r="CK48" i="3"/>
  <c r="CK48" i="4" s="1"/>
  <c r="CK48" i="5" s="1"/>
  <c r="CK48" i="6" s="1"/>
  <c r="BZ47" i="3"/>
  <c r="BZ47" i="4" s="1"/>
  <c r="BZ47" i="5" s="1"/>
  <c r="BZ47" i="6" s="1"/>
  <c r="BX47" i="3"/>
  <c r="BX47" i="4" s="1"/>
  <c r="BX47" i="5" s="1"/>
  <c r="BX47" i="6" s="1"/>
  <c r="CD15" i="3"/>
  <c r="CD15" i="4" s="1"/>
  <c r="CD15" i="5" s="1"/>
  <c r="CD15" i="6" s="1"/>
  <c r="CI15" i="3"/>
  <c r="CI15" i="4" s="1"/>
  <c r="CI15" i="5" s="1"/>
  <c r="CI15" i="6" s="1"/>
  <c r="BS15" i="3"/>
  <c r="BS15" i="4" s="1"/>
  <c r="BS15" i="5" s="1"/>
  <c r="BS15" i="6" s="1"/>
  <c r="BS22" i="3"/>
  <c r="CN22" i="3"/>
  <c r="CM22" i="3"/>
  <c r="CA54" i="3"/>
  <c r="CH54" i="3"/>
  <c r="CY54" i="3"/>
  <c r="CD44" i="3"/>
  <c r="BV44" i="3"/>
  <c r="BV44" i="4" s="1"/>
  <c r="BV44" i="5" s="1"/>
  <c r="BV44" i="6" s="1"/>
  <c r="CM44" i="3"/>
  <c r="CM44" i="4" s="1"/>
  <c r="CM44" i="5" s="1"/>
  <c r="CM44" i="6" s="1"/>
  <c r="CG43" i="3"/>
  <c r="CG43" i="4" s="1"/>
  <c r="CG43" i="5" s="1"/>
  <c r="CG43" i="6" s="1"/>
  <c r="CG43" i="7" s="1"/>
  <c r="CG43" i="8" s="1"/>
  <c r="CG43" i="16" s="1"/>
  <c r="CG43" i="17" s="1"/>
  <c r="CG43" i="11" s="1"/>
  <c r="CG43" i="12" s="1"/>
  <c r="CG43" i="13" s="1"/>
  <c r="CK43" i="3"/>
  <c r="CK43" i="4" s="1"/>
  <c r="CK43" i="5" s="1"/>
  <c r="CK43" i="6" s="1"/>
  <c r="CK43" i="7" s="1"/>
  <c r="CK43" i="8" s="1"/>
  <c r="CK43" i="16" s="1"/>
  <c r="CK43" i="17" s="1"/>
  <c r="CK43" i="11" s="1"/>
  <c r="CK43" i="12" s="1"/>
  <c r="CK43" i="13" s="1"/>
  <c r="BX43" i="3"/>
  <c r="BX43" i="4" s="1"/>
  <c r="BX43" i="5" s="1"/>
  <c r="BX43" i="6" s="1"/>
  <c r="BX43" i="7" s="1"/>
  <c r="BX43" i="8" s="1"/>
  <c r="BX43" i="16" s="1"/>
  <c r="BX43" i="17" s="1"/>
  <c r="BX43" i="11" s="1"/>
  <c r="BX43" i="12" s="1"/>
  <c r="BX43" i="13" s="1"/>
  <c r="BR19" i="3"/>
  <c r="CC19" i="3"/>
  <c r="BW19" i="3"/>
  <c r="BZ32" i="3"/>
  <c r="CM32" i="3"/>
  <c r="CK32" i="3"/>
  <c r="BT32" i="3"/>
  <c r="BT52" i="3"/>
  <c r="CC52" i="3"/>
  <c r="CI52" i="3"/>
  <c r="CM27" i="3"/>
  <c r="CH27" i="3"/>
  <c r="BX27" i="3"/>
  <c r="BX35" i="3"/>
  <c r="CD35" i="3"/>
  <c r="BU35" i="3"/>
  <c r="Z36" i="8"/>
  <c r="BX12" i="4"/>
  <c r="BX12" i="5" s="1"/>
  <c r="BX12" i="6" s="1"/>
  <c r="CK16" i="6"/>
  <c r="CL21" i="4"/>
  <c r="CL21" i="5" s="1"/>
  <c r="CL21" i="6" s="1"/>
  <c r="BR21" i="4"/>
  <c r="BR21" i="5" s="1"/>
  <c r="BR21" i="6" s="1"/>
  <c r="BV21" i="4"/>
  <c r="BV21" i="5" s="1"/>
  <c r="BV21" i="6" s="1"/>
  <c r="CE15" i="4"/>
  <c r="CE15" i="5" s="1"/>
  <c r="CE15" i="6" s="1"/>
  <c r="BU15" i="4"/>
  <c r="BU15" i="5" s="1"/>
  <c r="BU15" i="6" s="1"/>
  <c r="CN15" i="4"/>
  <c r="BZ15" i="4"/>
  <c r="BZ15" i="5" s="1"/>
  <c r="BZ15" i="6" s="1"/>
  <c r="CL33" i="6"/>
  <c r="CM11" i="6"/>
  <c r="BY11" i="6"/>
  <c r="BR9" i="4"/>
  <c r="BR9" i="5" s="1"/>
  <c r="BR9" i="6" s="1"/>
  <c r="CC30" i="4"/>
  <c r="CC30" i="5" s="1"/>
  <c r="CC30" i="6" s="1"/>
  <c r="BR30" i="4"/>
  <c r="BR30" i="5" s="1"/>
  <c r="BR30" i="6" s="1"/>
  <c r="CD30" i="4"/>
  <c r="CD30" i="5" s="1"/>
  <c r="CD30" i="6" s="1"/>
  <c r="BT12" i="6"/>
  <c r="BZ12" i="6"/>
  <c r="CK33" i="4"/>
  <c r="CK33" i="5" s="1"/>
  <c r="CK33" i="6" s="1"/>
  <c r="BS33" i="4"/>
  <c r="BS33" i="5" s="1"/>
  <c r="BS33" i="6" s="1"/>
  <c r="CG33" i="4"/>
  <c r="CG33" i="5" s="1"/>
  <c r="CG33" i="6" s="1"/>
  <c r="CC20" i="6"/>
  <c r="BR20" i="6"/>
  <c r="CM20" i="6"/>
  <c r="BR7" i="6"/>
  <c r="CY7" i="6"/>
  <c r="BW7" i="6"/>
  <c r="AG17" i="6"/>
  <c r="AK59" i="4"/>
  <c r="AK10" i="4"/>
  <c r="AK25" i="4"/>
  <c r="AK23" i="4"/>
  <c r="BU20" i="3"/>
  <c r="BU20" i="4" s="1"/>
  <c r="BU20" i="5" s="1"/>
  <c r="BU20" i="6" s="1"/>
  <c r="CI20" i="3"/>
  <c r="CI20" i="4" s="1"/>
  <c r="CI20" i="5" s="1"/>
  <c r="CI20" i="6" s="1"/>
  <c r="BW20" i="3"/>
  <c r="BW20" i="4" s="1"/>
  <c r="BW20" i="5" s="1"/>
  <c r="BW20" i="6" s="1"/>
  <c r="BU36" i="3"/>
  <c r="BR36" i="3"/>
  <c r="CI36" i="3"/>
  <c r="CM59" i="3"/>
  <c r="CC59" i="3"/>
  <c r="CE59" i="3"/>
  <c r="BT26" i="3"/>
  <c r="CY26" i="3"/>
  <c r="CH26" i="3"/>
  <c r="CF26" i="3"/>
  <c r="CM29" i="3"/>
  <c r="CM29" i="4" s="1"/>
  <c r="CM29" i="5" s="1"/>
  <c r="CM29" i="6" s="1"/>
  <c r="BW29" i="3"/>
  <c r="BW29" i="4" s="1"/>
  <c r="BW29" i="5" s="1"/>
  <c r="BW29" i="6" s="1"/>
  <c r="CG29" i="3"/>
  <c r="CG29" i="4" s="1"/>
  <c r="CG29" i="5" s="1"/>
  <c r="CG29" i="6" s="1"/>
  <c r="BW49" i="3"/>
  <c r="BV49" i="3"/>
  <c r="CM49" i="3"/>
  <c r="AC56" i="7"/>
  <c r="AC55" i="7"/>
  <c r="AC34" i="7"/>
  <c r="V27" i="7"/>
  <c r="BT11" i="3"/>
  <c r="BT11" i="4" s="1"/>
  <c r="BT11" i="5" s="1"/>
  <c r="BT11" i="6" s="1"/>
  <c r="BR11" i="3"/>
  <c r="BR11" i="4" s="1"/>
  <c r="BR11" i="5" s="1"/>
  <c r="BR11" i="6" s="1"/>
  <c r="CB30" i="3"/>
  <c r="CB30" i="4" s="1"/>
  <c r="CB30" i="5" s="1"/>
  <c r="CB30" i="6" s="1"/>
  <c r="CF30" i="3"/>
  <c r="CF30" i="4" s="1"/>
  <c r="CF30" i="5" s="1"/>
  <c r="CF30" i="6" s="1"/>
  <c r="BY30" i="3"/>
  <c r="BY30" i="4" s="1"/>
  <c r="BY30" i="5" s="1"/>
  <c r="BY30" i="6" s="1"/>
  <c r="CD53" i="3"/>
  <c r="CI53" i="3"/>
  <c r="BS53" i="3"/>
  <c r="BS10" i="3"/>
  <c r="BX10" i="3"/>
  <c r="BW55" i="3"/>
  <c r="CC55" i="3"/>
  <c r="CB55" i="3"/>
  <c r="CN55" i="3"/>
  <c r="CL7" i="3"/>
  <c r="CL7" i="4" s="1"/>
  <c r="CL7" i="5" s="1"/>
  <c r="CL7" i="6" s="1"/>
  <c r="CK7" i="3"/>
  <c r="CK7" i="4" s="1"/>
  <c r="CK7" i="5" s="1"/>
  <c r="CK7" i="6" s="1"/>
  <c r="CE7" i="3"/>
  <c r="CE7" i="4" s="1"/>
  <c r="CE7" i="5" s="1"/>
  <c r="CE7" i="6" s="1"/>
  <c r="CA17" i="3"/>
  <c r="CY17" i="3"/>
  <c r="CJ17" i="3"/>
  <c r="O32" i="7"/>
  <c r="Y28" i="7"/>
  <c r="CD33" i="3"/>
  <c r="CD33" i="4" s="1"/>
  <c r="CD33" i="5" s="1"/>
  <c r="CD33" i="6" s="1"/>
  <c r="BZ33" i="3"/>
  <c r="BZ33" i="4" s="1"/>
  <c r="BZ33" i="5" s="1"/>
  <c r="BZ33" i="6" s="1"/>
  <c r="BY33" i="3"/>
  <c r="BY33" i="4" s="1"/>
  <c r="BY33" i="5" s="1"/>
  <c r="BY33" i="6" s="1"/>
  <c r="CE33" i="3"/>
  <c r="CE33" i="4" s="1"/>
  <c r="CE33" i="5" s="1"/>
  <c r="CE33" i="6" s="1"/>
  <c r="CA50" i="3"/>
  <c r="CA50" i="4" s="1"/>
  <c r="BY50" i="3"/>
  <c r="BY50" i="4" s="1"/>
  <c r="BV50" i="3"/>
  <c r="BV50" i="4" s="1"/>
  <c r="BV51" i="5" s="1"/>
  <c r="BV46" i="3"/>
  <c r="BV46" i="4" s="1"/>
  <c r="BV46" i="5" s="1"/>
  <c r="BV46" i="6" s="1"/>
  <c r="BR46" i="3"/>
  <c r="BR46" i="4" s="1"/>
  <c r="BR46" i="5" s="1"/>
  <c r="BR46" i="6" s="1"/>
  <c r="CE46" i="3"/>
  <c r="CE46" i="4" s="1"/>
  <c r="CE46" i="5" s="1"/>
  <c r="CE46" i="6" s="1"/>
  <c r="BS56" i="3"/>
  <c r="CK56" i="3"/>
  <c r="BZ56" i="3"/>
  <c r="CY56" i="3"/>
  <c r="CY34" i="3"/>
  <c r="BY34" i="3"/>
  <c r="CM34" i="3"/>
  <c r="CA25" i="3"/>
  <c r="CB25" i="3"/>
  <c r="V24" i="7"/>
  <c r="V18" i="7"/>
  <c r="AG18" i="6"/>
  <c r="CE13" i="3"/>
  <c r="BR13" i="3"/>
  <c r="CE60" i="3"/>
  <c r="CB60" i="3"/>
  <c r="BR60" i="3"/>
  <c r="BY60" i="3"/>
  <c r="BS16" i="3"/>
  <c r="BS16" i="4" s="1"/>
  <c r="BS16" i="5" s="1"/>
  <c r="BS16" i="6" s="1"/>
  <c r="CH16" i="3"/>
  <c r="CH16" i="4" s="1"/>
  <c r="CH16" i="5" s="1"/>
  <c r="CH16" i="6" s="1"/>
  <c r="CN16" i="3"/>
  <c r="BZ9" i="3"/>
  <c r="BZ9" i="4" s="1"/>
  <c r="BZ9" i="5" s="1"/>
  <c r="BZ9" i="6" s="1"/>
  <c r="CY9" i="3"/>
  <c r="CY9" i="4" s="1"/>
  <c r="CY9" i="5" s="1"/>
  <c r="CY9" i="6" s="1"/>
  <c r="BT9" i="3"/>
  <c r="BT9" i="4" s="1"/>
  <c r="BT9" i="5" s="1"/>
  <c r="BT9" i="6" s="1"/>
  <c r="BX9" i="3"/>
  <c r="BX9" i="4" s="1"/>
  <c r="BX9" i="5" s="1"/>
  <c r="BX9" i="6" s="1"/>
  <c r="CC51" i="3"/>
  <c r="CC51" i="4" s="1"/>
  <c r="CC52" i="5" s="1"/>
  <c r="CC51" i="6" s="1"/>
  <c r="CB51" i="3"/>
  <c r="CB51" i="4" s="1"/>
  <c r="CB52" i="5" s="1"/>
  <c r="CB51" i="6" s="1"/>
  <c r="CE21" i="3"/>
  <c r="CE21" i="4" s="1"/>
  <c r="CE21" i="5" s="1"/>
  <c r="CE21" i="6" s="1"/>
  <c r="CB21" i="3"/>
  <c r="CB21" i="4" s="1"/>
  <c r="CB21" i="5" s="1"/>
  <c r="CB21" i="6" s="1"/>
  <c r="CI21" i="3"/>
  <c r="CI21" i="4" s="1"/>
  <c r="CI21" i="5" s="1"/>
  <c r="CI21" i="6" s="1"/>
  <c r="BT28" i="3"/>
  <c r="BT28" i="4" s="1"/>
  <c r="BT28" i="5" s="1"/>
  <c r="BT28" i="6" s="1"/>
  <c r="BV28" i="3"/>
  <c r="BV28" i="4" s="1"/>
  <c r="BV28" i="5" s="1"/>
  <c r="BV28" i="6" s="1"/>
  <c r="BW28" i="3"/>
  <c r="BW28" i="4" s="1"/>
  <c r="BW28" i="5" s="1"/>
  <c r="BW28" i="6" s="1"/>
  <c r="CA28" i="3"/>
  <c r="CA28" i="4" s="1"/>
  <c r="CA28" i="5" s="1"/>
  <c r="CA28" i="6" s="1"/>
  <c r="CA58" i="3"/>
  <c r="BY58" i="3"/>
  <c r="BU58" i="3"/>
  <c r="CE57" i="3"/>
  <c r="BU57" i="3"/>
  <c r="CG57" i="3"/>
  <c r="CI24" i="3"/>
  <c r="BT24" i="3"/>
  <c r="BY24" i="3"/>
  <c r="BX8" i="3"/>
  <c r="CD8" i="3"/>
  <c r="CN8" i="3"/>
  <c r="BZ39" i="3"/>
  <c r="BT39" i="3"/>
  <c r="CG39" i="3"/>
  <c r="CD14" i="3"/>
  <c r="CJ14" i="3"/>
  <c r="CK14" i="3"/>
  <c r="W24" i="7"/>
  <c r="O12" i="7"/>
  <c r="CL37" i="3"/>
  <c r="BR37" i="3"/>
  <c r="BT37" i="3"/>
  <c r="CI23" i="3"/>
  <c r="BY23" i="3"/>
  <c r="BX23" i="3"/>
  <c r="BV38" i="3"/>
  <c r="BV38" i="4" s="1"/>
  <c r="BV38" i="5" s="1"/>
  <c r="BV38" i="6" s="1"/>
  <c r="BZ38" i="3"/>
  <c r="BZ38" i="4" s="1"/>
  <c r="BZ38" i="5" s="1"/>
  <c r="BZ38" i="6" s="1"/>
  <c r="CE38" i="3"/>
  <c r="CE38" i="4" s="1"/>
  <c r="CE38" i="5" s="1"/>
  <c r="CE38" i="6" s="1"/>
  <c r="CH12" i="3"/>
  <c r="CH12" i="4" s="1"/>
  <c r="CH12" i="5" s="1"/>
  <c r="CH12" i="6" s="1"/>
  <c r="CB12" i="3"/>
  <c r="CB12" i="4" s="1"/>
  <c r="CB12" i="5" s="1"/>
  <c r="CB12" i="6" s="1"/>
  <c r="BU12" i="3"/>
  <c r="BU12" i="4" s="1"/>
  <c r="BU12" i="5" s="1"/>
  <c r="BU12" i="6" s="1"/>
  <c r="CC18" i="3"/>
  <c r="CB18" i="3"/>
  <c r="BY18" i="3"/>
  <c r="CM45" i="3"/>
  <c r="CM45" i="4" s="1"/>
  <c r="CM45" i="5" s="1"/>
  <c r="CM45" i="6" s="1"/>
  <c r="BT45" i="3"/>
  <c r="BT45" i="4" s="1"/>
  <c r="BT45" i="5" s="1"/>
  <c r="BT45" i="6" s="1"/>
  <c r="V34" i="7"/>
  <c r="CC48" i="3"/>
  <c r="CC48" i="4" s="1"/>
  <c r="CC48" i="5" s="1"/>
  <c r="CC48" i="6" s="1"/>
  <c r="CE48" i="3"/>
  <c r="CE48" i="4" s="1"/>
  <c r="CE48" i="5" s="1"/>
  <c r="CE48" i="6" s="1"/>
  <c r="BV48" i="3"/>
  <c r="BV48" i="4" s="1"/>
  <c r="BV48" i="5" s="1"/>
  <c r="BV48" i="6" s="1"/>
  <c r="CL48" i="3"/>
  <c r="CL48" i="4" s="1"/>
  <c r="CL48" i="5" s="1"/>
  <c r="CL48" i="6" s="1"/>
  <c r="BV47" i="3"/>
  <c r="BV47" i="4" s="1"/>
  <c r="BV47" i="5" s="1"/>
  <c r="BV47" i="6" s="1"/>
  <c r="CA47" i="3"/>
  <c r="CA47" i="4" s="1"/>
  <c r="CA47" i="5" s="1"/>
  <c r="CA47" i="6" s="1"/>
  <c r="CC15" i="3"/>
  <c r="CC15" i="4" s="1"/>
  <c r="CC15" i="5" s="1"/>
  <c r="CC15" i="6" s="1"/>
  <c r="CY15" i="3"/>
  <c r="CY15" i="4" s="1"/>
  <c r="CY15" i="5" s="1"/>
  <c r="CY15" i="6" s="1"/>
  <c r="BY15" i="3"/>
  <c r="BY15" i="4" s="1"/>
  <c r="BY15" i="5" s="1"/>
  <c r="BY15" i="6" s="1"/>
  <c r="BT22" i="3"/>
  <c r="CC22" i="3"/>
  <c r="BY54" i="3"/>
  <c r="CB54" i="3"/>
  <c r="CI54" i="3"/>
  <c r="CN44" i="3"/>
  <c r="BY44" i="3"/>
  <c r="BY44" i="4" s="1"/>
  <c r="BY44" i="5" s="1"/>
  <c r="BY44" i="6" s="1"/>
  <c r="BW44" i="3"/>
  <c r="BW44" i="4" s="1"/>
  <c r="BW44" i="5" s="1"/>
  <c r="BW44" i="6" s="1"/>
  <c r="CB43" i="3"/>
  <c r="CB43" i="4" s="1"/>
  <c r="CB43" i="5" s="1"/>
  <c r="CB43" i="6" s="1"/>
  <c r="CB43" i="7" s="1"/>
  <c r="CB43" i="8" s="1"/>
  <c r="CB43" i="16" s="1"/>
  <c r="CB43" i="17" s="1"/>
  <c r="CB43" i="11" s="1"/>
  <c r="CB43" i="12" s="1"/>
  <c r="CB43" i="13" s="1"/>
  <c r="CM43" i="3"/>
  <c r="CM43" i="4" s="1"/>
  <c r="CM43" i="5" s="1"/>
  <c r="CM43" i="6" s="1"/>
  <c r="CM43" i="7" s="1"/>
  <c r="CM43" i="8" s="1"/>
  <c r="CM43" i="16" s="1"/>
  <c r="CM43" i="17" s="1"/>
  <c r="CM43" i="11" s="1"/>
  <c r="CM43" i="12" s="1"/>
  <c r="CM43" i="13" s="1"/>
  <c r="BT43" i="3"/>
  <c r="BT43" i="4" s="1"/>
  <c r="BT43" i="5" s="1"/>
  <c r="BT43" i="6" s="1"/>
  <c r="BT43" i="7" s="1"/>
  <c r="BT43" i="8" s="1"/>
  <c r="BT43" i="16" s="1"/>
  <c r="BT43" i="17" s="1"/>
  <c r="BT43" i="11" s="1"/>
  <c r="BT43" i="12" s="1"/>
  <c r="BT43" i="13" s="1"/>
  <c r="X24" i="7"/>
  <c r="N7" i="7"/>
  <c r="CI19" i="3"/>
  <c r="BU19" i="3"/>
  <c r="BX32" i="3"/>
  <c r="CC32" i="3"/>
  <c r="BW32" i="3"/>
  <c r="CD52" i="3"/>
  <c r="CE52" i="3"/>
  <c r="CE27" i="3"/>
  <c r="CL27" i="3"/>
  <c r="BR27" i="3"/>
  <c r="BW35" i="3"/>
  <c r="CG35" i="3"/>
  <c r="CF35" i="3"/>
  <c r="R23" i="7"/>
  <c r="H25" i="8"/>
  <c r="H16" i="8"/>
  <c r="O30" i="8"/>
  <c r="AB12" i="7"/>
  <c r="K36" i="8"/>
  <c r="O28" i="8"/>
  <c r="GK26" i="24"/>
  <c r="H26" i="8" s="1"/>
  <c r="Y14" i="7"/>
  <c r="H20" i="8"/>
  <c r="Y19" i="7"/>
  <c r="V36" i="8"/>
  <c r="W14" i="25"/>
  <c r="GM26" i="24"/>
  <c r="P37" i="8"/>
  <c r="GU42" i="24"/>
  <c r="J36" i="8"/>
  <c r="K27" i="8"/>
  <c r="R36" i="8"/>
  <c r="H30" i="8"/>
  <c r="V14" i="25"/>
  <c r="AB11" i="7"/>
  <c r="Z15" i="7"/>
  <c r="AA26" i="7"/>
  <c r="I30" i="8"/>
  <c r="I29" i="8"/>
  <c r="K42" i="8"/>
  <c r="Z14" i="7"/>
  <c r="GS42" i="24"/>
  <c r="I27" i="8"/>
  <c r="H35" i="8"/>
  <c r="O31" i="8"/>
  <c r="J34" i="8"/>
  <c r="Z42" i="7"/>
  <c r="CN9" i="4"/>
  <c r="CN28" i="4"/>
  <c r="O26" i="7"/>
  <c r="F14" i="25"/>
  <c r="CN50" i="4"/>
  <c r="CN48" i="4"/>
  <c r="CN29" i="4"/>
  <c r="CN11" i="4"/>
  <c r="CN7" i="4"/>
  <c r="CN51" i="4"/>
  <c r="CN12" i="4"/>
  <c r="CN43" i="4"/>
  <c r="G42" i="8"/>
  <c r="H42" i="8"/>
  <c r="X26" i="7"/>
  <c r="CN38" i="4"/>
  <c r="CN45" i="4"/>
  <c r="CN47" i="4"/>
  <c r="O14" i="25"/>
  <c r="CN21" i="5"/>
  <c r="CN33" i="5"/>
  <c r="U26" i="7"/>
  <c r="CN30" i="4"/>
  <c r="CN46" i="4"/>
  <c r="CN20" i="4"/>
  <c r="CN15" i="5"/>
  <c r="CN16" i="4"/>
  <c r="CN44" i="4"/>
  <c r="L14" i="25"/>
  <c r="CN9" i="5"/>
  <c r="CN28" i="5"/>
  <c r="CN51" i="5"/>
  <c r="CN48" i="5"/>
  <c r="CN29" i="5"/>
  <c r="CN11" i="5"/>
  <c r="CN7" i="5"/>
  <c r="CN52" i="5"/>
  <c r="CN12" i="5"/>
  <c r="CN43" i="5"/>
  <c r="CN38" i="5"/>
  <c r="CN45" i="5"/>
  <c r="CN21" i="6"/>
  <c r="CN33" i="6"/>
  <c r="CN30" i="5"/>
  <c r="CN46" i="5"/>
  <c r="CN20" i="5"/>
  <c r="CN15" i="6"/>
  <c r="CN16" i="5"/>
  <c r="CN44" i="5"/>
  <c r="CN9" i="6"/>
  <c r="CN28" i="6"/>
  <c r="CN48" i="6"/>
  <c r="CN29" i="6"/>
  <c r="CN11" i="6"/>
  <c r="CN7" i="6"/>
  <c r="CN51" i="6"/>
  <c r="CN12" i="6"/>
  <c r="CN43" i="6"/>
  <c r="CN38" i="6"/>
  <c r="CN45" i="6"/>
  <c r="CN30" i="6"/>
  <c r="CN46" i="6"/>
  <c r="CN20" i="6"/>
  <c r="CN16" i="6"/>
  <c r="CN44" i="6"/>
  <c r="CN43" i="7"/>
  <c r="CN43" i="8"/>
  <c r="CN43" i="16"/>
  <c r="BL43" i="16" l="1"/>
  <c r="BK43" i="16" s="1"/>
  <c r="BL43" i="8"/>
  <c r="BK43" i="8" s="1"/>
  <c r="BL43" i="7"/>
  <c r="BK43" i="7" s="1"/>
  <c r="BL44" i="6"/>
  <c r="BK44" i="6" s="1"/>
  <c r="BL16" i="6"/>
  <c r="BK16" i="6" s="1"/>
  <c r="BL20" i="6"/>
  <c r="BK20" i="6" s="1"/>
  <c r="BL46" i="6"/>
  <c r="BK46" i="6" s="1"/>
  <c r="BL30" i="6"/>
  <c r="BK30" i="6" s="1"/>
  <c r="BL45" i="6"/>
  <c r="BK45" i="6" s="1"/>
  <c r="BL38" i="6"/>
  <c r="BK38" i="6" s="1"/>
  <c r="BL43" i="6"/>
  <c r="BK43" i="6" s="1"/>
  <c r="BL12" i="6"/>
  <c r="BK12" i="6" s="1"/>
  <c r="BL51" i="6"/>
  <c r="BK51" i="6" s="1"/>
  <c r="BL7" i="6"/>
  <c r="BK7" i="6" s="1"/>
  <c r="BL11" i="6"/>
  <c r="BK11" i="6" s="1"/>
  <c r="BL29" i="6"/>
  <c r="BK29" i="6" s="1"/>
  <c r="BL48" i="6"/>
  <c r="BK48" i="6" s="1"/>
  <c r="BO48" i="6" s="1"/>
  <c r="BL28" i="6"/>
  <c r="BK28" i="6" s="1"/>
  <c r="BL9" i="6"/>
  <c r="BK9" i="6" s="1"/>
  <c r="BL44" i="5"/>
  <c r="BK44" i="5" s="1"/>
  <c r="BO44" i="5" s="1"/>
  <c r="BL16" i="5"/>
  <c r="BK16" i="5" s="1"/>
  <c r="BO16" i="5" s="1"/>
  <c r="BL15" i="6"/>
  <c r="BK15" i="6" s="1"/>
  <c r="BL20" i="5"/>
  <c r="BK20" i="5" s="1"/>
  <c r="BO20" i="5" s="1"/>
  <c r="BL46" i="5"/>
  <c r="BK46" i="5" s="1"/>
  <c r="BO46" i="5" s="1"/>
  <c r="BL30" i="5"/>
  <c r="BK30" i="5" s="1"/>
  <c r="BL33" i="6"/>
  <c r="BK33" i="6" s="1"/>
  <c r="BL21" i="6"/>
  <c r="BK21" i="6" s="1"/>
  <c r="BL45" i="5"/>
  <c r="BK45" i="5" s="1"/>
  <c r="BO45" i="5" s="1"/>
  <c r="BL38" i="5"/>
  <c r="BK38" i="5" s="1"/>
  <c r="BL43" i="5"/>
  <c r="BK43" i="5" s="1"/>
  <c r="BL12" i="5"/>
  <c r="BK12" i="5" s="1"/>
  <c r="BO12" i="5" s="1"/>
  <c r="BL52" i="5"/>
  <c r="BK52" i="5" s="1"/>
  <c r="BL7" i="5"/>
  <c r="BK7" i="5" s="1"/>
  <c r="BO7" i="5" s="1"/>
  <c r="BL11" i="5"/>
  <c r="BK11" i="5" s="1"/>
  <c r="BO11" i="5" s="1"/>
  <c r="BL29" i="5"/>
  <c r="BK29" i="5" s="1"/>
  <c r="BL48" i="5"/>
  <c r="BK48" i="5" s="1"/>
  <c r="BO48" i="5" s="1"/>
  <c r="BL51" i="5"/>
  <c r="BK51" i="5" s="1"/>
  <c r="BL28" i="5"/>
  <c r="BK28" i="5" s="1"/>
  <c r="BO28" i="5" s="1"/>
  <c r="BL9" i="5"/>
  <c r="BK9" i="5" s="1"/>
  <c r="BO9" i="5" s="1"/>
  <c r="BL44" i="4"/>
  <c r="BK44" i="4" s="1"/>
  <c r="BO44" i="4" s="1"/>
  <c r="BL16" i="4"/>
  <c r="BK16" i="4" s="1"/>
  <c r="BO16" i="4" s="1"/>
  <c r="BL15" i="5"/>
  <c r="BK15" i="5" s="1"/>
  <c r="BO15" i="5" s="1"/>
  <c r="BL20" i="4"/>
  <c r="BK20" i="4" s="1"/>
  <c r="BL46" i="4"/>
  <c r="BK46" i="4" s="1"/>
  <c r="BO46" i="4" s="1"/>
  <c r="BL30" i="4"/>
  <c r="BK30" i="4" s="1"/>
  <c r="BL33" i="5"/>
  <c r="BK33" i="5" s="1"/>
  <c r="BO33" i="5" s="1"/>
  <c r="BL21" i="5"/>
  <c r="BK21" i="5" s="1"/>
  <c r="BO21" i="5" s="1"/>
  <c r="BL47" i="4"/>
  <c r="BK47" i="4" s="1"/>
  <c r="BO47" i="4" s="1"/>
  <c r="BL45" i="4"/>
  <c r="BK45" i="4" s="1"/>
  <c r="BO45" i="4" s="1"/>
  <c r="BL38" i="4"/>
  <c r="BK38" i="4" s="1"/>
  <c r="BO38" i="4" s="1"/>
  <c r="BL43" i="4"/>
  <c r="BK43" i="4" s="1"/>
  <c r="BL12" i="4"/>
  <c r="BK12" i="4" s="1"/>
  <c r="BL51" i="4"/>
  <c r="BK51" i="4" s="1"/>
  <c r="BO51" i="4" s="1"/>
  <c r="BL7" i="4"/>
  <c r="BK7" i="4" s="1"/>
  <c r="BO7" i="4" s="1"/>
  <c r="BL11" i="4"/>
  <c r="BK11" i="4" s="1"/>
  <c r="BO11" i="4" s="1"/>
  <c r="BL29" i="4"/>
  <c r="BK29" i="4" s="1"/>
  <c r="BL48" i="4"/>
  <c r="BK48" i="4" s="1"/>
  <c r="BO48" i="4" s="1"/>
  <c r="BL50" i="4"/>
  <c r="BK50" i="4" s="1"/>
  <c r="BL28" i="4"/>
  <c r="BK28" i="4" s="1"/>
  <c r="BL9" i="4"/>
  <c r="BK9" i="4" s="1"/>
  <c r="N64" i="7"/>
  <c r="N67" i="7"/>
  <c r="N68" i="7"/>
  <c r="N65" i="7"/>
  <c r="N61" i="7"/>
  <c r="N66" i="7"/>
  <c r="N63" i="7"/>
  <c r="N62" i="7"/>
  <c r="BL44" i="3"/>
  <c r="BK44" i="3" s="1"/>
  <c r="BL8" i="3"/>
  <c r="BK8" i="3" s="1"/>
  <c r="BL16" i="3"/>
  <c r="BK16" i="3" s="1"/>
  <c r="AX18" i="6"/>
  <c r="CT18" i="6"/>
  <c r="BE18" i="6"/>
  <c r="BB18" i="6"/>
  <c r="AY18" i="6"/>
  <c r="AR18" i="6"/>
  <c r="AO18" i="6"/>
  <c r="AW18" i="6"/>
  <c r="BI18" i="6"/>
  <c r="CX18" i="6"/>
  <c r="AQ18" i="6"/>
  <c r="BC18" i="6"/>
  <c r="BD18" i="6"/>
  <c r="AU18" i="6"/>
  <c r="CW18" i="6"/>
  <c r="AZ18" i="6"/>
  <c r="AN18" i="6"/>
  <c r="BF18" i="6"/>
  <c r="BG18" i="6"/>
  <c r="BH18" i="6"/>
  <c r="BA18" i="6"/>
  <c r="AS18" i="6"/>
  <c r="AP18" i="6"/>
  <c r="AT18" i="6"/>
  <c r="AV18" i="6"/>
  <c r="BJ18" i="6"/>
  <c r="BL55" i="3"/>
  <c r="BK55" i="3" s="1"/>
  <c r="CT23" i="4"/>
  <c r="CW23" i="4"/>
  <c r="AQ23" i="4"/>
  <c r="AX23" i="4"/>
  <c r="BJ23" i="4"/>
  <c r="AT23" i="4"/>
  <c r="AR23" i="4"/>
  <c r="BE23" i="4"/>
  <c r="AY23" i="4"/>
  <c r="BH23" i="4"/>
  <c r="AP23" i="4"/>
  <c r="CX23" i="4"/>
  <c r="BA23" i="4"/>
  <c r="AS23" i="4"/>
  <c r="AZ23" i="4"/>
  <c r="AV23" i="4"/>
  <c r="AO23" i="4"/>
  <c r="BD23" i="4"/>
  <c r="BB23" i="4"/>
  <c r="BC23" i="4"/>
  <c r="AW23" i="4"/>
  <c r="BI23" i="4"/>
  <c r="BG23" i="4"/>
  <c r="AU23" i="4"/>
  <c r="BF23" i="4"/>
  <c r="AN23" i="4"/>
  <c r="AN25" i="4"/>
  <c r="CW25" i="4"/>
  <c r="AO25" i="4"/>
  <c r="BI25" i="4"/>
  <c r="BB25" i="4"/>
  <c r="AZ25" i="4"/>
  <c r="BE25" i="4"/>
  <c r="BG25" i="4"/>
  <c r="AW25" i="4"/>
  <c r="AU25" i="4"/>
  <c r="AS25" i="4"/>
  <c r="CX25" i="4"/>
  <c r="BF25" i="4"/>
  <c r="BD25" i="4"/>
  <c r="AR25" i="4"/>
  <c r="AX25" i="4"/>
  <c r="AV25" i="4"/>
  <c r="AQ25" i="4"/>
  <c r="CT25" i="4"/>
  <c r="AY25" i="4"/>
  <c r="AP25" i="4"/>
  <c r="AT25" i="4"/>
  <c r="BJ25" i="4"/>
  <c r="BH25" i="4"/>
  <c r="BC25" i="4"/>
  <c r="BA25" i="4"/>
  <c r="AP10" i="4"/>
  <c r="BF10" i="4"/>
  <c r="AV10" i="4"/>
  <c r="AY10" i="4"/>
  <c r="AT10" i="4"/>
  <c r="AZ10" i="4"/>
  <c r="BD10" i="4"/>
  <c r="BC10" i="4"/>
  <c r="AS10" i="4"/>
  <c r="BB10" i="4"/>
  <c r="AQ10" i="4"/>
  <c r="CT10" i="4"/>
  <c r="BH10" i="4"/>
  <c r="BG10" i="4"/>
  <c r="AN10" i="4"/>
  <c r="BE10" i="4"/>
  <c r="BI10" i="4"/>
  <c r="AW10" i="4"/>
  <c r="CW10" i="4"/>
  <c r="AR10" i="4"/>
  <c r="BJ10" i="4"/>
  <c r="AO10" i="4"/>
  <c r="AX10" i="4"/>
  <c r="AU10" i="4"/>
  <c r="CX10" i="4"/>
  <c r="BA10" i="4"/>
  <c r="BH59" i="4"/>
  <c r="AT59" i="4"/>
  <c r="AX59" i="4"/>
  <c r="AR59" i="4"/>
  <c r="AZ59" i="4"/>
  <c r="AP59" i="4"/>
  <c r="AU59" i="4"/>
  <c r="BD59" i="4"/>
  <c r="AY59" i="4"/>
  <c r="AS59" i="4"/>
  <c r="BJ59" i="4"/>
  <c r="BG59" i="4"/>
  <c r="CT59" i="4"/>
  <c r="AQ59" i="4"/>
  <c r="AW59" i="4"/>
  <c r="BE59" i="4"/>
  <c r="BA59" i="4"/>
  <c r="BF59" i="4"/>
  <c r="AV59" i="4"/>
  <c r="AO59" i="4"/>
  <c r="BB59" i="4"/>
  <c r="BC59" i="4"/>
  <c r="CW59" i="4"/>
  <c r="CX59" i="4"/>
  <c r="BI59" i="4"/>
  <c r="AN59" i="4"/>
  <c r="AO17" i="6"/>
  <c r="BA17" i="6"/>
  <c r="AX17" i="6"/>
  <c r="CW17" i="6"/>
  <c r="BE17" i="6"/>
  <c r="BJ17" i="6"/>
  <c r="BF17" i="6"/>
  <c r="AZ17" i="6"/>
  <c r="AP17" i="6"/>
  <c r="BI17" i="6"/>
  <c r="BC17" i="6"/>
  <c r="BD17" i="6"/>
  <c r="AT17" i="6"/>
  <c r="AS17" i="6"/>
  <c r="AR17" i="6"/>
  <c r="AV17" i="6"/>
  <c r="BB17" i="6"/>
  <c r="AU17" i="6"/>
  <c r="AQ17" i="6"/>
  <c r="CX17" i="6"/>
  <c r="AW17" i="6"/>
  <c r="BH17" i="6"/>
  <c r="CT17" i="6"/>
  <c r="AN17" i="6"/>
  <c r="BG17" i="6"/>
  <c r="AY17" i="6"/>
  <c r="BL15" i="4"/>
  <c r="BK15" i="4" s="1"/>
  <c r="BL22" i="3"/>
  <c r="BK22" i="3" s="1"/>
  <c r="BL18" i="3"/>
  <c r="BK18" i="3" s="1"/>
  <c r="J64" i="7"/>
  <c r="J66" i="7"/>
  <c r="J65" i="7"/>
  <c r="J61" i="7"/>
  <c r="J68" i="7"/>
  <c r="J62" i="7"/>
  <c r="J67" i="7"/>
  <c r="J63" i="7"/>
  <c r="BL24" i="3"/>
  <c r="BK24" i="3" s="1"/>
  <c r="BL58" i="3"/>
  <c r="BK58" i="3" s="1"/>
  <c r="BL20" i="3"/>
  <c r="BK20" i="3" s="1"/>
  <c r="AV26" i="4"/>
  <c r="BH26" i="4"/>
  <c r="CX26" i="4"/>
  <c r="BD26" i="4"/>
  <c r="AW26" i="4"/>
  <c r="BI26" i="4"/>
  <c r="AT26" i="4"/>
  <c r="CW26" i="4"/>
  <c r="AP26" i="4"/>
  <c r="AY26" i="4"/>
  <c r="BG26" i="4"/>
  <c r="AS26" i="4"/>
  <c r="BC26" i="4"/>
  <c r="AO26" i="4"/>
  <c r="AR26" i="4"/>
  <c r="AZ26" i="4"/>
  <c r="AN26" i="4"/>
  <c r="BJ26" i="4"/>
  <c r="BA26" i="4"/>
  <c r="AX26" i="4"/>
  <c r="AQ26" i="4"/>
  <c r="BB26" i="4"/>
  <c r="AU26" i="4"/>
  <c r="BF26" i="4"/>
  <c r="CT26" i="4"/>
  <c r="BE26" i="4"/>
  <c r="AT31" i="4"/>
  <c r="BE31" i="4"/>
  <c r="AZ31" i="4"/>
  <c r="BG31" i="4"/>
  <c r="BF31" i="4"/>
  <c r="AO31" i="4"/>
  <c r="BD31" i="4"/>
  <c r="AU31" i="4"/>
  <c r="CX31" i="4"/>
  <c r="BC31" i="4"/>
  <c r="AV31" i="4"/>
  <c r="AR31" i="4"/>
  <c r="BJ31" i="4"/>
  <c r="CT31" i="4"/>
  <c r="AS31" i="4"/>
  <c r="AY31" i="4"/>
  <c r="BH31" i="4"/>
  <c r="AP31" i="4"/>
  <c r="AW31" i="4"/>
  <c r="AQ31" i="4"/>
  <c r="AX31" i="4"/>
  <c r="BB31" i="4"/>
  <c r="BI31" i="4"/>
  <c r="CW31" i="4"/>
  <c r="BA31" i="4"/>
  <c r="AN31" i="4"/>
  <c r="BB17" i="4"/>
  <c r="AY17" i="4"/>
  <c r="BH17" i="4"/>
  <c r="AO17" i="4"/>
  <c r="AR17" i="4"/>
  <c r="AX17" i="4"/>
  <c r="BF17" i="4"/>
  <c r="AZ17" i="4"/>
  <c r="BE17" i="4"/>
  <c r="BG17" i="4"/>
  <c r="CW17" i="4"/>
  <c r="AV17" i="4"/>
  <c r="AP17" i="4"/>
  <c r="BD17" i="4"/>
  <c r="BA17" i="4"/>
  <c r="AU17" i="4"/>
  <c r="AQ17" i="4"/>
  <c r="AS17" i="4"/>
  <c r="BC17" i="4"/>
  <c r="CX17" i="4"/>
  <c r="AN17" i="4"/>
  <c r="CT17" i="4"/>
  <c r="AW17" i="4"/>
  <c r="BI17" i="4"/>
  <c r="BJ17" i="4"/>
  <c r="AT17" i="4"/>
  <c r="CX53" i="4"/>
  <c r="BI53" i="4"/>
  <c r="BE53" i="4"/>
  <c r="BH53" i="4"/>
  <c r="AZ53" i="4"/>
  <c r="AQ53" i="4"/>
  <c r="AX53" i="4"/>
  <c r="BD53" i="4"/>
  <c r="AW53" i="4"/>
  <c r="BB53" i="4"/>
  <c r="AU53" i="4"/>
  <c r="AR53" i="4"/>
  <c r="CT53" i="4"/>
  <c r="AP53" i="4"/>
  <c r="AT53" i="4"/>
  <c r="AO53" i="4"/>
  <c r="BA53" i="4"/>
  <c r="AY53" i="4"/>
  <c r="AN53" i="4"/>
  <c r="BG53" i="4"/>
  <c r="BF53" i="4"/>
  <c r="AS53" i="4"/>
  <c r="BJ53" i="4"/>
  <c r="AV53" i="4"/>
  <c r="BC53" i="4"/>
  <c r="CW53" i="4"/>
  <c r="BL54" i="3"/>
  <c r="BK54" i="3" s="1"/>
  <c r="BL15" i="3"/>
  <c r="BK15" i="3" s="1"/>
  <c r="BL25" i="3"/>
  <c r="BK25" i="3" s="1"/>
  <c r="BL46" i="3"/>
  <c r="BK46" i="3" s="1"/>
  <c r="BL30" i="3"/>
  <c r="BK30" i="3" s="1"/>
  <c r="BL49" i="3"/>
  <c r="BK49" i="3" s="1"/>
  <c r="BL59" i="3"/>
  <c r="BK59" i="3" s="1"/>
  <c r="AV24" i="4"/>
  <c r="AQ24" i="4"/>
  <c r="AP24" i="4"/>
  <c r="BF24" i="4"/>
  <c r="BB24" i="4"/>
  <c r="AN24" i="4"/>
  <c r="AZ24" i="4"/>
  <c r="AO24" i="4"/>
  <c r="BE24" i="4"/>
  <c r="BH24" i="4"/>
  <c r="CT24" i="4"/>
  <c r="AW24" i="4"/>
  <c r="BI24" i="4"/>
  <c r="BG24" i="4"/>
  <c r="BC24" i="4"/>
  <c r="AT24" i="4"/>
  <c r="AY24" i="4"/>
  <c r="CW24" i="4"/>
  <c r="AU24" i="4"/>
  <c r="CX24" i="4"/>
  <c r="AS24" i="4"/>
  <c r="BA24" i="4"/>
  <c r="AR24" i="4"/>
  <c r="BJ24" i="4"/>
  <c r="AX24" i="4"/>
  <c r="BD24" i="4"/>
  <c r="AQ27" i="4"/>
  <c r="CW27" i="4"/>
  <c r="AR27" i="4"/>
  <c r="CX27" i="4"/>
  <c r="BF27" i="4"/>
  <c r="AN27" i="4"/>
  <c r="AV27" i="4"/>
  <c r="BE27" i="4"/>
  <c r="BI27" i="4"/>
  <c r="AS27" i="4"/>
  <c r="BG27" i="4"/>
  <c r="BA27" i="4"/>
  <c r="CT27" i="4"/>
  <c r="AP27" i="4"/>
  <c r="AW27" i="4"/>
  <c r="BB27" i="4"/>
  <c r="AZ27" i="4"/>
  <c r="AO27" i="4"/>
  <c r="AU27" i="4"/>
  <c r="BJ27" i="4"/>
  <c r="BC27" i="4"/>
  <c r="BD27" i="4"/>
  <c r="AT27" i="4"/>
  <c r="AY27" i="4"/>
  <c r="BH27" i="4"/>
  <c r="AX27" i="4"/>
  <c r="AN14" i="4"/>
  <c r="BE14" i="4"/>
  <c r="CX14" i="4"/>
  <c r="CT14" i="4"/>
  <c r="AQ14" i="4"/>
  <c r="AX14" i="4"/>
  <c r="BB14" i="4"/>
  <c r="AR14" i="4"/>
  <c r="BH14" i="4"/>
  <c r="BC14" i="4"/>
  <c r="AO14" i="4"/>
  <c r="AU14" i="4"/>
  <c r="AZ14" i="4"/>
  <c r="CW14" i="4"/>
  <c r="AV14" i="4"/>
  <c r="BF14" i="4"/>
  <c r="AP14" i="4"/>
  <c r="BG14" i="4"/>
  <c r="BJ14" i="4"/>
  <c r="AS14" i="4"/>
  <c r="BI14" i="4"/>
  <c r="BD14" i="4"/>
  <c r="AW14" i="4"/>
  <c r="AY14" i="4"/>
  <c r="BA14" i="4"/>
  <c r="AT14" i="4"/>
  <c r="CT58" i="4"/>
  <c r="AQ58" i="4"/>
  <c r="AN58" i="4"/>
  <c r="AW58" i="4"/>
  <c r="AT58" i="4"/>
  <c r="BI58" i="4"/>
  <c r="AY58" i="4"/>
  <c r="AR58" i="4"/>
  <c r="BA58" i="4"/>
  <c r="BF58" i="4"/>
  <c r="BJ58" i="4"/>
  <c r="AZ58" i="4"/>
  <c r="BG58" i="4"/>
  <c r="AP58" i="4"/>
  <c r="AX58" i="4"/>
  <c r="CW58" i="4"/>
  <c r="AU58" i="4"/>
  <c r="BH58" i="4"/>
  <c r="CX58" i="4"/>
  <c r="BC58" i="4"/>
  <c r="BB58" i="4"/>
  <c r="AS58" i="4"/>
  <c r="AO58" i="4"/>
  <c r="BD58" i="4"/>
  <c r="BE58" i="4"/>
  <c r="AV58" i="4"/>
  <c r="BL33" i="4"/>
  <c r="BK33" i="4" s="1"/>
  <c r="BL21" i="4"/>
  <c r="BK21" i="4" s="1"/>
  <c r="FY25" i="24"/>
  <c r="BL34" i="3"/>
  <c r="BK34" i="3" s="1"/>
  <c r="BL10" i="3"/>
  <c r="BK10" i="3" s="1"/>
  <c r="AW19" i="4"/>
  <c r="AU19" i="4"/>
  <c r="AV19" i="4"/>
  <c r="BA19" i="4"/>
  <c r="BB19" i="4"/>
  <c r="AY19" i="4"/>
  <c r="AO19" i="4"/>
  <c r="AT19" i="4"/>
  <c r="BH19" i="4"/>
  <c r="CX19" i="4"/>
  <c r="BD19" i="4"/>
  <c r="AZ19" i="4"/>
  <c r="BG19" i="4"/>
  <c r="CW19" i="4"/>
  <c r="AS19" i="4"/>
  <c r="AR19" i="4"/>
  <c r="BF19" i="4"/>
  <c r="AP19" i="4"/>
  <c r="BE19" i="4"/>
  <c r="CT19" i="4"/>
  <c r="AX19" i="4"/>
  <c r="AQ19" i="4"/>
  <c r="BI19" i="4"/>
  <c r="AN19" i="4"/>
  <c r="BJ19" i="4"/>
  <c r="BC19" i="4"/>
  <c r="BF34" i="4"/>
  <c r="AU34" i="4"/>
  <c r="BI34" i="4"/>
  <c r="AO34" i="4"/>
  <c r="BG34" i="4"/>
  <c r="BC34" i="4"/>
  <c r="BJ34" i="4"/>
  <c r="CT34" i="4"/>
  <c r="CW34" i="4"/>
  <c r="AS34" i="4"/>
  <c r="BD34" i="4"/>
  <c r="AX34" i="4"/>
  <c r="AR34" i="4"/>
  <c r="AQ34" i="4"/>
  <c r="BA34" i="4"/>
  <c r="AW34" i="4"/>
  <c r="BE34" i="4"/>
  <c r="AY34" i="4"/>
  <c r="AP34" i="4"/>
  <c r="AZ34" i="4"/>
  <c r="AT34" i="4"/>
  <c r="AN34" i="4"/>
  <c r="AV34" i="4"/>
  <c r="BH34" i="4"/>
  <c r="BB34" i="4"/>
  <c r="CX34" i="4"/>
  <c r="CT41" i="4"/>
  <c r="BJ41" i="4"/>
  <c r="BH41" i="4"/>
  <c r="CX41" i="4"/>
  <c r="AZ41" i="4"/>
  <c r="BF41" i="4"/>
  <c r="AR41" i="4"/>
  <c r="AV41" i="4"/>
  <c r="AX41" i="4"/>
  <c r="CW41" i="4"/>
  <c r="BB41" i="4"/>
  <c r="AY41" i="4"/>
  <c r="BE41" i="4"/>
  <c r="BI41" i="4"/>
  <c r="AO41" i="4"/>
  <c r="BD41" i="4"/>
  <c r="AW41" i="4"/>
  <c r="AQ41" i="4"/>
  <c r="BG41" i="4"/>
  <c r="AS41" i="4"/>
  <c r="AT41" i="4"/>
  <c r="BC41" i="4"/>
  <c r="AN41" i="4"/>
  <c r="BA41" i="4"/>
  <c r="AU41" i="4"/>
  <c r="AP41" i="4"/>
  <c r="AU55" i="4"/>
  <c r="BB55" i="4"/>
  <c r="AX55" i="4"/>
  <c r="CW55" i="4"/>
  <c r="CX55" i="4"/>
  <c r="AS55" i="4"/>
  <c r="AT55" i="4"/>
  <c r="BE55" i="4"/>
  <c r="BA55" i="4"/>
  <c r="AZ55" i="4"/>
  <c r="AV55" i="4"/>
  <c r="AP55" i="4"/>
  <c r="AO55" i="4"/>
  <c r="AN55" i="4"/>
  <c r="AY55" i="4"/>
  <c r="BF55" i="4"/>
  <c r="CT55" i="4"/>
  <c r="AW55" i="4"/>
  <c r="BG55" i="4"/>
  <c r="AR55" i="4"/>
  <c r="BC55" i="4"/>
  <c r="BH55" i="4"/>
  <c r="AQ55" i="4"/>
  <c r="BD55" i="4"/>
  <c r="BJ55" i="4"/>
  <c r="BI55" i="4"/>
  <c r="BL47" i="3"/>
  <c r="BK47" i="3" s="1"/>
  <c r="BL45" i="3"/>
  <c r="BK45" i="3" s="1"/>
  <c r="BL38" i="3"/>
  <c r="BK38" i="3" s="1"/>
  <c r="BL14" i="3"/>
  <c r="BK14" i="3" s="1"/>
  <c r="BL39" i="3"/>
  <c r="BK39" i="3" s="1"/>
  <c r="BL21" i="3"/>
  <c r="BK21" i="3" s="1"/>
  <c r="BL33" i="3"/>
  <c r="BK33" i="3" s="1"/>
  <c r="T63" i="7"/>
  <c r="T65" i="7"/>
  <c r="T61" i="7"/>
  <c r="T62" i="7"/>
  <c r="T64" i="7"/>
  <c r="T67" i="7"/>
  <c r="T68" i="7"/>
  <c r="T66" i="7"/>
  <c r="AY18" i="4"/>
  <c r="AT18" i="4"/>
  <c r="BD18" i="4"/>
  <c r="CW18" i="4"/>
  <c r="AO18" i="4"/>
  <c r="CT18" i="4"/>
  <c r="BC18" i="4"/>
  <c r="BF18" i="4"/>
  <c r="BI18" i="4"/>
  <c r="BE18" i="4"/>
  <c r="AP18" i="4"/>
  <c r="AQ18" i="4"/>
  <c r="BG18" i="4"/>
  <c r="CX18" i="4"/>
  <c r="BA18" i="4"/>
  <c r="BH18" i="4"/>
  <c r="AS18" i="4"/>
  <c r="AW18" i="4"/>
  <c r="AZ18" i="4"/>
  <c r="BJ18" i="4"/>
  <c r="AR18" i="4"/>
  <c r="AN18" i="4"/>
  <c r="AX18" i="4"/>
  <c r="BB18" i="4"/>
  <c r="AU18" i="4"/>
  <c r="AV18" i="4"/>
  <c r="BA32" i="4"/>
  <c r="AX32" i="4"/>
  <c r="AZ32" i="4"/>
  <c r="AV32" i="4"/>
  <c r="AQ32" i="4"/>
  <c r="CW32" i="4"/>
  <c r="BD32" i="4"/>
  <c r="BI32" i="4"/>
  <c r="CX32" i="4"/>
  <c r="AT32" i="4"/>
  <c r="AW32" i="4"/>
  <c r="BB32" i="4"/>
  <c r="BC32" i="4"/>
  <c r="BJ32" i="4"/>
  <c r="CT32" i="4"/>
  <c r="BG32" i="4"/>
  <c r="AU32" i="4"/>
  <c r="AP32" i="4"/>
  <c r="BF32" i="4"/>
  <c r="BE32" i="4"/>
  <c r="AS32" i="4"/>
  <c r="AY32" i="4"/>
  <c r="AO32" i="4"/>
  <c r="AN32" i="4"/>
  <c r="AR32" i="4"/>
  <c r="BH32" i="4"/>
  <c r="AK69" i="4"/>
  <c r="AK68" i="4"/>
  <c r="AK67" i="4"/>
  <c r="AK63" i="4"/>
  <c r="AK66" i="4"/>
  <c r="AK64" i="4"/>
  <c r="AK62" i="4"/>
  <c r="AK65" i="4"/>
  <c r="BD8" i="4"/>
  <c r="BC8" i="4"/>
  <c r="BF8" i="4"/>
  <c r="CW8" i="4"/>
  <c r="AR8" i="4"/>
  <c r="BH8" i="4"/>
  <c r="AV8" i="4"/>
  <c r="AN8" i="4"/>
  <c r="AU8" i="4"/>
  <c r="BG8" i="4"/>
  <c r="AX8" i="4"/>
  <c r="BE8" i="4"/>
  <c r="CT8" i="4"/>
  <c r="BI8" i="4"/>
  <c r="CX8" i="4"/>
  <c r="AT8" i="4"/>
  <c r="BB8" i="4"/>
  <c r="AZ8" i="4"/>
  <c r="BJ8" i="4"/>
  <c r="AW8" i="4"/>
  <c r="AP8" i="4"/>
  <c r="AY8" i="4"/>
  <c r="AQ8" i="4"/>
  <c r="AS8" i="4"/>
  <c r="AO8" i="4"/>
  <c r="BA8" i="4"/>
  <c r="CT60" i="4"/>
  <c r="BG60" i="4"/>
  <c r="AU60" i="4"/>
  <c r="AP60" i="4"/>
  <c r="AR60" i="4"/>
  <c r="AW60" i="4"/>
  <c r="CW60" i="4"/>
  <c r="AZ60" i="4"/>
  <c r="AY60" i="4"/>
  <c r="AV60" i="4"/>
  <c r="AS60" i="4"/>
  <c r="BF60" i="4"/>
  <c r="AX60" i="4"/>
  <c r="CX60" i="4"/>
  <c r="BD60" i="4"/>
  <c r="BI60" i="4"/>
  <c r="BA60" i="4"/>
  <c r="AQ60" i="4"/>
  <c r="BB60" i="4"/>
  <c r="BJ60" i="4"/>
  <c r="AN60" i="4"/>
  <c r="BH60" i="4"/>
  <c r="AT60" i="4"/>
  <c r="BE60" i="4"/>
  <c r="BC60" i="4"/>
  <c r="AO60" i="4"/>
  <c r="BL19" i="3"/>
  <c r="BK19" i="3" s="1"/>
  <c r="BL43" i="3"/>
  <c r="BK43" i="3" s="1"/>
  <c r="BL12" i="3"/>
  <c r="BK12" i="3" s="1"/>
  <c r="BL37" i="3"/>
  <c r="BK37" i="3" s="1"/>
  <c r="BL51" i="3"/>
  <c r="BK51" i="3" s="1"/>
  <c r="BL17" i="3"/>
  <c r="BK17" i="3" s="1"/>
  <c r="BL7" i="3"/>
  <c r="BK7" i="3" s="1"/>
  <c r="BL11" i="3"/>
  <c r="BK11" i="3" s="1"/>
  <c r="BL29" i="3"/>
  <c r="BK29" i="3" s="1"/>
  <c r="BL36" i="3"/>
  <c r="BK36" i="3" s="1"/>
  <c r="BB40" i="4"/>
  <c r="AU40" i="4"/>
  <c r="AQ40" i="4"/>
  <c r="AP40" i="4"/>
  <c r="BJ40" i="4"/>
  <c r="AX40" i="4"/>
  <c r="AN40" i="4"/>
  <c r="CW40" i="4"/>
  <c r="AS40" i="4"/>
  <c r="BA40" i="4"/>
  <c r="BE40" i="4"/>
  <c r="BH40" i="4"/>
  <c r="CT40" i="4"/>
  <c r="CX40" i="4"/>
  <c r="AY40" i="4"/>
  <c r="BI40" i="4"/>
  <c r="AR40" i="4"/>
  <c r="AV40" i="4"/>
  <c r="BD40" i="4"/>
  <c r="BF40" i="4"/>
  <c r="BG40" i="4"/>
  <c r="AT40" i="4"/>
  <c r="AO40" i="4"/>
  <c r="AW40" i="4"/>
  <c r="BC40" i="4"/>
  <c r="AZ40" i="4"/>
  <c r="AZ37" i="4"/>
  <c r="BI37" i="4"/>
  <c r="AP37" i="4"/>
  <c r="AU37" i="4"/>
  <c r="BJ37" i="4"/>
  <c r="CT37" i="4"/>
  <c r="BE37" i="4"/>
  <c r="AX37" i="4"/>
  <c r="CW37" i="4"/>
  <c r="AO37" i="4"/>
  <c r="AS37" i="4"/>
  <c r="AN37" i="4"/>
  <c r="BC37" i="4"/>
  <c r="BB37" i="4"/>
  <c r="AY37" i="4"/>
  <c r="BF37" i="4"/>
  <c r="AT37" i="4"/>
  <c r="BD37" i="4"/>
  <c r="CX37" i="4"/>
  <c r="BG37" i="4"/>
  <c r="AQ37" i="4"/>
  <c r="AR37" i="4"/>
  <c r="AW37" i="4"/>
  <c r="BH37" i="4"/>
  <c r="BA37" i="4"/>
  <c r="AV37" i="4"/>
  <c r="AX35" i="4"/>
  <c r="AV35" i="4"/>
  <c r="AY35" i="4"/>
  <c r="BG35" i="4"/>
  <c r="AU35" i="4"/>
  <c r="AR35" i="4"/>
  <c r="AW35" i="4"/>
  <c r="AS35" i="4"/>
  <c r="AQ35" i="4"/>
  <c r="BF35" i="4"/>
  <c r="AZ35" i="4"/>
  <c r="BC35" i="4"/>
  <c r="AP35" i="4"/>
  <c r="BJ35" i="4"/>
  <c r="AT35" i="4"/>
  <c r="BH35" i="4"/>
  <c r="CX35" i="4"/>
  <c r="CT35" i="4"/>
  <c r="BA35" i="4"/>
  <c r="BB35" i="4"/>
  <c r="AN35" i="4"/>
  <c r="BI35" i="4"/>
  <c r="BD35" i="4"/>
  <c r="AO35" i="4"/>
  <c r="BE35" i="4"/>
  <c r="CW35" i="4"/>
  <c r="AW52" i="4"/>
  <c r="AZ52" i="4"/>
  <c r="AX52" i="4"/>
  <c r="AO52" i="4"/>
  <c r="BH52" i="4"/>
  <c r="CW52" i="4"/>
  <c r="AP52" i="4"/>
  <c r="AT52" i="4"/>
  <c r="BF52" i="4"/>
  <c r="BD52" i="4"/>
  <c r="AY52" i="4"/>
  <c r="AV52" i="4"/>
  <c r="CT52" i="4"/>
  <c r="BB52" i="4"/>
  <c r="CX52" i="4"/>
  <c r="AS52" i="4"/>
  <c r="BA52" i="4"/>
  <c r="BI52" i="4"/>
  <c r="AN52" i="4"/>
  <c r="BG52" i="4"/>
  <c r="BE52" i="4"/>
  <c r="BJ52" i="4"/>
  <c r="AU52" i="4"/>
  <c r="AR52" i="4"/>
  <c r="AQ52" i="4"/>
  <c r="BC52" i="4"/>
  <c r="BL27" i="3"/>
  <c r="BK27" i="3" s="1"/>
  <c r="BL52" i="3"/>
  <c r="BK52" i="3" s="1"/>
  <c r="BL48" i="3"/>
  <c r="BK48" i="3" s="1"/>
  <c r="FW25" i="24"/>
  <c r="BL57" i="3"/>
  <c r="BK57" i="3" s="1"/>
  <c r="L62" i="7"/>
  <c r="L66" i="7"/>
  <c r="L63" i="7"/>
  <c r="L64" i="7"/>
  <c r="L61" i="7"/>
  <c r="L68" i="7"/>
  <c r="L65" i="7"/>
  <c r="L67" i="7"/>
  <c r="BL50" i="3"/>
  <c r="BK50" i="3" s="1"/>
  <c r="BJ13" i="6"/>
  <c r="BA13" i="6"/>
  <c r="CX13" i="6"/>
  <c r="AT13" i="6"/>
  <c r="AS13" i="6"/>
  <c r="BH13" i="6"/>
  <c r="AW13" i="6"/>
  <c r="AO13" i="6"/>
  <c r="BE13" i="6"/>
  <c r="BC13" i="6"/>
  <c r="AN13" i="6"/>
  <c r="AX13" i="6"/>
  <c r="BI13" i="6"/>
  <c r="AR13" i="6"/>
  <c r="CW13" i="6"/>
  <c r="BB13" i="6"/>
  <c r="CT13" i="6"/>
  <c r="AZ13" i="6"/>
  <c r="BF13" i="6"/>
  <c r="BD13" i="6"/>
  <c r="AV13" i="6"/>
  <c r="AU13" i="6"/>
  <c r="AY13" i="6"/>
  <c r="BG13" i="6"/>
  <c r="AQ13" i="6"/>
  <c r="AP13" i="6"/>
  <c r="AG67" i="6"/>
  <c r="AG65" i="6"/>
  <c r="AG66" i="6"/>
  <c r="BL26" i="3"/>
  <c r="BK26" i="3" s="1"/>
  <c r="AV39" i="4"/>
  <c r="AU39" i="4"/>
  <c r="BA39" i="4"/>
  <c r="BE39" i="4"/>
  <c r="AQ39" i="4"/>
  <c r="AS39" i="4"/>
  <c r="AY39" i="4"/>
  <c r="CW39" i="4"/>
  <c r="BB39" i="4"/>
  <c r="BI39" i="4"/>
  <c r="AO39" i="4"/>
  <c r="BD39" i="4"/>
  <c r="CX39" i="4"/>
  <c r="AP39" i="4"/>
  <c r="CT39" i="4"/>
  <c r="BF39" i="4"/>
  <c r="AZ39" i="4"/>
  <c r="AT39" i="4"/>
  <c r="BJ39" i="4"/>
  <c r="BC39" i="4"/>
  <c r="AR39" i="4"/>
  <c r="AX39" i="4"/>
  <c r="BG39" i="4"/>
  <c r="BH39" i="4"/>
  <c r="AN39" i="4"/>
  <c r="AW39" i="4"/>
  <c r="BJ36" i="4"/>
  <c r="AR36" i="4"/>
  <c r="AS36" i="4"/>
  <c r="AV36" i="4"/>
  <c r="BE36" i="4"/>
  <c r="AZ36" i="4"/>
  <c r="BI36" i="4"/>
  <c r="BF36" i="4"/>
  <c r="AO36" i="4"/>
  <c r="AN36" i="4"/>
  <c r="AT36" i="4"/>
  <c r="CX36" i="4"/>
  <c r="AX36" i="4"/>
  <c r="CW36" i="4"/>
  <c r="AW36" i="4"/>
  <c r="BH36" i="4"/>
  <c r="AP36" i="4"/>
  <c r="BC36" i="4"/>
  <c r="BA36" i="4"/>
  <c r="BD36" i="4"/>
  <c r="AY36" i="4"/>
  <c r="AQ36" i="4"/>
  <c r="BG36" i="4"/>
  <c r="AU36" i="4"/>
  <c r="CT36" i="4"/>
  <c r="BB36" i="4"/>
  <c r="AY49" i="4"/>
  <c r="AW49" i="4"/>
  <c r="AZ49" i="4"/>
  <c r="AS49" i="4"/>
  <c r="BA49" i="4"/>
  <c r="AV49" i="4"/>
  <c r="AO49" i="4"/>
  <c r="AU49" i="4"/>
  <c r="AR49" i="4"/>
  <c r="BD49" i="4"/>
  <c r="CT49" i="4"/>
  <c r="CW49" i="4"/>
  <c r="BI49" i="4"/>
  <c r="CX49" i="4"/>
  <c r="BF49" i="4"/>
  <c r="AT49" i="4"/>
  <c r="AP49" i="4"/>
  <c r="BH49" i="4"/>
  <c r="BG49" i="4"/>
  <c r="AQ49" i="4"/>
  <c r="BC49" i="4"/>
  <c r="AN49" i="4"/>
  <c r="BB49" i="4"/>
  <c r="AX49" i="4"/>
  <c r="BJ49" i="4"/>
  <c r="BE49" i="4"/>
  <c r="CX57" i="4"/>
  <c r="AS57" i="4"/>
  <c r="BA57" i="4"/>
  <c r="AO57" i="4"/>
  <c r="AQ57" i="4"/>
  <c r="CW57" i="4"/>
  <c r="AT57" i="4"/>
  <c r="AX57" i="4"/>
  <c r="AN57" i="4"/>
  <c r="CT57" i="4"/>
  <c r="AV57" i="4"/>
  <c r="AU57" i="4"/>
  <c r="BC57" i="4"/>
  <c r="AW57" i="4"/>
  <c r="AR57" i="4"/>
  <c r="BH57" i="4"/>
  <c r="BF57" i="4"/>
  <c r="BI57" i="4"/>
  <c r="BD57" i="4"/>
  <c r="AY57" i="4"/>
  <c r="BB57" i="4"/>
  <c r="AZ57" i="4"/>
  <c r="BJ57" i="4"/>
  <c r="BG57" i="4"/>
  <c r="BE57" i="4"/>
  <c r="AP57" i="4"/>
  <c r="GU41" i="24"/>
  <c r="BL35" i="3"/>
  <c r="BK35" i="3" s="1"/>
  <c r="BL32" i="3"/>
  <c r="BK32" i="3" s="1"/>
  <c r="H63" i="7"/>
  <c r="H65" i="7"/>
  <c r="H67" i="7"/>
  <c r="H64" i="7"/>
  <c r="H66" i="7"/>
  <c r="H62" i="7"/>
  <c r="H61" i="7"/>
  <c r="H68" i="7"/>
  <c r="FU25" i="24"/>
  <c r="GB24" i="24" s="1"/>
  <c r="R62" i="7"/>
  <c r="R67" i="7"/>
  <c r="R63" i="7"/>
  <c r="R65" i="7"/>
  <c r="R66" i="7"/>
  <c r="R68" i="7"/>
  <c r="R64" i="7"/>
  <c r="R61" i="7"/>
  <c r="BL23" i="3"/>
  <c r="BK23" i="3" s="1"/>
  <c r="BL28" i="3"/>
  <c r="BK28" i="3" s="1"/>
  <c r="BL9" i="3"/>
  <c r="BK9" i="3" s="1"/>
  <c r="BL60" i="3"/>
  <c r="BK60" i="3" s="1"/>
  <c r="BL13" i="3"/>
  <c r="BK13" i="3" s="1"/>
  <c r="BL56" i="3"/>
  <c r="BK56" i="3" s="1"/>
  <c r="GF41" i="24"/>
  <c r="BL53" i="3"/>
  <c r="BK53" i="3" s="1"/>
  <c r="FV25" i="24"/>
  <c r="AO22" i="4"/>
  <c r="AW22" i="4"/>
  <c r="CW22" i="4"/>
  <c r="AQ22" i="4"/>
  <c r="AP22" i="4"/>
  <c r="AN22" i="4"/>
  <c r="AT22" i="4"/>
  <c r="AS22" i="4"/>
  <c r="BB22" i="4"/>
  <c r="BH22" i="4"/>
  <c r="BD22" i="4"/>
  <c r="CT22" i="4"/>
  <c r="AZ22" i="4"/>
  <c r="BF22" i="4"/>
  <c r="AV22" i="4"/>
  <c r="BA22" i="4"/>
  <c r="AU22" i="4"/>
  <c r="BC22" i="4"/>
  <c r="AX22" i="4"/>
  <c r="BE22" i="4"/>
  <c r="AY22" i="4"/>
  <c r="AR22" i="4"/>
  <c r="CX22" i="4"/>
  <c r="BG22" i="4"/>
  <c r="BJ22" i="4"/>
  <c r="BI22" i="4"/>
  <c r="AZ13" i="4"/>
  <c r="BA13" i="4"/>
  <c r="AW13" i="4"/>
  <c r="AX13" i="4"/>
  <c r="AU13" i="4"/>
  <c r="CX13" i="4"/>
  <c r="AN13" i="4"/>
  <c r="CW13" i="4"/>
  <c r="AY13" i="4"/>
  <c r="BH13" i="4"/>
  <c r="AT13" i="4"/>
  <c r="AV13" i="4"/>
  <c r="BI13" i="4"/>
  <c r="BJ13" i="4"/>
  <c r="BF13" i="4"/>
  <c r="AQ13" i="4"/>
  <c r="AR13" i="4"/>
  <c r="BG13" i="4"/>
  <c r="AS13" i="4"/>
  <c r="BB13" i="4"/>
  <c r="BC13" i="4"/>
  <c r="AP13" i="4"/>
  <c r="CT13" i="4"/>
  <c r="AO13" i="4"/>
  <c r="BE13" i="4"/>
  <c r="BD13" i="4"/>
  <c r="AX56" i="4"/>
  <c r="AR56" i="4"/>
  <c r="AY56" i="4"/>
  <c r="AW56" i="4"/>
  <c r="BF56" i="4"/>
  <c r="AQ56" i="4"/>
  <c r="BH56" i="4"/>
  <c r="AO56" i="4"/>
  <c r="BA56" i="4"/>
  <c r="CX56" i="4"/>
  <c r="AT56" i="4"/>
  <c r="BD56" i="4"/>
  <c r="BC56" i="4"/>
  <c r="BG56" i="4"/>
  <c r="AV56" i="4"/>
  <c r="CT56" i="4"/>
  <c r="AU56" i="4"/>
  <c r="AZ56" i="4"/>
  <c r="BI56" i="4"/>
  <c r="AN56" i="4"/>
  <c r="BB56" i="4"/>
  <c r="AS56" i="4"/>
  <c r="AP56" i="4"/>
  <c r="CW56" i="4"/>
  <c r="BJ56" i="4"/>
  <c r="BE56" i="4"/>
  <c r="BD54" i="4"/>
  <c r="AP54" i="4"/>
  <c r="AX54" i="4"/>
  <c r="BE54" i="4"/>
  <c r="BA54" i="4"/>
  <c r="AR54" i="4"/>
  <c r="BB54" i="4"/>
  <c r="AN54" i="4"/>
  <c r="CW54" i="4"/>
  <c r="AS54" i="4"/>
  <c r="AW54" i="4"/>
  <c r="AT54" i="4"/>
  <c r="AY54" i="4"/>
  <c r="AV54" i="4"/>
  <c r="CT54" i="4"/>
  <c r="AQ54" i="4"/>
  <c r="CX54" i="4"/>
  <c r="BJ54" i="4"/>
  <c r="BG54" i="4"/>
  <c r="AO54" i="4"/>
  <c r="BH54" i="4"/>
  <c r="AU54" i="4"/>
  <c r="AZ54" i="4"/>
  <c r="BC54" i="4"/>
  <c r="BI54" i="4"/>
  <c r="BF54" i="4"/>
  <c r="CZ61" i="3"/>
  <c r="CV61" i="3"/>
  <c r="FX22" i="24"/>
  <c r="GD23" i="24"/>
  <c r="BM35" i="3"/>
  <c r="BN35" i="3"/>
  <c r="BN19" i="3"/>
  <c r="BM19" i="3"/>
  <c r="FZ7" i="24"/>
  <c r="BN47" i="3"/>
  <c r="BM47" i="3"/>
  <c r="GH34" i="24"/>
  <c r="GU34" i="24" s="1"/>
  <c r="DA55" i="16"/>
  <c r="CS16" i="3"/>
  <c r="DA52" i="16"/>
  <c r="GI24" i="24"/>
  <c r="GC23" i="24"/>
  <c r="CS21" i="3"/>
  <c r="CZ43" i="8"/>
  <c r="CV43" i="8"/>
  <c r="CV60" i="8"/>
  <c r="CZ60" i="8"/>
  <c r="BM13" i="3"/>
  <c r="BN13" i="3"/>
  <c r="CS14" i="3"/>
  <c r="FN18" i="24"/>
  <c r="FH17" i="24"/>
  <c r="GH18" i="24"/>
  <c r="FT15" i="24"/>
  <c r="FZ16" i="24"/>
  <c r="BO15" i="6"/>
  <c r="CS17" i="3"/>
  <c r="DA45" i="16"/>
  <c r="GK28" i="24"/>
  <c r="DA47" i="11"/>
  <c r="FO14" i="24"/>
  <c r="FU15" i="24"/>
  <c r="GA32" i="24"/>
  <c r="CS20" i="3"/>
  <c r="DA50" i="16"/>
  <c r="GA29" i="24"/>
  <c r="GI34" i="24"/>
  <c r="GC33" i="24"/>
  <c r="GJ32" i="24" s="1"/>
  <c r="CS10" i="3"/>
  <c r="FN17" i="24"/>
  <c r="FH16" i="24"/>
  <c r="BN12" i="4"/>
  <c r="BM12" i="4"/>
  <c r="FU9" i="24"/>
  <c r="FO8" i="24"/>
  <c r="CS57" i="3"/>
  <c r="DA45" i="11"/>
  <c r="DA45" i="8"/>
  <c r="AE3" i="7"/>
  <c r="AE5" i="7"/>
  <c r="AF6" i="7"/>
  <c r="CS23" i="3"/>
  <c r="AI5" i="4"/>
  <c r="AJ6" i="4"/>
  <c r="AI3" i="4"/>
  <c r="FV11" i="24"/>
  <c r="FP10" i="24"/>
  <c r="CS32" i="3"/>
  <c r="DA46" i="16"/>
  <c r="GP20" i="24"/>
  <c r="CZ58" i="8"/>
  <c r="CV58" i="8"/>
  <c r="CS31" i="3"/>
  <c r="DA60" i="16"/>
  <c r="FT19" i="24"/>
  <c r="FZ11" i="24"/>
  <c r="BO35" i="6"/>
  <c r="FZ14" i="24"/>
  <c r="GF15" i="24"/>
  <c r="DA50" i="11"/>
  <c r="FO30" i="24"/>
  <c r="FU31" i="24"/>
  <c r="BM30" i="3"/>
  <c r="BN30" i="3"/>
  <c r="CS9" i="3"/>
  <c r="AH6" i="13"/>
  <c r="AG3" i="13"/>
  <c r="AG5" i="13"/>
  <c r="HA39" i="24"/>
  <c r="GA21" i="24"/>
  <c r="BN49" i="3"/>
  <c r="BM49" i="3"/>
  <c r="CS33" i="3"/>
  <c r="GO40" i="24"/>
  <c r="FT18" i="24"/>
  <c r="AI5" i="2"/>
  <c r="AJ6" i="2"/>
  <c r="AI3" i="2"/>
  <c r="GA25" i="24"/>
  <c r="GH24" i="24" s="1"/>
  <c r="BN12" i="6"/>
  <c r="BM12" i="6"/>
  <c r="BN30" i="4"/>
  <c r="BM30" i="4"/>
  <c r="GC40" i="24"/>
  <c r="GI41" i="24"/>
  <c r="BM27" i="3"/>
  <c r="BN27" i="3"/>
  <c r="DA56" i="16"/>
  <c r="DA58" i="11"/>
  <c r="GA10" i="24"/>
  <c r="BM54" i="3"/>
  <c r="BN54" i="3"/>
  <c r="BM15" i="3"/>
  <c r="BN15" i="3"/>
  <c r="CS60" i="3"/>
  <c r="CS8" i="3"/>
  <c r="GA30" i="24"/>
  <c r="GG31" i="24"/>
  <c r="GB12" i="24"/>
  <c r="CS26" i="3"/>
  <c r="GN19" i="24"/>
  <c r="CZ53" i="8"/>
  <c r="CV53" i="8"/>
  <c r="DA53" i="16"/>
  <c r="GB36" i="24"/>
  <c r="FV35" i="24"/>
  <c r="BN56" i="3"/>
  <c r="BM56" i="3"/>
  <c r="BM46" i="3"/>
  <c r="BN46" i="3"/>
  <c r="GD19" i="24"/>
  <c r="BM10" i="3"/>
  <c r="BN10" i="3"/>
  <c r="CS19" i="3"/>
  <c r="DA59" i="8"/>
  <c r="AI3" i="6"/>
  <c r="AI5" i="6"/>
  <c r="AJ6" i="6"/>
  <c r="FU20" i="24"/>
  <c r="FO19" i="24"/>
  <c r="BM36" i="3"/>
  <c r="BN36" i="3"/>
  <c r="CS22" i="3"/>
  <c r="GC38" i="24"/>
  <c r="GI39" i="24"/>
  <c r="GV39" i="24" s="1"/>
  <c r="DA59" i="16"/>
  <c r="BN9" i="4"/>
  <c r="BM9" i="4"/>
  <c r="BN15" i="4"/>
  <c r="BM15" i="4"/>
  <c r="BM44" i="3"/>
  <c r="BN44" i="3"/>
  <c r="CS7" i="3"/>
  <c r="DA58" i="16"/>
  <c r="DA53" i="11"/>
  <c r="AN5" i="24"/>
  <c r="AM6" i="24"/>
  <c r="BN12" i="3"/>
  <c r="BM12" i="3"/>
  <c r="GF16" i="24"/>
  <c r="GM32" i="24"/>
  <c r="FZ9" i="24"/>
  <c r="FT8" i="24"/>
  <c r="BM39" i="3"/>
  <c r="BN39" i="3"/>
  <c r="BM58" i="3"/>
  <c r="BN58" i="3"/>
  <c r="GG16" i="24"/>
  <c r="GA15" i="24"/>
  <c r="GN38" i="24"/>
  <c r="GM33" i="24"/>
  <c r="GG32" i="24"/>
  <c r="CV50" i="8"/>
  <c r="CZ50" i="8"/>
  <c r="BM51" i="3"/>
  <c r="BN51" i="3"/>
  <c r="BN9" i="3"/>
  <c r="BM9" i="3"/>
  <c r="GH37" i="24"/>
  <c r="GU37" i="24" s="1"/>
  <c r="FX12" i="24"/>
  <c r="FR11" i="24"/>
  <c r="FU32" i="24"/>
  <c r="FO31" i="24"/>
  <c r="BN25" i="3"/>
  <c r="BM25" i="3"/>
  <c r="CS58" i="3"/>
  <c r="FN9" i="24"/>
  <c r="FH8" i="24"/>
  <c r="FZ15" i="24"/>
  <c r="CS36" i="3"/>
  <c r="FV23" i="24"/>
  <c r="GG33" i="24"/>
  <c r="GT33" i="24" s="1"/>
  <c r="BN26" i="3"/>
  <c r="BM26" i="3"/>
  <c r="DA49" i="11"/>
  <c r="FX24" i="24"/>
  <c r="GD25" i="24"/>
  <c r="BM8" i="6"/>
  <c r="BN8" i="6"/>
  <c r="BN33" i="4"/>
  <c r="BM33" i="4"/>
  <c r="BN11" i="6"/>
  <c r="BM11" i="6"/>
  <c r="BO28" i="6"/>
  <c r="GG29" i="24"/>
  <c r="GA28" i="24"/>
  <c r="AK5" i="3"/>
  <c r="AK3" i="3"/>
  <c r="CS42" i="3"/>
  <c r="CS46" i="3"/>
  <c r="CS53" i="3"/>
  <c r="CS44" i="3"/>
  <c r="CS34" i="3"/>
  <c r="CS13" i="3"/>
  <c r="CS27" i="3"/>
  <c r="CS25" i="3"/>
  <c r="CS30" i="3"/>
  <c r="BM52" i="3"/>
  <c r="BN52" i="3"/>
  <c r="DA48" i="16"/>
  <c r="GC7" i="24"/>
  <c r="BM43" i="3"/>
  <c r="BN43" i="3"/>
  <c r="BM48" i="3"/>
  <c r="BN48" i="3"/>
  <c r="CS38" i="3"/>
  <c r="HF38" i="24"/>
  <c r="BM23" i="3"/>
  <c r="BN23" i="3"/>
  <c r="BM37" i="3"/>
  <c r="BN37" i="3"/>
  <c r="GW35" i="24"/>
  <c r="GJ19" i="24"/>
  <c r="GF10" i="24"/>
  <c r="BM57" i="3"/>
  <c r="BN57" i="3"/>
  <c r="CS51" i="3"/>
  <c r="GM17" i="24"/>
  <c r="GA34" i="24"/>
  <c r="CV67" i="8"/>
  <c r="CZ67" i="8"/>
  <c r="GK27" i="24"/>
  <c r="BM28" i="3"/>
  <c r="BN28" i="3"/>
  <c r="CS48" i="3"/>
  <c r="AF5" i="12"/>
  <c r="AF3" i="12"/>
  <c r="AG6" i="12"/>
  <c r="GI38" i="24"/>
  <c r="GO39" i="24"/>
  <c r="GR25" i="24"/>
  <c r="GD13" i="24"/>
  <c r="CS28" i="3"/>
  <c r="GD14" i="24"/>
  <c r="FT10" i="24"/>
  <c r="DA51" i="8"/>
  <c r="GF23" i="24"/>
  <c r="FZ22" i="24"/>
  <c r="BO9" i="6"/>
  <c r="BM11" i="3"/>
  <c r="BN11" i="3"/>
  <c r="CS11" i="3"/>
  <c r="DA62" i="16"/>
  <c r="DA60" i="11"/>
  <c r="BN59" i="3"/>
  <c r="BM59" i="3"/>
  <c r="CS56" i="3"/>
  <c r="DA43" i="16"/>
  <c r="BM7" i="6"/>
  <c r="BN7" i="6"/>
  <c r="GM30" i="24"/>
  <c r="BM32" i="3"/>
  <c r="BN32" i="3"/>
  <c r="HO38" i="24"/>
  <c r="HI37" i="24"/>
  <c r="FU19" i="24"/>
  <c r="FO18" i="24"/>
  <c r="CS24" i="3"/>
  <c r="HA41" i="24"/>
  <c r="GU40" i="24"/>
  <c r="GZ37" i="24"/>
  <c r="BM18" i="3"/>
  <c r="BN18" i="3"/>
  <c r="CS29" i="3"/>
  <c r="GK33" i="24"/>
  <c r="GQ34" i="24"/>
  <c r="DA54" i="16"/>
  <c r="FX17" i="24"/>
  <c r="GD18" i="24"/>
  <c r="GQ18" i="24" s="1"/>
  <c r="BN8" i="3"/>
  <c r="BM8" i="3"/>
  <c r="BN24" i="3"/>
  <c r="BM24" i="3"/>
  <c r="CS55" i="3"/>
  <c r="DA70" i="16"/>
  <c r="DA44" i="16"/>
  <c r="FX21" i="24"/>
  <c r="GD22" i="24"/>
  <c r="FU33" i="24"/>
  <c r="FO32" i="24"/>
  <c r="GY32" i="24"/>
  <c r="CV55" i="8"/>
  <c r="CZ55" i="8"/>
  <c r="FU21" i="24"/>
  <c r="FO20" i="24"/>
  <c r="BM21" i="3"/>
  <c r="BN21" i="3"/>
  <c r="BN60" i="3"/>
  <c r="BM60" i="3"/>
  <c r="CS59" i="3"/>
  <c r="GD12" i="24"/>
  <c r="DA44" i="8"/>
  <c r="GC37" i="24"/>
  <c r="GH22" i="24"/>
  <c r="BM34" i="3"/>
  <c r="BN34" i="3"/>
  <c r="CS35" i="3"/>
  <c r="GL24" i="24"/>
  <c r="BN17" i="3"/>
  <c r="BM17" i="3"/>
  <c r="BM7" i="3"/>
  <c r="BN7" i="3"/>
  <c r="DA49" i="16"/>
  <c r="DA43" i="11"/>
  <c r="DA56" i="8"/>
  <c r="AE2" i="7"/>
  <c r="BO30" i="6"/>
  <c r="GM35" i="24"/>
  <c r="GG34" i="24"/>
  <c r="FT14" i="24"/>
  <c r="CS47" i="3"/>
  <c r="GO34" i="24"/>
  <c r="GT36" i="24"/>
  <c r="HA35" i="24" s="1"/>
  <c r="DA46" i="8"/>
  <c r="BM20" i="6"/>
  <c r="BN20" i="6"/>
  <c r="GR41" i="24"/>
  <c r="GL40" i="24"/>
  <c r="BM22" i="6"/>
  <c r="BN22" i="6"/>
  <c r="GM25" i="24"/>
  <c r="GT24" i="24" s="1"/>
  <c r="BM19" i="6"/>
  <c r="BN19" i="6"/>
  <c r="BN33" i="6"/>
  <c r="BM33" i="6"/>
  <c r="GJ41" i="24"/>
  <c r="GD40" i="24"/>
  <c r="BM14" i="6"/>
  <c r="BN14" i="6"/>
  <c r="GK40" i="24"/>
  <c r="GQ41" i="24"/>
  <c r="DA47" i="16"/>
  <c r="BP42" i="6"/>
  <c r="AI3" i="17"/>
  <c r="AJ6" i="17"/>
  <c r="AI5" i="17"/>
  <c r="GA20" i="24"/>
  <c r="BN22" i="3"/>
  <c r="BM22" i="3"/>
  <c r="CS18" i="3"/>
  <c r="FZ8" i="24"/>
  <c r="BM38" i="3"/>
  <c r="BN38" i="3"/>
  <c r="CS54" i="3"/>
  <c r="GG35" i="24"/>
  <c r="GT35" i="24" s="1"/>
  <c r="CS43" i="3"/>
  <c r="GO37" i="24"/>
  <c r="DA61" i="11"/>
  <c r="CZ47" i="8"/>
  <c r="CV47" i="8"/>
  <c r="CV48" i="8"/>
  <c r="CZ48" i="8"/>
  <c r="DA48" i="8" s="1"/>
  <c r="GA22" i="24"/>
  <c r="CS50" i="3"/>
  <c r="FR10" i="24"/>
  <c r="FX11" i="24"/>
  <c r="GB21" i="24"/>
  <c r="FV20" i="24"/>
  <c r="BO21" i="6"/>
  <c r="GI27" i="24"/>
  <c r="CS12" i="3"/>
  <c r="GN23" i="24"/>
  <c r="GJ10" i="24"/>
  <c r="GD9" i="24"/>
  <c r="DA48" i="11"/>
  <c r="BN55" i="3"/>
  <c r="BM55" i="3"/>
  <c r="FZ19" i="24"/>
  <c r="GG17" i="24"/>
  <c r="GN16" i="24" s="1"/>
  <c r="FH12" i="24"/>
  <c r="FN13" i="24"/>
  <c r="CS49" i="3"/>
  <c r="GI33" i="24"/>
  <c r="GC32" i="24"/>
  <c r="GI8" i="24"/>
  <c r="DA57" i="11"/>
  <c r="GP27" i="24"/>
  <c r="GF40" i="24"/>
  <c r="GL41" i="24"/>
  <c r="BN10" i="6"/>
  <c r="BM10" i="6"/>
  <c r="BM16" i="6"/>
  <c r="BN16" i="6"/>
  <c r="BM32" i="6"/>
  <c r="BN32" i="6"/>
  <c r="GG22" i="24"/>
  <c r="FX23" i="24"/>
  <c r="GB33" i="24"/>
  <c r="FV32" i="24"/>
  <c r="FT7" i="24"/>
  <c r="GD11" i="24"/>
  <c r="FX10" i="24"/>
  <c r="BM45" i="3"/>
  <c r="BN45" i="3"/>
  <c r="CS52" i="3"/>
  <c r="FU11" i="24"/>
  <c r="GH11" i="24" s="1"/>
  <c r="FO10" i="24"/>
  <c r="DA56" i="11"/>
  <c r="GV21" i="24"/>
  <c r="GJ38" i="24"/>
  <c r="GP39" i="24"/>
  <c r="BN14" i="3"/>
  <c r="BM14" i="3"/>
  <c r="CS62" i="3"/>
  <c r="CS40" i="3"/>
  <c r="GI36" i="24"/>
  <c r="GV36" i="24" s="1"/>
  <c r="GC35" i="24"/>
  <c r="GF12" i="24"/>
  <c r="GD16" i="24"/>
  <c r="CV52" i="8"/>
  <c r="CZ52" i="8"/>
  <c r="CZ57" i="8"/>
  <c r="CV57" i="8"/>
  <c r="BN16" i="3"/>
  <c r="BM16" i="3"/>
  <c r="CS37" i="3"/>
  <c r="GL7" i="24"/>
  <c r="GB17" i="24"/>
  <c r="FV16" i="24"/>
  <c r="DA54" i="11"/>
  <c r="GF17" i="24"/>
  <c r="BO38" i="6"/>
  <c r="DA54" i="8"/>
  <c r="GB23" i="24"/>
  <c r="FV22" i="24"/>
  <c r="BN50" i="3"/>
  <c r="BM50" i="3"/>
  <c r="BM33" i="3"/>
  <c r="BN33" i="3"/>
  <c r="CS15" i="3"/>
  <c r="DA51" i="16"/>
  <c r="GE27" i="24"/>
  <c r="GR27" i="24" s="1"/>
  <c r="DA59" i="11"/>
  <c r="GG30" i="24"/>
  <c r="GT30" i="24" s="1"/>
  <c r="GP11" i="24"/>
  <c r="BM53" i="3"/>
  <c r="BN53" i="3"/>
  <c r="CS45" i="3"/>
  <c r="DA55" i="11"/>
  <c r="FO27" i="24"/>
  <c r="FU28" i="24"/>
  <c r="DA46" i="11"/>
  <c r="GO35" i="24"/>
  <c r="HB35" i="24" s="1"/>
  <c r="BN29" i="3"/>
  <c r="BM29" i="3"/>
  <c r="BM20" i="3"/>
  <c r="BN20" i="3"/>
  <c r="CS41" i="3"/>
  <c r="DA61" i="16"/>
  <c r="DA57" i="16"/>
  <c r="HA8" i="24"/>
  <c r="CS39" i="3"/>
  <c r="BN21" i="4"/>
  <c r="BM21" i="4"/>
  <c r="GZ41" i="24"/>
  <c r="GR15" i="24"/>
  <c r="GZ34" i="24"/>
  <c r="GY34" i="24"/>
  <c r="GS33" i="24"/>
  <c r="GR29" i="24"/>
  <c r="GL28" i="24"/>
  <c r="HF35" i="24"/>
  <c r="GL16" i="24"/>
  <c r="GR24" i="24"/>
  <c r="GL23" i="24"/>
  <c r="GY27" i="24"/>
  <c r="GF14" i="24"/>
  <c r="GN11" i="24"/>
  <c r="GH10" i="24"/>
  <c r="GS29" i="24"/>
  <c r="GM28" i="24"/>
  <c r="HB41" i="24"/>
  <c r="GV40" i="24"/>
  <c r="GL11" i="24"/>
  <c r="GR19" i="24"/>
  <c r="GL18" i="24"/>
  <c r="GY30" i="24"/>
  <c r="HB40" i="24"/>
  <c r="GZ36" i="24"/>
  <c r="GT25" i="24"/>
  <c r="GN24" i="24"/>
  <c r="GY29" i="24"/>
  <c r="GS28" i="24"/>
  <c r="GN10" i="24"/>
  <c r="GK19" i="24"/>
  <c r="GE18" i="24"/>
  <c r="GR34" i="24"/>
  <c r="GL33" i="24"/>
  <c r="GY35" i="24"/>
  <c r="GS34" i="24"/>
  <c r="GK14" i="24"/>
  <c r="GE13" i="24"/>
  <c r="HA36" i="24"/>
  <c r="GU35" i="24"/>
  <c r="GR8" i="24"/>
  <c r="GL13" i="24"/>
  <c r="GM18" i="24"/>
  <c r="GM20" i="24"/>
  <c r="GL14" i="24"/>
  <c r="GF13" i="24"/>
  <c r="GS30" i="24"/>
  <c r="GM29" i="24"/>
  <c r="CN43" i="17"/>
  <c r="CA51" i="5"/>
  <c r="CA50" i="6" s="1"/>
  <c r="BW23" i="4"/>
  <c r="BW23" i="5" s="1"/>
  <c r="BW23" i="6" s="1"/>
  <c r="BV23" i="4"/>
  <c r="BV23" i="5" s="1"/>
  <c r="BV23" i="6" s="1"/>
  <c r="BZ23" i="4"/>
  <c r="BZ23" i="5" s="1"/>
  <c r="BZ23" i="6" s="1"/>
  <c r="BR25" i="4"/>
  <c r="BR25" i="5" s="1"/>
  <c r="BR25" i="6" s="1"/>
  <c r="BX25" i="4"/>
  <c r="BX25" i="5" s="1"/>
  <c r="BX25" i="6" s="1"/>
  <c r="BT25" i="4"/>
  <c r="BT25" i="5" s="1"/>
  <c r="BT25" i="6" s="1"/>
  <c r="CD25" i="4"/>
  <c r="CD25" i="5" s="1"/>
  <c r="CD25" i="6" s="1"/>
  <c r="CG10" i="4"/>
  <c r="CG10" i="5" s="1"/>
  <c r="CG10" i="6" s="1"/>
  <c r="CA10" i="4"/>
  <c r="CA10" i="5" s="1"/>
  <c r="CA10" i="6" s="1"/>
  <c r="CC59" i="4"/>
  <c r="CC60" i="5" s="1"/>
  <c r="CC59" i="6" s="1"/>
  <c r="BR59" i="4"/>
  <c r="BR60" i="5" s="1"/>
  <c r="BY26" i="4"/>
  <c r="BY26" i="5" s="1"/>
  <c r="BY26" i="6" s="1"/>
  <c r="BS26" i="4"/>
  <c r="BS26" i="5" s="1"/>
  <c r="BS26" i="6" s="1"/>
  <c r="CC26" i="4"/>
  <c r="CC26" i="5" s="1"/>
  <c r="CC26" i="6" s="1"/>
  <c r="CI26" i="4"/>
  <c r="CI26" i="5" s="1"/>
  <c r="CI26" i="6" s="1"/>
  <c r="BR31" i="4"/>
  <c r="BR31" i="5" s="1"/>
  <c r="BR31" i="6" s="1"/>
  <c r="CN31" i="4"/>
  <c r="CB17" i="4"/>
  <c r="CB17" i="5" s="1"/>
  <c r="CJ17" i="4"/>
  <c r="CJ17" i="5" s="1"/>
  <c r="CJ17" i="6" s="1"/>
  <c r="BV17" i="4"/>
  <c r="BV17" i="5" s="1"/>
  <c r="BW17" i="4"/>
  <c r="BW17" i="5" s="1"/>
  <c r="CG53" i="4"/>
  <c r="CG54" i="5" s="1"/>
  <c r="BW53" i="4"/>
  <c r="BW54" i="5" s="1"/>
  <c r="BW53" i="6" s="1"/>
  <c r="CM53" i="4"/>
  <c r="CM54" i="5" s="1"/>
  <c r="CM53" i="6" s="1"/>
  <c r="CJ24" i="4"/>
  <c r="CJ24" i="5" s="1"/>
  <c r="CJ24" i="6" s="1"/>
  <c r="CD24" i="4"/>
  <c r="CD24" i="5" s="1"/>
  <c r="CD24" i="6" s="1"/>
  <c r="BU27" i="4"/>
  <c r="BU27" i="5" s="1"/>
  <c r="BU27" i="6" s="1"/>
  <c r="BV27" i="4"/>
  <c r="BV27" i="5" s="1"/>
  <c r="BV27" i="6" s="1"/>
  <c r="BR27" i="4"/>
  <c r="BR27" i="5" s="1"/>
  <c r="BR27" i="6" s="1"/>
  <c r="CA27" i="4"/>
  <c r="CA27" i="5" s="1"/>
  <c r="CA27" i="6" s="1"/>
  <c r="CN14" i="4"/>
  <c r="BY14" i="4"/>
  <c r="BY14" i="5" s="1"/>
  <c r="BY14" i="6" s="1"/>
  <c r="BZ14" i="4"/>
  <c r="BZ14" i="5" s="1"/>
  <c r="BZ14" i="6" s="1"/>
  <c r="BW58" i="4"/>
  <c r="BW59" i="5" s="1"/>
  <c r="BW58" i="6" s="1"/>
  <c r="CF58" i="4"/>
  <c r="CF59" i="5" s="1"/>
  <c r="CF58" i="6" s="1"/>
  <c r="CE19" i="4"/>
  <c r="CE19" i="5" s="1"/>
  <c r="CE19" i="6" s="1"/>
  <c r="CJ19" i="4"/>
  <c r="CJ19" i="5" s="1"/>
  <c r="CJ19" i="6" s="1"/>
  <c r="CN19" i="4"/>
  <c r="BX34" i="4"/>
  <c r="BX34" i="5" s="1"/>
  <c r="BX34" i="6" s="1"/>
  <c r="CH34" i="4"/>
  <c r="CH34" i="5" s="1"/>
  <c r="CH34" i="6" s="1"/>
  <c r="CE34" i="4"/>
  <c r="CE34" i="5" s="1"/>
  <c r="CE34" i="6" s="1"/>
  <c r="BU41" i="4"/>
  <c r="BU41" i="5" s="1"/>
  <c r="BU41" i="6" s="1"/>
  <c r="BR41" i="4"/>
  <c r="BR41" i="5" s="1"/>
  <c r="BR41" i="6" s="1"/>
  <c r="BY55" i="4"/>
  <c r="BY56" i="5" s="1"/>
  <c r="BY55" i="6" s="1"/>
  <c r="CJ55" i="4"/>
  <c r="CJ56" i="5" s="1"/>
  <c r="CJ55" i="6" s="1"/>
  <c r="CB18" i="4"/>
  <c r="CB18" i="5" s="1"/>
  <c r="CL18" i="4"/>
  <c r="CL18" i="5" s="1"/>
  <c r="CK18" i="4"/>
  <c r="CK18" i="5" s="1"/>
  <c r="CE18" i="4"/>
  <c r="CE18" i="5" s="1"/>
  <c r="CM32" i="4"/>
  <c r="CM32" i="5" s="1"/>
  <c r="CM32" i="6" s="1"/>
  <c r="CB32" i="4"/>
  <c r="CB32" i="5" s="1"/>
  <c r="CB32" i="6" s="1"/>
  <c r="CI8" i="4"/>
  <c r="CI8" i="5" s="1"/>
  <c r="CI8" i="6" s="1"/>
  <c r="CA8" i="4"/>
  <c r="CA8" i="5" s="1"/>
  <c r="CA8" i="6" s="1"/>
  <c r="CC8" i="4"/>
  <c r="CC8" i="5" s="1"/>
  <c r="CC8" i="6" s="1"/>
  <c r="CD8" i="4"/>
  <c r="CD8" i="5" s="1"/>
  <c r="CD8" i="6" s="1"/>
  <c r="CC60" i="4"/>
  <c r="CC61" i="5" s="1"/>
  <c r="CG60" i="4"/>
  <c r="BW60" i="4"/>
  <c r="BW61" i="5" s="1"/>
  <c r="BW60" i="6" s="1"/>
  <c r="CG58" i="4"/>
  <c r="CG59" i="5" s="1"/>
  <c r="CG58" i="6" s="1"/>
  <c r="CC50" i="6"/>
  <c r="BT40" i="4"/>
  <c r="BT40" i="5" s="1"/>
  <c r="BT40" i="6" s="1"/>
  <c r="CD40" i="4"/>
  <c r="CD40" i="5" s="1"/>
  <c r="CD40" i="6" s="1"/>
  <c r="BY40" i="4"/>
  <c r="BY40" i="5" s="1"/>
  <c r="BY40" i="6" s="1"/>
  <c r="CC40" i="4"/>
  <c r="CC40" i="5" s="1"/>
  <c r="CC40" i="6" s="1"/>
  <c r="CH37" i="4"/>
  <c r="CH37" i="5" s="1"/>
  <c r="CH37" i="6" s="1"/>
  <c r="CB37" i="4"/>
  <c r="CB37" i="5" s="1"/>
  <c r="CB37" i="6" s="1"/>
  <c r="BZ37" i="4"/>
  <c r="BZ37" i="5" s="1"/>
  <c r="BZ37" i="6" s="1"/>
  <c r="CJ35" i="4"/>
  <c r="CJ35" i="5" s="1"/>
  <c r="CJ35" i="6" s="1"/>
  <c r="CF35" i="4"/>
  <c r="CF35" i="5" s="1"/>
  <c r="CF35" i="6" s="1"/>
  <c r="CE35" i="4"/>
  <c r="CE35" i="5" s="1"/>
  <c r="CE35" i="6" s="1"/>
  <c r="CC52" i="4"/>
  <c r="CC53" i="5" s="1"/>
  <c r="CC52" i="6" s="1"/>
  <c r="CG52" i="4"/>
  <c r="CG53" i="5" s="1"/>
  <c r="CG52" i="6" s="1"/>
  <c r="BT52" i="4"/>
  <c r="BT53" i="5" s="1"/>
  <c r="BT52" i="6" s="1"/>
  <c r="CA43" i="5"/>
  <c r="CA43" i="6" s="1"/>
  <c r="CA43" i="7" s="1"/>
  <c r="CA43" i="8" s="1"/>
  <c r="CA43" i="16" s="1"/>
  <c r="CA43" i="17" s="1"/>
  <c r="CA43" i="11" s="1"/>
  <c r="CA43" i="12" s="1"/>
  <c r="CN57" i="4"/>
  <c r="BX39" i="4"/>
  <c r="BX39" i="5" s="1"/>
  <c r="BX39" i="6" s="1"/>
  <c r="CE39" i="4"/>
  <c r="CE39" i="5" s="1"/>
  <c r="CE39" i="6" s="1"/>
  <c r="CC39" i="4"/>
  <c r="CC39" i="5" s="1"/>
  <c r="CC39" i="6" s="1"/>
  <c r="CC36" i="4"/>
  <c r="CC36" i="5" s="1"/>
  <c r="CC36" i="6" s="1"/>
  <c r="BT36" i="4"/>
  <c r="BT36" i="5" s="1"/>
  <c r="BT36" i="6" s="1"/>
  <c r="BV49" i="4"/>
  <c r="CN49" i="4"/>
  <c r="CY57" i="4"/>
  <c r="CY58" i="5" s="1"/>
  <c r="CY57" i="6" s="1"/>
  <c r="CI57" i="4"/>
  <c r="CH57" i="4"/>
  <c r="BV22" i="4"/>
  <c r="BV22" i="5" s="1"/>
  <c r="BV22" i="6" s="1"/>
  <c r="BY22" i="4"/>
  <c r="BY22" i="5" s="1"/>
  <c r="BY22" i="6" s="1"/>
  <c r="CY22" i="4"/>
  <c r="CY22" i="5" s="1"/>
  <c r="CY22" i="6" s="1"/>
  <c r="BX13" i="4"/>
  <c r="BX13" i="5" s="1"/>
  <c r="BY13" i="4"/>
  <c r="BY13" i="5" s="1"/>
  <c r="CE13" i="4"/>
  <c r="CE13" i="5" s="1"/>
  <c r="CE13" i="6" s="1"/>
  <c r="BU56" i="4"/>
  <c r="BU57" i="5" s="1"/>
  <c r="BU56" i="6" s="1"/>
  <c r="CY56" i="4"/>
  <c r="CY57" i="5" s="1"/>
  <c r="CY56" i="6" s="1"/>
  <c r="CC56" i="4"/>
  <c r="CM56" i="4"/>
  <c r="CM57" i="5" s="1"/>
  <c r="CM56" i="6" s="1"/>
  <c r="CE54" i="4"/>
  <c r="CE55" i="5" s="1"/>
  <c r="CE54" i="6" s="1"/>
  <c r="CC54" i="4"/>
  <c r="CC55" i="5" s="1"/>
  <c r="CC54" i="6" s="1"/>
  <c r="BQ47" i="3"/>
  <c r="BQ47" i="4" s="1"/>
  <c r="BQ47" i="5" s="1"/>
  <c r="BQ47" i="6" s="1"/>
  <c r="O18" i="7"/>
  <c r="AB32" i="7"/>
  <c r="AA14" i="7"/>
  <c r="BQ49" i="3"/>
  <c r="CO54" i="3"/>
  <c r="J32" i="8"/>
  <c r="BQ58" i="3"/>
  <c r="R37" i="8"/>
  <c r="BQ25" i="3"/>
  <c r="BQ52" i="3"/>
  <c r="BQ23" i="3"/>
  <c r="DB62" i="16"/>
  <c r="BQ32" i="3"/>
  <c r="X41" i="8"/>
  <c r="H33" i="8"/>
  <c r="CO8" i="3"/>
  <c r="CO60" i="3"/>
  <c r="CO34" i="3"/>
  <c r="BQ7" i="3"/>
  <c r="BQ7" i="4" s="1"/>
  <c r="BQ7" i="5" s="1"/>
  <c r="AD47" i="7"/>
  <c r="AD58" i="7"/>
  <c r="AD23" i="7"/>
  <c r="L34" i="8"/>
  <c r="I40" i="8"/>
  <c r="H40" i="8"/>
  <c r="S10" i="7"/>
  <c r="K23" i="8"/>
  <c r="AA19" i="7"/>
  <c r="Y23" i="7"/>
  <c r="M39" i="8"/>
  <c r="BQ16" i="3"/>
  <c r="BQ16" i="4" s="1"/>
  <c r="BQ16" i="5" s="1"/>
  <c r="BQ50" i="3"/>
  <c r="BQ50" i="4" s="1"/>
  <c r="BQ51" i="5" s="1"/>
  <c r="BQ50" i="6" s="1"/>
  <c r="CO53" i="3"/>
  <c r="V29" i="8"/>
  <c r="AC35" i="8"/>
  <c r="V27" i="8"/>
  <c r="Y41" i="8"/>
  <c r="K11" i="8"/>
  <c r="P42" i="8"/>
  <c r="HF42" i="24"/>
  <c r="CN47" i="5"/>
  <c r="BU23" i="4"/>
  <c r="BU23" i="5" s="1"/>
  <c r="BU23" i="6" s="1"/>
  <c r="CC23" i="4"/>
  <c r="CC23" i="5" s="1"/>
  <c r="CC23" i="6" s="1"/>
  <c r="CL23" i="4"/>
  <c r="CL23" i="5" s="1"/>
  <c r="CL23" i="6" s="1"/>
  <c r="CL25" i="4"/>
  <c r="CL25" i="5" s="1"/>
  <c r="CL25" i="6" s="1"/>
  <c r="BV25" i="4"/>
  <c r="BV25" i="5" s="1"/>
  <c r="BV25" i="6" s="1"/>
  <c r="BS10" i="4"/>
  <c r="BS10" i="5" s="1"/>
  <c r="BS10" i="6" s="1"/>
  <c r="CF10" i="4"/>
  <c r="CF10" i="5" s="1"/>
  <c r="CF10" i="6" s="1"/>
  <c r="CH10" i="4"/>
  <c r="CH10" i="5" s="1"/>
  <c r="CH10" i="6" s="1"/>
  <c r="BX10" i="4"/>
  <c r="BX10" i="5" s="1"/>
  <c r="BX10" i="6" s="1"/>
  <c r="BS59" i="4"/>
  <c r="BT59" i="4"/>
  <c r="BT60" i="5" s="1"/>
  <c r="CE59" i="4"/>
  <c r="CE60" i="5" s="1"/>
  <c r="CB17" i="6"/>
  <c r="CK26" i="4"/>
  <c r="CK26" i="5" s="1"/>
  <c r="CK26" i="6" s="1"/>
  <c r="CN26" i="4"/>
  <c r="CG31" i="4"/>
  <c r="CG31" i="5" s="1"/>
  <c r="CG31" i="6" s="1"/>
  <c r="BV31" i="4"/>
  <c r="BV31" i="5" s="1"/>
  <c r="BV31" i="6" s="1"/>
  <c r="CE31" i="4"/>
  <c r="CE31" i="5" s="1"/>
  <c r="CE31" i="6" s="1"/>
  <c r="CK17" i="4"/>
  <c r="CK17" i="5" s="1"/>
  <c r="CF17" i="4"/>
  <c r="CF17" i="5" s="1"/>
  <c r="CF17" i="6" s="1"/>
  <c r="CY53" i="4"/>
  <c r="CY54" i="5" s="1"/>
  <c r="CY53" i="6" s="1"/>
  <c r="BZ53" i="4"/>
  <c r="BZ54" i="5" s="1"/>
  <c r="BZ53" i="6" s="1"/>
  <c r="BR53" i="4"/>
  <c r="BR54" i="5" s="1"/>
  <c r="BY53" i="4"/>
  <c r="BY54" i="5" s="1"/>
  <c r="BY53" i="6" s="1"/>
  <c r="CC24" i="4"/>
  <c r="CC24" i="5" s="1"/>
  <c r="CC24" i="6" s="1"/>
  <c r="CF24" i="4"/>
  <c r="CF24" i="5" s="1"/>
  <c r="CF24" i="6" s="1"/>
  <c r="BU24" i="4"/>
  <c r="BU24" i="5" s="1"/>
  <c r="BU24" i="6" s="1"/>
  <c r="CY27" i="4"/>
  <c r="CY27" i="5" s="1"/>
  <c r="CY27" i="6" s="1"/>
  <c r="CJ27" i="4"/>
  <c r="CJ27" i="5" s="1"/>
  <c r="CJ27" i="6" s="1"/>
  <c r="BX27" i="4"/>
  <c r="BX27" i="5" s="1"/>
  <c r="BX27" i="6" s="1"/>
  <c r="BU14" i="4"/>
  <c r="BU14" i="5" s="1"/>
  <c r="BU14" i="6" s="1"/>
  <c r="CI14" i="4"/>
  <c r="CI14" i="5" s="1"/>
  <c r="CI14" i="6" s="1"/>
  <c r="CB14" i="4"/>
  <c r="CB14" i="5" s="1"/>
  <c r="CB14" i="6" s="1"/>
  <c r="CL58" i="4"/>
  <c r="CL59" i="5" s="1"/>
  <c r="CL58" i="6" s="1"/>
  <c r="BS58" i="4"/>
  <c r="BS59" i="5" s="1"/>
  <c r="BS58" i="6" s="1"/>
  <c r="CE58" i="4"/>
  <c r="CE59" i="5" s="1"/>
  <c r="CE58" i="6" s="1"/>
  <c r="CB19" i="4"/>
  <c r="CB19" i="5" s="1"/>
  <c r="CB19" i="6" s="1"/>
  <c r="CA19" i="4"/>
  <c r="CA19" i="5" s="1"/>
  <c r="CA19" i="6" s="1"/>
  <c r="CL34" i="4"/>
  <c r="CL34" i="5" s="1"/>
  <c r="CL34" i="6" s="1"/>
  <c r="BV34" i="4"/>
  <c r="BV34" i="5" s="1"/>
  <c r="BV34" i="6" s="1"/>
  <c r="CB34" i="4"/>
  <c r="CB34" i="5" s="1"/>
  <c r="CB34" i="6" s="1"/>
  <c r="CY34" i="4"/>
  <c r="CY34" i="5" s="1"/>
  <c r="CY34" i="6" s="1"/>
  <c r="BY41" i="4"/>
  <c r="BY41" i="5" s="1"/>
  <c r="BY41" i="6" s="1"/>
  <c r="CG41" i="4"/>
  <c r="CG41" i="5" s="1"/>
  <c r="CG41" i="6" s="1"/>
  <c r="CD41" i="4"/>
  <c r="CD41" i="5" s="1"/>
  <c r="CD41" i="6" s="1"/>
  <c r="CY55" i="4"/>
  <c r="CY56" i="5" s="1"/>
  <c r="CY55" i="6" s="1"/>
  <c r="BS55" i="4"/>
  <c r="BS56" i="5" s="1"/>
  <c r="BS55" i="6" s="1"/>
  <c r="CY44" i="6"/>
  <c r="BW18" i="4"/>
  <c r="BW18" i="5" s="1"/>
  <c r="CH18" i="4"/>
  <c r="CH18" i="5" s="1"/>
  <c r="BV18" i="4"/>
  <c r="BV18" i="5" s="1"/>
  <c r="BX18" i="4"/>
  <c r="BX18" i="5" s="1"/>
  <c r="CG32" i="4"/>
  <c r="CG32" i="5" s="1"/>
  <c r="CG32" i="6" s="1"/>
  <c r="BR32" i="4"/>
  <c r="BR32" i="5" s="1"/>
  <c r="BR32" i="6" s="1"/>
  <c r="CH8" i="4"/>
  <c r="CH8" i="5" s="1"/>
  <c r="CH8" i="6" s="1"/>
  <c r="CM8" i="4"/>
  <c r="CM8" i="5" s="1"/>
  <c r="CM8" i="6" s="1"/>
  <c r="CB60" i="4"/>
  <c r="CB61" i="5" s="1"/>
  <c r="CB60" i="6" s="1"/>
  <c r="CL60" i="4"/>
  <c r="CL61" i="5" s="1"/>
  <c r="CL60" i="6" s="1"/>
  <c r="CH60" i="4"/>
  <c r="CH61" i="5" s="1"/>
  <c r="BS40" i="4"/>
  <c r="BS40" i="5" s="1"/>
  <c r="BS40" i="6" s="1"/>
  <c r="CH40" i="4"/>
  <c r="CH40" i="5" s="1"/>
  <c r="CH40" i="6" s="1"/>
  <c r="CG40" i="4"/>
  <c r="CG40" i="5" s="1"/>
  <c r="CG40" i="6" s="1"/>
  <c r="CC37" i="4"/>
  <c r="CC37" i="5" s="1"/>
  <c r="CC37" i="6" s="1"/>
  <c r="CA37" i="4"/>
  <c r="CA37" i="5" s="1"/>
  <c r="CA37" i="6" s="1"/>
  <c r="CI37" i="4"/>
  <c r="CI37" i="5" s="1"/>
  <c r="CI37" i="6" s="1"/>
  <c r="CK37" i="4"/>
  <c r="CK37" i="5" s="1"/>
  <c r="CK37" i="6" s="1"/>
  <c r="BX35" i="4"/>
  <c r="BX35" i="5" s="1"/>
  <c r="BX35" i="6" s="1"/>
  <c r="BS35" i="4"/>
  <c r="BS35" i="5" s="1"/>
  <c r="BS35" i="6" s="1"/>
  <c r="CA52" i="4"/>
  <c r="CA53" i="5" s="1"/>
  <c r="CA52" i="6" s="1"/>
  <c r="CB52" i="4"/>
  <c r="CB53" i="5" s="1"/>
  <c r="CB52" i="6" s="1"/>
  <c r="CF52" i="4"/>
  <c r="CF53" i="5" s="1"/>
  <c r="CF52" i="6" s="1"/>
  <c r="CD39" i="4"/>
  <c r="CD39" i="5" s="1"/>
  <c r="CD39" i="6" s="1"/>
  <c r="CL39" i="4"/>
  <c r="CL39" i="5" s="1"/>
  <c r="CL39" i="6" s="1"/>
  <c r="BW39" i="4"/>
  <c r="BW39" i="5" s="1"/>
  <c r="BW39" i="6" s="1"/>
  <c r="BZ39" i="4"/>
  <c r="BZ39" i="5" s="1"/>
  <c r="BZ39" i="6" s="1"/>
  <c r="CL36" i="4"/>
  <c r="CL36" i="5" s="1"/>
  <c r="CL36" i="6" s="1"/>
  <c r="BZ36" i="4"/>
  <c r="BZ36" i="5" s="1"/>
  <c r="BZ36" i="6" s="1"/>
  <c r="CJ36" i="4"/>
  <c r="CJ36" i="5" s="1"/>
  <c r="CJ36" i="6" s="1"/>
  <c r="CD49" i="4"/>
  <c r="CL49" i="4"/>
  <c r="BT49" i="4"/>
  <c r="BV57" i="4"/>
  <c r="BV58" i="5" s="1"/>
  <c r="BV57" i="6" s="1"/>
  <c r="CL57" i="4"/>
  <c r="CL58" i="5" s="1"/>
  <c r="CL57" i="6" s="1"/>
  <c r="CF57" i="4"/>
  <c r="CF58" i="5" s="1"/>
  <c r="CF57" i="6" s="1"/>
  <c r="BR22" i="4"/>
  <c r="BR22" i="5" s="1"/>
  <c r="BR22" i="6" s="1"/>
  <c r="CN22" i="4"/>
  <c r="CD22" i="4"/>
  <c r="CD22" i="5" s="1"/>
  <c r="CD22" i="6" s="1"/>
  <c r="CJ22" i="4"/>
  <c r="CJ22" i="5" s="1"/>
  <c r="CJ22" i="6" s="1"/>
  <c r="CN13" i="4"/>
  <c r="CL13" i="4"/>
  <c r="CL13" i="5" s="1"/>
  <c r="CF13" i="4"/>
  <c r="CF13" i="5" s="1"/>
  <c r="CF13" i="6" s="1"/>
  <c r="CB56" i="4"/>
  <c r="CB57" i="5" s="1"/>
  <c r="CB56" i="6" s="1"/>
  <c r="BW56" i="4"/>
  <c r="BW57" i="5" s="1"/>
  <c r="BW56" i="6" s="1"/>
  <c r="CL56" i="4"/>
  <c r="CL57" i="5" s="1"/>
  <c r="CL56" i="6" s="1"/>
  <c r="CH56" i="4"/>
  <c r="CH57" i="5" s="1"/>
  <c r="CH56" i="6" s="1"/>
  <c r="BT54" i="4"/>
  <c r="BT55" i="5" s="1"/>
  <c r="BT54" i="6" s="1"/>
  <c r="CF54" i="4"/>
  <c r="CO35" i="3"/>
  <c r="I17" i="7"/>
  <c r="O17" i="7"/>
  <c r="P8" i="7"/>
  <c r="BQ30" i="3"/>
  <c r="BQ27" i="3"/>
  <c r="AC12" i="7"/>
  <c r="S39" i="8"/>
  <c r="AA9" i="7"/>
  <c r="BQ51" i="3"/>
  <c r="BQ51" i="4" s="1"/>
  <c r="BQ52" i="5" s="1"/>
  <c r="BQ51" i="6" s="1"/>
  <c r="BQ26" i="3"/>
  <c r="CO52" i="3"/>
  <c r="BQ48" i="3"/>
  <c r="BQ48" i="4" s="1"/>
  <c r="BQ48" i="5" s="1"/>
  <c r="BQ48" i="6" s="1"/>
  <c r="BQ37" i="3"/>
  <c r="BQ57" i="3"/>
  <c r="AA22" i="7"/>
  <c r="R40" i="8"/>
  <c r="N34" i="8"/>
  <c r="CO7" i="3"/>
  <c r="CO7" i="4" s="1"/>
  <c r="CO7" i="5" s="1"/>
  <c r="AD52" i="7"/>
  <c r="AD53" i="7"/>
  <c r="AD42" i="7"/>
  <c r="Q36" i="8"/>
  <c r="N41" i="8"/>
  <c r="Y11" i="7"/>
  <c r="G10" i="8"/>
  <c r="BQ16" i="6"/>
  <c r="AC33" i="7"/>
  <c r="O27" i="8"/>
  <c r="L35" i="8"/>
  <c r="DB61" i="16"/>
  <c r="J20" i="8"/>
  <c r="P29" i="8"/>
  <c r="I16" i="8"/>
  <c r="Q33" i="8"/>
  <c r="CL18" i="6"/>
  <c r="BW18" i="6"/>
  <c r="CH23" i="4"/>
  <c r="CH23" i="5" s="1"/>
  <c r="CH23" i="6" s="1"/>
  <c r="BY23" i="4"/>
  <c r="BY23" i="5" s="1"/>
  <c r="BY23" i="6" s="1"/>
  <c r="CJ23" i="4"/>
  <c r="CJ23" i="5" s="1"/>
  <c r="CJ23" i="6" s="1"/>
  <c r="CE25" i="4"/>
  <c r="CE25" i="5" s="1"/>
  <c r="CE25" i="6" s="1"/>
  <c r="CY25" i="4"/>
  <c r="CY25" i="5" s="1"/>
  <c r="CY25" i="6" s="1"/>
  <c r="CB25" i="4"/>
  <c r="CB25" i="5" s="1"/>
  <c r="CB25" i="6" s="1"/>
  <c r="CI10" i="4"/>
  <c r="CI10" i="5" s="1"/>
  <c r="CI10" i="6" s="1"/>
  <c r="BV10" i="4"/>
  <c r="BV10" i="5" s="1"/>
  <c r="BV10" i="6" s="1"/>
  <c r="CL10" i="4"/>
  <c r="CL10" i="5" s="1"/>
  <c r="CL10" i="6" s="1"/>
  <c r="CY10" i="4"/>
  <c r="CY10" i="5" s="1"/>
  <c r="CY10" i="6" s="1"/>
  <c r="BX59" i="4"/>
  <c r="BX60" i="5" s="1"/>
  <c r="BX59" i="6" s="1"/>
  <c r="BZ59" i="4"/>
  <c r="BZ60" i="5" s="1"/>
  <c r="BZ59" i="6" s="1"/>
  <c r="CY26" i="4"/>
  <c r="CY26" i="5" s="1"/>
  <c r="CY26" i="6" s="1"/>
  <c r="CB26" i="4"/>
  <c r="CB26" i="5" s="1"/>
  <c r="CB26" i="6" s="1"/>
  <c r="CM26" i="4"/>
  <c r="CM26" i="5" s="1"/>
  <c r="CM26" i="6" s="1"/>
  <c r="CH26" i="4"/>
  <c r="CH26" i="5" s="1"/>
  <c r="CH26" i="6" s="1"/>
  <c r="BX31" i="4"/>
  <c r="BX31" i="5" s="1"/>
  <c r="BX31" i="6" s="1"/>
  <c r="CB31" i="4"/>
  <c r="CB31" i="5" s="1"/>
  <c r="CB31" i="6" s="1"/>
  <c r="CL31" i="4"/>
  <c r="CL31" i="5" s="1"/>
  <c r="CL31" i="6" s="1"/>
  <c r="BR17" i="4"/>
  <c r="BR17" i="5" s="1"/>
  <c r="BY17" i="4"/>
  <c r="BY17" i="5" s="1"/>
  <c r="CY17" i="4"/>
  <c r="CY17" i="5" s="1"/>
  <c r="CL53" i="4"/>
  <c r="CL54" i="5" s="1"/>
  <c r="CL53" i="6" s="1"/>
  <c r="CE53" i="4"/>
  <c r="CE54" i="5" s="1"/>
  <c r="CE53" i="6" s="1"/>
  <c r="CD53" i="4"/>
  <c r="CD54" i="5" s="1"/>
  <c r="CD53" i="6" s="1"/>
  <c r="CF53" i="4"/>
  <c r="CF54" i="5" s="1"/>
  <c r="CF53" i="6" s="1"/>
  <c r="BR24" i="4"/>
  <c r="BR24" i="5" s="1"/>
  <c r="BR24" i="6" s="1"/>
  <c r="BW24" i="4"/>
  <c r="BW24" i="5" s="1"/>
  <c r="BW24" i="6" s="1"/>
  <c r="CM24" i="4"/>
  <c r="CM24" i="5" s="1"/>
  <c r="CM24" i="6" s="1"/>
  <c r="CI27" i="4"/>
  <c r="CI27" i="5" s="1"/>
  <c r="CI27" i="6" s="1"/>
  <c r="CD27" i="4"/>
  <c r="CD27" i="5" s="1"/>
  <c r="CD27" i="6" s="1"/>
  <c r="CM27" i="4"/>
  <c r="CM27" i="5" s="1"/>
  <c r="CM27" i="6" s="1"/>
  <c r="CH14" i="4"/>
  <c r="CH14" i="5" s="1"/>
  <c r="CH14" i="6" s="1"/>
  <c r="CK14" i="4"/>
  <c r="CK14" i="5" s="1"/>
  <c r="CK14" i="6" s="1"/>
  <c r="BS14" i="4"/>
  <c r="BS14" i="5" s="1"/>
  <c r="BS14" i="6" s="1"/>
  <c r="CD14" i="4"/>
  <c r="CD14" i="5" s="1"/>
  <c r="CD14" i="6" s="1"/>
  <c r="CB58" i="4"/>
  <c r="CB59" i="5" s="1"/>
  <c r="CB58" i="6" s="1"/>
  <c r="CA58" i="4"/>
  <c r="CA59" i="5" s="1"/>
  <c r="CA58" i="6" s="1"/>
  <c r="BV58" i="4"/>
  <c r="BV59" i="5" s="1"/>
  <c r="BV58" i="6" s="1"/>
  <c r="BR19" i="4"/>
  <c r="BR19" i="5" s="1"/>
  <c r="BR19" i="6" s="1"/>
  <c r="BV19" i="4"/>
  <c r="BV19" i="5" s="1"/>
  <c r="BV19" i="6" s="1"/>
  <c r="BT19" i="4"/>
  <c r="BT19" i="5" s="1"/>
  <c r="BT19" i="6" s="1"/>
  <c r="BR34" i="4"/>
  <c r="BR34" i="5" s="1"/>
  <c r="BR34" i="6" s="1"/>
  <c r="CG34" i="4"/>
  <c r="CG34" i="5" s="1"/>
  <c r="CG34" i="6" s="1"/>
  <c r="BS34" i="4"/>
  <c r="BS34" i="5" s="1"/>
  <c r="BS34" i="6" s="1"/>
  <c r="CA41" i="4"/>
  <c r="CA41" i="5" s="1"/>
  <c r="CA41" i="6" s="1"/>
  <c r="BZ41" i="4"/>
  <c r="BZ41" i="5" s="1"/>
  <c r="BZ41" i="6" s="1"/>
  <c r="BX41" i="4"/>
  <c r="BX41" i="5" s="1"/>
  <c r="BX41" i="6" s="1"/>
  <c r="BV55" i="4"/>
  <c r="BV56" i="5" s="1"/>
  <c r="BV55" i="6" s="1"/>
  <c r="BR55" i="4"/>
  <c r="BR56" i="5" s="1"/>
  <c r="BR55" i="6" s="1"/>
  <c r="CF55" i="4"/>
  <c r="CF56" i="5" s="1"/>
  <c r="CF55" i="6" s="1"/>
  <c r="CG18" i="4"/>
  <c r="CG18" i="5" s="1"/>
  <c r="BS18" i="4"/>
  <c r="BS18" i="5" s="1"/>
  <c r="BS18" i="6" s="1"/>
  <c r="BZ18" i="4"/>
  <c r="BZ18" i="5" s="1"/>
  <c r="BZ18" i="6" s="1"/>
  <c r="BY18" i="4"/>
  <c r="BY18" i="5" s="1"/>
  <c r="CL32" i="4"/>
  <c r="CL32" i="5" s="1"/>
  <c r="CL32" i="6" s="1"/>
  <c r="CJ32" i="4"/>
  <c r="CJ32" i="5" s="1"/>
  <c r="CJ32" i="6" s="1"/>
  <c r="CN32" i="4"/>
  <c r="BU8" i="4"/>
  <c r="BU8" i="5" s="1"/>
  <c r="BU8" i="6" s="1"/>
  <c r="BZ8" i="4"/>
  <c r="BZ8" i="5" s="1"/>
  <c r="BZ8" i="6" s="1"/>
  <c r="CJ60" i="4"/>
  <c r="CJ61" i="5" s="1"/>
  <c r="CJ60" i="6" s="1"/>
  <c r="BY60" i="4"/>
  <c r="BY61" i="5" s="1"/>
  <c r="BY60" i="6" s="1"/>
  <c r="CD60" i="4"/>
  <c r="CD61" i="5" s="1"/>
  <c r="CD60" i="6" s="1"/>
  <c r="CM40" i="4"/>
  <c r="CM40" i="5" s="1"/>
  <c r="CM40" i="6" s="1"/>
  <c r="CK40" i="4"/>
  <c r="CK40" i="5" s="1"/>
  <c r="CK40" i="6" s="1"/>
  <c r="CI40" i="4"/>
  <c r="CI40" i="5" s="1"/>
  <c r="CI40" i="6" s="1"/>
  <c r="CL37" i="4"/>
  <c r="CL37" i="5" s="1"/>
  <c r="CL37" i="6" s="1"/>
  <c r="BW37" i="4"/>
  <c r="BW37" i="5" s="1"/>
  <c r="BW37" i="6" s="1"/>
  <c r="CD37" i="4"/>
  <c r="CD37" i="5" s="1"/>
  <c r="CD37" i="6" s="1"/>
  <c r="BU35" i="4"/>
  <c r="BU35" i="5" s="1"/>
  <c r="BU35" i="6" s="1"/>
  <c r="CM35" i="4"/>
  <c r="CM35" i="5" s="1"/>
  <c r="CM35" i="6" s="1"/>
  <c r="CL35" i="4"/>
  <c r="CL35" i="5" s="1"/>
  <c r="CL35" i="6" s="1"/>
  <c r="BR52" i="4"/>
  <c r="BR53" i="5" s="1"/>
  <c r="BR52" i="6" s="1"/>
  <c r="BY52" i="4"/>
  <c r="BY53" i="5" s="1"/>
  <c r="CJ52" i="4"/>
  <c r="CJ53" i="5" s="1"/>
  <c r="CJ52" i="6" s="1"/>
  <c r="GR42" i="24"/>
  <c r="O42" i="8" s="1"/>
  <c r="CH39" i="4"/>
  <c r="CH39" i="5" s="1"/>
  <c r="CH39" i="6" s="1"/>
  <c r="BR39" i="4"/>
  <c r="BR39" i="5" s="1"/>
  <c r="BR39" i="6" s="1"/>
  <c r="CM39" i="4"/>
  <c r="CM39" i="5" s="1"/>
  <c r="CM39" i="6" s="1"/>
  <c r="CM36" i="4"/>
  <c r="CM36" i="5" s="1"/>
  <c r="CM36" i="6" s="1"/>
  <c r="CI36" i="4"/>
  <c r="CI36" i="5" s="1"/>
  <c r="CI36" i="6" s="1"/>
  <c r="CK36" i="4"/>
  <c r="CK36" i="5" s="1"/>
  <c r="CK36" i="6" s="1"/>
  <c r="BX36" i="4"/>
  <c r="BX36" i="5" s="1"/>
  <c r="BX36" i="6" s="1"/>
  <c r="BY49" i="4"/>
  <c r="CY49" i="4"/>
  <c r="CY50" i="5" s="1"/>
  <c r="CY49" i="6" s="1"/>
  <c r="CF49" i="4"/>
  <c r="CD57" i="4"/>
  <c r="CD58" i="5" s="1"/>
  <c r="CD57" i="6" s="1"/>
  <c r="BY57" i="4"/>
  <c r="BY58" i="5" s="1"/>
  <c r="CG57" i="4"/>
  <c r="CG58" i="5" s="1"/>
  <c r="CG57" i="6" s="1"/>
  <c r="R41" i="8"/>
  <c r="BU55" i="4"/>
  <c r="BU56" i="5" s="1"/>
  <c r="BU55" i="6" s="1"/>
  <c r="BZ22" i="4"/>
  <c r="BZ22" i="5" s="1"/>
  <c r="BZ22" i="6" s="1"/>
  <c r="CE22" i="4"/>
  <c r="CE22" i="5" s="1"/>
  <c r="CE22" i="6" s="1"/>
  <c r="BX22" i="4"/>
  <c r="BX22" i="5" s="1"/>
  <c r="BX22" i="6" s="1"/>
  <c r="CM22" i="4"/>
  <c r="CM22" i="5" s="1"/>
  <c r="CM22" i="6" s="1"/>
  <c r="CY13" i="4"/>
  <c r="CY13" i="5" s="1"/>
  <c r="CY13" i="6" s="1"/>
  <c r="CM13" i="4"/>
  <c r="CM13" i="5" s="1"/>
  <c r="CM13" i="6" s="1"/>
  <c r="BS13" i="4"/>
  <c r="BS13" i="5" s="1"/>
  <c r="BS13" i="6" s="1"/>
  <c r="BZ56" i="4"/>
  <c r="BZ57" i="5" s="1"/>
  <c r="BZ56" i="6" s="1"/>
  <c r="CG56" i="4"/>
  <c r="CG57" i="5" s="1"/>
  <c r="CG56" i="6" s="1"/>
  <c r="CN56" i="4"/>
  <c r="CG54" i="4"/>
  <c r="CG55" i="5" s="1"/>
  <c r="CG54" i="6" s="1"/>
  <c r="CY54" i="4"/>
  <c r="CY55" i="5" s="1"/>
  <c r="CY54" i="6" s="1"/>
  <c r="CL54" i="4"/>
  <c r="CL55" i="5" s="1"/>
  <c r="CL54" i="6" s="1"/>
  <c r="CO47" i="3"/>
  <c r="CO47" i="4" s="1"/>
  <c r="CO47" i="5" s="1"/>
  <c r="CO47" i="6" s="1"/>
  <c r="I16" i="7"/>
  <c r="U19" i="7"/>
  <c r="CO49" i="3"/>
  <c r="BQ30" i="4"/>
  <c r="BQ30" i="5" s="1"/>
  <c r="BQ30" i="6" s="1"/>
  <c r="BQ15" i="3"/>
  <c r="BQ15" i="4" s="1"/>
  <c r="BQ15" i="5" s="1"/>
  <c r="BQ15" i="6" s="1"/>
  <c r="V20" i="7"/>
  <c r="BQ44" i="3"/>
  <c r="BQ44" i="4" s="1"/>
  <c r="BQ44" i="5" s="1"/>
  <c r="BQ44" i="6" s="1"/>
  <c r="U8" i="7"/>
  <c r="AB15" i="7"/>
  <c r="CO51" i="3"/>
  <c r="CO51" i="4" s="1"/>
  <c r="CO52" i="5" s="1"/>
  <c r="CO51" i="6" s="1"/>
  <c r="Y12" i="7"/>
  <c r="CO48" i="3"/>
  <c r="CO48" i="4" s="1"/>
  <c r="CO48" i="5" s="1"/>
  <c r="CO48" i="6" s="1"/>
  <c r="CO37" i="3"/>
  <c r="CO57" i="3"/>
  <c r="CO7" i="6"/>
  <c r="AF37" i="8"/>
  <c r="W37" i="8"/>
  <c r="BQ24" i="3"/>
  <c r="P20" i="7"/>
  <c r="BQ34" i="3"/>
  <c r="AD45" i="7"/>
  <c r="AD49" i="7"/>
  <c r="AD57" i="7"/>
  <c r="X35" i="8"/>
  <c r="CO22" i="3"/>
  <c r="W32" i="7"/>
  <c r="V11" i="7"/>
  <c r="CO14" i="3"/>
  <c r="CO16" i="3"/>
  <c r="CO16" i="4" s="1"/>
  <c r="CO16" i="5" s="1"/>
  <c r="CO16" i="6" s="1"/>
  <c r="CO50" i="3"/>
  <c r="CO50" i="4" s="1"/>
  <c r="CO51" i="5" s="1"/>
  <c r="CO50" i="6" s="1"/>
  <c r="FY26" i="24"/>
  <c r="BQ29" i="3"/>
  <c r="BQ29" i="4" s="1"/>
  <c r="BQ29" i="5" s="1"/>
  <c r="BQ29" i="6" s="1"/>
  <c r="O19" i="8"/>
  <c r="BY18" i="6"/>
  <c r="CB23" i="4"/>
  <c r="CB23" i="5" s="1"/>
  <c r="CB23" i="6" s="1"/>
  <c r="CN23" i="4"/>
  <c r="BX23" i="4"/>
  <c r="BX23" i="5" s="1"/>
  <c r="BX23" i="6" s="1"/>
  <c r="CN25" i="4"/>
  <c r="CI25" i="4"/>
  <c r="CI25" i="5" s="1"/>
  <c r="CI25" i="6" s="1"/>
  <c r="BS25" i="4"/>
  <c r="BS25" i="5" s="1"/>
  <c r="BS25" i="6" s="1"/>
  <c r="CN10" i="4"/>
  <c r="CE10" i="4"/>
  <c r="CE10" i="5" s="1"/>
  <c r="CE10" i="6" s="1"/>
  <c r="BZ10" i="4"/>
  <c r="BZ10" i="5" s="1"/>
  <c r="BZ10" i="6" s="1"/>
  <c r="CD10" i="4"/>
  <c r="CD10" i="5" s="1"/>
  <c r="CD10" i="6" s="1"/>
  <c r="CG59" i="4"/>
  <c r="CG60" i="5" s="1"/>
  <c r="CG59" i="6" s="1"/>
  <c r="CH59" i="4"/>
  <c r="CH60" i="5" s="1"/>
  <c r="CH59" i="6" s="1"/>
  <c r="BW17" i="6"/>
  <c r="CY17" i="6"/>
  <c r="CD44" i="4"/>
  <c r="CD44" i="5" s="1"/>
  <c r="CD44" i="6" s="1"/>
  <c r="CI46" i="6"/>
  <c r="CG26" i="4"/>
  <c r="CG26" i="5" s="1"/>
  <c r="CG26" i="6" s="1"/>
  <c r="CJ26" i="4"/>
  <c r="CJ26" i="5" s="1"/>
  <c r="CJ26" i="6" s="1"/>
  <c r="CD26" i="4"/>
  <c r="CD26" i="5" s="1"/>
  <c r="CD26" i="6" s="1"/>
  <c r="BW31" i="4"/>
  <c r="BW31" i="5" s="1"/>
  <c r="BW31" i="6" s="1"/>
  <c r="CY31" i="4"/>
  <c r="CY31" i="5" s="1"/>
  <c r="CY31" i="6" s="1"/>
  <c r="CK31" i="4"/>
  <c r="CK31" i="5" s="1"/>
  <c r="CK31" i="6" s="1"/>
  <c r="BU17" i="4"/>
  <c r="BU17" i="5" s="1"/>
  <c r="BS17" i="4"/>
  <c r="BS17" i="5" s="1"/>
  <c r="CH53" i="4"/>
  <c r="BX53" i="4"/>
  <c r="BX54" i="5" s="1"/>
  <c r="BX53" i="6" s="1"/>
  <c r="CB53" i="4"/>
  <c r="CB54" i="5" s="1"/>
  <c r="CB53" i="6" s="1"/>
  <c r="CN54" i="4"/>
  <c r="BY24" i="4"/>
  <c r="BY24" i="5" s="1"/>
  <c r="BY24" i="6" s="1"/>
  <c r="CH24" i="4"/>
  <c r="CH24" i="5" s="1"/>
  <c r="CH24" i="6" s="1"/>
  <c r="CB24" i="4"/>
  <c r="CB24" i="5" s="1"/>
  <c r="CB24" i="6" s="1"/>
  <c r="CA24" i="4"/>
  <c r="CA24" i="5" s="1"/>
  <c r="CA24" i="6" s="1"/>
  <c r="CN27" i="4"/>
  <c r="CF27" i="4"/>
  <c r="CF27" i="5" s="1"/>
  <c r="CF27" i="6" s="1"/>
  <c r="CY14" i="4"/>
  <c r="CY14" i="5" s="1"/>
  <c r="CY14" i="6" s="1"/>
  <c r="CF14" i="4"/>
  <c r="CF14" i="5" s="1"/>
  <c r="CF14" i="6" s="1"/>
  <c r="CJ14" i="4"/>
  <c r="CJ14" i="5" s="1"/>
  <c r="CJ14" i="6" s="1"/>
  <c r="BW14" i="4"/>
  <c r="BW14" i="5" s="1"/>
  <c r="BW14" i="6" s="1"/>
  <c r="BU58" i="4"/>
  <c r="BU59" i="5" s="1"/>
  <c r="BU58" i="6" s="1"/>
  <c r="CN58" i="4"/>
  <c r="BR58" i="4"/>
  <c r="BR59" i="5" s="1"/>
  <c r="BR58" i="6" s="1"/>
  <c r="BW19" i="4"/>
  <c r="BW19" i="5" s="1"/>
  <c r="BW19" i="6" s="1"/>
  <c r="BU19" i="4"/>
  <c r="BU19" i="5" s="1"/>
  <c r="BU19" i="6" s="1"/>
  <c r="CL19" i="4"/>
  <c r="CL19" i="5" s="1"/>
  <c r="CL19" i="6" s="1"/>
  <c r="CN34" i="4"/>
  <c r="CA34" i="4"/>
  <c r="CA34" i="5" s="1"/>
  <c r="CA34" i="6" s="1"/>
  <c r="CC34" i="4"/>
  <c r="CC34" i="5" s="1"/>
  <c r="CC34" i="6" s="1"/>
  <c r="CM41" i="4"/>
  <c r="CM41" i="5" s="1"/>
  <c r="CM41" i="6" s="1"/>
  <c r="BT41" i="4"/>
  <c r="BT41" i="5" s="1"/>
  <c r="BT41" i="6" s="1"/>
  <c r="CN41" i="4"/>
  <c r="CN55" i="4"/>
  <c r="CK55" i="4"/>
  <c r="CK56" i="5" s="1"/>
  <c r="CK55" i="6" s="1"/>
  <c r="BT46" i="5"/>
  <c r="BT46" i="6" s="1"/>
  <c r="BT18" i="4"/>
  <c r="BT18" i="5" s="1"/>
  <c r="CC18" i="4"/>
  <c r="CC18" i="5" s="1"/>
  <c r="CC18" i="6" s="1"/>
  <c r="CD32" i="4"/>
  <c r="CD32" i="5" s="1"/>
  <c r="CD32" i="6" s="1"/>
  <c r="CY32" i="4"/>
  <c r="CY32" i="5" s="1"/>
  <c r="CY32" i="6" s="1"/>
  <c r="BX32" i="4"/>
  <c r="BX32" i="5" s="1"/>
  <c r="BX32" i="6" s="1"/>
  <c r="CK8" i="4"/>
  <c r="CK8" i="5" s="1"/>
  <c r="CK8" i="6" s="1"/>
  <c r="CL8" i="4"/>
  <c r="CL8" i="5" s="1"/>
  <c r="CL8" i="6" s="1"/>
  <c r="BS8" i="4"/>
  <c r="BS8" i="5" s="1"/>
  <c r="BS8" i="6" s="1"/>
  <c r="BX60" i="4"/>
  <c r="BX61" i="5" s="1"/>
  <c r="BV60" i="4"/>
  <c r="BV61" i="5" s="1"/>
  <c r="BV60" i="6" s="1"/>
  <c r="BT60" i="4"/>
  <c r="BT61" i="5" s="1"/>
  <c r="BT60" i="6" s="1"/>
  <c r="BR60" i="4"/>
  <c r="CA40" i="4"/>
  <c r="CA40" i="5" s="1"/>
  <c r="CA40" i="6" s="1"/>
  <c r="CJ40" i="4"/>
  <c r="CJ40" i="5" s="1"/>
  <c r="CJ40" i="6" s="1"/>
  <c r="BS37" i="4"/>
  <c r="BS37" i="5" s="1"/>
  <c r="BS37" i="6" s="1"/>
  <c r="BR37" i="4"/>
  <c r="BR37" i="5" s="1"/>
  <c r="BR37" i="6" s="1"/>
  <c r="CG37" i="4"/>
  <c r="CG37" i="5" s="1"/>
  <c r="CG37" i="6" s="1"/>
  <c r="BY37" i="4"/>
  <c r="BY37" i="5" s="1"/>
  <c r="BY37" i="6" s="1"/>
  <c r="BZ35" i="4"/>
  <c r="BZ35" i="5" s="1"/>
  <c r="BZ35" i="6" s="1"/>
  <c r="BW35" i="4"/>
  <c r="BW35" i="5" s="1"/>
  <c r="BW35" i="6" s="1"/>
  <c r="CG35" i="4"/>
  <c r="CG35" i="5" s="1"/>
  <c r="CG35" i="6" s="1"/>
  <c r="CK52" i="4"/>
  <c r="CH52" i="4"/>
  <c r="CN39" i="4"/>
  <c r="CG39" i="4"/>
  <c r="CG39" i="5" s="1"/>
  <c r="CG39" i="6" s="1"/>
  <c r="CF39" i="4"/>
  <c r="CF39" i="5" s="1"/>
  <c r="CF39" i="6" s="1"/>
  <c r="BU36" i="4"/>
  <c r="BU36" i="5" s="1"/>
  <c r="BU36" i="6" s="1"/>
  <c r="BR36" i="4"/>
  <c r="BR36" i="5" s="1"/>
  <c r="BR36" i="6" s="1"/>
  <c r="BS36" i="4"/>
  <c r="BS36" i="5" s="1"/>
  <c r="BS36" i="6" s="1"/>
  <c r="BR49" i="4"/>
  <c r="CI49" i="4"/>
  <c r="BR57" i="4"/>
  <c r="BR58" i="5" s="1"/>
  <c r="BR57" i="6" s="1"/>
  <c r="BX57" i="4"/>
  <c r="BX58" i="5" s="1"/>
  <c r="BX57" i="6" s="1"/>
  <c r="CB57" i="4"/>
  <c r="CB58" i="5" s="1"/>
  <c r="CB57" i="6" s="1"/>
  <c r="BT50" i="4"/>
  <c r="BT51" i="5" s="1"/>
  <c r="BT50" i="6" s="1"/>
  <c r="CK22" i="4"/>
  <c r="CK22" i="5" s="1"/>
  <c r="CK22" i="6" s="1"/>
  <c r="CF22" i="4"/>
  <c r="CF22" i="5" s="1"/>
  <c r="CF22" i="6" s="1"/>
  <c r="CL22" i="4"/>
  <c r="CL22" i="5" s="1"/>
  <c r="CL22" i="6" s="1"/>
  <c r="CI13" i="4"/>
  <c r="CI13" i="5" s="1"/>
  <c r="CI13" i="6" s="1"/>
  <c r="CI56" i="4"/>
  <c r="CI57" i="5" s="1"/>
  <c r="CI56" i="6" s="1"/>
  <c r="CF56" i="4"/>
  <c r="BS54" i="4"/>
  <c r="BV54" i="4"/>
  <c r="BV55" i="5" s="1"/>
  <c r="BV54" i="6" s="1"/>
  <c r="CM54" i="4"/>
  <c r="CM55" i="5" s="1"/>
  <c r="CM54" i="6" s="1"/>
  <c r="CI54" i="4"/>
  <c r="CI55" i="5" s="1"/>
  <c r="CI54" i="6" s="1"/>
  <c r="BQ35" i="3"/>
  <c r="R34" i="8"/>
  <c r="H28" i="8"/>
  <c r="M20" i="8"/>
  <c r="AA11" i="7"/>
  <c r="CO15" i="3"/>
  <c r="CO15" i="4" s="1"/>
  <c r="CO15" i="5" s="1"/>
  <c r="CO15" i="6" s="1"/>
  <c r="K19" i="8"/>
  <c r="CO10" i="3"/>
  <c r="P19" i="7"/>
  <c r="CO44" i="3"/>
  <c r="CO44" i="4" s="1"/>
  <c r="CO44" i="5" s="1"/>
  <c r="CO44" i="6" s="1"/>
  <c r="BQ39" i="3"/>
  <c r="K38" i="8"/>
  <c r="S11" i="7"/>
  <c r="I8" i="7"/>
  <c r="CO26" i="3"/>
  <c r="BQ7" i="6"/>
  <c r="CO24" i="3"/>
  <c r="CO21" i="3"/>
  <c r="CO21" i="4" s="1"/>
  <c r="CO21" i="5" s="1"/>
  <c r="CO21" i="6" s="1"/>
  <c r="AD56" i="7"/>
  <c r="AD50" i="7"/>
  <c r="G41" i="8"/>
  <c r="BQ22" i="3"/>
  <c r="W20" i="7"/>
  <c r="I12" i="7"/>
  <c r="M27" i="8"/>
  <c r="P10" i="7"/>
  <c r="BQ14" i="3"/>
  <c r="BQ33" i="3"/>
  <c r="I14" i="8"/>
  <c r="W36" i="8"/>
  <c r="O15" i="8"/>
  <c r="O29" i="8"/>
  <c r="R35" i="8"/>
  <c r="O8" i="8"/>
  <c r="W34" i="8"/>
  <c r="P33" i="8"/>
  <c r="J29" i="8"/>
  <c r="I33" i="8"/>
  <c r="P30" i="8"/>
  <c r="I28" i="8"/>
  <c r="V34" i="8"/>
  <c r="I18" i="8"/>
  <c r="CH18" i="6"/>
  <c r="BT18" i="6"/>
  <c r="CK23" i="4"/>
  <c r="CK23" i="5" s="1"/>
  <c r="CK23" i="6" s="1"/>
  <c r="BR23" i="4"/>
  <c r="BR23" i="5" s="1"/>
  <c r="BR23" i="6" s="1"/>
  <c r="CI23" i="4"/>
  <c r="CI23" i="5" s="1"/>
  <c r="CI23" i="6" s="1"/>
  <c r="CC25" i="4"/>
  <c r="CC25" i="5" s="1"/>
  <c r="CC25" i="6" s="1"/>
  <c r="CG25" i="4"/>
  <c r="CG25" i="5" s="1"/>
  <c r="CG25" i="6" s="1"/>
  <c r="BW25" i="4"/>
  <c r="BW25" i="5" s="1"/>
  <c r="BW25" i="6" s="1"/>
  <c r="BY10" i="4"/>
  <c r="BY10" i="5" s="1"/>
  <c r="BY10" i="6" s="1"/>
  <c r="BT10" i="4"/>
  <c r="BT10" i="5" s="1"/>
  <c r="BT10" i="6" s="1"/>
  <c r="CK59" i="4"/>
  <c r="CK60" i="5" s="1"/>
  <c r="CK59" i="6" s="1"/>
  <c r="CB59" i="4"/>
  <c r="CN59" i="4"/>
  <c r="CY59" i="4"/>
  <c r="CY60" i="5" s="1"/>
  <c r="BV17" i="6"/>
  <c r="BZ26" i="4"/>
  <c r="BZ26" i="5" s="1"/>
  <c r="BZ26" i="6" s="1"/>
  <c r="BV26" i="4"/>
  <c r="BV26" i="5" s="1"/>
  <c r="BV26" i="6" s="1"/>
  <c r="CA26" i="4"/>
  <c r="CA26" i="5" s="1"/>
  <c r="CA26" i="6" s="1"/>
  <c r="CH31" i="4"/>
  <c r="CH31" i="5" s="1"/>
  <c r="CH31" i="6" s="1"/>
  <c r="CF31" i="4"/>
  <c r="CF31" i="5" s="1"/>
  <c r="CF31" i="6" s="1"/>
  <c r="BS31" i="4"/>
  <c r="BS31" i="5" s="1"/>
  <c r="BS31" i="6" s="1"/>
  <c r="CD31" i="4"/>
  <c r="CD31" i="5" s="1"/>
  <c r="CD31" i="6" s="1"/>
  <c r="CA17" i="4"/>
  <c r="CA17" i="5" s="1"/>
  <c r="CA17" i="6" s="1"/>
  <c r="CG17" i="4"/>
  <c r="CG17" i="5" s="1"/>
  <c r="CG17" i="6" s="1"/>
  <c r="CK53" i="4"/>
  <c r="CK54" i="5" s="1"/>
  <c r="CK53" i="6" s="1"/>
  <c r="BU53" i="4"/>
  <c r="BU54" i="5" s="1"/>
  <c r="BU53" i="6" s="1"/>
  <c r="BT24" i="4"/>
  <c r="BT24" i="5" s="1"/>
  <c r="BT24" i="6" s="1"/>
  <c r="CK24" i="4"/>
  <c r="CK24" i="5" s="1"/>
  <c r="CK24" i="6" s="1"/>
  <c r="CG24" i="4"/>
  <c r="CG24" i="5" s="1"/>
  <c r="CG24" i="6" s="1"/>
  <c r="BS27" i="4"/>
  <c r="BS27" i="5" s="1"/>
  <c r="BS27" i="6" s="1"/>
  <c r="CG27" i="4"/>
  <c r="CG27" i="5" s="1"/>
  <c r="CG27" i="6" s="1"/>
  <c r="BR14" i="4"/>
  <c r="BR14" i="5" s="1"/>
  <c r="BR14" i="6" s="1"/>
  <c r="CM14" i="4"/>
  <c r="CM14" i="5" s="1"/>
  <c r="CM14" i="6" s="1"/>
  <c r="CD58" i="4"/>
  <c r="CD59" i="5" s="1"/>
  <c r="CD58" i="6" s="1"/>
  <c r="GE26" i="24"/>
  <c r="BZ19" i="4"/>
  <c r="BZ19" i="5" s="1"/>
  <c r="BZ19" i="6" s="1"/>
  <c r="CK19" i="4"/>
  <c r="CK19" i="5" s="1"/>
  <c r="CK19" i="6" s="1"/>
  <c r="CI19" i="4"/>
  <c r="CI19" i="5" s="1"/>
  <c r="CI19" i="6" s="1"/>
  <c r="CJ34" i="4"/>
  <c r="CJ34" i="5" s="1"/>
  <c r="CJ34" i="6" s="1"/>
  <c r="BU34" i="4"/>
  <c r="BU34" i="5" s="1"/>
  <c r="BU34" i="6" s="1"/>
  <c r="BW34" i="4"/>
  <c r="BW34" i="5" s="1"/>
  <c r="BW34" i="6" s="1"/>
  <c r="CK41" i="4"/>
  <c r="CK41" i="5" s="1"/>
  <c r="CK41" i="6" s="1"/>
  <c r="CE41" i="4"/>
  <c r="CE41" i="5" s="1"/>
  <c r="CE41" i="6" s="1"/>
  <c r="CJ41" i="4"/>
  <c r="CJ41" i="5" s="1"/>
  <c r="CJ41" i="6" s="1"/>
  <c r="BS41" i="4"/>
  <c r="BS41" i="5" s="1"/>
  <c r="BS41" i="6" s="1"/>
  <c r="CB55" i="4"/>
  <c r="CB56" i="5" s="1"/>
  <c r="CB55" i="6" s="1"/>
  <c r="BT55" i="4"/>
  <c r="BX50" i="6"/>
  <c r="BR18" i="4"/>
  <c r="BR18" i="5" s="1"/>
  <c r="BR18" i="6" s="1"/>
  <c r="CN18" i="4"/>
  <c r="CM18" i="4"/>
  <c r="CM18" i="5" s="1"/>
  <c r="CM18" i="6" s="1"/>
  <c r="CA32" i="4"/>
  <c r="CA32" i="5" s="1"/>
  <c r="CA32" i="6" s="1"/>
  <c r="BW32" i="4"/>
  <c r="BW32" i="5" s="1"/>
  <c r="BW32" i="6" s="1"/>
  <c r="BS32" i="4"/>
  <c r="BS32" i="5" s="1"/>
  <c r="BS32" i="6" s="1"/>
  <c r="BU32" i="4"/>
  <c r="BU32" i="5" s="1"/>
  <c r="BU32" i="6" s="1"/>
  <c r="BY8" i="4"/>
  <c r="BY8" i="5" s="1"/>
  <c r="BY8" i="6" s="1"/>
  <c r="CN8" i="4"/>
  <c r="CB8" i="4"/>
  <c r="CB8" i="5" s="1"/>
  <c r="CB8" i="6" s="1"/>
  <c r="BS60" i="4"/>
  <c r="BS61" i="5" s="1"/>
  <c r="BS60" i="6" s="1"/>
  <c r="CI60" i="4"/>
  <c r="CE60" i="4"/>
  <c r="CE61" i="5" s="1"/>
  <c r="CE60" i="6" s="1"/>
  <c r="GJ26" i="24"/>
  <c r="CN40" i="4"/>
  <c r="CY40" i="4"/>
  <c r="CY40" i="5" s="1"/>
  <c r="CY40" i="6" s="1"/>
  <c r="BW40" i="4"/>
  <c r="BW40" i="5" s="1"/>
  <c r="BW40" i="6" s="1"/>
  <c r="BX37" i="4"/>
  <c r="BX37" i="5" s="1"/>
  <c r="BX37" i="6" s="1"/>
  <c r="BV37" i="4"/>
  <c r="BV37" i="5" s="1"/>
  <c r="BV37" i="6" s="1"/>
  <c r="CY37" i="4"/>
  <c r="CY37" i="5" s="1"/>
  <c r="CY37" i="6" s="1"/>
  <c r="CA35" i="4"/>
  <c r="CA35" i="5" s="1"/>
  <c r="CA35" i="6" s="1"/>
  <c r="BV35" i="4"/>
  <c r="BV35" i="5" s="1"/>
  <c r="BV35" i="6" s="1"/>
  <c r="CK35" i="4"/>
  <c r="CK35" i="5" s="1"/>
  <c r="CK35" i="6" s="1"/>
  <c r="BR35" i="4"/>
  <c r="BR35" i="5" s="1"/>
  <c r="BR35" i="6" s="1"/>
  <c r="CE52" i="4"/>
  <c r="CE53" i="5" s="1"/>
  <c r="CE52" i="6" s="1"/>
  <c r="CN52" i="4"/>
  <c r="X25" i="7"/>
  <c r="CL13" i="6"/>
  <c r="BT39" i="4"/>
  <c r="BT39" i="5" s="1"/>
  <c r="BT39" i="6" s="1"/>
  <c r="CY39" i="4"/>
  <c r="CY39" i="5" s="1"/>
  <c r="CY39" i="6" s="1"/>
  <c r="BU39" i="4"/>
  <c r="BU39" i="5" s="1"/>
  <c r="BU39" i="6" s="1"/>
  <c r="BV36" i="4"/>
  <c r="BV36" i="5" s="1"/>
  <c r="BV36" i="6" s="1"/>
  <c r="CF36" i="4"/>
  <c r="CF36" i="5" s="1"/>
  <c r="CF36" i="6" s="1"/>
  <c r="CE36" i="4"/>
  <c r="CE36" i="5" s="1"/>
  <c r="CE36" i="6" s="1"/>
  <c r="BX49" i="4"/>
  <c r="BW49" i="4"/>
  <c r="CE49" i="4"/>
  <c r="BT57" i="4"/>
  <c r="BT58" i="5" s="1"/>
  <c r="BT57" i="6" s="1"/>
  <c r="CE57" i="4"/>
  <c r="CE58" i="5" s="1"/>
  <c r="CE57" i="6" s="1"/>
  <c r="CK51" i="5"/>
  <c r="CK50" i="6" s="1"/>
  <c r="GB26" i="24"/>
  <c r="BT22" i="4"/>
  <c r="BT22" i="5" s="1"/>
  <c r="BT22" i="6" s="1"/>
  <c r="CG22" i="4"/>
  <c r="CG22" i="5" s="1"/>
  <c r="CG22" i="6" s="1"/>
  <c r="CA22" i="4"/>
  <c r="CA22" i="5" s="1"/>
  <c r="CA22" i="6" s="1"/>
  <c r="CC13" i="4"/>
  <c r="CC13" i="5" s="1"/>
  <c r="CC13" i="6" s="1"/>
  <c r="BT13" i="4"/>
  <c r="BT13" i="5" s="1"/>
  <c r="BT13" i="6" s="1"/>
  <c r="BR13" i="4"/>
  <c r="BR13" i="5" s="1"/>
  <c r="BT56" i="4"/>
  <c r="BT57" i="5" s="1"/>
  <c r="CJ56" i="4"/>
  <c r="CJ57" i="5" s="1"/>
  <c r="CJ56" i="6" s="1"/>
  <c r="CE56" i="4"/>
  <c r="CE57" i="5" s="1"/>
  <c r="CE56" i="6" s="1"/>
  <c r="CA54" i="4"/>
  <c r="CA55" i="5" s="1"/>
  <c r="CA54" i="6" s="1"/>
  <c r="BZ54" i="4"/>
  <c r="BZ55" i="5" s="1"/>
  <c r="BZ54" i="6" s="1"/>
  <c r="CJ54" i="4"/>
  <c r="CJ55" i="5" s="1"/>
  <c r="BQ19" i="3"/>
  <c r="BQ13" i="3"/>
  <c r="AA16" i="7"/>
  <c r="L40" i="8"/>
  <c r="CO56" i="3"/>
  <c r="CO36" i="3"/>
  <c r="BQ12" i="3"/>
  <c r="BQ12" i="4" s="1"/>
  <c r="BQ12" i="5" s="1"/>
  <c r="BQ12" i="6" s="1"/>
  <c r="CO39" i="3"/>
  <c r="J33" i="8"/>
  <c r="BQ9" i="3"/>
  <c r="V32" i="7"/>
  <c r="AA15" i="7"/>
  <c r="AB28" i="7"/>
  <c r="T35" i="8"/>
  <c r="H27" i="8"/>
  <c r="CO11" i="3"/>
  <c r="CO11" i="4" s="1"/>
  <c r="CO11" i="5" s="1"/>
  <c r="CO11" i="6" s="1"/>
  <c r="BQ59" i="3"/>
  <c r="CO18" i="3"/>
  <c r="Y17" i="7"/>
  <c r="P32" i="7"/>
  <c r="BQ21" i="3"/>
  <c r="BQ21" i="4" s="1"/>
  <c r="BQ21" i="5" s="1"/>
  <c r="BQ21" i="6" s="1"/>
  <c r="I24" i="8"/>
  <c r="AD59" i="7"/>
  <c r="AD46" i="7"/>
  <c r="AD39" i="7"/>
  <c r="AD38" i="7"/>
  <c r="AD35" i="7"/>
  <c r="J35" i="8"/>
  <c r="J25" i="8"/>
  <c r="L37" i="8"/>
  <c r="O13" i="7"/>
  <c r="I7" i="8"/>
  <c r="G15" i="25" s="1"/>
  <c r="CO33" i="3"/>
  <c r="CO33" i="4" s="1"/>
  <c r="CO33" i="5" s="1"/>
  <c r="CO33" i="6" s="1"/>
  <c r="CO29" i="3"/>
  <c r="CO29" i="4" s="1"/>
  <c r="CO29" i="5" s="1"/>
  <c r="CO29" i="6" s="1"/>
  <c r="Y35" i="8"/>
  <c r="P28" i="8"/>
  <c r="I11" i="8"/>
  <c r="W41" i="8"/>
  <c r="J28" i="8"/>
  <c r="Y40" i="8"/>
  <c r="H19" i="8"/>
  <c r="S40" i="8"/>
  <c r="V35" i="8"/>
  <c r="CN50" i="6"/>
  <c r="CE18" i="6"/>
  <c r="CK18" i="6"/>
  <c r="BT23" i="4"/>
  <c r="BT23" i="5" s="1"/>
  <c r="BT23" i="6" s="1"/>
  <c r="BS23" i="4"/>
  <c r="BS23" i="5" s="1"/>
  <c r="BS23" i="6" s="1"/>
  <c r="CG23" i="4"/>
  <c r="CG23" i="5" s="1"/>
  <c r="CG23" i="6" s="1"/>
  <c r="CH25" i="4"/>
  <c r="CH25" i="5" s="1"/>
  <c r="CH25" i="6" s="1"/>
  <c r="BU25" i="4"/>
  <c r="BU25" i="5" s="1"/>
  <c r="BU25" i="6" s="1"/>
  <c r="CM25" i="4"/>
  <c r="CM25" i="5" s="1"/>
  <c r="CM25" i="6" s="1"/>
  <c r="CB10" i="4"/>
  <c r="CB10" i="5" s="1"/>
  <c r="CB10" i="6" s="1"/>
  <c r="BU10" i="4"/>
  <c r="BU10" i="5" s="1"/>
  <c r="BU10" i="6" s="1"/>
  <c r="BW59" i="4"/>
  <c r="BW60" i="5" s="1"/>
  <c r="BW59" i="6" s="1"/>
  <c r="BV59" i="4"/>
  <c r="BV60" i="5" s="1"/>
  <c r="BV59" i="6" s="1"/>
  <c r="CD59" i="4"/>
  <c r="CD60" i="5" s="1"/>
  <c r="CD59" i="6" s="1"/>
  <c r="CL59" i="4"/>
  <c r="CL60" i="5" s="1"/>
  <c r="CL59" i="6" s="1"/>
  <c r="BU17" i="6"/>
  <c r="CK17" i="6"/>
  <c r="CL26" i="4"/>
  <c r="CL26" i="5" s="1"/>
  <c r="CL26" i="6" s="1"/>
  <c r="CF26" i="4"/>
  <c r="CF26" i="5" s="1"/>
  <c r="CF26" i="6" s="1"/>
  <c r="BT26" i="4"/>
  <c r="BT26" i="5" s="1"/>
  <c r="BT26" i="6" s="1"/>
  <c r="CC31" i="4"/>
  <c r="CC31" i="5" s="1"/>
  <c r="CC31" i="6" s="1"/>
  <c r="BY31" i="4"/>
  <c r="BY31" i="5" s="1"/>
  <c r="BY31" i="6" s="1"/>
  <c r="BZ31" i="4"/>
  <c r="BZ31" i="5" s="1"/>
  <c r="BZ31" i="6" s="1"/>
  <c r="CI17" i="4"/>
  <c r="CI17" i="5" s="1"/>
  <c r="CI17" i="6" s="1"/>
  <c r="CD17" i="4"/>
  <c r="CD17" i="5" s="1"/>
  <c r="CD17" i="6" s="1"/>
  <c r="BZ17" i="4"/>
  <c r="BZ17" i="5" s="1"/>
  <c r="BZ17" i="6" s="1"/>
  <c r="CC53" i="4"/>
  <c r="CC54" i="5" s="1"/>
  <c r="CC53" i="6" s="1"/>
  <c r="CJ53" i="4"/>
  <c r="CJ54" i="5" s="1"/>
  <c r="CJ53" i="6" s="1"/>
  <c r="BS24" i="4"/>
  <c r="BS24" i="5" s="1"/>
  <c r="BS24" i="6" s="1"/>
  <c r="BX24" i="4"/>
  <c r="BX24" i="5" s="1"/>
  <c r="BX24" i="6" s="1"/>
  <c r="CN24" i="4"/>
  <c r="BY27" i="4"/>
  <c r="BY27" i="5" s="1"/>
  <c r="BY27" i="6" s="1"/>
  <c r="BZ27" i="4"/>
  <c r="BZ27" i="5" s="1"/>
  <c r="BZ27" i="6" s="1"/>
  <c r="BW27" i="4"/>
  <c r="BW27" i="5" s="1"/>
  <c r="BW27" i="6" s="1"/>
  <c r="BT14" i="4"/>
  <c r="BT14" i="5" s="1"/>
  <c r="BT14" i="6" s="1"/>
  <c r="BX14" i="4"/>
  <c r="BX14" i="5" s="1"/>
  <c r="BX14" i="6" s="1"/>
  <c r="BV14" i="4"/>
  <c r="BV14" i="5" s="1"/>
  <c r="BV14" i="6" s="1"/>
  <c r="BT58" i="4"/>
  <c r="BT59" i="5" s="1"/>
  <c r="BT58" i="6" s="1"/>
  <c r="CI58" i="4"/>
  <c r="CI59" i="5" s="1"/>
  <c r="CI58" i="6" s="1"/>
  <c r="BX58" i="4"/>
  <c r="BX59" i="5" s="1"/>
  <c r="BX58" i="6" s="1"/>
  <c r="CH58" i="4"/>
  <c r="CH59" i="5" s="1"/>
  <c r="CH58" i="6" s="1"/>
  <c r="Z25" i="7"/>
  <c r="BX19" i="4"/>
  <c r="BX19" i="5" s="1"/>
  <c r="BX19" i="6" s="1"/>
  <c r="CY19" i="4"/>
  <c r="CY19" i="5" s="1"/>
  <c r="CY19" i="6" s="1"/>
  <c r="BS19" i="4"/>
  <c r="BS19" i="5" s="1"/>
  <c r="BS19" i="6" s="1"/>
  <c r="CM19" i="4"/>
  <c r="CM19" i="5" s="1"/>
  <c r="CM19" i="6" s="1"/>
  <c r="CF34" i="4"/>
  <c r="CF34" i="5" s="1"/>
  <c r="CF34" i="6" s="1"/>
  <c r="BT34" i="4"/>
  <c r="BT34" i="5" s="1"/>
  <c r="BT34" i="6" s="1"/>
  <c r="CY41" i="4"/>
  <c r="CY41" i="5" s="1"/>
  <c r="CY41" i="6" s="1"/>
  <c r="CB41" i="4"/>
  <c r="CB41" i="5" s="1"/>
  <c r="CB41" i="6" s="1"/>
  <c r="BV41" i="4"/>
  <c r="BV41" i="5" s="1"/>
  <c r="BV41" i="6" s="1"/>
  <c r="BX55" i="4"/>
  <c r="BX56" i="5" s="1"/>
  <c r="BX55" i="6" s="1"/>
  <c r="CH55" i="4"/>
  <c r="CH56" i="5" s="1"/>
  <c r="CI55" i="4"/>
  <c r="CI56" i="5" s="1"/>
  <c r="CI55" i="6" s="1"/>
  <c r="CG55" i="4"/>
  <c r="CG56" i="5" s="1"/>
  <c r="CG55" i="6" s="1"/>
  <c r="CJ18" i="4"/>
  <c r="CJ18" i="5" s="1"/>
  <c r="CJ18" i="6" s="1"/>
  <c r="BU18" i="4"/>
  <c r="BU18" i="5" s="1"/>
  <c r="CC32" i="4"/>
  <c r="CC32" i="5" s="1"/>
  <c r="CC32" i="6" s="1"/>
  <c r="BZ32" i="4"/>
  <c r="BZ32" i="5" s="1"/>
  <c r="BZ32" i="6" s="1"/>
  <c r="CI32" i="4"/>
  <c r="CI32" i="5" s="1"/>
  <c r="CI32" i="6" s="1"/>
  <c r="CK32" i="4"/>
  <c r="CK32" i="5" s="1"/>
  <c r="CK32" i="6" s="1"/>
  <c r="CY8" i="4"/>
  <c r="CY8" i="5" s="1"/>
  <c r="CY8" i="6" s="1"/>
  <c r="BT8" i="4"/>
  <c r="BT8" i="5" s="1"/>
  <c r="BT8" i="6" s="1"/>
  <c r="BU60" i="4"/>
  <c r="BU61" i="5" s="1"/>
  <c r="BU60" i="6" s="1"/>
  <c r="CA60" i="4"/>
  <c r="CA61" i="5" s="1"/>
  <c r="CA60" i="6" s="1"/>
  <c r="CM60" i="4"/>
  <c r="CM61" i="5" s="1"/>
  <c r="CM60" i="6" s="1"/>
  <c r="BV45" i="6"/>
  <c r="CB40" i="4"/>
  <c r="CB40" i="5" s="1"/>
  <c r="CB40" i="6" s="1"/>
  <c r="BR40" i="4"/>
  <c r="BR40" i="5" s="1"/>
  <c r="BR40" i="6" s="1"/>
  <c r="CN37" i="4"/>
  <c r="CJ37" i="4"/>
  <c r="CJ37" i="5" s="1"/>
  <c r="CJ37" i="6" s="1"/>
  <c r="CN35" i="4"/>
  <c r="BT35" i="4"/>
  <c r="BT35" i="5" s="1"/>
  <c r="BT35" i="6" s="1"/>
  <c r="CY35" i="4"/>
  <c r="CY35" i="5" s="1"/>
  <c r="CY35" i="6" s="1"/>
  <c r="CH35" i="4"/>
  <c r="CH35" i="5" s="1"/>
  <c r="CH35" i="6" s="1"/>
  <c r="CY52" i="4"/>
  <c r="CM52" i="4"/>
  <c r="CM53" i="5" s="1"/>
  <c r="BY13" i="6"/>
  <c r="BV39" i="4"/>
  <c r="BV39" i="5" s="1"/>
  <c r="BV39" i="6" s="1"/>
  <c r="BS39" i="4"/>
  <c r="BS39" i="5" s="1"/>
  <c r="BS39" i="6" s="1"/>
  <c r="CA39" i="4"/>
  <c r="CA39" i="5" s="1"/>
  <c r="CA39" i="6" s="1"/>
  <c r="CN36" i="4"/>
  <c r="BW36" i="4"/>
  <c r="BW36" i="5" s="1"/>
  <c r="BW36" i="6" s="1"/>
  <c r="CD36" i="4"/>
  <c r="CD36" i="5" s="1"/>
  <c r="CD36" i="6" s="1"/>
  <c r="CB49" i="4"/>
  <c r="BU49" i="4"/>
  <c r="BS49" i="4"/>
  <c r="CA49" i="4"/>
  <c r="BZ57" i="4"/>
  <c r="BZ58" i="5" s="1"/>
  <c r="BZ57" i="6" s="1"/>
  <c r="CC57" i="4"/>
  <c r="CC58" i="5" s="1"/>
  <c r="CC57" i="6" s="1"/>
  <c r="GL42" i="24"/>
  <c r="W25" i="7"/>
  <c r="BS22" i="4"/>
  <c r="BS22" i="5" s="1"/>
  <c r="BS22" i="6" s="1"/>
  <c r="CH22" i="4"/>
  <c r="CH22" i="5" s="1"/>
  <c r="CH22" i="6" s="1"/>
  <c r="CD13" i="4"/>
  <c r="CD13" i="5" s="1"/>
  <c r="CD13" i="6" s="1"/>
  <c r="CB13" i="4"/>
  <c r="CB13" i="5" s="1"/>
  <c r="BU13" i="4"/>
  <c r="BU13" i="5" s="1"/>
  <c r="CH13" i="4"/>
  <c r="CH13" i="5" s="1"/>
  <c r="CH13" i="6" s="1"/>
  <c r="CK56" i="4"/>
  <c r="BY56" i="4"/>
  <c r="BY57" i="5" s="1"/>
  <c r="BY56" i="6" s="1"/>
  <c r="BV56" i="4"/>
  <c r="BV57" i="5" s="1"/>
  <c r="CH54" i="4"/>
  <c r="CH55" i="5" s="1"/>
  <c r="CH54" i="6" s="1"/>
  <c r="BW54" i="4"/>
  <c r="BW55" i="5" s="1"/>
  <c r="BW54" i="6" s="1"/>
  <c r="BR54" i="4"/>
  <c r="BR55" i="5" s="1"/>
  <c r="CO13" i="3"/>
  <c r="AB29" i="7"/>
  <c r="BQ56" i="3"/>
  <c r="BQ10" i="3"/>
  <c r="P31" i="7"/>
  <c r="BQ33" i="4"/>
  <c r="BQ33" i="5" s="1"/>
  <c r="BQ33" i="6" s="1"/>
  <c r="AC38" i="8"/>
  <c r="G19" i="8"/>
  <c r="J17" i="8"/>
  <c r="BQ28" i="3"/>
  <c r="BQ28" i="4" s="1"/>
  <c r="BQ28" i="5" s="1"/>
  <c r="BQ28" i="6" s="1"/>
  <c r="L39" i="8"/>
  <c r="U10" i="7"/>
  <c r="J30" i="8"/>
  <c r="V19" i="7"/>
  <c r="N18" i="8"/>
  <c r="V32" i="8"/>
  <c r="AD55" i="7"/>
  <c r="AD48" i="7"/>
  <c r="AD27" i="7"/>
  <c r="AD11" i="7"/>
  <c r="AA8" i="7"/>
  <c r="BQ55" i="3"/>
  <c r="I41" i="8"/>
  <c r="Y10" i="7"/>
  <c r="AC17" i="7"/>
  <c r="Q30" i="8"/>
  <c r="FV42" i="24"/>
  <c r="P27" i="7"/>
  <c r="BQ20" i="3"/>
  <c r="BQ20" i="4" s="1"/>
  <c r="BQ20" i="5" s="1"/>
  <c r="BQ20" i="6" s="1"/>
  <c r="X8" i="8"/>
  <c r="K24" i="8"/>
  <c r="P34" i="8"/>
  <c r="X36" i="8"/>
  <c r="I13" i="8"/>
  <c r="Q25" i="8"/>
  <c r="Q35" i="8"/>
  <c r="I23" i="8"/>
  <c r="R42" i="8"/>
  <c r="V30" i="8"/>
  <c r="H14" i="8"/>
  <c r="O34" i="8"/>
  <c r="J18" i="8"/>
  <c r="CB18" i="6"/>
  <c r="CG18" i="6"/>
  <c r="BV50" i="6"/>
  <c r="CA23" i="4"/>
  <c r="CA23" i="5" s="1"/>
  <c r="CA23" i="6" s="1"/>
  <c r="CY23" i="4"/>
  <c r="CY23" i="5" s="1"/>
  <c r="CY23" i="6" s="1"/>
  <c r="CE23" i="4"/>
  <c r="CE23" i="5" s="1"/>
  <c r="CE23" i="6" s="1"/>
  <c r="CJ25" i="4"/>
  <c r="CJ25" i="5" s="1"/>
  <c r="CJ25" i="6" s="1"/>
  <c r="CA25" i="4"/>
  <c r="CA25" i="5" s="1"/>
  <c r="CA25" i="6" s="1"/>
  <c r="CK25" i="4"/>
  <c r="CK25" i="5" s="1"/>
  <c r="CK25" i="6" s="1"/>
  <c r="BW10" i="4"/>
  <c r="BW10" i="5" s="1"/>
  <c r="BW10" i="6" s="1"/>
  <c r="CK10" i="4"/>
  <c r="CK10" i="5" s="1"/>
  <c r="CK10" i="6" s="1"/>
  <c r="CM10" i="4"/>
  <c r="CM10" i="5" s="1"/>
  <c r="CM10" i="6" s="1"/>
  <c r="CA59" i="4"/>
  <c r="CA60" i="5" s="1"/>
  <c r="CA59" i="6" s="1"/>
  <c r="CM59" i="4"/>
  <c r="CM60" i="5" s="1"/>
  <c r="CM59" i="6" s="1"/>
  <c r="CI59" i="4"/>
  <c r="CI60" i="5" s="1"/>
  <c r="CI59" i="6" s="1"/>
  <c r="BW26" i="4"/>
  <c r="BW26" i="5" s="1"/>
  <c r="BW26" i="6" s="1"/>
  <c r="BR26" i="4"/>
  <c r="BR26" i="5" s="1"/>
  <c r="BR26" i="6" s="1"/>
  <c r="CE26" i="4"/>
  <c r="CE26" i="5" s="1"/>
  <c r="CE26" i="6" s="1"/>
  <c r="CJ31" i="4"/>
  <c r="CJ31" i="5" s="1"/>
  <c r="CJ31" i="6" s="1"/>
  <c r="BU31" i="4"/>
  <c r="BU31" i="5" s="1"/>
  <c r="BU31" i="6" s="1"/>
  <c r="BT31" i="4"/>
  <c r="BT31" i="5" s="1"/>
  <c r="BT31" i="6" s="1"/>
  <c r="CN17" i="4"/>
  <c r="CC17" i="4"/>
  <c r="CC17" i="5" s="1"/>
  <c r="CC17" i="6" s="1"/>
  <c r="BX17" i="4"/>
  <c r="BX17" i="5" s="1"/>
  <c r="BX17" i="6" s="1"/>
  <c r="CL17" i="4"/>
  <c r="CL17" i="5" s="1"/>
  <c r="CL17" i="6" s="1"/>
  <c r="BT53" i="4"/>
  <c r="BT54" i="5" s="1"/>
  <c r="BT53" i="6" s="1"/>
  <c r="CN53" i="4"/>
  <c r="CI53" i="4"/>
  <c r="CI54" i="5" s="1"/>
  <c r="CI53" i="6" s="1"/>
  <c r="CI24" i="4"/>
  <c r="CI24" i="5" s="1"/>
  <c r="CI24" i="6" s="1"/>
  <c r="BZ24" i="4"/>
  <c r="BZ24" i="5" s="1"/>
  <c r="BZ24" i="6" s="1"/>
  <c r="CY24" i="4"/>
  <c r="CY24" i="5" s="1"/>
  <c r="CY24" i="6" s="1"/>
  <c r="BT27" i="4"/>
  <c r="BT27" i="5" s="1"/>
  <c r="BT27" i="6" s="1"/>
  <c r="CH27" i="4"/>
  <c r="CH27" i="5" s="1"/>
  <c r="CH27" i="6" s="1"/>
  <c r="CE27" i="4"/>
  <c r="CE27" i="5" s="1"/>
  <c r="CE27" i="6" s="1"/>
  <c r="CB27" i="4"/>
  <c r="CB27" i="5" s="1"/>
  <c r="CB27" i="6" s="1"/>
  <c r="CA14" i="4"/>
  <c r="CA14" i="5" s="1"/>
  <c r="CA14" i="6" s="1"/>
  <c r="CC14" i="4"/>
  <c r="CC14" i="5" s="1"/>
  <c r="CC14" i="6" s="1"/>
  <c r="CL14" i="4"/>
  <c r="CL14" i="5" s="1"/>
  <c r="CL14" i="6" s="1"/>
  <c r="CM58" i="4"/>
  <c r="CM59" i="5" s="1"/>
  <c r="CM58" i="6" s="1"/>
  <c r="CK58" i="4"/>
  <c r="CK59" i="5" s="1"/>
  <c r="CK58" i="6" s="1"/>
  <c r="BY58" i="4"/>
  <c r="BY59" i="5" s="1"/>
  <c r="BY58" i="6" s="1"/>
  <c r="BY19" i="4"/>
  <c r="BY19" i="5" s="1"/>
  <c r="BY19" i="6" s="1"/>
  <c r="CG19" i="4"/>
  <c r="CG19" i="5" s="1"/>
  <c r="CG19" i="6" s="1"/>
  <c r="CH19" i="4"/>
  <c r="CH19" i="5" s="1"/>
  <c r="CH19" i="6" s="1"/>
  <c r="CF19" i="4"/>
  <c r="CF19" i="5" s="1"/>
  <c r="CF19" i="6" s="1"/>
  <c r="CM34" i="4"/>
  <c r="CM34" i="5" s="1"/>
  <c r="CM34" i="6" s="1"/>
  <c r="CD34" i="4"/>
  <c r="CD34" i="5" s="1"/>
  <c r="CD34" i="6" s="1"/>
  <c r="BY34" i="4"/>
  <c r="BY34" i="5" s="1"/>
  <c r="BY34" i="6" s="1"/>
  <c r="CC41" i="4"/>
  <c r="CC41" i="5" s="1"/>
  <c r="CC41" i="6" s="1"/>
  <c r="CH41" i="4"/>
  <c r="CH41" i="5" s="1"/>
  <c r="CH41" i="6" s="1"/>
  <c r="BW41" i="4"/>
  <c r="BW41" i="5" s="1"/>
  <c r="BW41" i="6" s="1"/>
  <c r="CE55" i="4"/>
  <c r="CE56" i="5" s="1"/>
  <c r="CE55" i="6" s="1"/>
  <c r="CD55" i="4"/>
  <c r="CD56" i="5" s="1"/>
  <c r="CD55" i="6" s="1"/>
  <c r="CM55" i="4"/>
  <c r="CM56" i="5" s="1"/>
  <c r="CM55" i="6" s="1"/>
  <c r="CF18" i="4"/>
  <c r="CF18" i="5" s="1"/>
  <c r="CF18" i="6" s="1"/>
  <c r="CY18" i="4"/>
  <c r="CY18" i="5" s="1"/>
  <c r="CY18" i="6" s="1"/>
  <c r="BY32" i="4"/>
  <c r="BY32" i="5" s="1"/>
  <c r="BY32" i="6" s="1"/>
  <c r="CE32" i="4"/>
  <c r="CE32" i="5" s="1"/>
  <c r="CE32" i="6" s="1"/>
  <c r="CH32" i="4"/>
  <c r="CH32" i="5" s="1"/>
  <c r="CH32" i="6" s="1"/>
  <c r="CG8" i="4"/>
  <c r="CG8" i="5" s="1"/>
  <c r="CG8" i="6" s="1"/>
  <c r="BX8" i="4"/>
  <c r="BX8" i="5" s="1"/>
  <c r="BX8" i="6" s="1"/>
  <c r="BW8" i="4"/>
  <c r="BW8" i="5" s="1"/>
  <c r="BW8" i="6" s="1"/>
  <c r="BV8" i="4"/>
  <c r="BV8" i="5" s="1"/>
  <c r="BV8" i="6" s="1"/>
  <c r="BZ60" i="4"/>
  <c r="CN60" i="4"/>
  <c r="GP42" i="24"/>
  <c r="CE40" i="4"/>
  <c r="CE40" i="5" s="1"/>
  <c r="CE40" i="6" s="1"/>
  <c r="CL40" i="4"/>
  <c r="CL40" i="5" s="1"/>
  <c r="CL40" i="6" s="1"/>
  <c r="BZ40" i="4"/>
  <c r="BZ40" i="5" s="1"/>
  <c r="BZ40" i="6" s="1"/>
  <c r="CM37" i="4"/>
  <c r="CM37" i="5" s="1"/>
  <c r="CM37" i="6" s="1"/>
  <c r="CF37" i="4"/>
  <c r="CF37" i="5" s="1"/>
  <c r="CF37" i="6" s="1"/>
  <c r="BT37" i="4"/>
  <c r="BT37" i="5" s="1"/>
  <c r="BT37" i="6" s="1"/>
  <c r="BY35" i="4"/>
  <c r="BY35" i="5" s="1"/>
  <c r="BY35" i="6" s="1"/>
  <c r="CI35" i="4"/>
  <c r="CI35" i="5" s="1"/>
  <c r="CI35" i="6" s="1"/>
  <c r="BW52" i="4"/>
  <c r="BW53" i="5" s="1"/>
  <c r="BW52" i="6" s="1"/>
  <c r="BV52" i="4"/>
  <c r="BV53" i="5" s="1"/>
  <c r="BV52" i="6" s="1"/>
  <c r="BX52" i="4"/>
  <c r="BX53" i="5" s="1"/>
  <c r="BX52" i="6" s="1"/>
  <c r="CF50" i="6"/>
  <c r="BU13" i="6"/>
  <c r="BX13" i="6"/>
  <c r="CB39" i="4"/>
  <c r="CB39" i="5" s="1"/>
  <c r="CB39" i="6" s="1"/>
  <c r="CJ39" i="4"/>
  <c r="CJ39" i="5" s="1"/>
  <c r="CJ39" i="6" s="1"/>
  <c r="BY36" i="4"/>
  <c r="BY36" i="5" s="1"/>
  <c r="BY36" i="6" s="1"/>
  <c r="CY36" i="4"/>
  <c r="CY36" i="5" s="1"/>
  <c r="CY36" i="6" s="1"/>
  <c r="CG36" i="4"/>
  <c r="CG36" i="5" s="1"/>
  <c r="CG36" i="6" s="1"/>
  <c r="CG49" i="4"/>
  <c r="CK49" i="4"/>
  <c r="CM49" i="4"/>
  <c r="BW57" i="4"/>
  <c r="BW58" i="5" s="1"/>
  <c r="BU57" i="4"/>
  <c r="BU58" i="5" s="1"/>
  <c r="CM57" i="4"/>
  <c r="CM58" i="5" s="1"/>
  <c r="CM57" i="6" s="1"/>
  <c r="GA26" i="24"/>
  <c r="CC22" i="4"/>
  <c r="CC22" i="5" s="1"/>
  <c r="CC22" i="6" s="1"/>
  <c r="CB22" i="4"/>
  <c r="CB22" i="5" s="1"/>
  <c r="CB22" i="6" s="1"/>
  <c r="BZ13" i="4"/>
  <c r="BZ13" i="5" s="1"/>
  <c r="BZ13" i="6" s="1"/>
  <c r="CK13" i="4"/>
  <c r="CK13" i="5" s="1"/>
  <c r="CK13" i="6" s="1"/>
  <c r="CJ13" i="4"/>
  <c r="CJ13" i="5" s="1"/>
  <c r="CJ13" i="6" s="1"/>
  <c r="CG13" i="4"/>
  <c r="CG13" i="5" s="1"/>
  <c r="CG13" i="6" s="1"/>
  <c r="BR56" i="4"/>
  <c r="BR57" i="5" s="1"/>
  <c r="BR56" i="6" s="1"/>
  <c r="CD54" i="4"/>
  <c r="CD55" i="5" s="1"/>
  <c r="CB54" i="4"/>
  <c r="CB55" i="5" s="1"/>
  <c r="CB54" i="6" s="1"/>
  <c r="CK54" i="4"/>
  <c r="CK55" i="5" s="1"/>
  <c r="CK54" i="6" s="1"/>
  <c r="CU61" i="3"/>
  <c r="CO19" i="3"/>
  <c r="P14" i="7"/>
  <c r="W11" i="7"/>
  <c r="X39" i="8"/>
  <c r="AB25" i="7"/>
  <c r="AB10" i="7"/>
  <c r="BQ46" i="3"/>
  <c r="BQ46" i="4" s="1"/>
  <c r="BQ46" i="5" s="1"/>
  <c r="BQ46" i="6" s="1"/>
  <c r="BQ36" i="3"/>
  <c r="BQ9" i="4"/>
  <c r="BQ9" i="5" s="1"/>
  <c r="BQ9" i="6" s="1"/>
  <c r="CO12" i="3"/>
  <c r="CO12" i="4" s="1"/>
  <c r="CO12" i="5" s="1"/>
  <c r="CO12" i="6" s="1"/>
  <c r="CO58" i="3"/>
  <c r="CO9" i="3"/>
  <c r="CO9" i="4" s="1"/>
  <c r="CO9" i="5" s="1"/>
  <c r="CO9" i="6" s="1"/>
  <c r="W23" i="7"/>
  <c r="Y24" i="7"/>
  <c r="BQ43" i="3"/>
  <c r="BQ43" i="4" s="1"/>
  <c r="BQ43" i="5" s="1"/>
  <c r="BQ43" i="6" s="1"/>
  <c r="BQ43" i="7" s="1"/>
  <c r="BQ43" i="8" s="1"/>
  <c r="BQ43" i="16" s="1"/>
  <c r="BQ43" i="17" s="1"/>
  <c r="BQ43" i="11" s="1"/>
  <c r="BQ43" i="12" s="1"/>
  <c r="BQ43" i="13" s="1"/>
  <c r="CO23" i="3"/>
  <c r="CO28" i="3"/>
  <c r="CO28" i="4" s="1"/>
  <c r="CO28" i="5" s="1"/>
  <c r="CO28" i="6" s="1"/>
  <c r="O25" i="8"/>
  <c r="BQ11" i="3"/>
  <c r="BQ11" i="4" s="1"/>
  <c r="BQ11" i="5" s="1"/>
  <c r="BQ11" i="6" s="1"/>
  <c r="CO59" i="3"/>
  <c r="CO32" i="3"/>
  <c r="P18" i="7"/>
  <c r="BQ18" i="3"/>
  <c r="BQ8" i="3"/>
  <c r="BQ60" i="3"/>
  <c r="BQ17" i="3"/>
  <c r="AD60" i="7"/>
  <c r="AD44" i="7"/>
  <c r="U14" i="7"/>
  <c r="CQ42" i="6"/>
  <c r="CO38" i="3"/>
  <c r="CO38" i="4" s="1"/>
  <c r="CO38" i="5" s="1"/>
  <c r="CO38" i="6" s="1"/>
  <c r="AB22" i="7"/>
  <c r="BQ45" i="3"/>
  <c r="BQ45" i="4" s="1"/>
  <c r="BQ45" i="5" s="1"/>
  <c r="BQ45" i="6" s="1"/>
  <c r="S21" i="8"/>
  <c r="S36" i="8"/>
  <c r="W16" i="7"/>
  <c r="AC23" i="7"/>
  <c r="M11" i="8"/>
  <c r="V28" i="7"/>
  <c r="CO20" i="3"/>
  <c r="CO20" i="4" s="1"/>
  <c r="CO20" i="5" s="1"/>
  <c r="CO20" i="6" s="1"/>
  <c r="O24" i="8"/>
  <c r="J26" i="8"/>
  <c r="GS26" i="24"/>
  <c r="K10" i="8"/>
  <c r="BU18" i="6"/>
  <c r="BX18" i="6"/>
  <c r="BV18" i="6"/>
  <c r="BY51" i="5"/>
  <c r="BY50" i="6" s="1"/>
  <c r="CM23" i="4"/>
  <c r="CM23" i="5" s="1"/>
  <c r="CM23" i="6" s="1"/>
  <c r="CD23" i="4"/>
  <c r="CD23" i="5" s="1"/>
  <c r="CD23" i="6" s="1"/>
  <c r="CF23" i="4"/>
  <c r="CF23" i="5" s="1"/>
  <c r="CF23" i="6" s="1"/>
  <c r="BZ25" i="4"/>
  <c r="BZ25" i="5" s="1"/>
  <c r="BZ25" i="6" s="1"/>
  <c r="BY25" i="4"/>
  <c r="BY25" i="5" s="1"/>
  <c r="BY25" i="6" s="1"/>
  <c r="CF25" i="4"/>
  <c r="CF25" i="5" s="1"/>
  <c r="CF25" i="6" s="1"/>
  <c r="CC10" i="4"/>
  <c r="CC10" i="5" s="1"/>
  <c r="CC10" i="6" s="1"/>
  <c r="CJ10" i="4"/>
  <c r="CJ10" i="5" s="1"/>
  <c r="CJ10" i="6" s="1"/>
  <c r="BR10" i="4"/>
  <c r="BR10" i="5" s="1"/>
  <c r="BR10" i="6" s="1"/>
  <c r="BU59" i="4"/>
  <c r="BU60" i="5" s="1"/>
  <c r="BU59" i="6" s="1"/>
  <c r="CJ59" i="4"/>
  <c r="CJ60" i="5" s="1"/>
  <c r="CJ59" i="6" s="1"/>
  <c r="BY59" i="4"/>
  <c r="BY60" i="5" s="1"/>
  <c r="BY59" i="6" s="1"/>
  <c r="BR17" i="6"/>
  <c r="BS17" i="6"/>
  <c r="BY17" i="6"/>
  <c r="BU26" i="4"/>
  <c r="BU26" i="5" s="1"/>
  <c r="BU26" i="6" s="1"/>
  <c r="BX26" i="4"/>
  <c r="BX26" i="5" s="1"/>
  <c r="BX26" i="6" s="1"/>
  <c r="CI31" i="4"/>
  <c r="CI31" i="5" s="1"/>
  <c r="CI31" i="6" s="1"/>
  <c r="CM31" i="4"/>
  <c r="CM31" i="5" s="1"/>
  <c r="CM31" i="6" s="1"/>
  <c r="CA31" i="4"/>
  <c r="CA31" i="5" s="1"/>
  <c r="CA31" i="6" s="1"/>
  <c r="CE17" i="4"/>
  <c r="CE17" i="5" s="1"/>
  <c r="CE17" i="6" s="1"/>
  <c r="CH17" i="4"/>
  <c r="CH17" i="5" s="1"/>
  <c r="CH17" i="6" s="1"/>
  <c r="BT17" i="4"/>
  <c r="BT17" i="5" s="1"/>
  <c r="BT17" i="6" s="1"/>
  <c r="CM17" i="4"/>
  <c r="CM17" i="5" s="1"/>
  <c r="CM17" i="6" s="1"/>
  <c r="CA53" i="4"/>
  <c r="CA54" i="5" s="1"/>
  <c r="BS53" i="4"/>
  <c r="BS54" i="5" s="1"/>
  <c r="BS53" i="6" s="1"/>
  <c r="BV53" i="4"/>
  <c r="BV54" i="5" s="1"/>
  <c r="BV53" i="6" s="1"/>
  <c r="CE24" i="4"/>
  <c r="CE24" i="5" s="1"/>
  <c r="CE24" i="6" s="1"/>
  <c r="CL24" i="4"/>
  <c r="CL24" i="5" s="1"/>
  <c r="CL24" i="6" s="1"/>
  <c r="BV24" i="4"/>
  <c r="BV24" i="5" s="1"/>
  <c r="BV24" i="6" s="1"/>
  <c r="CL27" i="4"/>
  <c r="CL27" i="5" s="1"/>
  <c r="CL27" i="6" s="1"/>
  <c r="CC27" i="4"/>
  <c r="CC27" i="5" s="1"/>
  <c r="CC27" i="6" s="1"/>
  <c r="CK27" i="4"/>
  <c r="CK27" i="5" s="1"/>
  <c r="CK27" i="6" s="1"/>
  <c r="CE14" i="4"/>
  <c r="CE14" i="5" s="1"/>
  <c r="CE14" i="6" s="1"/>
  <c r="CG14" i="4"/>
  <c r="CG14" i="5" s="1"/>
  <c r="CG14" i="6" s="1"/>
  <c r="BZ58" i="4"/>
  <c r="BZ59" i="5" s="1"/>
  <c r="BZ58" i="6" s="1"/>
  <c r="CC58" i="4"/>
  <c r="CC59" i="5" s="1"/>
  <c r="CC58" i="6" s="1"/>
  <c r="CY58" i="4"/>
  <c r="CY59" i="5" s="1"/>
  <c r="CY58" i="6" s="1"/>
  <c r="GG26" i="24"/>
  <c r="CD19" i="4"/>
  <c r="CD19" i="5" s="1"/>
  <c r="CD19" i="6" s="1"/>
  <c r="CC19" i="4"/>
  <c r="CC19" i="5" s="1"/>
  <c r="CC19" i="6" s="1"/>
  <c r="CI34" i="4"/>
  <c r="CI34" i="5" s="1"/>
  <c r="CI34" i="6" s="1"/>
  <c r="BZ34" i="4"/>
  <c r="BZ34" i="5" s="1"/>
  <c r="BZ34" i="6" s="1"/>
  <c r="CK34" i="4"/>
  <c r="CK34" i="5" s="1"/>
  <c r="CK34" i="6" s="1"/>
  <c r="CI41" i="4"/>
  <c r="CI41" i="5" s="1"/>
  <c r="CI41" i="6" s="1"/>
  <c r="CL41" i="4"/>
  <c r="CL41" i="5" s="1"/>
  <c r="CL41" i="6" s="1"/>
  <c r="CF41" i="4"/>
  <c r="CF41" i="5" s="1"/>
  <c r="CF41" i="6" s="1"/>
  <c r="CA55" i="4"/>
  <c r="CA56" i="5" s="1"/>
  <c r="CA55" i="6" s="1"/>
  <c r="CC55" i="4"/>
  <c r="CC56" i="5" s="1"/>
  <c r="CC55" i="6" s="1"/>
  <c r="BZ55" i="4"/>
  <c r="BZ56" i="5" s="1"/>
  <c r="BZ55" i="6" s="1"/>
  <c r="CF59" i="4"/>
  <c r="CF60" i="5" s="1"/>
  <c r="CF59" i="6" s="1"/>
  <c r="CI18" i="4"/>
  <c r="CI18" i="5" s="1"/>
  <c r="CI18" i="6" s="1"/>
  <c r="CD18" i="4"/>
  <c r="CD18" i="5" s="1"/>
  <c r="CD18" i="6" s="1"/>
  <c r="CA18" i="4"/>
  <c r="CA18" i="5" s="1"/>
  <c r="CA18" i="6" s="1"/>
  <c r="BT32" i="4"/>
  <c r="BT32" i="5" s="1"/>
  <c r="BT32" i="6" s="1"/>
  <c r="CF32" i="4"/>
  <c r="CF32" i="5" s="1"/>
  <c r="CF32" i="6" s="1"/>
  <c r="BV32" i="4"/>
  <c r="BV32" i="5" s="1"/>
  <c r="BV32" i="6" s="1"/>
  <c r="CF8" i="4"/>
  <c r="CF8" i="5" s="1"/>
  <c r="CF8" i="6" s="1"/>
  <c r="CJ8" i="4"/>
  <c r="CJ8" i="5" s="1"/>
  <c r="CJ8" i="6" s="1"/>
  <c r="CE8" i="4"/>
  <c r="CE8" i="5" s="1"/>
  <c r="CE8" i="6" s="1"/>
  <c r="BR8" i="4"/>
  <c r="BR8" i="5" s="1"/>
  <c r="BR8" i="6" s="1"/>
  <c r="CY60" i="4"/>
  <c r="CY61" i="5" s="1"/>
  <c r="CY60" i="6" s="1"/>
  <c r="CK60" i="4"/>
  <c r="CK61" i="5" s="1"/>
  <c r="CK60" i="6" s="1"/>
  <c r="GW42" i="24"/>
  <c r="BX40" i="4"/>
  <c r="BX40" i="5" s="1"/>
  <c r="BX40" i="6" s="1"/>
  <c r="BV40" i="4"/>
  <c r="BV40" i="5" s="1"/>
  <c r="BV40" i="6" s="1"/>
  <c r="BU40" i="4"/>
  <c r="BU40" i="5" s="1"/>
  <c r="BU40" i="6" s="1"/>
  <c r="CF40" i="4"/>
  <c r="CF40" i="5" s="1"/>
  <c r="CF40" i="6" s="1"/>
  <c r="CE37" i="4"/>
  <c r="CE37" i="5" s="1"/>
  <c r="CE37" i="6" s="1"/>
  <c r="BU37" i="4"/>
  <c r="BU37" i="5" s="1"/>
  <c r="BU37" i="6" s="1"/>
  <c r="CB35" i="4"/>
  <c r="CB35" i="5" s="1"/>
  <c r="CB35" i="6" s="1"/>
  <c r="CC35" i="4"/>
  <c r="CC35" i="5" s="1"/>
  <c r="CC35" i="6" s="1"/>
  <c r="CD35" i="4"/>
  <c r="CD35" i="5" s="1"/>
  <c r="CD35" i="6" s="1"/>
  <c r="BZ52" i="4"/>
  <c r="BZ53" i="5" s="1"/>
  <c r="BZ52" i="6" s="1"/>
  <c r="CI52" i="4"/>
  <c r="CI53" i="5" s="1"/>
  <c r="CI52" i="6" s="1"/>
  <c r="CD52" i="4"/>
  <c r="BU52" i="4"/>
  <c r="BU53" i="5" s="1"/>
  <c r="BU52" i="6" s="1"/>
  <c r="BR13" i="6"/>
  <c r="CB13" i="6"/>
  <c r="BY39" i="4"/>
  <c r="BY39" i="5" s="1"/>
  <c r="BY39" i="6" s="1"/>
  <c r="CI39" i="4"/>
  <c r="CI39" i="5" s="1"/>
  <c r="CI39" i="6" s="1"/>
  <c r="CK39" i="4"/>
  <c r="CK39" i="5" s="1"/>
  <c r="CK39" i="6" s="1"/>
  <c r="CH36" i="4"/>
  <c r="CH36" i="5" s="1"/>
  <c r="CH36" i="6" s="1"/>
  <c r="CA36" i="4"/>
  <c r="CA36" i="5" s="1"/>
  <c r="CA36" i="6" s="1"/>
  <c r="CB36" i="4"/>
  <c r="CB36" i="5" s="1"/>
  <c r="CB36" i="6" s="1"/>
  <c r="CC49" i="4"/>
  <c r="CJ49" i="4"/>
  <c r="CH49" i="4"/>
  <c r="CA57" i="4"/>
  <c r="CA58" i="5" s="1"/>
  <c r="CA57" i="6" s="1"/>
  <c r="CK57" i="4"/>
  <c r="CK58" i="5" s="1"/>
  <c r="CK57" i="6" s="1"/>
  <c r="CJ57" i="4"/>
  <c r="CJ58" i="5" s="1"/>
  <c r="V25" i="7"/>
  <c r="BW22" i="4"/>
  <c r="BW22" i="5" s="1"/>
  <c r="BW22" i="6" s="1"/>
  <c r="CI22" i="4"/>
  <c r="CI22" i="5" s="1"/>
  <c r="CI22" i="6" s="1"/>
  <c r="BU22" i="4"/>
  <c r="BU22" i="5" s="1"/>
  <c r="BU22" i="6" s="1"/>
  <c r="CA13" i="4"/>
  <c r="CA13" i="5" s="1"/>
  <c r="CA13" i="6" s="1"/>
  <c r="BW13" i="4"/>
  <c r="BW13" i="5" s="1"/>
  <c r="BW13" i="6" s="1"/>
  <c r="BV13" i="4"/>
  <c r="BV13" i="5" s="1"/>
  <c r="BV13" i="6" s="1"/>
  <c r="CA56" i="4"/>
  <c r="CD56" i="4"/>
  <c r="CD57" i="5" s="1"/>
  <c r="CD56" i="6" s="1"/>
  <c r="BX56" i="4"/>
  <c r="BX57" i="5" s="1"/>
  <c r="BX56" i="6" s="1"/>
  <c r="BU54" i="4"/>
  <c r="BU55" i="5" s="1"/>
  <c r="BY54" i="4"/>
  <c r="BY55" i="5" s="1"/>
  <c r="BY54" i="6" s="1"/>
  <c r="BX54" i="4"/>
  <c r="BX55" i="5" s="1"/>
  <c r="BX54" i="6" s="1"/>
  <c r="Y22" i="7"/>
  <c r="AA7" i="7"/>
  <c r="V15" i="7"/>
  <c r="G32" i="8"/>
  <c r="Q10" i="7"/>
  <c r="CO30" i="3"/>
  <c r="CO30" i="4" s="1"/>
  <c r="CO30" i="5" s="1"/>
  <c r="CO30" i="6" s="1"/>
  <c r="AB21" i="7"/>
  <c r="CO27" i="3"/>
  <c r="BQ54" i="3"/>
  <c r="AB30" i="7"/>
  <c r="CO46" i="3"/>
  <c r="CO46" i="4" s="1"/>
  <c r="CO46" i="5" s="1"/>
  <c r="CO25" i="3"/>
  <c r="AC24" i="7"/>
  <c r="CO43" i="3"/>
  <c r="CO43" i="4" s="1"/>
  <c r="CO43" i="5" s="1"/>
  <c r="CO43" i="6" s="1"/>
  <c r="CO43" i="7" s="1"/>
  <c r="CO43" i="8" s="1"/>
  <c r="CO43" i="16" s="1"/>
  <c r="CO43" i="17" s="1"/>
  <c r="CO43" i="11" s="1"/>
  <c r="CO43" i="12" s="1"/>
  <c r="CO43" i="13" s="1"/>
  <c r="CO17" i="3"/>
  <c r="AD54" i="7"/>
  <c r="AD51" i="7"/>
  <c r="AD32" i="7"/>
  <c r="O41" i="8"/>
  <c r="BQ38" i="3"/>
  <c r="BQ38" i="4" s="1"/>
  <c r="BQ38" i="5" s="1"/>
  <c r="BQ38" i="6" s="1"/>
  <c r="CO55" i="3"/>
  <c r="CO45" i="3"/>
  <c r="CO45" i="4" s="1"/>
  <c r="CO45" i="5" s="1"/>
  <c r="CO45" i="6" s="1"/>
  <c r="G38" i="8"/>
  <c r="W22" i="7"/>
  <c r="BQ53" i="3"/>
  <c r="BW55" i="4"/>
  <c r="BW56" i="5" s="1"/>
  <c r="BW55" i="6" s="1"/>
  <c r="BS57" i="4"/>
  <c r="BS58" i="5" s="1"/>
  <c r="BS57" i="6" s="1"/>
  <c r="BS56" i="4"/>
  <c r="BS57" i="5" s="1"/>
  <c r="BS56" i="6" s="1"/>
  <c r="CJ58" i="4"/>
  <c r="CJ59" i="5" s="1"/>
  <c r="CJ58" i="6" s="1"/>
  <c r="CF60" i="4"/>
  <c r="CF61" i="5" s="1"/>
  <c r="CF60" i="6" s="1"/>
  <c r="BS52" i="4"/>
  <c r="BS53" i="5" s="1"/>
  <c r="BS52" i="6" s="1"/>
  <c r="CL55" i="4"/>
  <c r="CL56" i="5" s="1"/>
  <c r="CL55" i="6" s="1"/>
  <c r="CL52" i="4"/>
  <c r="Q24" i="8"/>
  <c r="BZ49" i="4"/>
  <c r="K16" i="8"/>
  <c r="CN43" i="11"/>
  <c r="CN31" i="5"/>
  <c r="CN14" i="5"/>
  <c r="CN19" i="5"/>
  <c r="CN58" i="5"/>
  <c r="BV50" i="5"/>
  <c r="BV49" i="6" s="1"/>
  <c r="BV49" i="5"/>
  <c r="CN50" i="5"/>
  <c r="CN49" i="5"/>
  <c r="CN26" i="5"/>
  <c r="CD49" i="5"/>
  <c r="CD50" i="5"/>
  <c r="CL50" i="5"/>
  <c r="CL49" i="6" s="1"/>
  <c r="CL49" i="5"/>
  <c r="BT49" i="5"/>
  <c r="BT50" i="5"/>
  <c r="BT49" i="6" s="1"/>
  <c r="CN22" i="5"/>
  <c r="CN13" i="5"/>
  <c r="CN32" i="5"/>
  <c r="BY50" i="5"/>
  <c r="BY49" i="6" s="1"/>
  <c r="BY49" i="5"/>
  <c r="CF49" i="5"/>
  <c r="CF50" i="5"/>
  <c r="CF49" i="6" s="1"/>
  <c r="CN57" i="5"/>
  <c r="Z26" i="7"/>
  <c r="CN23" i="5"/>
  <c r="CN25" i="5"/>
  <c r="CN10" i="5"/>
  <c r="CN55" i="5"/>
  <c r="CN27" i="5"/>
  <c r="CN59" i="5"/>
  <c r="CN34" i="5"/>
  <c r="CN41" i="5"/>
  <c r="CN39" i="5"/>
  <c r="BR49" i="5"/>
  <c r="CI50" i="5"/>
  <c r="CI49" i="6" s="1"/>
  <c r="CI49" i="5"/>
  <c r="CN60" i="5"/>
  <c r="CN18" i="5"/>
  <c r="CN8" i="5"/>
  <c r="G26" i="8"/>
  <c r="CN40" i="5"/>
  <c r="CN53" i="5"/>
  <c r="BX50" i="5"/>
  <c r="BX49" i="5"/>
  <c r="BW50" i="5"/>
  <c r="BW49" i="6" s="1"/>
  <c r="BW49" i="5"/>
  <c r="CE49" i="5"/>
  <c r="AC26" i="7"/>
  <c r="CN24" i="5"/>
  <c r="CN37" i="5"/>
  <c r="CN35" i="5"/>
  <c r="CN36" i="5"/>
  <c r="CB50" i="5"/>
  <c r="CB49" i="6" s="1"/>
  <c r="CB49" i="5"/>
  <c r="BU49" i="5"/>
  <c r="BU50" i="5"/>
  <c r="BU49" i="6" s="1"/>
  <c r="BS49" i="5"/>
  <c r="BS50" i="5"/>
  <c r="CA50" i="5"/>
  <c r="CA49" i="6" s="1"/>
  <c r="CA49" i="5"/>
  <c r="I42" i="8"/>
  <c r="W42" i="7"/>
  <c r="CN17" i="5"/>
  <c r="CN54" i="5"/>
  <c r="CN61" i="5"/>
  <c r="M42" i="8"/>
  <c r="CG49" i="5"/>
  <c r="CG50" i="5"/>
  <c r="CG49" i="6" s="1"/>
  <c r="CK49" i="5"/>
  <c r="CM50" i="5"/>
  <c r="CM49" i="6" s="1"/>
  <c r="CM49" i="5"/>
  <c r="AB26" i="7"/>
  <c r="T42" i="8"/>
  <c r="CC49" i="5"/>
  <c r="CC50" i="5"/>
  <c r="CC49" i="6" s="1"/>
  <c r="CJ50" i="5"/>
  <c r="CJ49" i="6" s="1"/>
  <c r="CJ49" i="5"/>
  <c r="CH49" i="5"/>
  <c r="CH50" i="5"/>
  <c r="CH49" i="6" s="1"/>
  <c r="Y14" i="25"/>
  <c r="BZ49" i="5"/>
  <c r="BZ50" i="5"/>
  <c r="BZ49" i="6" s="1"/>
  <c r="CN43" i="12"/>
  <c r="CN31" i="6"/>
  <c r="CN14" i="6"/>
  <c r="CN19" i="6"/>
  <c r="CN49" i="6"/>
  <c r="CN26" i="6"/>
  <c r="CN22" i="6"/>
  <c r="CN13" i="6"/>
  <c r="CN32" i="6"/>
  <c r="CN56" i="6"/>
  <c r="CN23" i="6"/>
  <c r="CN25" i="6"/>
  <c r="CN10" i="6"/>
  <c r="CN54" i="6"/>
  <c r="CN27" i="6"/>
  <c r="CN58" i="6"/>
  <c r="CN34" i="6"/>
  <c r="CN41" i="6"/>
  <c r="CN39" i="6"/>
  <c r="CN59" i="6"/>
  <c r="CN18" i="6"/>
  <c r="CN8" i="6"/>
  <c r="CN40" i="6"/>
  <c r="CN52" i="6"/>
  <c r="CN24" i="6"/>
  <c r="CN37" i="6"/>
  <c r="CN35" i="6"/>
  <c r="CN36" i="6"/>
  <c r="CN17" i="6"/>
  <c r="CN53" i="6"/>
  <c r="CN43" i="13"/>
  <c r="GH33" i="24" l="1"/>
  <c r="GO21" i="24"/>
  <c r="GV33" i="24"/>
  <c r="GV38" i="24"/>
  <c r="GH31" i="24"/>
  <c r="GU18" i="24"/>
  <c r="BL43" i="13"/>
  <c r="BK43" i="13" s="1"/>
  <c r="BL53" i="6"/>
  <c r="BK53" i="6" s="1"/>
  <c r="BL17" i="6"/>
  <c r="BK17" i="6" s="1"/>
  <c r="BL36" i="6"/>
  <c r="BK36" i="6" s="1"/>
  <c r="BO36" i="6" s="1"/>
  <c r="BL35" i="6"/>
  <c r="BK35" i="6" s="1"/>
  <c r="BL37" i="6"/>
  <c r="BK37" i="6" s="1"/>
  <c r="BO37" i="6" s="1"/>
  <c r="BL24" i="6"/>
  <c r="BK24" i="6" s="1"/>
  <c r="BO24" i="6" s="1"/>
  <c r="BL52" i="6"/>
  <c r="BK52" i="6" s="1"/>
  <c r="BL40" i="6"/>
  <c r="BK40" i="6" s="1"/>
  <c r="BO40" i="6" s="1"/>
  <c r="BL8" i="6"/>
  <c r="BK8" i="6" s="1"/>
  <c r="BL18" i="6"/>
  <c r="BK18" i="6" s="1"/>
  <c r="BL59" i="6"/>
  <c r="BK59" i="6" s="1"/>
  <c r="BL39" i="6"/>
  <c r="BK39" i="6" s="1"/>
  <c r="BO39" i="6" s="1"/>
  <c r="BL41" i="6"/>
  <c r="BK41" i="6" s="1"/>
  <c r="BO41" i="6" s="1"/>
  <c r="BL34" i="6"/>
  <c r="BK34" i="6" s="1"/>
  <c r="BO34" i="6" s="1"/>
  <c r="BL58" i="6"/>
  <c r="BK58" i="6" s="1"/>
  <c r="BL27" i="6"/>
  <c r="BK27" i="6" s="1"/>
  <c r="BO27" i="6" s="1"/>
  <c r="BL54" i="6"/>
  <c r="BK54" i="6" s="1"/>
  <c r="BL10" i="6"/>
  <c r="BK10" i="6" s="1"/>
  <c r="BO10" i="6" s="1"/>
  <c r="BL25" i="6"/>
  <c r="BK25" i="6" s="1"/>
  <c r="BO25" i="6" s="1"/>
  <c r="BL23" i="6"/>
  <c r="BK23" i="6" s="1"/>
  <c r="BO23" i="6" s="1"/>
  <c r="BL56" i="6"/>
  <c r="BK56" i="6" s="1"/>
  <c r="BL32" i="6"/>
  <c r="BK32" i="6" s="1"/>
  <c r="BL13" i="6"/>
  <c r="BK13" i="6" s="1"/>
  <c r="BL22" i="6"/>
  <c r="BK22" i="6" s="1"/>
  <c r="BL26" i="6"/>
  <c r="BK26" i="6" s="1"/>
  <c r="BO26" i="6" s="1"/>
  <c r="BL49" i="6"/>
  <c r="BK49" i="6" s="1"/>
  <c r="BL19" i="6"/>
  <c r="BK19" i="6" s="1"/>
  <c r="BL14" i="6"/>
  <c r="BK14" i="6" s="1"/>
  <c r="BL31" i="6"/>
  <c r="BK31" i="6" s="1"/>
  <c r="BO31" i="6" s="1"/>
  <c r="BL43" i="12"/>
  <c r="BK43" i="12" s="1"/>
  <c r="BL61" i="5"/>
  <c r="BK61" i="5" s="1"/>
  <c r="BL54" i="5"/>
  <c r="BK54" i="5" s="1"/>
  <c r="BL17" i="5"/>
  <c r="BK17" i="5" s="1"/>
  <c r="BO17" i="5" s="1"/>
  <c r="BL36" i="5"/>
  <c r="BK36" i="5" s="1"/>
  <c r="BO36" i="5" s="1"/>
  <c r="BL35" i="5"/>
  <c r="BK35" i="5" s="1"/>
  <c r="BL37" i="5"/>
  <c r="BK37" i="5" s="1"/>
  <c r="BO37" i="5" s="1"/>
  <c r="BL24" i="5"/>
  <c r="BK24" i="5" s="1"/>
  <c r="BO24" i="5" s="1"/>
  <c r="BL53" i="5"/>
  <c r="BK53" i="5" s="1"/>
  <c r="BL40" i="5"/>
  <c r="BK40" i="5" s="1"/>
  <c r="BO40" i="5" s="1"/>
  <c r="BL8" i="5"/>
  <c r="BK8" i="5" s="1"/>
  <c r="BO8" i="5" s="1"/>
  <c r="BL18" i="5"/>
  <c r="BK18" i="5" s="1"/>
  <c r="BO18" i="5" s="1"/>
  <c r="BL60" i="5"/>
  <c r="BK60" i="5" s="1"/>
  <c r="BL39" i="5"/>
  <c r="BK39" i="5" s="1"/>
  <c r="BO39" i="5" s="1"/>
  <c r="BL41" i="5"/>
  <c r="BK41" i="5" s="1"/>
  <c r="BO41" i="5" s="1"/>
  <c r="BL34" i="5"/>
  <c r="BK34" i="5" s="1"/>
  <c r="BO34" i="5" s="1"/>
  <c r="BL59" i="5"/>
  <c r="BK59" i="5" s="1"/>
  <c r="BL27" i="5"/>
  <c r="BK27" i="5" s="1"/>
  <c r="BO27" i="5" s="1"/>
  <c r="BL55" i="5"/>
  <c r="BK55" i="5" s="1"/>
  <c r="BL10" i="5"/>
  <c r="BK10" i="5" s="1"/>
  <c r="BO10" i="5" s="1"/>
  <c r="BL25" i="5"/>
  <c r="BK25" i="5" s="1"/>
  <c r="BO25" i="5" s="1"/>
  <c r="BL23" i="5"/>
  <c r="BK23" i="5" s="1"/>
  <c r="BO23" i="5" s="1"/>
  <c r="BL57" i="5"/>
  <c r="BK57" i="5" s="1"/>
  <c r="BL32" i="5"/>
  <c r="BK32" i="5" s="1"/>
  <c r="BO32" i="5" s="1"/>
  <c r="BL13" i="5"/>
  <c r="BK13" i="5" s="1"/>
  <c r="BO13" i="5" s="1"/>
  <c r="BL22" i="5"/>
  <c r="BK22" i="5" s="1"/>
  <c r="BO22" i="5" s="1"/>
  <c r="BL26" i="5"/>
  <c r="BK26" i="5" s="1"/>
  <c r="BO26" i="5" s="1"/>
  <c r="BL49" i="5"/>
  <c r="BK49" i="5" s="1"/>
  <c r="BL50" i="5"/>
  <c r="BK50" i="5" s="1"/>
  <c r="BL58" i="5"/>
  <c r="BK58" i="5" s="1"/>
  <c r="BL19" i="5"/>
  <c r="BK19" i="5" s="1"/>
  <c r="BO19" i="5" s="1"/>
  <c r="BL14" i="5"/>
  <c r="BK14" i="5" s="1"/>
  <c r="BO14" i="5" s="1"/>
  <c r="BL31" i="5"/>
  <c r="BK31" i="5" s="1"/>
  <c r="BO31" i="5" s="1"/>
  <c r="BL43" i="11"/>
  <c r="BK43" i="11" s="1"/>
  <c r="Q64" i="7"/>
  <c r="Q68" i="7"/>
  <c r="Q66" i="7"/>
  <c r="Q62" i="7"/>
  <c r="Q61" i="7"/>
  <c r="Q65" i="7"/>
  <c r="Q67" i="7"/>
  <c r="Q63" i="7"/>
  <c r="AA67" i="7"/>
  <c r="AA64" i="7"/>
  <c r="AA65" i="7"/>
  <c r="AA66" i="7"/>
  <c r="AA62" i="7"/>
  <c r="AA61" i="7"/>
  <c r="AA68" i="7"/>
  <c r="AA63" i="7"/>
  <c r="BL60" i="4"/>
  <c r="BK60" i="4" s="1"/>
  <c r="BL53" i="4"/>
  <c r="BK53" i="4" s="1"/>
  <c r="BL17" i="4"/>
  <c r="BK17" i="4" s="1"/>
  <c r="GC41" i="24"/>
  <c r="Y61" i="7"/>
  <c r="Y64" i="7"/>
  <c r="Y63" i="7"/>
  <c r="Y67" i="7"/>
  <c r="Y66" i="7"/>
  <c r="Y65" i="7"/>
  <c r="Y62" i="7"/>
  <c r="Y68" i="7"/>
  <c r="BL36" i="4"/>
  <c r="BK36" i="4" s="1"/>
  <c r="BL35" i="4"/>
  <c r="BK35" i="4" s="1"/>
  <c r="BL37" i="4"/>
  <c r="BK37" i="4" s="1"/>
  <c r="BL24" i="4"/>
  <c r="BK24" i="4" s="1"/>
  <c r="BL50" i="6"/>
  <c r="BK50" i="6" s="1"/>
  <c r="O65" i="7"/>
  <c r="O63" i="7"/>
  <c r="O66" i="7"/>
  <c r="O67" i="7"/>
  <c r="O68" i="7"/>
  <c r="O62" i="7"/>
  <c r="O64" i="7"/>
  <c r="O61" i="7"/>
  <c r="BL52" i="4"/>
  <c r="BK52" i="4" s="1"/>
  <c r="BL40" i="4"/>
  <c r="BK40" i="4" s="1"/>
  <c r="BL8" i="4"/>
  <c r="BK8" i="4" s="1"/>
  <c r="BL18" i="4"/>
  <c r="BK18" i="4" s="1"/>
  <c r="BL59" i="4"/>
  <c r="BK59" i="4" s="1"/>
  <c r="I63" i="7"/>
  <c r="I68" i="7"/>
  <c r="I67" i="7"/>
  <c r="I64" i="7"/>
  <c r="I65" i="7"/>
  <c r="I62" i="7"/>
  <c r="I66" i="7"/>
  <c r="I61" i="7"/>
  <c r="BL39" i="4"/>
  <c r="BK39" i="4" s="1"/>
  <c r="BL55" i="4"/>
  <c r="BK55" i="4" s="1"/>
  <c r="BL41" i="4"/>
  <c r="BK41" i="4" s="1"/>
  <c r="BL34" i="4"/>
  <c r="BK34" i="4" s="1"/>
  <c r="BL58" i="4"/>
  <c r="BK58" i="4" s="1"/>
  <c r="BL27" i="4"/>
  <c r="BK27" i="4" s="1"/>
  <c r="BL54" i="4"/>
  <c r="BK54" i="4" s="1"/>
  <c r="BL10" i="4"/>
  <c r="BK10" i="4" s="1"/>
  <c r="BL25" i="4"/>
  <c r="BK25" i="4" s="1"/>
  <c r="BL23" i="4"/>
  <c r="BK23" i="4" s="1"/>
  <c r="GF25" i="24"/>
  <c r="U67" i="7"/>
  <c r="U63" i="7"/>
  <c r="U62" i="7"/>
  <c r="U68" i="7"/>
  <c r="U64" i="7"/>
  <c r="U65" i="7"/>
  <c r="U66" i="7"/>
  <c r="U61" i="7"/>
  <c r="BL56" i="4"/>
  <c r="BK56" i="4" s="1"/>
  <c r="BL32" i="4"/>
  <c r="BK32" i="4" s="1"/>
  <c r="DC61" i="16"/>
  <c r="BL13" i="4"/>
  <c r="BK13" i="4" s="1"/>
  <c r="BL22" i="4"/>
  <c r="BK22" i="4" s="1"/>
  <c r="BL26" i="4"/>
  <c r="BK26" i="4" s="1"/>
  <c r="BL47" i="5"/>
  <c r="BK47" i="5" s="1"/>
  <c r="BO47" i="5" s="1"/>
  <c r="S66" i="7"/>
  <c r="S64" i="7"/>
  <c r="S65" i="7"/>
  <c r="S62" i="7"/>
  <c r="S61" i="7"/>
  <c r="S63" i="7"/>
  <c r="S67" i="7"/>
  <c r="S68" i="7"/>
  <c r="DC62" i="16"/>
  <c r="BL49" i="4"/>
  <c r="BK49" i="4" s="1"/>
  <c r="BL57" i="4"/>
  <c r="BK57" i="4" s="1"/>
  <c r="BL19" i="4"/>
  <c r="BK19" i="4" s="1"/>
  <c r="BL14" i="4"/>
  <c r="BK14" i="4" s="1"/>
  <c r="BL31" i="4"/>
  <c r="BK31" i="4" s="1"/>
  <c r="BL43" i="17"/>
  <c r="BK43" i="17" s="1"/>
  <c r="BO21" i="4"/>
  <c r="BO20" i="3"/>
  <c r="GI22" i="24"/>
  <c r="GC21" i="24"/>
  <c r="GP35" i="24"/>
  <c r="GJ34" i="24"/>
  <c r="GQ37" i="24"/>
  <c r="GW38" i="24"/>
  <c r="GP32" i="24"/>
  <c r="GJ31" i="24"/>
  <c r="CV12" i="3"/>
  <c r="CZ12" i="3"/>
  <c r="CV50" i="3"/>
  <c r="CZ50" i="3"/>
  <c r="CV47" i="3"/>
  <c r="CZ47" i="3"/>
  <c r="BO60" i="3"/>
  <c r="DA55" i="8"/>
  <c r="BO8" i="3"/>
  <c r="CV29" i="3"/>
  <c r="CZ29" i="3"/>
  <c r="CZ24" i="3"/>
  <c r="CV24" i="3"/>
  <c r="BO32" i="3"/>
  <c r="CV56" i="3"/>
  <c r="CZ56" i="3"/>
  <c r="CV11" i="3"/>
  <c r="CZ11" i="3"/>
  <c r="BO28" i="3"/>
  <c r="GN34" i="24"/>
  <c r="BO23" i="3"/>
  <c r="CV30" i="3"/>
  <c r="CZ30" i="3"/>
  <c r="CV42" i="3"/>
  <c r="CZ42" i="3"/>
  <c r="BO11" i="6"/>
  <c r="GQ25" i="24"/>
  <c r="DA50" i="8"/>
  <c r="BO58" i="3"/>
  <c r="GM15" i="24"/>
  <c r="BO15" i="4"/>
  <c r="CV22" i="3"/>
  <c r="CZ22" i="3"/>
  <c r="GH29" i="24"/>
  <c r="GN30" i="24"/>
  <c r="BO12" i="6"/>
  <c r="AK6" i="2"/>
  <c r="CS29" i="2" s="1"/>
  <c r="AJ5" i="2"/>
  <c r="AJ3" i="2"/>
  <c r="GN21" i="24"/>
  <c r="BP35" i="6"/>
  <c r="CV31" i="3"/>
  <c r="CZ31" i="3"/>
  <c r="GC10" i="24"/>
  <c r="FW9" i="24"/>
  <c r="GQ31" i="24"/>
  <c r="GH15" i="24"/>
  <c r="GU15" i="24" s="1"/>
  <c r="CV14" i="3"/>
  <c r="CZ14" i="3"/>
  <c r="GE21" i="24"/>
  <c r="GK22" i="24"/>
  <c r="GH25" i="24"/>
  <c r="BN17" i="6"/>
  <c r="BM17" i="6"/>
  <c r="BP51" i="4"/>
  <c r="BP33" i="5"/>
  <c r="BP28" i="5"/>
  <c r="BP12" i="5"/>
  <c r="BP20" i="5"/>
  <c r="CV39" i="3"/>
  <c r="CZ39" i="3"/>
  <c r="GH28" i="24"/>
  <c r="CZ15" i="3"/>
  <c r="CV15" i="3"/>
  <c r="GO23" i="24"/>
  <c r="GI16" i="24"/>
  <c r="GC15" i="24"/>
  <c r="DA57" i="8"/>
  <c r="BO32" i="6"/>
  <c r="BO55" i="3"/>
  <c r="GN22" i="24"/>
  <c r="BO14" i="6"/>
  <c r="BO19" i="6"/>
  <c r="BO20" i="6"/>
  <c r="GG14" i="24"/>
  <c r="GT14" i="24" s="1"/>
  <c r="GU22" i="24"/>
  <c r="GB18" i="24"/>
  <c r="FV17" i="24"/>
  <c r="CV25" i="3"/>
  <c r="CZ25" i="3"/>
  <c r="GE23" i="24"/>
  <c r="GL22" i="24" s="1"/>
  <c r="GK24" i="24"/>
  <c r="GC22" i="24"/>
  <c r="GI23" i="24"/>
  <c r="BO25" i="3"/>
  <c r="CZ19" i="3"/>
  <c r="CV19" i="3"/>
  <c r="CV8" i="3"/>
  <c r="CZ8" i="3"/>
  <c r="GN25" i="24"/>
  <c r="HH38" i="24"/>
  <c r="GI11" i="24"/>
  <c r="GP33" i="24"/>
  <c r="GW32" i="24" s="1"/>
  <c r="GV34" i="24"/>
  <c r="GB14" i="24"/>
  <c r="FV13" i="24"/>
  <c r="BP15" i="6"/>
  <c r="BO13" i="3"/>
  <c r="DA43" i="8"/>
  <c r="CV16" i="3"/>
  <c r="CZ16" i="3"/>
  <c r="BM22" i="4"/>
  <c r="BN22" i="4"/>
  <c r="GS41" i="24"/>
  <c r="GM40" i="24"/>
  <c r="BM60" i="4"/>
  <c r="BN60" i="4"/>
  <c r="BM18" i="4"/>
  <c r="BN18" i="4"/>
  <c r="BN58" i="4"/>
  <c r="BM58" i="4"/>
  <c r="BN59" i="4"/>
  <c r="BM59" i="4"/>
  <c r="BM25" i="4"/>
  <c r="BN25" i="4"/>
  <c r="HH7" i="24"/>
  <c r="GB27" i="24"/>
  <c r="BO33" i="3"/>
  <c r="GO17" i="24"/>
  <c r="CZ40" i="3"/>
  <c r="CV40" i="3"/>
  <c r="GK10" i="24"/>
  <c r="GE9" i="24"/>
  <c r="GY41" i="24"/>
  <c r="CV49" i="3"/>
  <c r="CZ49" i="3"/>
  <c r="BP21" i="6"/>
  <c r="GN33" i="24"/>
  <c r="GT34" i="24"/>
  <c r="BO17" i="3"/>
  <c r="GP37" i="24"/>
  <c r="GJ36" i="24"/>
  <c r="BO21" i="3"/>
  <c r="HF31" i="24"/>
  <c r="BO18" i="3"/>
  <c r="GH19" i="24"/>
  <c r="GZ30" i="24"/>
  <c r="BO59" i="3"/>
  <c r="BO11" i="3"/>
  <c r="GG10" i="24"/>
  <c r="HB39" i="24"/>
  <c r="GW19" i="24"/>
  <c r="GP7" i="24"/>
  <c r="CZ27" i="3"/>
  <c r="CV27" i="3"/>
  <c r="CV36" i="3"/>
  <c r="CZ36" i="3"/>
  <c r="GB31" i="24"/>
  <c r="FV30" i="24"/>
  <c r="BO9" i="3"/>
  <c r="GN31" i="24"/>
  <c r="GT32" i="24"/>
  <c r="BO39" i="3"/>
  <c r="BO12" i="3"/>
  <c r="CZ7" i="3"/>
  <c r="CV7" i="3"/>
  <c r="BO36" i="3"/>
  <c r="CV60" i="3"/>
  <c r="CZ60" i="3"/>
  <c r="GJ39" i="24"/>
  <c r="GP40" i="24"/>
  <c r="CS26" i="2"/>
  <c r="CS31" i="2"/>
  <c r="CS32" i="2"/>
  <c r="CS24" i="2"/>
  <c r="CS39" i="2"/>
  <c r="CS55" i="2"/>
  <c r="GG18" i="24"/>
  <c r="FV29" i="24"/>
  <c r="GB30" i="24"/>
  <c r="GN29" i="24"/>
  <c r="CZ21" i="3"/>
  <c r="CV21" i="3"/>
  <c r="BO19" i="3"/>
  <c r="GI25" i="24"/>
  <c r="GC24" i="24"/>
  <c r="BM37" i="4"/>
  <c r="BN37" i="4"/>
  <c r="BN40" i="4"/>
  <c r="BM40" i="4"/>
  <c r="BM8" i="4"/>
  <c r="BN8" i="4"/>
  <c r="BM34" i="4"/>
  <c r="BN34" i="4"/>
  <c r="GF24" i="24"/>
  <c r="GL25" i="24"/>
  <c r="BM31" i="4"/>
  <c r="BN31" i="4"/>
  <c r="BN23" i="4"/>
  <c r="BM23" i="4"/>
  <c r="BP46" i="4"/>
  <c r="BP16" i="5"/>
  <c r="DA52" i="8"/>
  <c r="CZ62" i="3"/>
  <c r="CV62" i="3"/>
  <c r="GM39" i="24"/>
  <c r="GS40" i="24"/>
  <c r="GA13" i="24"/>
  <c r="HB37" i="24"/>
  <c r="CZ18" i="3"/>
  <c r="CV18" i="3"/>
  <c r="GQ40" i="24"/>
  <c r="GK39" i="24"/>
  <c r="GZ35" i="24"/>
  <c r="GY24" i="24"/>
  <c r="GB32" i="24"/>
  <c r="FV31" i="24"/>
  <c r="CV55" i="3"/>
  <c r="CZ55" i="3"/>
  <c r="GE16" i="24"/>
  <c r="GK17" i="24"/>
  <c r="BO7" i="6"/>
  <c r="CV51" i="3"/>
  <c r="CZ51" i="3"/>
  <c r="HJ35" i="24"/>
  <c r="CZ38" i="3"/>
  <c r="CV38" i="3"/>
  <c r="CV13" i="3"/>
  <c r="CZ13" i="3"/>
  <c r="GN28" i="24"/>
  <c r="GH27" i="24"/>
  <c r="GH32" i="24"/>
  <c r="GU32" i="24" s="1"/>
  <c r="BO44" i="3"/>
  <c r="BO9" i="4"/>
  <c r="BO10" i="3"/>
  <c r="DA53" i="8"/>
  <c r="BO15" i="3"/>
  <c r="CS15" i="2"/>
  <c r="CS14" i="2"/>
  <c r="CS27" i="2"/>
  <c r="CS33" i="2"/>
  <c r="CS28" i="2"/>
  <c r="CS44" i="2"/>
  <c r="CS46" i="2"/>
  <c r="DA58" i="8"/>
  <c r="GM16" i="24"/>
  <c r="DA61" i="3"/>
  <c r="BM36" i="4"/>
  <c r="BN36" i="4"/>
  <c r="GD24" i="24"/>
  <c r="BN19" i="4"/>
  <c r="BM19" i="4"/>
  <c r="BM27" i="4"/>
  <c r="BN27" i="4"/>
  <c r="BM53" i="4"/>
  <c r="BN53" i="4"/>
  <c r="BP38" i="4"/>
  <c r="BP48" i="5"/>
  <c r="DA48" i="5" s="1"/>
  <c r="BP45" i="5"/>
  <c r="BP44" i="5"/>
  <c r="BO29" i="3"/>
  <c r="CZ37" i="3"/>
  <c r="CV37" i="3"/>
  <c r="GB10" i="24"/>
  <c r="FV9" i="24"/>
  <c r="GG7" i="24"/>
  <c r="BO16" i="6"/>
  <c r="HC27" i="24"/>
  <c r="FU12" i="24"/>
  <c r="FO11" i="24"/>
  <c r="GI20" i="24"/>
  <c r="GV20" i="24" s="1"/>
  <c r="GC19" i="24"/>
  <c r="CV43" i="3"/>
  <c r="CZ43" i="3"/>
  <c r="GW41" i="24"/>
  <c r="CV35" i="3"/>
  <c r="CZ35" i="3"/>
  <c r="GK13" i="24"/>
  <c r="AG5" i="12"/>
  <c r="AG3" i="12"/>
  <c r="AH6" i="12"/>
  <c r="BO57" i="3"/>
  <c r="BO37" i="3"/>
  <c r="BO48" i="3"/>
  <c r="CV34" i="3"/>
  <c r="CZ34" i="3"/>
  <c r="GT29" i="24"/>
  <c r="BO33" i="4"/>
  <c r="FU8" i="24"/>
  <c r="FO7" i="24"/>
  <c r="FY10" i="24"/>
  <c r="GE11" i="24"/>
  <c r="BO51" i="3"/>
  <c r="FV18" i="24"/>
  <c r="GB19" i="24"/>
  <c r="AK6" i="6"/>
  <c r="CS48" i="6" s="1"/>
  <c r="AJ3" i="6"/>
  <c r="AJ5" i="6"/>
  <c r="BO56" i="3"/>
  <c r="HA19" i="24"/>
  <c r="BO30" i="4"/>
  <c r="CS18" i="2"/>
  <c r="CS22" i="2"/>
  <c r="CS38" i="2"/>
  <c r="CS9" i="2"/>
  <c r="CS50" i="2"/>
  <c r="CS53" i="2"/>
  <c r="CS48" i="2"/>
  <c r="CZ33" i="3"/>
  <c r="CV33" i="3"/>
  <c r="AI6" i="13"/>
  <c r="AH3" i="13"/>
  <c r="AH5" i="13"/>
  <c r="GM11" i="24"/>
  <c r="HC20" i="24"/>
  <c r="BO12" i="4"/>
  <c r="GA14" i="24"/>
  <c r="GG15" i="24"/>
  <c r="GT15" i="24" s="1"/>
  <c r="HH34" i="24"/>
  <c r="BN56" i="4"/>
  <c r="BM56" i="4"/>
  <c r="BM13" i="4"/>
  <c r="BN13" i="4"/>
  <c r="BM49" i="4"/>
  <c r="BN49" i="4"/>
  <c r="BM32" i="4"/>
  <c r="BN32" i="4"/>
  <c r="BM55" i="4"/>
  <c r="BN55" i="4"/>
  <c r="BN17" i="4"/>
  <c r="BM17" i="4"/>
  <c r="BP48" i="4"/>
  <c r="BP45" i="4"/>
  <c r="BP15" i="5"/>
  <c r="CV45" i="3"/>
  <c r="CZ45" i="3"/>
  <c r="BP38" i="6"/>
  <c r="GK15" i="24"/>
  <c r="GI32" i="24"/>
  <c r="GC31" i="24"/>
  <c r="GQ9" i="24"/>
  <c r="GK8" i="24"/>
  <c r="BO22" i="6"/>
  <c r="BP30" i="6"/>
  <c r="BO7" i="3"/>
  <c r="GB20" i="24"/>
  <c r="FV19" i="24"/>
  <c r="HM37" i="24"/>
  <c r="HV37" i="24"/>
  <c r="HP36" i="24"/>
  <c r="BP9" i="6"/>
  <c r="CZ28" i="3"/>
  <c r="CV28" i="3"/>
  <c r="DA67" i="8"/>
  <c r="BO52" i="3"/>
  <c r="CZ44" i="3"/>
  <c r="CV44" i="3"/>
  <c r="BO26" i="3"/>
  <c r="GA9" i="24"/>
  <c r="GK12" i="24"/>
  <c r="GH14" i="24"/>
  <c r="GG8" i="24"/>
  <c r="GA7" i="24"/>
  <c r="AN6" i="24"/>
  <c r="AO5" i="24"/>
  <c r="GH20" i="24"/>
  <c r="GU20" i="24" s="1"/>
  <c r="CV26" i="3"/>
  <c r="CZ26" i="3"/>
  <c r="CV9" i="3"/>
  <c r="CZ9" i="3"/>
  <c r="GG19" i="24"/>
  <c r="GT19" i="24" s="1"/>
  <c r="CZ23" i="3"/>
  <c r="CV23" i="3"/>
  <c r="CZ57" i="3"/>
  <c r="CV57" i="3"/>
  <c r="FU16" i="24"/>
  <c r="FO15" i="24"/>
  <c r="CZ20" i="3"/>
  <c r="CV20" i="3"/>
  <c r="DA60" i="8"/>
  <c r="GJ22" i="24"/>
  <c r="GP23" i="24"/>
  <c r="BO35" i="3"/>
  <c r="BN13" i="6"/>
  <c r="BM13" i="6"/>
  <c r="BN18" i="6"/>
  <c r="BM18" i="6"/>
  <c r="BP47" i="4"/>
  <c r="BP16" i="4"/>
  <c r="BP11" i="5"/>
  <c r="BO53" i="3"/>
  <c r="BO50" i="3"/>
  <c r="BO16" i="3"/>
  <c r="BO14" i="3"/>
  <c r="CZ52" i="3"/>
  <c r="CV52" i="3"/>
  <c r="GO33" i="24"/>
  <c r="GW10" i="24"/>
  <c r="GK11" i="24"/>
  <c r="CV54" i="3"/>
  <c r="CZ54" i="3"/>
  <c r="BO22" i="3"/>
  <c r="HD41" i="24"/>
  <c r="HG36" i="24"/>
  <c r="AF2" i="7"/>
  <c r="BO34" i="3"/>
  <c r="CZ59" i="3"/>
  <c r="CV59" i="3"/>
  <c r="GH21" i="24"/>
  <c r="GU21" i="24" s="1"/>
  <c r="GK21" i="24"/>
  <c r="GE20" i="24"/>
  <c r="BO24" i="3"/>
  <c r="HD34" i="24"/>
  <c r="HH40" i="24"/>
  <c r="GM22" i="24"/>
  <c r="GG21" i="24"/>
  <c r="CZ53" i="3"/>
  <c r="CV53" i="3"/>
  <c r="BP28" i="6"/>
  <c r="BO8" i="6"/>
  <c r="CV58" i="3"/>
  <c r="CZ58" i="3"/>
  <c r="GN15" i="24"/>
  <c r="GT16" i="24"/>
  <c r="GM9" i="24"/>
  <c r="GK18" i="24"/>
  <c r="GC34" i="24"/>
  <c r="GI35" i="24"/>
  <c r="BO54" i="3"/>
  <c r="BO49" i="3"/>
  <c r="AF5" i="7"/>
  <c r="AF3" i="7"/>
  <c r="AG6" i="7"/>
  <c r="GB8" i="24"/>
  <c r="FV7" i="24"/>
  <c r="GA17" i="24"/>
  <c r="FO16" i="24"/>
  <c r="FU17" i="24"/>
  <c r="BO47" i="3"/>
  <c r="BM54" i="4"/>
  <c r="BN54" i="4"/>
  <c r="BN52" i="4"/>
  <c r="BM52" i="4"/>
  <c r="BN35" i="4"/>
  <c r="BM35" i="4"/>
  <c r="BM14" i="4"/>
  <c r="BN14" i="4"/>
  <c r="BM26" i="4"/>
  <c r="BN26" i="4"/>
  <c r="BP11" i="4"/>
  <c r="BP44" i="4"/>
  <c r="BP7" i="5"/>
  <c r="BP48" i="6"/>
  <c r="CV41" i="3"/>
  <c r="CZ41" i="3"/>
  <c r="BO45" i="3"/>
  <c r="GE22" i="24"/>
  <c r="GL21" i="24" s="1"/>
  <c r="GM19" i="24"/>
  <c r="HA23" i="24"/>
  <c r="GE10" i="24"/>
  <c r="FY9" i="24"/>
  <c r="DA47" i="8"/>
  <c r="BO38" i="3"/>
  <c r="AJ3" i="17"/>
  <c r="AJ5" i="17"/>
  <c r="AK6" i="17"/>
  <c r="GX40" i="24"/>
  <c r="GR39" i="24"/>
  <c r="BO33" i="6"/>
  <c r="GY40" i="24"/>
  <c r="GS39" i="24"/>
  <c r="GX33" i="24"/>
  <c r="GR32" i="24"/>
  <c r="GS23" i="24"/>
  <c r="CV48" i="3"/>
  <c r="CZ48" i="3"/>
  <c r="BO43" i="3"/>
  <c r="CZ46" i="3"/>
  <c r="CV46" i="3"/>
  <c r="GP38" i="24"/>
  <c r="GJ37" i="24"/>
  <c r="BO46" i="3"/>
  <c r="GO36" i="24"/>
  <c r="GT31" i="24"/>
  <c r="BO27" i="3"/>
  <c r="CS30" i="2"/>
  <c r="CS23" i="2"/>
  <c r="CS10" i="2"/>
  <c r="CS35" i="2"/>
  <c r="CS43" i="2"/>
  <c r="CS45" i="2"/>
  <c r="CS20" i="2"/>
  <c r="BO30" i="3"/>
  <c r="GG13" i="24"/>
  <c r="GM14" i="24"/>
  <c r="CZ32" i="3"/>
  <c r="CV32" i="3"/>
  <c r="AJ5" i="4"/>
  <c r="AJ3" i="4"/>
  <c r="AK6" i="4"/>
  <c r="CS26" i="4" s="1"/>
  <c r="GH9" i="24"/>
  <c r="GU9" i="24" s="1"/>
  <c r="CV10" i="3"/>
  <c r="CZ10" i="3"/>
  <c r="GN32" i="24"/>
  <c r="HA32" i="24" s="1"/>
  <c r="CV17" i="3"/>
  <c r="CZ17" i="3"/>
  <c r="GA18" i="24"/>
  <c r="BM57" i="4"/>
  <c r="BN57" i="4"/>
  <c r="BN39" i="4"/>
  <c r="BM39" i="4"/>
  <c r="BN41" i="4"/>
  <c r="BM41" i="4"/>
  <c r="BN24" i="4"/>
  <c r="BM24" i="4"/>
  <c r="BN10" i="4"/>
  <c r="BM10" i="4"/>
  <c r="BP7" i="4"/>
  <c r="BP21" i="5"/>
  <c r="BP9" i="5"/>
  <c r="BP46" i="5"/>
  <c r="GZ25" i="24"/>
  <c r="GS13" i="24"/>
  <c r="GM12" i="24"/>
  <c r="GY23" i="24"/>
  <c r="GS22" i="24"/>
  <c r="GY14" i="24"/>
  <c r="GR13" i="24"/>
  <c r="GL12" i="24"/>
  <c r="HG35" i="24"/>
  <c r="HA34" i="24"/>
  <c r="HI34" i="24"/>
  <c r="HI39" i="24"/>
  <c r="GZ28" i="24"/>
  <c r="GT27" i="24"/>
  <c r="GO10" i="24"/>
  <c r="HG33" i="24"/>
  <c r="HF28" i="24"/>
  <c r="GZ27" i="24"/>
  <c r="HF29" i="24"/>
  <c r="HM34" i="24"/>
  <c r="HH35" i="24"/>
  <c r="HB34" i="24"/>
  <c r="GR18" i="24"/>
  <c r="GL17" i="24"/>
  <c r="GY18" i="24"/>
  <c r="GS17" i="24"/>
  <c r="GM13" i="24"/>
  <c r="HF33" i="24"/>
  <c r="GZ32" i="24"/>
  <c r="GU10" i="24"/>
  <c r="GO9" i="24"/>
  <c r="HF34" i="24"/>
  <c r="GZ33" i="24"/>
  <c r="GS10" i="24"/>
  <c r="HM41" i="24"/>
  <c r="HG40" i="24"/>
  <c r="GT17" i="24"/>
  <c r="HA24" i="24"/>
  <c r="GU23" i="24"/>
  <c r="GS15" i="24"/>
  <c r="GZ29" i="24"/>
  <c r="GT28" i="24"/>
  <c r="HI40" i="24"/>
  <c r="HC39" i="24"/>
  <c r="GY28" i="24"/>
  <c r="GS27" i="24"/>
  <c r="GS12" i="24"/>
  <c r="GY7" i="24"/>
  <c r="GY33" i="24"/>
  <c r="GS32" i="24"/>
  <c r="L21" i="8"/>
  <c r="S33" i="8"/>
  <c r="S38" i="8"/>
  <c r="R18" i="8"/>
  <c r="BS49" i="6"/>
  <c r="CD49" i="6"/>
  <c r="CD54" i="6"/>
  <c r="AD41" i="7"/>
  <c r="BR54" i="6"/>
  <c r="CE50" i="5"/>
  <c r="CE49" i="6" s="1"/>
  <c r="BT56" i="5"/>
  <c r="BT55" i="6" s="1"/>
  <c r="CH53" i="5"/>
  <c r="CH52" i="6" s="1"/>
  <c r="GL26" i="24"/>
  <c r="BS60" i="5"/>
  <c r="BS59" i="6" s="1"/>
  <c r="CH58" i="5"/>
  <c r="CP23" i="3"/>
  <c r="AC18" i="7"/>
  <c r="K25" i="8"/>
  <c r="BQ60" i="4"/>
  <c r="BQ61" i="5" s="1"/>
  <c r="BQ60" i="6" s="1"/>
  <c r="CO59" i="4"/>
  <c r="CO60" i="5" s="1"/>
  <c r="CO59" i="6" s="1"/>
  <c r="V41" i="8"/>
  <c r="K33" i="8"/>
  <c r="AC31" i="8"/>
  <c r="CP11" i="3"/>
  <c r="CP11" i="4" s="1"/>
  <c r="CP11" i="5" s="1"/>
  <c r="CP11" i="6" s="1"/>
  <c r="CP9" i="3"/>
  <c r="AC30" i="7"/>
  <c r="AD24" i="7"/>
  <c r="CO31" i="4"/>
  <c r="CO31" i="5" s="1"/>
  <c r="CO31" i="6" s="1"/>
  <c r="AB13" i="7"/>
  <c r="V24" i="8"/>
  <c r="CP44" i="3"/>
  <c r="CP44" i="4" s="1"/>
  <c r="CP44" i="5" s="1"/>
  <c r="CP44" i="6" s="1"/>
  <c r="DB61" i="3"/>
  <c r="CO19" i="4"/>
  <c r="CO19" i="5" s="1"/>
  <c r="CO19" i="6" s="1"/>
  <c r="H13" i="8"/>
  <c r="CP48" i="3"/>
  <c r="CP48" i="4" s="1"/>
  <c r="CP48" i="5" s="1"/>
  <c r="CP48" i="6" s="1"/>
  <c r="V8" i="7"/>
  <c r="CO13" i="4"/>
  <c r="CO13" i="5" s="1"/>
  <c r="CO55" i="4"/>
  <c r="CO56" i="5" s="1"/>
  <c r="CO55" i="6" s="1"/>
  <c r="AJ37" i="8"/>
  <c r="R20" i="8"/>
  <c r="CP35" i="3"/>
  <c r="L33" i="8"/>
  <c r="AA41" i="8"/>
  <c r="AE60" i="7"/>
  <c r="AE59" i="7"/>
  <c r="AE34" i="7"/>
  <c r="AE12" i="7"/>
  <c r="AE13" i="7"/>
  <c r="CU59" i="3"/>
  <c r="AA34" i="8"/>
  <c r="Q16" i="8"/>
  <c r="AB17" i="7"/>
  <c r="AK12" i="25"/>
  <c r="CP45" i="3"/>
  <c r="CP45" i="4" s="1"/>
  <c r="CP45" i="5" s="1"/>
  <c r="CP45" i="6" s="1"/>
  <c r="J14" i="8"/>
  <c r="CO41" i="4"/>
  <c r="CO41" i="5" s="1"/>
  <c r="CO41" i="6" s="1"/>
  <c r="AD33" i="8"/>
  <c r="AC42" i="8"/>
  <c r="CN60" i="6"/>
  <c r="GN26" i="24"/>
  <c r="K26" i="8" s="1"/>
  <c r="GI42" i="24"/>
  <c r="BV56" i="6"/>
  <c r="CK53" i="5"/>
  <c r="CK52" i="6" s="1"/>
  <c r="BY57" i="6"/>
  <c r="CH60" i="6"/>
  <c r="CN47" i="6"/>
  <c r="CI58" i="5"/>
  <c r="CI57" i="6" s="1"/>
  <c r="W17" i="7"/>
  <c r="AE38" i="8"/>
  <c r="BQ22" i="4"/>
  <c r="BQ22" i="5" s="1"/>
  <c r="BQ22" i="6" s="1"/>
  <c r="CO18" i="4"/>
  <c r="CO18" i="5" s="1"/>
  <c r="BQ59" i="4"/>
  <c r="BQ60" i="5" s="1"/>
  <c r="BQ59" i="6" s="1"/>
  <c r="CP33" i="3"/>
  <c r="Q34" i="8"/>
  <c r="K31" i="8"/>
  <c r="K29" i="8"/>
  <c r="CO37" i="4"/>
  <c r="CO37" i="5" s="1"/>
  <c r="CO37" i="6" s="1"/>
  <c r="BQ8" i="4"/>
  <c r="BQ8" i="5" s="1"/>
  <c r="BQ8" i="6" s="1"/>
  <c r="Y37" i="8"/>
  <c r="AC32" i="7"/>
  <c r="CP9" i="4"/>
  <c r="CP9" i="5" s="1"/>
  <c r="CP9" i="6" s="1"/>
  <c r="CP10" i="3"/>
  <c r="BQ19" i="4"/>
  <c r="BQ19" i="5" s="1"/>
  <c r="BQ19" i="6" s="1"/>
  <c r="CP29" i="3"/>
  <c r="CP29" i="4" s="1"/>
  <c r="CP29" i="5" s="1"/>
  <c r="CP29" i="6" s="1"/>
  <c r="P7" i="7"/>
  <c r="AB14" i="7"/>
  <c r="BQ55" i="4"/>
  <c r="BQ56" i="5" s="1"/>
  <c r="BQ55" i="6" s="1"/>
  <c r="AB9" i="7"/>
  <c r="T10" i="8"/>
  <c r="AD36" i="8"/>
  <c r="AE45" i="7"/>
  <c r="AE56" i="7"/>
  <c r="AE29" i="7"/>
  <c r="AE40" i="7"/>
  <c r="AE19" i="7"/>
  <c r="DB59" i="3"/>
  <c r="AE40" i="8"/>
  <c r="J9" i="8"/>
  <c r="P16" i="7"/>
  <c r="CO52" i="4"/>
  <c r="CO53" i="5" s="1"/>
  <c r="CO52" i="6" s="1"/>
  <c r="BQ26" i="4"/>
  <c r="BQ26" i="5" s="1"/>
  <c r="BQ26" i="6" s="1"/>
  <c r="I21" i="8"/>
  <c r="CP38" i="3"/>
  <c r="CP38" i="4" s="1"/>
  <c r="CP38" i="5" s="1"/>
  <c r="CP38" i="6" s="1"/>
  <c r="V40" i="8"/>
  <c r="CP43" i="3"/>
  <c r="CP43" i="4" s="1"/>
  <c r="CP43" i="5" s="1"/>
  <c r="CP43" i="6" s="1"/>
  <c r="CP43" i="7" s="1"/>
  <c r="CP43" i="8" s="1"/>
  <c r="CP43" i="16" s="1"/>
  <c r="CP43" i="17" s="1"/>
  <c r="CP43" i="11" s="1"/>
  <c r="CP43" i="12" s="1"/>
  <c r="CP43" i="13" s="1"/>
  <c r="CP46" i="3"/>
  <c r="CP46" i="4" s="1"/>
  <c r="CP46" i="5" s="1"/>
  <c r="CP46" i="6" s="1"/>
  <c r="CO57" i="4"/>
  <c r="CO58" i="5" s="1"/>
  <c r="CO57" i="6" s="1"/>
  <c r="BQ41" i="4"/>
  <c r="BQ41" i="5" s="1"/>
  <c r="BQ41" i="6" s="1"/>
  <c r="AK11" i="25"/>
  <c r="AC29" i="8"/>
  <c r="I17" i="8"/>
  <c r="AF34" i="8"/>
  <c r="P15" i="8"/>
  <c r="Q27" i="8"/>
  <c r="Q28" i="8"/>
  <c r="W25" i="8"/>
  <c r="V14" i="8"/>
  <c r="CO24" i="4"/>
  <c r="CO24" i="5" s="1"/>
  <c r="CO24" i="6" s="1"/>
  <c r="CL53" i="5"/>
  <c r="CL52" i="6" s="1"/>
  <c r="CJ57" i="6"/>
  <c r="BU57" i="6"/>
  <c r="CK57" i="5"/>
  <c r="CK56" i="6" s="1"/>
  <c r="BR61" i="5"/>
  <c r="BR60" i="6" s="1"/>
  <c r="BY52" i="6"/>
  <c r="M35" i="8"/>
  <c r="CP60" i="3"/>
  <c r="N25" i="8"/>
  <c r="CP25" i="3"/>
  <c r="CO22" i="4"/>
  <c r="CO22" i="5" s="1"/>
  <c r="CO22" i="6" s="1"/>
  <c r="BQ18" i="4"/>
  <c r="BQ18" i="5" s="1"/>
  <c r="CO25" i="4"/>
  <c r="CO25" i="5" s="1"/>
  <c r="CO25" i="6" s="1"/>
  <c r="L17" i="8"/>
  <c r="CP17" i="3"/>
  <c r="Q32" i="8"/>
  <c r="CP36" i="3"/>
  <c r="BQ37" i="4"/>
  <c r="BQ37" i="5" s="1"/>
  <c r="BQ37" i="6" s="1"/>
  <c r="CO34" i="4"/>
  <c r="CO34" i="5" s="1"/>
  <c r="CO34" i="6" s="1"/>
  <c r="BQ36" i="4"/>
  <c r="BQ36" i="5" s="1"/>
  <c r="BQ36" i="6" s="1"/>
  <c r="BQ27" i="4"/>
  <c r="BQ27" i="5" s="1"/>
  <c r="BQ27" i="6" s="1"/>
  <c r="Z10" i="7"/>
  <c r="Q15" i="8"/>
  <c r="CO49" i="4"/>
  <c r="H15" i="8"/>
  <c r="H12" i="8"/>
  <c r="CP16" i="3"/>
  <c r="CP16" i="4" s="1"/>
  <c r="CP16" i="5" s="1"/>
  <c r="CP16" i="6" s="1"/>
  <c r="H11" i="8"/>
  <c r="AE58" i="7"/>
  <c r="AE47" i="7"/>
  <c r="AE32" i="7"/>
  <c r="AE22" i="7"/>
  <c r="AE10" i="7"/>
  <c r="J22" i="8"/>
  <c r="H18" i="8"/>
  <c r="CP49" i="3"/>
  <c r="V17" i="7"/>
  <c r="BQ52" i="4"/>
  <c r="BQ53" i="5" s="1"/>
  <c r="BQ52" i="6" s="1"/>
  <c r="CO26" i="4"/>
  <c r="CO26" i="5" s="1"/>
  <c r="CO26" i="6" s="1"/>
  <c r="J19" i="8"/>
  <c r="P39" i="8"/>
  <c r="L36" i="8"/>
  <c r="BQ57" i="4"/>
  <c r="BQ58" i="5" s="1"/>
  <c r="BQ57" i="6" s="1"/>
  <c r="X34" i="8"/>
  <c r="CD53" i="5"/>
  <c r="CD52" i="6" s="1"/>
  <c r="BW57" i="6"/>
  <c r="GY42" i="24"/>
  <c r="CH55" i="6"/>
  <c r="GW26" i="24"/>
  <c r="T26" i="8" s="1"/>
  <c r="CY59" i="6"/>
  <c r="BX60" i="6"/>
  <c r="CH54" i="5"/>
  <c r="CH53" i="6" s="1"/>
  <c r="G34" i="8"/>
  <c r="AD10" i="7"/>
  <c r="L23" i="8"/>
  <c r="CP13" i="3"/>
  <c r="BQ25" i="4"/>
  <c r="BQ25" i="5" s="1"/>
  <c r="BQ25" i="6" s="1"/>
  <c r="CP18" i="3"/>
  <c r="Y39" i="8"/>
  <c r="CU60" i="3"/>
  <c r="BQ23" i="4"/>
  <c r="BQ23" i="5" s="1"/>
  <c r="BQ23" i="6" s="1"/>
  <c r="CO36" i="4"/>
  <c r="CO36" i="5" s="1"/>
  <c r="CO36" i="6" s="1"/>
  <c r="CO27" i="4"/>
  <c r="CO27" i="5" s="1"/>
  <c r="CO27" i="6" s="1"/>
  <c r="Z27" i="8"/>
  <c r="T41" i="8"/>
  <c r="AE34" i="8"/>
  <c r="BQ17" i="4"/>
  <c r="BQ17" i="5" s="1"/>
  <c r="CP7" i="3"/>
  <c r="CP7" i="4" s="1"/>
  <c r="CP7" i="5" s="1"/>
  <c r="CP7" i="6" s="1"/>
  <c r="CP52" i="3"/>
  <c r="CO13" i="6"/>
  <c r="AE55" i="7"/>
  <c r="AE57" i="7"/>
  <c r="AE52" i="7"/>
  <c r="AE30" i="7"/>
  <c r="AE17" i="7"/>
  <c r="AE26" i="7"/>
  <c r="R21" i="8"/>
  <c r="X23" i="8"/>
  <c r="U33" i="8"/>
  <c r="Q31" i="8"/>
  <c r="K32" i="8"/>
  <c r="HA42" i="24"/>
  <c r="CN57" i="6"/>
  <c r="HJ42" i="24"/>
  <c r="CK50" i="5"/>
  <c r="CK49" i="6" s="1"/>
  <c r="CI61" i="5"/>
  <c r="CI60" i="6" s="1"/>
  <c r="BS55" i="5"/>
  <c r="BS54" i="6" s="1"/>
  <c r="CN56" i="5"/>
  <c r="BR53" i="6"/>
  <c r="CA43" i="13"/>
  <c r="N37" i="8"/>
  <c r="X9" i="7"/>
  <c r="H22" i="8"/>
  <c r="CP55" i="3"/>
  <c r="M33" i="8"/>
  <c r="P41" i="8"/>
  <c r="M37" i="8"/>
  <c r="T19" i="8"/>
  <c r="CP39" i="3"/>
  <c r="BQ34" i="4"/>
  <c r="BQ34" i="5" s="1"/>
  <c r="BQ34" i="6" s="1"/>
  <c r="CO23" i="4"/>
  <c r="CO23" i="5" s="1"/>
  <c r="CO23" i="6" s="1"/>
  <c r="K28" i="8"/>
  <c r="V12" i="7"/>
  <c r="CP51" i="3"/>
  <c r="CP51" i="4" s="1"/>
  <c r="CP52" i="5" s="1"/>
  <c r="CP51" i="6" s="1"/>
  <c r="CP56" i="3"/>
  <c r="BQ49" i="4"/>
  <c r="AD31" i="7"/>
  <c r="BQ18" i="6"/>
  <c r="CP14" i="3"/>
  <c r="AE53" i="7"/>
  <c r="AE49" i="7"/>
  <c r="AE42" i="7"/>
  <c r="AE11" i="7"/>
  <c r="AE14" i="7"/>
  <c r="AE15" i="7"/>
  <c r="H21" i="8"/>
  <c r="AD34" i="7"/>
  <c r="CP47" i="3"/>
  <c r="CP47" i="4" s="1"/>
  <c r="CP47" i="5" s="1"/>
  <c r="CP47" i="6" s="1"/>
  <c r="CO35" i="4"/>
  <c r="CO35" i="5" s="1"/>
  <c r="CO35" i="6" s="1"/>
  <c r="O32" i="8"/>
  <c r="BQ39" i="4"/>
  <c r="BQ39" i="5" s="1"/>
  <c r="BQ39" i="6" s="1"/>
  <c r="BQ24" i="4"/>
  <c r="BQ24" i="5" s="1"/>
  <c r="BQ24" i="6" s="1"/>
  <c r="V33" i="8"/>
  <c r="X32" i="8"/>
  <c r="Z39" i="8"/>
  <c r="W28" i="8"/>
  <c r="AD40" i="8"/>
  <c r="Y34" i="8"/>
  <c r="L10" i="8"/>
  <c r="AJ34" i="8"/>
  <c r="AC34" i="8"/>
  <c r="L9" i="8"/>
  <c r="AC28" i="8"/>
  <c r="P17" i="8"/>
  <c r="Q19" i="8"/>
  <c r="BX49" i="6"/>
  <c r="BU54" i="6"/>
  <c r="CJ54" i="6"/>
  <c r="CB60" i="5"/>
  <c r="CB59" i="6" s="1"/>
  <c r="CF57" i="5"/>
  <c r="CF56" i="6" s="1"/>
  <c r="CF55" i="5"/>
  <c r="CF54" i="6" s="1"/>
  <c r="CG53" i="6"/>
  <c r="T38" i="8"/>
  <c r="CP32" i="3"/>
  <c r="CP28" i="3"/>
  <c r="CP28" i="4" s="1"/>
  <c r="CP28" i="5" s="1"/>
  <c r="CP28" i="6" s="1"/>
  <c r="K21" i="8"/>
  <c r="N31" i="8"/>
  <c r="I22" i="8"/>
  <c r="S34" i="8"/>
  <c r="J40" i="8"/>
  <c r="CO58" i="4"/>
  <c r="CO59" i="5" s="1"/>
  <c r="CO58" i="6" s="1"/>
  <c r="AE7" i="8"/>
  <c r="AC15" i="25" s="1"/>
  <c r="G36" i="8"/>
  <c r="W30" i="8"/>
  <c r="AC31" i="7"/>
  <c r="CP12" i="3"/>
  <c r="DB60" i="3"/>
  <c r="CP19" i="3"/>
  <c r="BQ40" i="4"/>
  <c r="BQ40" i="5" s="1"/>
  <c r="BQ40" i="6" s="1"/>
  <c r="CU62" i="3"/>
  <c r="N40" i="8"/>
  <c r="AG35" i="8"/>
  <c r="GO42" i="24"/>
  <c r="CP15" i="3"/>
  <c r="CP15" i="4" s="1"/>
  <c r="CP15" i="5" s="1"/>
  <c r="CP15" i="6" s="1"/>
  <c r="CO53" i="4"/>
  <c r="CO54" i="5" s="1"/>
  <c r="CO53" i="6" s="1"/>
  <c r="P11" i="7"/>
  <c r="CP57" i="3"/>
  <c r="Q29" i="8"/>
  <c r="X19" i="8"/>
  <c r="J11" i="8"/>
  <c r="CO56" i="4"/>
  <c r="CO57" i="5" s="1"/>
  <c r="CO32" i="4"/>
  <c r="CO32" i="5" s="1"/>
  <c r="CO32" i="6" s="1"/>
  <c r="CO17" i="4"/>
  <c r="CO17" i="5" s="1"/>
  <c r="CO17" i="6" s="1"/>
  <c r="N9" i="8"/>
  <c r="AC20" i="7"/>
  <c r="GH26" i="24"/>
  <c r="AB7" i="7"/>
  <c r="G22" i="8"/>
  <c r="AE44" i="7"/>
  <c r="AE54" i="7"/>
  <c r="AE35" i="7"/>
  <c r="AE23" i="7"/>
  <c r="AE25" i="7"/>
  <c r="AE24" i="7"/>
  <c r="CO54" i="4"/>
  <c r="CO55" i="5" s="1"/>
  <c r="CO54" i="6" s="1"/>
  <c r="BQ35" i="4"/>
  <c r="BQ35" i="5" s="1"/>
  <c r="BQ35" i="6" s="1"/>
  <c r="Z9" i="7"/>
  <c r="U40" i="8"/>
  <c r="P23" i="8"/>
  <c r="CP27" i="3"/>
  <c r="BQ10" i="4"/>
  <c r="BQ10" i="5" s="1"/>
  <c r="BQ10" i="6" s="1"/>
  <c r="V23" i="8"/>
  <c r="R9" i="8"/>
  <c r="O18" i="8"/>
  <c r="X24" i="8"/>
  <c r="J12" i="8"/>
  <c r="W27" i="8"/>
  <c r="AE35" i="8"/>
  <c r="GZ42" i="24"/>
  <c r="I12" i="8"/>
  <c r="P26" i="8"/>
  <c r="P27" i="8"/>
  <c r="W29" i="8"/>
  <c r="CO46" i="6"/>
  <c r="CA57" i="5"/>
  <c r="CA56" i="6" s="1"/>
  <c r="CA53" i="6"/>
  <c r="CM52" i="6"/>
  <c r="BT56" i="6"/>
  <c r="BR50" i="5"/>
  <c r="BR49" i="6" s="1"/>
  <c r="CE59" i="6"/>
  <c r="CG61" i="5"/>
  <c r="CG60" i="6" s="1"/>
  <c r="CP20" i="3"/>
  <c r="CP20" i="4" s="1"/>
  <c r="CP20" i="5" s="1"/>
  <c r="CP20" i="6" s="1"/>
  <c r="M32" i="8"/>
  <c r="CP8" i="3"/>
  <c r="CP58" i="3"/>
  <c r="K30" i="8"/>
  <c r="T32" i="8"/>
  <c r="BQ17" i="6"/>
  <c r="Q14" i="8"/>
  <c r="H24" i="8"/>
  <c r="AC14" i="7"/>
  <c r="CO60" i="4"/>
  <c r="CO61" i="5" s="1"/>
  <c r="CO60" i="6" s="1"/>
  <c r="BQ58" i="4"/>
  <c r="BQ59" i="5" s="1"/>
  <c r="BQ58" i="6" s="1"/>
  <c r="AC27" i="7"/>
  <c r="H10" i="8"/>
  <c r="CP59" i="3"/>
  <c r="M7" i="8"/>
  <c r="G39" i="8"/>
  <c r="CO40" i="4"/>
  <c r="CO40" i="5" s="1"/>
  <c r="CO40" i="6" s="1"/>
  <c r="I25" i="8"/>
  <c r="J39" i="8"/>
  <c r="H39" i="8"/>
  <c r="R32" i="8"/>
  <c r="BQ53" i="4"/>
  <c r="BQ54" i="5" s="1"/>
  <c r="BQ53" i="6" s="1"/>
  <c r="AC10" i="7"/>
  <c r="S20" i="8"/>
  <c r="CP37" i="3"/>
  <c r="W18" i="7"/>
  <c r="Z20" i="8"/>
  <c r="BQ56" i="4"/>
  <c r="BQ57" i="5" s="1"/>
  <c r="BQ56" i="6" s="1"/>
  <c r="BQ32" i="4"/>
  <c r="BQ32" i="5" s="1"/>
  <c r="BQ32" i="6" s="1"/>
  <c r="H8" i="8"/>
  <c r="W19" i="7"/>
  <c r="V16" i="7"/>
  <c r="M23" i="8"/>
  <c r="CO18" i="6"/>
  <c r="CP53" i="3"/>
  <c r="AE48" i="7"/>
  <c r="AE50" i="7"/>
  <c r="AE41" i="7"/>
  <c r="AE38" i="7"/>
  <c r="AE16" i="7"/>
  <c r="CP34" i="3"/>
  <c r="CP24" i="3"/>
  <c r="AC8" i="7"/>
  <c r="CO14" i="4"/>
  <c r="CO14" i="5" s="1"/>
  <c r="CO14" i="6" s="1"/>
  <c r="O39" i="8"/>
  <c r="M38" i="8"/>
  <c r="CP30" i="3"/>
  <c r="CP30" i="4" s="1"/>
  <c r="CP30" i="5" s="1"/>
  <c r="CP30" i="6" s="1"/>
  <c r="CO39" i="4"/>
  <c r="CO39" i="5" s="1"/>
  <c r="CO39" i="6" s="1"/>
  <c r="P32" i="8"/>
  <c r="AF40" i="8"/>
  <c r="W32" i="8"/>
  <c r="AC33" i="8"/>
  <c r="V18" i="8"/>
  <c r="AD35" i="8"/>
  <c r="W33" i="8"/>
  <c r="J13" i="8"/>
  <c r="Q17" i="8"/>
  <c r="P10" i="8"/>
  <c r="R10" i="8"/>
  <c r="P13" i="8"/>
  <c r="R23" i="8"/>
  <c r="P22" i="8"/>
  <c r="V7" i="8"/>
  <c r="P12" i="8"/>
  <c r="AF39" i="8"/>
  <c r="HG42" i="24"/>
  <c r="AJ41" i="8"/>
  <c r="BZ61" i="5"/>
  <c r="BZ60" i="6" s="1"/>
  <c r="CY53" i="5"/>
  <c r="CY52" i="6" s="1"/>
  <c r="BT59" i="6"/>
  <c r="CC57" i="5"/>
  <c r="CC56" i="6" s="1"/>
  <c r="CC60" i="6"/>
  <c r="BR59" i="6"/>
  <c r="G31" i="8"/>
  <c r="K34" i="8"/>
  <c r="J15" i="8"/>
  <c r="R15" i="8"/>
  <c r="K22" i="8"/>
  <c r="R22" i="8"/>
  <c r="AD22" i="7"/>
  <c r="W13" i="7"/>
  <c r="FV26" i="24"/>
  <c r="CR42" i="6"/>
  <c r="CP21" i="3"/>
  <c r="CP21" i="4" s="1"/>
  <c r="CP21" i="5" s="1"/>
  <c r="CP21" i="6" s="1"/>
  <c r="M40" i="8"/>
  <c r="CO8" i="4"/>
  <c r="CO8" i="5" s="1"/>
  <c r="CO8" i="6" s="1"/>
  <c r="BQ31" i="4"/>
  <c r="BQ31" i="5" s="1"/>
  <c r="BQ31" i="6" s="1"/>
  <c r="P40" i="8"/>
  <c r="W35" i="8"/>
  <c r="H17" i="8"/>
  <c r="J16" i="8"/>
  <c r="AD19" i="7"/>
  <c r="CP33" i="4"/>
  <c r="CP33" i="5" s="1"/>
  <c r="AC19" i="7"/>
  <c r="CP12" i="4"/>
  <c r="CP12" i="5" s="1"/>
  <c r="CP12" i="6" s="1"/>
  <c r="BQ13" i="4"/>
  <c r="BQ13" i="5" s="1"/>
  <c r="BQ13" i="6" s="1"/>
  <c r="CP26" i="3"/>
  <c r="P15" i="7"/>
  <c r="CP50" i="3"/>
  <c r="CP50" i="4" s="1"/>
  <c r="CP51" i="5" s="1"/>
  <c r="CP50" i="6" s="1"/>
  <c r="CP22" i="3"/>
  <c r="AE51" i="7"/>
  <c r="AE46" i="7"/>
  <c r="AE39" i="7"/>
  <c r="AE28" i="7"/>
  <c r="AE31" i="7"/>
  <c r="K15" i="8"/>
  <c r="CP54" i="3"/>
  <c r="GC26" i="24"/>
  <c r="W7" i="7"/>
  <c r="BQ54" i="4"/>
  <c r="BQ55" i="5" s="1"/>
  <c r="BQ54" i="6" s="1"/>
  <c r="BQ14" i="4"/>
  <c r="BQ14" i="5" s="1"/>
  <c r="BQ14" i="6" s="1"/>
  <c r="CP33" i="6"/>
  <c r="G37" i="8"/>
  <c r="AB18" i="7"/>
  <c r="CO10" i="4"/>
  <c r="CO10" i="5" s="1"/>
  <c r="CO10" i="6" s="1"/>
  <c r="HF26" i="24"/>
  <c r="O13" i="8"/>
  <c r="V28" i="8"/>
  <c r="GO26" i="24"/>
  <c r="I26" i="8"/>
  <c r="N14" i="25"/>
  <c r="CO49" i="5"/>
  <c r="V42" i="8"/>
  <c r="AG42" i="8"/>
  <c r="CN55" i="6"/>
  <c r="BQ49" i="5"/>
  <c r="L42" i="8"/>
  <c r="Z14" i="25"/>
  <c r="K15" i="25"/>
  <c r="W26" i="7"/>
  <c r="AD26" i="7"/>
  <c r="U14" i="25"/>
  <c r="L26" i="8"/>
  <c r="GR10" i="24" l="1"/>
  <c r="GT8" i="24"/>
  <c r="IC36" i="24"/>
  <c r="BL55" i="6"/>
  <c r="BK55" i="6" s="1"/>
  <c r="GV25" i="24"/>
  <c r="GJ25" i="24"/>
  <c r="GC25" i="24"/>
  <c r="Z65" i="7"/>
  <c r="Z63" i="7"/>
  <c r="Z62" i="7"/>
  <c r="Z66" i="7"/>
  <c r="Z67" i="7"/>
  <c r="Z68" i="7"/>
  <c r="Z64" i="7"/>
  <c r="Z61" i="7"/>
  <c r="AB66" i="7"/>
  <c r="AB64" i="7"/>
  <c r="AB67" i="7"/>
  <c r="AB61" i="7"/>
  <c r="AB68" i="7"/>
  <c r="AB62" i="7"/>
  <c r="AB63" i="7"/>
  <c r="AB65" i="7"/>
  <c r="GO25" i="24"/>
  <c r="GV41" i="24"/>
  <c r="X62" i="7"/>
  <c r="X64" i="7"/>
  <c r="X61" i="7"/>
  <c r="X67" i="7"/>
  <c r="X66" i="7"/>
  <c r="X65" i="7"/>
  <c r="X63" i="7"/>
  <c r="X68" i="7"/>
  <c r="BL56" i="5"/>
  <c r="BK56" i="5" s="1"/>
  <c r="BL57" i="6"/>
  <c r="BK57" i="6" s="1"/>
  <c r="P61" i="7"/>
  <c r="P67" i="7"/>
  <c r="P63" i="7"/>
  <c r="P66" i="7"/>
  <c r="P68" i="7"/>
  <c r="P64" i="7"/>
  <c r="P62" i="7"/>
  <c r="P65" i="7"/>
  <c r="BL47" i="6"/>
  <c r="BK47" i="6" s="1"/>
  <c r="BL60" i="6"/>
  <c r="BK60" i="6" s="1"/>
  <c r="V68" i="7"/>
  <c r="V63" i="7"/>
  <c r="V64" i="7"/>
  <c r="V67" i="7"/>
  <c r="V62" i="7"/>
  <c r="V66" i="7"/>
  <c r="V65" i="7"/>
  <c r="V61" i="7"/>
  <c r="DC61" i="3"/>
  <c r="CZ26" i="4"/>
  <c r="CV26" i="4"/>
  <c r="CV48" i="6"/>
  <c r="CZ48" i="6"/>
  <c r="CU29" i="2"/>
  <c r="CV29" i="2"/>
  <c r="CZ29" i="2"/>
  <c r="BO41" i="4"/>
  <c r="GN18" i="24"/>
  <c r="GN12" i="24"/>
  <c r="GT13" i="24"/>
  <c r="CZ23" i="2"/>
  <c r="CU23" i="2"/>
  <c r="CV23" i="2"/>
  <c r="GQ36" i="24"/>
  <c r="GW37" i="24"/>
  <c r="BP45" i="3"/>
  <c r="GI7" i="24"/>
  <c r="HA15" i="24"/>
  <c r="BP24" i="3"/>
  <c r="BP34" i="3"/>
  <c r="BP35" i="3"/>
  <c r="GB15" i="24"/>
  <c r="FV14" i="24"/>
  <c r="AP5" i="24"/>
  <c r="AO6" i="24"/>
  <c r="BP22" i="6"/>
  <c r="BO32" i="4"/>
  <c r="BP30" i="4"/>
  <c r="GO19" i="24"/>
  <c r="BP37" i="3"/>
  <c r="GP19" i="24"/>
  <c r="GJ18" i="24"/>
  <c r="GI9" i="24"/>
  <c r="GV9" i="24" s="1"/>
  <c r="GC8" i="24"/>
  <c r="BO53" i="4"/>
  <c r="BO19" i="4"/>
  <c r="CU15" i="2"/>
  <c r="CV15" i="2"/>
  <c r="CZ15" i="2"/>
  <c r="CS59" i="6"/>
  <c r="BP44" i="3"/>
  <c r="GX17" i="24"/>
  <c r="HF40" i="24"/>
  <c r="GC28" i="24"/>
  <c r="GI29" i="24"/>
  <c r="CS27" i="6"/>
  <c r="BP9" i="3"/>
  <c r="BP59" i="3"/>
  <c r="GL8" i="24"/>
  <c r="GR9" i="24"/>
  <c r="BO59" i="4"/>
  <c r="BO60" i="4"/>
  <c r="GI13" i="24"/>
  <c r="GC12" i="24"/>
  <c r="CS60" i="6"/>
  <c r="GP22" i="24"/>
  <c r="GJ21" i="24"/>
  <c r="HH22" i="24"/>
  <c r="HB21" i="24"/>
  <c r="DA12" i="5"/>
  <c r="BO17" i="6"/>
  <c r="GU33" i="24"/>
  <c r="GQ30" i="24"/>
  <c r="GW31" i="24"/>
  <c r="BP20" i="3"/>
  <c r="GS25" i="24"/>
  <c r="GM24" i="24"/>
  <c r="BP14" i="5"/>
  <c r="BP22" i="5"/>
  <c r="BP27" i="5"/>
  <c r="BP40" i="5"/>
  <c r="BP34" i="6"/>
  <c r="DA46" i="5"/>
  <c r="BO10" i="4"/>
  <c r="AK3" i="4"/>
  <c r="AK5" i="4"/>
  <c r="CS49" i="4"/>
  <c r="CS59" i="4"/>
  <c r="CS38" i="4"/>
  <c r="CS25" i="4"/>
  <c r="CS23" i="4"/>
  <c r="CS18" i="4"/>
  <c r="CS44" i="4"/>
  <c r="CS57" i="4"/>
  <c r="CS56" i="4"/>
  <c r="CS36" i="4"/>
  <c r="CS30" i="4"/>
  <c r="CS21" i="4"/>
  <c r="CS14" i="4"/>
  <c r="CS53" i="4"/>
  <c r="CS50" i="4"/>
  <c r="CS12" i="4"/>
  <c r="CS37" i="4"/>
  <c r="CS17" i="4"/>
  <c r="CS19" i="4"/>
  <c r="CS45" i="4"/>
  <c r="CS43" i="4"/>
  <c r="CS60" i="4"/>
  <c r="CS15" i="4"/>
  <c r="CS33" i="4"/>
  <c r="CS8" i="4"/>
  <c r="CS31" i="4"/>
  <c r="CS29" i="4"/>
  <c r="CS58" i="4"/>
  <c r="CS34" i="4"/>
  <c r="CS28" i="4"/>
  <c r="CS13" i="4"/>
  <c r="CS24" i="4"/>
  <c r="CS46" i="4"/>
  <c r="CS51" i="4"/>
  <c r="CS54" i="4"/>
  <c r="CS35" i="4"/>
  <c r="CS40" i="4"/>
  <c r="CS7" i="4"/>
  <c r="CS27" i="4"/>
  <c r="CV30" i="2"/>
  <c r="CU30" i="2"/>
  <c r="CZ30" i="2"/>
  <c r="HC38" i="24"/>
  <c r="GY38" i="24"/>
  <c r="HE39" i="24"/>
  <c r="DA41" i="3"/>
  <c r="BO54" i="4"/>
  <c r="GO8" i="24"/>
  <c r="BP22" i="3"/>
  <c r="GH16" i="24"/>
  <c r="GI19" i="24"/>
  <c r="GC18" i="24"/>
  <c r="GR7" i="24"/>
  <c r="GX8" i="24"/>
  <c r="BP12" i="4"/>
  <c r="CV48" i="2"/>
  <c r="CU48" i="2"/>
  <c r="CZ48" i="2"/>
  <c r="GC17" i="24"/>
  <c r="GI18" i="24"/>
  <c r="BP33" i="4"/>
  <c r="DA44" i="5"/>
  <c r="GQ24" i="24"/>
  <c r="GK23" i="24"/>
  <c r="CS48" i="4"/>
  <c r="BP15" i="3"/>
  <c r="CS40" i="6"/>
  <c r="GL15" i="24"/>
  <c r="GR16" i="24"/>
  <c r="GX39" i="24"/>
  <c r="GR38" i="24"/>
  <c r="GZ39" i="24"/>
  <c r="GT38" i="24"/>
  <c r="BP19" i="3"/>
  <c r="GT18" i="24"/>
  <c r="GQ38" i="24"/>
  <c r="GW39" i="24"/>
  <c r="CS9" i="6"/>
  <c r="BP12" i="3"/>
  <c r="GI30" i="24"/>
  <c r="GC29" i="24"/>
  <c r="BP21" i="3"/>
  <c r="GO27" i="24"/>
  <c r="GO14" i="24"/>
  <c r="CS41" i="6"/>
  <c r="GR23" i="24"/>
  <c r="GX24" i="24"/>
  <c r="GU28" i="24"/>
  <c r="HA30" i="24"/>
  <c r="DA42" i="3"/>
  <c r="BP28" i="3"/>
  <c r="BP32" i="3"/>
  <c r="HC32" i="24"/>
  <c r="BP19" i="5"/>
  <c r="BP13" i="5"/>
  <c r="BP31" i="6"/>
  <c r="BP41" i="6"/>
  <c r="BP24" i="6"/>
  <c r="BO39" i="4"/>
  <c r="BP30" i="3"/>
  <c r="HF23" i="24"/>
  <c r="HK40" i="24"/>
  <c r="GL9" i="24"/>
  <c r="GF8" i="24"/>
  <c r="AG3" i="7"/>
  <c r="AG5" i="7"/>
  <c r="AH6" i="7"/>
  <c r="GV35" i="24"/>
  <c r="GR20" i="24"/>
  <c r="GL19" i="24"/>
  <c r="BP53" i="3"/>
  <c r="BO18" i="6"/>
  <c r="GQ21" i="24"/>
  <c r="GW22" i="24"/>
  <c r="GN7" i="24"/>
  <c r="GO20" i="24"/>
  <c r="HD9" i="24"/>
  <c r="CS42" i="4"/>
  <c r="CV53" i="2"/>
  <c r="CU53" i="2"/>
  <c r="CZ53" i="2"/>
  <c r="HH18" i="24"/>
  <c r="BP51" i="3"/>
  <c r="HG29" i="24"/>
  <c r="GB11" i="24"/>
  <c r="FV10" i="24"/>
  <c r="CS47" i="4"/>
  <c r="CV46" i="2"/>
  <c r="CU46" i="2"/>
  <c r="CZ46" i="2"/>
  <c r="CS19" i="6"/>
  <c r="GU27" i="24"/>
  <c r="HW35" i="24"/>
  <c r="IJ35" i="24" s="1"/>
  <c r="HD40" i="24"/>
  <c r="GM23" i="24"/>
  <c r="GS24" i="24"/>
  <c r="CV55" i="2"/>
  <c r="CU55" i="2"/>
  <c r="CZ55" i="2"/>
  <c r="CS11" i="6"/>
  <c r="GO31" i="24"/>
  <c r="HM30" i="24"/>
  <c r="GW36" i="24"/>
  <c r="GQ35" i="24"/>
  <c r="GZ40" i="24"/>
  <c r="GT39" i="24"/>
  <c r="HC33" i="24"/>
  <c r="HJ32" i="24" s="1"/>
  <c r="CS14" i="6"/>
  <c r="GS21" i="24"/>
  <c r="GY22" i="24"/>
  <c r="BP20" i="6"/>
  <c r="BP55" i="3"/>
  <c r="GP15" i="24"/>
  <c r="GJ14" i="24"/>
  <c r="DA28" i="5"/>
  <c r="GO24" i="24"/>
  <c r="GU25" i="24"/>
  <c r="HD31" i="24"/>
  <c r="GX30" i="24"/>
  <c r="GU29" i="24"/>
  <c r="GO28" i="24"/>
  <c r="BP58" i="3"/>
  <c r="BP8" i="3"/>
  <c r="BP21" i="4"/>
  <c r="BP32" i="5"/>
  <c r="BP34" i="5"/>
  <c r="BP23" i="6"/>
  <c r="BP39" i="6"/>
  <c r="BP37" i="6"/>
  <c r="DA9" i="5"/>
  <c r="CV20" i="2"/>
  <c r="CU20" i="2"/>
  <c r="CZ20" i="2"/>
  <c r="BP27" i="3"/>
  <c r="GY31" i="24"/>
  <c r="HE32" i="24"/>
  <c r="AK3" i="17"/>
  <c r="AK5" i="17"/>
  <c r="CS53" i="17"/>
  <c r="CS58" i="17"/>
  <c r="CS60" i="17"/>
  <c r="CS61" i="17"/>
  <c r="CS50" i="17"/>
  <c r="CS57" i="17"/>
  <c r="CS47" i="17"/>
  <c r="CS49" i="17"/>
  <c r="CS52" i="17"/>
  <c r="CS59" i="17"/>
  <c r="CS55" i="17"/>
  <c r="CS44" i="17"/>
  <c r="CS45" i="17"/>
  <c r="CS46" i="17"/>
  <c r="CS48" i="17"/>
  <c r="CS51" i="17"/>
  <c r="CS65" i="17"/>
  <c r="CS54" i="17"/>
  <c r="CS43" i="17"/>
  <c r="CS62" i="17"/>
  <c r="CS56" i="17"/>
  <c r="CS63" i="17"/>
  <c r="GP34" i="24"/>
  <c r="GJ33" i="24"/>
  <c r="BP7" i="3"/>
  <c r="GP31" i="24"/>
  <c r="GJ30" i="24"/>
  <c r="BO17" i="4"/>
  <c r="BO56" i="4"/>
  <c r="CS55" i="4"/>
  <c r="CV50" i="2"/>
  <c r="CU50" i="2"/>
  <c r="CZ50" i="2"/>
  <c r="BP57" i="3"/>
  <c r="GH12" i="24"/>
  <c r="DA45" i="5"/>
  <c r="BO27" i="4"/>
  <c r="BO36" i="4"/>
  <c r="CS52" i="4"/>
  <c r="CU44" i="2"/>
  <c r="CZ44" i="2"/>
  <c r="CV44" i="2"/>
  <c r="CS33" i="6"/>
  <c r="HA28" i="24"/>
  <c r="BO40" i="4"/>
  <c r="CV39" i="2"/>
  <c r="CZ39" i="2"/>
  <c r="CU39" i="2"/>
  <c r="CS22" i="6"/>
  <c r="HJ19" i="24"/>
  <c r="HD18" i="24"/>
  <c r="HC37" i="24"/>
  <c r="BO25" i="4"/>
  <c r="BO58" i="4"/>
  <c r="HF41" i="24"/>
  <c r="CS15" i="6"/>
  <c r="GV16" i="24"/>
  <c r="DA33" i="5"/>
  <c r="GJ9" i="24"/>
  <c r="GD8" i="24"/>
  <c r="HD37" i="24"/>
  <c r="GX36" i="24"/>
  <c r="BP41" i="5"/>
  <c r="BP24" i="5"/>
  <c r="BP17" i="5"/>
  <c r="BP25" i="6"/>
  <c r="BO57" i="4"/>
  <c r="CV45" i="2"/>
  <c r="CU45" i="2"/>
  <c r="CZ45" i="2"/>
  <c r="HK33" i="24"/>
  <c r="BO26" i="4"/>
  <c r="BO35" i="4"/>
  <c r="BP47" i="3"/>
  <c r="GT21" i="24"/>
  <c r="GN20" i="24"/>
  <c r="BP14" i="3"/>
  <c r="DA11" i="5"/>
  <c r="GU14" i="24"/>
  <c r="GO13" i="24"/>
  <c r="GV32" i="24"/>
  <c r="DA15" i="5"/>
  <c r="BO49" i="4"/>
  <c r="CS16" i="4"/>
  <c r="CU9" i="2"/>
  <c r="CV9" i="2"/>
  <c r="CZ9" i="2"/>
  <c r="BP56" i="3"/>
  <c r="GR11" i="24"/>
  <c r="AH5" i="12"/>
  <c r="AH3" i="12"/>
  <c r="AI6" i="12"/>
  <c r="CS41" i="4"/>
  <c r="CU28" i="2"/>
  <c r="CZ28" i="2"/>
  <c r="CV28" i="2"/>
  <c r="CS7" i="6"/>
  <c r="DA62" i="3"/>
  <c r="BO34" i="4"/>
  <c r="BO37" i="4"/>
  <c r="CZ24" i="2"/>
  <c r="CU24" i="2"/>
  <c r="CV24" i="2"/>
  <c r="BP36" i="3"/>
  <c r="BP39" i="3"/>
  <c r="HI38" i="24"/>
  <c r="HO39" i="24"/>
  <c r="BP17" i="3"/>
  <c r="DA40" i="3"/>
  <c r="BO18" i="4"/>
  <c r="BO22" i="4"/>
  <c r="CS13" i="6"/>
  <c r="GR21" i="24"/>
  <c r="GL20" i="24"/>
  <c r="GP10" i="24"/>
  <c r="GQ33" i="24"/>
  <c r="GW34" i="24"/>
  <c r="CS20" i="4"/>
  <c r="BP23" i="5"/>
  <c r="BP39" i="5"/>
  <c r="BP37" i="5"/>
  <c r="BP36" i="6"/>
  <c r="BO24" i="4"/>
  <c r="CV43" i="2"/>
  <c r="CU43" i="2"/>
  <c r="CZ43" i="2"/>
  <c r="HB36" i="24"/>
  <c r="BP43" i="3"/>
  <c r="HF39" i="24"/>
  <c r="GZ38" i="24"/>
  <c r="DA48" i="6"/>
  <c r="GH17" i="24"/>
  <c r="GR17" i="24"/>
  <c r="BP8" i="6"/>
  <c r="GZ22" i="24"/>
  <c r="AG2" i="7"/>
  <c r="BO13" i="6"/>
  <c r="BP52" i="3"/>
  <c r="GR14" i="24"/>
  <c r="BO55" i="4"/>
  <c r="CS32" i="4"/>
  <c r="AI5" i="13"/>
  <c r="AI3" i="13"/>
  <c r="AJ6" i="13"/>
  <c r="CU38" i="2"/>
  <c r="CZ38" i="2"/>
  <c r="CV38" i="2"/>
  <c r="GL10" i="24"/>
  <c r="GF9" i="24"/>
  <c r="BP29" i="3"/>
  <c r="CS11" i="4"/>
  <c r="CU33" i="2"/>
  <c r="CZ33" i="2"/>
  <c r="CV33" i="2"/>
  <c r="BP10" i="3"/>
  <c r="BP9" i="4"/>
  <c r="GI31" i="24"/>
  <c r="GC30" i="24"/>
  <c r="BO23" i="4"/>
  <c r="CV32" i="2"/>
  <c r="CU32" i="2"/>
  <c r="CZ32" i="2"/>
  <c r="CS29" i="6"/>
  <c r="GT10" i="24"/>
  <c r="BP18" i="3"/>
  <c r="HB17" i="24"/>
  <c r="BP13" i="3"/>
  <c r="GU31" i="24"/>
  <c r="BP19" i="6"/>
  <c r="BP10" i="6"/>
  <c r="DA20" i="5"/>
  <c r="DA31" i="3"/>
  <c r="HD25" i="24"/>
  <c r="HC35" i="24"/>
  <c r="CS43" i="6"/>
  <c r="BP47" i="5"/>
  <c r="BP25" i="5"/>
  <c r="BP26" i="6"/>
  <c r="DA21" i="5"/>
  <c r="CU35" i="2"/>
  <c r="CV35" i="2"/>
  <c r="CZ35" i="2"/>
  <c r="GS20" i="24"/>
  <c r="FV15" i="24"/>
  <c r="GB16" i="24"/>
  <c r="BP49" i="3"/>
  <c r="HN35" i="24"/>
  <c r="HT36" i="24"/>
  <c r="BP16" i="3"/>
  <c r="GN9" i="24"/>
  <c r="BO13" i="4"/>
  <c r="GH13" i="24"/>
  <c r="GN14" i="24"/>
  <c r="CS39" i="4"/>
  <c r="CZ22" i="2"/>
  <c r="CV22" i="2"/>
  <c r="CU22" i="2"/>
  <c r="GB7" i="24"/>
  <c r="BP48" i="3"/>
  <c r="BP16" i="6"/>
  <c r="CS22" i="4"/>
  <c r="CZ27" i="2"/>
  <c r="CU27" i="2"/>
  <c r="CV27" i="2"/>
  <c r="BP7" i="6"/>
  <c r="GO32" i="24"/>
  <c r="HO37" i="24"/>
  <c r="HI36" i="24"/>
  <c r="BO31" i="4"/>
  <c r="HA29" i="24"/>
  <c r="CV31" i="2"/>
  <c r="CU31" i="2"/>
  <c r="CZ31" i="2"/>
  <c r="CS55" i="6"/>
  <c r="GU30" i="24"/>
  <c r="HA31" i="24"/>
  <c r="BP11" i="3"/>
  <c r="HG34" i="24"/>
  <c r="BP25" i="3"/>
  <c r="GI17" i="24"/>
  <c r="GC16" i="24"/>
  <c r="AK3" i="2"/>
  <c r="AK5" i="2"/>
  <c r="CS57" i="2"/>
  <c r="CS49" i="2"/>
  <c r="CS54" i="2"/>
  <c r="CS11" i="2"/>
  <c r="CS36" i="2"/>
  <c r="CS41" i="2"/>
  <c r="CS21" i="2"/>
  <c r="CS42" i="2"/>
  <c r="CS52" i="2"/>
  <c r="CS7" i="2"/>
  <c r="CS12" i="2"/>
  <c r="CS13" i="2"/>
  <c r="CS25" i="2"/>
  <c r="CS47" i="2"/>
  <c r="CS40" i="2"/>
  <c r="CS67" i="2"/>
  <c r="CS58" i="2"/>
  <c r="CS34" i="2"/>
  <c r="CS8" i="2"/>
  <c r="CS17" i="2"/>
  <c r="CS51" i="2"/>
  <c r="CS56" i="2"/>
  <c r="CS37" i="2"/>
  <c r="CS19" i="2"/>
  <c r="CS16" i="2"/>
  <c r="BP15" i="4"/>
  <c r="BP11" i="6"/>
  <c r="BP23" i="3"/>
  <c r="BP60" i="3"/>
  <c r="GP21" i="24"/>
  <c r="GJ20" i="24"/>
  <c r="BP26" i="5"/>
  <c r="BP10" i="5"/>
  <c r="BP18" i="5"/>
  <c r="BP36" i="5"/>
  <c r="BP27" i="6"/>
  <c r="BP40" i="6"/>
  <c r="CV10" i="2"/>
  <c r="CU10" i="2"/>
  <c r="CZ10" i="2"/>
  <c r="BP46" i="3"/>
  <c r="BP33" i="6"/>
  <c r="BP38" i="3"/>
  <c r="DA7" i="5"/>
  <c r="BO14" i="4"/>
  <c r="BO52" i="4"/>
  <c r="GN17" i="24"/>
  <c r="BP54" i="3"/>
  <c r="HQ34" i="24"/>
  <c r="HQ41" i="24"/>
  <c r="HB33" i="24"/>
  <c r="BP50" i="3"/>
  <c r="BP26" i="3"/>
  <c r="CS10" i="4"/>
  <c r="CZ18" i="2"/>
  <c r="CV18" i="2"/>
  <c r="CU18" i="2"/>
  <c r="AK3" i="6"/>
  <c r="AK5" i="6"/>
  <c r="CS54" i="6"/>
  <c r="CS50" i="6"/>
  <c r="CS39" i="6"/>
  <c r="CS36" i="6"/>
  <c r="CS20" i="6"/>
  <c r="CS10" i="6"/>
  <c r="CS8" i="6"/>
  <c r="CS52" i="6"/>
  <c r="CS44" i="6"/>
  <c r="CS35" i="6"/>
  <c r="CS32" i="6"/>
  <c r="CS38" i="6"/>
  <c r="CS26" i="6"/>
  <c r="CS18" i="6"/>
  <c r="CS57" i="6"/>
  <c r="CS46" i="6"/>
  <c r="CS42" i="6"/>
  <c r="CS25" i="6"/>
  <c r="CS24" i="6"/>
  <c r="CS16" i="6"/>
  <c r="CS45" i="6"/>
  <c r="CS56" i="6"/>
  <c r="CS30" i="6"/>
  <c r="CS23" i="6"/>
  <c r="CS34" i="6"/>
  <c r="CS17" i="6"/>
  <c r="CS58" i="6"/>
  <c r="CS53" i="6"/>
  <c r="CS37" i="6"/>
  <c r="CS31" i="6"/>
  <c r="CS21" i="6"/>
  <c r="CS28" i="6"/>
  <c r="CS12" i="6"/>
  <c r="GH8" i="24"/>
  <c r="GU8" i="24" s="1"/>
  <c r="GR12" i="24"/>
  <c r="CS9" i="4"/>
  <c r="CZ14" i="2"/>
  <c r="CU14" i="2"/>
  <c r="CV14" i="2"/>
  <c r="CS51" i="6"/>
  <c r="GN13" i="24"/>
  <c r="DA16" i="5"/>
  <c r="BO8" i="4"/>
  <c r="GP24" i="24"/>
  <c r="HC24" i="24" s="1"/>
  <c r="GJ23" i="24"/>
  <c r="GO30" i="24"/>
  <c r="CV26" i="2"/>
  <c r="CZ26" i="2"/>
  <c r="CU26" i="2"/>
  <c r="CS47" i="6"/>
  <c r="HA33" i="24"/>
  <c r="BP33" i="3"/>
  <c r="GU24" i="24"/>
  <c r="HB23" i="24" s="1"/>
  <c r="CS49" i="6"/>
  <c r="GO18" i="24"/>
  <c r="BP14" i="6"/>
  <c r="BP32" i="6"/>
  <c r="BP12" i="6"/>
  <c r="GV22" i="24"/>
  <c r="GJ40" i="24"/>
  <c r="GP41" i="24"/>
  <c r="BP31" i="5"/>
  <c r="BP8" i="5"/>
  <c r="HG41" i="24"/>
  <c r="HN41" i="24"/>
  <c r="HH41" i="24"/>
  <c r="HF27" i="24"/>
  <c r="HG28" i="24"/>
  <c r="HA27" i="24"/>
  <c r="HM33" i="24"/>
  <c r="HG32" i="24"/>
  <c r="HT33" i="24"/>
  <c r="GT12" i="24"/>
  <c r="GY17" i="24"/>
  <c r="GS16" i="24"/>
  <c r="HF22" i="24"/>
  <c r="GZ21" i="24"/>
  <c r="GZ9" i="24"/>
  <c r="GZ11" i="24"/>
  <c r="HM27" i="24"/>
  <c r="GY12" i="24"/>
  <c r="GS11" i="24"/>
  <c r="HF32" i="24"/>
  <c r="GZ31" i="24"/>
  <c r="HB9" i="24"/>
  <c r="GV8" i="24"/>
  <c r="HM32" i="24"/>
  <c r="HG31" i="24"/>
  <c r="HF17" i="24"/>
  <c r="GZ16" i="24"/>
  <c r="HP33" i="24"/>
  <c r="HM25" i="24"/>
  <c r="HG24" i="24"/>
  <c r="HH23" i="24"/>
  <c r="HB22" i="24"/>
  <c r="HT40" i="24"/>
  <c r="HN39" i="24"/>
  <c r="HP38" i="24"/>
  <c r="HP39" i="24"/>
  <c r="HJ38" i="24"/>
  <c r="HA16" i="24"/>
  <c r="HN32" i="24"/>
  <c r="HH31" i="24"/>
  <c r="HO34" i="24"/>
  <c r="HI33" i="24"/>
  <c r="HN34" i="24"/>
  <c r="HH33" i="24"/>
  <c r="GZ12" i="24"/>
  <c r="GT11" i="24"/>
  <c r="HB8" i="24"/>
  <c r="GZ14" i="24"/>
  <c r="HG27" i="24"/>
  <c r="HA18" i="24"/>
  <c r="HF13" i="24"/>
  <c r="HM28" i="24"/>
  <c r="O10" i="8"/>
  <c r="Q8" i="8"/>
  <c r="G25" i="8"/>
  <c r="GI26" i="24"/>
  <c r="CO56" i="6"/>
  <c r="BQ50" i="5"/>
  <c r="BQ49" i="6" s="1"/>
  <c r="GY26" i="24"/>
  <c r="K12" i="8"/>
  <c r="M19" i="8"/>
  <c r="CU15" i="3"/>
  <c r="AD28" i="7"/>
  <c r="O9" i="8"/>
  <c r="M22" i="8"/>
  <c r="R33" i="8"/>
  <c r="CP54" i="4"/>
  <c r="CP55" i="5" s="1"/>
  <c r="CP54" i="6" s="1"/>
  <c r="O7" i="8"/>
  <c r="M15" i="25" s="1"/>
  <c r="H23" i="8"/>
  <c r="O38" i="8"/>
  <c r="L14" i="8"/>
  <c r="X30" i="8"/>
  <c r="I9" i="8"/>
  <c r="O20" i="8"/>
  <c r="K7" i="8"/>
  <c r="CQ51" i="3"/>
  <c r="CQ51" i="4" s="1"/>
  <c r="CQ52" i="5" s="1"/>
  <c r="CQ51" i="6" s="1"/>
  <c r="P24" i="8"/>
  <c r="N35" i="8"/>
  <c r="R25" i="8"/>
  <c r="CU20" i="3"/>
  <c r="CP35" i="4"/>
  <c r="CP35" i="5" s="1"/>
  <c r="CP35" i="6" s="1"/>
  <c r="O11" i="8"/>
  <c r="AF38" i="8"/>
  <c r="N33" i="8"/>
  <c r="Y36" i="8"/>
  <c r="AF56" i="7"/>
  <c r="AF47" i="7"/>
  <c r="AF41" i="7"/>
  <c r="AF27" i="7"/>
  <c r="AF14" i="7"/>
  <c r="AF12" i="7"/>
  <c r="O14" i="8"/>
  <c r="Q10" i="8"/>
  <c r="Z35" i="8"/>
  <c r="W15" i="7"/>
  <c r="CQ16" i="3"/>
  <c r="CQ16" i="4" s="1"/>
  <c r="CQ16" i="5" s="1"/>
  <c r="CQ48" i="3"/>
  <c r="CQ48" i="4" s="1"/>
  <c r="CQ48" i="5" s="1"/>
  <c r="CQ48" i="6" s="1"/>
  <c r="CU31" i="3"/>
  <c r="CQ23" i="3"/>
  <c r="K17" i="8"/>
  <c r="CQ50" i="3"/>
  <c r="CQ50" i="4" s="1"/>
  <c r="CQ51" i="5" s="1"/>
  <c r="CQ50" i="6" s="1"/>
  <c r="R8" i="8"/>
  <c r="G23" i="8"/>
  <c r="Y22" i="8"/>
  <c r="AE23" i="8"/>
  <c r="AD25" i="7"/>
  <c r="Q13" i="8"/>
  <c r="G18" i="8"/>
  <c r="G21" i="8"/>
  <c r="N30" i="8"/>
  <c r="Z38" i="8"/>
  <c r="U8" i="8"/>
  <c r="AD17" i="7"/>
  <c r="W39" i="8"/>
  <c r="CQ12" i="3"/>
  <c r="I19" i="8"/>
  <c r="L20" i="8"/>
  <c r="W40" i="8"/>
  <c r="AA31" i="8"/>
  <c r="CU44" i="3"/>
  <c r="CP25" i="4"/>
  <c r="CP25" i="5" s="1"/>
  <c r="CP25" i="6" s="1"/>
  <c r="CQ47" i="3"/>
  <c r="CQ47" i="4" s="1"/>
  <c r="R14" i="8"/>
  <c r="CP22" i="4"/>
  <c r="CP22" i="5" s="1"/>
  <c r="CP22" i="6" s="1"/>
  <c r="T34" i="8"/>
  <c r="CQ43" i="3"/>
  <c r="CQ43" i="4" s="1"/>
  <c r="CQ43" i="5" s="1"/>
  <c r="CQ43" i="6" s="1"/>
  <c r="CQ43" i="7" s="1"/>
  <c r="CQ43" i="8" s="1"/>
  <c r="CQ43" i="16" s="1"/>
  <c r="CQ43" i="17" s="1"/>
  <c r="CQ43" i="11" s="1"/>
  <c r="CQ43" i="12" s="1"/>
  <c r="CQ43" i="13" s="1"/>
  <c r="O17" i="8"/>
  <c r="AF55" i="7"/>
  <c r="AF57" i="7"/>
  <c r="AF22" i="7"/>
  <c r="AF36" i="7"/>
  <c r="AF24" i="7"/>
  <c r="AF13" i="7"/>
  <c r="CU38" i="3"/>
  <c r="CU33" i="3"/>
  <c r="AD30" i="7"/>
  <c r="CQ18" i="3"/>
  <c r="AC16" i="7"/>
  <c r="K14" i="8"/>
  <c r="L32" i="8"/>
  <c r="CQ60" i="3"/>
  <c r="CQ38" i="3"/>
  <c r="CQ38" i="4" s="1"/>
  <c r="CQ38" i="5" s="1"/>
  <c r="CQ38" i="6" s="1"/>
  <c r="O12" i="8"/>
  <c r="L30" i="8"/>
  <c r="CQ33" i="3"/>
  <c r="AC27" i="8"/>
  <c r="W21" i="8"/>
  <c r="AK34" i="8"/>
  <c r="AK39" i="8"/>
  <c r="X16" i="8"/>
  <c r="P11" i="8"/>
  <c r="AC17" i="8"/>
  <c r="Y8" i="8"/>
  <c r="CO50" i="5"/>
  <c r="CO49" i="6" s="1"/>
  <c r="GV42" i="24"/>
  <c r="CU29" i="3"/>
  <c r="X15" i="8"/>
  <c r="CQ35" i="3"/>
  <c r="CP32" i="4"/>
  <c r="CP32" i="5" s="1"/>
  <c r="CP32" i="6" s="1"/>
  <c r="CP59" i="4"/>
  <c r="CP60" i="5" s="1"/>
  <c r="CP59" i="6" s="1"/>
  <c r="AE22" i="8"/>
  <c r="T31" i="8"/>
  <c r="V38" i="8"/>
  <c r="L8" i="8"/>
  <c r="CQ15" i="3"/>
  <c r="Q38" i="8"/>
  <c r="O23" i="8"/>
  <c r="AA9" i="8"/>
  <c r="AD29" i="8"/>
  <c r="R27" i="8"/>
  <c r="CU55" i="3"/>
  <c r="Q39" i="8"/>
  <c r="CQ55" i="3"/>
  <c r="U30" i="8"/>
  <c r="CP56" i="4"/>
  <c r="CP57" i="5" s="1"/>
  <c r="CP56" i="6" s="1"/>
  <c r="CU39" i="3"/>
  <c r="CU45" i="3"/>
  <c r="L13" i="8"/>
  <c r="CU24" i="3"/>
  <c r="CQ17" i="3"/>
  <c r="AF50" i="7"/>
  <c r="AF49" i="7"/>
  <c r="AF33" i="7"/>
  <c r="AF42" i="7"/>
  <c r="AF17" i="7"/>
  <c r="CP55" i="4"/>
  <c r="CP56" i="5" s="1"/>
  <c r="CP55" i="6" s="1"/>
  <c r="CQ16" i="6"/>
  <c r="CU10" i="3"/>
  <c r="CQ54" i="3"/>
  <c r="K13" i="8"/>
  <c r="R24" i="8"/>
  <c r="AC26" i="8"/>
  <c r="W42" i="8"/>
  <c r="AE41" i="8"/>
  <c r="V17" i="8"/>
  <c r="S9" i="8"/>
  <c r="HN42" i="24"/>
  <c r="L25" i="8"/>
  <c r="CU23" i="3"/>
  <c r="CQ24" i="3"/>
  <c r="AD8" i="7"/>
  <c r="Y21" i="8"/>
  <c r="CQ20" i="3"/>
  <c r="CQ20" i="4" s="1"/>
  <c r="CQ20" i="5" s="1"/>
  <c r="CQ20" i="6" s="1"/>
  <c r="AB39" i="8"/>
  <c r="CQ22" i="3"/>
  <c r="CQ33" i="4"/>
  <c r="CQ33" i="5" s="1"/>
  <c r="CQ19" i="3"/>
  <c r="U24" i="8"/>
  <c r="CP39" i="4"/>
  <c r="CP39" i="5" s="1"/>
  <c r="CP39" i="6" s="1"/>
  <c r="CQ53" i="3"/>
  <c r="AC11" i="7"/>
  <c r="Z33" i="8"/>
  <c r="M15" i="8"/>
  <c r="R29" i="8"/>
  <c r="CQ27" i="3"/>
  <c r="CQ7" i="3"/>
  <c r="CQ7" i="4" s="1"/>
  <c r="CQ7" i="5" s="1"/>
  <c r="CQ7" i="6" s="1"/>
  <c r="G9" i="8"/>
  <c r="Q21" i="8"/>
  <c r="S32" i="8"/>
  <c r="CU9" i="3"/>
  <c r="DB62" i="3"/>
  <c r="CP24" i="4"/>
  <c r="CP24" i="5" s="1"/>
  <c r="CP24" i="6" s="1"/>
  <c r="AC39" i="8"/>
  <c r="AF51" i="7"/>
  <c r="AF46" i="7"/>
  <c r="AF38" i="7"/>
  <c r="AF32" i="7"/>
  <c r="AF16" i="7"/>
  <c r="CP23" i="4"/>
  <c r="CP23" i="5" s="1"/>
  <c r="CP23" i="6" s="1"/>
  <c r="Y17" i="8"/>
  <c r="CQ47" i="5"/>
  <c r="CQ47" i="6" s="1"/>
  <c r="CQ49" i="3"/>
  <c r="K9" i="8"/>
  <c r="AF36" i="8"/>
  <c r="R30" i="8"/>
  <c r="CQ25" i="3"/>
  <c r="CQ15" i="4"/>
  <c r="CQ15" i="5" s="1"/>
  <c r="CQ15" i="6" s="1"/>
  <c r="M21" i="8"/>
  <c r="CQ26" i="3"/>
  <c r="S22" i="8"/>
  <c r="AJ25" i="8"/>
  <c r="AK32" i="8"/>
  <c r="T15" i="25"/>
  <c r="V12" i="8"/>
  <c r="AD32" i="8"/>
  <c r="AC22" i="8"/>
  <c r="AJ28" i="8"/>
  <c r="AD31" i="8"/>
  <c r="GU26" i="24"/>
  <c r="R26" i="8" s="1"/>
  <c r="W14" i="7"/>
  <c r="CP53" i="4"/>
  <c r="CP54" i="5" s="1"/>
  <c r="CP53" i="6" s="1"/>
  <c r="CQ9" i="3"/>
  <c r="CP60" i="4"/>
  <c r="CP61" i="5" s="1"/>
  <c r="CP60" i="6" s="1"/>
  <c r="CP10" i="4"/>
  <c r="CP10" i="5" s="1"/>
  <c r="CP10" i="6" s="1"/>
  <c r="CQ12" i="4"/>
  <c r="CQ12" i="5" s="1"/>
  <c r="CQ12" i="6" s="1"/>
  <c r="AD29" i="7"/>
  <c r="R28" i="8"/>
  <c r="CQ28" i="3"/>
  <c r="CQ28" i="4" s="1"/>
  <c r="CQ28" i="5" s="1"/>
  <c r="CQ28" i="6" s="1"/>
  <c r="CQ30" i="3"/>
  <c r="CQ30" i="4" s="1"/>
  <c r="CQ30" i="5" s="1"/>
  <c r="CQ30" i="6" s="1"/>
  <c r="W10" i="7"/>
  <c r="AA40" i="8"/>
  <c r="G14" i="8"/>
  <c r="L28" i="8"/>
  <c r="V31" i="8"/>
  <c r="AK10" i="25"/>
  <c r="CP27" i="4"/>
  <c r="CP27" i="5" s="1"/>
  <c r="CP27" i="6" s="1"/>
  <c r="AG19" i="8"/>
  <c r="CP58" i="4"/>
  <c r="CP59" i="5" s="1"/>
  <c r="CP58" i="6" s="1"/>
  <c r="AE8" i="7"/>
  <c r="AH33" i="8"/>
  <c r="K20" i="8"/>
  <c r="CQ36" i="3"/>
  <c r="W38" i="8"/>
  <c r="AF45" i="7"/>
  <c r="AF53" i="7"/>
  <c r="AF25" i="7"/>
  <c r="AF30" i="7"/>
  <c r="AF26" i="7"/>
  <c r="I10" i="8"/>
  <c r="CQ13" i="3"/>
  <c r="CU35" i="3"/>
  <c r="AK35" i="8"/>
  <c r="X31" i="8"/>
  <c r="G20" i="8"/>
  <c r="CQ46" i="3"/>
  <c r="CQ46" i="4" s="1"/>
  <c r="CQ46" i="5" s="1"/>
  <c r="CQ46" i="6" s="1"/>
  <c r="CP14" i="4"/>
  <c r="CP14" i="5" s="1"/>
  <c r="CP14" i="6" s="1"/>
  <c r="CU18" i="3"/>
  <c r="CU26" i="3"/>
  <c r="CU26" i="4" s="1"/>
  <c r="CU26" i="5" s="1"/>
  <c r="L18" i="8"/>
  <c r="G40" i="8"/>
  <c r="AE33" i="8"/>
  <c r="S8" i="8"/>
  <c r="W31" i="8"/>
  <c r="AJ32" i="8"/>
  <c r="P16" i="8"/>
  <c r="AD42" i="8"/>
  <c r="AD28" i="8"/>
  <c r="AD41" i="8"/>
  <c r="W14" i="8"/>
  <c r="S41" i="8"/>
  <c r="CP41" i="4"/>
  <c r="CP41" i="5" s="1"/>
  <c r="CP41" i="6" s="1"/>
  <c r="N36" i="8"/>
  <c r="L19" i="8"/>
  <c r="CQ44" i="3"/>
  <c r="CQ44" i="4" s="1"/>
  <c r="CQ44" i="5" s="1"/>
  <c r="CQ44" i="6" s="1"/>
  <c r="CQ59" i="3"/>
  <c r="P25" i="8"/>
  <c r="I15" i="8"/>
  <c r="Q18" i="8"/>
  <c r="CQ21" i="3"/>
  <c r="CQ21" i="4" s="1"/>
  <c r="CQ21" i="5" s="1"/>
  <c r="CQ21" i="6" s="1"/>
  <c r="CQ32" i="3"/>
  <c r="CU53" i="3"/>
  <c r="L31" i="8"/>
  <c r="P21" i="8"/>
  <c r="AB32" i="8"/>
  <c r="M31" i="8"/>
  <c r="CU50" i="3"/>
  <c r="X28" i="8"/>
  <c r="AA18" i="8"/>
  <c r="AC41" i="8"/>
  <c r="AA37" i="8"/>
  <c r="CP26" i="4"/>
  <c r="CP26" i="5" s="1"/>
  <c r="CP26" i="6" s="1"/>
  <c r="CP34" i="4"/>
  <c r="CP34" i="5" s="1"/>
  <c r="CP34" i="6" s="1"/>
  <c r="O21" i="8"/>
  <c r="W22" i="8"/>
  <c r="AF59" i="7"/>
  <c r="AF44" i="7"/>
  <c r="AF39" i="7"/>
  <c r="AF35" i="7"/>
  <c r="AF29" i="7"/>
  <c r="CQ52" i="3"/>
  <c r="CQ10" i="3"/>
  <c r="CU32" i="3"/>
  <c r="CU22" i="3"/>
  <c r="CU27" i="3"/>
  <c r="CP31" i="4"/>
  <c r="CP31" i="5" s="1"/>
  <c r="CP31" i="6" s="1"/>
  <c r="AD16" i="7"/>
  <c r="CP8" i="4"/>
  <c r="CP8" i="5" s="1"/>
  <c r="CP8" i="6" s="1"/>
  <c r="M41" i="8"/>
  <c r="Y9" i="8"/>
  <c r="AG38" i="8"/>
  <c r="Z24" i="8"/>
  <c r="AF33" i="8"/>
  <c r="W9" i="8"/>
  <c r="AK41" i="8"/>
  <c r="Q12" i="8"/>
  <c r="AC13" i="8"/>
  <c r="X18" i="8"/>
  <c r="Q11" i="8"/>
  <c r="AD24" i="8"/>
  <c r="S25" i="8"/>
  <c r="HB42" i="24"/>
  <c r="T37" i="8"/>
  <c r="CQ34" i="3"/>
  <c r="U17" i="8"/>
  <c r="AD12" i="7"/>
  <c r="J24" i="8"/>
  <c r="O16" i="8"/>
  <c r="N38" i="8"/>
  <c r="AC23" i="8"/>
  <c r="N21" i="8"/>
  <c r="AJ30" i="8"/>
  <c r="V22" i="8"/>
  <c r="CQ58" i="3"/>
  <c r="M34" i="8"/>
  <c r="G30" i="8"/>
  <c r="CP40" i="4"/>
  <c r="CP40" i="5" s="1"/>
  <c r="CP40" i="6" s="1"/>
  <c r="Z37" i="8"/>
  <c r="U36" i="8"/>
  <c r="CQ14" i="3"/>
  <c r="CQ39" i="3"/>
  <c r="I20" i="8"/>
  <c r="CU43" i="3"/>
  <c r="AF52" i="7"/>
  <c r="AF54" i="7"/>
  <c r="AF8" i="7"/>
  <c r="AF28" i="7"/>
  <c r="AF11" i="7"/>
  <c r="CQ29" i="3"/>
  <c r="CQ29" i="4" s="1"/>
  <c r="CQ29" i="5" s="1"/>
  <c r="CQ29" i="6" s="1"/>
  <c r="R31" i="8"/>
  <c r="CP13" i="4"/>
  <c r="CP13" i="5" s="1"/>
  <c r="CP13" i="6" s="1"/>
  <c r="X29" i="8"/>
  <c r="CQ11" i="3"/>
  <c r="CQ11" i="4" s="1"/>
  <c r="CQ11" i="5" s="1"/>
  <c r="CQ11" i="6"/>
  <c r="CP52" i="4"/>
  <c r="CP53" i="5" s="1"/>
  <c r="CP52" i="6" s="1"/>
  <c r="X27" i="8"/>
  <c r="GP26" i="24"/>
  <c r="CH57" i="6"/>
  <c r="K18" i="8"/>
  <c r="CQ45" i="3"/>
  <c r="CQ45" i="4" s="1"/>
  <c r="CQ45" i="5" s="1"/>
  <c r="CQ45" i="6" s="1"/>
  <c r="CQ37" i="3"/>
  <c r="CP19" i="4"/>
  <c r="CP19" i="5" s="1"/>
  <c r="CP19" i="6" s="1"/>
  <c r="AC40" i="8"/>
  <c r="I8" i="8"/>
  <c r="CU30" i="3"/>
  <c r="AD18" i="7"/>
  <c r="CU48" i="3"/>
  <c r="N24" i="8"/>
  <c r="U39" i="8"/>
  <c r="T39" i="8"/>
  <c r="L27" i="8"/>
  <c r="Z32" i="8"/>
  <c r="AH40" i="8"/>
  <c r="S35" i="8"/>
  <c r="T22" i="8"/>
  <c r="AE18" i="8"/>
  <c r="CU46" i="3"/>
  <c r="J23" i="8"/>
  <c r="T36" i="8"/>
  <c r="L24" i="8"/>
  <c r="CQ8" i="3"/>
  <c r="G33" i="8"/>
  <c r="CP17" i="4"/>
  <c r="CP17" i="5" s="1"/>
  <c r="CP17" i="6" s="1"/>
  <c r="CQ57" i="3"/>
  <c r="CP36" i="4"/>
  <c r="CP36" i="5" s="1"/>
  <c r="CP36" i="6" s="1"/>
  <c r="S16" i="8"/>
  <c r="CP57" i="4"/>
  <c r="CP58" i="5" s="1"/>
  <c r="CP57" i="6" s="1"/>
  <c r="CP49" i="4"/>
  <c r="CQ56" i="3"/>
  <c r="CU28" i="3"/>
  <c r="CP37" i="4"/>
  <c r="CP37" i="5" s="1"/>
  <c r="CP37" i="6" s="1"/>
  <c r="CP18" i="4"/>
  <c r="CP18" i="5" s="1"/>
  <c r="CP18" i="6" s="1"/>
  <c r="M10" i="8"/>
  <c r="AF60" i="7"/>
  <c r="AF48" i="7"/>
  <c r="AF58" i="7"/>
  <c r="AF9" i="7"/>
  <c r="AF10" i="7"/>
  <c r="AF15" i="7"/>
  <c r="CQ9" i="4"/>
  <c r="CQ9" i="5" s="1"/>
  <c r="CQ9" i="6" s="1"/>
  <c r="AA25" i="8"/>
  <c r="P20" i="8"/>
  <c r="AK13" i="25"/>
  <c r="AD34" i="8"/>
  <c r="CQ33" i="6"/>
  <c r="Y33" i="8"/>
  <c r="CU14" i="3"/>
  <c r="M24" i="8"/>
  <c r="X33" i="8"/>
  <c r="W12" i="8"/>
  <c r="X42" i="8"/>
  <c r="W11" i="8"/>
  <c r="HT42" i="24"/>
  <c r="HM42" i="24"/>
  <c r="HH42" i="24"/>
  <c r="AJ27" i="8"/>
  <c r="AE31" i="8"/>
  <c r="AC32" i="8"/>
  <c r="AJ33" i="8"/>
  <c r="W16" i="8"/>
  <c r="AD27" i="8"/>
  <c r="HB26" i="24"/>
  <c r="Y23" i="8"/>
  <c r="AG32" i="8"/>
  <c r="V26" i="8"/>
  <c r="I15" i="25"/>
  <c r="S42" i="8"/>
  <c r="Y42" i="8"/>
  <c r="M26" i="8"/>
  <c r="CP49" i="5"/>
  <c r="CP50" i="5"/>
  <c r="Y26" i="8"/>
  <c r="ID34" i="24" l="1"/>
  <c r="IQ34" i="24" s="1"/>
  <c r="GU17" i="24"/>
  <c r="GV31" i="24"/>
  <c r="GV18" i="24"/>
  <c r="GV19" i="24"/>
  <c r="HI25" i="24"/>
  <c r="I74" i="8"/>
  <c r="I69" i="8"/>
  <c r="I70" i="8"/>
  <c r="I71" i="8"/>
  <c r="I75" i="8"/>
  <c r="I68" i="8"/>
  <c r="I72" i="8"/>
  <c r="I73" i="8"/>
  <c r="AF63" i="7"/>
  <c r="AF61" i="7"/>
  <c r="AF68" i="7"/>
  <c r="AF66" i="7"/>
  <c r="AF64" i="7"/>
  <c r="AF67" i="7"/>
  <c r="AF62" i="7"/>
  <c r="AF65" i="7"/>
  <c r="AE68" i="7"/>
  <c r="AE67" i="7"/>
  <c r="AE62" i="7"/>
  <c r="AE61" i="7"/>
  <c r="AE64" i="7"/>
  <c r="AE63" i="7"/>
  <c r="AE65" i="7"/>
  <c r="AE66" i="7"/>
  <c r="W63" i="7"/>
  <c r="W65" i="7"/>
  <c r="W61" i="7"/>
  <c r="W66" i="7"/>
  <c r="W68" i="7"/>
  <c r="W62" i="7"/>
  <c r="W64" i="7"/>
  <c r="W67" i="7"/>
  <c r="DC62" i="3"/>
  <c r="AC63" i="7"/>
  <c r="AC61" i="7"/>
  <c r="AC66" i="7"/>
  <c r="AC68" i="7"/>
  <c r="AC64" i="7"/>
  <c r="AC62" i="7"/>
  <c r="AC65" i="7"/>
  <c r="AC67" i="7"/>
  <c r="CT33" i="7"/>
  <c r="AX33" i="7"/>
  <c r="AV33" i="7"/>
  <c r="AP33" i="7"/>
  <c r="AZ33" i="7"/>
  <c r="BJ33" i="7"/>
  <c r="BB33" i="7"/>
  <c r="AO33" i="7"/>
  <c r="CW33" i="7"/>
  <c r="BA33" i="7"/>
  <c r="AN33" i="7"/>
  <c r="AY33" i="7"/>
  <c r="BE33" i="7"/>
  <c r="AT33" i="7"/>
  <c r="BD33" i="7"/>
  <c r="BI33" i="7"/>
  <c r="BH33" i="7"/>
  <c r="AU33" i="7"/>
  <c r="AR33" i="7"/>
  <c r="BF33" i="7"/>
  <c r="CX33" i="7"/>
  <c r="AQ33" i="7"/>
  <c r="BC33" i="7"/>
  <c r="AW33" i="7"/>
  <c r="BG33" i="7"/>
  <c r="AS33" i="7"/>
  <c r="K73" i="8"/>
  <c r="K74" i="8"/>
  <c r="K75" i="8"/>
  <c r="K68" i="8"/>
  <c r="K72" i="8"/>
  <c r="K70" i="8"/>
  <c r="K69" i="8"/>
  <c r="K71" i="8"/>
  <c r="DA31" i="5"/>
  <c r="HH32" i="24"/>
  <c r="HN33" i="24"/>
  <c r="CZ12" i="6"/>
  <c r="CV12" i="6"/>
  <c r="CV34" i="6"/>
  <c r="CZ34" i="6"/>
  <c r="CV42" i="6"/>
  <c r="CZ42" i="6"/>
  <c r="CZ44" i="6"/>
  <c r="CV44" i="6"/>
  <c r="CV54" i="6"/>
  <c r="CZ54" i="6"/>
  <c r="BP52" i="4"/>
  <c r="DA23" i="3"/>
  <c r="CU56" i="2"/>
  <c r="CZ56" i="2"/>
  <c r="CV56" i="2"/>
  <c r="CZ47" i="2"/>
  <c r="CV47" i="2"/>
  <c r="CU47" i="2"/>
  <c r="CU41" i="2"/>
  <c r="CV41" i="2"/>
  <c r="CZ41" i="2"/>
  <c r="DA48" i="3"/>
  <c r="BP13" i="4"/>
  <c r="DA16" i="3"/>
  <c r="CZ29" i="6"/>
  <c r="CV29" i="6"/>
  <c r="DA29" i="3"/>
  <c r="DB43" i="2"/>
  <c r="DA43" i="2"/>
  <c r="DA37" i="5"/>
  <c r="DA39" i="3"/>
  <c r="BP35" i="4"/>
  <c r="DA41" i="5"/>
  <c r="HI16" i="24"/>
  <c r="BP40" i="4"/>
  <c r="GW33" i="24"/>
  <c r="GQ32" i="24"/>
  <c r="CZ51" i="17"/>
  <c r="CV51" i="17"/>
  <c r="CZ49" i="17"/>
  <c r="CV49" i="17"/>
  <c r="GV23" i="24"/>
  <c r="HB24" i="24"/>
  <c r="HJ36" i="24"/>
  <c r="GZ23" i="24"/>
  <c r="GT22" i="24"/>
  <c r="HI35" i="24"/>
  <c r="HX40" i="24"/>
  <c r="HB27" i="24"/>
  <c r="HK39" i="24"/>
  <c r="GP18" i="24"/>
  <c r="GJ17" i="24"/>
  <c r="CZ46" i="4"/>
  <c r="CV46" i="4"/>
  <c r="CV8" i="4"/>
  <c r="CZ8" i="4"/>
  <c r="CV37" i="4"/>
  <c r="CZ37" i="4"/>
  <c r="CV56" i="4"/>
  <c r="CZ56" i="4"/>
  <c r="CZ49" i="4"/>
  <c r="CV49" i="4"/>
  <c r="DA34" i="6"/>
  <c r="CZ60" i="6"/>
  <c r="DA60" i="6" s="1"/>
  <c r="CV60" i="6"/>
  <c r="GS7" i="24"/>
  <c r="GY8" i="24"/>
  <c r="BP8" i="4"/>
  <c r="DB14" i="2"/>
  <c r="DA14" i="2"/>
  <c r="CZ28" i="6"/>
  <c r="CV28" i="6"/>
  <c r="CV23" i="6"/>
  <c r="CZ23" i="6"/>
  <c r="DA23" i="6" s="1"/>
  <c r="CV46" i="6"/>
  <c r="CZ46" i="6"/>
  <c r="CZ52" i="6"/>
  <c r="CV52" i="6"/>
  <c r="CU51" i="2"/>
  <c r="CZ51" i="2"/>
  <c r="CV51" i="2"/>
  <c r="CZ25" i="2"/>
  <c r="CV25" i="2"/>
  <c r="CU25" i="2"/>
  <c r="CU36" i="2"/>
  <c r="CZ36" i="2"/>
  <c r="CV36" i="2"/>
  <c r="GO7" i="24"/>
  <c r="DB35" i="2"/>
  <c r="DA35" i="2"/>
  <c r="DB32" i="2"/>
  <c r="DA32" i="2"/>
  <c r="DA52" i="3"/>
  <c r="AH2" i="7"/>
  <c r="GY20" i="24"/>
  <c r="GS19" i="24"/>
  <c r="BP18" i="4"/>
  <c r="BP34" i="4"/>
  <c r="CZ41" i="4"/>
  <c r="CV41" i="4"/>
  <c r="DA56" i="3"/>
  <c r="BP49" i="4"/>
  <c r="BP26" i="4"/>
  <c r="HE35" i="24"/>
  <c r="HK36" i="24"/>
  <c r="CZ15" i="6"/>
  <c r="CV15" i="6"/>
  <c r="HP37" i="24"/>
  <c r="BP36" i="4"/>
  <c r="DB50" i="2"/>
  <c r="DA50" i="2"/>
  <c r="GW30" i="24"/>
  <c r="GQ29" i="24"/>
  <c r="HC34" i="24"/>
  <c r="CV48" i="17"/>
  <c r="CZ48" i="17"/>
  <c r="CV47" i="17"/>
  <c r="CZ47" i="17"/>
  <c r="DA47" i="17" s="1"/>
  <c r="DA34" i="5"/>
  <c r="DB53" i="2"/>
  <c r="DA53" i="2"/>
  <c r="GX20" i="24"/>
  <c r="HD21" i="24"/>
  <c r="AI6" i="7"/>
  <c r="AH3" i="7"/>
  <c r="AH5" i="7"/>
  <c r="DA32" i="3"/>
  <c r="DA21" i="3"/>
  <c r="GX37" i="24"/>
  <c r="HD38" i="24"/>
  <c r="HE16" i="24"/>
  <c r="CV24" i="4"/>
  <c r="CZ24" i="4"/>
  <c r="CZ33" i="4"/>
  <c r="DA33" i="4" s="1"/>
  <c r="CV33" i="4"/>
  <c r="CV12" i="4"/>
  <c r="CZ12" i="4"/>
  <c r="DA12" i="4" s="1"/>
  <c r="CZ57" i="4"/>
  <c r="CV57" i="4"/>
  <c r="DA40" i="5"/>
  <c r="GZ24" i="24"/>
  <c r="GT23" i="24"/>
  <c r="BP17" i="6"/>
  <c r="GJ11" i="24"/>
  <c r="GP12" i="24"/>
  <c r="DA59" i="3"/>
  <c r="HK17" i="24"/>
  <c r="BP19" i="4"/>
  <c r="DA37" i="3"/>
  <c r="HJ37" i="24"/>
  <c r="BP41" i="4"/>
  <c r="HC41" i="24"/>
  <c r="CZ47" i="6"/>
  <c r="CV47" i="6"/>
  <c r="CV9" i="4"/>
  <c r="CZ9" i="4"/>
  <c r="DA9" i="4" s="1"/>
  <c r="CV21" i="6"/>
  <c r="CZ21" i="6"/>
  <c r="CZ30" i="6"/>
  <c r="CV30" i="6"/>
  <c r="CZ57" i="6"/>
  <c r="CV57" i="6"/>
  <c r="CV8" i="6"/>
  <c r="CZ8" i="6"/>
  <c r="DA8" i="6" s="1"/>
  <c r="BP14" i="4"/>
  <c r="DA46" i="3"/>
  <c r="DA26" i="5"/>
  <c r="CU17" i="2"/>
  <c r="CV17" i="2"/>
  <c r="CZ17" i="2"/>
  <c r="CV13" i="2"/>
  <c r="CZ13" i="2"/>
  <c r="CU13" i="2"/>
  <c r="CV11" i="2"/>
  <c r="CZ11" i="2"/>
  <c r="CU11" i="2"/>
  <c r="GP16" i="24"/>
  <c r="GJ15" i="24"/>
  <c r="DA11" i="3"/>
  <c r="IA35" i="24"/>
  <c r="DA25" i="5"/>
  <c r="DA13" i="3"/>
  <c r="GS9" i="24"/>
  <c r="GM8" i="24"/>
  <c r="HM22" i="24"/>
  <c r="GZ19" i="24"/>
  <c r="DA39" i="5"/>
  <c r="DA36" i="3"/>
  <c r="DB9" i="2"/>
  <c r="DA9" i="2"/>
  <c r="DA14" i="3"/>
  <c r="HQ18" i="24"/>
  <c r="HN28" i="24"/>
  <c r="BP27" i="4"/>
  <c r="HC31" i="24"/>
  <c r="CV63" i="17"/>
  <c r="CZ63" i="17"/>
  <c r="CZ46" i="17"/>
  <c r="CV46" i="17"/>
  <c r="CV57" i="17"/>
  <c r="CZ57" i="17"/>
  <c r="HR32" i="24"/>
  <c r="DA58" i="3"/>
  <c r="HF21" i="24"/>
  <c r="GZ20" i="24"/>
  <c r="HB31" i="24"/>
  <c r="CZ47" i="4"/>
  <c r="CV47" i="4"/>
  <c r="BP18" i="6"/>
  <c r="DA30" i="3"/>
  <c r="GY15" i="24"/>
  <c r="GS14" i="24"/>
  <c r="GU16" i="24"/>
  <c r="CV27" i="4"/>
  <c r="CZ27" i="4"/>
  <c r="CZ13" i="4"/>
  <c r="CV13" i="4"/>
  <c r="CV15" i="4"/>
  <c r="CZ15" i="4"/>
  <c r="DA15" i="4" s="1"/>
  <c r="CZ50" i="4"/>
  <c r="DA50" i="4" s="1"/>
  <c r="CV50" i="4"/>
  <c r="CV44" i="4"/>
  <c r="CZ44" i="4"/>
  <c r="HF25" i="24"/>
  <c r="GV13" i="24"/>
  <c r="BP53" i="4"/>
  <c r="HB19" i="24"/>
  <c r="AQ5" i="24"/>
  <c r="AP6" i="24"/>
  <c r="DA34" i="3"/>
  <c r="HD36" i="24"/>
  <c r="GX35" i="24"/>
  <c r="HI41" i="24"/>
  <c r="HC40" i="24"/>
  <c r="GW40" i="24"/>
  <c r="GQ39" i="24"/>
  <c r="CZ31" i="6"/>
  <c r="DA31" i="6" s="1"/>
  <c r="CV31" i="6"/>
  <c r="CV56" i="6"/>
  <c r="CZ56" i="6"/>
  <c r="CZ18" i="6"/>
  <c r="CV18" i="6"/>
  <c r="CV10" i="6"/>
  <c r="CZ10" i="6"/>
  <c r="GW20" i="24"/>
  <c r="GQ19" i="24"/>
  <c r="CZ8" i="2"/>
  <c r="CU8" i="2"/>
  <c r="CV8" i="2"/>
  <c r="CV12" i="2"/>
  <c r="CZ12" i="2"/>
  <c r="CU12" i="2"/>
  <c r="CV54" i="2"/>
  <c r="CU54" i="2"/>
  <c r="CZ54" i="2"/>
  <c r="GV17" i="24"/>
  <c r="BP31" i="4"/>
  <c r="DB27" i="2"/>
  <c r="DA27" i="2"/>
  <c r="DA10" i="3"/>
  <c r="GY10" i="24"/>
  <c r="HG37" i="24"/>
  <c r="HM38" i="24"/>
  <c r="BP24" i="4"/>
  <c r="HA20" i="24"/>
  <c r="GU19" i="24"/>
  <c r="HX33" i="24"/>
  <c r="IK33" i="24" s="1"/>
  <c r="IX33" i="24" s="1"/>
  <c r="GK7" i="24"/>
  <c r="GQ8" i="24"/>
  <c r="CZ33" i="6"/>
  <c r="DA33" i="6" s="1"/>
  <c r="CV33" i="6"/>
  <c r="DA7" i="3"/>
  <c r="CZ56" i="17"/>
  <c r="CV56" i="17"/>
  <c r="CZ45" i="17"/>
  <c r="CV45" i="17"/>
  <c r="CV50" i="17"/>
  <c r="CZ50" i="17"/>
  <c r="HF30" i="24"/>
  <c r="HL31" i="24"/>
  <c r="DA32" i="5"/>
  <c r="HB28" i="24"/>
  <c r="GV27" i="24"/>
  <c r="GW14" i="24"/>
  <c r="GQ13" i="24"/>
  <c r="CV14" i="6"/>
  <c r="CZ14" i="6"/>
  <c r="CV11" i="6"/>
  <c r="CZ11" i="6"/>
  <c r="DA11" i="6" s="1"/>
  <c r="GI10" i="24"/>
  <c r="GC9" i="24"/>
  <c r="HH28" i="24"/>
  <c r="GP29" i="24"/>
  <c r="GJ28" i="24"/>
  <c r="DA19" i="3"/>
  <c r="CV40" i="6"/>
  <c r="CZ40" i="6"/>
  <c r="DA22" i="3"/>
  <c r="CZ7" i="4"/>
  <c r="CV7" i="4"/>
  <c r="CZ28" i="4"/>
  <c r="CV28" i="4"/>
  <c r="CV60" i="4"/>
  <c r="CZ60" i="4"/>
  <c r="CZ53" i="4"/>
  <c r="CV53" i="4"/>
  <c r="CV18" i="4"/>
  <c r="CZ18" i="4"/>
  <c r="DA20" i="3"/>
  <c r="DA44" i="3"/>
  <c r="GI14" i="24"/>
  <c r="GC13" i="24"/>
  <c r="DA24" i="3"/>
  <c r="DB29" i="2"/>
  <c r="DA29" i="2"/>
  <c r="HI22" i="24"/>
  <c r="CV49" i="6"/>
  <c r="CZ49" i="6"/>
  <c r="DB26" i="2"/>
  <c r="DA26" i="2"/>
  <c r="CV37" i="6"/>
  <c r="CZ37" i="6"/>
  <c r="DA37" i="6" s="1"/>
  <c r="CV45" i="6"/>
  <c r="CZ45" i="6"/>
  <c r="CZ26" i="6"/>
  <c r="DA26" i="6" s="1"/>
  <c r="CV26" i="6"/>
  <c r="CV20" i="6"/>
  <c r="CZ20" i="6"/>
  <c r="DB10" i="2"/>
  <c r="DA10" i="2"/>
  <c r="DA36" i="5"/>
  <c r="HC21" i="24"/>
  <c r="CV34" i="2"/>
  <c r="CZ34" i="2"/>
  <c r="CU34" i="2"/>
  <c r="CV7" i="2"/>
  <c r="CU7" i="2"/>
  <c r="CZ7" i="2"/>
  <c r="CV49" i="2"/>
  <c r="CU49" i="2"/>
  <c r="CZ49" i="2"/>
  <c r="HB29" i="24"/>
  <c r="HH30" i="24"/>
  <c r="HV36" i="24"/>
  <c r="CZ22" i="4"/>
  <c r="CV22" i="4"/>
  <c r="DB22" i="2"/>
  <c r="DA22" i="2"/>
  <c r="HA9" i="24"/>
  <c r="HH8" i="24" s="1"/>
  <c r="HO17" i="24"/>
  <c r="CV32" i="4"/>
  <c r="CZ32" i="4"/>
  <c r="DA23" i="5"/>
  <c r="CV13" i="6"/>
  <c r="CZ13" i="6"/>
  <c r="DA17" i="3"/>
  <c r="AI3" i="12"/>
  <c r="AJ6" i="12"/>
  <c r="AI5" i="12"/>
  <c r="HI32" i="24"/>
  <c r="HG21" i="24"/>
  <c r="DB45" i="2"/>
  <c r="DA45" i="2"/>
  <c r="DA17" i="5"/>
  <c r="GW9" i="24"/>
  <c r="BP58" i="4"/>
  <c r="CV22" i="6"/>
  <c r="CZ22" i="6"/>
  <c r="CV55" i="4"/>
  <c r="CZ55" i="4"/>
  <c r="CV62" i="17"/>
  <c r="CZ62" i="17"/>
  <c r="CV44" i="17"/>
  <c r="CZ44" i="17"/>
  <c r="CV61" i="17"/>
  <c r="CZ61" i="17"/>
  <c r="HH29" i="24"/>
  <c r="HC15" i="24"/>
  <c r="DB55" i="2"/>
  <c r="DA55" i="2"/>
  <c r="GO11" i="24"/>
  <c r="CZ42" i="4"/>
  <c r="CV42" i="4"/>
  <c r="DA28" i="3"/>
  <c r="HE23" i="24"/>
  <c r="HK24" i="24"/>
  <c r="GV30" i="24"/>
  <c r="DA15" i="3"/>
  <c r="HR39" i="24"/>
  <c r="IE39" i="24" s="1"/>
  <c r="CZ40" i="4"/>
  <c r="CV40" i="4"/>
  <c r="CV34" i="4"/>
  <c r="CZ34" i="4"/>
  <c r="CZ43" i="4"/>
  <c r="CV43" i="4"/>
  <c r="CZ14" i="4"/>
  <c r="CV14" i="4"/>
  <c r="CV23" i="4"/>
  <c r="CZ23" i="4"/>
  <c r="BP10" i="4"/>
  <c r="DA27" i="5"/>
  <c r="HI20" i="24"/>
  <c r="BP60" i="4"/>
  <c r="DA9" i="3"/>
  <c r="CV59" i="6"/>
  <c r="CZ59" i="6"/>
  <c r="DA59" i="6" s="1"/>
  <c r="GJ7" i="24"/>
  <c r="GP8" i="24"/>
  <c r="HC8" i="24" s="1"/>
  <c r="GO15" i="24"/>
  <c r="HB25" i="24"/>
  <c r="GV24" i="24"/>
  <c r="DA12" i="6"/>
  <c r="HA13" i="24"/>
  <c r="CZ53" i="6"/>
  <c r="DA53" i="6" s="1"/>
  <c r="CV53" i="6"/>
  <c r="CZ16" i="6"/>
  <c r="DA16" i="6" s="1"/>
  <c r="CV16" i="6"/>
  <c r="CZ38" i="6"/>
  <c r="CV38" i="6"/>
  <c r="CV36" i="6"/>
  <c r="CZ36" i="6"/>
  <c r="DA36" i="6" s="1"/>
  <c r="DB18" i="2"/>
  <c r="DA18" i="2"/>
  <c r="DA26" i="3"/>
  <c r="DA18" i="5"/>
  <c r="DA60" i="3"/>
  <c r="CU16" i="2"/>
  <c r="CV16" i="2"/>
  <c r="CZ16" i="2"/>
  <c r="CZ58" i="2"/>
  <c r="CU58" i="2"/>
  <c r="CV58" i="2"/>
  <c r="CV52" i="2"/>
  <c r="CU52" i="2"/>
  <c r="CZ52" i="2"/>
  <c r="CZ57" i="2"/>
  <c r="CU57" i="2"/>
  <c r="CV57" i="2"/>
  <c r="DA25" i="3"/>
  <c r="CZ55" i="6"/>
  <c r="CV55" i="6"/>
  <c r="CV39" i="4"/>
  <c r="CZ39" i="4"/>
  <c r="DA49" i="3"/>
  <c r="DA47" i="5"/>
  <c r="DA18" i="3"/>
  <c r="BP23" i="4"/>
  <c r="DB33" i="2"/>
  <c r="DA33" i="2"/>
  <c r="DB38" i="2"/>
  <c r="DA38" i="2"/>
  <c r="BP13" i="6"/>
  <c r="DA43" i="3"/>
  <c r="CV20" i="4"/>
  <c r="CZ20" i="4"/>
  <c r="CV7" i="6"/>
  <c r="CZ7" i="6"/>
  <c r="DA7" i="6" s="1"/>
  <c r="CV16" i="4"/>
  <c r="CZ16" i="4"/>
  <c r="HB13" i="24"/>
  <c r="GV12" i="24"/>
  <c r="DA47" i="3"/>
  <c r="BP25" i="4"/>
  <c r="DB44" i="2"/>
  <c r="DA44" i="2"/>
  <c r="CV43" i="17"/>
  <c r="CZ43" i="17"/>
  <c r="CV55" i="17"/>
  <c r="CZ55" i="17"/>
  <c r="CV60" i="17"/>
  <c r="CZ60" i="17"/>
  <c r="DA27" i="3"/>
  <c r="HK30" i="24"/>
  <c r="HE29" i="24"/>
  <c r="HA38" i="24"/>
  <c r="HG39" i="24"/>
  <c r="HH27" i="24"/>
  <c r="HT29" i="24"/>
  <c r="DA53" i="3"/>
  <c r="BP39" i="4"/>
  <c r="DA13" i="5"/>
  <c r="DA12" i="3"/>
  <c r="HA37" i="24"/>
  <c r="HG38" i="24"/>
  <c r="HF37" i="24"/>
  <c r="HL38" i="24"/>
  <c r="CZ35" i="4"/>
  <c r="CV35" i="4"/>
  <c r="CZ58" i="4"/>
  <c r="CV58" i="4"/>
  <c r="CV45" i="4"/>
  <c r="CZ45" i="4"/>
  <c r="CZ21" i="4"/>
  <c r="DA21" i="4" s="1"/>
  <c r="CV21" i="4"/>
  <c r="CZ25" i="4"/>
  <c r="CV25" i="4"/>
  <c r="HJ31" i="24"/>
  <c r="HO21" i="24"/>
  <c r="CV27" i="6"/>
  <c r="CZ27" i="6"/>
  <c r="DA27" i="6" s="1"/>
  <c r="DB15" i="2"/>
  <c r="DA15" i="2"/>
  <c r="DB23" i="2"/>
  <c r="DA23" i="2"/>
  <c r="HB30" i="24"/>
  <c r="HO30" i="24" s="1"/>
  <c r="CV51" i="6"/>
  <c r="CZ51" i="6"/>
  <c r="GY11" i="24"/>
  <c r="CV58" i="6"/>
  <c r="CZ58" i="6"/>
  <c r="CZ24" i="6"/>
  <c r="DA24" i="6" s="1"/>
  <c r="CV24" i="6"/>
  <c r="CV32" i="6"/>
  <c r="CZ32" i="6"/>
  <c r="CV39" i="6"/>
  <c r="CZ39" i="6"/>
  <c r="DA39" i="6" s="1"/>
  <c r="CV10" i="4"/>
  <c r="CZ10" i="4"/>
  <c r="DA50" i="3"/>
  <c r="DA54" i="3"/>
  <c r="CV19" i="2"/>
  <c r="CU19" i="2"/>
  <c r="CZ19" i="2"/>
  <c r="CV67" i="2"/>
  <c r="CU67" i="2"/>
  <c r="CZ67" i="2"/>
  <c r="CV42" i="2"/>
  <c r="CZ42" i="2"/>
  <c r="CU42" i="2"/>
  <c r="DB31" i="2"/>
  <c r="DA31" i="2"/>
  <c r="HB32" i="24"/>
  <c r="HI31" i="24" s="1"/>
  <c r="HA14" i="24"/>
  <c r="GO16" i="24"/>
  <c r="CZ43" i="6"/>
  <c r="CV43" i="6"/>
  <c r="DA10" i="6"/>
  <c r="GP30" i="24"/>
  <c r="GJ29" i="24"/>
  <c r="AJ3" i="13"/>
  <c r="AK6" i="13"/>
  <c r="AJ5" i="13"/>
  <c r="BP55" i="4"/>
  <c r="GY16" i="24"/>
  <c r="HJ34" i="24"/>
  <c r="DB24" i="2"/>
  <c r="DA24" i="2"/>
  <c r="HU34" i="24"/>
  <c r="IH34" i="24" s="1"/>
  <c r="HH14" i="24"/>
  <c r="DA24" i="5"/>
  <c r="DB39" i="2"/>
  <c r="DA39" i="2"/>
  <c r="GU12" i="24"/>
  <c r="BP56" i="4"/>
  <c r="CV54" i="17"/>
  <c r="CZ54" i="17"/>
  <c r="CV59" i="17"/>
  <c r="CZ59" i="17"/>
  <c r="CV58" i="17"/>
  <c r="CZ58" i="17"/>
  <c r="DB20" i="2"/>
  <c r="DA20" i="2"/>
  <c r="HQ31" i="24"/>
  <c r="DA55" i="3"/>
  <c r="HM40" i="24"/>
  <c r="CV19" i="6"/>
  <c r="CZ19" i="6"/>
  <c r="DA51" i="3"/>
  <c r="HB20" i="24"/>
  <c r="GY19" i="24"/>
  <c r="GS18" i="24"/>
  <c r="GM7" i="24"/>
  <c r="GS8" i="24"/>
  <c r="CV41" i="6"/>
  <c r="CZ41" i="6"/>
  <c r="DA41" i="6" s="1"/>
  <c r="HM39" i="24"/>
  <c r="CV48" i="4"/>
  <c r="CZ48" i="4"/>
  <c r="GP17" i="24"/>
  <c r="GJ16" i="24"/>
  <c r="HE7" i="24"/>
  <c r="HK8" i="24"/>
  <c r="BP54" i="4"/>
  <c r="CV54" i="4"/>
  <c r="CZ54" i="4"/>
  <c r="CV29" i="4"/>
  <c r="CZ29" i="4"/>
  <c r="CV19" i="4"/>
  <c r="CZ19" i="4"/>
  <c r="CZ30" i="4"/>
  <c r="CV30" i="4"/>
  <c r="CZ38" i="4"/>
  <c r="CV38" i="4"/>
  <c r="DA22" i="5"/>
  <c r="HD30" i="24"/>
  <c r="GX29" i="24"/>
  <c r="GW21" i="24"/>
  <c r="GQ20" i="24"/>
  <c r="BP59" i="4"/>
  <c r="GV29" i="24"/>
  <c r="GW18" i="24"/>
  <c r="GQ17" i="24"/>
  <c r="BP32" i="4"/>
  <c r="DA35" i="3"/>
  <c r="GV7" i="24"/>
  <c r="HI7" i="24" s="1"/>
  <c r="GJ24" i="24"/>
  <c r="GP25" i="24"/>
  <c r="DA8" i="5"/>
  <c r="DA33" i="3"/>
  <c r="GW23" i="24"/>
  <c r="HJ23" i="24" s="1"/>
  <c r="GQ22" i="24"/>
  <c r="CZ17" i="6"/>
  <c r="CV17" i="6"/>
  <c r="CZ25" i="6"/>
  <c r="CV25" i="6"/>
  <c r="CZ35" i="6"/>
  <c r="CV35" i="6"/>
  <c r="CV50" i="6"/>
  <c r="CZ50" i="6"/>
  <c r="HA17" i="24"/>
  <c r="DA38" i="3"/>
  <c r="DA10" i="5"/>
  <c r="CZ37" i="2"/>
  <c r="CV37" i="2"/>
  <c r="CU37" i="2"/>
  <c r="CV40" i="2"/>
  <c r="CZ40" i="2"/>
  <c r="CU40" i="2"/>
  <c r="CU21" i="2"/>
  <c r="CV21" i="2"/>
  <c r="CZ21" i="2"/>
  <c r="GU13" i="24"/>
  <c r="GO12" i="24"/>
  <c r="GI15" i="24"/>
  <c r="GC14" i="24"/>
  <c r="HP35" i="24"/>
  <c r="IC35" i="24" s="1"/>
  <c r="CZ11" i="4"/>
  <c r="CV11" i="4"/>
  <c r="GY13" i="24"/>
  <c r="GX32" i="24"/>
  <c r="HD33" i="24"/>
  <c r="BP22" i="4"/>
  <c r="HV38" i="24"/>
  <c r="BP37" i="4"/>
  <c r="DB28" i="2"/>
  <c r="DA28" i="2"/>
  <c r="HO33" i="24"/>
  <c r="BP57" i="4"/>
  <c r="CZ52" i="4"/>
  <c r="CV52" i="4"/>
  <c r="DA57" i="3"/>
  <c r="BP17" i="4"/>
  <c r="CV65" i="17"/>
  <c r="CZ65" i="17"/>
  <c r="CZ52" i="17"/>
  <c r="CV52" i="17"/>
  <c r="CZ53" i="17"/>
  <c r="CV53" i="17"/>
  <c r="DA8" i="3"/>
  <c r="HD35" i="24"/>
  <c r="GX34" i="24"/>
  <c r="DB46" i="2"/>
  <c r="DA46" i="2"/>
  <c r="HA7" i="24"/>
  <c r="GY9" i="24"/>
  <c r="DA19" i="5"/>
  <c r="HB14" i="24"/>
  <c r="CZ9" i="6"/>
  <c r="CV9" i="6"/>
  <c r="HE38" i="24"/>
  <c r="GY37" i="24"/>
  <c r="GX23" i="24"/>
  <c r="GR22" i="24"/>
  <c r="DB48" i="2"/>
  <c r="DA48" i="2"/>
  <c r="DB30" i="2"/>
  <c r="DA30" i="2"/>
  <c r="CZ51" i="4"/>
  <c r="CV51" i="4"/>
  <c r="CZ31" i="4"/>
  <c r="CV31" i="4"/>
  <c r="CZ17" i="4"/>
  <c r="CV17" i="4"/>
  <c r="CV36" i="4"/>
  <c r="CZ36" i="4"/>
  <c r="CZ59" i="4"/>
  <c r="CV59" i="4"/>
  <c r="DA14" i="5"/>
  <c r="GJ27" i="24"/>
  <c r="GP28" i="24"/>
  <c r="HC19" i="24"/>
  <c r="DA45" i="3"/>
  <c r="GU11" i="24"/>
  <c r="HA12" i="24"/>
  <c r="GW25" i="24"/>
  <c r="HO41" i="24"/>
  <c r="IA41" i="24"/>
  <c r="HU40" i="24"/>
  <c r="HH15" i="24"/>
  <c r="HW37" i="24"/>
  <c r="HO22" i="24"/>
  <c r="HI21" i="24"/>
  <c r="HI8" i="24"/>
  <c r="HC7" i="24"/>
  <c r="HF16" i="24"/>
  <c r="GZ15" i="24"/>
  <c r="HH17" i="24"/>
  <c r="HA11" i="24"/>
  <c r="HT32" i="24"/>
  <c r="HN31" i="24"/>
  <c r="HU41" i="24"/>
  <c r="HO40" i="24"/>
  <c r="HT27" i="24"/>
  <c r="HV33" i="24"/>
  <c r="HP32" i="24"/>
  <c r="HW38" i="24"/>
  <c r="HQ37" i="24"/>
  <c r="HG10" i="24"/>
  <c r="HU33" i="24"/>
  <c r="HU31" i="24"/>
  <c r="HM31" i="24"/>
  <c r="HG30" i="24"/>
  <c r="HM21" i="24"/>
  <c r="HG20" i="24"/>
  <c r="HP24" i="24"/>
  <c r="HG11" i="24"/>
  <c r="HA10" i="24"/>
  <c r="IA32" i="24"/>
  <c r="HF11" i="24"/>
  <c r="GZ10" i="24"/>
  <c r="HG8" i="24"/>
  <c r="HT41" i="24"/>
  <c r="HN40" i="24"/>
  <c r="HG13" i="24"/>
  <c r="HM12" i="24"/>
  <c r="IA39" i="24"/>
  <c r="HU38" i="24"/>
  <c r="HM16" i="24"/>
  <c r="HG15" i="24"/>
  <c r="HT24" i="24"/>
  <c r="HN23" i="24"/>
  <c r="HN27" i="24"/>
  <c r="HW32" i="24"/>
  <c r="HT31" i="24"/>
  <c r="HN30" i="24"/>
  <c r="R17" i="8"/>
  <c r="S31" i="8"/>
  <c r="S18" i="8"/>
  <c r="S19" i="8"/>
  <c r="CP49" i="6"/>
  <c r="BR33" i="7"/>
  <c r="CG33" i="7"/>
  <c r="CF33" i="7"/>
  <c r="CR48" i="3"/>
  <c r="V8" i="8"/>
  <c r="CU36" i="3"/>
  <c r="DB32" i="3"/>
  <c r="AG46" i="7"/>
  <c r="AG52" i="7"/>
  <c r="AG38" i="7"/>
  <c r="AG12" i="7"/>
  <c r="AG17" i="7"/>
  <c r="AG14" i="7"/>
  <c r="CQ26" i="4"/>
  <c r="CQ26" i="5" s="1"/>
  <c r="CQ26" i="6" s="1"/>
  <c r="Z34" i="8"/>
  <c r="AA38" i="8"/>
  <c r="CR11" i="3"/>
  <c r="J8" i="8"/>
  <c r="AC21" i="8"/>
  <c r="CU15" i="4"/>
  <c r="CU15" i="5" s="1"/>
  <c r="CU15" i="6" s="1"/>
  <c r="S13" i="8"/>
  <c r="AA36" i="8"/>
  <c r="CQ31" i="4"/>
  <c r="CQ31" i="5" s="1"/>
  <c r="CQ31" i="6" s="1"/>
  <c r="H7" i="8"/>
  <c r="GR26" i="24"/>
  <c r="AC30" i="8"/>
  <c r="T14" i="8"/>
  <c r="CR22" i="3"/>
  <c r="DB60" i="4"/>
  <c r="DB61" i="5" s="1"/>
  <c r="CR20" i="3"/>
  <c r="DB26" i="3"/>
  <c r="DB26" i="4" s="1"/>
  <c r="DB26" i="5" s="1"/>
  <c r="DB26" i="6"/>
  <c r="L11" i="8"/>
  <c r="S30" i="8"/>
  <c r="CQ60" i="4"/>
  <c r="CQ61" i="5" s="1"/>
  <c r="CQ60" i="6" s="1"/>
  <c r="M8" i="8"/>
  <c r="CR49" i="3"/>
  <c r="Y13" i="8"/>
  <c r="CR12" i="3"/>
  <c r="CU19" i="3"/>
  <c r="DB31" i="3"/>
  <c r="DB24" i="3"/>
  <c r="R12" i="8"/>
  <c r="CR51" i="3"/>
  <c r="AB7" i="8"/>
  <c r="Z15" i="25" s="1"/>
  <c r="CU38" i="4"/>
  <c r="CU38" i="5" s="1"/>
  <c r="N20" i="8"/>
  <c r="X17" i="8"/>
  <c r="V13" i="8"/>
  <c r="DB28" i="3"/>
  <c r="AA35" i="8"/>
  <c r="V37" i="8"/>
  <c r="GQ42" i="24"/>
  <c r="G27" i="8"/>
  <c r="AK31" i="8"/>
  <c r="W10" i="8"/>
  <c r="AG23" i="8"/>
  <c r="AE17" i="8"/>
  <c r="CL33" i="7"/>
  <c r="BZ33" i="7"/>
  <c r="CU47" i="3"/>
  <c r="AF16" i="8"/>
  <c r="AG36" i="8"/>
  <c r="M18" i="8"/>
  <c r="AG44" i="7"/>
  <c r="AG51" i="7"/>
  <c r="AG32" i="7"/>
  <c r="AG31" i="7"/>
  <c r="AG35" i="7"/>
  <c r="AG13" i="7"/>
  <c r="AB16" i="8"/>
  <c r="W24" i="8"/>
  <c r="AH17" i="8"/>
  <c r="Z41" i="8"/>
  <c r="CU13" i="3"/>
  <c r="CR36" i="3"/>
  <c r="AK28" i="8"/>
  <c r="W20" i="8"/>
  <c r="CR30" i="3"/>
  <c r="CQ53" i="4"/>
  <c r="CQ54" i="5" s="1"/>
  <c r="CQ53" i="6" s="1"/>
  <c r="U35" i="8"/>
  <c r="AD37" i="8"/>
  <c r="N8" i="8"/>
  <c r="AI31" i="8"/>
  <c r="N13" i="8"/>
  <c r="CR19" i="3"/>
  <c r="CU60" i="4"/>
  <c r="CU61" i="5" s="1"/>
  <c r="CR24" i="3"/>
  <c r="DB32" i="4"/>
  <c r="DB32" i="5" s="1"/>
  <c r="CR15" i="3"/>
  <c r="L15" i="8"/>
  <c r="CR60" i="3"/>
  <c r="DB38" i="3"/>
  <c r="CU20" i="4"/>
  <c r="CU20" i="5" s="1"/>
  <c r="S12" i="8"/>
  <c r="CU10" i="4"/>
  <c r="CU10" i="5" s="1"/>
  <c r="CU10" i="6" s="1"/>
  <c r="CQ55" i="4"/>
  <c r="CQ56" i="5" s="1"/>
  <c r="CQ55" i="6" s="1"/>
  <c r="AH8" i="8"/>
  <c r="CU29" i="4"/>
  <c r="CU29" i="5" s="1"/>
  <c r="CU29" i="6" s="1"/>
  <c r="CQ59" i="4"/>
  <c r="CQ60" i="5" s="1"/>
  <c r="CQ59" i="6" s="1"/>
  <c r="CR35" i="3"/>
  <c r="T23" i="8"/>
  <c r="CR38" i="3"/>
  <c r="AD14" i="7"/>
  <c r="U32" i="8"/>
  <c r="CR57" i="3"/>
  <c r="U34" i="8"/>
  <c r="U23" i="8"/>
  <c r="CU36" i="4"/>
  <c r="CU36" i="5" s="1"/>
  <c r="CU36" i="6" s="1"/>
  <c r="M28" i="8"/>
  <c r="AJ31" i="8"/>
  <c r="AF21" i="8"/>
  <c r="AD8" i="8"/>
  <c r="AC16" i="8"/>
  <c r="AD30" i="8"/>
  <c r="AF25" i="8"/>
  <c r="CA33" i="7"/>
  <c r="CN33" i="7"/>
  <c r="CK33" i="7"/>
  <c r="CJ33" i="7"/>
  <c r="CR23" i="3"/>
  <c r="CU41" i="3"/>
  <c r="CU41" i="4" s="1"/>
  <c r="CU41" i="5" s="1"/>
  <c r="CU41" i="6" s="1"/>
  <c r="CQ13" i="4"/>
  <c r="CQ13" i="5" s="1"/>
  <c r="CR29" i="3"/>
  <c r="W23" i="8"/>
  <c r="G17" i="8"/>
  <c r="CU51" i="3"/>
  <c r="CU51" i="4" s="1"/>
  <c r="AG60" i="7"/>
  <c r="AG56" i="7"/>
  <c r="AG22" i="7"/>
  <c r="AG39" i="7"/>
  <c r="AG29" i="7"/>
  <c r="AG8" i="7"/>
  <c r="CQ36" i="4"/>
  <c r="CQ36" i="5" s="1"/>
  <c r="CQ36" i="6" s="1"/>
  <c r="DB53" i="3"/>
  <c r="Q23" i="8"/>
  <c r="Y31" i="8"/>
  <c r="CU27" i="4"/>
  <c r="CU27" i="5" s="1"/>
  <c r="CU27" i="6" s="1"/>
  <c r="AF41" i="8"/>
  <c r="T20" i="8"/>
  <c r="DB27" i="3"/>
  <c r="DB27" i="4" s="1"/>
  <c r="DB27" i="5" s="1"/>
  <c r="DB27" i="6" s="1"/>
  <c r="AJ38" i="8"/>
  <c r="DB53" i="4"/>
  <c r="DB54" i="5" s="1"/>
  <c r="DB29" i="3"/>
  <c r="CU26" i="6"/>
  <c r="Z21" i="8"/>
  <c r="CU49" i="3"/>
  <c r="CU49" i="4" s="1"/>
  <c r="CU50" i="5" s="1"/>
  <c r="DB22" i="3"/>
  <c r="DB22" i="4" s="1"/>
  <c r="DB22" i="5" s="1"/>
  <c r="CR17" i="3"/>
  <c r="T9" i="8"/>
  <c r="CU55" i="4"/>
  <c r="CU56" i="5" s="1"/>
  <c r="CU23" i="4"/>
  <c r="CU23" i="5" s="1"/>
  <c r="CR9" i="3"/>
  <c r="Y25" i="8"/>
  <c r="CU52" i="3"/>
  <c r="CU52" i="4" s="1"/>
  <c r="CU53" i="5" s="1"/>
  <c r="CR27" i="3"/>
  <c r="X37" i="8"/>
  <c r="DB15" i="3"/>
  <c r="V11" i="8"/>
  <c r="Y32" i="8"/>
  <c r="CQ56" i="4"/>
  <c r="CQ57" i="5" s="1"/>
  <c r="CQ56" i="6" s="1"/>
  <c r="Y20" i="8"/>
  <c r="AJ39" i="8"/>
  <c r="CQ54" i="4"/>
  <c r="CQ55" i="5" s="1"/>
  <c r="CQ54" i="6" s="1"/>
  <c r="S7" i="8"/>
  <c r="N22" i="8"/>
  <c r="CU40" i="3"/>
  <c r="AA33" i="8"/>
  <c r="DB46" i="3"/>
  <c r="O22" i="8"/>
  <c r="DB31" i="4"/>
  <c r="DB31" i="5" s="1"/>
  <c r="Z19" i="8"/>
  <c r="AD15" i="8"/>
  <c r="AD20" i="8"/>
  <c r="AE42" i="8"/>
  <c r="AD13" i="8"/>
  <c r="AC11" i="8"/>
  <c r="HU42" i="24"/>
  <c r="W15" i="8"/>
  <c r="AK30" i="8"/>
  <c r="BY33" i="7"/>
  <c r="CD33" i="7"/>
  <c r="BX33" i="7"/>
  <c r="BV33" i="7"/>
  <c r="CQ40" i="4"/>
  <c r="CQ40" i="5" s="1"/>
  <c r="CQ40" i="6" s="1"/>
  <c r="Q22" i="8"/>
  <c r="L7" i="8"/>
  <c r="CR9" i="4"/>
  <c r="AG57" i="7"/>
  <c r="AG47" i="7"/>
  <c r="AG28" i="7"/>
  <c r="AG23" i="7"/>
  <c r="AG21" i="7"/>
  <c r="V20" i="8"/>
  <c r="CR32" i="3"/>
  <c r="CQ19" i="4"/>
  <c r="CQ19" i="5" s="1"/>
  <c r="CQ19" i="6" s="1"/>
  <c r="DB9" i="3"/>
  <c r="CQ27" i="4"/>
  <c r="CQ27" i="5" s="1"/>
  <c r="CQ27" i="6" s="1"/>
  <c r="V15" i="8"/>
  <c r="CU50" i="4"/>
  <c r="CU51" i="5" s="1"/>
  <c r="Y19" i="8"/>
  <c r="Z40" i="8"/>
  <c r="N19" i="8"/>
  <c r="CU12" i="3"/>
  <c r="CU12" i="4" s="1"/>
  <c r="CU12" i="5" s="1"/>
  <c r="CU12" i="6" s="1"/>
  <c r="CQ24" i="4"/>
  <c r="CQ24" i="5" s="1"/>
  <c r="CQ24" i="6" s="1"/>
  <c r="CR44" i="3"/>
  <c r="CU20" i="6"/>
  <c r="CQ10" i="4"/>
  <c r="CQ10" i="5" s="1"/>
  <c r="CQ10" i="6" s="1"/>
  <c r="S24" i="8"/>
  <c r="DB18" i="3"/>
  <c r="CU16" i="3"/>
  <c r="CU55" i="6"/>
  <c r="CQ13" i="6"/>
  <c r="CR47" i="3"/>
  <c r="AH30" i="8"/>
  <c r="CR53" i="3"/>
  <c r="AD38" i="8"/>
  <c r="DB32" i="6"/>
  <c r="CR50" i="3"/>
  <c r="V16" i="8"/>
  <c r="AE14" i="8"/>
  <c r="DB20" i="3"/>
  <c r="CR55" i="3"/>
  <c r="V19" i="8"/>
  <c r="S29" i="8"/>
  <c r="G24" i="8"/>
  <c r="AE8" i="8"/>
  <c r="CU21" i="3"/>
  <c r="AF31" i="8"/>
  <c r="CQ22" i="4"/>
  <c r="CQ22" i="5" s="1"/>
  <c r="CQ22" i="6" s="1"/>
  <c r="CQ17" i="4"/>
  <c r="CQ17" i="5" s="1"/>
  <c r="Y14" i="8"/>
  <c r="DB48" i="3"/>
  <c r="CU31" i="4"/>
  <c r="CU31" i="5" s="1"/>
  <c r="DB59" i="4"/>
  <c r="DB60" i="5" s="1"/>
  <c r="CR45" i="3"/>
  <c r="X10" i="8"/>
  <c r="X11" i="8"/>
  <c r="BS33" i="7"/>
  <c r="BU33" i="7"/>
  <c r="HI42" i="24"/>
  <c r="CU56" i="3"/>
  <c r="CR16" i="3"/>
  <c r="CR39" i="3"/>
  <c r="T33" i="8"/>
  <c r="AF35" i="8"/>
  <c r="CU23" i="6"/>
  <c r="CU52" i="6"/>
  <c r="DB35" i="3"/>
  <c r="AG45" i="7"/>
  <c r="AG53" i="7"/>
  <c r="AG42" i="7"/>
  <c r="AG10" i="7"/>
  <c r="AG7" i="7"/>
  <c r="P19" i="8"/>
  <c r="AB35" i="8"/>
  <c r="DB50" i="3"/>
  <c r="U20" i="8"/>
  <c r="DB24" i="4"/>
  <c r="DB24" i="5" s="1"/>
  <c r="CQ17" i="6"/>
  <c r="CQ14" i="4"/>
  <c r="CQ14" i="5" s="1"/>
  <c r="CQ14" i="6" s="1"/>
  <c r="CU17" i="3"/>
  <c r="CU11" i="3"/>
  <c r="AJ22" i="8"/>
  <c r="Z31" i="8"/>
  <c r="P14" i="8"/>
  <c r="T40" i="8"/>
  <c r="CR15" i="4"/>
  <c r="CR10" i="3"/>
  <c r="CU53" i="4"/>
  <c r="CU54" i="5" s="1"/>
  <c r="CU53" i="6" s="1"/>
  <c r="AF22" i="8"/>
  <c r="Y29" i="8"/>
  <c r="X9" i="8"/>
  <c r="AF32" i="8"/>
  <c r="CQ58" i="4"/>
  <c r="CQ59" i="5" s="1"/>
  <c r="CQ58" i="6" s="1"/>
  <c r="AE29" i="8"/>
  <c r="CR28" i="3"/>
  <c r="CU40" i="4"/>
  <c r="CU40" i="5" s="1"/>
  <c r="CU40" i="6" s="1"/>
  <c r="CU43" i="4"/>
  <c r="CU43" i="5" s="1"/>
  <c r="CU43" i="6" s="1"/>
  <c r="CU39" i="4"/>
  <c r="CU39" i="5" s="1"/>
  <c r="CR18" i="3"/>
  <c r="AB29" i="8"/>
  <c r="CQ39" i="4"/>
  <c r="CQ39" i="5" s="1"/>
  <c r="CQ39" i="6" s="1"/>
  <c r="AC37" i="8"/>
  <c r="DB23" i="3"/>
  <c r="DB23" i="4" s="1"/>
  <c r="DB23" i="5" s="1"/>
  <c r="M30" i="8"/>
  <c r="AJ40" i="8"/>
  <c r="P18" i="8"/>
  <c r="CU19" i="4"/>
  <c r="CU19" i="5" s="1"/>
  <c r="T18" i="8"/>
  <c r="M25" i="8"/>
  <c r="CQ57" i="4"/>
  <c r="CQ58" i="5" s="1"/>
  <c r="CQ57" i="6" s="1"/>
  <c r="X7" i="8"/>
  <c r="V15" i="25" s="1"/>
  <c r="HH26" i="24"/>
  <c r="AJ21" i="8"/>
  <c r="AK42" i="8"/>
  <c r="CC33" i="7"/>
  <c r="CB33" i="7"/>
  <c r="CI33" i="7"/>
  <c r="AE32" i="8"/>
  <c r="N32" i="8"/>
  <c r="S23" i="8"/>
  <c r="CU46" i="4"/>
  <c r="CU46" i="5" s="1"/>
  <c r="CU46" i="6" s="1"/>
  <c r="CQ8" i="4"/>
  <c r="CQ8" i="5" s="1"/>
  <c r="CQ8" i="6" s="1"/>
  <c r="CR52" i="3"/>
  <c r="AG58" i="7"/>
  <c r="AG55" i="7"/>
  <c r="AG16" i="7"/>
  <c r="AG41" i="7"/>
  <c r="AG25" i="7"/>
  <c r="CQ18" i="4"/>
  <c r="CQ18" i="5" s="1"/>
  <c r="CR56" i="3"/>
  <c r="AH36" i="8"/>
  <c r="AA21" i="8"/>
  <c r="CU24" i="4"/>
  <c r="CU24" i="5" s="1"/>
  <c r="CU24" i="6" s="1"/>
  <c r="G11" i="8"/>
  <c r="CR37" i="3"/>
  <c r="CU9" i="4"/>
  <c r="CU9" i="5" s="1"/>
  <c r="CU9" i="6" s="1"/>
  <c r="M16" i="8"/>
  <c r="W19" i="8"/>
  <c r="CU47" i="4"/>
  <c r="CU47" i="5" s="1"/>
  <c r="CU47" i="6" s="1"/>
  <c r="CR12" i="4"/>
  <c r="CU13" i="4"/>
  <c r="CU13" i="5" s="1"/>
  <c r="N39" i="8"/>
  <c r="CU54" i="3"/>
  <c r="X20" i="8"/>
  <c r="AE28" i="8"/>
  <c r="CU28" i="4"/>
  <c r="CU28" i="5" s="1"/>
  <c r="CU28" i="6" s="1"/>
  <c r="CR30" i="4"/>
  <c r="CU34" i="3"/>
  <c r="CU34" i="4" s="1"/>
  <c r="CU34" i="5" s="1"/>
  <c r="CU34" i="6" s="1"/>
  <c r="AE30" i="8"/>
  <c r="AD21" i="8"/>
  <c r="CU62" i="17"/>
  <c r="CU61" i="11" s="1"/>
  <c r="Z15" i="8"/>
  <c r="CR26" i="3"/>
  <c r="CU57" i="3"/>
  <c r="CU57" i="4" s="1"/>
  <c r="CU58" i="5" s="1"/>
  <c r="CU57" i="6" s="1"/>
  <c r="CR43" i="3"/>
  <c r="CU16" i="4"/>
  <c r="CU16" i="5" s="1"/>
  <c r="CU16" i="6" s="1"/>
  <c r="CQ25" i="4"/>
  <c r="CQ25" i="5" s="1"/>
  <c r="CQ25" i="6" s="1"/>
  <c r="X38" i="8"/>
  <c r="AI38" i="8"/>
  <c r="AG31" i="8"/>
  <c r="X14" i="8"/>
  <c r="G29" i="8"/>
  <c r="J7" i="8"/>
  <c r="GT26" i="24"/>
  <c r="CU48" i="4"/>
  <c r="CU48" i="5" s="1"/>
  <c r="CU48" i="6" s="1"/>
  <c r="CU30" i="4"/>
  <c r="CU30" i="5" s="1"/>
  <c r="CU30" i="6" s="1"/>
  <c r="AA30" i="8"/>
  <c r="N17" i="8"/>
  <c r="DB30" i="3"/>
  <c r="CU17" i="4"/>
  <c r="CU17" i="5" s="1"/>
  <c r="CU17" i="6" s="1"/>
  <c r="CU59" i="4"/>
  <c r="CU60" i="5" s="1"/>
  <c r="R11" i="8"/>
  <c r="AF7" i="8"/>
  <c r="HO42" i="24"/>
  <c r="CM33" i="7"/>
  <c r="CH33" i="7"/>
  <c r="CY33" i="7"/>
  <c r="AK33" i="8"/>
  <c r="DB43" i="3"/>
  <c r="CQ35" i="4"/>
  <c r="CQ35" i="5" s="1"/>
  <c r="CQ35" i="6" s="1"/>
  <c r="Y24" i="8"/>
  <c r="Y27" i="8"/>
  <c r="CU56" i="4"/>
  <c r="CU57" i="5" s="1"/>
  <c r="CU56" i="6" s="1"/>
  <c r="CU60" i="6"/>
  <c r="DB23" i="6"/>
  <c r="AG50" i="7"/>
  <c r="AG54" i="7"/>
  <c r="AG20" i="7"/>
  <c r="AG15" i="7"/>
  <c r="AG19" i="7"/>
  <c r="CQ49" i="4"/>
  <c r="T30" i="8"/>
  <c r="CR21" i="3"/>
  <c r="M12" i="8"/>
  <c r="AG37" i="8"/>
  <c r="G15" i="8"/>
  <c r="CR13" i="3"/>
  <c r="CR14" i="3"/>
  <c r="CQ18" i="6"/>
  <c r="CU44" i="4"/>
  <c r="CU44" i="5" s="1"/>
  <c r="CU44" i="6" s="1"/>
  <c r="CR34" i="3"/>
  <c r="CU31" i="6"/>
  <c r="V10" i="8"/>
  <c r="R19" i="8"/>
  <c r="CR7" i="3"/>
  <c r="Y28" i="8"/>
  <c r="M29" i="8"/>
  <c r="CU18" i="4"/>
  <c r="CU18" i="5" s="1"/>
  <c r="CU18" i="6" s="1"/>
  <c r="DB10" i="3"/>
  <c r="DB10" i="4" s="1"/>
  <c r="DB10" i="5" s="1"/>
  <c r="DB10" i="6" s="1"/>
  <c r="CU13" i="6"/>
  <c r="DB45" i="3"/>
  <c r="DB55" i="3"/>
  <c r="DB55" i="4" s="1"/>
  <c r="DB56" i="5" s="1"/>
  <c r="AB23" i="8"/>
  <c r="CU59" i="6"/>
  <c r="X13" i="8"/>
  <c r="CQ23" i="4"/>
  <c r="CQ23" i="5" s="1"/>
  <c r="CQ23" i="6" s="1"/>
  <c r="DB44" i="3"/>
  <c r="AD39" i="8"/>
  <c r="CU35" i="4"/>
  <c r="CU35" i="5" s="1"/>
  <c r="CU35" i="6" s="1"/>
  <c r="CU45" i="4"/>
  <c r="CU45" i="5" s="1"/>
  <c r="Y30" i="8"/>
  <c r="CR54" i="3"/>
  <c r="L16" i="8"/>
  <c r="DB39" i="3"/>
  <c r="DB39" i="4" s="1"/>
  <c r="DB39" i="5" s="1"/>
  <c r="DB39" i="6" s="1"/>
  <c r="P8" i="8"/>
  <c r="M17" i="8"/>
  <c r="CU54" i="4"/>
  <c r="CU55" i="5" s="1"/>
  <c r="CU54" i="6" s="1"/>
  <c r="DB30" i="4"/>
  <c r="DB30" i="5" s="1"/>
  <c r="U29" i="8"/>
  <c r="R13" i="8"/>
  <c r="CU11" i="4"/>
  <c r="CU11" i="5" s="1"/>
  <c r="CU11" i="6" s="1"/>
  <c r="CR8" i="3"/>
  <c r="V9" i="8"/>
  <c r="X12" i="8"/>
  <c r="AK27" i="8"/>
  <c r="HJ26" i="24"/>
  <c r="Z7" i="8"/>
  <c r="AE15" i="8"/>
  <c r="AE26" i="8"/>
  <c r="CE33" i="7"/>
  <c r="BW33" i="7"/>
  <c r="BT33" i="7"/>
  <c r="GV26" i="24"/>
  <c r="CQ52" i="4"/>
  <c r="CQ53" i="5" s="1"/>
  <c r="AH39" i="8"/>
  <c r="GZ26" i="24"/>
  <c r="P7" i="8"/>
  <c r="DB14" i="3"/>
  <c r="DB14" i="4" s="1"/>
  <c r="DB14" i="5" s="1"/>
  <c r="DB14" i="6" s="1"/>
  <c r="CU25" i="3"/>
  <c r="CU25" i="4" s="1"/>
  <c r="CU25" i="5" s="1"/>
  <c r="CU25" i="6" s="1"/>
  <c r="AG59" i="7"/>
  <c r="AG49" i="7"/>
  <c r="AG48" i="7"/>
  <c r="AG26" i="7"/>
  <c r="AG40" i="7"/>
  <c r="AG24" i="7"/>
  <c r="CQ34" i="4"/>
  <c r="CQ34" i="5" s="1"/>
  <c r="CQ34" i="6" s="1"/>
  <c r="N29" i="8"/>
  <c r="U37" i="8"/>
  <c r="CU33" i="4"/>
  <c r="CU33" i="5" s="1"/>
  <c r="CU33" i="6" s="1"/>
  <c r="CR59" i="3"/>
  <c r="CQ41" i="4"/>
  <c r="CQ41" i="5" s="1"/>
  <c r="CQ41" i="6" s="1"/>
  <c r="DB9" i="4"/>
  <c r="DB9" i="5" s="1"/>
  <c r="CR46" i="3"/>
  <c r="P9" i="8"/>
  <c r="CU63" i="17"/>
  <c r="CU62" i="11" s="1"/>
  <c r="CR58" i="3"/>
  <c r="R16" i="8"/>
  <c r="DB15" i="4"/>
  <c r="DB15" i="5" s="1"/>
  <c r="AC25" i="8"/>
  <c r="DB31" i="6"/>
  <c r="CU8" i="3"/>
  <c r="CU8" i="4" s="1"/>
  <c r="CU8" i="5" s="1"/>
  <c r="CU8" i="6" s="1"/>
  <c r="S17" i="8"/>
  <c r="K33" i="17"/>
  <c r="HC42" i="24"/>
  <c r="S27" i="8"/>
  <c r="G28" i="8"/>
  <c r="DB18" i="4"/>
  <c r="DB18" i="5" s="1"/>
  <c r="DB18" i="6" s="1"/>
  <c r="AD13" i="7"/>
  <c r="CU49" i="6"/>
  <c r="CU45" i="6"/>
  <c r="CU7" i="3"/>
  <c r="CU7" i="4" s="1"/>
  <c r="CU7" i="5" s="1"/>
  <c r="CU7" i="6" s="1"/>
  <c r="CU22" i="4"/>
  <c r="CU22" i="5" s="1"/>
  <c r="CU22" i="6" s="1"/>
  <c r="CU32" i="4"/>
  <c r="CU32" i="5" s="1"/>
  <c r="CU32" i="6" s="1"/>
  <c r="DB22" i="6"/>
  <c r="AH24" i="8"/>
  <c r="CU14" i="4"/>
  <c r="CU14" i="5" s="1"/>
  <c r="CU14" i="6" s="1"/>
  <c r="AF20" i="8"/>
  <c r="G7" i="8"/>
  <c r="CU38" i="6"/>
  <c r="CU58" i="3"/>
  <c r="CU58" i="4" s="1"/>
  <c r="CU59" i="5" s="1"/>
  <c r="CU58" i="6" s="1"/>
  <c r="CR25" i="3"/>
  <c r="DB33" i="3"/>
  <c r="DB33" i="4" s="1"/>
  <c r="DB33" i="5" s="1"/>
  <c r="DB33" i="6" s="1"/>
  <c r="AE27" i="8"/>
  <c r="DB35" i="4"/>
  <c r="DB35" i="5" s="1"/>
  <c r="CU21" i="4"/>
  <c r="CU21" i="5" s="1"/>
  <c r="CU21" i="6" s="1"/>
  <c r="DB24" i="6"/>
  <c r="CU39" i="6"/>
  <c r="CU42" i="3"/>
  <c r="CU42" i="4" s="1"/>
  <c r="CU42" i="5" s="1"/>
  <c r="CU42" i="6" s="1"/>
  <c r="AG34" i="8"/>
  <c r="CU19" i="6"/>
  <c r="G16" i="8"/>
  <c r="T21" i="8"/>
  <c r="CQ32" i="4"/>
  <c r="CQ32" i="5" s="1"/>
  <c r="CQ32" i="6" s="1"/>
  <c r="CR33" i="3"/>
  <c r="CU50" i="6"/>
  <c r="CU37" i="3"/>
  <c r="CU37" i="4" s="1"/>
  <c r="CU37" i="5" s="1"/>
  <c r="CU37" i="6" s="1"/>
  <c r="L12" i="8"/>
  <c r="CQ37" i="4"/>
  <c r="CQ37" i="5" s="1"/>
  <c r="CQ37" i="6" s="1"/>
  <c r="CU65" i="17"/>
  <c r="AB38" i="8"/>
  <c r="T25" i="8"/>
  <c r="AD10" i="8"/>
  <c r="AK23" i="8"/>
  <c r="AD11" i="8"/>
  <c r="AJ16" i="8"/>
  <c r="IA42" i="24"/>
  <c r="AF8" i="8"/>
  <c r="Z8" i="8"/>
  <c r="AJ12" i="8"/>
  <c r="AK40" i="8"/>
  <c r="AJ42" i="8"/>
  <c r="CR48" i="4"/>
  <c r="CR11" i="4"/>
  <c r="F15" i="25"/>
  <c r="O26" i="8"/>
  <c r="CR20" i="4"/>
  <c r="CR51" i="4"/>
  <c r="N42" i="8"/>
  <c r="CR38" i="4"/>
  <c r="CR29" i="4"/>
  <c r="Q15" i="25"/>
  <c r="J15" i="25"/>
  <c r="CR9" i="5"/>
  <c r="CR44" i="4"/>
  <c r="CR47" i="4"/>
  <c r="CR50" i="4"/>
  <c r="CR45" i="4"/>
  <c r="AF42" i="8"/>
  <c r="CR16" i="4"/>
  <c r="AE14" i="25"/>
  <c r="CR15" i="5"/>
  <c r="CR28" i="4"/>
  <c r="CR12" i="5"/>
  <c r="CR30" i="5"/>
  <c r="CR43" i="4"/>
  <c r="Q26" i="8"/>
  <c r="CQ49" i="5"/>
  <c r="CQ50" i="5"/>
  <c r="CQ49" i="6" s="1"/>
  <c r="CR21" i="4"/>
  <c r="CR7" i="4"/>
  <c r="S26" i="8"/>
  <c r="W26" i="8"/>
  <c r="N15" i="25"/>
  <c r="CR46" i="4"/>
  <c r="Z42" i="8"/>
  <c r="E15" i="25"/>
  <c r="CR33" i="4"/>
  <c r="CR11" i="5"/>
  <c r="CR20" i="5"/>
  <c r="CR52" i="5"/>
  <c r="CR38" i="5"/>
  <c r="CR29" i="5"/>
  <c r="CR9" i="6"/>
  <c r="CR44" i="5"/>
  <c r="CR47" i="5"/>
  <c r="CR51" i="5"/>
  <c r="CR45" i="5"/>
  <c r="CR16" i="5"/>
  <c r="CR15" i="6"/>
  <c r="CR28" i="5"/>
  <c r="CR12" i="6"/>
  <c r="CR30" i="6"/>
  <c r="CR43" i="5"/>
  <c r="CR21" i="5"/>
  <c r="CR7" i="5"/>
  <c r="CR46" i="5"/>
  <c r="CR33" i="5"/>
  <c r="CR11" i="6"/>
  <c r="CR20" i="6"/>
  <c r="CR51" i="6"/>
  <c r="CR38" i="6"/>
  <c r="CR29" i="6"/>
  <c r="CR44" i="6"/>
  <c r="CR50" i="6"/>
  <c r="CR45" i="6"/>
  <c r="CR16" i="6"/>
  <c r="CR28" i="6"/>
  <c r="CR43" i="6"/>
  <c r="CR21" i="6"/>
  <c r="CR7" i="6"/>
  <c r="CR46" i="6"/>
  <c r="CR33" i="6"/>
  <c r="CR43" i="7"/>
  <c r="CR43" i="8"/>
  <c r="CR43" i="16"/>
  <c r="CR43" i="17"/>
  <c r="CR43" i="11"/>
  <c r="CR43" i="12"/>
  <c r="CR43" i="13"/>
  <c r="GV15" i="24" l="1"/>
  <c r="IB33" i="24"/>
  <c r="IO33" i="24" s="1"/>
  <c r="IE32" i="24"/>
  <c r="IR32" i="24" s="1"/>
  <c r="JE32" i="24" s="1"/>
  <c r="HO32" i="24"/>
  <c r="HV31" i="24" s="1"/>
  <c r="DC33" i="6"/>
  <c r="DC33" i="5"/>
  <c r="DC33" i="4"/>
  <c r="DC30" i="5"/>
  <c r="DC15" i="5"/>
  <c r="DC9" i="5"/>
  <c r="DC33" i="3"/>
  <c r="AD63" i="7"/>
  <c r="AD66" i="7"/>
  <c r="AD68" i="7"/>
  <c r="AD65" i="7"/>
  <c r="AD62" i="7"/>
  <c r="AD64" i="7"/>
  <c r="AD61" i="7"/>
  <c r="AD67" i="7"/>
  <c r="HJ41" i="24"/>
  <c r="DC46" i="3"/>
  <c r="DC59" i="3"/>
  <c r="P75" i="8"/>
  <c r="P69" i="8"/>
  <c r="P71" i="8"/>
  <c r="P72" i="8"/>
  <c r="P74" i="8"/>
  <c r="P68" i="8"/>
  <c r="P70" i="8"/>
  <c r="P73" i="8"/>
  <c r="HG25" i="24"/>
  <c r="DC14" i="3"/>
  <c r="BE15" i="7"/>
  <c r="BI15" i="7"/>
  <c r="BJ15" i="7"/>
  <c r="AW15" i="7"/>
  <c r="AQ15" i="7"/>
  <c r="BC15" i="7"/>
  <c r="BA15" i="7"/>
  <c r="BG15" i="7"/>
  <c r="AS15" i="7"/>
  <c r="AV15" i="7"/>
  <c r="CX15" i="7"/>
  <c r="AO15" i="7"/>
  <c r="BB15" i="7"/>
  <c r="AR15" i="7"/>
  <c r="CW15" i="7"/>
  <c r="BD15" i="7"/>
  <c r="BH15" i="7"/>
  <c r="CT15" i="7"/>
  <c r="AX15" i="7"/>
  <c r="AT15" i="7"/>
  <c r="AZ15" i="7"/>
  <c r="AN15" i="7"/>
  <c r="BF15" i="7"/>
  <c r="AP15" i="7"/>
  <c r="AY15" i="7"/>
  <c r="AU15" i="7"/>
  <c r="R68" i="8"/>
  <c r="R69" i="8"/>
  <c r="R71" i="8"/>
  <c r="R70" i="8"/>
  <c r="R73" i="8"/>
  <c r="R75" i="8"/>
  <c r="R74" i="8"/>
  <c r="R72" i="8"/>
  <c r="HA25" i="24"/>
  <c r="J73" i="8"/>
  <c r="J70" i="8"/>
  <c r="J72" i="8"/>
  <c r="J69" i="8"/>
  <c r="J74" i="8"/>
  <c r="J75" i="8"/>
  <c r="J71" i="8"/>
  <c r="J68" i="8"/>
  <c r="DC43" i="3"/>
  <c r="DC26" i="3"/>
  <c r="DC30" i="4"/>
  <c r="DC18" i="3"/>
  <c r="DC28" i="3"/>
  <c r="DC10" i="3"/>
  <c r="DC15" i="4"/>
  <c r="AG68" i="7"/>
  <c r="AG64" i="7"/>
  <c r="AG66" i="7"/>
  <c r="AG61" i="7"/>
  <c r="AG65" i="7"/>
  <c r="AG63" i="7"/>
  <c r="AG62" i="7"/>
  <c r="AG67" i="7"/>
  <c r="CX7" i="7"/>
  <c r="AS7" i="7"/>
  <c r="BH7" i="7"/>
  <c r="BA7" i="7"/>
  <c r="AQ7" i="7"/>
  <c r="CW7" i="7"/>
  <c r="BG7" i="7"/>
  <c r="AY7" i="7"/>
  <c r="AW7" i="7"/>
  <c r="AP7" i="7"/>
  <c r="BC7" i="7"/>
  <c r="AN7" i="7"/>
  <c r="AX7" i="7"/>
  <c r="CT7" i="7"/>
  <c r="AT7" i="7"/>
  <c r="BF7" i="7"/>
  <c r="AZ7" i="7"/>
  <c r="BD7" i="7"/>
  <c r="BJ7" i="7"/>
  <c r="AR7" i="7"/>
  <c r="BI7" i="7"/>
  <c r="AU7" i="7"/>
  <c r="BE7" i="7"/>
  <c r="AV7" i="7"/>
  <c r="BB7" i="7"/>
  <c r="AO7" i="7"/>
  <c r="DC39" i="3"/>
  <c r="DC45" i="3"/>
  <c r="DC55" i="3"/>
  <c r="DC50" i="3"/>
  <c r="DC53" i="3"/>
  <c r="DC44" i="3"/>
  <c r="DC32" i="3"/>
  <c r="DC9" i="4"/>
  <c r="L72" i="8"/>
  <c r="L71" i="8"/>
  <c r="L74" i="8"/>
  <c r="L73" i="8"/>
  <c r="L75" i="8"/>
  <c r="L68" i="8"/>
  <c r="L69" i="8"/>
  <c r="L70" i="8"/>
  <c r="O72" i="8"/>
  <c r="O75" i="8"/>
  <c r="O69" i="8"/>
  <c r="O70" i="8"/>
  <c r="O73" i="8"/>
  <c r="O68" i="8"/>
  <c r="O74" i="8"/>
  <c r="O71" i="8"/>
  <c r="DC27" i="3"/>
  <c r="DC9" i="3"/>
  <c r="DC29" i="3"/>
  <c r="DC23" i="3"/>
  <c r="BL33" i="7"/>
  <c r="BK33" i="7" s="1"/>
  <c r="DC38" i="3"/>
  <c r="DC35" i="3"/>
  <c r="DC60" i="3"/>
  <c r="DC15" i="3"/>
  <c r="DC24" i="3"/>
  <c r="DC30" i="3"/>
  <c r="BG35" i="7"/>
  <c r="BH35" i="7"/>
  <c r="AY35" i="7"/>
  <c r="BI35" i="7"/>
  <c r="BB35" i="7"/>
  <c r="AX35" i="7"/>
  <c r="CT35" i="7"/>
  <c r="AN35" i="7"/>
  <c r="AS35" i="7"/>
  <c r="BJ35" i="7"/>
  <c r="AW35" i="7"/>
  <c r="BE35" i="7"/>
  <c r="CX35" i="7"/>
  <c r="BF35" i="7"/>
  <c r="AQ35" i="7"/>
  <c r="AV35" i="7"/>
  <c r="BC35" i="7"/>
  <c r="AP35" i="7"/>
  <c r="AO35" i="7"/>
  <c r="AR35" i="7"/>
  <c r="CW35" i="7"/>
  <c r="AT35" i="7"/>
  <c r="AU35" i="7"/>
  <c r="BA35" i="7"/>
  <c r="AZ35" i="7"/>
  <c r="BD35" i="7"/>
  <c r="AV31" i="7"/>
  <c r="BF31" i="7"/>
  <c r="CW31" i="7"/>
  <c r="BG31" i="7"/>
  <c r="AW31" i="7"/>
  <c r="AX31" i="7"/>
  <c r="AO31" i="7"/>
  <c r="AU31" i="7"/>
  <c r="BE31" i="7"/>
  <c r="CT31" i="7"/>
  <c r="BC31" i="7"/>
  <c r="BD31" i="7"/>
  <c r="AY31" i="7"/>
  <c r="AN31" i="7"/>
  <c r="AZ31" i="7"/>
  <c r="AQ31" i="7"/>
  <c r="BI31" i="7"/>
  <c r="AR31" i="7"/>
  <c r="BH31" i="7"/>
  <c r="BB31" i="7"/>
  <c r="BA31" i="7"/>
  <c r="AP31" i="7"/>
  <c r="AT31" i="7"/>
  <c r="BJ31" i="7"/>
  <c r="AS31" i="7"/>
  <c r="CX31" i="7"/>
  <c r="GX41" i="24"/>
  <c r="DC31" i="3"/>
  <c r="DC20" i="3"/>
  <c r="DC22" i="3"/>
  <c r="GY25" i="24"/>
  <c r="H74" i="8"/>
  <c r="H71" i="8"/>
  <c r="H73" i="8"/>
  <c r="H69" i="8"/>
  <c r="H70" i="8"/>
  <c r="H72" i="8"/>
  <c r="H75" i="8"/>
  <c r="H68" i="8"/>
  <c r="DC48" i="3"/>
  <c r="DA51" i="4"/>
  <c r="HR38" i="24"/>
  <c r="GV11" i="24"/>
  <c r="HB12" i="24"/>
  <c r="GQ15" i="24"/>
  <c r="GW16" i="24"/>
  <c r="HW34" i="24"/>
  <c r="IJ34" i="24" s="1"/>
  <c r="AK3" i="13"/>
  <c r="AK5" i="13"/>
  <c r="CS45" i="13"/>
  <c r="CS59" i="13"/>
  <c r="CS56" i="13"/>
  <c r="CS47" i="13"/>
  <c r="CS54" i="13"/>
  <c r="CS58" i="13"/>
  <c r="CS43" i="13"/>
  <c r="CS49" i="13"/>
  <c r="CS60" i="13"/>
  <c r="DA43" i="6"/>
  <c r="HU27" i="24"/>
  <c r="DA60" i="17"/>
  <c r="DA16" i="4"/>
  <c r="DC33" i="2"/>
  <c r="GW7" i="24"/>
  <c r="HV20" i="24"/>
  <c r="HR23" i="24"/>
  <c r="DA44" i="17"/>
  <c r="GP13" i="24"/>
  <c r="GJ12" i="24"/>
  <c r="GW28" i="24"/>
  <c r="GQ27" i="24"/>
  <c r="HI27" i="24"/>
  <c r="DA56" i="17"/>
  <c r="CS52" i="13"/>
  <c r="HH16" i="24"/>
  <c r="DA18" i="6"/>
  <c r="HF9" i="24"/>
  <c r="HK37" i="24"/>
  <c r="HE36" i="24"/>
  <c r="HD29" i="24"/>
  <c r="GX28" i="24"/>
  <c r="DA49" i="4"/>
  <c r="DC14" i="2"/>
  <c r="HF7" i="24"/>
  <c r="DA29" i="6"/>
  <c r="DB47" i="2"/>
  <c r="DA47" i="2"/>
  <c r="DA42" i="6"/>
  <c r="DA65" i="17"/>
  <c r="DA37" i="4"/>
  <c r="HH13" i="24"/>
  <c r="DA50" i="6"/>
  <c r="DA32" i="4"/>
  <c r="HK29" i="24"/>
  <c r="HE28" i="24"/>
  <c r="HC17" i="24"/>
  <c r="HF8" i="24"/>
  <c r="DA59" i="17"/>
  <c r="DC39" i="2"/>
  <c r="HB16" i="24"/>
  <c r="DB42" i="2"/>
  <c r="DA42" i="2"/>
  <c r="HT39" i="24"/>
  <c r="DC44" i="2"/>
  <c r="DB58" i="2"/>
  <c r="DA58" i="2"/>
  <c r="DC55" i="2"/>
  <c r="DC45" i="2"/>
  <c r="CS51" i="13"/>
  <c r="DC10" i="2"/>
  <c r="DA45" i="6"/>
  <c r="DA49" i="6"/>
  <c r="GV14" i="24"/>
  <c r="HC29" i="24"/>
  <c r="HO28" i="24"/>
  <c r="DA50" i="17"/>
  <c r="HB18" i="24"/>
  <c r="HH19" i="24"/>
  <c r="DB54" i="2"/>
  <c r="DA54" i="2"/>
  <c r="DB8" i="2"/>
  <c r="DA8" i="2"/>
  <c r="DA63" i="17"/>
  <c r="GW15" i="24"/>
  <c r="GQ14" i="24"/>
  <c r="DB17" i="2"/>
  <c r="DA17" i="2"/>
  <c r="DA57" i="6"/>
  <c r="HC12" i="24"/>
  <c r="AJ6" i="7"/>
  <c r="AI5" i="7"/>
  <c r="AI3" i="7"/>
  <c r="HJ30" i="24"/>
  <c r="DA15" i="6"/>
  <c r="DA18" i="4"/>
  <c r="AI2" i="7"/>
  <c r="DA8" i="4"/>
  <c r="HO27" i="24"/>
  <c r="DA51" i="17"/>
  <c r="DC43" i="2"/>
  <c r="DA19" i="6"/>
  <c r="DA52" i="4"/>
  <c r="HH11" i="24"/>
  <c r="HB10" i="24"/>
  <c r="DC30" i="2"/>
  <c r="DA9" i="6"/>
  <c r="DA57" i="4"/>
  <c r="DB21" i="2"/>
  <c r="DA21" i="2"/>
  <c r="DB37" i="2"/>
  <c r="DA37" i="2"/>
  <c r="HD17" i="24"/>
  <c r="GX16" i="24"/>
  <c r="HQ30" i="24"/>
  <c r="GZ7" i="24"/>
  <c r="GQ28" i="24"/>
  <c r="GW29" i="24"/>
  <c r="DA58" i="6"/>
  <c r="DA45" i="4"/>
  <c r="HY38" i="24"/>
  <c r="IL38" i="24" s="1"/>
  <c r="DA39" i="4"/>
  <c r="HN38" i="24"/>
  <c r="HH37" i="24"/>
  <c r="DA23" i="4"/>
  <c r="DB16" i="2"/>
  <c r="DA16" i="2"/>
  <c r="DA38" i="6"/>
  <c r="HP15" i="24"/>
  <c r="HT21" i="24"/>
  <c r="HN20" i="24"/>
  <c r="HD39" i="24"/>
  <c r="GX38" i="24"/>
  <c r="DA44" i="4"/>
  <c r="HC16" i="24"/>
  <c r="DA14" i="4"/>
  <c r="GQ10" i="24"/>
  <c r="GW11" i="24"/>
  <c r="DB25" i="2"/>
  <c r="DA25" i="2"/>
  <c r="HI23" i="24"/>
  <c r="HC22" i="24"/>
  <c r="GX31" i="24"/>
  <c r="HD32" i="24"/>
  <c r="DA35" i="4"/>
  <c r="CS57" i="13"/>
  <c r="DB56" i="2"/>
  <c r="DA56" i="2"/>
  <c r="HU32" i="24"/>
  <c r="DA17" i="4"/>
  <c r="DA22" i="4"/>
  <c r="DA11" i="4"/>
  <c r="HC25" i="24"/>
  <c r="HJ18" i="24"/>
  <c r="DA48" i="4"/>
  <c r="HF18" i="24"/>
  <c r="GZ17" i="24"/>
  <c r="DA54" i="17"/>
  <c r="HC30" i="24"/>
  <c r="DB67" i="2"/>
  <c r="DC67" i="2" s="1"/>
  <c r="DA67" i="2"/>
  <c r="DC23" i="2"/>
  <c r="HM36" i="24"/>
  <c r="HS37" i="24"/>
  <c r="IF37" i="24" s="1"/>
  <c r="IS37" i="24" s="1"/>
  <c r="HL28" i="24"/>
  <c r="HR29" i="24"/>
  <c r="DA55" i="17"/>
  <c r="DA25" i="4"/>
  <c r="DA13" i="6"/>
  <c r="DB57" i="2"/>
  <c r="DA57" i="2"/>
  <c r="DA10" i="4"/>
  <c r="DA62" i="17"/>
  <c r="HV32" i="24"/>
  <c r="II32" i="24" s="1"/>
  <c r="HI28" i="24"/>
  <c r="HO29" i="24"/>
  <c r="DB34" i="2"/>
  <c r="DA34" i="2"/>
  <c r="DA30" i="4"/>
  <c r="DA28" i="4"/>
  <c r="DA24" i="4"/>
  <c r="HJ40" i="24"/>
  <c r="AQ6" i="24"/>
  <c r="AR5" i="24"/>
  <c r="HF14" i="24"/>
  <c r="GZ13" i="24"/>
  <c r="HP31" i="24"/>
  <c r="HK20" i="24"/>
  <c r="HE19" i="24"/>
  <c r="DC50" i="2"/>
  <c r="HL34" i="24"/>
  <c r="HR35" i="24"/>
  <c r="HF19" i="24"/>
  <c r="GZ18" i="24"/>
  <c r="DC35" i="2"/>
  <c r="DA14" i="6"/>
  <c r="HJ33" i="24"/>
  <c r="CS50" i="13"/>
  <c r="DB41" i="2"/>
  <c r="DA41" i="2"/>
  <c r="DA54" i="6"/>
  <c r="BM33" i="7"/>
  <c r="BN33" i="7"/>
  <c r="DC48" i="2"/>
  <c r="DA53" i="17"/>
  <c r="IV32" i="24"/>
  <c r="GW24" i="24"/>
  <c r="GQ23" i="24"/>
  <c r="HI29" i="24"/>
  <c r="HV29" i="24" s="1"/>
  <c r="DA54" i="4"/>
  <c r="DC20" i="2"/>
  <c r="HF15" i="24"/>
  <c r="HT38" i="24"/>
  <c r="HX30" i="24"/>
  <c r="DB52" i="2"/>
  <c r="DA52" i="2"/>
  <c r="DC18" i="2"/>
  <c r="HI24" i="24"/>
  <c r="HC23" i="24"/>
  <c r="DA58" i="4"/>
  <c r="DB49" i="2"/>
  <c r="DA49" i="2"/>
  <c r="HD19" i="24"/>
  <c r="GX18" i="24"/>
  <c r="HP40" i="24"/>
  <c r="HJ39" i="24"/>
  <c r="HI18" i="24"/>
  <c r="HL15" i="24"/>
  <c r="DA47" i="4"/>
  <c r="DA57" i="17"/>
  <c r="DC9" i="2"/>
  <c r="CS44" i="13"/>
  <c r="DB11" i="2"/>
  <c r="DA11" i="2"/>
  <c r="DA30" i="6"/>
  <c r="DA17" i="6"/>
  <c r="DA36" i="4"/>
  <c r="HB7" i="24"/>
  <c r="DB51" i="2"/>
  <c r="DA51" i="2"/>
  <c r="DA46" i="4"/>
  <c r="HG22" i="24"/>
  <c r="HA21" i="24"/>
  <c r="DA32" i="6"/>
  <c r="HP19" i="24"/>
  <c r="IC19" i="24" s="1"/>
  <c r="HE22" i="24"/>
  <c r="GY21" i="24"/>
  <c r="DC46" i="2"/>
  <c r="HQ33" i="24"/>
  <c r="ID33" i="24" s="1"/>
  <c r="IQ33" i="24" s="1"/>
  <c r="DA35" i="6"/>
  <c r="HD22" i="24"/>
  <c r="HQ22" i="24" s="1"/>
  <c r="GX21" i="24"/>
  <c r="DA59" i="4"/>
  <c r="DA55" i="4"/>
  <c r="HF10" i="24"/>
  <c r="DC15" i="2"/>
  <c r="HH36" i="24"/>
  <c r="HN37" i="24"/>
  <c r="DA43" i="4"/>
  <c r="DA61" i="17"/>
  <c r="DC22" i="2"/>
  <c r="HP21" i="24"/>
  <c r="DC29" i="2"/>
  <c r="DA7" i="4"/>
  <c r="GP9" i="24"/>
  <c r="GJ8" i="24"/>
  <c r="DA45" i="17"/>
  <c r="DC27" i="2"/>
  <c r="DB12" i="2"/>
  <c r="DA12" i="2"/>
  <c r="HJ20" i="24"/>
  <c r="DA56" i="6"/>
  <c r="HV41" i="24"/>
  <c r="DA53" i="4"/>
  <c r="HG18" i="24"/>
  <c r="HO31" i="24"/>
  <c r="IB31" i="24" s="1"/>
  <c r="DA27" i="4"/>
  <c r="CS55" i="13"/>
  <c r="DA21" i="6"/>
  <c r="DA47" i="6"/>
  <c r="DA19" i="4"/>
  <c r="HG23" i="24"/>
  <c r="HA22" i="24"/>
  <c r="HI19" i="24"/>
  <c r="DC53" i="2"/>
  <c r="DA48" i="17"/>
  <c r="DA25" i="6"/>
  <c r="DA52" i="6"/>
  <c r="DA28" i="6"/>
  <c r="DA22" i="6"/>
  <c r="GW17" i="24"/>
  <c r="GQ16" i="24"/>
  <c r="DA40" i="4"/>
  <c r="HC28" i="24"/>
  <c r="HK34" i="24"/>
  <c r="HE33" i="24"/>
  <c r="HE31" i="24"/>
  <c r="HK32" i="24"/>
  <c r="GP14" i="24"/>
  <c r="GJ13" i="24"/>
  <c r="DB40" i="2"/>
  <c r="DA40" i="2"/>
  <c r="DA38" i="4"/>
  <c r="DA58" i="17"/>
  <c r="DA56" i="4"/>
  <c r="DB19" i="2"/>
  <c r="DA19" i="2"/>
  <c r="DA43" i="17"/>
  <c r="HI12" i="24"/>
  <c r="HC11" i="24"/>
  <c r="DC38" i="2"/>
  <c r="DA55" i="6"/>
  <c r="HB15" i="24"/>
  <c r="DA60" i="4"/>
  <c r="DA42" i="4"/>
  <c r="GV10" i="24"/>
  <c r="HD13" i="24"/>
  <c r="GX12" i="24"/>
  <c r="HY31" i="24"/>
  <c r="IL31" i="24" s="1"/>
  <c r="IY31" i="24" s="1"/>
  <c r="HD8" i="24"/>
  <c r="HN36" i="24"/>
  <c r="HT37" i="24"/>
  <c r="DA31" i="4"/>
  <c r="HE34" i="24"/>
  <c r="HK35" i="24"/>
  <c r="HM20" i="24"/>
  <c r="HG19" i="24"/>
  <c r="IA28" i="24"/>
  <c r="CS48" i="13"/>
  <c r="HP41" i="24"/>
  <c r="HX17" i="24"/>
  <c r="HM24" i="24"/>
  <c r="HR16" i="24"/>
  <c r="IC37" i="24"/>
  <c r="DA26" i="4"/>
  <c r="DB36" i="2"/>
  <c r="DA36" i="2"/>
  <c r="HC18" i="24"/>
  <c r="HW36" i="24"/>
  <c r="DA49" i="17"/>
  <c r="HV16" i="24"/>
  <c r="DA13" i="4"/>
  <c r="GW27" i="24"/>
  <c r="HL37" i="24"/>
  <c r="HF36" i="24"/>
  <c r="HQ35" i="24"/>
  <c r="DA52" i="17"/>
  <c r="DC28" i="2"/>
  <c r="HF12" i="24"/>
  <c r="HI15" i="24"/>
  <c r="HD20" i="24"/>
  <c r="GX19" i="24"/>
  <c r="DA29" i="4"/>
  <c r="HR7" i="24"/>
  <c r="HH12" i="24"/>
  <c r="DC24" i="2"/>
  <c r="DC31" i="2"/>
  <c r="DA51" i="6"/>
  <c r="HO13" i="24"/>
  <c r="DA20" i="4"/>
  <c r="HI30" i="24"/>
  <c r="HB11" i="24"/>
  <c r="AJ5" i="12"/>
  <c r="AJ3" i="12"/>
  <c r="AK6" i="12"/>
  <c r="CS31" i="12" s="1"/>
  <c r="DB7" i="2"/>
  <c r="DA7" i="2"/>
  <c r="DC26" i="2"/>
  <c r="HJ14" i="24"/>
  <c r="HM29" i="24"/>
  <c r="HS30" i="24"/>
  <c r="IF30" i="24" s="1"/>
  <c r="IS30" i="24" s="1"/>
  <c r="JF30" i="24" s="1"/>
  <c r="GX7" i="24"/>
  <c r="CS53" i="13"/>
  <c r="HQ36" i="24"/>
  <c r="ID36" i="24" s="1"/>
  <c r="HI13" i="24"/>
  <c r="DA46" i="17"/>
  <c r="GZ8" i="24"/>
  <c r="GT7" i="24"/>
  <c r="DB13" i="2"/>
  <c r="DA13" i="2"/>
  <c r="DA41" i="4"/>
  <c r="HL22" i="24"/>
  <c r="HP34" i="24"/>
  <c r="DA34" i="4"/>
  <c r="DC32" i="2"/>
  <c r="DA46" i="6"/>
  <c r="HD24" i="24"/>
  <c r="HK23" i="24" s="1"/>
  <c r="DA20" i="6"/>
  <c r="DA40" i="6"/>
  <c r="DA44" i="6"/>
  <c r="CS46" i="13"/>
  <c r="HO25" i="24"/>
  <c r="HQ25" i="24"/>
  <c r="HW23" i="24"/>
  <c r="HT15" i="24"/>
  <c r="HN14" i="24"/>
  <c r="HT30" i="24"/>
  <c r="HN29" i="24"/>
  <c r="HN12" i="24"/>
  <c r="ID37" i="24"/>
  <c r="HX36" i="24"/>
  <c r="IC32" i="24"/>
  <c r="HW31" i="24"/>
  <c r="HJ7" i="24"/>
  <c r="IB40" i="24"/>
  <c r="HV39" i="24"/>
  <c r="IH41" i="24"/>
  <c r="HO14" i="24"/>
  <c r="IH38" i="24"/>
  <c r="IB37" i="24"/>
  <c r="IA31" i="24"/>
  <c r="HU30" i="24"/>
  <c r="IB41" i="24"/>
  <c r="HV40" i="24"/>
  <c r="HV21" i="24"/>
  <c r="HP20" i="24"/>
  <c r="HT20" i="24"/>
  <c r="HN19" i="24"/>
  <c r="HN24" i="24"/>
  <c r="HT11" i="24"/>
  <c r="IH40" i="24"/>
  <c r="IB39" i="24"/>
  <c r="IA30" i="24"/>
  <c r="HU29" i="24"/>
  <c r="IA40" i="24"/>
  <c r="HU39" i="24"/>
  <c r="HN7" i="24"/>
  <c r="IB30" i="24"/>
  <c r="HH10" i="24"/>
  <c r="HM10" i="24"/>
  <c r="HG9" i="24"/>
  <c r="IH31" i="24"/>
  <c r="JL31" i="24"/>
  <c r="HO16" i="24"/>
  <c r="HM15" i="24"/>
  <c r="HG14" i="24"/>
  <c r="HP7" i="24"/>
  <c r="ID31" i="24"/>
  <c r="IA23" i="24"/>
  <c r="HU22" i="24"/>
  <c r="HN10" i="24"/>
  <c r="HH9" i="24"/>
  <c r="HN9" i="24"/>
  <c r="S15" i="8"/>
  <c r="R32" i="17"/>
  <c r="CR48" i="5"/>
  <c r="HI26" i="24"/>
  <c r="BT15" i="7"/>
  <c r="BR15" i="7"/>
  <c r="BW15" i="7"/>
  <c r="BT7" i="7"/>
  <c r="BU7" i="7"/>
  <c r="CK35" i="7"/>
  <c r="CM35" i="7"/>
  <c r="BS35" i="7"/>
  <c r="CC35" i="7"/>
  <c r="BR31" i="7"/>
  <c r="BS31" i="7"/>
  <c r="U41" i="8"/>
  <c r="T16" i="8"/>
  <c r="AA29" i="8"/>
  <c r="CR37" i="4"/>
  <c r="Z17" i="8"/>
  <c r="AE19" i="8"/>
  <c r="T15" i="8"/>
  <c r="AG30" i="8"/>
  <c r="AH57" i="7"/>
  <c r="AH58" i="7"/>
  <c r="AH32" i="7"/>
  <c r="AH20" i="7"/>
  <c r="AH27" i="7"/>
  <c r="Y10" i="8"/>
  <c r="DB37" i="3"/>
  <c r="AE37" i="8"/>
  <c r="U31" i="8"/>
  <c r="CR17" i="4"/>
  <c r="DB48" i="4"/>
  <c r="CR10" i="4"/>
  <c r="DB28" i="4"/>
  <c r="W13" i="8"/>
  <c r="W18" i="8"/>
  <c r="Z23" i="8"/>
  <c r="AD22" i="8"/>
  <c r="DB35" i="6"/>
  <c r="AC10" i="8"/>
  <c r="AF19" i="8"/>
  <c r="AH34" i="8"/>
  <c r="DB38" i="4"/>
  <c r="Y15" i="8"/>
  <c r="AK36" i="8"/>
  <c r="CR26" i="4"/>
  <c r="AC36" i="8"/>
  <c r="Y11" i="8"/>
  <c r="DB7" i="3"/>
  <c r="HU26" i="24"/>
  <c r="CF15" i="7"/>
  <c r="CE15" i="7"/>
  <c r="CC15" i="7"/>
  <c r="CN7" i="7"/>
  <c r="CA7" i="7"/>
  <c r="CL7" i="7"/>
  <c r="DB53" i="6"/>
  <c r="CB35" i="7"/>
  <c r="BZ35" i="7"/>
  <c r="BR35" i="7"/>
  <c r="CG35" i="7"/>
  <c r="BX31" i="7"/>
  <c r="CC31" i="7"/>
  <c r="BW31" i="7"/>
  <c r="HD42" i="24"/>
  <c r="M13" i="8"/>
  <c r="U28" i="8"/>
  <c r="DB47" i="3"/>
  <c r="AE13" i="8"/>
  <c r="AC8" i="8"/>
  <c r="N14" i="8"/>
  <c r="DB15" i="6"/>
  <c r="AH54" i="7"/>
  <c r="AH51" i="7"/>
  <c r="AH39" i="7"/>
  <c r="AH38" i="7"/>
  <c r="AH18" i="7"/>
  <c r="AK20" i="8"/>
  <c r="N10" i="8"/>
  <c r="AA32" i="8"/>
  <c r="DB62" i="17"/>
  <c r="CO33" i="7"/>
  <c r="T24" i="8"/>
  <c r="AC15" i="8"/>
  <c r="AG39" i="8"/>
  <c r="CR36" i="4"/>
  <c r="X21" i="8"/>
  <c r="AB33" i="8"/>
  <c r="CR60" i="4"/>
  <c r="CR13" i="4"/>
  <c r="AA20" i="8"/>
  <c r="AF13" i="8"/>
  <c r="CR41" i="4"/>
  <c r="AK29" i="8"/>
  <c r="CR47" i="6"/>
  <c r="CD15" i="7"/>
  <c r="BU15" i="7"/>
  <c r="IB42" i="24"/>
  <c r="BX7" i="7"/>
  <c r="CL35" i="7"/>
  <c r="CH35" i="7"/>
  <c r="CN35" i="7"/>
  <c r="BY31" i="7"/>
  <c r="CH31" i="7"/>
  <c r="BT31" i="7"/>
  <c r="CM31" i="7"/>
  <c r="V25" i="8"/>
  <c r="G12" i="8"/>
  <c r="AE16" i="8"/>
  <c r="CR49" i="4"/>
  <c r="DB58" i="3"/>
  <c r="S14" i="8"/>
  <c r="DB54" i="3"/>
  <c r="DB17" i="3"/>
  <c r="AH55" i="7"/>
  <c r="AH44" i="7"/>
  <c r="AH41" i="7"/>
  <c r="AH14" i="7"/>
  <c r="AH12" i="7"/>
  <c r="DB9" i="6"/>
  <c r="AA17" i="8"/>
  <c r="DB45" i="4"/>
  <c r="CR23" i="4"/>
  <c r="AA39" i="8"/>
  <c r="T11" i="8"/>
  <c r="CR35" i="4"/>
  <c r="CR22" i="4"/>
  <c r="AC18" i="8"/>
  <c r="CR25" i="4"/>
  <c r="CR24" i="4"/>
  <c r="AH20" i="8"/>
  <c r="BQ33" i="7"/>
  <c r="N23" i="8"/>
  <c r="AF18" i="8"/>
  <c r="DB11" i="3"/>
  <c r="AA22" i="8"/>
  <c r="CR53" i="4"/>
  <c r="T17" i="8"/>
  <c r="AB31" i="8"/>
  <c r="CR31" i="4"/>
  <c r="DB36" i="3"/>
  <c r="U19" i="8"/>
  <c r="AA24" i="8"/>
  <c r="AD9" i="8"/>
  <c r="AK14" i="8"/>
  <c r="AD14" i="8"/>
  <c r="X15" i="25"/>
  <c r="HP42" i="24"/>
  <c r="CJ15" i="7"/>
  <c r="CI15" i="7"/>
  <c r="X25" i="8"/>
  <c r="DB50" i="4"/>
  <c r="CJ7" i="7"/>
  <c r="BW7" i="7"/>
  <c r="CH7" i="7"/>
  <c r="HV42" i="24"/>
  <c r="CU52" i="5"/>
  <c r="CU51" i="6" s="1"/>
  <c r="CE35" i="7"/>
  <c r="CY35" i="7"/>
  <c r="BU35" i="7"/>
  <c r="CI31" i="7"/>
  <c r="CL31" i="7"/>
  <c r="BV31" i="7"/>
  <c r="T28" i="8"/>
  <c r="Z29" i="8"/>
  <c r="AH49" i="7"/>
  <c r="AH47" i="7"/>
  <c r="AH17" i="7"/>
  <c r="AH28" i="7"/>
  <c r="AH8" i="7"/>
  <c r="U16" i="8"/>
  <c r="DB16" i="3"/>
  <c r="U38" i="8"/>
  <c r="DB25" i="3"/>
  <c r="W17" i="8"/>
  <c r="AJ36" i="8"/>
  <c r="AF28" i="8"/>
  <c r="AB19" i="8"/>
  <c r="AG33" i="8"/>
  <c r="AF29" i="8"/>
  <c r="CR58" i="4"/>
  <c r="AI15" i="8"/>
  <c r="Y7" i="8"/>
  <c r="U21" i="8"/>
  <c r="AE36" i="8"/>
  <c r="DB12" i="3"/>
  <c r="AD18" i="8"/>
  <c r="N16" i="8"/>
  <c r="AH32" i="8"/>
  <c r="AF12" i="8"/>
  <c r="S10" i="8"/>
  <c r="HC26" i="24"/>
  <c r="AG14" i="8"/>
  <c r="AI22" i="8"/>
  <c r="AK10" i="8"/>
  <c r="AL14" i="25"/>
  <c r="AG41" i="8"/>
  <c r="CH15" i="7"/>
  <c r="BV15" i="7"/>
  <c r="CG15" i="7"/>
  <c r="BS15" i="7"/>
  <c r="HG26" i="24"/>
  <c r="CY7" i="7"/>
  <c r="CB7" i="7"/>
  <c r="CI7" i="7"/>
  <c r="BY7" i="7"/>
  <c r="CA35" i="7"/>
  <c r="CI35" i="7"/>
  <c r="CF31" i="7"/>
  <c r="BU31" i="7"/>
  <c r="CY31" i="7"/>
  <c r="GX42" i="24"/>
  <c r="N27" i="8"/>
  <c r="DB8" i="3"/>
  <c r="CR18" i="4"/>
  <c r="AH59" i="7"/>
  <c r="AH45" i="7"/>
  <c r="AH42" i="7"/>
  <c r="AH10" i="7"/>
  <c r="AH25" i="7"/>
  <c r="DB44" i="4"/>
  <c r="DB11" i="4"/>
  <c r="AG40" i="8"/>
  <c r="CR54" i="4"/>
  <c r="DB52" i="3"/>
  <c r="DB49" i="3"/>
  <c r="DB47" i="4"/>
  <c r="DB30" i="6"/>
  <c r="DB51" i="3"/>
  <c r="AB22" i="8"/>
  <c r="AK37" i="8"/>
  <c r="DB7" i="4"/>
  <c r="CR40" i="4"/>
  <c r="M14" i="8"/>
  <c r="Z11" i="8"/>
  <c r="AA13" i="8"/>
  <c r="AB34" i="8"/>
  <c r="Z18" i="8"/>
  <c r="HO26" i="24"/>
  <c r="DB29" i="4"/>
  <c r="AJ29" i="8"/>
  <c r="HM26" i="24"/>
  <c r="CL15" i="7"/>
  <c r="CN15" i="7"/>
  <c r="CK15" i="7"/>
  <c r="CB15" i="7"/>
  <c r="H15" i="25"/>
  <c r="BV7" i="7"/>
  <c r="BZ7" i="7"/>
  <c r="CC7" i="7"/>
  <c r="CE7" i="7"/>
  <c r="DB59" i="6"/>
  <c r="BT35" i="7"/>
  <c r="BW35" i="7"/>
  <c r="CJ31" i="7"/>
  <c r="CG31" i="7"/>
  <c r="CK31" i="7"/>
  <c r="S11" i="8"/>
  <c r="T7" i="8"/>
  <c r="AF27" i="8"/>
  <c r="AC9" i="8"/>
  <c r="AC7" i="8"/>
  <c r="DB65" i="17"/>
  <c r="CR32" i="4"/>
  <c r="Y16" i="8"/>
  <c r="AH48" i="7"/>
  <c r="AH60" i="7"/>
  <c r="AH24" i="7"/>
  <c r="AH29" i="7"/>
  <c r="AH13" i="7"/>
  <c r="CR57" i="4"/>
  <c r="W7" i="8"/>
  <c r="DB56" i="3"/>
  <c r="AI28" i="8"/>
  <c r="DB57" i="3"/>
  <c r="DB34" i="3"/>
  <c r="AI34" i="8"/>
  <c r="DB41" i="3"/>
  <c r="V21" i="8"/>
  <c r="CR59" i="4"/>
  <c r="AG20" i="8"/>
  <c r="CR27" i="4"/>
  <c r="CR19" i="4"/>
  <c r="G13" i="8"/>
  <c r="U12" i="8"/>
  <c r="AH35" i="8"/>
  <c r="AJ24" i="8"/>
  <c r="GQ26" i="24"/>
  <c r="DB20" i="4"/>
  <c r="W8" i="8"/>
  <c r="CR34" i="4"/>
  <c r="AK24" i="8"/>
  <c r="AJ26" i="8"/>
  <c r="AK7" i="8"/>
  <c r="AJ10" i="8"/>
  <c r="AJ15" i="8"/>
  <c r="AG7" i="8"/>
  <c r="AD15" i="25"/>
  <c r="AD25" i="8"/>
  <c r="CM15" i="7"/>
  <c r="BY15" i="7"/>
  <c r="BX15" i="7"/>
  <c r="CK7" i="7"/>
  <c r="BS7" i="7"/>
  <c r="CG7" i="7"/>
  <c r="BR7" i="7"/>
  <c r="BY35" i="7"/>
  <c r="BX35" i="7"/>
  <c r="BZ31" i="7"/>
  <c r="CB31" i="7"/>
  <c r="CE31" i="7"/>
  <c r="Y12" i="8"/>
  <c r="AH37" i="8"/>
  <c r="AH29" i="8"/>
  <c r="DB42" i="3"/>
  <c r="DB63" i="17"/>
  <c r="Z12" i="8"/>
  <c r="AH50" i="7"/>
  <c r="AH46" i="7"/>
  <c r="AH52" i="7"/>
  <c r="AH23" i="7"/>
  <c r="AH26" i="7"/>
  <c r="CR52" i="4"/>
  <c r="DB21" i="3"/>
  <c r="N28" i="8"/>
  <c r="CR39" i="4"/>
  <c r="Z16" i="8"/>
  <c r="AF23" i="8"/>
  <c r="Z25" i="8"/>
  <c r="AA19" i="8"/>
  <c r="DB46" i="4"/>
  <c r="DB43" i="4"/>
  <c r="M9" i="8"/>
  <c r="AD23" i="8"/>
  <c r="Z28" i="8"/>
  <c r="DB40" i="3"/>
  <c r="CR56" i="4"/>
  <c r="DB55" i="6"/>
  <c r="L31" i="17"/>
  <c r="AJ20" i="8"/>
  <c r="T27" i="8"/>
  <c r="AC12" i="8"/>
  <c r="AE12" i="8"/>
  <c r="U7" i="8"/>
  <c r="Q7" i="8"/>
  <c r="HA26" i="24"/>
  <c r="AK19" i="8"/>
  <c r="AE10" i="8"/>
  <c r="Y31" i="17"/>
  <c r="AE9" i="8"/>
  <c r="S30" i="17"/>
  <c r="CQ52" i="6"/>
  <c r="BZ15" i="7"/>
  <c r="CY15" i="7"/>
  <c r="CA15" i="7"/>
  <c r="CD7" i="7"/>
  <c r="CF7" i="7"/>
  <c r="CM7" i="7"/>
  <c r="CJ35" i="7"/>
  <c r="BV35" i="7"/>
  <c r="CF35" i="7"/>
  <c r="CD35" i="7"/>
  <c r="CA31" i="7"/>
  <c r="CN31" i="7"/>
  <c r="CD31" i="7"/>
  <c r="DB60" i="6"/>
  <c r="N15" i="8"/>
  <c r="AB36" i="8"/>
  <c r="AB28" i="8"/>
  <c r="Y18" i="8"/>
  <c r="AH56" i="7"/>
  <c r="AH53" i="7"/>
  <c r="AH36" i="7"/>
  <c r="AH19" i="7"/>
  <c r="AH22" i="7"/>
  <c r="CR8" i="4"/>
  <c r="AE11" i="8"/>
  <c r="T29" i="8"/>
  <c r="AK38" i="8"/>
  <c r="CR14" i="4"/>
  <c r="Z22" i="8"/>
  <c r="AG18" i="8"/>
  <c r="Z30" i="8"/>
  <c r="AC14" i="8"/>
  <c r="AC19" i="8"/>
  <c r="I32" i="17"/>
  <c r="AF24" i="8"/>
  <c r="U18" i="8"/>
  <c r="CR55" i="4"/>
  <c r="G8" i="8"/>
  <c r="X22" i="8"/>
  <c r="AH23" i="8"/>
  <c r="DB19" i="3"/>
  <c r="AA8" i="8"/>
  <c r="AD19" i="8"/>
  <c r="AI37" i="8"/>
  <c r="AF15" i="8"/>
  <c r="AF30" i="8"/>
  <c r="DB13" i="3"/>
  <c r="AK9" i="8"/>
  <c r="AG26" i="8"/>
  <c r="AK12" i="8"/>
  <c r="CR48" i="6"/>
  <c r="AF26" i="8"/>
  <c r="CR37" i="5"/>
  <c r="DB37" i="4"/>
  <c r="DB37" i="5" s="1"/>
  <c r="DB37" i="6" s="1"/>
  <c r="CR17" i="5"/>
  <c r="DB48" i="5"/>
  <c r="DB48" i="6" s="1"/>
  <c r="CR10" i="5"/>
  <c r="DB28" i="5"/>
  <c r="DB38" i="5"/>
  <c r="CR26" i="5"/>
  <c r="AA42" i="8"/>
  <c r="DB61" i="11"/>
  <c r="CR36" i="5"/>
  <c r="CR61" i="5"/>
  <c r="CR13" i="5"/>
  <c r="CR41" i="5"/>
  <c r="CR50" i="5"/>
  <c r="CR49" i="5"/>
  <c r="DB58" i="4"/>
  <c r="DB59" i="5" s="1"/>
  <c r="DB58" i="6" s="1"/>
  <c r="DB54" i="4"/>
  <c r="DB55" i="5" s="1"/>
  <c r="DB54" i="6" s="1"/>
  <c r="DB17" i="4"/>
  <c r="DB17" i="5" s="1"/>
  <c r="DB17" i="6" s="1"/>
  <c r="DB45" i="5"/>
  <c r="CR23" i="5"/>
  <c r="CR35" i="5"/>
  <c r="CR22" i="5"/>
  <c r="CR25" i="5"/>
  <c r="CR24" i="5"/>
  <c r="CR54" i="5"/>
  <c r="CR31" i="5"/>
  <c r="DB36" i="4"/>
  <c r="DB36" i="5" s="1"/>
  <c r="DB36" i="6" s="1"/>
  <c r="DB51" i="5"/>
  <c r="DB16" i="4"/>
  <c r="DB25" i="4"/>
  <c r="DB25" i="5" s="1"/>
  <c r="DB25" i="6" s="1"/>
  <c r="CR59" i="5"/>
  <c r="W15" i="25"/>
  <c r="DB12" i="4"/>
  <c r="Z26" i="8"/>
  <c r="AD26" i="8"/>
  <c r="U42" i="8"/>
  <c r="DB8" i="4"/>
  <c r="DB8" i="5" s="1"/>
  <c r="DB8" i="6" s="1"/>
  <c r="CR18" i="5"/>
  <c r="DB44" i="5"/>
  <c r="DB11" i="5"/>
  <c r="CR55" i="5"/>
  <c r="DB52" i="4"/>
  <c r="DB53" i="5" s="1"/>
  <c r="DB52" i="6" s="1"/>
  <c r="DB49" i="4"/>
  <c r="DB50" i="5" s="1"/>
  <c r="DB49" i="6" s="1"/>
  <c r="DB47" i="5"/>
  <c r="DB51" i="4"/>
  <c r="DB7" i="5"/>
  <c r="CR40" i="5"/>
  <c r="DB29" i="5"/>
  <c r="R15" i="25"/>
  <c r="AA15" i="25"/>
  <c r="CR32" i="5"/>
  <c r="CR58" i="5"/>
  <c r="U15" i="25"/>
  <c r="DB56" i="4"/>
  <c r="DB57" i="5" s="1"/>
  <c r="DB56" i="6" s="1"/>
  <c r="DB57" i="4"/>
  <c r="DB58" i="5" s="1"/>
  <c r="DB57" i="6" s="1"/>
  <c r="DB34" i="4"/>
  <c r="DB34" i="5" s="1"/>
  <c r="DB34" i="6" s="1"/>
  <c r="DB41" i="4"/>
  <c r="DB41" i="5" s="1"/>
  <c r="DB41" i="6" s="1"/>
  <c r="CR60" i="5"/>
  <c r="CR27" i="5"/>
  <c r="CR19" i="5"/>
  <c r="N26" i="8"/>
  <c r="DB20" i="5"/>
  <c r="CR34" i="5"/>
  <c r="DB42" i="4"/>
  <c r="DB62" i="11"/>
  <c r="CR53" i="5"/>
  <c r="DB21" i="4"/>
  <c r="CR39" i="5"/>
  <c r="DB46" i="5"/>
  <c r="DB43" i="5"/>
  <c r="DB40" i="4"/>
  <c r="DB40" i="5" s="1"/>
  <c r="DB40" i="6" s="1"/>
  <c r="CR57" i="5"/>
  <c r="S15" i="25"/>
  <c r="O15" i="25"/>
  <c r="X26" i="8"/>
  <c r="CR8" i="5"/>
  <c r="CR14" i="5"/>
  <c r="CR56" i="5"/>
  <c r="DB19" i="4"/>
  <c r="DB19" i="5" s="1"/>
  <c r="DB19" i="6" s="1"/>
  <c r="DB13" i="4"/>
  <c r="DB13" i="5" s="1"/>
  <c r="DB13" i="6" s="1"/>
  <c r="CR37" i="6"/>
  <c r="CR17" i="6"/>
  <c r="CR10" i="6"/>
  <c r="DB28" i="6"/>
  <c r="DB38" i="6"/>
  <c r="CR26" i="6"/>
  <c r="CR36" i="6"/>
  <c r="CR60" i="6"/>
  <c r="CR13" i="6"/>
  <c r="CR41" i="6"/>
  <c r="CR49" i="6"/>
  <c r="DB45" i="6"/>
  <c r="CR23" i="6"/>
  <c r="CR35" i="6"/>
  <c r="CR22" i="6"/>
  <c r="CR25" i="6"/>
  <c r="CR24" i="6"/>
  <c r="CR53" i="6"/>
  <c r="CR31" i="6"/>
  <c r="DB50" i="6"/>
  <c r="DB16" i="5"/>
  <c r="CR58" i="6"/>
  <c r="DB12" i="5"/>
  <c r="CR18" i="6"/>
  <c r="DB44" i="6"/>
  <c r="DB11" i="6"/>
  <c r="CR54" i="6"/>
  <c r="DB47" i="6"/>
  <c r="DB52" i="5"/>
  <c r="DB7" i="6"/>
  <c r="CR40" i="6"/>
  <c r="DB29" i="6"/>
  <c r="CR32" i="6"/>
  <c r="CR57" i="6"/>
  <c r="CR59" i="6"/>
  <c r="CR27" i="6"/>
  <c r="CR19" i="6"/>
  <c r="DB20" i="6"/>
  <c r="CR34" i="6"/>
  <c r="DB42" i="5"/>
  <c r="CR52" i="6"/>
  <c r="DB21" i="5"/>
  <c r="CR39" i="6"/>
  <c r="DB46" i="6"/>
  <c r="DB43" i="6"/>
  <c r="CR56" i="6"/>
  <c r="CR8" i="6"/>
  <c r="CR14" i="6"/>
  <c r="CR55" i="6"/>
  <c r="DB16" i="6"/>
  <c r="DB12" i="6"/>
  <c r="DB51" i="6"/>
  <c r="DB42" i="6"/>
  <c r="DB21" i="6"/>
  <c r="ID35" i="24" l="1"/>
  <c r="IB32" i="24"/>
  <c r="IC31" i="24"/>
  <c r="IP31" i="24" s="1"/>
  <c r="DC21" i="6"/>
  <c r="DC42" i="6"/>
  <c r="DC51" i="6"/>
  <c r="DC12" i="6"/>
  <c r="DC16" i="6"/>
  <c r="DC55" i="6"/>
  <c r="DC14" i="6"/>
  <c r="DC8" i="6"/>
  <c r="DC56" i="6"/>
  <c r="DC43" i="6"/>
  <c r="DC46" i="6"/>
  <c r="DC39" i="6"/>
  <c r="DC21" i="5"/>
  <c r="DC52" i="6"/>
  <c r="DC42" i="5"/>
  <c r="DC34" i="6"/>
  <c r="DC20" i="6"/>
  <c r="DC19" i="6"/>
  <c r="DC27" i="6"/>
  <c r="DC59" i="6"/>
  <c r="DC57" i="6"/>
  <c r="DC32" i="6"/>
  <c r="DC29" i="6"/>
  <c r="DC40" i="6"/>
  <c r="DC7" i="6"/>
  <c r="DC52" i="5"/>
  <c r="DC54" i="6"/>
  <c r="DC11" i="6"/>
  <c r="DC44" i="6"/>
  <c r="DC18" i="6"/>
  <c r="DC12" i="5"/>
  <c r="DC58" i="6"/>
  <c r="DC16" i="5"/>
  <c r="DC50" i="6"/>
  <c r="DC31" i="6"/>
  <c r="DC53" i="6"/>
  <c r="DC24" i="6"/>
  <c r="DC25" i="6"/>
  <c r="DC22" i="6"/>
  <c r="DC35" i="6"/>
  <c r="DC23" i="6"/>
  <c r="DC45" i="6"/>
  <c r="DC49" i="6"/>
  <c r="DC41" i="6"/>
  <c r="DC13" i="6"/>
  <c r="DC60" i="6"/>
  <c r="DC36" i="6"/>
  <c r="DC26" i="6"/>
  <c r="DC38" i="6"/>
  <c r="DC28" i="6"/>
  <c r="DC10" i="6"/>
  <c r="DC17" i="6"/>
  <c r="DC37" i="6"/>
  <c r="DC56" i="5"/>
  <c r="DC14" i="5"/>
  <c r="DC8" i="5"/>
  <c r="DC57" i="5"/>
  <c r="DC43" i="5"/>
  <c r="DC46" i="5"/>
  <c r="DC39" i="5"/>
  <c r="DC21" i="4"/>
  <c r="DC53" i="5"/>
  <c r="DC62" i="11"/>
  <c r="DC42" i="4"/>
  <c r="DC34" i="5"/>
  <c r="DC20" i="5"/>
  <c r="DC19" i="5"/>
  <c r="DC27" i="5"/>
  <c r="DC60" i="5"/>
  <c r="DC58" i="5"/>
  <c r="DC32" i="5"/>
  <c r="DC29" i="5"/>
  <c r="DC40" i="5"/>
  <c r="DC7" i="5"/>
  <c r="DC51" i="4"/>
  <c r="DC47" i="5"/>
  <c r="DC55" i="5"/>
  <c r="DC11" i="5"/>
  <c r="DC44" i="5"/>
  <c r="DC18" i="5"/>
  <c r="DC12" i="4"/>
  <c r="DC59" i="5"/>
  <c r="DC16" i="4"/>
  <c r="DC51" i="5"/>
  <c r="DC31" i="5"/>
  <c r="DC54" i="5"/>
  <c r="DC24" i="5"/>
  <c r="DC25" i="5"/>
  <c r="DC22" i="5"/>
  <c r="DC35" i="5"/>
  <c r="DC23" i="5"/>
  <c r="DC45" i="5"/>
  <c r="DC50" i="5"/>
  <c r="DC41" i="5"/>
  <c r="DC13" i="5"/>
  <c r="DC61" i="5"/>
  <c r="DC36" i="5"/>
  <c r="DC61" i="11"/>
  <c r="DC26" i="5"/>
  <c r="DC38" i="5"/>
  <c r="DC28" i="5"/>
  <c r="DC10" i="5"/>
  <c r="DC17" i="5"/>
  <c r="DC37" i="5"/>
  <c r="DC48" i="6"/>
  <c r="DC13" i="3"/>
  <c r="DC19" i="3"/>
  <c r="G73" i="8"/>
  <c r="G68" i="8"/>
  <c r="G74" i="8"/>
  <c r="G70" i="8"/>
  <c r="G69" i="8"/>
  <c r="G72" i="8"/>
  <c r="G71" i="8"/>
  <c r="G75" i="8"/>
  <c r="DC55" i="4"/>
  <c r="DC14" i="4"/>
  <c r="DC8" i="4"/>
  <c r="BL31" i="7"/>
  <c r="BK31" i="7" s="1"/>
  <c r="HH25" i="24"/>
  <c r="Q70" i="8"/>
  <c r="Q75" i="8"/>
  <c r="Q72" i="8"/>
  <c r="Q69" i="8"/>
  <c r="Q71" i="8"/>
  <c r="Q73" i="8"/>
  <c r="Q68" i="8"/>
  <c r="Q74" i="8"/>
  <c r="DC56" i="4"/>
  <c r="DC40" i="3"/>
  <c r="M74" i="8"/>
  <c r="M75" i="8"/>
  <c r="M72" i="8"/>
  <c r="M73" i="8"/>
  <c r="M71" i="8"/>
  <c r="M70" i="8"/>
  <c r="M69" i="8"/>
  <c r="M68" i="8"/>
  <c r="DC43" i="4"/>
  <c r="DC46" i="4"/>
  <c r="DC39" i="4"/>
  <c r="DC21" i="3"/>
  <c r="DC52" i="4"/>
  <c r="DC63" i="17"/>
  <c r="DC42" i="3"/>
  <c r="DC34" i="4"/>
  <c r="DC20" i="4"/>
  <c r="GX25" i="24"/>
  <c r="DC19" i="4"/>
  <c r="DC27" i="4"/>
  <c r="DC59" i="4"/>
  <c r="V72" i="8"/>
  <c r="V70" i="8"/>
  <c r="V75" i="8"/>
  <c r="V73" i="8"/>
  <c r="V68" i="8"/>
  <c r="V74" i="8"/>
  <c r="V69" i="8"/>
  <c r="V71" i="8"/>
  <c r="DC41" i="3"/>
  <c r="DC34" i="3"/>
  <c r="DC57" i="3"/>
  <c r="DC56" i="3"/>
  <c r="W69" i="8"/>
  <c r="W72" i="8"/>
  <c r="W74" i="8"/>
  <c r="W70" i="8"/>
  <c r="W71" i="8"/>
  <c r="W73" i="8"/>
  <c r="W75" i="8"/>
  <c r="W68" i="8"/>
  <c r="DC57" i="4"/>
  <c r="DC32" i="4"/>
  <c r="DC65" i="17"/>
  <c r="BL15" i="7"/>
  <c r="BK15" i="7" s="1"/>
  <c r="HT25" i="24"/>
  <c r="DC29" i="4"/>
  <c r="HV25" i="24"/>
  <c r="IC24" i="24" s="1"/>
  <c r="AV34" i="8"/>
  <c r="AR34" i="8"/>
  <c r="BB34" i="8"/>
  <c r="AW34" i="8"/>
  <c r="BA34" i="8"/>
  <c r="AS34" i="8"/>
  <c r="AX34" i="8"/>
  <c r="BE34" i="8"/>
  <c r="CW34" i="8"/>
  <c r="AY34" i="8"/>
  <c r="CT34" i="8"/>
  <c r="BJ34" i="8"/>
  <c r="AP34" i="8"/>
  <c r="BG34" i="8"/>
  <c r="AZ34" i="8"/>
  <c r="AT34" i="8"/>
  <c r="BI34" i="8"/>
  <c r="AU34" i="8"/>
  <c r="BD34" i="8"/>
  <c r="CX34" i="8"/>
  <c r="AQ34" i="8"/>
  <c r="BC34" i="8"/>
  <c r="AN34" i="8"/>
  <c r="BH34" i="8"/>
  <c r="AO34" i="8"/>
  <c r="BF34" i="8"/>
  <c r="CS34" i="8"/>
  <c r="DC40" i="4"/>
  <c r="DC7" i="4"/>
  <c r="DC51" i="3"/>
  <c r="DC30" i="6"/>
  <c r="DC47" i="4"/>
  <c r="DC49" i="3"/>
  <c r="DC52" i="3"/>
  <c r="DC54" i="4"/>
  <c r="DC11" i="4"/>
  <c r="DC44" i="4"/>
  <c r="DC18" i="4"/>
  <c r="DC8" i="3"/>
  <c r="HE41" i="24"/>
  <c r="HJ25" i="24"/>
  <c r="S69" i="8"/>
  <c r="S70" i="8"/>
  <c r="S71" i="8"/>
  <c r="S75" i="8"/>
  <c r="S73" i="8"/>
  <c r="S68" i="8"/>
  <c r="S74" i="8"/>
  <c r="S72" i="8"/>
  <c r="DC12" i="3"/>
  <c r="Y74" i="8"/>
  <c r="Y71" i="8"/>
  <c r="Y69" i="8"/>
  <c r="Y68" i="8"/>
  <c r="Y73" i="8"/>
  <c r="Y70" i="8"/>
  <c r="Y75" i="8"/>
  <c r="Y72" i="8"/>
  <c r="DC58" i="4"/>
  <c r="DC25" i="3"/>
  <c r="DC16" i="3"/>
  <c r="AH64" i="7"/>
  <c r="AH62" i="7"/>
  <c r="AH68" i="7"/>
  <c r="AH65" i="7"/>
  <c r="AH63" i="7"/>
  <c r="AH66" i="7"/>
  <c r="AH61" i="7"/>
  <c r="AH67" i="7"/>
  <c r="DC50" i="4"/>
  <c r="DC36" i="3"/>
  <c r="DC31" i="4"/>
  <c r="DC53" i="4"/>
  <c r="DC11" i="3"/>
  <c r="DC24" i="4"/>
  <c r="DC25" i="4"/>
  <c r="DC22" i="4"/>
  <c r="DC35" i="4"/>
  <c r="DC23" i="4"/>
  <c r="DC45" i="4"/>
  <c r="DC9" i="6"/>
  <c r="DC17" i="3"/>
  <c r="DC54" i="3"/>
  <c r="DC58" i="3"/>
  <c r="DC49" i="4"/>
  <c r="BL35" i="7"/>
  <c r="BK35" i="7" s="1"/>
  <c r="DC47" i="6"/>
  <c r="DC41" i="4"/>
  <c r="DC13" i="4"/>
  <c r="DC60" i="4"/>
  <c r="X73" i="8"/>
  <c r="X69" i="8"/>
  <c r="X72" i="8"/>
  <c r="X70" i="8"/>
  <c r="X74" i="8"/>
  <c r="X75" i="8"/>
  <c r="X71" i="8"/>
  <c r="X68" i="8"/>
  <c r="DC36" i="4"/>
  <c r="DC62" i="17"/>
  <c r="DC15" i="6"/>
  <c r="DC47" i="3"/>
  <c r="BL7" i="7"/>
  <c r="BK7" i="7" s="1"/>
  <c r="DC7" i="3"/>
  <c r="DC26" i="4"/>
  <c r="DC38" i="4"/>
  <c r="DC28" i="4"/>
  <c r="DC10" i="4"/>
  <c r="DC48" i="4"/>
  <c r="DC17" i="4"/>
  <c r="DC37" i="3"/>
  <c r="DC37" i="4"/>
  <c r="DC48" i="5"/>
  <c r="CV31" i="12"/>
  <c r="CZ31" i="12"/>
  <c r="CV46" i="13"/>
  <c r="CZ46" i="13"/>
  <c r="DC13" i="2"/>
  <c r="CZ53" i="13"/>
  <c r="CV53" i="13"/>
  <c r="CS12" i="12"/>
  <c r="HV30" i="24"/>
  <c r="II30" i="24" s="1"/>
  <c r="HY37" i="24"/>
  <c r="HN18" i="24"/>
  <c r="HT19" i="24"/>
  <c r="CS26" i="12"/>
  <c r="DC19" i="2"/>
  <c r="HN22" i="24"/>
  <c r="HH21" i="24"/>
  <c r="CV55" i="13"/>
  <c r="CZ55" i="13"/>
  <c r="GQ7" i="24"/>
  <c r="GW8" i="24"/>
  <c r="CS40" i="12"/>
  <c r="HK18" i="24"/>
  <c r="HE17" i="24"/>
  <c r="CS39" i="12"/>
  <c r="HS14" i="24"/>
  <c r="CS21" i="12"/>
  <c r="HP30" i="24"/>
  <c r="HW18" i="24"/>
  <c r="IJ18" i="24" s="1"/>
  <c r="HP22" i="24"/>
  <c r="HJ21" i="24"/>
  <c r="IC15" i="24"/>
  <c r="IA38" i="24"/>
  <c r="HJ29" i="24"/>
  <c r="AK6" i="7"/>
  <c r="CS35" i="7" s="1"/>
  <c r="AJ5" i="7"/>
  <c r="AJ3" i="7"/>
  <c r="HO18" i="24"/>
  <c r="HI17" i="24"/>
  <c r="CS56" i="12"/>
  <c r="HR28" i="24"/>
  <c r="HL27" i="24"/>
  <c r="HL35" i="24"/>
  <c r="HR36" i="24"/>
  <c r="CS47" i="12"/>
  <c r="IH27" i="24"/>
  <c r="CV47" i="13"/>
  <c r="CZ47" i="13"/>
  <c r="GX14" i="24"/>
  <c r="HD15" i="24"/>
  <c r="HG7" i="24"/>
  <c r="HK7" i="24"/>
  <c r="CS23" i="12"/>
  <c r="HM11" i="24"/>
  <c r="HJ27" i="24"/>
  <c r="IE16" i="24"/>
  <c r="CS25" i="12"/>
  <c r="DC40" i="2"/>
  <c r="HP28" i="24"/>
  <c r="HT23" i="24"/>
  <c r="HC9" i="24"/>
  <c r="CS37" i="12"/>
  <c r="HQ19" i="24"/>
  <c r="CS33" i="12"/>
  <c r="AR6" i="24"/>
  <c r="AS5" i="24"/>
  <c r="CS18" i="12"/>
  <c r="IE29" i="24"/>
  <c r="HP25" i="24"/>
  <c r="GX27" i="24"/>
  <c r="HD28" i="24"/>
  <c r="DC21" i="2"/>
  <c r="HP12" i="24"/>
  <c r="CS35" i="12"/>
  <c r="DC42" i="2"/>
  <c r="HX29" i="24"/>
  <c r="CS53" i="12"/>
  <c r="CV56" i="13"/>
  <c r="CZ56" i="13"/>
  <c r="HO12" i="24"/>
  <c r="BM35" i="7"/>
  <c r="BN35" i="7"/>
  <c r="HM8" i="24"/>
  <c r="CS19" i="12"/>
  <c r="IJ36" i="24"/>
  <c r="IQ35" i="24" s="1"/>
  <c r="HX35" i="24"/>
  <c r="HK12" i="24"/>
  <c r="HE11" i="24"/>
  <c r="CS11" i="12"/>
  <c r="GQ12" i="24"/>
  <c r="GW13" i="24"/>
  <c r="HW20" i="24"/>
  <c r="CS30" i="12"/>
  <c r="HF20" i="24"/>
  <c r="HL21" i="24"/>
  <c r="CS43" i="12"/>
  <c r="DC41" i="2"/>
  <c r="HY34" i="24"/>
  <c r="HS33" i="24"/>
  <c r="DC34" i="2"/>
  <c r="CS41" i="12"/>
  <c r="DC57" i="2"/>
  <c r="HS27" i="24"/>
  <c r="HY28" i="24"/>
  <c r="DC56" i="2"/>
  <c r="HM7" i="24"/>
  <c r="AJ2" i="7"/>
  <c r="HV27" i="24"/>
  <c r="CS14" i="12"/>
  <c r="CZ59" i="13"/>
  <c r="CV59" i="13"/>
  <c r="HC10" i="24"/>
  <c r="HI11" i="24"/>
  <c r="HZ29" i="24"/>
  <c r="IM29" i="24" s="1"/>
  <c r="IZ29" i="24" s="1"/>
  <c r="HT28" i="24"/>
  <c r="CS54" i="12"/>
  <c r="HP18" i="24"/>
  <c r="HR34" i="24"/>
  <c r="HL33" i="24"/>
  <c r="HQ13" i="24"/>
  <c r="HP11" i="24"/>
  <c r="HJ10" i="24"/>
  <c r="HC14" i="24"/>
  <c r="CS28" i="12"/>
  <c r="IA37" i="24"/>
  <c r="HR22" i="24"/>
  <c r="DC51" i="2"/>
  <c r="DC49" i="2"/>
  <c r="CS34" i="12"/>
  <c r="DC52" i="2"/>
  <c r="CZ50" i="13"/>
  <c r="CV50" i="13"/>
  <c r="HW40" i="24"/>
  <c r="IJ40" i="24" s="1"/>
  <c r="CS8" i="12"/>
  <c r="CZ57" i="13"/>
  <c r="CV57" i="13"/>
  <c r="DC8" i="2"/>
  <c r="CV51" i="13"/>
  <c r="CZ51" i="13"/>
  <c r="HD27" i="24"/>
  <c r="CZ60" i="13"/>
  <c r="CV60" i="13"/>
  <c r="CV45" i="13"/>
  <c r="CZ45" i="13"/>
  <c r="HW41" i="24"/>
  <c r="HQ40" i="24"/>
  <c r="HY22" i="24"/>
  <c r="HW14" i="24"/>
  <c r="AK5" i="12"/>
  <c r="AK3" i="12"/>
  <c r="CS58" i="12"/>
  <c r="CS45" i="12"/>
  <c r="CS22" i="12"/>
  <c r="CS46" i="12"/>
  <c r="CS38" i="12"/>
  <c r="CS17" i="12"/>
  <c r="CS44" i="12"/>
  <c r="CS51" i="12"/>
  <c r="IC41" i="24"/>
  <c r="HI10" i="24"/>
  <c r="HV12" i="24"/>
  <c r="HX32" i="24"/>
  <c r="IK32" i="24" s="1"/>
  <c r="IX32" i="24" s="1"/>
  <c r="HD16" i="24"/>
  <c r="GX15" i="24"/>
  <c r="DC12" i="2"/>
  <c r="CS13" i="12"/>
  <c r="HU36" i="24"/>
  <c r="HO35" i="24"/>
  <c r="HK21" i="24"/>
  <c r="HE20" i="24"/>
  <c r="HO7" i="24"/>
  <c r="HY15" i="24"/>
  <c r="CS50" i="12"/>
  <c r="BO33" i="7"/>
  <c r="HW33" i="24"/>
  <c r="HR19" i="24"/>
  <c r="HL18" i="24"/>
  <c r="HV28" i="24"/>
  <c r="HP27" i="24"/>
  <c r="HZ36" i="24"/>
  <c r="IM36" i="24" s="1"/>
  <c r="IZ36" i="24" s="1"/>
  <c r="HT35" i="24"/>
  <c r="HG16" i="24"/>
  <c r="HM17" i="24"/>
  <c r="DC25" i="2"/>
  <c r="HE37" i="24"/>
  <c r="HK38" i="24"/>
  <c r="DC16" i="2"/>
  <c r="HE15" i="24"/>
  <c r="HK16" i="24"/>
  <c r="HP29" i="24"/>
  <c r="CS36" i="12"/>
  <c r="HJ28" i="24"/>
  <c r="CS10" i="12"/>
  <c r="CZ49" i="13"/>
  <c r="CV49" i="13"/>
  <c r="HH24" i="24"/>
  <c r="HN25" i="24"/>
  <c r="HQ24" i="24"/>
  <c r="HX23" i="24" s="1"/>
  <c r="HS21" i="24"/>
  <c r="HE18" i="24"/>
  <c r="HK19" i="24"/>
  <c r="DC36" i="2"/>
  <c r="CS29" i="12"/>
  <c r="HR31" i="24"/>
  <c r="HL30" i="24"/>
  <c r="HJ17" i="24"/>
  <c r="CS57" i="12"/>
  <c r="DC11" i="2"/>
  <c r="CS27" i="12"/>
  <c r="GX22" i="24"/>
  <c r="CS55" i="12"/>
  <c r="HJ11" i="24"/>
  <c r="HQ39" i="24"/>
  <c r="HQ17" i="24"/>
  <c r="CS43" i="7"/>
  <c r="DC17" i="2"/>
  <c r="DC54" i="2"/>
  <c r="HI14" i="24"/>
  <c r="CS42" i="12"/>
  <c r="DC58" i="2"/>
  <c r="GW12" i="24"/>
  <c r="GQ11" i="24"/>
  <c r="CS63" i="12"/>
  <c r="CZ43" i="13"/>
  <c r="CV43" i="13"/>
  <c r="HF24" i="24"/>
  <c r="BN15" i="7"/>
  <c r="BM15" i="7"/>
  <c r="CZ48" i="13"/>
  <c r="CV48" i="13"/>
  <c r="CR60" i="12"/>
  <c r="HR33" i="24"/>
  <c r="HL32" i="24"/>
  <c r="HN21" i="24"/>
  <c r="HH20" i="24"/>
  <c r="CZ44" i="13"/>
  <c r="CV44" i="13"/>
  <c r="HW39" i="24"/>
  <c r="HQ38" i="24"/>
  <c r="CS16" i="12"/>
  <c r="HM14" i="24"/>
  <c r="HD23" i="24"/>
  <c r="HJ24" i="24"/>
  <c r="JC31" i="24"/>
  <c r="CS32" i="12"/>
  <c r="HQ32" i="24"/>
  <c r="ID32" i="24" s="1"/>
  <c r="GX9" i="24"/>
  <c r="HD10" i="24"/>
  <c r="IA20" i="24"/>
  <c r="CS15" i="7"/>
  <c r="CS31" i="7"/>
  <c r="HD14" i="24"/>
  <c r="GX13" i="24"/>
  <c r="CS15" i="12"/>
  <c r="DC47" i="2"/>
  <c r="HE27" i="24"/>
  <c r="HK28" i="24"/>
  <c r="HC13" i="24"/>
  <c r="CZ58" i="13"/>
  <c r="CV58" i="13"/>
  <c r="DC7" i="2"/>
  <c r="HO11" i="24"/>
  <c r="HN17" i="24"/>
  <c r="HU16" i="24" s="1"/>
  <c r="HS36" i="24"/>
  <c r="IF36" i="24" s="1"/>
  <c r="HM35" i="24"/>
  <c r="HU35" i="24"/>
  <c r="IA36" i="24"/>
  <c r="CS7" i="12"/>
  <c r="HO15" i="24"/>
  <c r="HX34" i="24"/>
  <c r="IK34" i="24" s="1"/>
  <c r="II41" i="24"/>
  <c r="CS20" i="12"/>
  <c r="HM9" i="24"/>
  <c r="IC40" i="24"/>
  <c r="CS9" i="12"/>
  <c r="HP23" i="24"/>
  <c r="HJ22" i="24"/>
  <c r="HM18" i="24"/>
  <c r="HG17" i="24"/>
  <c r="HM13" i="24"/>
  <c r="HG12" i="24"/>
  <c r="CS24" i="12"/>
  <c r="HE30" i="24"/>
  <c r="HK31" i="24"/>
  <c r="HU37" i="24"/>
  <c r="IH37" i="24" s="1"/>
  <c r="HO36" i="24"/>
  <c r="DC37" i="2"/>
  <c r="HI9" i="24"/>
  <c r="HO10" i="24"/>
  <c r="HW30" i="24"/>
  <c r="IJ30" i="24" s="1"/>
  <c r="IW30" i="24" s="1"/>
  <c r="HJ15" i="24"/>
  <c r="HU19" i="24"/>
  <c r="IH19" i="24" s="1"/>
  <c r="CS48" i="12"/>
  <c r="HP17" i="24"/>
  <c r="HQ29" i="24"/>
  <c r="CV52" i="13"/>
  <c r="CZ52" i="13"/>
  <c r="CS49" i="12"/>
  <c r="CZ54" i="13"/>
  <c r="DA54" i="13" s="1"/>
  <c r="CV54" i="13"/>
  <c r="HJ16" i="24"/>
  <c r="CR59" i="12"/>
  <c r="HE40" i="24"/>
  <c r="HK41" i="24"/>
  <c r="BM31" i="7"/>
  <c r="BN31" i="7"/>
  <c r="BN7" i="7"/>
  <c r="BM7" i="7"/>
  <c r="IK30" i="24"/>
  <c r="HT14" i="24"/>
  <c r="HN13" i="24"/>
  <c r="IJ23" i="24"/>
  <c r="II29" i="24"/>
  <c r="IC28" i="24"/>
  <c r="IK35" i="24"/>
  <c r="HU9" i="24"/>
  <c r="HO8" i="24"/>
  <c r="HV15" i="24"/>
  <c r="IO30" i="24"/>
  <c r="IA14" i="24"/>
  <c r="HU13" i="24"/>
  <c r="HX24" i="24"/>
  <c r="IA10" i="24"/>
  <c r="HO9" i="24"/>
  <c r="IC20" i="24"/>
  <c r="HW19" i="24"/>
  <c r="IB25" i="24"/>
  <c r="HV24" i="24"/>
  <c r="IA24" i="24"/>
  <c r="HU23" i="24"/>
  <c r="IA19" i="24"/>
  <c r="HU18" i="24"/>
  <c r="II39" i="24"/>
  <c r="IC38" i="24"/>
  <c r="HU8" i="24"/>
  <c r="IH29" i="24"/>
  <c r="IB28" i="24"/>
  <c r="IO37" i="24"/>
  <c r="II36" i="24"/>
  <c r="IO40" i="24"/>
  <c r="IK36" i="24"/>
  <c r="IE35" i="24"/>
  <c r="IA29" i="24"/>
  <c r="HU28" i="24"/>
  <c r="IH30" i="24"/>
  <c r="IB29" i="24"/>
  <c r="IH39" i="24"/>
  <c r="IB38" i="24"/>
  <c r="II40" i="24"/>
  <c r="IC39" i="24"/>
  <c r="IH22" i="24"/>
  <c r="IB21" i="24"/>
  <c r="HV13" i="24"/>
  <c r="JS30" i="24"/>
  <c r="HU11" i="24"/>
  <c r="HT9" i="24"/>
  <c r="HN8" i="24"/>
  <c r="IO39" i="24"/>
  <c r="II38" i="24"/>
  <c r="II31" i="24"/>
  <c r="IC30" i="24"/>
  <c r="IJ31" i="24"/>
  <c r="ID30" i="24"/>
  <c r="ID22" i="24"/>
  <c r="HX21" i="24"/>
  <c r="IC42" i="24"/>
  <c r="AK22" i="8"/>
  <c r="AB17" i="8"/>
  <c r="AG21" i="8"/>
  <c r="AF17" i="8"/>
  <c r="Z9" i="8"/>
  <c r="N12" i="8"/>
  <c r="AJ7" i="8"/>
  <c r="AI58" i="7"/>
  <c r="AI60" i="7"/>
  <c r="AI23" i="7"/>
  <c r="AI17" i="7"/>
  <c r="AI8" i="7"/>
  <c r="M36" i="17"/>
  <c r="AB15" i="8"/>
  <c r="AE24" i="8"/>
  <c r="AC24" i="8"/>
  <c r="Z13" i="8"/>
  <c r="AJ18" i="8"/>
  <c r="AG16" i="8"/>
  <c r="HK42" i="24"/>
  <c r="AE21" i="8"/>
  <c r="AG27" i="8"/>
  <c r="U27" i="8"/>
  <c r="HE42" i="24"/>
  <c r="T13" i="8"/>
  <c r="AI56" i="7"/>
  <c r="AI51" i="7"/>
  <c r="AI41" i="7"/>
  <c r="AI19" i="7"/>
  <c r="AI25" i="7"/>
  <c r="AI33" i="8"/>
  <c r="AH16" i="8"/>
  <c r="AK25" i="8"/>
  <c r="AI30" i="8"/>
  <c r="AG11" i="8"/>
  <c r="T12" i="8"/>
  <c r="AI32" i="8"/>
  <c r="U9" i="8"/>
  <c r="AJ35" i="8"/>
  <c r="AD17" i="8"/>
  <c r="CR58" i="13"/>
  <c r="CO7" i="7"/>
  <c r="AB41" i="8"/>
  <c r="IO42" i="24"/>
  <c r="HQ42" i="24"/>
  <c r="AK18" i="8"/>
  <c r="U14" i="8"/>
  <c r="AA28" i="8"/>
  <c r="AI57" i="7"/>
  <c r="AI59" i="7"/>
  <c r="AI47" i="7"/>
  <c r="AI32" i="7"/>
  <c r="AI12" i="7"/>
  <c r="AI27" i="7"/>
  <c r="Z10" i="8"/>
  <c r="AA27" i="8"/>
  <c r="CP33" i="7"/>
  <c r="AD16" i="8"/>
  <c r="AG17" i="8"/>
  <c r="N11" i="8"/>
  <c r="BQ15" i="7"/>
  <c r="AK21" i="8"/>
  <c r="AJ14" i="8"/>
  <c r="AA10" i="8"/>
  <c r="AA14" i="8"/>
  <c r="AJ13" i="8"/>
  <c r="AF9" i="8"/>
  <c r="AB40" i="8"/>
  <c r="HT26" i="24"/>
  <c r="AG29" i="8"/>
  <c r="AI27" i="8"/>
  <c r="HS42" i="24"/>
  <c r="AA15" i="8"/>
  <c r="AI48" i="7"/>
  <c r="AI53" i="7"/>
  <c r="AI34" i="7"/>
  <c r="AI40" i="7"/>
  <c r="AI18" i="7"/>
  <c r="AI10" i="7"/>
  <c r="AF11" i="8"/>
  <c r="GX26" i="24"/>
  <c r="AF10" i="8"/>
  <c r="AJ17" i="8"/>
  <c r="AG28" i="8"/>
  <c r="CO15" i="7"/>
  <c r="AE20" i="8"/>
  <c r="U13" i="8"/>
  <c r="AJ9" i="8"/>
  <c r="AD12" i="8"/>
  <c r="AG15" i="8"/>
  <c r="AH41" i="8"/>
  <c r="AK8" i="8"/>
  <c r="HP26" i="24"/>
  <c r="HV26" i="24"/>
  <c r="N7" i="8"/>
  <c r="AI35" i="8"/>
  <c r="AD7" i="8"/>
  <c r="CO35" i="7"/>
  <c r="AC20" i="8"/>
  <c r="AI46" i="7"/>
  <c r="AI44" i="7"/>
  <c r="AI39" i="7"/>
  <c r="AI29" i="7"/>
  <c r="AI22" i="7"/>
  <c r="AI26" i="7"/>
  <c r="AG10" i="8"/>
  <c r="AH21" i="8"/>
  <c r="AB18" i="8"/>
  <c r="AA23" i="8"/>
  <c r="J30" i="17"/>
  <c r="BQ31" i="7"/>
  <c r="AG25" i="8"/>
  <c r="T8" i="8"/>
  <c r="AH7" i="8"/>
  <c r="AH12" i="8"/>
  <c r="AI21" i="8"/>
  <c r="HZ42" i="24"/>
  <c r="AI55" i="7"/>
  <c r="AI45" i="7"/>
  <c r="AI30" i="7"/>
  <c r="AI20" i="7"/>
  <c r="AI24" i="7"/>
  <c r="Z14" i="8"/>
  <c r="K32" i="17"/>
  <c r="AB20" i="8"/>
  <c r="AI18" i="8"/>
  <c r="AB37" i="8"/>
  <c r="AH19" i="8"/>
  <c r="AF14" i="8"/>
  <c r="AG24" i="8"/>
  <c r="AB30" i="8"/>
  <c r="CO31" i="7"/>
  <c r="AK13" i="8"/>
  <c r="HN26" i="24"/>
  <c r="U25" i="8"/>
  <c r="BQ35" i="7"/>
  <c r="AB11" i="8"/>
  <c r="AI49" i="7"/>
  <c r="AI54" i="7"/>
  <c r="AI36" i="7"/>
  <c r="AI28" i="7"/>
  <c r="AI13" i="7"/>
  <c r="AA16" i="8"/>
  <c r="AH38" i="8"/>
  <c r="U22" i="8"/>
  <c r="P31" i="17"/>
  <c r="HL42" i="24"/>
  <c r="AB27" i="8"/>
  <c r="AH31" i="8"/>
  <c r="AI15" i="25"/>
  <c r="M29" i="17"/>
  <c r="AF30" i="17"/>
  <c r="AE25" i="8"/>
  <c r="HD26" i="24"/>
  <c r="AH18" i="8"/>
  <c r="AJ11" i="8"/>
  <c r="AJ8" i="8"/>
  <c r="AI50" i="7"/>
  <c r="AI52" i="7"/>
  <c r="AI14" i="7"/>
  <c r="AI38" i="7"/>
  <c r="AI42" i="7"/>
  <c r="U15" i="8"/>
  <c r="HW42" i="24"/>
  <c r="CR59" i="13"/>
  <c r="AH28" i="8"/>
  <c r="AK17" i="8"/>
  <c r="AG22" i="8"/>
  <c r="BQ7" i="7"/>
  <c r="AE15" i="25"/>
  <c r="AH15" i="25"/>
  <c r="AH42" i="8"/>
  <c r="AB42" i="8"/>
  <c r="U26" i="8"/>
  <c r="L15" i="25"/>
  <c r="AB15" i="25"/>
  <c r="AF15" i="25"/>
  <c r="AK26" i="8"/>
  <c r="AI42" i="8"/>
  <c r="AA26" i="8"/>
  <c r="IC29" i="24" l="1"/>
  <c r="IP29" i="24" s="1"/>
  <c r="IL28" i="24"/>
  <c r="IX34" i="24"/>
  <c r="ID17" i="24"/>
  <c r="IQ17" i="24" s="1"/>
  <c r="IE33" i="24"/>
  <c r="IR33" i="24" s="1"/>
  <c r="JE33" i="24" s="1"/>
  <c r="IL15" i="24"/>
  <c r="IJ14" i="24"/>
  <c r="IP40" i="24"/>
  <c r="BI42" i="8"/>
  <c r="BJ42" i="8"/>
  <c r="AV42" i="8"/>
  <c r="BB42" i="8"/>
  <c r="AZ42" i="8"/>
  <c r="AX42" i="8"/>
  <c r="AT42" i="8"/>
  <c r="AQ42" i="8"/>
  <c r="CW42" i="8"/>
  <c r="BE42" i="8"/>
  <c r="AN42" i="8"/>
  <c r="AY42" i="8"/>
  <c r="AW42" i="8"/>
  <c r="CT42" i="8"/>
  <c r="AR42" i="8"/>
  <c r="AS42" i="8"/>
  <c r="AP42" i="8"/>
  <c r="BF42" i="8"/>
  <c r="BD42" i="8"/>
  <c r="CS42" i="8"/>
  <c r="BC42" i="8"/>
  <c r="BH42" i="8"/>
  <c r="BG42" i="8"/>
  <c r="CX42" i="8"/>
  <c r="AU42" i="8"/>
  <c r="BA42" i="8"/>
  <c r="AO42" i="8"/>
  <c r="ID41" i="24"/>
  <c r="BF14" i="7"/>
  <c r="AQ14" i="7"/>
  <c r="BH14" i="7"/>
  <c r="AN14" i="7"/>
  <c r="CW14" i="7"/>
  <c r="AO14" i="7"/>
  <c r="AY14" i="7"/>
  <c r="BG14" i="7"/>
  <c r="AW14" i="7"/>
  <c r="AT14" i="7"/>
  <c r="BB14" i="7"/>
  <c r="AS14" i="7"/>
  <c r="BJ14" i="7"/>
  <c r="AZ14" i="7"/>
  <c r="AU14" i="7"/>
  <c r="CX14" i="7"/>
  <c r="AV14" i="7"/>
  <c r="BE14" i="7"/>
  <c r="AX14" i="7"/>
  <c r="BD14" i="7"/>
  <c r="BI14" i="7"/>
  <c r="AR14" i="7"/>
  <c r="CT14" i="7"/>
  <c r="BA14" i="7"/>
  <c r="BC14" i="7"/>
  <c r="AP14" i="7"/>
  <c r="AS31" i="8"/>
  <c r="AT31" i="8"/>
  <c r="CW31" i="8"/>
  <c r="CS31" i="8"/>
  <c r="AQ31" i="8"/>
  <c r="BE31" i="8"/>
  <c r="BA31" i="8"/>
  <c r="AV31" i="8"/>
  <c r="CX31" i="8"/>
  <c r="BB31" i="8"/>
  <c r="BI31" i="8"/>
  <c r="CT31" i="8"/>
  <c r="AZ31" i="8"/>
  <c r="AN31" i="8"/>
  <c r="BC31" i="8"/>
  <c r="BF31" i="8"/>
  <c r="AU31" i="8"/>
  <c r="AO31" i="8"/>
  <c r="BD31" i="8"/>
  <c r="AP31" i="8"/>
  <c r="AR31" i="8"/>
  <c r="AX31" i="8"/>
  <c r="BG31" i="8"/>
  <c r="BH31" i="8"/>
  <c r="AW31" i="8"/>
  <c r="BJ31" i="8"/>
  <c r="AY31" i="8"/>
  <c r="HS41" i="24"/>
  <c r="AO38" i="8"/>
  <c r="BJ38" i="8"/>
  <c r="BF38" i="8"/>
  <c r="BI38" i="8"/>
  <c r="AR38" i="8"/>
  <c r="AZ38" i="8"/>
  <c r="BC38" i="8"/>
  <c r="AN38" i="8"/>
  <c r="AY38" i="8"/>
  <c r="BG38" i="8"/>
  <c r="AT38" i="8"/>
  <c r="AU38" i="8"/>
  <c r="CS38" i="8"/>
  <c r="AQ38" i="8"/>
  <c r="AW38" i="8"/>
  <c r="BA38" i="8"/>
  <c r="CW38" i="8"/>
  <c r="BE38" i="8"/>
  <c r="AV38" i="8"/>
  <c r="AS38" i="8"/>
  <c r="AP38" i="8"/>
  <c r="BH38" i="8"/>
  <c r="CX38" i="8"/>
  <c r="AX38" i="8"/>
  <c r="BB38" i="8"/>
  <c r="BD38" i="8"/>
  <c r="CT38" i="8"/>
  <c r="AP30" i="8"/>
  <c r="AX30" i="8"/>
  <c r="BE30" i="8"/>
  <c r="BF30" i="8"/>
  <c r="BB30" i="8"/>
  <c r="CX30" i="8"/>
  <c r="AS30" i="8"/>
  <c r="AO30" i="8"/>
  <c r="AN30" i="8"/>
  <c r="BC30" i="8"/>
  <c r="BJ30" i="8"/>
  <c r="AU30" i="8"/>
  <c r="AV30" i="8"/>
  <c r="BD30" i="8"/>
  <c r="AT30" i="8"/>
  <c r="BA30" i="8"/>
  <c r="AZ30" i="8"/>
  <c r="AR30" i="8"/>
  <c r="AQ30" i="8"/>
  <c r="CW30" i="8"/>
  <c r="CS30" i="8"/>
  <c r="AW30" i="8"/>
  <c r="BH30" i="8"/>
  <c r="BI30" i="8"/>
  <c r="CT30" i="8"/>
  <c r="AY30" i="8"/>
  <c r="BG30" i="8"/>
  <c r="CX37" i="8"/>
  <c r="AR37" i="8"/>
  <c r="BF37" i="8"/>
  <c r="AW37" i="8"/>
  <c r="BC37" i="8"/>
  <c r="BG37" i="8"/>
  <c r="BB37" i="8"/>
  <c r="AV37" i="8"/>
  <c r="AY37" i="8"/>
  <c r="AT37" i="8"/>
  <c r="CW37" i="8"/>
  <c r="AO37" i="8"/>
  <c r="AU37" i="8"/>
  <c r="BJ37" i="8"/>
  <c r="AP37" i="8"/>
  <c r="BI37" i="8"/>
  <c r="AQ37" i="8"/>
  <c r="BA37" i="8"/>
  <c r="AN37" i="8"/>
  <c r="AS37" i="8"/>
  <c r="BE37" i="8"/>
  <c r="AZ37" i="8"/>
  <c r="CS37" i="8"/>
  <c r="CT37" i="8"/>
  <c r="BH37" i="8"/>
  <c r="BD37" i="8"/>
  <c r="AX37" i="8"/>
  <c r="AN20" i="7"/>
  <c r="BE20" i="7"/>
  <c r="AQ20" i="7"/>
  <c r="BG20" i="7"/>
  <c r="BA20" i="7"/>
  <c r="AW20" i="7"/>
  <c r="AO20" i="7"/>
  <c r="AV20" i="7"/>
  <c r="BI20" i="7"/>
  <c r="BB20" i="7"/>
  <c r="AS20" i="7"/>
  <c r="AY20" i="7"/>
  <c r="CT20" i="7"/>
  <c r="AP20" i="7"/>
  <c r="BC20" i="7"/>
  <c r="CS20" i="7"/>
  <c r="AZ20" i="7"/>
  <c r="BJ20" i="7"/>
  <c r="AR20" i="7"/>
  <c r="BH20" i="7"/>
  <c r="AX20" i="7"/>
  <c r="CW20" i="7"/>
  <c r="BD20" i="7"/>
  <c r="CX20" i="7"/>
  <c r="AT20" i="7"/>
  <c r="AU20" i="7"/>
  <c r="BF20" i="7"/>
  <c r="IG41" i="24"/>
  <c r="T74" i="8"/>
  <c r="T73" i="8"/>
  <c r="T68" i="8"/>
  <c r="T71" i="8"/>
  <c r="T69" i="8"/>
  <c r="T72" i="8"/>
  <c r="T70" i="8"/>
  <c r="T75" i="8"/>
  <c r="CW18" i="8"/>
  <c r="BC18" i="8"/>
  <c r="BG18" i="8"/>
  <c r="BA18" i="8"/>
  <c r="CT18" i="8"/>
  <c r="CS18" i="8"/>
  <c r="AY18" i="8"/>
  <c r="AT18" i="8"/>
  <c r="AN18" i="8"/>
  <c r="AR18" i="8"/>
  <c r="AU18" i="8"/>
  <c r="AW18" i="8"/>
  <c r="BH18" i="8"/>
  <c r="AZ18" i="8"/>
  <c r="BJ18" i="8"/>
  <c r="AQ18" i="8"/>
  <c r="CX18" i="8"/>
  <c r="BI18" i="8"/>
  <c r="BF18" i="8"/>
  <c r="BD18" i="8"/>
  <c r="AV18" i="8"/>
  <c r="AO18" i="8"/>
  <c r="BE18" i="8"/>
  <c r="AP18" i="8"/>
  <c r="BB18" i="8"/>
  <c r="AX18" i="8"/>
  <c r="AS18" i="8"/>
  <c r="AC72" i="8"/>
  <c r="AC71" i="8"/>
  <c r="AC75" i="8"/>
  <c r="AC70" i="8"/>
  <c r="AC68" i="8"/>
  <c r="AC69" i="8"/>
  <c r="AC73" i="8"/>
  <c r="AC74" i="8"/>
  <c r="AD71" i="8"/>
  <c r="AD74" i="8"/>
  <c r="AD70" i="8"/>
  <c r="AD72" i="8"/>
  <c r="AD75" i="8"/>
  <c r="AD73" i="8"/>
  <c r="AD69" i="8"/>
  <c r="AD68" i="8"/>
  <c r="BF35" i="8"/>
  <c r="BJ35" i="8"/>
  <c r="AS35" i="8"/>
  <c r="BB35" i="8"/>
  <c r="CW35" i="8"/>
  <c r="CT35" i="8"/>
  <c r="AT35" i="8"/>
  <c r="BI35" i="8"/>
  <c r="AO35" i="8"/>
  <c r="BC35" i="8"/>
  <c r="BD35" i="8"/>
  <c r="BG35" i="8"/>
  <c r="BE35" i="8"/>
  <c r="CX35" i="8"/>
  <c r="AY35" i="8"/>
  <c r="BA35" i="8"/>
  <c r="AZ35" i="8"/>
  <c r="BH35" i="8"/>
  <c r="AN35" i="8"/>
  <c r="AP35" i="8"/>
  <c r="AR35" i="8"/>
  <c r="AW35" i="8"/>
  <c r="AX35" i="8"/>
  <c r="AQ35" i="8"/>
  <c r="AU35" i="8"/>
  <c r="CS35" i="8"/>
  <c r="AV35" i="8"/>
  <c r="N70" i="8"/>
  <c r="N73" i="8"/>
  <c r="N75" i="8"/>
  <c r="N68" i="8"/>
  <c r="N71" i="8"/>
  <c r="N74" i="8"/>
  <c r="N69" i="8"/>
  <c r="N72" i="8"/>
  <c r="AE70" i="8"/>
  <c r="AE74" i="8"/>
  <c r="AE71" i="8"/>
  <c r="AE72" i="8"/>
  <c r="AE73" i="8"/>
  <c r="AE69" i="8"/>
  <c r="AE75" i="8"/>
  <c r="AE68" i="8"/>
  <c r="HE25" i="24"/>
  <c r="HZ41" i="24"/>
  <c r="AF73" i="8"/>
  <c r="AF74" i="8"/>
  <c r="AF69" i="8"/>
  <c r="AF72" i="8"/>
  <c r="AF70" i="8"/>
  <c r="AF68" i="8"/>
  <c r="AF71" i="8"/>
  <c r="AF75" i="8"/>
  <c r="BC28" i="8"/>
  <c r="AQ28" i="8"/>
  <c r="AU28" i="8"/>
  <c r="AV28" i="8"/>
  <c r="AO28" i="8"/>
  <c r="CT28" i="8"/>
  <c r="AR28" i="8"/>
  <c r="AZ28" i="8"/>
  <c r="CS28" i="8"/>
  <c r="CW28" i="8"/>
  <c r="BH28" i="8"/>
  <c r="AY28" i="8"/>
  <c r="AP28" i="8"/>
  <c r="BJ28" i="8"/>
  <c r="BD28" i="8"/>
  <c r="BF28" i="8"/>
  <c r="BB28" i="8"/>
  <c r="BI28" i="8"/>
  <c r="BE28" i="8"/>
  <c r="AW28" i="8"/>
  <c r="AX28" i="8"/>
  <c r="AT28" i="8"/>
  <c r="BG28" i="8"/>
  <c r="CX28" i="8"/>
  <c r="BA28" i="8"/>
  <c r="AS28" i="8"/>
  <c r="AN28" i="8"/>
  <c r="BI32" i="8"/>
  <c r="BF32" i="8"/>
  <c r="CW32" i="8"/>
  <c r="AS32" i="8"/>
  <c r="CT32" i="8"/>
  <c r="BC32" i="8"/>
  <c r="AW32" i="8"/>
  <c r="BB32" i="8"/>
  <c r="BH32" i="8"/>
  <c r="CS32" i="8"/>
  <c r="AR32" i="8"/>
  <c r="CX32" i="8"/>
  <c r="AN32" i="8"/>
  <c r="AP32" i="8"/>
  <c r="AX32" i="8"/>
  <c r="AQ32" i="8"/>
  <c r="BJ32" i="8"/>
  <c r="BD32" i="8"/>
  <c r="BA32" i="8"/>
  <c r="AO32" i="8"/>
  <c r="BG32" i="8"/>
  <c r="AV32" i="8"/>
  <c r="AT32" i="8"/>
  <c r="AU32" i="8"/>
  <c r="BE32" i="8"/>
  <c r="AY32" i="8"/>
  <c r="AZ32" i="8"/>
  <c r="BC33" i="8"/>
  <c r="AY33" i="8"/>
  <c r="AW33" i="8"/>
  <c r="BB33" i="8"/>
  <c r="AO33" i="8"/>
  <c r="BA33" i="8"/>
  <c r="AX33" i="8"/>
  <c r="BJ33" i="8"/>
  <c r="BG33" i="8"/>
  <c r="AU33" i="8"/>
  <c r="BD33" i="8"/>
  <c r="CT33" i="8"/>
  <c r="AN33" i="8"/>
  <c r="AV33" i="8"/>
  <c r="CX33" i="8"/>
  <c r="AS33" i="8"/>
  <c r="CS33" i="8"/>
  <c r="CW33" i="8"/>
  <c r="BI33" i="8"/>
  <c r="BE33" i="8"/>
  <c r="AR33" i="8"/>
  <c r="AZ33" i="8"/>
  <c r="BH33" i="8"/>
  <c r="AQ33" i="8"/>
  <c r="BF33" i="8"/>
  <c r="AT33" i="8"/>
  <c r="AP33" i="8"/>
  <c r="BA41" i="7"/>
  <c r="BD41" i="7"/>
  <c r="CX41" i="7"/>
  <c r="AY41" i="7"/>
  <c r="AV41" i="7"/>
  <c r="BI41" i="7"/>
  <c r="BE41" i="7"/>
  <c r="AQ41" i="7"/>
  <c r="BJ41" i="7"/>
  <c r="AP41" i="7"/>
  <c r="BC41" i="7"/>
  <c r="BB41" i="7"/>
  <c r="AS41" i="7"/>
  <c r="AO41" i="7"/>
  <c r="AN41" i="7"/>
  <c r="BG41" i="7"/>
  <c r="AU41" i="7"/>
  <c r="CW41" i="7"/>
  <c r="AW41" i="7"/>
  <c r="AT41" i="7"/>
  <c r="BF41" i="7"/>
  <c r="AX41" i="7"/>
  <c r="AR41" i="7"/>
  <c r="BH41" i="7"/>
  <c r="AZ41" i="7"/>
  <c r="CT41" i="7"/>
  <c r="CS41" i="7"/>
  <c r="HL41" i="24"/>
  <c r="AI65" i="7"/>
  <c r="AI63" i="7"/>
  <c r="AI61" i="7"/>
  <c r="AI62" i="7"/>
  <c r="AI66" i="7"/>
  <c r="AI68" i="7"/>
  <c r="AI64" i="7"/>
  <c r="AI67" i="7"/>
  <c r="Z73" i="8"/>
  <c r="Z68" i="8"/>
  <c r="Z75" i="8"/>
  <c r="Z74" i="8"/>
  <c r="Z69" i="8"/>
  <c r="Z70" i="8"/>
  <c r="Z72" i="8"/>
  <c r="Z71" i="8"/>
  <c r="CZ35" i="7"/>
  <c r="CV35" i="7"/>
  <c r="HQ21" i="24"/>
  <c r="HW22" i="24"/>
  <c r="HX28" i="24"/>
  <c r="CV31" i="7"/>
  <c r="CZ31" i="7"/>
  <c r="CV32" i="12"/>
  <c r="CZ32" i="12"/>
  <c r="IJ39" i="24"/>
  <c r="IW39" i="24" s="1"/>
  <c r="CU60" i="12"/>
  <c r="CY60" i="12"/>
  <c r="CV55" i="12"/>
  <c r="CZ55" i="12"/>
  <c r="CV29" i="12"/>
  <c r="CZ29" i="12"/>
  <c r="IC27" i="24"/>
  <c r="HK15" i="24"/>
  <c r="HE14" i="24"/>
  <c r="CV17" i="12"/>
  <c r="CZ17" i="12"/>
  <c r="DA59" i="13"/>
  <c r="CZ11" i="12"/>
  <c r="CV11" i="12"/>
  <c r="CZ53" i="12"/>
  <c r="CV53" i="12"/>
  <c r="HT10" i="24"/>
  <c r="IB18" i="24"/>
  <c r="IO18" i="24" s="1"/>
  <c r="HX18" i="24"/>
  <c r="CZ12" i="12"/>
  <c r="CV12" i="12"/>
  <c r="CV34" i="8"/>
  <c r="CZ34" i="8"/>
  <c r="HU25" i="24"/>
  <c r="HO24" i="24"/>
  <c r="BO31" i="7"/>
  <c r="HX31" i="24"/>
  <c r="IK31" i="24" s="1"/>
  <c r="IB15" i="24"/>
  <c r="HR27" i="24"/>
  <c r="CZ42" i="12"/>
  <c r="CV42" i="12"/>
  <c r="HK22" i="24"/>
  <c r="HE21" i="24"/>
  <c r="HX38" i="24"/>
  <c r="HQ16" i="24"/>
  <c r="CZ38" i="12"/>
  <c r="CV38" i="12"/>
  <c r="CZ28" i="12"/>
  <c r="CV28" i="12"/>
  <c r="CV54" i="12"/>
  <c r="CZ54" i="12"/>
  <c r="CV14" i="12"/>
  <c r="CZ14" i="12"/>
  <c r="CV43" i="12"/>
  <c r="CZ43" i="12"/>
  <c r="HR11" i="24"/>
  <c r="HL10" i="24"/>
  <c r="CZ18" i="12"/>
  <c r="CV18" i="12"/>
  <c r="CV23" i="12"/>
  <c r="CZ23" i="12"/>
  <c r="CZ47" i="12"/>
  <c r="CV47" i="12"/>
  <c r="CZ40" i="12"/>
  <c r="CV40" i="12"/>
  <c r="HK25" i="24"/>
  <c r="HE24" i="24"/>
  <c r="CV48" i="12"/>
  <c r="CZ48" i="12"/>
  <c r="HL29" i="24"/>
  <c r="HR30" i="24"/>
  <c r="CZ9" i="12"/>
  <c r="CV9" i="12"/>
  <c r="CV7" i="12"/>
  <c r="CZ7" i="12"/>
  <c r="CZ15" i="7"/>
  <c r="CV15" i="7"/>
  <c r="HW24" i="24"/>
  <c r="HV14" i="24"/>
  <c r="CV27" i="12"/>
  <c r="CZ27" i="12"/>
  <c r="DA49" i="13"/>
  <c r="HR37" i="24"/>
  <c r="HL36" i="24"/>
  <c r="HS17" i="24"/>
  <c r="HY18" i="24"/>
  <c r="HR20" i="24"/>
  <c r="HL19" i="24"/>
  <c r="CZ46" i="12"/>
  <c r="CV46" i="12"/>
  <c r="DA50" i="13"/>
  <c r="HP14" i="24"/>
  <c r="IG28" i="24"/>
  <c r="IT28" i="24" s="1"/>
  <c r="IA27" i="24"/>
  <c r="IF27" i="24"/>
  <c r="IS27" i="24" s="1"/>
  <c r="HY21" i="24"/>
  <c r="HX12" i="24"/>
  <c r="BO35" i="7"/>
  <c r="AS6" i="24"/>
  <c r="AT5" i="24"/>
  <c r="HJ8" i="24"/>
  <c r="CZ26" i="12"/>
  <c r="CV26" i="12"/>
  <c r="HW25" i="24"/>
  <c r="ID24" i="24" s="1"/>
  <c r="CV49" i="12"/>
  <c r="CZ49" i="12"/>
  <c r="JJ30" i="24"/>
  <c r="CZ24" i="12"/>
  <c r="CV24" i="12"/>
  <c r="CZ15" i="12"/>
  <c r="CV15" i="12"/>
  <c r="HQ23" i="24"/>
  <c r="DA44" i="13"/>
  <c r="DA48" i="13"/>
  <c r="DA43" i="13"/>
  <c r="HR18" i="24"/>
  <c r="HL17" i="24"/>
  <c r="CZ10" i="12"/>
  <c r="CV10" i="12"/>
  <c r="CV22" i="12"/>
  <c r="CZ22" i="12"/>
  <c r="ID40" i="24"/>
  <c r="HX39" i="24"/>
  <c r="DA60" i="13"/>
  <c r="HW10" i="24"/>
  <c r="HQ9" i="24"/>
  <c r="HM19" i="24"/>
  <c r="HS20" i="24"/>
  <c r="IF20" i="24" s="1"/>
  <c r="CV35" i="12"/>
  <c r="CZ35" i="12"/>
  <c r="CV25" i="12"/>
  <c r="CZ25" i="12"/>
  <c r="HT7" i="24"/>
  <c r="HS34" i="24"/>
  <c r="HY35" i="24"/>
  <c r="AK5" i="7"/>
  <c r="AK3" i="7"/>
  <c r="CS33" i="7"/>
  <c r="CS7" i="7"/>
  <c r="CS14" i="7"/>
  <c r="CV21" i="12"/>
  <c r="CZ21" i="12"/>
  <c r="HD7" i="24"/>
  <c r="DA53" i="13"/>
  <c r="HX41" i="24"/>
  <c r="HT12" i="24"/>
  <c r="HN11" i="24"/>
  <c r="HT8" i="24"/>
  <c r="IH35" i="24"/>
  <c r="IB34" i="24"/>
  <c r="HK13" i="24"/>
  <c r="HE12" i="24"/>
  <c r="HU20" i="24"/>
  <c r="HO19" i="24"/>
  <c r="CV63" i="12"/>
  <c r="CZ63" i="12"/>
  <c r="CZ57" i="12"/>
  <c r="CV57" i="12"/>
  <c r="IF21" i="24"/>
  <c r="HW28" i="24"/>
  <c r="IJ28" i="24" s="1"/>
  <c r="IW28" i="24" s="1"/>
  <c r="IB35" i="24"/>
  <c r="HV34" i="24"/>
  <c r="HV10" i="24"/>
  <c r="CV45" i="12"/>
  <c r="CZ45" i="12"/>
  <c r="IJ41" i="24"/>
  <c r="DA57" i="13"/>
  <c r="CV34" i="12"/>
  <c r="CZ34" i="12"/>
  <c r="IC11" i="24"/>
  <c r="HV11" i="24"/>
  <c r="CV41" i="12"/>
  <c r="CZ41" i="12"/>
  <c r="CV30" i="12"/>
  <c r="CZ30" i="12"/>
  <c r="CZ33" i="12"/>
  <c r="CV33" i="12"/>
  <c r="HZ20" i="24"/>
  <c r="IG19" i="24" s="1"/>
  <c r="HQ15" i="24"/>
  <c r="HY27" i="24"/>
  <c r="HW29" i="24"/>
  <c r="IJ29" i="24" s="1"/>
  <c r="IF14" i="24"/>
  <c r="IS14" i="24" s="1"/>
  <c r="DA55" i="13"/>
  <c r="BM34" i="8"/>
  <c r="BN34" i="8"/>
  <c r="HL39" i="24"/>
  <c r="HR40" i="24"/>
  <c r="DA52" i="13"/>
  <c r="HV9" i="24"/>
  <c r="HP8" i="24"/>
  <c r="HZ13" i="24"/>
  <c r="HQ14" i="24"/>
  <c r="HQ10" i="24"/>
  <c r="HT13" i="24"/>
  <c r="HD11" i="24"/>
  <c r="GX10" i="24"/>
  <c r="CZ43" i="7"/>
  <c r="CV43" i="7"/>
  <c r="ID39" i="24"/>
  <c r="IQ39" i="24" s="1"/>
  <c r="HW17" i="24"/>
  <c r="CV36" i="12"/>
  <c r="CZ36" i="12"/>
  <c r="HN15" i="24"/>
  <c r="HT16" i="24"/>
  <c r="IH36" i="24"/>
  <c r="CV58" i="12"/>
  <c r="CZ58" i="12"/>
  <c r="HQ27" i="24"/>
  <c r="ID13" i="24"/>
  <c r="IQ13" i="24" s="1"/>
  <c r="HJ9" i="24"/>
  <c r="HP10" i="24"/>
  <c r="HQ28" i="24"/>
  <c r="ID19" i="24"/>
  <c r="HK14" i="24"/>
  <c r="HE13" i="24"/>
  <c r="IE28" i="24"/>
  <c r="IA18" i="24"/>
  <c r="HU17" i="24"/>
  <c r="HR41" i="24"/>
  <c r="HL40" i="24"/>
  <c r="CU59" i="12"/>
  <c r="CY59" i="12"/>
  <c r="HT17" i="24"/>
  <c r="HN16" i="24"/>
  <c r="CV20" i="12"/>
  <c r="CZ20" i="12"/>
  <c r="HT34" i="24"/>
  <c r="HZ35" i="24"/>
  <c r="IM35" i="24" s="1"/>
  <c r="DA58" i="13"/>
  <c r="HK9" i="24"/>
  <c r="HE8" i="24"/>
  <c r="CV16" i="12"/>
  <c r="CZ16" i="12"/>
  <c r="HY32" i="24"/>
  <c r="IL32" i="24" s="1"/>
  <c r="IY32" i="24" s="1"/>
  <c r="HS31" i="24"/>
  <c r="BO15" i="7"/>
  <c r="HJ12" i="24"/>
  <c r="HW11" i="24"/>
  <c r="HY30" i="24"/>
  <c r="HS29" i="24"/>
  <c r="IA25" i="24"/>
  <c r="HX16" i="24"/>
  <c r="IK16" i="24" s="1"/>
  <c r="IX16" i="24" s="1"/>
  <c r="IG35" i="24"/>
  <c r="IT35" i="24" s="1"/>
  <c r="IA34" i="24"/>
  <c r="BP33" i="7"/>
  <c r="CZ13" i="12"/>
  <c r="CV13" i="12"/>
  <c r="CZ51" i="12"/>
  <c r="CV51" i="12"/>
  <c r="CV8" i="12"/>
  <c r="CZ8" i="12"/>
  <c r="HS32" i="24"/>
  <c r="HY33" i="24"/>
  <c r="AK2" i="7"/>
  <c r="HZ32" i="24"/>
  <c r="IF33" i="24"/>
  <c r="HJ13" i="24"/>
  <c r="DA56" i="13"/>
  <c r="HK27" i="24"/>
  <c r="CZ37" i="12"/>
  <c r="CV37" i="12"/>
  <c r="HW27" i="24"/>
  <c r="DA47" i="13"/>
  <c r="CZ56" i="12"/>
  <c r="CV56" i="12"/>
  <c r="CZ39" i="12"/>
  <c r="CV39" i="12"/>
  <c r="HO20" i="24"/>
  <c r="HU21" i="24"/>
  <c r="DA46" i="13"/>
  <c r="BO7" i="7"/>
  <c r="HW16" i="24"/>
  <c r="ID29" i="24"/>
  <c r="IQ29" i="24" s="1"/>
  <c r="JD29" i="24" s="1"/>
  <c r="IB36" i="24"/>
  <c r="IO36" i="24" s="1"/>
  <c r="HV35" i="24"/>
  <c r="IV41" i="24"/>
  <c r="HP13" i="24"/>
  <c r="IC13" i="24" s="1"/>
  <c r="ID38" i="24"/>
  <c r="HX37" i="24"/>
  <c r="HM23" i="24"/>
  <c r="IE31" i="24"/>
  <c r="IR31" i="24" s="1"/>
  <c r="JE31" i="24" s="1"/>
  <c r="HU24" i="24"/>
  <c r="HO23" i="24"/>
  <c r="HR15" i="24"/>
  <c r="HL14" i="24"/>
  <c r="CZ50" i="12"/>
  <c r="DA50" i="12" s="1"/>
  <c r="CV50" i="12"/>
  <c r="CZ44" i="12"/>
  <c r="CV44" i="12"/>
  <c r="DA45" i="13"/>
  <c r="DA51" i="13"/>
  <c r="IE22" i="24"/>
  <c r="IE34" i="24"/>
  <c r="IR34" i="24" s="1"/>
  <c r="GX11" i="24"/>
  <c r="HD12" i="24"/>
  <c r="CV19" i="12"/>
  <c r="CZ19" i="12"/>
  <c r="IC25" i="24"/>
  <c r="HP9" i="24"/>
  <c r="IC9" i="24" s="1"/>
  <c r="HV17" i="24"/>
  <c r="II17" i="24" s="1"/>
  <c r="HP16" i="24"/>
  <c r="HW21" i="24"/>
  <c r="HQ20" i="24"/>
  <c r="HR17" i="24"/>
  <c r="IE17" i="24" s="1"/>
  <c r="HL16" i="24"/>
  <c r="IA22" i="24"/>
  <c r="JG28" i="24"/>
  <c r="IQ22" i="24"/>
  <c r="IV39" i="24"/>
  <c r="IH9" i="24"/>
  <c r="JM29" i="24"/>
  <c r="IB10" i="24"/>
  <c r="IO38" i="24"/>
  <c r="II37" i="24"/>
  <c r="IK23" i="24"/>
  <c r="IH13" i="24"/>
  <c r="IB12" i="24"/>
  <c r="IB8" i="24"/>
  <c r="HV7" i="24"/>
  <c r="IQ30" i="24"/>
  <c r="IK29" i="24"/>
  <c r="IA8" i="24"/>
  <c r="HU7" i="24"/>
  <c r="IR35" i="24"/>
  <c r="IL34" i="24"/>
  <c r="IP38" i="24"/>
  <c r="IJ37" i="24"/>
  <c r="IP28" i="24"/>
  <c r="IJ27" i="24"/>
  <c r="IB7" i="24"/>
  <c r="II24" i="24"/>
  <c r="IC23" i="24"/>
  <c r="IV29" i="24"/>
  <c r="IJ19" i="24"/>
  <c r="ID18" i="24"/>
  <c r="HV8" i="24"/>
  <c r="IV17" i="24"/>
  <c r="IO21" i="24"/>
  <c r="II20" i="24"/>
  <c r="IO28" i="24"/>
  <c r="II27" i="24"/>
  <c r="IA13" i="24"/>
  <c r="HU12" i="24"/>
  <c r="IK21" i="24"/>
  <c r="IE20" i="24"/>
  <c r="IC12" i="24"/>
  <c r="IE23" i="24"/>
  <c r="IH18" i="24"/>
  <c r="IB17" i="24"/>
  <c r="IR29" i="24"/>
  <c r="IO29" i="24"/>
  <c r="II28" i="24"/>
  <c r="IC14" i="24"/>
  <c r="IV38" i="24"/>
  <c r="IP37" i="24"/>
  <c r="IP39" i="24"/>
  <c r="IJ38" i="24"/>
  <c r="IP30" i="24"/>
  <c r="IH23" i="24"/>
  <c r="IB22" i="24"/>
  <c r="IH28" i="24"/>
  <c r="IB27" i="24"/>
  <c r="IV36" i="24"/>
  <c r="IP35" i="24"/>
  <c r="K34" i="17"/>
  <c r="R33" i="17"/>
  <c r="BT14" i="7"/>
  <c r="BW14" i="7"/>
  <c r="CH14" i="7"/>
  <c r="CF14" i="7"/>
  <c r="CG31" i="8"/>
  <c r="CG31" i="16" s="1"/>
  <c r="CB31" i="8"/>
  <c r="CB31" i="16" s="1"/>
  <c r="CH20" i="7"/>
  <c r="CL20" i="7"/>
  <c r="CC20" i="7"/>
  <c r="BW20" i="7"/>
  <c r="CH35" i="8"/>
  <c r="CH35" i="16" s="1"/>
  <c r="BU35" i="8"/>
  <c r="BU35" i="16" s="1"/>
  <c r="CM33" i="8"/>
  <c r="CM33" i="16" s="1"/>
  <c r="CY33" i="8"/>
  <c r="CY33" i="16" s="1"/>
  <c r="CK33" i="8"/>
  <c r="CK33" i="16" s="1"/>
  <c r="CB41" i="7"/>
  <c r="CF41" i="7"/>
  <c r="BZ41" i="7"/>
  <c r="HX42" i="24"/>
  <c r="CU35" i="7"/>
  <c r="DB31" i="7"/>
  <c r="AG8" i="8"/>
  <c r="AH9" i="8"/>
  <c r="AG12" i="8"/>
  <c r="CQ33" i="7"/>
  <c r="AJ55" i="7"/>
  <c r="AJ45" i="7"/>
  <c r="AJ32" i="7"/>
  <c r="AJ12" i="7"/>
  <c r="AJ18" i="7"/>
  <c r="AI14" i="8"/>
  <c r="II42" i="24"/>
  <c r="I36" i="17"/>
  <c r="IJ42" i="24"/>
  <c r="CK14" i="7"/>
  <c r="CE14" i="7"/>
  <c r="CA14" i="7"/>
  <c r="BS14" i="7"/>
  <c r="BT31" i="8"/>
  <c r="BT31" i="16" s="1"/>
  <c r="CC31" i="8"/>
  <c r="CC31" i="16" s="1"/>
  <c r="BS31" i="8"/>
  <c r="BS31" i="16" s="1"/>
  <c r="HY42" i="24"/>
  <c r="BT20" i="7"/>
  <c r="CE20" i="7"/>
  <c r="CM20" i="7"/>
  <c r="BX20" i="7"/>
  <c r="CY35" i="8"/>
  <c r="CY35" i="16" s="1"/>
  <c r="BZ35" i="8"/>
  <c r="BZ35" i="16" s="1"/>
  <c r="CF33" i="8"/>
  <c r="CF33" i="16" s="1"/>
  <c r="CJ33" i="8"/>
  <c r="CJ33" i="16" s="1"/>
  <c r="BV33" i="8"/>
  <c r="BV33" i="16" s="1"/>
  <c r="BT33" i="8"/>
  <c r="BT33" i="16" s="1"/>
  <c r="BY41" i="7"/>
  <c r="CE41" i="7"/>
  <c r="BW41" i="7"/>
  <c r="DB15" i="7"/>
  <c r="AK16" i="8"/>
  <c r="AB8" i="8"/>
  <c r="AJ46" i="7"/>
  <c r="AJ60" i="7"/>
  <c r="AJ37" i="7"/>
  <c r="AJ29" i="7"/>
  <c r="AJ8" i="7"/>
  <c r="AG13" i="8"/>
  <c r="Q29" i="17"/>
  <c r="AI16" i="8"/>
  <c r="L32" i="17"/>
  <c r="BV14" i="7"/>
  <c r="CG14" i="7"/>
  <c r="CH31" i="8"/>
  <c r="CH31" i="16" s="1"/>
  <c r="BU31" i="8"/>
  <c r="BU31" i="16" s="1"/>
  <c r="CN20" i="7"/>
  <c r="BV20" i="7"/>
  <c r="BU20" i="7"/>
  <c r="CI20" i="7"/>
  <c r="BW35" i="8"/>
  <c r="BW35" i="16" s="1"/>
  <c r="CB35" i="8"/>
  <c r="CB35" i="16" s="1"/>
  <c r="CA35" i="8"/>
  <c r="CA35" i="16" s="1"/>
  <c r="ID42" i="24"/>
  <c r="CB33" i="8"/>
  <c r="CB33" i="16" s="1"/>
  <c r="CN33" i="8"/>
  <c r="CI33" i="8"/>
  <c r="CI33" i="16" s="1"/>
  <c r="CL41" i="7"/>
  <c r="BV41" i="7"/>
  <c r="CI41" i="7"/>
  <c r="HR42" i="24"/>
  <c r="CU53" i="12"/>
  <c r="CU52" i="13" s="1"/>
  <c r="CP31" i="7"/>
  <c r="AH22" i="8"/>
  <c r="AA7" i="8"/>
  <c r="CU43" i="7"/>
  <c r="CU43" i="8" s="1"/>
  <c r="CU43" i="16" s="1"/>
  <c r="CU43" i="17" s="1"/>
  <c r="CU43" i="11" s="1"/>
  <c r="CU43" i="12" s="1"/>
  <c r="CU43" i="13" s="1"/>
  <c r="AJ58" i="7"/>
  <c r="AJ44" i="7"/>
  <c r="AJ22" i="7"/>
  <c r="AJ39" i="7"/>
  <c r="AJ9" i="7"/>
  <c r="CM14" i="7"/>
  <c r="CL14" i="7"/>
  <c r="CD31" i="8"/>
  <c r="CD31" i="16" s="1"/>
  <c r="CF31" i="8"/>
  <c r="CF31" i="16" s="1"/>
  <c r="CA31" i="8"/>
  <c r="CA31" i="16" s="1"/>
  <c r="CJ20" i="7"/>
  <c r="CB20" i="7"/>
  <c r="CK20" i="7"/>
  <c r="CL35" i="8"/>
  <c r="CL35" i="16" s="1"/>
  <c r="CD35" i="8"/>
  <c r="CD35" i="16" s="1"/>
  <c r="BT35" i="8"/>
  <c r="BT35" i="16" s="1"/>
  <c r="BZ33" i="8"/>
  <c r="BZ33" i="16" s="1"/>
  <c r="BX33" i="8"/>
  <c r="BX33" i="16" s="1"/>
  <c r="BW33" i="8"/>
  <c r="BW33" i="16" s="1"/>
  <c r="CH41" i="7"/>
  <c r="BR41" i="7"/>
  <c r="CA41" i="7"/>
  <c r="AI41" i="8"/>
  <c r="J39" i="17"/>
  <c r="AB21" i="8"/>
  <c r="AI29" i="8"/>
  <c r="CU15" i="7"/>
  <c r="AI36" i="8"/>
  <c r="AI39" i="8"/>
  <c r="AJ51" i="7"/>
  <c r="AJ54" i="7"/>
  <c r="AJ24" i="7"/>
  <c r="AJ17" i="7"/>
  <c r="AJ23" i="7"/>
  <c r="AJ23" i="8"/>
  <c r="Z29" i="17"/>
  <c r="IB26" i="24"/>
  <c r="I29" i="17"/>
  <c r="IP42" i="24"/>
  <c r="BR14" i="7"/>
  <c r="CC14" i="7"/>
  <c r="BU14" i="7"/>
  <c r="HQ26" i="24"/>
  <c r="BY31" i="8"/>
  <c r="BY31" i="16" s="1"/>
  <c r="CN31" i="8"/>
  <c r="CJ31" i="8"/>
  <c r="CJ31" i="16" s="1"/>
  <c r="CD20" i="7"/>
  <c r="CA20" i="7"/>
  <c r="CI35" i="8"/>
  <c r="CI35" i="16" s="1"/>
  <c r="BR35" i="8"/>
  <c r="BR35" i="16" s="1"/>
  <c r="CC35" i="8"/>
  <c r="CC35" i="16" s="1"/>
  <c r="BX35" i="8"/>
  <c r="BX35" i="16" s="1"/>
  <c r="AB25" i="8"/>
  <c r="CE33" i="8"/>
  <c r="CE33" i="16" s="1"/>
  <c r="CG33" i="8"/>
  <c r="CG33" i="16" s="1"/>
  <c r="CL33" i="8"/>
  <c r="CL33" i="16" s="1"/>
  <c r="BS33" i="8"/>
  <c r="BS33" i="16" s="1"/>
  <c r="CN41" i="7"/>
  <c r="BU41" i="7"/>
  <c r="CU59" i="13"/>
  <c r="AI10" i="8"/>
  <c r="CP35" i="7"/>
  <c r="AI17" i="8"/>
  <c r="AH13" i="8"/>
  <c r="AI40" i="8"/>
  <c r="AJ48" i="7"/>
  <c r="AJ59" i="7"/>
  <c r="AJ50" i="7"/>
  <c r="AJ16" i="7"/>
  <c r="AJ25" i="7"/>
  <c r="AJ36" i="7"/>
  <c r="AH27" i="8"/>
  <c r="R31" i="17"/>
  <c r="T28" i="17"/>
  <c r="CB14" i="7"/>
  <c r="BX14" i="7"/>
  <c r="CN14" i="7"/>
  <c r="BV31" i="8"/>
  <c r="BV31" i="16" s="1"/>
  <c r="CY31" i="8"/>
  <c r="CY31" i="16" s="1"/>
  <c r="CI31" i="8"/>
  <c r="CI31" i="16" s="1"/>
  <c r="CK31" i="8"/>
  <c r="CK31" i="16" s="1"/>
  <c r="IA26" i="24"/>
  <c r="BZ20" i="7"/>
  <c r="BS20" i="7"/>
  <c r="CM35" i="8"/>
  <c r="CM35" i="16" s="1"/>
  <c r="CF35" i="8"/>
  <c r="CF35" i="16" s="1"/>
  <c r="CK35" i="8"/>
  <c r="CK35" i="16" s="1"/>
  <c r="HK26" i="24"/>
  <c r="IF42" i="24"/>
  <c r="BR33" i="8"/>
  <c r="BR33" i="16" s="1"/>
  <c r="CH33" i="8"/>
  <c r="CH33" i="16" s="1"/>
  <c r="CD41" i="7"/>
  <c r="BT41" i="7"/>
  <c r="CJ41" i="7"/>
  <c r="CK41" i="7"/>
  <c r="CY59" i="13"/>
  <c r="HW26" i="24"/>
  <c r="AB12" i="8"/>
  <c r="AH14" i="8"/>
  <c r="CU58" i="13"/>
  <c r="K16" i="17"/>
  <c r="AJ49" i="7"/>
  <c r="AJ56" i="7"/>
  <c r="AJ38" i="7"/>
  <c r="AJ30" i="7"/>
  <c r="AJ42" i="7"/>
  <c r="AJ10" i="7"/>
  <c r="HE26" i="24"/>
  <c r="I41" i="17"/>
  <c r="I39" i="17"/>
  <c r="I38" i="17"/>
  <c r="I17" i="17"/>
  <c r="IC26" i="24"/>
  <c r="CJ14" i="7"/>
  <c r="CY14" i="7"/>
  <c r="BW31" i="8"/>
  <c r="BW31" i="16" s="1"/>
  <c r="CE31" i="8"/>
  <c r="CE31" i="16" s="1"/>
  <c r="BX31" i="8"/>
  <c r="BX31" i="16" s="1"/>
  <c r="BZ31" i="8"/>
  <c r="BZ31" i="16" s="1"/>
  <c r="BR20" i="7"/>
  <c r="CF20" i="7"/>
  <c r="CG20" i="7"/>
  <c r="BV35" i="8"/>
  <c r="BV35" i="16" s="1"/>
  <c r="CG35" i="8"/>
  <c r="CG35" i="16" s="1"/>
  <c r="BY35" i="8"/>
  <c r="BY35" i="16" s="1"/>
  <c r="CD33" i="8"/>
  <c r="CD33" i="16" s="1"/>
  <c r="BU33" i="8"/>
  <c r="BU33" i="16" s="1"/>
  <c r="CG41" i="7"/>
  <c r="CM41" i="7"/>
  <c r="BX41" i="7"/>
  <c r="CC41" i="7"/>
  <c r="AH15" i="8"/>
  <c r="HL26" i="24"/>
  <c r="AH25" i="8"/>
  <c r="G28" i="17"/>
  <c r="AA11" i="8"/>
  <c r="AB13" i="8"/>
  <c r="CY58" i="13"/>
  <c r="CP15" i="7"/>
  <c r="G35" i="17"/>
  <c r="CU51" i="12"/>
  <c r="CU51" i="13" s="1"/>
  <c r="AJ57" i="7"/>
  <c r="AJ53" i="7"/>
  <c r="AJ28" i="7"/>
  <c r="AJ19" i="7"/>
  <c r="AJ27" i="7"/>
  <c r="AJ11" i="7"/>
  <c r="CP7" i="7"/>
  <c r="U11" i="8"/>
  <c r="CI14" i="7"/>
  <c r="BZ14" i="7"/>
  <c r="BY14" i="7"/>
  <c r="CD14" i="7"/>
  <c r="CL31" i="8"/>
  <c r="CL31" i="16" s="1"/>
  <c r="BR31" i="8"/>
  <c r="BR31" i="16" s="1"/>
  <c r="CM31" i="8"/>
  <c r="CM31" i="16" s="1"/>
  <c r="BY20" i="7"/>
  <c r="CY20" i="7"/>
  <c r="IM42" i="24"/>
  <c r="CE35" i="8"/>
  <c r="CE35" i="16" s="1"/>
  <c r="CJ35" i="8"/>
  <c r="CJ35" i="16" s="1"/>
  <c r="BS35" i="8"/>
  <c r="BS35" i="16" s="1"/>
  <c r="CN35" i="8"/>
  <c r="CA33" i="8"/>
  <c r="CA33" i="16" s="1"/>
  <c r="BY33" i="8"/>
  <c r="BY33" i="16" s="1"/>
  <c r="CC33" i="8"/>
  <c r="CC33" i="16" s="1"/>
  <c r="CY41" i="7"/>
  <c r="BS41" i="7"/>
  <c r="DB35" i="7"/>
  <c r="CU31" i="7"/>
  <c r="AB14" i="8"/>
  <c r="AB24" i="8"/>
  <c r="AI19" i="8"/>
  <c r="IH42" i="24"/>
  <c r="W30" i="17"/>
  <c r="AJ19" i="8"/>
  <c r="AK11" i="8"/>
  <c r="J28" i="17"/>
  <c r="U10" i="8"/>
  <c r="AK15" i="8"/>
  <c r="AG9" i="8"/>
  <c r="AJ47" i="7"/>
  <c r="AJ52" i="7"/>
  <c r="AJ40" i="7"/>
  <c r="AJ13" i="7"/>
  <c r="AJ26" i="7"/>
  <c r="AA12" i="8"/>
  <c r="CN33" i="16"/>
  <c r="Y15" i="25"/>
  <c r="AH26" i="8"/>
  <c r="AB26" i="8"/>
  <c r="AI26" i="8"/>
  <c r="CN35" i="16"/>
  <c r="IE37" i="24" l="1"/>
  <c r="ID28" i="24"/>
  <c r="IQ38" i="24"/>
  <c r="JD38" i="24" s="1"/>
  <c r="IJ10" i="24"/>
  <c r="IH24" i="24"/>
  <c r="ID23" i="24"/>
  <c r="IL30" i="24"/>
  <c r="IY30" i="24" s="1"/>
  <c r="II14" i="24"/>
  <c r="IP13" i="24" s="1"/>
  <c r="IE27" i="24"/>
  <c r="IE15" i="24"/>
  <c r="IR15" i="24" s="1"/>
  <c r="JE15" i="24" s="1"/>
  <c r="ID16" i="24"/>
  <c r="ID15" i="24"/>
  <c r="IG12" i="24"/>
  <c r="BL35" i="16"/>
  <c r="BK35" i="16" s="1"/>
  <c r="BO35" i="16" s="1"/>
  <c r="BP35" i="16" s="1"/>
  <c r="AN26" i="8"/>
  <c r="BB26" i="8"/>
  <c r="AY26" i="8"/>
  <c r="AZ26" i="8"/>
  <c r="CX26" i="8"/>
  <c r="BD26" i="8"/>
  <c r="BE26" i="8"/>
  <c r="BC26" i="8"/>
  <c r="AO26" i="8"/>
  <c r="AW26" i="8"/>
  <c r="BA26" i="8"/>
  <c r="AS26" i="8"/>
  <c r="CW26" i="8"/>
  <c r="CS26" i="8"/>
  <c r="CT26" i="8"/>
  <c r="AX26" i="8"/>
  <c r="AV26" i="8"/>
  <c r="AT26" i="8"/>
  <c r="AU26" i="8"/>
  <c r="BH26" i="8"/>
  <c r="BJ26" i="8"/>
  <c r="AQ26" i="8"/>
  <c r="BG26" i="8"/>
  <c r="BI26" i="8"/>
  <c r="AR26" i="8"/>
  <c r="BF26" i="8"/>
  <c r="AP26" i="8"/>
  <c r="BL33" i="16"/>
  <c r="BK33" i="16" s="1"/>
  <c r="BO33" i="16" s="1"/>
  <c r="BP33" i="16" s="1"/>
  <c r="DA33" i="16" s="1"/>
  <c r="AN26" i="7"/>
  <c r="AO26" i="7"/>
  <c r="AP26" i="7"/>
  <c r="AX26" i="7"/>
  <c r="AY26" i="7"/>
  <c r="AQ26" i="7"/>
  <c r="BD26" i="7"/>
  <c r="CX26" i="7"/>
  <c r="BI26" i="7"/>
  <c r="CS26" i="7"/>
  <c r="AV26" i="7"/>
  <c r="AS26" i="7"/>
  <c r="AR26" i="7"/>
  <c r="BA26" i="7"/>
  <c r="BF26" i="7"/>
  <c r="BC26" i="7"/>
  <c r="CW26" i="7"/>
  <c r="AU26" i="7"/>
  <c r="AT26" i="7"/>
  <c r="CT26" i="7"/>
  <c r="BG26" i="7"/>
  <c r="BE26" i="7"/>
  <c r="BJ26" i="7"/>
  <c r="BH26" i="7"/>
  <c r="AZ26" i="7"/>
  <c r="BB26" i="7"/>
  <c r="AW26" i="7"/>
  <c r="AQ13" i="7"/>
  <c r="CS13" i="7"/>
  <c r="AP13" i="7"/>
  <c r="AU13" i="7"/>
  <c r="BD13" i="7"/>
  <c r="BC13" i="7"/>
  <c r="AS13" i="7"/>
  <c r="BH13" i="7"/>
  <c r="AX13" i="7"/>
  <c r="BF13" i="7"/>
  <c r="AN13" i="7"/>
  <c r="AO13" i="7"/>
  <c r="BA13" i="7"/>
  <c r="BB13" i="7"/>
  <c r="CT13" i="7"/>
  <c r="AT13" i="7"/>
  <c r="AR13" i="7"/>
  <c r="BJ13" i="7"/>
  <c r="CW13" i="7"/>
  <c r="BE13" i="7"/>
  <c r="AV13" i="7"/>
  <c r="BG13" i="7"/>
  <c r="BI13" i="7"/>
  <c r="AZ13" i="7"/>
  <c r="AY13" i="7"/>
  <c r="CX13" i="7"/>
  <c r="AW13" i="7"/>
  <c r="CX40" i="7"/>
  <c r="AS40" i="7"/>
  <c r="BB40" i="7"/>
  <c r="BI40" i="7"/>
  <c r="AU40" i="7"/>
  <c r="BE40" i="7"/>
  <c r="AV40" i="7"/>
  <c r="AY40" i="7"/>
  <c r="BJ40" i="7"/>
  <c r="BD40" i="7"/>
  <c r="CT40" i="7"/>
  <c r="BA40" i="7"/>
  <c r="AT40" i="7"/>
  <c r="AR40" i="7"/>
  <c r="AP40" i="7"/>
  <c r="AN40" i="7"/>
  <c r="AQ40" i="7"/>
  <c r="AZ40" i="7"/>
  <c r="AX40" i="7"/>
  <c r="AW40" i="7"/>
  <c r="BC40" i="7"/>
  <c r="BH40" i="7"/>
  <c r="AO40" i="7"/>
  <c r="CS40" i="7"/>
  <c r="BF40" i="7"/>
  <c r="BG40" i="7"/>
  <c r="CW40" i="7"/>
  <c r="BH52" i="7"/>
  <c r="BA52" i="7"/>
  <c r="AZ52" i="7"/>
  <c r="AW52" i="7"/>
  <c r="AV52" i="7"/>
  <c r="AU52" i="7"/>
  <c r="BF52" i="7"/>
  <c r="AS52" i="7"/>
  <c r="AP52" i="7"/>
  <c r="AN52" i="7"/>
  <c r="BE52" i="7"/>
  <c r="BD52" i="7"/>
  <c r="AO52" i="7"/>
  <c r="BB52" i="7"/>
  <c r="BC52" i="7"/>
  <c r="BI52" i="7"/>
  <c r="CX52" i="7"/>
  <c r="AQ52" i="7"/>
  <c r="AT52" i="7"/>
  <c r="AX52" i="7"/>
  <c r="CT52" i="7"/>
  <c r="AR52" i="7"/>
  <c r="BJ52" i="7"/>
  <c r="CW52" i="7"/>
  <c r="AY52" i="7"/>
  <c r="BG52" i="7"/>
  <c r="CS52" i="7"/>
  <c r="AV47" i="7"/>
  <c r="AT47" i="7"/>
  <c r="CT47" i="7"/>
  <c r="AP47" i="7"/>
  <c r="AS47" i="7"/>
  <c r="BE47" i="7"/>
  <c r="AO47" i="7"/>
  <c r="AZ47" i="7"/>
  <c r="BH47" i="7"/>
  <c r="BF47" i="7"/>
  <c r="AQ47" i="7"/>
  <c r="AR47" i="7"/>
  <c r="AX47" i="7"/>
  <c r="BA47" i="7"/>
  <c r="CW47" i="7"/>
  <c r="BB47" i="7"/>
  <c r="CX47" i="7"/>
  <c r="BJ47" i="7"/>
  <c r="BD47" i="7"/>
  <c r="AW47" i="7"/>
  <c r="AU47" i="7"/>
  <c r="BC47" i="7"/>
  <c r="AN47" i="7"/>
  <c r="AY47" i="7"/>
  <c r="BG47" i="7"/>
  <c r="BI47" i="7"/>
  <c r="CS47" i="7"/>
  <c r="U74" i="8"/>
  <c r="U68" i="8"/>
  <c r="U73" i="8"/>
  <c r="U75" i="8"/>
  <c r="U69" i="8"/>
  <c r="U71" i="8"/>
  <c r="U72" i="8"/>
  <c r="U70" i="8"/>
  <c r="AK72" i="8"/>
  <c r="AK74" i="8"/>
  <c r="AK73" i="8"/>
  <c r="AK68" i="8"/>
  <c r="AK69" i="8"/>
  <c r="AK71" i="8"/>
  <c r="AK70" i="8"/>
  <c r="AK75" i="8"/>
  <c r="AJ75" i="8"/>
  <c r="AJ74" i="8"/>
  <c r="AJ73" i="8"/>
  <c r="AJ70" i="8"/>
  <c r="AJ68" i="8"/>
  <c r="AJ71" i="8"/>
  <c r="AJ72" i="8"/>
  <c r="AJ69" i="8"/>
  <c r="IO41" i="24"/>
  <c r="BE19" i="8"/>
  <c r="AS19" i="8"/>
  <c r="AT19" i="8"/>
  <c r="AR19" i="8"/>
  <c r="BH19" i="8"/>
  <c r="BD19" i="8"/>
  <c r="AO19" i="8"/>
  <c r="AP19" i="8"/>
  <c r="AY19" i="8"/>
  <c r="BA19" i="8"/>
  <c r="AV19" i="8"/>
  <c r="CT19" i="8"/>
  <c r="AQ19" i="8"/>
  <c r="BI19" i="8"/>
  <c r="AX19" i="8"/>
  <c r="BJ19" i="8"/>
  <c r="BG19" i="8"/>
  <c r="AW19" i="8"/>
  <c r="BF19" i="8"/>
  <c r="AU19" i="8"/>
  <c r="CX19" i="8"/>
  <c r="AN19" i="8"/>
  <c r="BC19" i="8"/>
  <c r="CW19" i="8"/>
  <c r="BB19" i="8"/>
  <c r="CS19" i="8"/>
  <c r="AZ19" i="8"/>
  <c r="CX14" i="8"/>
  <c r="AP14" i="8"/>
  <c r="AN14" i="8"/>
  <c r="BA14" i="8"/>
  <c r="BH14" i="8"/>
  <c r="AR14" i="8"/>
  <c r="BB14" i="8"/>
  <c r="AX14" i="8"/>
  <c r="AZ14" i="8"/>
  <c r="AQ14" i="8"/>
  <c r="BG14" i="8"/>
  <c r="BI14" i="8"/>
  <c r="AU14" i="8"/>
  <c r="CS14" i="8"/>
  <c r="AW14" i="8"/>
  <c r="BJ14" i="8"/>
  <c r="BD14" i="8"/>
  <c r="CT14" i="8"/>
  <c r="AY14" i="8"/>
  <c r="BC14" i="8"/>
  <c r="AT14" i="8"/>
  <c r="CW14" i="8"/>
  <c r="AS14" i="8"/>
  <c r="AV14" i="8"/>
  <c r="BF14" i="8"/>
  <c r="BE14" i="8"/>
  <c r="AO14" i="8"/>
  <c r="BL35" i="8"/>
  <c r="BK35" i="8" s="1"/>
  <c r="AN11" i="7"/>
  <c r="BI11" i="7"/>
  <c r="CW11" i="7"/>
  <c r="AW11" i="7"/>
  <c r="BJ11" i="7"/>
  <c r="AZ11" i="7"/>
  <c r="BB11" i="7"/>
  <c r="AY11" i="7"/>
  <c r="AV11" i="7"/>
  <c r="AU11" i="7"/>
  <c r="BG11" i="7"/>
  <c r="AX11" i="7"/>
  <c r="AO11" i="7"/>
  <c r="BD11" i="7"/>
  <c r="BH11" i="7"/>
  <c r="CX11" i="7"/>
  <c r="BE11" i="7"/>
  <c r="AQ11" i="7"/>
  <c r="AR11" i="7"/>
  <c r="CT11" i="7"/>
  <c r="BC11" i="7"/>
  <c r="AT11" i="7"/>
  <c r="BA11" i="7"/>
  <c r="AS11" i="7"/>
  <c r="AP11" i="7"/>
  <c r="BF11" i="7"/>
  <c r="CS11" i="7"/>
  <c r="AX27" i="7"/>
  <c r="AV27" i="7"/>
  <c r="AS27" i="7"/>
  <c r="BI27" i="7"/>
  <c r="CX27" i="7"/>
  <c r="BD27" i="7"/>
  <c r="AO27" i="7"/>
  <c r="AW27" i="7"/>
  <c r="AZ27" i="7"/>
  <c r="AP27" i="7"/>
  <c r="AQ27" i="7"/>
  <c r="BE27" i="7"/>
  <c r="BA27" i="7"/>
  <c r="BJ27" i="7"/>
  <c r="CW27" i="7"/>
  <c r="BC27" i="7"/>
  <c r="AR27" i="7"/>
  <c r="AU27" i="7"/>
  <c r="BG27" i="7"/>
  <c r="BB27" i="7"/>
  <c r="BH27" i="7"/>
  <c r="AY27" i="7"/>
  <c r="CT27" i="7"/>
  <c r="AT27" i="7"/>
  <c r="BF27" i="7"/>
  <c r="AN27" i="7"/>
  <c r="CS27" i="7"/>
  <c r="BE19" i="7"/>
  <c r="AN19" i="7"/>
  <c r="AP19" i="7"/>
  <c r="BF19" i="7"/>
  <c r="BD19" i="7"/>
  <c r="CX19" i="7"/>
  <c r="BI19" i="7"/>
  <c r="BJ19" i="7"/>
  <c r="BH19" i="7"/>
  <c r="AV19" i="7"/>
  <c r="AX19" i="7"/>
  <c r="AQ19" i="7"/>
  <c r="BB19" i="7"/>
  <c r="AS19" i="7"/>
  <c r="AO19" i="7"/>
  <c r="AR19" i="7"/>
  <c r="AU19" i="7"/>
  <c r="BG19" i="7"/>
  <c r="CT19" i="7"/>
  <c r="AW19" i="7"/>
  <c r="BA19" i="7"/>
  <c r="AT19" i="7"/>
  <c r="AY19" i="7"/>
  <c r="CS19" i="7"/>
  <c r="BC19" i="7"/>
  <c r="AZ19" i="7"/>
  <c r="CW19" i="7"/>
  <c r="AS28" i="7"/>
  <c r="AW28" i="7"/>
  <c r="AX28" i="7"/>
  <c r="AR28" i="7"/>
  <c r="AT28" i="7"/>
  <c r="AQ28" i="7"/>
  <c r="AN28" i="7"/>
  <c r="AV28" i="7"/>
  <c r="BJ28" i="7"/>
  <c r="BC28" i="7"/>
  <c r="BG28" i="7"/>
  <c r="CX28" i="7"/>
  <c r="AU28" i="7"/>
  <c r="BI28" i="7"/>
  <c r="AO28" i="7"/>
  <c r="AZ28" i="7"/>
  <c r="BE28" i="7"/>
  <c r="AP28" i="7"/>
  <c r="AY28" i="7"/>
  <c r="BA28" i="7"/>
  <c r="BD28" i="7"/>
  <c r="CW28" i="7"/>
  <c r="BB28" i="7"/>
  <c r="BF28" i="7"/>
  <c r="BH28" i="7"/>
  <c r="CT28" i="7"/>
  <c r="CS28" i="7"/>
  <c r="BA53" i="7"/>
  <c r="BB53" i="7"/>
  <c r="AV53" i="7"/>
  <c r="AS53" i="7"/>
  <c r="CT53" i="7"/>
  <c r="AP53" i="7"/>
  <c r="AW53" i="7"/>
  <c r="AU53" i="7"/>
  <c r="BJ53" i="7"/>
  <c r="AN53" i="7"/>
  <c r="BC53" i="7"/>
  <c r="CX53" i="7"/>
  <c r="BE53" i="7"/>
  <c r="CW53" i="7"/>
  <c r="AX53" i="7"/>
  <c r="AY53" i="7"/>
  <c r="BH53" i="7"/>
  <c r="AT53" i="7"/>
  <c r="BF53" i="7"/>
  <c r="AZ53" i="7"/>
  <c r="AO53" i="7"/>
  <c r="BG53" i="7"/>
  <c r="BD53" i="7"/>
  <c r="BI53" i="7"/>
  <c r="AQ53" i="7"/>
  <c r="AR53" i="7"/>
  <c r="CS53" i="7"/>
  <c r="BC57" i="7"/>
  <c r="AY57" i="7"/>
  <c r="BI57" i="7"/>
  <c r="BB57" i="7"/>
  <c r="AU57" i="7"/>
  <c r="AN57" i="7"/>
  <c r="CW57" i="7"/>
  <c r="AS57" i="7"/>
  <c r="AP57" i="7"/>
  <c r="BA57" i="7"/>
  <c r="AZ57" i="7"/>
  <c r="AQ57" i="7"/>
  <c r="AO57" i="7"/>
  <c r="AX57" i="7"/>
  <c r="BJ57" i="7"/>
  <c r="BE57" i="7"/>
  <c r="CX57" i="7"/>
  <c r="CT57" i="7"/>
  <c r="BG57" i="7"/>
  <c r="AV57" i="7"/>
  <c r="BD57" i="7"/>
  <c r="BH57" i="7"/>
  <c r="AR57" i="7"/>
  <c r="AT57" i="7"/>
  <c r="AW57" i="7"/>
  <c r="BF57" i="7"/>
  <c r="CS57" i="7"/>
  <c r="HS25" i="24"/>
  <c r="AZ15" i="8"/>
  <c r="BI15" i="8"/>
  <c r="AT15" i="8"/>
  <c r="BJ15" i="8"/>
  <c r="AQ15" i="8"/>
  <c r="CT15" i="8"/>
  <c r="CX15" i="8"/>
  <c r="AP15" i="8"/>
  <c r="AN15" i="8"/>
  <c r="CW15" i="8"/>
  <c r="BF15" i="8"/>
  <c r="BD15" i="8"/>
  <c r="BC15" i="8"/>
  <c r="BA15" i="8"/>
  <c r="BH15" i="8"/>
  <c r="BG15" i="8"/>
  <c r="AV15" i="8"/>
  <c r="AY15" i="8"/>
  <c r="AR15" i="8"/>
  <c r="AU15" i="8"/>
  <c r="BE15" i="8"/>
  <c r="CS15" i="8"/>
  <c r="AS15" i="8"/>
  <c r="AW15" i="8"/>
  <c r="AO15" i="8"/>
  <c r="AX15" i="8"/>
  <c r="BB15" i="8"/>
  <c r="HL25" i="24"/>
  <c r="AV10" i="7"/>
  <c r="BC10" i="7"/>
  <c r="AY10" i="7"/>
  <c r="AN10" i="7"/>
  <c r="BA10" i="7"/>
  <c r="CS10" i="7"/>
  <c r="AQ10" i="7"/>
  <c r="CT10" i="7"/>
  <c r="BE10" i="7"/>
  <c r="AT10" i="7"/>
  <c r="BF10" i="7"/>
  <c r="AU10" i="7"/>
  <c r="AR10" i="7"/>
  <c r="BD10" i="7"/>
  <c r="BH10" i="7"/>
  <c r="AO10" i="7"/>
  <c r="AS10" i="7"/>
  <c r="BG10" i="7"/>
  <c r="CX10" i="7"/>
  <c r="AP10" i="7"/>
  <c r="BI10" i="7"/>
  <c r="CW10" i="7"/>
  <c r="AZ10" i="7"/>
  <c r="AW10" i="7"/>
  <c r="BJ10" i="7"/>
  <c r="BB10" i="7"/>
  <c r="AX10" i="7"/>
  <c r="AX42" i="7"/>
  <c r="AY42" i="7"/>
  <c r="AN42" i="7"/>
  <c r="CW42" i="7"/>
  <c r="BD42" i="7"/>
  <c r="CX42" i="7"/>
  <c r="AO42" i="7"/>
  <c r="BC42" i="7"/>
  <c r="BE42" i="7"/>
  <c r="AP42" i="7"/>
  <c r="BH42" i="7"/>
  <c r="AQ42" i="7"/>
  <c r="BI42" i="7"/>
  <c r="AZ42" i="7"/>
  <c r="CT42" i="7"/>
  <c r="AR42" i="7"/>
  <c r="AU42" i="7"/>
  <c r="BJ42" i="7"/>
  <c r="BG42" i="7"/>
  <c r="BF42" i="7"/>
  <c r="BB42" i="7"/>
  <c r="AT42" i="7"/>
  <c r="AV42" i="7"/>
  <c r="AS42" i="7"/>
  <c r="AW42" i="7"/>
  <c r="BA42" i="7"/>
  <c r="CS42" i="7"/>
  <c r="AX30" i="7"/>
  <c r="AO30" i="7"/>
  <c r="BJ30" i="7"/>
  <c r="BB30" i="7"/>
  <c r="CX30" i="7"/>
  <c r="BA30" i="7"/>
  <c r="AW30" i="7"/>
  <c r="BC30" i="7"/>
  <c r="AT30" i="7"/>
  <c r="AN30" i="7"/>
  <c r="BD30" i="7"/>
  <c r="BE30" i="7"/>
  <c r="BI30" i="7"/>
  <c r="AZ30" i="7"/>
  <c r="AQ30" i="7"/>
  <c r="AU30" i="7"/>
  <c r="CS30" i="7"/>
  <c r="BG30" i="7"/>
  <c r="CT30" i="7"/>
  <c r="AR30" i="7"/>
  <c r="AP30" i="7"/>
  <c r="AY30" i="7"/>
  <c r="AV30" i="7"/>
  <c r="AS30" i="7"/>
  <c r="BF30" i="7"/>
  <c r="BH30" i="7"/>
  <c r="CW30" i="7"/>
  <c r="AZ38" i="7"/>
  <c r="AY38" i="7"/>
  <c r="BC38" i="7"/>
  <c r="AR38" i="7"/>
  <c r="AW38" i="7"/>
  <c r="AO38" i="7"/>
  <c r="AS38" i="7"/>
  <c r="CT38" i="7"/>
  <c r="BB38" i="7"/>
  <c r="AT38" i="7"/>
  <c r="BJ38" i="7"/>
  <c r="CW38" i="7"/>
  <c r="BD38" i="7"/>
  <c r="AU38" i="7"/>
  <c r="AV38" i="7"/>
  <c r="AP38" i="7"/>
  <c r="AQ38" i="7"/>
  <c r="BE38" i="7"/>
  <c r="BG38" i="7"/>
  <c r="BI38" i="7"/>
  <c r="AN38" i="7"/>
  <c r="BF38" i="7"/>
  <c r="CX38" i="7"/>
  <c r="BH38" i="7"/>
  <c r="BA38" i="7"/>
  <c r="AX38" i="7"/>
  <c r="CS38" i="7"/>
  <c r="AP56" i="7"/>
  <c r="BA56" i="7"/>
  <c r="AN56" i="7"/>
  <c r="CX56" i="7"/>
  <c r="AZ56" i="7"/>
  <c r="AY56" i="7"/>
  <c r="BI56" i="7"/>
  <c r="AU56" i="7"/>
  <c r="BG56" i="7"/>
  <c r="BC56" i="7"/>
  <c r="BD56" i="7"/>
  <c r="AW56" i="7"/>
  <c r="BJ56" i="7"/>
  <c r="AO56" i="7"/>
  <c r="AR56" i="7"/>
  <c r="CW56" i="7"/>
  <c r="AX56" i="7"/>
  <c r="CT56" i="7"/>
  <c r="BF56" i="7"/>
  <c r="AQ56" i="7"/>
  <c r="AV56" i="7"/>
  <c r="AT56" i="7"/>
  <c r="BE56" i="7"/>
  <c r="BH56" i="7"/>
  <c r="BB56" i="7"/>
  <c r="AS56" i="7"/>
  <c r="CS56" i="7"/>
  <c r="BI49" i="7"/>
  <c r="CT49" i="7"/>
  <c r="AU49" i="7"/>
  <c r="BC49" i="7"/>
  <c r="BJ49" i="7"/>
  <c r="AW49" i="7"/>
  <c r="AZ49" i="7"/>
  <c r="BE49" i="7"/>
  <c r="BD49" i="7"/>
  <c r="AT49" i="7"/>
  <c r="CW49" i="7"/>
  <c r="BB49" i="7"/>
  <c r="AO49" i="7"/>
  <c r="BF49" i="7"/>
  <c r="BG49" i="7"/>
  <c r="AQ49" i="7"/>
  <c r="AR49" i="7"/>
  <c r="AX49" i="7"/>
  <c r="AV49" i="7"/>
  <c r="CX49" i="7"/>
  <c r="AY49" i="7"/>
  <c r="AN49" i="7"/>
  <c r="AS49" i="7"/>
  <c r="BH49" i="7"/>
  <c r="AP49" i="7"/>
  <c r="BA49" i="7"/>
  <c r="CS49" i="7"/>
  <c r="ID25" i="24"/>
  <c r="IK24" i="24" s="1"/>
  <c r="BL14" i="7"/>
  <c r="BK14" i="7" s="1"/>
  <c r="AX27" i="8"/>
  <c r="AQ27" i="8"/>
  <c r="AZ27" i="8"/>
  <c r="BH27" i="8"/>
  <c r="BD27" i="8"/>
  <c r="AU27" i="8"/>
  <c r="AN27" i="8"/>
  <c r="BJ27" i="8"/>
  <c r="AO27" i="8"/>
  <c r="CX27" i="8"/>
  <c r="BE27" i="8"/>
  <c r="BA27" i="8"/>
  <c r="AV27" i="8"/>
  <c r="BI27" i="8"/>
  <c r="CS27" i="8"/>
  <c r="BB27" i="8"/>
  <c r="AS27" i="8"/>
  <c r="BC27" i="8"/>
  <c r="BF27" i="8"/>
  <c r="AP27" i="8"/>
  <c r="AW27" i="8"/>
  <c r="AY27" i="8"/>
  <c r="BG27" i="8"/>
  <c r="AR27" i="8"/>
  <c r="AT27" i="8"/>
  <c r="CW27" i="8"/>
  <c r="CT27" i="8"/>
  <c r="AW36" i="7"/>
  <c r="AN36" i="7"/>
  <c r="BJ36" i="7"/>
  <c r="BC36" i="7"/>
  <c r="AS36" i="7"/>
  <c r="BF36" i="7"/>
  <c r="AO36" i="7"/>
  <c r="CT36" i="7"/>
  <c r="AV36" i="7"/>
  <c r="BA36" i="7"/>
  <c r="AX36" i="7"/>
  <c r="AT36" i="7"/>
  <c r="AU36" i="7"/>
  <c r="CX36" i="7"/>
  <c r="BE36" i="7"/>
  <c r="CW36" i="7"/>
  <c r="AY36" i="7"/>
  <c r="BB36" i="7"/>
  <c r="BH36" i="7"/>
  <c r="AQ36" i="7"/>
  <c r="BG36" i="7"/>
  <c r="AR36" i="7"/>
  <c r="BD36" i="7"/>
  <c r="AP36" i="7"/>
  <c r="AZ36" i="7"/>
  <c r="BI36" i="7"/>
  <c r="CS36" i="7"/>
  <c r="AR25" i="7"/>
  <c r="AT25" i="7"/>
  <c r="BE25" i="7"/>
  <c r="BD25" i="7"/>
  <c r="CT25" i="7"/>
  <c r="AZ25" i="7"/>
  <c r="BI25" i="7"/>
  <c r="BB25" i="7"/>
  <c r="CW25" i="7"/>
  <c r="CS25" i="7"/>
  <c r="BG25" i="7"/>
  <c r="AY25" i="7"/>
  <c r="AQ25" i="7"/>
  <c r="CX25" i="7"/>
  <c r="AU25" i="7"/>
  <c r="AS25" i="7"/>
  <c r="AO25" i="7"/>
  <c r="BA25" i="7"/>
  <c r="AW25" i="7"/>
  <c r="AX25" i="7"/>
  <c r="BF25" i="7"/>
  <c r="AP25" i="7"/>
  <c r="BJ25" i="7"/>
  <c r="BC25" i="7"/>
  <c r="AV25" i="7"/>
  <c r="AN25" i="7"/>
  <c r="BH25" i="7"/>
  <c r="AS16" i="7"/>
  <c r="AX16" i="7"/>
  <c r="CW16" i="7"/>
  <c r="BD16" i="7"/>
  <c r="BJ16" i="7"/>
  <c r="AU16" i="7"/>
  <c r="AY16" i="7"/>
  <c r="BC16" i="7"/>
  <c r="AV16" i="7"/>
  <c r="BE16" i="7"/>
  <c r="AP16" i="7"/>
  <c r="BA16" i="7"/>
  <c r="CT16" i="7"/>
  <c r="AZ16" i="7"/>
  <c r="AT16" i="7"/>
  <c r="BG16" i="7"/>
  <c r="BB16" i="7"/>
  <c r="BF16" i="7"/>
  <c r="AW16" i="7"/>
  <c r="CX16" i="7"/>
  <c r="AO16" i="7"/>
  <c r="BH16" i="7"/>
  <c r="AQ16" i="7"/>
  <c r="BI16" i="7"/>
  <c r="AN16" i="7"/>
  <c r="AR16" i="7"/>
  <c r="CS16" i="7"/>
  <c r="CX50" i="7"/>
  <c r="BG50" i="7"/>
  <c r="BD50" i="7"/>
  <c r="BE50" i="7"/>
  <c r="AX50" i="7"/>
  <c r="AW50" i="7"/>
  <c r="AP50" i="7"/>
  <c r="AO50" i="7"/>
  <c r="AY50" i="7"/>
  <c r="AV50" i="7"/>
  <c r="BB50" i="7"/>
  <c r="AQ50" i="7"/>
  <c r="BI50" i="7"/>
  <c r="CW50" i="7"/>
  <c r="AS50" i="7"/>
  <c r="AN50" i="7"/>
  <c r="AT50" i="7"/>
  <c r="BA50" i="7"/>
  <c r="BH50" i="7"/>
  <c r="BC50" i="7"/>
  <c r="AU50" i="7"/>
  <c r="AR50" i="7"/>
  <c r="BF50" i="7"/>
  <c r="BJ50" i="7"/>
  <c r="AZ50" i="7"/>
  <c r="CT50" i="7"/>
  <c r="CS50" i="7"/>
  <c r="AY59" i="7"/>
  <c r="BI59" i="7"/>
  <c r="AS59" i="7"/>
  <c r="AR59" i="7"/>
  <c r="AX59" i="7"/>
  <c r="BH59" i="7"/>
  <c r="AW59" i="7"/>
  <c r="AZ59" i="7"/>
  <c r="CT59" i="7"/>
  <c r="AV59" i="7"/>
  <c r="AP59" i="7"/>
  <c r="BF59" i="7"/>
  <c r="AO59" i="7"/>
  <c r="BA59" i="7"/>
  <c r="AU59" i="7"/>
  <c r="BE59" i="7"/>
  <c r="BD59" i="7"/>
  <c r="BG59" i="7"/>
  <c r="BJ59" i="7"/>
  <c r="AN59" i="7"/>
  <c r="CW59" i="7"/>
  <c r="AT59" i="7"/>
  <c r="CX59" i="7"/>
  <c r="AQ59" i="7"/>
  <c r="BB59" i="7"/>
  <c r="BC59" i="7"/>
  <c r="CS59" i="7"/>
  <c r="AZ48" i="7"/>
  <c r="BA48" i="7"/>
  <c r="AW48" i="7"/>
  <c r="AQ48" i="7"/>
  <c r="AY48" i="7"/>
  <c r="BJ48" i="7"/>
  <c r="AN48" i="7"/>
  <c r="AO48" i="7"/>
  <c r="BF48" i="7"/>
  <c r="BC48" i="7"/>
  <c r="BG48" i="7"/>
  <c r="CT48" i="7"/>
  <c r="AV48" i="7"/>
  <c r="AP48" i="7"/>
  <c r="BB48" i="7"/>
  <c r="BD48" i="7"/>
  <c r="AT48" i="7"/>
  <c r="CX48" i="7"/>
  <c r="AU48" i="7"/>
  <c r="AR48" i="7"/>
  <c r="CW48" i="7"/>
  <c r="BI48" i="7"/>
  <c r="BH48" i="7"/>
  <c r="AS48" i="7"/>
  <c r="AX48" i="7"/>
  <c r="BE48" i="7"/>
  <c r="CS48" i="7"/>
  <c r="CS40" i="8"/>
  <c r="AS40" i="8"/>
  <c r="AX40" i="8"/>
  <c r="BG40" i="8"/>
  <c r="BC40" i="8"/>
  <c r="AN40" i="8"/>
  <c r="BI40" i="8"/>
  <c r="CT40" i="8"/>
  <c r="AR40" i="8"/>
  <c r="AQ40" i="8"/>
  <c r="BE40" i="8"/>
  <c r="CX40" i="8"/>
  <c r="BJ40" i="8"/>
  <c r="BA40" i="8"/>
  <c r="AZ40" i="8"/>
  <c r="AW40" i="8"/>
  <c r="BD40" i="8"/>
  <c r="AO40" i="8"/>
  <c r="BH40" i="8"/>
  <c r="BB40" i="8"/>
  <c r="AT40" i="8"/>
  <c r="AV40" i="8"/>
  <c r="AY40" i="8"/>
  <c r="AU40" i="8"/>
  <c r="AP40" i="8"/>
  <c r="BF40" i="8"/>
  <c r="CW40" i="8"/>
  <c r="BE17" i="8"/>
  <c r="BC17" i="8"/>
  <c r="AV17" i="8"/>
  <c r="CW17" i="8"/>
  <c r="BB17" i="8"/>
  <c r="AO17" i="8"/>
  <c r="CX17" i="8"/>
  <c r="AR17" i="8"/>
  <c r="BF17" i="8"/>
  <c r="AN17" i="8"/>
  <c r="BH17" i="8"/>
  <c r="AY17" i="8"/>
  <c r="AT17" i="8"/>
  <c r="AQ17" i="8"/>
  <c r="BI17" i="8"/>
  <c r="BA17" i="8"/>
  <c r="AX17" i="8"/>
  <c r="AW17" i="8"/>
  <c r="AS17" i="8"/>
  <c r="AP17" i="8"/>
  <c r="CT17" i="8"/>
  <c r="BG17" i="8"/>
  <c r="CS17" i="8"/>
  <c r="BJ17" i="8"/>
  <c r="AZ17" i="8"/>
  <c r="BD17" i="8"/>
  <c r="AU17" i="8"/>
  <c r="BL41" i="7"/>
  <c r="BK41" i="7" s="1"/>
  <c r="BL31" i="8"/>
  <c r="BK31" i="8" s="1"/>
  <c r="AW23" i="7"/>
  <c r="CW23" i="7"/>
  <c r="AO23" i="7"/>
  <c r="AQ23" i="7"/>
  <c r="BD23" i="7"/>
  <c r="AV23" i="7"/>
  <c r="BA23" i="7"/>
  <c r="AR23" i="7"/>
  <c r="AT23" i="7"/>
  <c r="BE23" i="7"/>
  <c r="AY23" i="7"/>
  <c r="BG23" i="7"/>
  <c r="BB23" i="7"/>
  <c r="BC23" i="7"/>
  <c r="BI23" i="7"/>
  <c r="BJ23" i="7"/>
  <c r="BH23" i="7"/>
  <c r="AN23" i="7"/>
  <c r="CX23" i="7"/>
  <c r="AP23" i="7"/>
  <c r="BF23" i="7"/>
  <c r="AZ23" i="7"/>
  <c r="AS23" i="7"/>
  <c r="AX23" i="7"/>
  <c r="AU23" i="7"/>
  <c r="CT23" i="7"/>
  <c r="CS23" i="7"/>
  <c r="BF17" i="7"/>
  <c r="AZ17" i="7"/>
  <c r="BH17" i="7"/>
  <c r="BG17" i="7"/>
  <c r="AO17" i="7"/>
  <c r="AN17" i="7"/>
  <c r="AP17" i="7"/>
  <c r="AS17" i="7"/>
  <c r="CX17" i="7"/>
  <c r="AR17" i="7"/>
  <c r="BB17" i="7"/>
  <c r="BD17" i="7"/>
  <c r="AU17" i="7"/>
  <c r="AV17" i="7"/>
  <c r="BI17" i="7"/>
  <c r="BE17" i="7"/>
  <c r="AW17" i="7"/>
  <c r="CT17" i="7"/>
  <c r="AQ17" i="7"/>
  <c r="BC17" i="7"/>
  <c r="AX17" i="7"/>
  <c r="AT17" i="7"/>
  <c r="BA17" i="7"/>
  <c r="AY17" i="7"/>
  <c r="CW17" i="7"/>
  <c r="BJ17" i="7"/>
  <c r="CS17" i="7"/>
  <c r="BE24" i="7"/>
  <c r="BF24" i="7"/>
  <c r="BJ24" i="7"/>
  <c r="AU24" i="7"/>
  <c r="AZ24" i="7"/>
  <c r="AN24" i="7"/>
  <c r="AY24" i="7"/>
  <c r="AV24" i="7"/>
  <c r="BB24" i="7"/>
  <c r="CX24" i="7"/>
  <c r="BG24" i="7"/>
  <c r="AP24" i="7"/>
  <c r="AW24" i="7"/>
  <c r="BC24" i="7"/>
  <c r="AX24" i="7"/>
  <c r="CT24" i="7"/>
  <c r="AO24" i="7"/>
  <c r="BA24" i="7"/>
  <c r="AR24" i="7"/>
  <c r="BD24" i="7"/>
  <c r="BH24" i="7"/>
  <c r="AT24" i="7"/>
  <c r="AQ24" i="7"/>
  <c r="CW24" i="7"/>
  <c r="BI24" i="7"/>
  <c r="AS24" i="7"/>
  <c r="CS24" i="7"/>
  <c r="CW54" i="7"/>
  <c r="AS54" i="7"/>
  <c r="AR54" i="7"/>
  <c r="BD54" i="7"/>
  <c r="AY54" i="7"/>
  <c r="BG54" i="7"/>
  <c r="AU54" i="7"/>
  <c r="BC54" i="7"/>
  <c r="BJ54" i="7"/>
  <c r="BF54" i="7"/>
  <c r="AQ54" i="7"/>
  <c r="AZ54" i="7"/>
  <c r="BB54" i="7"/>
  <c r="AT54" i="7"/>
  <c r="CT54" i="7"/>
  <c r="AO54" i="7"/>
  <c r="AV54" i="7"/>
  <c r="AX54" i="7"/>
  <c r="BI54" i="7"/>
  <c r="AW54" i="7"/>
  <c r="AN54" i="7"/>
  <c r="CX54" i="7"/>
  <c r="AP54" i="7"/>
  <c r="BH54" i="7"/>
  <c r="BA54" i="7"/>
  <c r="BE54" i="7"/>
  <c r="CS54" i="7"/>
  <c r="BC51" i="7"/>
  <c r="BH51" i="7"/>
  <c r="BE51" i="7"/>
  <c r="CX51" i="7"/>
  <c r="BA51" i="7"/>
  <c r="AX51" i="7"/>
  <c r="BJ51" i="7"/>
  <c r="AQ51" i="7"/>
  <c r="AO51" i="7"/>
  <c r="AZ51" i="7"/>
  <c r="BD51" i="7"/>
  <c r="AN51" i="7"/>
  <c r="BF51" i="7"/>
  <c r="BI51" i="7"/>
  <c r="AS51" i="7"/>
  <c r="AT51" i="7"/>
  <c r="AY51" i="7"/>
  <c r="AU51" i="7"/>
  <c r="AR51" i="7"/>
  <c r="AW51" i="7"/>
  <c r="CW51" i="7"/>
  <c r="AP51" i="7"/>
  <c r="BB51" i="7"/>
  <c r="AV51" i="7"/>
  <c r="CT51" i="7"/>
  <c r="BG51" i="7"/>
  <c r="CS51" i="7"/>
  <c r="BF39" i="8"/>
  <c r="AX39" i="8"/>
  <c r="BG39" i="8"/>
  <c r="BE39" i="8"/>
  <c r="AW39" i="8"/>
  <c r="CS39" i="8"/>
  <c r="BI39" i="8"/>
  <c r="AP39" i="8"/>
  <c r="AQ39" i="8"/>
  <c r="AS39" i="8"/>
  <c r="BA39" i="8"/>
  <c r="AO39" i="8"/>
  <c r="CW39" i="8"/>
  <c r="AN39" i="8"/>
  <c r="AU39" i="8"/>
  <c r="BD39" i="8"/>
  <c r="AT39" i="8"/>
  <c r="AR39" i="8"/>
  <c r="BJ39" i="8"/>
  <c r="BC39" i="8"/>
  <c r="CT39" i="8"/>
  <c r="CX39" i="8"/>
  <c r="AZ39" i="8"/>
  <c r="BB39" i="8"/>
  <c r="BH39" i="8"/>
  <c r="AY39" i="8"/>
  <c r="AV39" i="8"/>
  <c r="BB36" i="8"/>
  <c r="AN36" i="8"/>
  <c r="AZ36" i="8"/>
  <c r="BH36" i="8"/>
  <c r="BA36" i="8"/>
  <c r="CS36" i="8"/>
  <c r="AS36" i="8"/>
  <c r="AT36" i="8"/>
  <c r="AW36" i="8"/>
  <c r="CW36" i="8"/>
  <c r="BC36" i="8"/>
  <c r="AY36" i="8"/>
  <c r="BF36" i="8"/>
  <c r="AP36" i="8"/>
  <c r="BI36" i="8"/>
  <c r="CT36" i="8"/>
  <c r="AO36" i="8"/>
  <c r="AV36" i="8"/>
  <c r="BE36" i="8"/>
  <c r="AQ36" i="8"/>
  <c r="AR36" i="8"/>
  <c r="BG36" i="8"/>
  <c r="AU36" i="8"/>
  <c r="BD36" i="8"/>
  <c r="CX36" i="8"/>
  <c r="AX36" i="8"/>
  <c r="BJ36" i="8"/>
  <c r="BE29" i="8"/>
  <c r="BD29" i="8"/>
  <c r="BG29" i="8"/>
  <c r="AY29" i="8"/>
  <c r="AN29" i="8"/>
  <c r="AT29" i="8"/>
  <c r="BC29" i="8"/>
  <c r="AS29" i="8"/>
  <c r="AQ29" i="8"/>
  <c r="BA29" i="8"/>
  <c r="CW29" i="8"/>
  <c r="BJ29" i="8"/>
  <c r="BF29" i="8"/>
  <c r="AZ29" i="8"/>
  <c r="AO29" i="8"/>
  <c r="AW29" i="8"/>
  <c r="CT29" i="8"/>
  <c r="CX29" i="8"/>
  <c r="AX29" i="8"/>
  <c r="AV29" i="8"/>
  <c r="AU29" i="8"/>
  <c r="AP29" i="8"/>
  <c r="BI29" i="8"/>
  <c r="CS29" i="8"/>
  <c r="BH29" i="8"/>
  <c r="BB29" i="8"/>
  <c r="AR29" i="8"/>
  <c r="AR21" i="8"/>
  <c r="BB21" i="8"/>
  <c r="BF21" i="8"/>
  <c r="BI21" i="8"/>
  <c r="AQ21" i="8"/>
  <c r="CX21" i="8"/>
  <c r="BJ21" i="8"/>
  <c r="BG21" i="8"/>
  <c r="AW21" i="8"/>
  <c r="CW21" i="8"/>
  <c r="AN21" i="8"/>
  <c r="AP21" i="8"/>
  <c r="BA21" i="8"/>
  <c r="AY21" i="8"/>
  <c r="BC21" i="8"/>
  <c r="AX21" i="8"/>
  <c r="AV21" i="8"/>
  <c r="BD21" i="8"/>
  <c r="AZ21" i="8"/>
  <c r="AS21" i="8"/>
  <c r="BE21" i="8"/>
  <c r="BH21" i="8"/>
  <c r="CT21" i="8"/>
  <c r="CS21" i="8"/>
  <c r="AU21" i="8"/>
  <c r="AO21" i="8"/>
  <c r="AT21" i="8"/>
  <c r="BH41" i="8"/>
  <c r="BF41" i="8"/>
  <c r="AQ41" i="8"/>
  <c r="AY41" i="8"/>
  <c r="AO41" i="8"/>
  <c r="BD41" i="8"/>
  <c r="AW41" i="8"/>
  <c r="BC41" i="8"/>
  <c r="AV41" i="8"/>
  <c r="BJ41" i="8"/>
  <c r="BE41" i="8"/>
  <c r="CT41" i="8"/>
  <c r="BG41" i="8"/>
  <c r="AX41" i="8"/>
  <c r="BA41" i="8"/>
  <c r="CS41" i="8"/>
  <c r="AP41" i="8"/>
  <c r="CW41" i="8"/>
  <c r="CX41" i="8"/>
  <c r="AS41" i="8"/>
  <c r="AZ41" i="8"/>
  <c r="AU41" i="8"/>
  <c r="AT41" i="8"/>
  <c r="BI41" i="8"/>
  <c r="AR41" i="8"/>
  <c r="AN41" i="8"/>
  <c r="BB41" i="8"/>
  <c r="BB9" i="7"/>
  <c r="BE9" i="7"/>
  <c r="AY9" i="7"/>
  <c r="BJ9" i="7"/>
  <c r="AO9" i="7"/>
  <c r="CT9" i="7"/>
  <c r="AS9" i="7"/>
  <c r="BI9" i="7"/>
  <c r="AQ9" i="7"/>
  <c r="CW9" i="7"/>
  <c r="AW9" i="7"/>
  <c r="AV9" i="7"/>
  <c r="AU9" i="7"/>
  <c r="AT9" i="7"/>
  <c r="BG9" i="7"/>
  <c r="AX9" i="7"/>
  <c r="AN9" i="7"/>
  <c r="BF9" i="7"/>
  <c r="BC9" i="7"/>
  <c r="AR9" i="7"/>
  <c r="AP9" i="7"/>
  <c r="BH9" i="7"/>
  <c r="BD9" i="7"/>
  <c r="BA9" i="7"/>
  <c r="AZ9" i="7"/>
  <c r="CX9" i="7"/>
  <c r="CS9" i="7"/>
  <c r="BI39" i="7"/>
  <c r="BB39" i="7"/>
  <c r="CX39" i="7"/>
  <c r="AU39" i="7"/>
  <c r="AY39" i="7"/>
  <c r="BD39" i="7"/>
  <c r="BE39" i="7"/>
  <c r="BA39" i="7"/>
  <c r="AN39" i="7"/>
  <c r="BG39" i="7"/>
  <c r="AX39" i="7"/>
  <c r="CT39" i="7"/>
  <c r="BC39" i="7"/>
  <c r="AZ39" i="7"/>
  <c r="AP39" i="7"/>
  <c r="BJ39" i="7"/>
  <c r="CW39" i="7"/>
  <c r="AS39" i="7"/>
  <c r="AV39" i="7"/>
  <c r="BF39" i="7"/>
  <c r="AQ39" i="7"/>
  <c r="BH39" i="7"/>
  <c r="AW39" i="7"/>
  <c r="AT39" i="7"/>
  <c r="AR39" i="7"/>
  <c r="AO39" i="7"/>
  <c r="CS39" i="7"/>
  <c r="BD22" i="7"/>
  <c r="BC22" i="7"/>
  <c r="BF22" i="7"/>
  <c r="BB22" i="7"/>
  <c r="AP22" i="7"/>
  <c r="AS22" i="7"/>
  <c r="AN22" i="7"/>
  <c r="AR22" i="7"/>
  <c r="BG22" i="7"/>
  <c r="AT22" i="7"/>
  <c r="AZ22" i="7"/>
  <c r="BI22" i="7"/>
  <c r="BJ22" i="7"/>
  <c r="AV22" i="7"/>
  <c r="CW22" i="7"/>
  <c r="AW22" i="7"/>
  <c r="AU22" i="7"/>
  <c r="CX22" i="7"/>
  <c r="BH22" i="7"/>
  <c r="AX22" i="7"/>
  <c r="BA22" i="7"/>
  <c r="AY22" i="7"/>
  <c r="AQ22" i="7"/>
  <c r="CT22" i="7"/>
  <c r="AO22" i="7"/>
  <c r="BE22" i="7"/>
  <c r="CS22" i="7"/>
  <c r="AQ44" i="7"/>
  <c r="CX44" i="7"/>
  <c r="BJ44" i="7"/>
  <c r="BC44" i="7"/>
  <c r="AU44" i="7"/>
  <c r="BA44" i="7"/>
  <c r="AW44" i="7"/>
  <c r="BE44" i="7"/>
  <c r="AV44" i="7"/>
  <c r="AR44" i="7"/>
  <c r="BB44" i="7"/>
  <c r="BI44" i="7"/>
  <c r="AY44" i="7"/>
  <c r="CT44" i="7"/>
  <c r="AT44" i="7"/>
  <c r="AZ44" i="7"/>
  <c r="BD44" i="7"/>
  <c r="AS44" i="7"/>
  <c r="BG44" i="7"/>
  <c r="BF44" i="7"/>
  <c r="AP44" i="7"/>
  <c r="AN44" i="7"/>
  <c r="AX44" i="7"/>
  <c r="CW44" i="7"/>
  <c r="BH44" i="7"/>
  <c r="AO44" i="7"/>
  <c r="CS44" i="7"/>
  <c r="AQ58" i="7"/>
  <c r="AP58" i="7"/>
  <c r="AV58" i="7"/>
  <c r="BI58" i="7"/>
  <c r="CX58" i="7"/>
  <c r="BH58" i="7"/>
  <c r="BD58" i="7"/>
  <c r="AU58" i="7"/>
  <c r="BC58" i="7"/>
  <c r="AN58" i="7"/>
  <c r="AX58" i="7"/>
  <c r="AY58" i="7"/>
  <c r="AO58" i="7"/>
  <c r="BF58" i="7"/>
  <c r="AT58" i="7"/>
  <c r="BG58" i="7"/>
  <c r="AZ58" i="7"/>
  <c r="BE58" i="7"/>
  <c r="AW58" i="7"/>
  <c r="AS58" i="7"/>
  <c r="BB58" i="7"/>
  <c r="BJ58" i="7"/>
  <c r="CT58" i="7"/>
  <c r="BA58" i="7"/>
  <c r="CW58" i="7"/>
  <c r="AR58" i="7"/>
  <c r="CS58" i="7"/>
  <c r="AA73" i="8"/>
  <c r="AA70" i="8"/>
  <c r="AA69" i="8"/>
  <c r="AA74" i="8"/>
  <c r="AA72" i="8"/>
  <c r="AA75" i="8"/>
  <c r="AA68" i="8"/>
  <c r="AA71" i="8"/>
  <c r="BE22" i="8"/>
  <c r="AZ22" i="8"/>
  <c r="AU22" i="8"/>
  <c r="BG22" i="8"/>
  <c r="AO22" i="8"/>
  <c r="BB22" i="8"/>
  <c r="AQ22" i="8"/>
  <c r="AW22" i="8"/>
  <c r="BA22" i="8"/>
  <c r="AR22" i="8"/>
  <c r="BF22" i="8"/>
  <c r="CT22" i="8"/>
  <c r="AV22" i="8"/>
  <c r="AS22" i="8"/>
  <c r="AX22" i="8"/>
  <c r="CS22" i="8"/>
  <c r="AP22" i="8"/>
  <c r="CW22" i="8"/>
  <c r="BC22" i="8"/>
  <c r="BD22" i="8"/>
  <c r="AN22" i="8"/>
  <c r="AT22" i="8"/>
  <c r="BH22" i="8"/>
  <c r="AY22" i="8"/>
  <c r="BI22" i="8"/>
  <c r="CX22" i="8"/>
  <c r="BJ22" i="8"/>
  <c r="BL33" i="8"/>
  <c r="BK33" i="8" s="1"/>
  <c r="BL20" i="7"/>
  <c r="BK20" i="7" s="1"/>
  <c r="BF16" i="8"/>
  <c r="BJ16" i="8"/>
  <c r="BD16" i="8"/>
  <c r="CX16" i="8"/>
  <c r="AP16" i="8"/>
  <c r="BC16" i="8"/>
  <c r="AS16" i="8"/>
  <c r="BH16" i="8"/>
  <c r="BA16" i="8"/>
  <c r="CS16" i="8"/>
  <c r="AN16" i="8"/>
  <c r="BI16" i="8"/>
  <c r="CW16" i="8"/>
  <c r="BE16" i="8"/>
  <c r="CT16" i="8"/>
  <c r="AX16" i="8"/>
  <c r="AU16" i="8"/>
  <c r="AQ16" i="8"/>
  <c r="AO16" i="8"/>
  <c r="AZ16" i="8"/>
  <c r="AW16" i="8"/>
  <c r="AV16" i="8"/>
  <c r="AR16" i="8"/>
  <c r="AT16" i="8"/>
  <c r="BB16" i="8"/>
  <c r="BG16" i="8"/>
  <c r="AY16" i="8"/>
  <c r="AJ67" i="7"/>
  <c r="AJ61" i="7"/>
  <c r="AJ68" i="7"/>
  <c r="AJ62" i="7"/>
  <c r="AJ64" i="7"/>
  <c r="AJ63" i="7"/>
  <c r="AJ66" i="7"/>
  <c r="AJ65" i="7"/>
  <c r="BD29" i="7"/>
  <c r="AO29" i="7"/>
  <c r="AW29" i="7"/>
  <c r="AY29" i="7"/>
  <c r="AT29" i="7"/>
  <c r="BE29" i="7"/>
  <c r="AU29" i="7"/>
  <c r="BA29" i="7"/>
  <c r="AP29" i="7"/>
  <c r="AV29" i="7"/>
  <c r="BH29" i="7"/>
  <c r="CW29" i="7"/>
  <c r="BB29" i="7"/>
  <c r="BG29" i="7"/>
  <c r="CS29" i="7"/>
  <c r="AX29" i="7"/>
  <c r="AN29" i="7"/>
  <c r="CT29" i="7"/>
  <c r="BJ29" i="7"/>
  <c r="AS29" i="7"/>
  <c r="AR29" i="7"/>
  <c r="BC29" i="7"/>
  <c r="CX29" i="7"/>
  <c r="AZ29" i="7"/>
  <c r="BF29" i="7"/>
  <c r="BI29" i="7"/>
  <c r="AQ29" i="7"/>
  <c r="BH37" i="7"/>
  <c r="BG37" i="7"/>
  <c r="AX37" i="7"/>
  <c r="BC37" i="7"/>
  <c r="AZ37" i="7"/>
  <c r="CT37" i="7"/>
  <c r="AN37" i="7"/>
  <c r="AU37" i="7"/>
  <c r="AY37" i="7"/>
  <c r="BJ37" i="7"/>
  <c r="AP37" i="7"/>
  <c r="BF37" i="7"/>
  <c r="AR37" i="7"/>
  <c r="BD37" i="7"/>
  <c r="AS37" i="7"/>
  <c r="AT37" i="7"/>
  <c r="AO37" i="7"/>
  <c r="AW37" i="7"/>
  <c r="AV37" i="7"/>
  <c r="AQ37" i="7"/>
  <c r="BE37" i="7"/>
  <c r="BI37" i="7"/>
  <c r="CX37" i="7"/>
  <c r="BA37" i="7"/>
  <c r="CW37" i="7"/>
  <c r="BB37" i="7"/>
  <c r="CS37" i="7"/>
  <c r="AO60" i="7"/>
  <c r="AY60" i="7"/>
  <c r="BE60" i="7"/>
  <c r="BA60" i="7"/>
  <c r="AZ60" i="7"/>
  <c r="AP60" i="7"/>
  <c r="AU60" i="7"/>
  <c r="AT60" i="7"/>
  <c r="AX60" i="7"/>
  <c r="AV60" i="7"/>
  <c r="BI60" i="7"/>
  <c r="CX60" i="7"/>
  <c r="BH60" i="7"/>
  <c r="CT60" i="7"/>
  <c r="BB60" i="7"/>
  <c r="AQ60" i="7"/>
  <c r="BF60" i="7"/>
  <c r="BD60" i="7"/>
  <c r="AS60" i="7"/>
  <c r="CW60" i="7"/>
  <c r="BJ60" i="7"/>
  <c r="BG60" i="7"/>
  <c r="AR60" i="7"/>
  <c r="BC60" i="7"/>
  <c r="AW60" i="7"/>
  <c r="AN60" i="7"/>
  <c r="CS60" i="7"/>
  <c r="AS46" i="7"/>
  <c r="AW46" i="7"/>
  <c r="BI46" i="7"/>
  <c r="AQ46" i="7"/>
  <c r="AN46" i="7"/>
  <c r="CT46" i="7"/>
  <c r="AZ46" i="7"/>
  <c r="BD46" i="7"/>
  <c r="AT46" i="7"/>
  <c r="BJ46" i="7"/>
  <c r="BH46" i="7"/>
  <c r="AU46" i="7"/>
  <c r="AY46" i="7"/>
  <c r="BF46" i="7"/>
  <c r="CX46" i="7"/>
  <c r="BB46" i="7"/>
  <c r="CW46" i="7"/>
  <c r="AP46" i="7"/>
  <c r="AX46" i="7"/>
  <c r="AV46" i="7"/>
  <c r="BA46" i="7"/>
  <c r="BC46" i="7"/>
  <c r="AO46" i="7"/>
  <c r="AR46" i="7"/>
  <c r="BG46" i="7"/>
  <c r="BE46" i="7"/>
  <c r="CS46" i="7"/>
  <c r="AZ18" i="7"/>
  <c r="AR18" i="7"/>
  <c r="AN18" i="7"/>
  <c r="BH18" i="7"/>
  <c r="AT18" i="7"/>
  <c r="CX18" i="7"/>
  <c r="AY18" i="7"/>
  <c r="AX18" i="7"/>
  <c r="BG18" i="7"/>
  <c r="AU18" i="7"/>
  <c r="AP18" i="7"/>
  <c r="BI18" i="7"/>
  <c r="BD18" i="7"/>
  <c r="AO18" i="7"/>
  <c r="CW18" i="7"/>
  <c r="AW18" i="7"/>
  <c r="BA18" i="7"/>
  <c r="BB18" i="7"/>
  <c r="AV18" i="7"/>
  <c r="BF18" i="7"/>
  <c r="AS18" i="7"/>
  <c r="BE18" i="7"/>
  <c r="BJ18" i="7"/>
  <c r="AQ18" i="7"/>
  <c r="CT18" i="7"/>
  <c r="BC18" i="7"/>
  <c r="CS18" i="7"/>
  <c r="AR12" i="7"/>
  <c r="BJ12" i="7"/>
  <c r="AN12" i="7"/>
  <c r="AZ12" i="7"/>
  <c r="BF12" i="7"/>
  <c r="BB12" i="7"/>
  <c r="AO12" i="7"/>
  <c r="CW12" i="7"/>
  <c r="BC12" i="7"/>
  <c r="AU12" i="7"/>
  <c r="AS12" i="7"/>
  <c r="AQ12" i="7"/>
  <c r="CX12" i="7"/>
  <c r="BI12" i="7"/>
  <c r="AY12" i="7"/>
  <c r="CT12" i="7"/>
  <c r="AP12" i="7"/>
  <c r="AV12" i="7"/>
  <c r="AW12" i="7"/>
  <c r="AT12" i="7"/>
  <c r="BG12" i="7"/>
  <c r="AX12" i="7"/>
  <c r="BA12" i="7"/>
  <c r="BH12" i="7"/>
  <c r="BE12" i="7"/>
  <c r="BD12" i="7"/>
  <c r="CS12" i="7"/>
  <c r="AS32" i="7"/>
  <c r="BG32" i="7"/>
  <c r="AZ32" i="7"/>
  <c r="AO32" i="7"/>
  <c r="AP32" i="7"/>
  <c r="AW32" i="7"/>
  <c r="AT32" i="7"/>
  <c r="CW32" i="7"/>
  <c r="BJ32" i="7"/>
  <c r="BE32" i="7"/>
  <c r="BC32" i="7"/>
  <c r="BI32" i="7"/>
  <c r="BF32" i="7"/>
  <c r="AN32" i="7"/>
  <c r="CT32" i="7"/>
  <c r="BB32" i="7"/>
  <c r="BA32" i="7"/>
  <c r="AV32" i="7"/>
  <c r="AQ32" i="7"/>
  <c r="AX32" i="7"/>
  <c r="AR32" i="7"/>
  <c r="BH32" i="7"/>
  <c r="CX32" i="7"/>
  <c r="AY32" i="7"/>
  <c r="BD32" i="7"/>
  <c r="AU32" i="7"/>
  <c r="CS32" i="7"/>
  <c r="CT45" i="7"/>
  <c r="BH45" i="7"/>
  <c r="AS45" i="7"/>
  <c r="BD45" i="7"/>
  <c r="AW45" i="7"/>
  <c r="BC45" i="7"/>
  <c r="AR45" i="7"/>
  <c r="BJ45" i="7"/>
  <c r="AQ45" i="7"/>
  <c r="BB45" i="7"/>
  <c r="AT45" i="7"/>
  <c r="CW45" i="7"/>
  <c r="BA45" i="7"/>
  <c r="AX45" i="7"/>
  <c r="BI45" i="7"/>
  <c r="AZ45" i="7"/>
  <c r="AN45" i="7"/>
  <c r="AV45" i="7"/>
  <c r="AO45" i="7"/>
  <c r="AU45" i="7"/>
  <c r="CX45" i="7"/>
  <c r="BG45" i="7"/>
  <c r="AY45" i="7"/>
  <c r="BF45" i="7"/>
  <c r="BE45" i="7"/>
  <c r="AP45" i="7"/>
  <c r="CS45" i="7"/>
  <c r="AT55" i="7"/>
  <c r="AY55" i="7"/>
  <c r="AR55" i="7"/>
  <c r="AN55" i="7"/>
  <c r="AS55" i="7"/>
  <c r="AX55" i="7"/>
  <c r="AV55" i="7"/>
  <c r="BF55" i="7"/>
  <c r="BD55" i="7"/>
  <c r="BA55" i="7"/>
  <c r="AZ55" i="7"/>
  <c r="AU55" i="7"/>
  <c r="CT55" i="7"/>
  <c r="BC55" i="7"/>
  <c r="CW55" i="7"/>
  <c r="AW55" i="7"/>
  <c r="AO55" i="7"/>
  <c r="BE55" i="7"/>
  <c r="AQ55" i="7"/>
  <c r="BG55" i="7"/>
  <c r="BI55" i="7"/>
  <c r="AP55" i="7"/>
  <c r="BH55" i="7"/>
  <c r="BJ55" i="7"/>
  <c r="CX55" i="7"/>
  <c r="BB55" i="7"/>
  <c r="CS55" i="7"/>
  <c r="AG75" i="8"/>
  <c r="AG74" i="8"/>
  <c r="AG71" i="8"/>
  <c r="AG68" i="8"/>
  <c r="AG73" i="8"/>
  <c r="AG70" i="8"/>
  <c r="AG72" i="8"/>
  <c r="AG69" i="8"/>
  <c r="HX19" i="24"/>
  <c r="ID20" i="24"/>
  <c r="HQ12" i="24"/>
  <c r="BP7" i="7"/>
  <c r="IG31" i="24"/>
  <c r="IM32" i="24"/>
  <c r="IN34" i="24"/>
  <c r="JA34" i="24" s="1"/>
  <c r="IH33" i="24"/>
  <c r="BP15" i="7"/>
  <c r="HQ8" i="24"/>
  <c r="HW9" i="24"/>
  <c r="HU14" i="24"/>
  <c r="IA15" i="24"/>
  <c r="HK10" i="24"/>
  <c r="HE9" i="24"/>
  <c r="HV18" i="24"/>
  <c r="IB19" i="24"/>
  <c r="IA11" i="24"/>
  <c r="IN11" i="24" s="1"/>
  <c r="HU10" i="24"/>
  <c r="CV14" i="7"/>
  <c r="CZ14" i="7"/>
  <c r="HT18" i="24"/>
  <c r="HZ19" i="24"/>
  <c r="IM19" i="24" s="1"/>
  <c r="IN27" i="24"/>
  <c r="JA27" i="24" s="1"/>
  <c r="HY19" i="24"/>
  <c r="HS18" i="24"/>
  <c r="HL23" i="24"/>
  <c r="HR24" i="24"/>
  <c r="IB24" i="24"/>
  <c r="HV23" i="24"/>
  <c r="HR14" i="24"/>
  <c r="HL13" i="24"/>
  <c r="CZ20" i="7"/>
  <c r="CV20" i="7"/>
  <c r="BN20" i="7"/>
  <c r="BM20" i="7"/>
  <c r="HK11" i="24"/>
  <c r="HE10" i="24"/>
  <c r="IB23" i="24"/>
  <c r="IO23" i="24" s="1"/>
  <c r="HV22" i="24"/>
  <c r="JG35" i="24"/>
  <c r="CZ59" i="12"/>
  <c r="HL12" i="24"/>
  <c r="HR13" i="24"/>
  <c r="HQ11" i="24"/>
  <c r="HZ33" i="24"/>
  <c r="IF34" i="24"/>
  <c r="ID9" i="24"/>
  <c r="IQ9" i="24" s="1"/>
  <c r="HX8" i="24"/>
  <c r="AT6" i="24"/>
  <c r="AU5" i="24"/>
  <c r="HX25" i="24"/>
  <c r="IH25" i="24"/>
  <c r="HX15" i="24"/>
  <c r="IK15" i="24" s="1"/>
  <c r="BN33" i="8"/>
  <c r="BM33" i="8"/>
  <c r="CZ32" i="8"/>
  <c r="CV32" i="8"/>
  <c r="BM35" i="8"/>
  <c r="BN35" i="8"/>
  <c r="BM30" i="8"/>
  <c r="BN30" i="8"/>
  <c r="BN38" i="8"/>
  <c r="BM38" i="8"/>
  <c r="BN42" i="8"/>
  <c r="BM42" i="8"/>
  <c r="IC16" i="24"/>
  <c r="IP16" i="24" s="1"/>
  <c r="JC16" i="24" s="1"/>
  <c r="HW15" i="24"/>
  <c r="DA44" i="12"/>
  <c r="JC40" i="24"/>
  <c r="JJ39" i="24" s="1"/>
  <c r="IF31" i="24"/>
  <c r="IS31" i="24" s="1"/>
  <c r="JF31" i="24" s="1"/>
  <c r="HZ30" i="24"/>
  <c r="HX14" i="24"/>
  <c r="IK14" i="24" s="1"/>
  <c r="ID27" i="24"/>
  <c r="IQ27" i="24" s="1"/>
  <c r="JD27" i="24" s="1"/>
  <c r="IA12" i="24"/>
  <c r="IM20" i="24"/>
  <c r="IT19" i="24" s="1"/>
  <c r="DA45" i="12"/>
  <c r="HR12" i="24"/>
  <c r="HL11" i="24"/>
  <c r="IK41" i="24"/>
  <c r="CV7" i="7"/>
  <c r="CZ7" i="7"/>
  <c r="DA49" i="12"/>
  <c r="IA9" i="24"/>
  <c r="CZ60" i="12"/>
  <c r="IK28" i="24"/>
  <c r="IX28" i="24" s="1"/>
  <c r="BM28" i="8"/>
  <c r="BN28" i="8"/>
  <c r="CZ35" i="8"/>
  <c r="CV35" i="8"/>
  <c r="BM18" i="8"/>
  <c r="BN18" i="8"/>
  <c r="CV37" i="8"/>
  <c r="CZ37" i="8"/>
  <c r="HX27" i="24"/>
  <c r="IK27" i="24" s="1"/>
  <c r="DA51" i="12"/>
  <c r="IG34" i="24"/>
  <c r="IT34" i="24" s="1"/>
  <c r="IA33" i="24"/>
  <c r="HY40" i="24"/>
  <c r="HS39" i="24"/>
  <c r="IE40" i="24"/>
  <c r="HX13" i="24"/>
  <c r="HY17" i="24"/>
  <c r="HS16" i="24"/>
  <c r="HZ16" i="24"/>
  <c r="IF17" i="24"/>
  <c r="IJ24" i="24"/>
  <c r="IQ23" i="24" s="1"/>
  <c r="IE30" i="24"/>
  <c r="IR30" i="24" s="1"/>
  <c r="HY10" i="24"/>
  <c r="HS9" i="24"/>
  <c r="IK38" i="24"/>
  <c r="IX38" i="24" s="1"/>
  <c r="BN41" i="7"/>
  <c r="BM41" i="7"/>
  <c r="IM41" i="24"/>
  <c r="IG40" i="24"/>
  <c r="HR25" i="24"/>
  <c r="HL24" i="24"/>
  <c r="CZ38" i="8"/>
  <c r="CV38" i="8"/>
  <c r="HT22" i="24"/>
  <c r="II35" i="24"/>
  <c r="IV35" i="24" s="1"/>
  <c r="IC34" i="24"/>
  <c r="DA56" i="12"/>
  <c r="IF29" i="24"/>
  <c r="IS29" i="24" s="1"/>
  <c r="JF29" i="24" s="1"/>
  <c r="HZ28" i="24"/>
  <c r="IE41" i="24"/>
  <c r="DA58" i="12"/>
  <c r="ID10" i="24"/>
  <c r="HS38" i="24"/>
  <c r="HY39" i="24"/>
  <c r="DA57" i="12"/>
  <c r="II33" i="24"/>
  <c r="IO34" i="24"/>
  <c r="CV33" i="7"/>
  <c r="CZ33" i="7"/>
  <c r="DA33" i="7" s="1"/>
  <c r="BP35" i="7"/>
  <c r="HY36" i="24"/>
  <c r="IL36" i="24" s="1"/>
  <c r="HS35" i="24"/>
  <c r="HS28" i="24"/>
  <c r="HY29" i="24"/>
  <c r="IL29" i="24" s="1"/>
  <c r="IY29" i="24" s="1"/>
  <c r="IE11" i="24"/>
  <c r="DA54" i="12"/>
  <c r="HR21" i="24"/>
  <c r="IE21" i="24" s="1"/>
  <c r="IR21" i="24" s="1"/>
  <c r="HL20" i="24"/>
  <c r="ID21" i="24"/>
  <c r="HX20" i="24"/>
  <c r="HY41" i="24"/>
  <c r="HS40" i="24"/>
  <c r="CV28" i="8"/>
  <c r="CZ28" i="8"/>
  <c r="CZ30" i="8"/>
  <c r="CV30" i="8"/>
  <c r="IL33" i="24"/>
  <c r="IH17" i="24"/>
  <c r="IB16" i="24"/>
  <c r="IC33" i="24"/>
  <c r="II34" i="24"/>
  <c r="HQ7" i="24"/>
  <c r="IK39" i="24"/>
  <c r="IE38" i="24"/>
  <c r="IK12" i="24"/>
  <c r="IX12" i="24" s="1"/>
  <c r="HX22" i="24"/>
  <c r="IK22" i="24" s="1"/>
  <c r="CZ33" i="8"/>
  <c r="CV33" i="8"/>
  <c r="CV18" i="8"/>
  <c r="CZ18" i="8"/>
  <c r="IF41" i="24"/>
  <c r="HZ40" i="24"/>
  <c r="BM31" i="8"/>
  <c r="BN31" i="8"/>
  <c r="BM14" i="7"/>
  <c r="BN14" i="7"/>
  <c r="IK40" i="24"/>
  <c r="IQ41" i="24"/>
  <c r="HY16" i="24"/>
  <c r="IL16" i="24" s="1"/>
  <c r="HS15" i="24"/>
  <c r="IK37" i="24"/>
  <c r="IX37" i="24" s="1"/>
  <c r="IE36" i="24"/>
  <c r="JQ29" i="24"/>
  <c r="IH21" i="24"/>
  <c r="HW13" i="24"/>
  <c r="IJ13" i="24" s="1"/>
  <c r="IF32" i="24"/>
  <c r="HZ31" i="24"/>
  <c r="HR8" i="24"/>
  <c r="HL7" i="24"/>
  <c r="HU15" i="24"/>
  <c r="IA16" i="24"/>
  <c r="IN18" i="24"/>
  <c r="IM13" i="24"/>
  <c r="IO35" i="24"/>
  <c r="DA63" i="12"/>
  <c r="IQ40" i="24"/>
  <c r="IL21" i="24"/>
  <c r="IS20" i="24" s="1"/>
  <c r="IZ19" i="24" s="1"/>
  <c r="DA48" i="12"/>
  <c r="DA47" i="12"/>
  <c r="DA43" i="12"/>
  <c r="BP31" i="7"/>
  <c r="BN32" i="8"/>
  <c r="BM32" i="8"/>
  <c r="HS13" i="24"/>
  <c r="HY14" i="24"/>
  <c r="IL14" i="24" s="1"/>
  <c r="IY14" i="24" s="1"/>
  <c r="HV19" i="24"/>
  <c r="IB20" i="24"/>
  <c r="HW12" i="24"/>
  <c r="IJ12" i="24" s="1"/>
  <c r="HX9" i="24"/>
  <c r="IC10" i="24"/>
  <c r="DA43" i="7"/>
  <c r="HW7" i="24"/>
  <c r="IC8" i="24"/>
  <c r="IL27" i="24"/>
  <c r="IA7" i="24"/>
  <c r="HW8" i="24"/>
  <c r="IJ8" i="24" s="1"/>
  <c r="DA46" i="12"/>
  <c r="IK18" i="24"/>
  <c r="IR17" i="24" s="1"/>
  <c r="DA53" i="12"/>
  <c r="DA55" i="12"/>
  <c r="CV41" i="7"/>
  <c r="CZ41" i="7"/>
  <c r="IT41" i="24"/>
  <c r="IN40" i="24"/>
  <c r="BM37" i="8"/>
  <c r="BN37" i="8"/>
  <c r="CV31" i="8"/>
  <c r="CZ31" i="8"/>
  <c r="CZ42" i="8"/>
  <c r="CV42" i="8"/>
  <c r="JT28" i="24"/>
  <c r="IX21" i="24"/>
  <c r="JC38" i="24"/>
  <c r="IO8" i="24"/>
  <c r="JL30" i="24"/>
  <c r="JZ29" i="24"/>
  <c r="IP41" i="24"/>
  <c r="II25" i="24"/>
  <c r="IJ25" i="24"/>
  <c r="IW41" i="24"/>
  <c r="IR20" i="24"/>
  <c r="IL19" i="24"/>
  <c r="IP23" i="24"/>
  <c r="IJ22" i="24"/>
  <c r="IW27" i="24"/>
  <c r="IO27" i="24"/>
  <c r="IV20" i="24"/>
  <c r="IP19" i="24"/>
  <c r="JC28" i="24"/>
  <c r="IC7" i="24"/>
  <c r="IH7" i="24"/>
  <c r="IY28" i="24"/>
  <c r="IW37" i="24"/>
  <c r="IQ36" i="24"/>
  <c r="JL32" i="24"/>
  <c r="IV28" i="24"/>
  <c r="IP27" i="24"/>
  <c r="IJ11" i="24"/>
  <c r="II7" i="24"/>
  <c r="IV37" i="24"/>
  <c r="IP36" i="24"/>
  <c r="IQ18" i="24"/>
  <c r="IK17" i="24"/>
  <c r="IX29" i="24"/>
  <c r="IR28" i="24"/>
  <c r="IO22" i="24"/>
  <c r="II21" i="24"/>
  <c r="IW38" i="24"/>
  <c r="IQ37" i="24"/>
  <c r="IV27" i="24"/>
  <c r="DA35" i="16"/>
  <c r="IY34" i="24"/>
  <c r="IS33" i="24"/>
  <c r="IO12" i="24"/>
  <c r="II11" i="24"/>
  <c r="IW29" i="24"/>
  <c r="IQ28" i="24"/>
  <c r="II9" i="24"/>
  <c r="JC37" i="24"/>
  <c r="IW36" i="24"/>
  <c r="IO17" i="24"/>
  <c r="II16" i="24"/>
  <c r="IH12" i="24"/>
  <c r="IB11" i="24"/>
  <c r="JC35" i="24"/>
  <c r="IW34" i="24"/>
  <c r="IR23" i="24"/>
  <c r="IL22" i="24"/>
  <c r="IR22" i="24"/>
  <c r="Q38" i="17"/>
  <c r="L30" i="17"/>
  <c r="R15" i="17"/>
  <c r="BT26" i="7"/>
  <c r="CD26" i="7"/>
  <c r="CJ26" i="7"/>
  <c r="CA13" i="7"/>
  <c r="BU13" i="7"/>
  <c r="CB13" i="7"/>
  <c r="CH40" i="7"/>
  <c r="CN40" i="7"/>
  <c r="CF40" i="7"/>
  <c r="CD52" i="7"/>
  <c r="CD52" i="8" s="1"/>
  <c r="CD52" i="16" s="1"/>
  <c r="CD53" i="17" s="1"/>
  <c r="BT52" i="7"/>
  <c r="BT52" i="8" s="1"/>
  <c r="BT52" i="16" s="1"/>
  <c r="BT53" i="17" s="1"/>
  <c r="CJ52" i="7"/>
  <c r="CJ52" i="8" s="1"/>
  <c r="CH47" i="7"/>
  <c r="CH47" i="8" s="1"/>
  <c r="CH47" i="16" s="1"/>
  <c r="CH48" i="17" s="1"/>
  <c r="CA47" i="7"/>
  <c r="CA47" i="8" s="1"/>
  <c r="CA47" i="16" s="1"/>
  <c r="CA48" i="17" s="1"/>
  <c r="CA47" i="11" s="1"/>
  <c r="CA47" i="12" s="1"/>
  <c r="BX47" i="7"/>
  <c r="BX47" i="8" s="1"/>
  <c r="BX47" i="16" s="1"/>
  <c r="BX48" i="17" s="1"/>
  <c r="CD14" i="8"/>
  <c r="CD14" i="16" s="1"/>
  <c r="CJ14" i="8"/>
  <c r="CJ14" i="16" s="1"/>
  <c r="CB14" i="8"/>
  <c r="CB14" i="16" s="1"/>
  <c r="BR14" i="8"/>
  <c r="BR14" i="16" s="1"/>
  <c r="BY11" i="7"/>
  <c r="CH11" i="7"/>
  <c r="BS11" i="7"/>
  <c r="CG27" i="7"/>
  <c r="CD27" i="7"/>
  <c r="CK27" i="7"/>
  <c r="CK19" i="7"/>
  <c r="BX19" i="7"/>
  <c r="CF19" i="7"/>
  <c r="BT28" i="7"/>
  <c r="BT28" i="8" s="1"/>
  <c r="BT28" i="16" s="1"/>
  <c r="CL28" i="7"/>
  <c r="CL28" i="8" s="1"/>
  <c r="CL28" i="16" s="1"/>
  <c r="CN28" i="7"/>
  <c r="CE53" i="7"/>
  <c r="CE53" i="8" s="1"/>
  <c r="CE53" i="16" s="1"/>
  <c r="CE54" i="17" s="1"/>
  <c r="CE53" i="11" s="1"/>
  <c r="CE54" i="12" s="1"/>
  <c r="CE53" i="13" s="1"/>
  <c r="BW53" i="7"/>
  <c r="BW53" i="8" s="1"/>
  <c r="BW53" i="16" s="1"/>
  <c r="BW54" i="17" s="1"/>
  <c r="BW53" i="11" s="1"/>
  <c r="BW54" i="12" s="1"/>
  <c r="BW53" i="13" s="1"/>
  <c r="BU53" i="7"/>
  <c r="BU53" i="8" s="1"/>
  <c r="BU53" i="16" s="1"/>
  <c r="BU54" i="17" s="1"/>
  <c r="BU53" i="11" s="1"/>
  <c r="BU54" i="12" s="1"/>
  <c r="BU53" i="13" s="1"/>
  <c r="BX57" i="7"/>
  <c r="BX57" i="8" s="1"/>
  <c r="BX57" i="16" s="1"/>
  <c r="BX58" i="17" s="1"/>
  <c r="BX57" i="11" s="1"/>
  <c r="BR57" i="7"/>
  <c r="BR57" i="8" s="1"/>
  <c r="BR57" i="16" s="1"/>
  <c r="CG57" i="7"/>
  <c r="CG57" i="8" s="1"/>
  <c r="CM15" i="8"/>
  <c r="CM15" i="16" s="1"/>
  <c r="CG15" i="8"/>
  <c r="CG15" i="16" s="1"/>
  <c r="BX15" i="8"/>
  <c r="BX15" i="16" s="1"/>
  <c r="CE15" i="8"/>
  <c r="CE15" i="16" s="1"/>
  <c r="CD10" i="7"/>
  <c r="BU10" i="7"/>
  <c r="CL10" i="7"/>
  <c r="CB42" i="7"/>
  <c r="CB42" i="8" s="1"/>
  <c r="CB42" i="16" s="1"/>
  <c r="BS42" i="7"/>
  <c r="BS42" i="8" s="1"/>
  <c r="BS42" i="16" s="1"/>
  <c r="BX42" i="7"/>
  <c r="BX42" i="8" s="1"/>
  <c r="BX42" i="16" s="1"/>
  <c r="BZ42" i="7"/>
  <c r="BZ42" i="8" s="1"/>
  <c r="CD30" i="7"/>
  <c r="CD30" i="8" s="1"/>
  <c r="CD30" i="16" s="1"/>
  <c r="CL30" i="7"/>
  <c r="CL30" i="8" s="1"/>
  <c r="CL30" i="16" s="1"/>
  <c r="BS30" i="7"/>
  <c r="BS30" i="8" s="1"/>
  <c r="BS30" i="16" s="1"/>
  <c r="CB38" i="7"/>
  <c r="CB38" i="8" s="1"/>
  <c r="CB38" i="16" s="1"/>
  <c r="BW38" i="7"/>
  <c r="BW38" i="8" s="1"/>
  <c r="BW38" i="16" s="1"/>
  <c r="BT38" i="7"/>
  <c r="BT38" i="8" s="1"/>
  <c r="BT38" i="16" s="1"/>
  <c r="CD38" i="7"/>
  <c r="CD38" i="8" s="1"/>
  <c r="CD38" i="16" s="1"/>
  <c r="CB56" i="7"/>
  <c r="CB56" i="8" s="1"/>
  <c r="CB56" i="16" s="1"/>
  <c r="CB57" i="17" s="1"/>
  <c r="CB56" i="11" s="1"/>
  <c r="BR56" i="7"/>
  <c r="BR56" i="8" s="1"/>
  <c r="BR56" i="16" s="1"/>
  <c r="BR57" i="17" s="1"/>
  <c r="BR56" i="11" s="1"/>
  <c r="BR57" i="12" s="1"/>
  <c r="BR56" i="13" s="1"/>
  <c r="BW56" i="7"/>
  <c r="BW56" i="8" s="1"/>
  <c r="BW56" i="16" s="1"/>
  <c r="BW57" i="17" s="1"/>
  <c r="BW56" i="11" s="1"/>
  <c r="BW57" i="12" s="1"/>
  <c r="BW56" i="13" s="1"/>
  <c r="CG49" i="7"/>
  <c r="CG49" i="8" s="1"/>
  <c r="CG49" i="16" s="1"/>
  <c r="BU49" i="7"/>
  <c r="BS49" i="7"/>
  <c r="BS49" i="8" s="1"/>
  <c r="BS49" i="16" s="1"/>
  <c r="BS50" i="17" s="1"/>
  <c r="BS49" i="11" s="1"/>
  <c r="BS49" i="12" s="1"/>
  <c r="BS49" i="13" s="1"/>
  <c r="BV36" i="7"/>
  <c r="BX36" i="7"/>
  <c r="CJ36" i="7"/>
  <c r="BW25" i="7"/>
  <c r="CN25" i="7"/>
  <c r="BY25" i="7"/>
  <c r="BX16" i="7"/>
  <c r="BR16" i="7"/>
  <c r="CJ50" i="7"/>
  <c r="BY50" i="7"/>
  <c r="BY50" i="8" s="1"/>
  <c r="BY50" i="16" s="1"/>
  <c r="BY51" i="17" s="1"/>
  <c r="BY50" i="11" s="1"/>
  <c r="BY50" i="12" s="1"/>
  <c r="CD50" i="7"/>
  <c r="CD50" i="8" s="1"/>
  <c r="CD50" i="16" s="1"/>
  <c r="CD51" i="17" s="1"/>
  <c r="CD50" i="11" s="1"/>
  <c r="CD50" i="12" s="1"/>
  <c r="CD50" i="13" s="1"/>
  <c r="CK59" i="7"/>
  <c r="CK59" i="8" s="1"/>
  <c r="CD59" i="7"/>
  <c r="CD59" i="8" s="1"/>
  <c r="CD59" i="16" s="1"/>
  <c r="BW59" i="7"/>
  <c r="BW59" i="8" s="1"/>
  <c r="BW59" i="16" s="1"/>
  <c r="BW60" i="17" s="1"/>
  <c r="BW59" i="11" s="1"/>
  <c r="BV60" i="12" s="1"/>
  <c r="BV59" i="13" s="1"/>
  <c r="CD48" i="7"/>
  <c r="CD48" i="8" s="1"/>
  <c r="CD48" i="16" s="1"/>
  <c r="CD49" i="17" s="1"/>
  <c r="CD48" i="11" s="1"/>
  <c r="CD48" i="12" s="1"/>
  <c r="CD48" i="13" s="1"/>
  <c r="CF48" i="7"/>
  <c r="CF48" i="8" s="1"/>
  <c r="BW48" i="7"/>
  <c r="CA48" i="7"/>
  <c r="CA48" i="8" s="1"/>
  <c r="CA48" i="16" s="1"/>
  <c r="CA49" i="17" s="1"/>
  <c r="CA48" i="11" s="1"/>
  <c r="CA48" i="12" s="1"/>
  <c r="CA48" i="13" s="1"/>
  <c r="CN31" i="16"/>
  <c r="BY23" i="7"/>
  <c r="CF23" i="7"/>
  <c r="CI23" i="7"/>
  <c r="CC17" i="7"/>
  <c r="CC17" i="8" s="1"/>
  <c r="CC17" i="16" s="1"/>
  <c r="BU17" i="7"/>
  <c r="CC24" i="7"/>
  <c r="BZ24" i="7"/>
  <c r="CK24" i="7"/>
  <c r="BV54" i="7"/>
  <c r="BV54" i="8" s="1"/>
  <c r="BV54" i="16" s="1"/>
  <c r="CI54" i="7"/>
  <c r="CI54" i="8" s="1"/>
  <c r="CI54" i="16" s="1"/>
  <c r="CI55" i="17" s="1"/>
  <c r="CI54" i="11" s="1"/>
  <c r="CI55" i="12" s="1"/>
  <c r="CI54" i="13" s="1"/>
  <c r="CA54" i="7"/>
  <c r="CA54" i="8" s="1"/>
  <c r="CH54" i="7"/>
  <c r="CA51" i="7"/>
  <c r="CA51" i="8" s="1"/>
  <c r="CA51" i="16" s="1"/>
  <c r="CA52" i="17" s="1"/>
  <c r="CL51" i="7"/>
  <c r="CL51" i="8" s="1"/>
  <c r="BS51" i="7"/>
  <c r="CI41" i="8"/>
  <c r="CI41" i="16" s="1"/>
  <c r="CM41" i="8"/>
  <c r="CM41" i="16" s="1"/>
  <c r="BU41" i="8"/>
  <c r="BU41" i="16" s="1"/>
  <c r="BW9" i="7"/>
  <c r="CK9" i="7"/>
  <c r="CE39" i="7"/>
  <c r="CJ39" i="7"/>
  <c r="BV39" i="7"/>
  <c r="BU39" i="7"/>
  <c r="BV22" i="7"/>
  <c r="CM22" i="7"/>
  <c r="CD22" i="7"/>
  <c r="CY44" i="7"/>
  <c r="CY44" i="8" s="1"/>
  <c r="CY44" i="16" s="1"/>
  <c r="CY44" i="17" s="1"/>
  <c r="CY44" i="11" s="1"/>
  <c r="CY44" i="12" s="1"/>
  <c r="CY44" i="13" s="1"/>
  <c r="BU44" i="7"/>
  <c r="BU44" i="8" s="1"/>
  <c r="BU44" i="16" s="1"/>
  <c r="BU44" i="17" s="1"/>
  <c r="BU44" i="11" s="1"/>
  <c r="BU44" i="12" s="1"/>
  <c r="BU44" i="13" s="1"/>
  <c r="CG44" i="7"/>
  <c r="CG44" i="8" s="1"/>
  <c r="CG44" i="16" s="1"/>
  <c r="CK44" i="7"/>
  <c r="CK44" i="8" s="1"/>
  <c r="CK44" i="16" s="1"/>
  <c r="CK44" i="17" s="1"/>
  <c r="CK44" i="11" s="1"/>
  <c r="CK58" i="7"/>
  <c r="CK58" i="8" s="1"/>
  <c r="CK58" i="16" s="1"/>
  <c r="CK59" i="17" s="1"/>
  <c r="CK58" i="11" s="1"/>
  <c r="CJ59" i="12" s="1"/>
  <c r="CJ58" i="13" s="1"/>
  <c r="CI58" i="7"/>
  <c r="CI58" i="8" s="1"/>
  <c r="CI58" i="16" s="1"/>
  <c r="CI59" i="17" s="1"/>
  <c r="CI58" i="11" s="1"/>
  <c r="CH59" i="12" s="1"/>
  <c r="CH58" i="13" s="1"/>
  <c r="CM58" i="7"/>
  <c r="CM58" i="8" s="1"/>
  <c r="CM58" i="16" s="1"/>
  <c r="CM59" i="17" s="1"/>
  <c r="CM58" i="11" s="1"/>
  <c r="CL59" i="12" s="1"/>
  <c r="CL58" i="13" s="1"/>
  <c r="CG29" i="7"/>
  <c r="CG29" i="8" s="1"/>
  <c r="CG29" i="16" s="1"/>
  <c r="CN29" i="7"/>
  <c r="CA29" i="7"/>
  <c r="CC29" i="7"/>
  <c r="CC37" i="7"/>
  <c r="CC37" i="8" s="1"/>
  <c r="CC37" i="16" s="1"/>
  <c r="CI37" i="7"/>
  <c r="CI37" i="8" s="1"/>
  <c r="CI37" i="16" s="1"/>
  <c r="BT37" i="7"/>
  <c r="BT37" i="8" s="1"/>
  <c r="BT37" i="16" s="1"/>
  <c r="BR60" i="7"/>
  <c r="CA60" i="7"/>
  <c r="CI60" i="7"/>
  <c r="BZ60" i="7"/>
  <c r="CB46" i="7"/>
  <c r="CB46" i="8" s="1"/>
  <c r="CB46" i="16" s="1"/>
  <c r="CB47" i="17" s="1"/>
  <c r="CB46" i="11" s="1"/>
  <c r="CB46" i="12" s="1"/>
  <c r="CB46" i="13" s="1"/>
  <c r="CD46" i="7"/>
  <c r="CK18" i="7"/>
  <c r="CK18" i="8" s="1"/>
  <c r="CK18" i="16" s="1"/>
  <c r="CL18" i="7"/>
  <c r="CL18" i="8" s="1"/>
  <c r="CL18" i="16" s="1"/>
  <c r="BY18" i="7"/>
  <c r="BY18" i="8" s="1"/>
  <c r="BY18" i="16" s="1"/>
  <c r="CK12" i="7"/>
  <c r="BR32" i="7"/>
  <c r="BR32" i="8" s="1"/>
  <c r="BR32" i="16" s="1"/>
  <c r="CL32" i="7"/>
  <c r="CL32" i="8" s="1"/>
  <c r="CL32" i="16" s="1"/>
  <c r="CA32" i="7"/>
  <c r="CA32" i="8" s="1"/>
  <c r="CA32" i="16" s="1"/>
  <c r="BU45" i="7"/>
  <c r="BU45" i="8" s="1"/>
  <c r="BU45" i="16" s="1"/>
  <c r="CL45" i="7"/>
  <c r="CL45" i="8" s="1"/>
  <c r="CL45" i="16" s="1"/>
  <c r="CB45" i="7"/>
  <c r="CB45" i="8" s="1"/>
  <c r="CB45" i="16" s="1"/>
  <c r="BX55" i="7"/>
  <c r="BX55" i="8" s="1"/>
  <c r="BX55" i="16" s="1"/>
  <c r="BX56" i="17" s="1"/>
  <c r="CJ55" i="7"/>
  <c r="CJ55" i="8" s="1"/>
  <c r="CJ55" i="16" s="1"/>
  <c r="CJ56" i="17" s="1"/>
  <c r="CJ55" i="11" s="1"/>
  <c r="N27" i="17"/>
  <c r="AH11" i="8"/>
  <c r="Q27" i="17"/>
  <c r="AI11" i="8"/>
  <c r="S31" i="17"/>
  <c r="I20" i="17"/>
  <c r="IW42" i="24"/>
  <c r="CG26" i="7"/>
  <c r="CI26" i="7"/>
  <c r="CH26" i="7"/>
  <c r="BS13" i="7"/>
  <c r="CI13" i="7"/>
  <c r="CM13" i="7"/>
  <c r="CY13" i="7"/>
  <c r="BY40" i="7"/>
  <c r="BY40" i="8" s="1"/>
  <c r="BY40" i="16" s="1"/>
  <c r="BU40" i="7"/>
  <c r="CK40" i="7"/>
  <c r="CC52" i="7"/>
  <c r="CC52" i="8" s="1"/>
  <c r="CH52" i="7"/>
  <c r="CH52" i="8" s="1"/>
  <c r="CH52" i="16" s="1"/>
  <c r="CH53" i="17" s="1"/>
  <c r="BW52" i="7"/>
  <c r="BW52" i="8" s="1"/>
  <c r="BW52" i="16" s="1"/>
  <c r="BW53" i="17" s="1"/>
  <c r="BR47" i="7"/>
  <c r="BR47" i="8" s="1"/>
  <c r="BR47" i="16" s="1"/>
  <c r="BR48" i="17" s="1"/>
  <c r="BR47" i="11" s="1"/>
  <c r="BR47" i="12" s="1"/>
  <c r="BR47" i="13" s="1"/>
  <c r="CD47" i="7"/>
  <c r="CD47" i="8" s="1"/>
  <c r="CD47" i="16" s="1"/>
  <c r="CD48" i="17" s="1"/>
  <c r="CD47" i="11" s="1"/>
  <c r="CD47" i="12" s="1"/>
  <c r="CD47" i="13" s="1"/>
  <c r="CF47" i="7"/>
  <c r="CF47" i="8" s="1"/>
  <c r="CF47" i="16" s="1"/>
  <c r="CF48" i="17" s="1"/>
  <c r="CF47" i="11" s="1"/>
  <c r="CF47" i="12" s="1"/>
  <c r="CF47" i="13" s="1"/>
  <c r="CK19" i="8"/>
  <c r="CK19" i="16" s="1"/>
  <c r="BX19" i="8"/>
  <c r="BX19" i="16" s="1"/>
  <c r="CK14" i="8"/>
  <c r="CK14" i="16" s="1"/>
  <c r="CL14" i="8"/>
  <c r="CL14" i="16" s="1"/>
  <c r="CF14" i="8"/>
  <c r="CF14" i="16" s="1"/>
  <c r="CL11" i="7"/>
  <c r="BX11" i="7"/>
  <c r="BT11" i="7"/>
  <c r="CI11" i="7"/>
  <c r="BR27" i="7"/>
  <c r="CM27" i="7"/>
  <c r="CB27" i="7"/>
  <c r="BS19" i="7"/>
  <c r="BY19" i="7"/>
  <c r="CJ19" i="7"/>
  <c r="CC19" i="7"/>
  <c r="CC19" i="8" s="1"/>
  <c r="CC19" i="16" s="1"/>
  <c r="BR28" i="7"/>
  <c r="BR28" i="8" s="1"/>
  <c r="BR28" i="16" s="1"/>
  <c r="BY53" i="7"/>
  <c r="BY53" i="8" s="1"/>
  <c r="BY53" i="16" s="1"/>
  <c r="BY54" i="17" s="1"/>
  <c r="CF53" i="7"/>
  <c r="CF53" i="8" s="1"/>
  <c r="CF53" i="16" s="1"/>
  <c r="CF54" i="17" s="1"/>
  <c r="CF53" i="11" s="1"/>
  <c r="CF54" i="12" s="1"/>
  <c r="CF53" i="13" s="1"/>
  <c r="CI53" i="7"/>
  <c r="CI53" i="8" s="1"/>
  <c r="CI53" i="16" s="1"/>
  <c r="CI54" i="17" s="1"/>
  <c r="CI53" i="11" s="1"/>
  <c r="CI54" i="12" s="1"/>
  <c r="CI53" i="13" s="1"/>
  <c r="CN53" i="7"/>
  <c r="CA57" i="7"/>
  <c r="CA57" i="8" s="1"/>
  <c r="CA57" i="16" s="1"/>
  <c r="CA58" i="17" s="1"/>
  <c r="CA57" i="11" s="1"/>
  <c r="CA58" i="12" s="1"/>
  <c r="CA57" i="13" s="1"/>
  <c r="CK57" i="7"/>
  <c r="CK57" i="8" s="1"/>
  <c r="CK57" i="16" s="1"/>
  <c r="CK58" i="17" s="1"/>
  <c r="CK57" i="11" s="1"/>
  <c r="CK58" i="12" s="1"/>
  <c r="CK57" i="13" s="1"/>
  <c r="BT15" i="8"/>
  <c r="BT15" i="16" s="1"/>
  <c r="CF15" i="8"/>
  <c r="CF15" i="16" s="1"/>
  <c r="CN15" i="8"/>
  <c r="HR26" i="24"/>
  <c r="CG10" i="7"/>
  <c r="CK42" i="7"/>
  <c r="CK42" i="8" s="1"/>
  <c r="CK42" i="16" s="1"/>
  <c r="CM42" i="7"/>
  <c r="CM42" i="8" s="1"/>
  <c r="CM42" i="16" s="1"/>
  <c r="CD42" i="7"/>
  <c r="CD42" i="8" s="1"/>
  <c r="CD42" i="16" s="1"/>
  <c r="BZ30" i="7"/>
  <c r="BZ30" i="8" s="1"/>
  <c r="BZ30" i="16" s="1"/>
  <c r="CC30" i="7"/>
  <c r="CC30" i="8" s="1"/>
  <c r="CC30" i="16" s="1"/>
  <c r="CB30" i="7"/>
  <c r="CB30" i="8" s="1"/>
  <c r="CB30" i="16" s="1"/>
  <c r="CF38" i="7"/>
  <c r="CF38" i="8" s="1"/>
  <c r="CF38" i="16" s="1"/>
  <c r="CM38" i="7"/>
  <c r="CM38" i="8" s="1"/>
  <c r="CM38" i="16" s="1"/>
  <c r="CH38" i="7"/>
  <c r="CH38" i="8" s="1"/>
  <c r="CH38" i="16" s="1"/>
  <c r="CA38" i="7"/>
  <c r="CA38" i="8" s="1"/>
  <c r="CA38" i="16" s="1"/>
  <c r="CL56" i="7"/>
  <c r="CL56" i="8" s="1"/>
  <c r="CL56" i="16" s="1"/>
  <c r="CL57" i="17" s="1"/>
  <c r="CL56" i="11" s="1"/>
  <c r="CL57" i="12" s="1"/>
  <c r="CL56" i="13" s="1"/>
  <c r="BU56" i="7"/>
  <c r="BU56" i="8" s="1"/>
  <c r="CH56" i="7"/>
  <c r="CH56" i="8" s="1"/>
  <c r="CH56" i="16" s="1"/>
  <c r="CH57" i="17" s="1"/>
  <c r="CH56" i="11" s="1"/>
  <c r="BX49" i="7"/>
  <c r="BX49" i="8" s="1"/>
  <c r="BX49" i="16" s="1"/>
  <c r="BX50" i="17" s="1"/>
  <c r="BX49" i="11" s="1"/>
  <c r="BX49" i="12" s="1"/>
  <c r="BX49" i="13" s="1"/>
  <c r="BW49" i="7"/>
  <c r="CA49" i="7"/>
  <c r="CA49" i="8" s="1"/>
  <c r="CA49" i="16" s="1"/>
  <c r="CA50" i="17" s="1"/>
  <c r="CA49" i="11" s="1"/>
  <c r="CA49" i="12" s="1"/>
  <c r="CA49" i="13" s="1"/>
  <c r="CD49" i="7"/>
  <c r="CD49" i="8" s="1"/>
  <c r="CD49" i="16" s="1"/>
  <c r="CD50" i="17" s="1"/>
  <c r="CD49" i="11" s="1"/>
  <c r="CD49" i="12" s="1"/>
  <c r="CD49" i="13" s="1"/>
  <c r="CI36" i="7"/>
  <c r="CI36" i="8" s="1"/>
  <c r="CI36" i="16" s="1"/>
  <c r="CY36" i="7"/>
  <c r="BU36" i="7"/>
  <c r="BU36" i="8" s="1"/>
  <c r="BU36" i="16" s="1"/>
  <c r="CH25" i="7"/>
  <c r="CJ25" i="7"/>
  <c r="CD25" i="7"/>
  <c r="CB16" i="7"/>
  <c r="CC16" i="7"/>
  <c r="CK16" i="7"/>
  <c r="CG50" i="7"/>
  <c r="CG50" i="8" s="1"/>
  <c r="CG50" i="16" s="1"/>
  <c r="CG51" i="17" s="1"/>
  <c r="CG50" i="11" s="1"/>
  <c r="CG50" i="12" s="1"/>
  <c r="CG50" i="13" s="1"/>
  <c r="CE50" i="7"/>
  <c r="CE50" i="8" s="1"/>
  <c r="CE50" i="16" s="1"/>
  <c r="CE51" i="17" s="1"/>
  <c r="CE50" i="11" s="1"/>
  <c r="CE50" i="12" s="1"/>
  <c r="CE50" i="13" s="1"/>
  <c r="CK50" i="7"/>
  <c r="CK50" i="8" s="1"/>
  <c r="CK50" i="16" s="1"/>
  <c r="CK51" i="17" s="1"/>
  <c r="CK50" i="11" s="1"/>
  <c r="CK50" i="12" s="1"/>
  <c r="CK50" i="13" s="1"/>
  <c r="CN50" i="7"/>
  <c r="BZ59" i="7"/>
  <c r="BZ59" i="8" s="1"/>
  <c r="BZ59" i="16" s="1"/>
  <c r="BZ60" i="17" s="1"/>
  <c r="BZ59" i="11" s="1"/>
  <c r="BY60" i="12" s="1"/>
  <c r="BX59" i="7"/>
  <c r="BX59" i="8" s="1"/>
  <c r="BX59" i="16" s="1"/>
  <c r="BX60" i="17" s="1"/>
  <c r="BX59" i="11" s="1"/>
  <c r="BW60" i="12" s="1"/>
  <c r="BW59" i="13" s="1"/>
  <c r="CN59" i="7"/>
  <c r="BZ48" i="7"/>
  <c r="BZ48" i="8" s="1"/>
  <c r="BZ48" i="16" s="1"/>
  <c r="BZ49" i="17" s="1"/>
  <c r="BZ48" i="11" s="1"/>
  <c r="BZ48" i="12" s="1"/>
  <c r="BZ48" i="13" s="1"/>
  <c r="CN48" i="7"/>
  <c r="CY48" i="7"/>
  <c r="CY48" i="8" s="1"/>
  <c r="CH48" i="7"/>
  <c r="CH48" i="8" s="1"/>
  <c r="CH48" i="16" s="1"/>
  <c r="CH49" i="17" s="1"/>
  <c r="CH48" i="11" s="1"/>
  <c r="CH48" i="12" s="1"/>
  <c r="CH48" i="13" s="1"/>
  <c r="CD23" i="7"/>
  <c r="CL23" i="7"/>
  <c r="CC23" i="7"/>
  <c r="CK17" i="7"/>
  <c r="CK17" i="8" s="1"/>
  <c r="CK17" i="16" s="1"/>
  <c r="CE17" i="7"/>
  <c r="BT17" i="7"/>
  <c r="CM17" i="7"/>
  <c r="CF24" i="7"/>
  <c r="BW24" i="7"/>
  <c r="BU54" i="7"/>
  <c r="BU54" i="8" s="1"/>
  <c r="BU54" i="16" s="1"/>
  <c r="BU55" i="17" s="1"/>
  <c r="BU54" i="11" s="1"/>
  <c r="BU55" i="12" s="1"/>
  <c r="BU54" i="13" s="1"/>
  <c r="BT54" i="7"/>
  <c r="BT54" i="8" s="1"/>
  <c r="BT54" i="16" s="1"/>
  <c r="BT55" i="17" s="1"/>
  <c r="BT54" i="11" s="1"/>
  <c r="BT55" i="12" s="1"/>
  <c r="BT54" i="13" s="1"/>
  <c r="CL54" i="7"/>
  <c r="CL54" i="8" s="1"/>
  <c r="CL54" i="16" s="1"/>
  <c r="CL55" i="17" s="1"/>
  <c r="CL54" i="11" s="1"/>
  <c r="CL55" i="12" s="1"/>
  <c r="CL54" i="13" s="1"/>
  <c r="CN54" i="7"/>
  <c r="CM51" i="7"/>
  <c r="CM51" i="8" s="1"/>
  <c r="CM51" i="16" s="1"/>
  <c r="CM52" i="17" s="1"/>
  <c r="BV51" i="7"/>
  <c r="BV51" i="8" s="1"/>
  <c r="BV51" i="16" s="1"/>
  <c r="BV52" i="17" s="1"/>
  <c r="CE51" i="7"/>
  <c r="CE51" i="8" s="1"/>
  <c r="CE51" i="16" s="1"/>
  <c r="CE52" i="17" s="1"/>
  <c r="CJ39" i="8"/>
  <c r="CJ39" i="16" s="1"/>
  <c r="BV39" i="8"/>
  <c r="BV39" i="16" s="1"/>
  <c r="BU39" i="8"/>
  <c r="BU39" i="16" s="1"/>
  <c r="CJ36" i="8"/>
  <c r="CJ36" i="16" s="1"/>
  <c r="CA29" i="8"/>
  <c r="CA29" i="16" s="1"/>
  <c r="CN29" i="8"/>
  <c r="BT41" i="8"/>
  <c r="BT41" i="16" s="1"/>
  <c r="CH41" i="8"/>
  <c r="CH41" i="16" s="1"/>
  <c r="CN41" i="8"/>
  <c r="BV9" i="7"/>
  <c r="CJ9" i="7"/>
  <c r="CG9" i="7"/>
  <c r="CY39" i="7"/>
  <c r="CA39" i="7"/>
  <c r="CA39" i="8" s="1"/>
  <c r="CA39" i="16" s="1"/>
  <c r="BY39" i="7"/>
  <c r="BR39" i="7"/>
  <c r="BY22" i="7"/>
  <c r="BY22" i="8" s="1"/>
  <c r="BY22" i="16" s="1"/>
  <c r="CB22" i="7"/>
  <c r="CM44" i="7"/>
  <c r="CM44" i="8" s="1"/>
  <c r="CM44" i="16" s="1"/>
  <c r="CM44" i="17" s="1"/>
  <c r="CM44" i="11" s="1"/>
  <c r="CM44" i="12" s="1"/>
  <c r="CM44" i="13" s="1"/>
  <c r="CE44" i="7"/>
  <c r="CE44" i="8" s="1"/>
  <c r="BV44" i="7"/>
  <c r="BV44" i="8" s="1"/>
  <c r="BV44" i="16" s="1"/>
  <c r="BV44" i="17" s="1"/>
  <c r="BV44" i="11" s="1"/>
  <c r="BR44" i="7"/>
  <c r="BR44" i="8" s="1"/>
  <c r="BR44" i="16" s="1"/>
  <c r="CG58" i="7"/>
  <c r="CG58" i="8" s="1"/>
  <c r="CG58" i="16" s="1"/>
  <c r="CG59" i="17" s="1"/>
  <c r="CG58" i="11" s="1"/>
  <c r="CF59" i="12" s="1"/>
  <c r="CF58" i="13" s="1"/>
  <c r="BW58" i="7"/>
  <c r="BW58" i="8" s="1"/>
  <c r="BW58" i="16" s="1"/>
  <c r="BW59" i="17" s="1"/>
  <c r="BW58" i="11" s="1"/>
  <c r="BV59" i="12" s="1"/>
  <c r="BV58" i="13" s="1"/>
  <c r="BV22" i="8"/>
  <c r="BV22" i="16" s="1"/>
  <c r="IQ42" i="24"/>
  <c r="BR29" i="7"/>
  <c r="BS29" i="7"/>
  <c r="CI29" i="7"/>
  <c r="BU37" i="7"/>
  <c r="BU37" i="8" s="1"/>
  <c r="BU37" i="16" s="1"/>
  <c r="CH37" i="7"/>
  <c r="CH37" i="8" s="1"/>
  <c r="CH37" i="16" s="1"/>
  <c r="CB60" i="7"/>
  <c r="BY60" i="7"/>
  <c r="CG60" i="7"/>
  <c r="CI46" i="7"/>
  <c r="CI46" i="8" s="1"/>
  <c r="CI46" i="16" s="1"/>
  <c r="CI47" i="17" s="1"/>
  <c r="CI46" i="11" s="1"/>
  <c r="CI46" i="12" s="1"/>
  <c r="CI46" i="13" s="1"/>
  <c r="CF46" i="7"/>
  <c r="CF46" i="8" s="1"/>
  <c r="CF46" i="16" s="1"/>
  <c r="CF47" i="17" s="1"/>
  <c r="BW18" i="7"/>
  <c r="BW18" i="8" s="1"/>
  <c r="BW18" i="16" s="1"/>
  <c r="CG18" i="7"/>
  <c r="CG18" i="8" s="1"/>
  <c r="CG18" i="16" s="1"/>
  <c r="CI18" i="7"/>
  <c r="CI18" i="8" s="1"/>
  <c r="CI18" i="16" s="1"/>
  <c r="BU12" i="7"/>
  <c r="CF12" i="7"/>
  <c r="BS12" i="7"/>
  <c r="CH12" i="7"/>
  <c r="BS32" i="7"/>
  <c r="BS32" i="8" s="1"/>
  <c r="BS32" i="16" s="1"/>
  <c r="CI32" i="7"/>
  <c r="CI32" i="8" s="1"/>
  <c r="CI32" i="16" s="1"/>
  <c r="BU32" i="7"/>
  <c r="BU32" i="8" s="1"/>
  <c r="BU32" i="16" s="1"/>
  <c r="CM45" i="7"/>
  <c r="CM45" i="8" s="1"/>
  <c r="CM45" i="16" s="1"/>
  <c r="CC45" i="7"/>
  <c r="CC45" i="8" s="1"/>
  <c r="CC45" i="16" s="1"/>
  <c r="CI45" i="7"/>
  <c r="CI45" i="8" s="1"/>
  <c r="CI45" i="16" s="1"/>
  <c r="BV55" i="7"/>
  <c r="BV55" i="8" s="1"/>
  <c r="BV55" i="16" s="1"/>
  <c r="BV56" i="17" s="1"/>
  <c r="BV55" i="11" s="1"/>
  <c r="BV56" i="12" s="1"/>
  <c r="BV55" i="13" s="1"/>
  <c r="CL55" i="7"/>
  <c r="CL55" i="8" s="1"/>
  <c r="CL55" i="16" s="1"/>
  <c r="CL56" i="17" s="1"/>
  <c r="CL55" i="11" s="1"/>
  <c r="CL56" i="12" s="1"/>
  <c r="CL55" i="13" s="1"/>
  <c r="IK42" i="24"/>
  <c r="IH26" i="24"/>
  <c r="AI13" i="8"/>
  <c r="AB10" i="8"/>
  <c r="CO35" i="8"/>
  <c r="CO35" i="16" s="1"/>
  <c r="CU35" i="8"/>
  <c r="CU35" i="16" s="1"/>
  <c r="I35" i="17"/>
  <c r="AI20" i="8"/>
  <c r="CY26" i="7"/>
  <c r="CF26" i="7"/>
  <c r="CF26" i="8" s="1"/>
  <c r="CF26" i="16" s="1"/>
  <c r="CM26" i="7"/>
  <c r="BX13" i="7"/>
  <c r="BZ13" i="7"/>
  <c r="CB40" i="7"/>
  <c r="CB40" i="8" s="1"/>
  <c r="CB40" i="16" s="1"/>
  <c r="BS40" i="7"/>
  <c r="BR40" i="7"/>
  <c r="BZ52" i="7"/>
  <c r="BZ52" i="8" s="1"/>
  <c r="CG52" i="7"/>
  <c r="CG52" i="8" s="1"/>
  <c r="CG52" i="16" s="1"/>
  <c r="CG53" i="17" s="1"/>
  <c r="CA52" i="7"/>
  <c r="CA52" i="8" s="1"/>
  <c r="CN52" i="7"/>
  <c r="CC47" i="7"/>
  <c r="CC47" i="8" s="1"/>
  <c r="CC47" i="16" s="1"/>
  <c r="CC48" i="17" s="1"/>
  <c r="CC47" i="11" s="1"/>
  <c r="CC47" i="12" s="1"/>
  <c r="CC47" i="13" s="1"/>
  <c r="BU14" i="8"/>
  <c r="BU14" i="16" s="1"/>
  <c r="BX14" i="8"/>
  <c r="BX14" i="16" s="1"/>
  <c r="BW14" i="8"/>
  <c r="BW14" i="16" s="1"/>
  <c r="IZ42" i="24"/>
  <c r="M42" i="17" s="1"/>
  <c r="CJ11" i="7"/>
  <c r="BU11" i="7"/>
  <c r="CN27" i="7"/>
  <c r="CI19" i="7"/>
  <c r="CI19" i="8" s="1"/>
  <c r="CI19" i="16" s="1"/>
  <c r="CA19" i="7"/>
  <c r="BY28" i="7"/>
  <c r="BY28" i="8" s="1"/>
  <c r="BY28" i="16" s="1"/>
  <c r="CC28" i="7"/>
  <c r="CC28" i="8" s="1"/>
  <c r="CC28" i="16" s="1"/>
  <c r="CE28" i="7"/>
  <c r="CE28" i="8" s="1"/>
  <c r="CE28" i="16" s="1"/>
  <c r="BV53" i="7"/>
  <c r="BV53" i="8" s="1"/>
  <c r="BV53" i="16" s="1"/>
  <c r="BV54" i="17" s="1"/>
  <c r="BV53" i="11" s="1"/>
  <c r="BV54" i="12" s="1"/>
  <c r="BV53" i="13" s="1"/>
  <c r="CY53" i="7"/>
  <c r="CC53" i="7"/>
  <c r="CC53" i="8" s="1"/>
  <c r="CC53" i="16" s="1"/>
  <c r="CC54" i="17" s="1"/>
  <c r="CC53" i="11" s="1"/>
  <c r="CC54" i="12" s="1"/>
  <c r="CC53" i="13" s="1"/>
  <c r="CM57" i="7"/>
  <c r="CM57" i="8" s="1"/>
  <c r="BU57" i="7"/>
  <c r="BU57" i="8" s="1"/>
  <c r="BU57" i="16" s="1"/>
  <c r="BU58" i="17" s="1"/>
  <c r="BU57" i="11" s="1"/>
  <c r="BU58" i="12" s="1"/>
  <c r="BU57" i="13" s="1"/>
  <c r="CD15" i="8"/>
  <c r="CD15" i="16" s="1"/>
  <c r="CH15" i="8"/>
  <c r="CH15" i="16" s="1"/>
  <c r="AI25" i="8"/>
  <c r="BT10" i="7"/>
  <c r="CK10" i="7"/>
  <c r="CC10" i="7"/>
  <c r="BT42" i="7"/>
  <c r="BT42" i="8" s="1"/>
  <c r="BT42" i="16" s="1"/>
  <c r="CJ42" i="7"/>
  <c r="CJ42" i="8" s="1"/>
  <c r="CJ42" i="16" s="1"/>
  <c r="CF30" i="7"/>
  <c r="CF30" i="8" s="1"/>
  <c r="CF30" i="16" s="1"/>
  <c r="BT30" i="7"/>
  <c r="BT30" i="8" s="1"/>
  <c r="BT30" i="16" s="1"/>
  <c r="BY30" i="7"/>
  <c r="BY30" i="8" s="1"/>
  <c r="BY30" i="16" s="1"/>
  <c r="BU38" i="7"/>
  <c r="BU38" i="8" s="1"/>
  <c r="BU38" i="16" s="1"/>
  <c r="CJ38" i="7"/>
  <c r="CJ38" i="8" s="1"/>
  <c r="CJ38" i="16" s="1"/>
  <c r="BX56" i="7"/>
  <c r="BX56" i="8" s="1"/>
  <c r="BX56" i="16" s="1"/>
  <c r="BX57" i="17" s="1"/>
  <c r="BX56" i="11" s="1"/>
  <c r="BX57" i="12" s="1"/>
  <c r="BX56" i="13" s="1"/>
  <c r="CK56" i="7"/>
  <c r="CK56" i="8" s="1"/>
  <c r="CK56" i="16" s="1"/>
  <c r="CK57" i="17" s="1"/>
  <c r="CK56" i="11" s="1"/>
  <c r="CK57" i="12" s="1"/>
  <c r="CK56" i="13" s="1"/>
  <c r="CF49" i="7"/>
  <c r="CF49" i="8" s="1"/>
  <c r="BY49" i="7"/>
  <c r="BY49" i="8" s="1"/>
  <c r="BY49" i="16" s="1"/>
  <c r="BY50" i="17" s="1"/>
  <c r="BY49" i="11" s="1"/>
  <c r="BY49" i="12" s="1"/>
  <c r="BY49" i="13" s="1"/>
  <c r="CK27" i="8"/>
  <c r="CK27" i="16" s="1"/>
  <c r="CD27" i="8"/>
  <c r="CD27" i="16" s="1"/>
  <c r="BR36" i="7"/>
  <c r="CH36" i="7"/>
  <c r="CG36" i="7"/>
  <c r="CG25" i="7"/>
  <c r="CB25" i="7"/>
  <c r="BZ25" i="7"/>
  <c r="CK25" i="7"/>
  <c r="CF16" i="7"/>
  <c r="CF16" i="8" s="1"/>
  <c r="CF16" i="16" s="1"/>
  <c r="BW16" i="7"/>
  <c r="BT16" i="7"/>
  <c r="CH50" i="7"/>
  <c r="BT50" i="7"/>
  <c r="BT50" i="8" s="1"/>
  <c r="BT50" i="16" s="1"/>
  <c r="BT51" i="17" s="1"/>
  <c r="BT50" i="11" s="1"/>
  <c r="BT50" i="12" s="1"/>
  <c r="BT50" i="13" s="1"/>
  <c r="CF50" i="7"/>
  <c r="CF50" i="8" s="1"/>
  <c r="CF50" i="16" s="1"/>
  <c r="CF51" i="17" s="1"/>
  <c r="CF50" i="11" s="1"/>
  <c r="CF50" i="12" s="1"/>
  <c r="CF50" i="13" s="1"/>
  <c r="CC59" i="7"/>
  <c r="CC59" i="8" s="1"/>
  <c r="CC59" i="16" s="1"/>
  <c r="CC60" i="17" s="1"/>
  <c r="CC59" i="11" s="1"/>
  <c r="CB60" i="12" s="1"/>
  <c r="CB59" i="13" s="1"/>
  <c r="CH59" i="7"/>
  <c r="CH59" i="8" s="1"/>
  <c r="CH59" i="16" s="1"/>
  <c r="CH60" i="17" s="1"/>
  <c r="CH59" i="11" s="1"/>
  <c r="CG60" i="12" s="1"/>
  <c r="CG59" i="13" s="1"/>
  <c r="CY59" i="7"/>
  <c r="CY59" i="8" s="1"/>
  <c r="CY59" i="16" s="1"/>
  <c r="CY60" i="17" s="1"/>
  <c r="BT48" i="7"/>
  <c r="BT48" i="8" s="1"/>
  <c r="BT48" i="16" s="1"/>
  <c r="CJ48" i="7"/>
  <c r="CJ48" i="8" s="1"/>
  <c r="CJ48" i="16" s="1"/>
  <c r="CJ49" i="17" s="1"/>
  <c r="CJ48" i="11" s="1"/>
  <c r="CJ48" i="12" s="1"/>
  <c r="CJ48" i="13" s="1"/>
  <c r="BX48" i="7"/>
  <c r="BX48" i="8" s="1"/>
  <c r="ID26" i="24"/>
  <c r="BU23" i="7"/>
  <c r="CM23" i="7"/>
  <c r="BV23" i="7"/>
  <c r="CJ17" i="7"/>
  <c r="CG17" i="7"/>
  <c r="CG17" i="8" s="1"/>
  <c r="CG17" i="16" s="1"/>
  <c r="CF17" i="7"/>
  <c r="CF17" i="8" s="1"/>
  <c r="CF17" i="16" s="1"/>
  <c r="CB24" i="7"/>
  <c r="CA24" i="7"/>
  <c r="BT24" i="7"/>
  <c r="CG54" i="7"/>
  <c r="CC54" i="7"/>
  <c r="BZ54" i="7"/>
  <c r="BZ54" i="8" s="1"/>
  <c r="BZ54" i="16" s="1"/>
  <c r="BZ55" i="17" s="1"/>
  <c r="BZ54" i="11" s="1"/>
  <c r="BZ55" i="12" s="1"/>
  <c r="BZ54" i="13" s="1"/>
  <c r="BT51" i="7"/>
  <c r="BT51" i="8" s="1"/>
  <c r="BT51" i="16" s="1"/>
  <c r="BT52" i="17" s="1"/>
  <c r="BW51" i="7"/>
  <c r="BW51" i="8" s="1"/>
  <c r="BW51" i="16" s="1"/>
  <c r="BW52" i="17" s="1"/>
  <c r="BY51" i="7"/>
  <c r="BY51" i="8" s="1"/>
  <c r="BY51" i="16" s="1"/>
  <c r="BY52" i="17" s="1"/>
  <c r="BY39" i="8"/>
  <c r="BY39" i="16" s="1"/>
  <c r="BV36" i="8"/>
  <c r="BV36" i="16" s="1"/>
  <c r="BX36" i="8"/>
  <c r="BX36" i="16" s="1"/>
  <c r="CB41" i="8"/>
  <c r="CB41" i="16" s="1"/>
  <c r="CY41" i="8"/>
  <c r="CY41" i="16" s="1"/>
  <c r="CE41" i="8"/>
  <c r="CE41" i="16" s="1"/>
  <c r="CL9" i="7"/>
  <c r="CA9" i="7"/>
  <c r="CD9" i="7"/>
  <c r="BX39" i="7"/>
  <c r="CN39" i="7"/>
  <c r="BU22" i="7"/>
  <c r="BT22" i="7"/>
  <c r="BT22" i="8" s="1"/>
  <c r="BT22" i="16" s="1"/>
  <c r="CF44" i="7"/>
  <c r="CF44" i="8" s="1"/>
  <c r="CF44" i="16" s="1"/>
  <c r="CF44" i="17" s="1"/>
  <c r="CF44" i="11" s="1"/>
  <c r="CL44" i="7"/>
  <c r="CL44" i="8" s="1"/>
  <c r="CL44" i="16" s="1"/>
  <c r="CL44" i="17" s="1"/>
  <c r="CL44" i="11" s="1"/>
  <c r="CL44" i="12" s="1"/>
  <c r="CL44" i="13" s="1"/>
  <c r="CJ44" i="7"/>
  <c r="CJ44" i="8" s="1"/>
  <c r="CJ44" i="16" s="1"/>
  <c r="CJ44" i="17" s="1"/>
  <c r="CJ44" i="11" s="1"/>
  <c r="CJ44" i="12" s="1"/>
  <c r="CJ44" i="13" s="1"/>
  <c r="BX58" i="7"/>
  <c r="BX58" i="8" s="1"/>
  <c r="BX58" i="16" s="1"/>
  <c r="BX59" i="17" s="1"/>
  <c r="BX58" i="11" s="1"/>
  <c r="BW59" i="12" s="1"/>
  <c r="BW58" i="13" s="1"/>
  <c r="CJ58" i="7"/>
  <c r="CJ58" i="8" s="1"/>
  <c r="CD58" i="7"/>
  <c r="CD58" i="8" s="1"/>
  <c r="CD58" i="16" s="1"/>
  <c r="CD59" i="17" s="1"/>
  <c r="CD58" i="11" s="1"/>
  <c r="CK16" i="8"/>
  <c r="CK16" i="16" s="1"/>
  <c r="BZ29" i="7"/>
  <c r="BY29" i="7"/>
  <c r="BY29" i="8" s="1"/>
  <c r="BY29" i="16" s="1"/>
  <c r="CL29" i="7"/>
  <c r="CN37" i="7"/>
  <c r="CG37" i="7"/>
  <c r="CG37" i="8" s="1"/>
  <c r="CG37" i="16" s="1"/>
  <c r="CL37" i="7"/>
  <c r="CL37" i="8" s="1"/>
  <c r="CL37" i="16" s="1"/>
  <c r="CH60" i="7"/>
  <c r="CL60" i="7"/>
  <c r="BV60" i="7"/>
  <c r="CN60" i="7"/>
  <c r="CC46" i="7"/>
  <c r="CC46" i="8" s="1"/>
  <c r="CC46" i="16" s="1"/>
  <c r="CC47" i="17" s="1"/>
  <c r="CC46" i="11" s="1"/>
  <c r="CC46" i="12" s="1"/>
  <c r="CC46" i="13" s="1"/>
  <c r="CY46" i="7"/>
  <c r="CY46" i="8" s="1"/>
  <c r="CY46" i="16" s="1"/>
  <c r="CY47" i="17" s="1"/>
  <c r="CY46" i="11" s="1"/>
  <c r="CY46" i="12" s="1"/>
  <c r="CY46" i="13" s="1"/>
  <c r="BR46" i="7"/>
  <c r="BR46" i="8" s="1"/>
  <c r="BR46" i="16" s="1"/>
  <c r="BR47" i="17" s="1"/>
  <c r="BR46" i="11" s="1"/>
  <c r="CY18" i="7"/>
  <c r="CY18" i="8" s="1"/>
  <c r="CY18" i="16" s="1"/>
  <c r="BR18" i="7"/>
  <c r="BR18" i="8" s="1"/>
  <c r="BR18" i="16" s="1"/>
  <c r="BV18" i="7"/>
  <c r="BV18" i="8" s="1"/>
  <c r="BV18" i="16" s="1"/>
  <c r="CM12" i="7"/>
  <c r="BX12" i="7"/>
  <c r="BY12" i="7"/>
  <c r="CN12" i="7"/>
  <c r="BZ32" i="7"/>
  <c r="BZ32" i="8" s="1"/>
  <c r="BZ32" i="16" s="1"/>
  <c r="CK32" i="7"/>
  <c r="CK32" i="8" s="1"/>
  <c r="CK32" i="16" s="1"/>
  <c r="CK45" i="7"/>
  <c r="CK45" i="8" s="1"/>
  <c r="CK45" i="16" s="1"/>
  <c r="BT45" i="7"/>
  <c r="BT45" i="8" s="1"/>
  <c r="BT45" i="16" s="1"/>
  <c r="CH45" i="7"/>
  <c r="CH45" i="8" s="1"/>
  <c r="CH45" i="16" s="1"/>
  <c r="CA55" i="7"/>
  <c r="CA55" i="8" s="1"/>
  <c r="CA55" i="16" s="1"/>
  <c r="CA56" i="17" s="1"/>
  <c r="CF55" i="7"/>
  <c r="CF55" i="8" s="1"/>
  <c r="CF55" i="16" s="1"/>
  <c r="CF56" i="17" s="1"/>
  <c r="CF55" i="11" s="1"/>
  <c r="CF56" i="12" s="1"/>
  <c r="CF55" i="13" s="1"/>
  <c r="BS55" i="7"/>
  <c r="BS55" i="8" s="1"/>
  <c r="BS55" i="16" s="1"/>
  <c r="BS56" i="17" s="1"/>
  <c r="BS55" i="11" s="1"/>
  <c r="N34" i="17"/>
  <c r="AH10" i="8"/>
  <c r="CU20" i="7"/>
  <c r="P40" i="17"/>
  <c r="DB35" i="8"/>
  <c r="DB35" i="16" s="1"/>
  <c r="W39" i="17"/>
  <c r="BQ31" i="8"/>
  <c r="BQ31" i="16" s="1"/>
  <c r="I28" i="17"/>
  <c r="J27" i="17"/>
  <c r="J34" i="17"/>
  <c r="M19" i="17"/>
  <c r="Y30" i="17"/>
  <c r="Y32" i="17"/>
  <c r="IO26" i="24"/>
  <c r="DB7" i="7"/>
  <c r="J36" i="17"/>
  <c r="K37" i="17"/>
  <c r="DB31" i="8"/>
  <c r="DB31" i="16" s="1"/>
  <c r="AG28" i="17"/>
  <c r="CD26" i="8"/>
  <c r="CD26" i="16" s="1"/>
  <c r="CI26" i="8"/>
  <c r="CI26" i="16" s="1"/>
  <c r="CL26" i="7"/>
  <c r="CL26" i="8" s="1"/>
  <c r="CL26" i="16" s="1"/>
  <c r="CK26" i="7"/>
  <c r="CG13" i="7"/>
  <c r="BR13" i="7"/>
  <c r="CH13" i="7"/>
  <c r="CY40" i="7"/>
  <c r="CM40" i="7"/>
  <c r="BY52" i="7"/>
  <c r="BY52" i="8" s="1"/>
  <c r="BY52" i="16" s="1"/>
  <c r="BY53" i="17" s="1"/>
  <c r="BR52" i="7"/>
  <c r="BR52" i="8" s="1"/>
  <c r="BY47" i="7"/>
  <c r="BY47" i="8" s="1"/>
  <c r="BY47" i="16" s="1"/>
  <c r="BY48" i="17" s="1"/>
  <c r="BY47" i="11" s="1"/>
  <c r="BY47" i="12" s="1"/>
  <c r="BY47" i="13" s="1"/>
  <c r="CN47" i="7"/>
  <c r="CE47" i="7"/>
  <c r="CE47" i="8" s="1"/>
  <c r="CE47" i="16" s="1"/>
  <c r="CE48" i="17" s="1"/>
  <c r="CE47" i="11" s="1"/>
  <c r="CE47" i="12" s="1"/>
  <c r="CE47" i="13" s="1"/>
  <c r="CB47" i="7"/>
  <c r="CB47" i="8" s="1"/>
  <c r="CB47" i="16" s="1"/>
  <c r="CB48" i="17" s="1"/>
  <c r="CA19" i="8"/>
  <c r="CA19" i="16" s="1"/>
  <c r="CE14" i="8"/>
  <c r="CE14" i="16" s="1"/>
  <c r="BZ11" i="7"/>
  <c r="CA11" i="7"/>
  <c r="CA27" i="7"/>
  <c r="BZ27" i="7"/>
  <c r="CF27" i="7"/>
  <c r="CF27" i="8" s="1"/>
  <c r="CF27" i="16" s="1"/>
  <c r="BW27" i="7"/>
  <c r="BW27" i="8" s="1"/>
  <c r="BW27" i="16" s="1"/>
  <c r="CG19" i="7"/>
  <c r="CG19" i="8" s="1"/>
  <c r="CG19" i="16" s="1"/>
  <c r="BT19" i="7"/>
  <c r="BT19" i="8" s="1"/>
  <c r="BT19" i="16" s="1"/>
  <c r="BZ19" i="7"/>
  <c r="BV28" i="7"/>
  <c r="BV28" i="8" s="1"/>
  <c r="BV28" i="16" s="1"/>
  <c r="CM28" i="7"/>
  <c r="CM28" i="8" s="1"/>
  <c r="CM28" i="16" s="1"/>
  <c r="CH28" i="7"/>
  <c r="CH28" i="8" s="1"/>
  <c r="CH28" i="16" s="1"/>
  <c r="CI28" i="7"/>
  <c r="CI28" i="8" s="1"/>
  <c r="CI28" i="16" s="1"/>
  <c r="CH53" i="7"/>
  <c r="CH53" i="8" s="1"/>
  <c r="CH53" i="16" s="1"/>
  <c r="CH54" i="17" s="1"/>
  <c r="CH53" i="11" s="1"/>
  <c r="CH54" i="12" s="1"/>
  <c r="CH53" i="13" s="1"/>
  <c r="BR53" i="7"/>
  <c r="BR53" i="8" s="1"/>
  <c r="BR53" i="16" s="1"/>
  <c r="BR54" i="17" s="1"/>
  <c r="BR53" i="11" s="1"/>
  <c r="BR54" i="12" s="1"/>
  <c r="BR53" i="13" s="1"/>
  <c r="CF57" i="7"/>
  <c r="CF57" i="8" s="1"/>
  <c r="CF57" i="16" s="1"/>
  <c r="CF58" i="17" s="1"/>
  <c r="CF57" i="11" s="1"/>
  <c r="CF58" i="12" s="1"/>
  <c r="CF57" i="13" s="1"/>
  <c r="BV57" i="7"/>
  <c r="BV57" i="8" s="1"/>
  <c r="BV57" i="16" s="1"/>
  <c r="BV58" i="17" s="1"/>
  <c r="BV57" i="11" s="1"/>
  <c r="BV58" i="12" s="1"/>
  <c r="BV57" i="13" s="1"/>
  <c r="CH57" i="7"/>
  <c r="CH57" i="8" s="1"/>
  <c r="CH57" i="16" s="1"/>
  <c r="CH58" i="17" s="1"/>
  <c r="CH57" i="11" s="1"/>
  <c r="CH58" i="12" s="1"/>
  <c r="CH57" i="13" s="1"/>
  <c r="BW57" i="7"/>
  <c r="BW57" i="8" s="1"/>
  <c r="BW57" i="16" s="1"/>
  <c r="BW58" i="17" s="1"/>
  <c r="BW57" i="11" s="1"/>
  <c r="BW58" i="12" s="1"/>
  <c r="BW57" i="13" s="1"/>
  <c r="HY26" i="24"/>
  <c r="CY15" i="8"/>
  <c r="CY15" i="16" s="1"/>
  <c r="CK15" i="8"/>
  <c r="CK15" i="16" s="1"/>
  <c r="BY10" i="7"/>
  <c r="BR10" i="7"/>
  <c r="BZ10" i="7"/>
  <c r="CG42" i="7"/>
  <c r="CG42" i="8" s="1"/>
  <c r="CG42" i="16" s="1"/>
  <c r="CL42" i="7"/>
  <c r="CL42" i="8" s="1"/>
  <c r="CL42" i="16" s="1"/>
  <c r="CI42" i="7"/>
  <c r="CI42" i="8" s="1"/>
  <c r="CI42" i="16" s="1"/>
  <c r="CA30" i="7"/>
  <c r="CA30" i="8" s="1"/>
  <c r="CA30" i="16" s="1"/>
  <c r="BW30" i="7"/>
  <c r="BW30" i="8" s="1"/>
  <c r="BW30" i="16" s="1"/>
  <c r="BX30" i="7"/>
  <c r="BX30" i="8" s="1"/>
  <c r="BX30" i="16" s="1"/>
  <c r="BV30" i="7"/>
  <c r="BV30" i="8" s="1"/>
  <c r="BV30" i="16" s="1"/>
  <c r="BZ38" i="7"/>
  <c r="BZ38" i="8" s="1"/>
  <c r="BZ38" i="16" s="1"/>
  <c r="CG38" i="7"/>
  <c r="CG38" i="8" s="1"/>
  <c r="CG38" i="16" s="1"/>
  <c r="CL38" i="7"/>
  <c r="CL38" i="8" s="1"/>
  <c r="CL38" i="16" s="1"/>
  <c r="BS56" i="7"/>
  <c r="BS56" i="8" s="1"/>
  <c r="BS56" i="16" s="1"/>
  <c r="BS57" i="17" s="1"/>
  <c r="BS56" i="11" s="1"/>
  <c r="BS57" i="12" s="1"/>
  <c r="BS56" i="13" s="1"/>
  <c r="CJ56" i="7"/>
  <c r="CJ56" i="8" s="1"/>
  <c r="CJ56" i="16" s="1"/>
  <c r="CJ57" i="17" s="1"/>
  <c r="CJ56" i="11" s="1"/>
  <c r="CJ57" i="12" s="1"/>
  <c r="CA56" i="7"/>
  <c r="CA56" i="8" s="1"/>
  <c r="CA56" i="16" s="1"/>
  <c r="CA57" i="17" s="1"/>
  <c r="CA56" i="11" s="1"/>
  <c r="CA57" i="12" s="1"/>
  <c r="CA56" i="13" s="1"/>
  <c r="CE56" i="7"/>
  <c r="CE56" i="8" s="1"/>
  <c r="CE56" i="16" s="1"/>
  <c r="CE57" i="17" s="1"/>
  <c r="CE56" i="11" s="1"/>
  <c r="CE57" i="12" s="1"/>
  <c r="CE56" i="13" s="1"/>
  <c r="CM49" i="7"/>
  <c r="CE49" i="7"/>
  <c r="CE49" i="8" s="1"/>
  <c r="CE49" i="16" s="1"/>
  <c r="CE50" i="17" s="1"/>
  <c r="CE49" i="11" s="1"/>
  <c r="CY49" i="7"/>
  <c r="CG27" i="8"/>
  <c r="CG27" i="16" s="1"/>
  <c r="CN36" i="7"/>
  <c r="BS36" i="7"/>
  <c r="BS36" i="8" s="1"/>
  <c r="BS36" i="16" s="1"/>
  <c r="BT25" i="7"/>
  <c r="CA25" i="7"/>
  <c r="BV16" i="7"/>
  <c r="BV16" i="8" s="1"/>
  <c r="BV16" i="16" s="1"/>
  <c r="BY16" i="7"/>
  <c r="BY16" i="8" s="1"/>
  <c r="BY16" i="16" s="1"/>
  <c r="CJ16" i="7"/>
  <c r="CL16" i="7"/>
  <c r="CA50" i="7"/>
  <c r="CA50" i="8" s="1"/>
  <c r="CA50" i="16" s="1"/>
  <c r="CA51" i="17" s="1"/>
  <c r="CA50" i="11" s="1"/>
  <c r="CA50" i="12" s="1"/>
  <c r="CA50" i="13" s="1"/>
  <c r="CL50" i="7"/>
  <c r="BX50" i="7"/>
  <c r="BX50" i="8" s="1"/>
  <c r="BX50" i="16" s="1"/>
  <c r="BX51" i="17" s="1"/>
  <c r="BX50" i="11" s="1"/>
  <c r="BX50" i="12" s="1"/>
  <c r="BX50" i="13" s="1"/>
  <c r="CB59" i="7"/>
  <c r="CB59" i="8" s="1"/>
  <c r="CB59" i="16" s="1"/>
  <c r="CB60" i="17" s="1"/>
  <c r="CB59" i="11" s="1"/>
  <c r="CA60" i="12" s="1"/>
  <c r="CA59" i="13" s="1"/>
  <c r="CG59" i="7"/>
  <c r="CG59" i="8" s="1"/>
  <c r="CG59" i="16" s="1"/>
  <c r="BT59" i="7"/>
  <c r="BT59" i="8" s="1"/>
  <c r="BT59" i="16" s="1"/>
  <c r="BT60" i="17" s="1"/>
  <c r="CB48" i="7"/>
  <c r="CB48" i="8" s="1"/>
  <c r="CB48" i="16" s="1"/>
  <c r="CB49" i="17" s="1"/>
  <c r="BU48" i="7"/>
  <c r="BU48" i="8" s="1"/>
  <c r="BU48" i="16" s="1"/>
  <c r="BU49" i="17" s="1"/>
  <c r="BU48" i="11" s="1"/>
  <c r="BU48" i="12" s="1"/>
  <c r="BU48" i="13" s="1"/>
  <c r="BU40" i="8"/>
  <c r="BU40" i="16" s="1"/>
  <c r="BS40" i="8"/>
  <c r="BS40" i="16" s="1"/>
  <c r="CE17" i="8"/>
  <c r="CE17" i="16" s="1"/>
  <c r="BZ23" i="7"/>
  <c r="BW23" i="7"/>
  <c r="CK23" i="7"/>
  <c r="CA23" i="7"/>
  <c r="BR17" i="7"/>
  <c r="BX17" i="7"/>
  <c r="BX17" i="8" s="1"/>
  <c r="BX17" i="16" s="1"/>
  <c r="CA17" i="7"/>
  <c r="CH24" i="7"/>
  <c r="BY24" i="7"/>
  <c r="CB54" i="7"/>
  <c r="CE54" i="7"/>
  <c r="CE54" i="8" s="1"/>
  <c r="CE54" i="16" s="1"/>
  <c r="CE55" i="17" s="1"/>
  <c r="CE54" i="11" s="1"/>
  <c r="CE55" i="12" s="1"/>
  <c r="CE54" i="13" s="1"/>
  <c r="CF51" i="7"/>
  <c r="CF51" i="8" s="1"/>
  <c r="CF51" i="16" s="1"/>
  <c r="CF52" i="17" s="1"/>
  <c r="BR51" i="7"/>
  <c r="BR51" i="8" s="1"/>
  <c r="BR51" i="16" s="1"/>
  <c r="BR52" i="17" s="1"/>
  <c r="CB51" i="7"/>
  <c r="CB51" i="8" s="1"/>
  <c r="CB51" i="16" s="1"/>
  <c r="CB52" i="17" s="1"/>
  <c r="BR39" i="8"/>
  <c r="BR39" i="16" s="1"/>
  <c r="CG36" i="8"/>
  <c r="CG36" i="16" s="1"/>
  <c r="CI29" i="8"/>
  <c r="CI29" i="16" s="1"/>
  <c r="BR41" i="8"/>
  <c r="BR41" i="16" s="1"/>
  <c r="CJ41" i="8"/>
  <c r="CJ41" i="16" s="1"/>
  <c r="BV41" i="8"/>
  <c r="BV41" i="16" s="1"/>
  <c r="CE9" i="7"/>
  <c r="BT9" i="7"/>
  <c r="CC9" i="7"/>
  <c r="CB39" i="7"/>
  <c r="CB39" i="8" s="1"/>
  <c r="CB39" i="16" s="1"/>
  <c r="CF39" i="7"/>
  <c r="CF39" i="8" s="1"/>
  <c r="CF39" i="16" s="1"/>
  <c r="CI39" i="7"/>
  <c r="CG22" i="7"/>
  <c r="CJ22" i="7"/>
  <c r="BZ22" i="7"/>
  <c r="BZ22" i="8" s="1"/>
  <c r="BZ22" i="16" s="1"/>
  <c r="BX44" i="7"/>
  <c r="BX44" i="8" s="1"/>
  <c r="BX44" i="16" s="1"/>
  <c r="BX44" i="17" s="1"/>
  <c r="BX44" i="11" s="1"/>
  <c r="BX44" i="12" s="1"/>
  <c r="BX44" i="13" s="1"/>
  <c r="CB44" i="7"/>
  <c r="CB44" i="8" s="1"/>
  <c r="CB44" i="16" s="1"/>
  <c r="CB44" i="17" s="1"/>
  <c r="CB44" i="11" s="1"/>
  <c r="CI44" i="7"/>
  <c r="CI44" i="8" s="1"/>
  <c r="CI44" i="16" s="1"/>
  <c r="CI44" i="17" s="1"/>
  <c r="CI44" i="11" s="1"/>
  <c r="CI44" i="12" s="1"/>
  <c r="BT58" i="7"/>
  <c r="BT58" i="8" s="1"/>
  <c r="BT58" i="16" s="1"/>
  <c r="BT59" i="17" s="1"/>
  <c r="BT58" i="11" s="1"/>
  <c r="BS59" i="12" s="1"/>
  <c r="BS58" i="13" s="1"/>
  <c r="CF58" i="7"/>
  <c r="CF58" i="8" s="1"/>
  <c r="CF58" i="16" s="1"/>
  <c r="CF59" i="17" s="1"/>
  <c r="CF58" i="11" s="1"/>
  <c r="CE59" i="12" s="1"/>
  <c r="CE58" i="13" s="1"/>
  <c r="CC58" i="7"/>
  <c r="CB22" i="8"/>
  <c r="CB22" i="16" s="1"/>
  <c r="BW16" i="8"/>
  <c r="BW16" i="16" s="1"/>
  <c r="CB29" i="7"/>
  <c r="CB29" i="8" s="1"/>
  <c r="CB29" i="16" s="1"/>
  <c r="CK29" i="7"/>
  <c r="CM29" i="7"/>
  <c r="CM29" i="8" s="1"/>
  <c r="CM29" i="16" s="1"/>
  <c r="BT29" i="7"/>
  <c r="BV37" i="7"/>
  <c r="BV37" i="8" s="1"/>
  <c r="BV37" i="16" s="1"/>
  <c r="CY37" i="7"/>
  <c r="CY37" i="8" s="1"/>
  <c r="CY37" i="16" s="1"/>
  <c r="CD60" i="7"/>
  <c r="CY60" i="7"/>
  <c r="CG46" i="7"/>
  <c r="CG46" i="8" s="1"/>
  <c r="CG46" i="16" s="1"/>
  <c r="CG47" i="17" s="1"/>
  <c r="CG46" i="11" s="1"/>
  <c r="CE46" i="7"/>
  <c r="CE46" i="8" s="1"/>
  <c r="CE46" i="16" s="1"/>
  <c r="CE47" i="17" s="1"/>
  <c r="CE46" i="11" s="1"/>
  <c r="BU46" i="7"/>
  <c r="BU46" i="8" s="1"/>
  <c r="BU46" i="16" s="1"/>
  <c r="BU47" i="17" s="1"/>
  <c r="CB18" i="7"/>
  <c r="CB18" i="8" s="1"/>
  <c r="CB18" i="16" s="1"/>
  <c r="CH18" i="7"/>
  <c r="CH18" i="8" s="1"/>
  <c r="CH18" i="16" s="1"/>
  <c r="BV12" i="7"/>
  <c r="BZ12" i="7"/>
  <c r="CG12" i="7"/>
  <c r="BW32" i="7"/>
  <c r="BW32" i="8" s="1"/>
  <c r="BW32" i="16" s="1"/>
  <c r="CY32" i="7"/>
  <c r="CY32" i="8" s="1"/>
  <c r="CY32" i="16" s="1"/>
  <c r="CN45" i="7"/>
  <c r="CE45" i="7"/>
  <c r="CE45" i="8" s="1"/>
  <c r="CE45" i="16" s="1"/>
  <c r="BY45" i="7"/>
  <c r="BY45" i="8" s="1"/>
  <c r="BY45" i="16" s="1"/>
  <c r="BS45" i="7"/>
  <c r="BS45" i="8" s="1"/>
  <c r="BS45" i="16" s="1"/>
  <c r="BY55" i="7"/>
  <c r="BY55" i="8" s="1"/>
  <c r="BY55" i="16" s="1"/>
  <c r="CK55" i="7"/>
  <c r="CK55" i="8" s="1"/>
  <c r="CK55" i="16" s="1"/>
  <c r="AB9" i="8"/>
  <c r="DB14" i="7"/>
  <c r="DB20" i="7"/>
  <c r="BQ35" i="8"/>
  <c r="BQ35" i="16" s="1"/>
  <c r="CU7" i="7"/>
  <c r="DB51" i="12"/>
  <c r="AI24" i="8"/>
  <c r="CO31" i="8"/>
  <c r="CO31" i="16" s="1"/>
  <c r="I27" i="17"/>
  <c r="IP26" i="24"/>
  <c r="I37" i="17"/>
  <c r="K38" i="17"/>
  <c r="L29" i="17"/>
  <c r="L14" i="17"/>
  <c r="K21" i="17"/>
  <c r="CK26" i="8"/>
  <c r="CK26" i="16" s="1"/>
  <c r="BR26" i="7"/>
  <c r="BR26" i="8" s="1"/>
  <c r="BR26" i="16" s="1"/>
  <c r="CN26" i="7"/>
  <c r="CC26" i="7"/>
  <c r="CC26" i="8" s="1"/>
  <c r="CC26" i="16" s="1"/>
  <c r="CF13" i="7"/>
  <c r="CD13" i="7"/>
  <c r="BY13" i="7"/>
  <c r="BV40" i="7"/>
  <c r="CG40" i="7"/>
  <c r="CG40" i="8" s="1"/>
  <c r="CG40" i="16" s="1"/>
  <c r="BT40" i="7"/>
  <c r="CI40" i="7"/>
  <c r="BX52" i="7"/>
  <c r="BX52" i="8" s="1"/>
  <c r="BX52" i="16" s="1"/>
  <c r="CE52" i="7"/>
  <c r="CE52" i="8" s="1"/>
  <c r="CE52" i="16" s="1"/>
  <c r="CE53" i="17" s="1"/>
  <c r="BU52" i="7"/>
  <c r="BU52" i="8" s="1"/>
  <c r="BU52" i="16" s="1"/>
  <c r="BU53" i="17" s="1"/>
  <c r="BW47" i="7"/>
  <c r="BW47" i="8" s="1"/>
  <c r="BW47" i="16" s="1"/>
  <c r="CK47" i="7"/>
  <c r="CK47" i="8" s="1"/>
  <c r="CK47" i="16" s="1"/>
  <c r="CK48" i="17" s="1"/>
  <c r="CK47" i="11" s="1"/>
  <c r="CK47" i="12" s="1"/>
  <c r="CY47" i="7"/>
  <c r="CY47" i="8" s="1"/>
  <c r="CY47" i="16" s="1"/>
  <c r="CY48" i="17" s="1"/>
  <c r="CY47" i="11" s="1"/>
  <c r="CJ47" i="7"/>
  <c r="CJ47" i="8" s="1"/>
  <c r="CJ47" i="16" s="1"/>
  <c r="CJ48" i="17" s="1"/>
  <c r="CJ47" i="11" s="1"/>
  <c r="CJ47" i="12" s="1"/>
  <c r="IU42" i="24"/>
  <c r="BS19" i="8"/>
  <c r="BS19" i="16" s="1"/>
  <c r="CF19" i="8"/>
  <c r="CF19" i="16" s="1"/>
  <c r="CA14" i="8"/>
  <c r="CA14" i="16" s="1"/>
  <c r="BZ14" i="8"/>
  <c r="BZ14" i="16" s="1"/>
  <c r="BV14" i="8"/>
  <c r="BV14" i="16" s="1"/>
  <c r="CM11" i="7"/>
  <c r="BR11" i="7"/>
  <c r="CF11" i="7"/>
  <c r="BY27" i="7"/>
  <c r="BY27" i="8" s="1"/>
  <c r="BY27" i="16" s="1"/>
  <c r="CC27" i="7"/>
  <c r="CC27" i="8" s="1"/>
  <c r="CC27" i="16" s="1"/>
  <c r="BU27" i="7"/>
  <c r="CI27" i="7"/>
  <c r="CI27" i="8" s="1"/>
  <c r="CI27" i="16" s="1"/>
  <c r="CY19" i="7"/>
  <c r="CY19" i="8" s="1"/>
  <c r="CY19" i="16" s="1"/>
  <c r="CE19" i="7"/>
  <c r="CD19" i="7"/>
  <c r="BZ28" i="7"/>
  <c r="BZ28" i="8" s="1"/>
  <c r="BZ28" i="16" s="1"/>
  <c r="CF28" i="7"/>
  <c r="CF28" i="8" s="1"/>
  <c r="CF28" i="16" s="1"/>
  <c r="BS28" i="7"/>
  <c r="BS28" i="8" s="1"/>
  <c r="BS28" i="16" s="1"/>
  <c r="CK28" i="7"/>
  <c r="CK28" i="8" s="1"/>
  <c r="CK28" i="16" s="1"/>
  <c r="BS53" i="7"/>
  <c r="CJ53" i="7"/>
  <c r="CJ53" i="8" s="1"/>
  <c r="CJ53" i="16" s="1"/>
  <c r="CJ54" i="17" s="1"/>
  <c r="CJ53" i="11" s="1"/>
  <c r="CJ54" i="12" s="1"/>
  <c r="CJ53" i="13" s="1"/>
  <c r="CB57" i="7"/>
  <c r="CB57" i="8" s="1"/>
  <c r="CB57" i="16" s="1"/>
  <c r="BS57" i="7"/>
  <c r="BS57" i="8" s="1"/>
  <c r="BS57" i="16" s="1"/>
  <c r="BS58" i="17" s="1"/>
  <c r="BS57" i="11" s="1"/>
  <c r="BS58" i="12" s="1"/>
  <c r="BS57" i="13" s="1"/>
  <c r="CY57" i="7"/>
  <c r="CY57" i="8" s="1"/>
  <c r="CY57" i="16" s="1"/>
  <c r="CY58" i="17" s="1"/>
  <c r="CY57" i="11" s="1"/>
  <c r="CY58" i="12" s="1"/>
  <c r="CY57" i="13" s="1"/>
  <c r="BZ57" i="7"/>
  <c r="BS15" i="8"/>
  <c r="BS15" i="16" s="1"/>
  <c r="CJ15" i="8"/>
  <c r="CJ15" i="16" s="1"/>
  <c r="BV15" i="8"/>
  <c r="BV15" i="16" s="1"/>
  <c r="CF10" i="7"/>
  <c r="CH10" i="7"/>
  <c r="BV10" i="7"/>
  <c r="CM10" i="7"/>
  <c r="CY42" i="7"/>
  <c r="CY42" i="8" s="1"/>
  <c r="CY42" i="16" s="1"/>
  <c r="CC42" i="7"/>
  <c r="CC42" i="8" s="1"/>
  <c r="CC42" i="16" s="1"/>
  <c r="CE42" i="7"/>
  <c r="CE42" i="8" s="1"/>
  <c r="CE42" i="16" s="1"/>
  <c r="BR30" i="7"/>
  <c r="BR30" i="8" s="1"/>
  <c r="BR30" i="16" s="1"/>
  <c r="CI30" i="7"/>
  <c r="CI30" i="8" s="1"/>
  <c r="CI30" i="16" s="1"/>
  <c r="BR38" i="7"/>
  <c r="BR38" i="8" s="1"/>
  <c r="BR38" i="16" s="1"/>
  <c r="CN38" i="7"/>
  <c r="CD56" i="7"/>
  <c r="CD56" i="8" s="1"/>
  <c r="CD56" i="16" s="1"/>
  <c r="CF56" i="7"/>
  <c r="CF56" i="8" s="1"/>
  <c r="CF56" i="16" s="1"/>
  <c r="CF57" i="17" s="1"/>
  <c r="CF56" i="11" s="1"/>
  <c r="CF57" i="12" s="1"/>
  <c r="CF56" i="13" s="1"/>
  <c r="BV56" i="7"/>
  <c r="BV56" i="8" s="1"/>
  <c r="BV56" i="16" s="1"/>
  <c r="BV57" i="17" s="1"/>
  <c r="BV56" i="11" s="1"/>
  <c r="BV57" i="12" s="1"/>
  <c r="BV56" i="13" s="1"/>
  <c r="BZ49" i="7"/>
  <c r="BZ49" i="8" s="1"/>
  <c r="BZ49" i="16" s="1"/>
  <c r="BZ50" i="17" s="1"/>
  <c r="BZ49" i="11" s="1"/>
  <c r="BZ49" i="12" s="1"/>
  <c r="BZ49" i="13" s="1"/>
  <c r="BR49" i="7"/>
  <c r="BR49" i="8" s="1"/>
  <c r="BR49" i="16" s="1"/>
  <c r="BR50" i="17" s="1"/>
  <c r="BR49" i="11" s="1"/>
  <c r="BR49" i="12" s="1"/>
  <c r="BR49" i="13" s="1"/>
  <c r="CB49" i="7"/>
  <c r="CB49" i="8" s="1"/>
  <c r="CB49" i="16" s="1"/>
  <c r="CB50" i="17" s="1"/>
  <c r="CB49" i="11" s="1"/>
  <c r="CB49" i="12" s="1"/>
  <c r="CB49" i="13" s="1"/>
  <c r="IS42" i="24"/>
  <c r="BZ27" i="8"/>
  <c r="BZ27" i="16" s="1"/>
  <c r="BZ36" i="7"/>
  <c r="BY36" i="7"/>
  <c r="CB36" i="7"/>
  <c r="CC36" i="7"/>
  <c r="CC25" i="7"/>
  <c r="CY25" i="7"/>
  <c r="CI25" i="7"/>
  <c r="CA16" i="7"/>
  <c r="CA16" i="8" s="1"/>
  <c r="CA16" i="16" s="1"/>
  <c r="CN16" i="7"/>
  <c r="CE16" i="7"/>
  <c r="BZ50" i="7"/>
  <c r="BZ50" i="8" s="1"/>
  <c r="BZ50" i="16" s="1"/>
  <c r="BZ51" i="17" s="1"/>
  <c r="BZ50" i="11" s="1"/>
  <c r="BZ50" i="12" s="1"/>
  <c r="BZ50" i="13" s="1"/>
  <c r="BU50" i="7"/>
  <c r="CL59" i="7"/>
  <c r="CL59" i="8" s="1"/>
  <c r="CL59" i="16" s="1"/>
  <c r="CL60" i="17" s="1"/>
  <c r="CL59" i="11" s="1"/>
  <c r="CK60" i="12" s="1"/>
  <c r="CK59" i="13" s="1"/>
  <c r="BY59" i="7"/>
  <c r="BY59" i="8" s="1"/>
  <c r="BY59" i="16" s="1"/>
  <c r="BY60" i="17" s="1"/>
  <c r="BY59" i="11" s="1"/>
  <c r="BX60" i="12" s="1"/>
  <c r="BX59" i="13" s="1"/>
  <c r="CJ59" i="7"/>
  <c r="CJ59" i="8" s="1"/>
  <c r="CJ59" i="16" s="1"/>
  <c r="CJ60" i="17" s="1"/>
  <c r="CJ59" i="11" s="1"/>
  <c r="CI60" i="12" s="1"/>
  <c r="CI59" i="13" s="1"/>
  <c r="CE59" i="7"/>
  <c r="CE59" i="8" s="1"/>
  <c r="CE59" i="16" s="1"/>
  <c r="CE60" i="17" s="1"/>
  <c r="CE59" i="11" s="1"/>
  <c r="CD60" i="12" s="1"/>
  <c r="CD59" i="13" s="1"/>
  <c r="CM48" i="7"/>
  <c r="CM48" i="8" s="1"/>
  <c r="CM48" i="16" s="1"/>
  <c r="CM49" i="17" s="1"/>
  <c r="CM48" i="11" s="1"/>
  <c r="CM48" i="12" s="1"/>
  <c r="CM48" i="13" s="1"/>
  <c r="BY48" i="7"/>
  <c r="BY48" i="8" s="1"/>
  <c r="BY48" i="16" s="1"/>
  <c r="BV40" i="8"/>
  <c r="BV40" i="16" s="1"/>
  <c r="BT40" i="8"/>
  <c r="BT40" i="16" s="1"/>
  <c r="BR40" i="8"/>
  <c r="BR40" i="16" s="1"/>
  <c r="CI40" i="8"/>
  <c r="CI40" i="16" s="1"/>
  <c r="BR17" i="8"/>
  <c r="BR17" i="16" s="1"/>
  <c r="BT17" i="8"/>
  <c r="BT17" i="16" s="1"/>
  <c r="CH23" i="7"/>
  <c r="BX23" i="7"/>
  <c r="BY17" i="7"/>
  <c r="BY17" i="8" s="1"/>
  <c r="BY17" i="16" s="1"/>
  <c r="BW17" i="7"/>
  <c r="BW17" i="8" s="1"/>
  <c r="BW17" i="16" s="1"/>
  <c r="CI24" i="7"/>
  <c r="CE24" i="7"/>
  <c r="BR24" i="7"/>
  <c r="CL24" i="7"/>
  <c r="CJ54" i="7"/>
  <c r="CJ54" i="8" s="1"/>
  <c r="CJ54" i="16" s="1"/>
  <c r="CJ55" i="17" s="1"/>
  <c r="CJ54" i="11" s="1"/>
  <c r="CJ55" i="12" s="1"/>
  <c r="BW54" i="7"/>
  <c r="BW54" i="8" s="1"/>
  <c r="BW54" i="16" s="1"/>
  <c r="BW55" i="17" s="1"/>
  <c r="BW54" i="11" s="1"/>
  <c r="BW55" i="12" s="1"/>
  <c r="BW54" i="13" s="1"/>
  <c r="CY54" i="7"/>
  <c r="CY54" i="8" s="1"/>
  <c r="CY54" i="16" s="1"/>
  <c r="CY55" i="17" s="1"/>
  <c r="CY54" i="11" s="1"/>
  <c r="CY55" i="12" s="1"/>
  <c r="CY54" i="13" s="1"/>
  <c r="CK51" i="7"/>
  <c r="CK51" i="8" s="1"/>
  <c r="CK51" i="16" s="1"/>
  <c r="CK52" i="17" s="1"/>
  <c r="CC51" i="7"/>
  <c r="CC51" i="8" s="1"/>
  <c r="CC51" i="16" s="1"/>
  <c r="CC52" i="17" s="1"/>
  <c r="BX51" i="7"/>
  <c r="BX51" i="8" s="1"/>
  <c r="BX51" i="16" s="1"/>
  <c r="BX52" i="17" s="1"/>
  <c r="CJ51" i="7"/>
  <c r="CJ51" i="8" s="1"/>
  <c r="CJ51" i="16" s="1"/>
  <c r="CJ52" i="17" s="1"/>
  <c r="BZ36" i="8"/>
  <c r="BZ36" i="16" s="1"/>
  <c r="BR36" i="8"/>
  <c r="BR36" i="16" s="1"/>
  <c r="CY36" i="8"/>
  <c r="CY36" i="16" s="1"/>
  <c r="CC29" i="8"/>
  <c r="CC29" i="16" s="1"/>
  <c r="BS29" i="8"/>
  <c r="BS29" i="16" s="1"/>
  <c r="CG41" i="8"/>
  <c r="CG41" i="16" s="1"/>
  <c r="CA41" i="8"/>
  <c r="CA41" i="16" s="1"/>
  <c r="CC41" i="8"/>
  <c r="CC41" i="16" s="1"/>
  <c r="CH9" i="7"/>
  <c r="CI9" i="7"/>
  <c r="CN9" i="7"/>
  <c r="CG39" i="7"/>
  <c r="CC39" i="7"/>
  <c r="BT39" i="7"/>
  <c r="BT39" i="8" s="1"/>
  <c r="BT39" i="16" s="1"/>
  <c r="CF22" i="7"/>
  <c r="BW22" i="7"/>
  <c r="BW22" i="8" s="1"/>
  <c r="BW22" i="16" s="1"/>
  <c r="BX22" i="7"/>
  <c r="BR22" i="7"/>
  <c r="CD44" i="7"/>
  <c r="CD44" i="8" s="1"/>
  <c r="CD44" i="16" s="1"/>
  <c r="CD44" i="17" s="1"/>
  <c r="CD44" i="11" s="1"/>
  <c r="CD44" i="12" s="1"/>
  <c r="CD44" i="13" s="1"/>
  <c r="BS44" i="7"/>
  <c r="BS44" i="8" s="1"/>
  <c r="BS58" i="7"/>
  <c r="BS58" i="8" s="1"/>
  <c r="BS58" i="16" s="1"/>
  <c r="BS59" i="17" s="1"/>
  <c r="BS58" i="11" s="1"/>
  <c r="BR59" i="12" s="1"/>
  <c r="BR58" i="13" s="1"/>
  <c r="CH58" i="7"/>
  <c r="BU58" i="7"/>
  <c r="BU58" i="8" s="1"/>
  <c r="BU58" i="16" s="1"/>
  <c r="CD22" i="8"/>
  <c r="CD22" i="16" s="1"/>
  <c r="BX16" i="8"/>
  <c r="BX16" i="16" s="1"/>
  <c r="CE16" i="8"/>
  <c r="CE16" i="16" s="1"/>
  <c r="BW29" i="7"/>
  <c r="BW29" i="8" s="1"/>
  <c r="BW29" i="16" s="1"/>
  <c r="BV29" i="7"/>
  <c r="CK37" i="7"/>
  <c r="CK37" i="8" s="1"/>
  <c r="CK37" i="16" s="1"/>
  <c r="BX37" i="7"/>
  <c r="BX37" i="8" s="1"/>
  <c r="BX37" i="16" s="1"/>
  <c r="BW37" i="7"/>
  <c r="BW37" i="8" s="1"/>
  <c r="BW37" i="16" s="1"/>
  <c r="CD37" i="7"/>
  <c r="CD37" i="8" s="1"/>
  <c r="CD37" i="16" s="1"/>
  <c r="CC60" i="7"/>
  <c r="CK60" i="7"/>
  <c r="CM60" i="7"/>
  <c r="BV46" i="7"/>
  <c r="BV46" i="8" s="1"/>
  <c r="BV46" i="16" s="1"/>
  <c r="BV47" i="17" s="1"/>
  <c r="BV46" i="11" s="1"/>
  <c r="BW46" i="7"/>
  <c r="BW46" i="8" s="1"/>
  <c r="BW46" i="16" s="1"/>
  <c r="BW47" i="17" s="1"/>
  <c r="BW46" i="11" s="1"/>
  <c r="BW46" i="12" s="1"/>
  <c r="BW46" i="13" s="1"/>
  <c r="CJ46" i="7"/>
  <c r="CJ46" i="8" s="1"/>
  <c r="CJ46" i="16" s="1"/>
  <c r="CJ47" i="17" s="1"/>
  <c r="CJ46" i="11" s="1"/>
  <c r="CJ46" i="12" s="1"/>
  <c r="CJ46" i="13" s="1"/>
  <c r="IL42" i="24"/>
  <c r="CA18" i="7"/>
  <c r="CA18" i="8" s="1"/>
  <c r="CA18" i="16" s="1"/>
  <c r="BZ18" i="7"/>
  <c r="BZ18" i="8" s="1"/>
  <c r="BZ18" i="16" s="1"/>
  <c r="CM18" i="7"/>
  <c r="CM18" i="8" s="1"/>
  <c r="CM18" i="16" s="1"/>
  <c r="CC12" i="7"/>
  <c r="BT12" i="7"/>
  <c r="BW12" i="7"/>
  <c r="CE32" i="7"/>
  <c r="CE32" i="8" s="1"/>
  <c r="CE32" i="16" s="1"/>
  <c r="CB32" i="7"/>
  <c r="CB32" i="8" s="1"/>
  <c r="CB32" i="16" s="1"/>
  <c r="BV45" i="7"/>
  <c r="BV45" i="8" s="1"/>
  <c r="BV45" i="16" s="1"/>
  <c r="BW45" i="7"/>
  <c r="BW45" i="8" s="1"/>
  <c r="BW45" i="16" s="1"/>
  <c r="BR45" i="7"/>
  <c r="BR45" i="8" s="1"/>
  <c r="BR45" i="16" s="1"/>
  <c r="CI55" i="7"/>
  <c r="CI55" i="8" s="1"/>
  <c r="CI55" i="16" s="1"/>
  <c r="CI56" i="17" s="1"/>
  <c r="CI55" i="11" s="1"/>
  <c r="CI56" i="12" s="1"/>
  <c r="CI55" i="13" s="1"/>
  <c r="BZ55" i="7"/>
  <c r="BZ55" i="8" s="1"/>
  <c r="BZ55" i="16" s="1"/>
  <c r="CM55" i="7"/>
  <c r="CM55" i="8" s="1"/>
  <c r="CM55" i="16" s="1"/>
  <c r="CM56" i="17" s="1"/>
  <c r="CM55" i="11" s="1"/>
  <c r="CM56" i="12" s="1"/>
  <c r="CM55" i="13" s="1"/>
  <c r="CQ15" i="7"/>
  <c r="CU14" i="7"/>
  <c r="AI23" i="8"/>
  <c r="T35" i="17"/>
  <c r="CO33" i="8"/>
  <c r="CO33" i="16" s="1"/>
  <c r="CU33" i="7"/>
  <c r="CU33" i="8"/>
  <c r="CU33" i="16" s="1"/>
  <c r="CR33" i="7"/>
  <c r="CU41" i="7"/>
  <c r="S29" i="17"/>
  <c r="L28" i="17"/>
  <c r="AK34" i="7"/>
  <c r="CO14" i="7"/>
  <c r="CY26" i="8"/>
  <c r="CY26" i="16" s="1"/>
  <c r="CM26" i="8"/>
  <c r="CM26" i="16" s="1"/>
  <c r="BS26" i="7"/>
  <c r="BS26" i="8" s="1"/>
  <c r="BY26" i="7"/>
  <c r="BY26" i="8" s="1"/>
  <c r="BY26" i="16" s="1"/>
  <c r="BX26" i="7"/>
  <c r="BX26" i="8" s="1"/>
  <c r="BX26" i="16" s="1"/>
  <c r="CE26" i="7"/>
  <c r="CE26" i="8" s="1"/>
  <c r="CE26" i="16" s="1"/>
  <c r="CN13" i="7"/>
  <c r="CE13" i="7"/>
  <c r="CJ13" i="7"/>
  <c r="CE40" i="7"/>
  <c r="CC40" i="7"/>
  <c r="CC40" i="8" s="1"/>
  <c r="CC40" i="16" s="1"/>
  <c r="CJ40" i="7"/>
  <c r="CI52" i="7"/>
  <c r="CI52" i="8" s="1"/>
  <c r="CI52" i="16" s="1"/>
  <c r="CI53" i="17" s="1"/>
  <c r="CF52" i="7"/>
  <c r="CF52" i="8" s="1"/>
  <c r="CF52" i="16" s="1"/>
  <c r="CF53" i="17" s="1"/>
  <c r="CM52" i="7"/>
  <c r="CM52" i="8" s="1"/>
  <c r="CM52" i="16" s="1"/>
  <c r="CM53" i="17" s="1"/>
  <c r="CI47" i="7"/>
  <c r="CI47" i="8" s="1"/>
  <c r="CI47" i="16" s="1"/>
  <c r="CI48" i="17" s="1"/>
  <c r="CI47" i="11" s="1"/>
  <c r="CI47" i="12" s="1"/>
  <c r="CI47" i="13" s="1"/>
  <c r="CM47" i="7"/>
  <c r="CM47" i="8" s="1"/>
  <c r="CM47" i="16" s="1"/>
  <c r="CM48" i="17" s="1"/>
  <c r="CL47" i="7"/>
  <c r="CL47" i="8" s="1"/>
  <c r="CL47" i="16" s="1"/>
  <c r="CL48" i="17" s="1"/>
  <c r="CL47" i="11" s="1"/>
  <c r="CY14" i="8"/>
  <c r="CY14" i="16" s="1"/>
  <c r="CC14" i="8"/>
  <c r="CC14" i="16" s="1"/>
  <c r="CM14" i="8"/>
  <c r="CM14" i="16" s="1"/>
  <c r="BY14" i="8"/>
  <c r="BY14" i="16" s="1"/>
  <c r="CC11" i="7"/>
  <c r="CG11" i="7"/>
  <c r="BW11" i="7"/>
  <c r="BV27" i="7"/>
  <c r="BS27" i="7"/>
  <c r="BS27" i="8" s="1"/>
  <c r="BS27" i="16" s="1"/>
  <c r="BX27" i="7"/>
  <c r="BX27" i="8" s="1"/>
  <c r="BX27" i="16" s="1"/>
  <c r="CL19" i="7"/>
  <c r="CL19" i="8" s="1"/>
  <c r="CL19" i="16" s="1"/>
  <c r="BV19" i="7"/>
  <c r="BW19" i="7"/>
  <c r="CA28" i="7"/>
  <c r="CA28" i="8" s="1"/>
  <c r="CA28" i="16" s="1"/>
  <c r="CJ28" i="7"/>
  <c r="CJ28" i="8" s="1"/>
  <c r="CJ28" i="16" s="1"/>
  <c r="CB28" i="7"/>
  <c r="CB28" i="8" s="1"/>
  <c r="CB28" i="16" s="1"/>
  <c r="BZ53" i="7"/>
  <c r="BZ53" i="8" s="1"/>
  <c r="CA53" i="7"/>
  <c r="CA53" i="8" s="1"/>
  <c r="CA53" i="16" s="1"/>
  <c r="CA54" i="17" s="1"/>
  <c r="CA53" i="11" s="1"/>
  <c r="CA54" i="12" s="1"/>
  <c r="CA53" i="13" s="1"/>
  <c r="CG53" i="7"/>
  <c r="CG53" i="8" s="1"/>
  <c r="CG53" i="16" s="1"/>
  <c r="CG54" i="17" s="1"/>
  <c r="CG53" i="11" s="1"/>
  <c r="CG54" i="12" s="1"/>
  <c r="CG53" i="13" s="1"/>
  <c r="CL57" i="7"/>
  <c r="CL57" i="8" s="1"/>
  <c r="CD57" i="7"/>
  <c r="CD57" i="8" s="1"/>
  <c r="CI57" i="7"/>
  <c r="CI57" i="8" s="1"/>
  <c r="CI57" i="16" s="1"/>
  <c r="CI58" i="17" s="1"/>
  <c r="CI57" i="11" s="1"/>
  <c r="CI58" i="12" s="1"/>
  <c r="CC15" i="8"/>
  <c r="CC15" i="16" s="1"/>
  <c r="BY15" i="8"/>
  <c r="BY15" i="16" s="1"/>
  <c r="BZ15" i="8"/>
  <c r="BZ15" i="16" s="1"/>
  <c r="CB10" i="7"/>
  <c r="BW10" i="7"/>
  <c r="CJ10" i="7"/>
  <c r="CE10" i="7"/>
  <c r="BR42" i="7"/>
  <c r="BR42" i="8" s="1"/>
  <c r="BR42" i="16" s="1"/>
  <c r="BW42" i="7"/>
  <c r="BW42" i="8" s="1"/>
  <c r="BW42" i="16" s="1"/>
  <c r="CM30" i="7"/>
  <c r="CM30" i="8" s="1"/>
  <c r="CM30" i="16" s="1"/>
  <c r="CG30" i="7"/>
  <c r="CG30" i="8" s="1"/>
  <c r="CG30" i="16" s="1"/>
  <c r="CJ30" i="7"/>
  <c r="CJ30" i="8" s="1"/>
  <c r="CJ30" i="16" s="1"/>
  <c r="CK30" i="7"/>
  <c r="CK30" i="8" s="1"/>
  <c r="CK30" i="16" s="1"/>
  <c r="BV38" i="7"/>
  <c r="BV38" i="8" s="1"/>
  <c r="BV38" i="16" s="1"/>
  <c r="BX38" i="7"/>
  <c r="BX38" i="8" s="1"/>
  <c r="BX38" i="16" s="1"/>
  <c r="CI38" i="7"/>
  <c r="CI38" i="8" s="1"/>
  <c r="CI38" i="16" s="1"/>
  <c r="CG56" i="7"/>
  <c r="CI56" i="7"/>
  <c r="CN56" i="7"/>
  <c r="CC49" i="7"/>
  <c r="CC49" i="8" s="1"/>
  <c r="CC49" i="16" s="1"/>
  <c r="CC50" i="17" s="1"/>
  <c r="CC49" i="11" s="1"/>
  <c r="CC49" i="12" s="1"/>
  <c r="CC49" i="13" s="1"/>
  <c r="CI49" i="7"/>
  <c r="CI49" i="8" s="1"/>
  <c r="CI49" i="16" s="1"/>
  <c r="CI50" i="17" s="1"/>
  <c r="CI49" i="11" s="1"/>
  <c r="CI49" i="12" s="1"/>
  <c r="CI49" i="13" s="1"/>
  <c r="HX26" i="24"/>
  <c r="CB27" i="8"/>
  <c r="CB27" i="16" s="1"/>
  <c r="CD36" i="7"/>
  <c r="CE36" i="7"/>
  <c r="CE36" i="8" s="1"/>
  <c r="CE36" i="16" s="1"/>
  <c r="CL36" i="7"/>
  <c r="CL36" i="8" s="1"/>
  <c r="CL36" i="16" s="1"/>
  <c r="CL25" i="7"/>
  <c r="BX25" i="7"/>
  <c r="BS25" i="7"/>
  <c r="CH16" i="7"/>
  <c r="CH16" i="8" s="1"/>
  <c r="CH16" i="16" s="1"/>
  <c r="CI16" i="7"/>
  <c r="CI16" i="8" s="1"/>
  <c r="CI16" i="16" s="1"/>
  <c r="BU16" i="7"/>
  <c r="BU16" i="8" s="1"/>
  <c r="BU16" i="16" s="1"/>
  <c r="BS50" i="7"/>
  <c r="BV50" i="7"/>
  <c r="BV50" i="8" s="1"/>
  <c r="BV50" i="16" s="1"/>
  <c r="BV51" i="17" s="1"/>
  <c r="BV50" i="11" s="1"/>
  <c r="BV50" i="12" s="1"/>
  <c r="BV50" i="13" s="1"/>
  <c r="CI50" i="7"/>
  <c r="CI50" i="8" s="1"/>
  <c r="BV59" i="7"/>
  <c r="BV59" i="8" s="1"/>
  <c r="BV59" i="16" s="1"/>
  <c r="BV60" i="17" s="1"/>
  <c r="BS59" i="7"/>
  <c r="BS59" i="8" s="1"/>
  <c r="BS59" i="16" s="1"/>
  <c r="BS60" i="17" s="1"/>
  <c r="BS59" i="11" s="1"/>
  <c r="BR60" i="12" s="1"/>
  <c r="BR59" i="13" s="1"/>
  <c r="CM59" i="7"/>
  <c r="CM59" i="8" s="1"/>
  <c r="CM59" i="16" s="1"/>
  <c r="CM60" i="17" s="1"/>
  <c r="CM59" i="11" s="1"/>
  <c r="CL60" i="12" s="1"/>
  <c r="CL59" i="13" s="1"/>
  <c r="CF59" i="7"/>
  <c r="BS48" i="7"/>
  <c r="BS48" i="8" s="1"/>
  <c r="BS48" i="16" s="1"/>
  <c r="BS49" i="17" s="1"/>
  <c r="BS48" i="11" s="1"/>
  <c r="BS48" i="12" s="1"/>
  <c r="BS48" i="13" s="1"/>
  <c r="CL48" i="7"/>
  <c r="CL48" i="8" s="1"/>
  <c r="CL48" i="16" s="1"/>
  <c r="CL49" i="17" s="1"/>
  <c r="CL48" i="11" s="1"/>
  <c r="CL48" i="12" s="1"/>
  <c r="CL48" i="13" s="1"/>
  <c r="CH40" i="8"/>
  <c r="CH40" i="16" s="1"/>
  <c r="CK40" i="8"/>
  <c r="CK40" i="16" s="1"/>
  <c r="CJ17" i="8"/>
  <c r="CJ17" i="16" s="1"/>
  <c r="BR23" i="7"/>
  <c r="CB23" i="7"/>
  <c r="CY23" i="7"/>
  <c r="BS17" i="7"/>
  <c r="BS17" i="8" s="1"/>
  <c r="BS17" i="16" s="1"/>
  <c r="CL17" i="7"/>
  <c r="CL17" i="8" s="1"/>
  <c r="CL17" i="16" s="1"/>
  <c r="CD17" i="7"/>
  <c r="CN24" i="7"/>
  <c r="CY24" i="7"/>
  <c r="CD24" i="7"/>
  <c r="BV24" i="7"/>
  <c r="BX54" i="7"/>
  <c r="BX54" i="8" s="1"/>
  <c r="BX54" i="16" s="1"/>
  <c r="BX55" i="17" s="1"/>
  <c r="BX54" i="11" s="1"/>
  <c r="BX55" i="12" s="1"/>
  <c r="BX54" i="13" s="1"/>
  <c r="BS54" i="7"/>
  <c r="BS54" i="8" s="1"/>
  <c r="BS54" i="16" s="1"/>
  <c r="CH51" i="7"/>
  <c r="CH51" i="8" s="1"/>
  <c r="CH51" i="16" s="1"/>
  <c r="CH52" i="17" s="1"/>
  <c r="CG51" i="7"/>
  <c r="CG51" i="8" s="1"/>
  <c r="CG51" i="16" s="1"/>
  <c r="CG52" i="17" s="1"/>
  <c r="BU51" i="7"/>
  <c r="CN51" i="7"/>
  <c r="CY39" i="8"/>
  <c r="CY39" i="16" s="1"/>
  <c r="CC36" i="8"/>
  <c r="CC36" i="16" s="1"/>
  <c r="BY36" i="8"/>
  <c r="BY36" i="16" s="1"/>
  <c r="BR29" i="8"/>
  <c r="BR29" i="16" s="1"/>
  <c r="CL29" i="8"/>
  <c r="CL29" i="16" s="1"/>
  <c r="BZ41" i="8"/>
  <c r="BZ41" i="16" s="1"/>
  <c r="CD41" i="8"/>
  <c r="CD41" i="16" s="1"/>
  <c r="BX41" i="8"/>
  <c r="BX41" i="16" s="1"/>
  <c r="CB9" i="7"/>
  <c r="BZ9" i="7"/>
  <c r="CF9" i="7"/>
  <c r="CY9" i="7"/>
  <c r="CH39" i="7"/>
  <c r="CH39" i="8" s="1"/>
  <c r="CH39" i="16" s="1"/>
  <c r="BS39" i="7"/>
  <c r="CK39" i="7"/>
  <c r="CK39" i="8" s="1"/>
  <c r="CK39" i="16" s="1"/>
  <c r="CI22" i="7"/>
  <c r="CC22" i="7"/>
  <c r="CC22" i="8" s="1"/>
  <c r="CC22" i="16" s="1"/>
  <c r="CY22" i="7"/>
  <c r="CH22" i="7"/>
  <c r="CH22" i="8" s="1"/>
  <c r="CH22" i="16" s="1"/>
  <c r="BZ44" i="7"/>
  <c r="BZ44" i="8" s="1"/>
  <c r="BZ44" i="16" s="1"/>
  <c r="BZ44" i="17" s="1"/>
  <c r="BZ44" i="11" s="1"/>
  <c r="BZ44" i="12" s="1"/>
  <c r="BZ44" i="13" s="1"/>
  <c r="BW44" i="7"/>
  <c r="BW44" i="8" s="1"/>
  <c r="BW44" i="16" s="1"/>
  <c r="BW44" i="17" s="1"/>
  <c r="BW44" i="11" s="1"/>
  <c r="BW44" i="12" s="1"/>
  <c r="BW44" i="13" s="1"/>
  <c r="BY58" i="7"/>
  <c r="BY58" i="8" s="1"/>
  <c r="BY58" i="16" s="1"/>
  <c r="BY59" i="17" s="1"/>
  <c r="BY58" i="11" s="1"/>
  <c r="BX59" i="12" s="1"/>
  <c r="BX58" i="13" s="1"/>
  <c r="CA58" i="7"/>
  <c r="CA58" i="8" s="1"/>
  <c r="CA58" i="16" s="1"/>
  <c r="CA59" i="17" s="1"/>
  <c r="CA58" i="11" s="1"/>
  <c r="BZ59" i="12" s="1"/>
  <c r="BZ58" i="7"/>
  <c r="BZ58" i="8" s="1"/>
  <c r="BZ58" i="16" s="1"/>
  <c r="BZ59" i="17" s="1"/>
  <c r="CN58" i="7"/>
  <c r="BX22" i="8"/>
  <c r="BX22" i="16" s="1"/>
  <c r="BU22" i="8"/>
  <c r="BU22" i="16" s="1"/>
  <c r="CY22" i="8"/>
  <c r="CY22" i="16" s="1"/>
  <c r="CN16" i="8"/>
  <c r="BT16" i="8"/>
  <c r="BT16" i="16" s="1"/>
  <c r="CJ16" i="8"/>
  <c r="CJ16" i="16" s="1"/>
  <c r="CH29" i="7"/>
  <c r="CE29" i="7"/>
  <c r="CE29" i="8" s="1"/>
  <c r="CE29" i="16" s="1"/>
  <c r="BU29" i="7"/>
  <c r="BU29" i="8" s="1"/>
  <c r="BU29" i="16" s="1"/>
  <c r="CJ37" i="7"/>
  <c r="CJ37" i="8" s="1"/>
  <c r="CJ37" i="16" s="1"/>
  <c r="CB37" i="7"/>
  <c r="CB37" i="8" s="1"/>
  <c r="CB37" i="16" s="1"/>
  <c r="BR37" i="7"/>
  <c r="BR37" i="8" s="1"/>
  <c r="BR37" i="16" s="1"/>
  <c r="BS60" i="7"/>
  <c r="CJ60" i="7"/>
  <c r="BZ46" i="7"/>
  <c r="BZ46" i="8" s="1"/>
  <c r="BZ46" i="16" s="1"/>
  <c r="BZ47" i="17" s="1"/>
  <c r="BZ46" i="11" s="1"/>
  <c r="CM46" i="7"/>
  <c r="CM46" i="8" s="1"/>
  <c r="CM46" i="16" s="1"/>
  <c r="CM47" i="17" s="1"/>
  <c r="CM46" i="11" s="1"/>
  <c r="CM46" i="12" s="1"/>
  <c r="CM46" i="13" s="1"/>
  <c r="BS46" i="7"/>
  <c r="BS46" i="8" s="1"/>
  <c r="BS46" i="16" s="1"/>
  <c r="BS47" i="17" s="1"/>
  <c r="BS46" i="11" s="1"/>
  <c r="BS46" i="12" s="1"/>
  <c r="BS46" i="13" s="1"/>
  <c r="CH46" i="7"/>
  <c r="CH46" i="8" s="1"/>
  <c r="CH46" i="16" s="1"/>
  <c r="CC18" i="7"/>
  <c r="CC18" i="8" s="1"/>
  <c r="CC18" i="16" s="1"/>
  <c r="CJ18" i="7"/>
  <c r="CJ18" i="8" s="1"/>
  <c r="CJ18" i="16" s="1"/>
  <c r="CD18" i="7"/>
  <c r="CD18" i="8" s="1"/>
  <c r="CD18" i="16" s="1"/>
  <c r="BT18" i="7"/>
  <c r="BT18" i="8" s="1"/>
  <c r="BT18" i="16" s="1"/>
  <c r="CI12" i="7"/>
  <c r="CY12" i="7"/>
  <c r="CJ12" i="7"/>
  <c r="BV32" i="7"/>
  <c r="BV32" i="8" s="1"/>
  <c r="BV32" i="16" s="1"/>
  <c r="CM32" i="7"/>
  <c r="CM32" i="8" s="1"/>
  <c r="CM32" i="16" s="1"/>
  <c r="CD32" i="7"/>
  <c r="CD32" i="8" s="1"/>
  <c r="CD32" i="16" s="1"/>
  <c r="CN32" i="7"/>
  <c r="CG45" i="7"/>
  <c r="BX45" i="7"/>
  <c r="BX45" i="8" s="1"/>
  <c r="BX45" i="16" s="1"/>
  <c r="BW55" i="7"/>
  <c r="BW55" i="8" s="1"/>
  <c r="BW55" i="16" s="1"/>
  <c r="BW56" i="17" s="1"/>
  <c r="BW55" i="11" s="1"/>
  <c r="CG55" i="7"/>
  <c r="CG55" i="8" s="1"/>
  <c r="CG55" i="16" s="1"/>
  <c r="CG56" i="17" s="1"/>
  <c r="CG55" i="11" s="1"/>
  <c r="CG56" i="12" s="1"/>
  <c r="CG55" i="13" s="1"/>
  <c r="BR55" i="7"/>
  <c r="BR55" i="8" s="1"/>
  <c r="CY55" i="7"/>
  <c r="CY55" i="8" s="1"/>
  <c r="BQ33" i="8"/>
  <c r="BQ33" i="16" s="1"/>
  <c r="K28" i="17"/>
  <c r="G34" i="17"/>
  <c r="CG26" i="8"/>
  <c r="CG26" i="16" s="1"/>
  <c r="BT26" i="8"/>
  <c r="BT26" i="16" s="1"/>
  <c r="CA26" i="7"/>
  <c r="CA26" i="8" s="1"/>
  <c r="CA26" i="16" s="1"/>
  <c r="BV26" i="7"/>
  <c r="BV26" i="8" s="1"/>
  <c r="BV26" i="16" s="1"/>
  <c r="BW26" i="7"/>
  <c r="BW26" i="8" s="1"/>
  <c r="BW26" i="16" s="1"/>
  <c r="BZ26" i="7"/>
  <c r="BZ26" i="8" s="1"/>
  <c r="BZ26" i="16" s="1"/>
  <c r="BV13" i="7"/>
  <c r="CL13" i="7"/>
  <c r="CL40" i="7"/>
  <c r="CL40" i="8" s="1"/>
  <c r="CL40" i="16" s="1"/>
  <c r="CD40" i="7"/>
  <c r="CD40" i="8" s="1"/>
  <c r="CD40" i="16" s="1"/>
  <c r="CA40" i="7"/>
  <c r="CA40" i="8" s="1"/>
  <c r="CA40" i="16" s="1"/>
  <c r="BV52" i="7"/>
  <c r="BV52" i="8" s="1"/>
  <c r="BV52" i="16" s="1"/>
  <c r="CL52" i="7"/>
  <c r="CL52" i="8" s="1"/>
  <c r="CL52" i="16" s="1"/>
  <c r="CL53" i="17" s="1"/>
  <c r="BS47" i="7"/>
  <c r="BS47" i="8" s="1"/>
  <c r="BS47" i="16" s="1"/>
  <c r="BS48" i="17" s="1"/>
  <c r="BS47" i="11" s="1"/>
  <c r="BS47" i="12" s="1"/>
  <c r="BS47" i="13" s="1"/>
  <c r="BT47" i="7"/>
  <c r="BT47" i="8" s="1"/>
  <c r="BT47" i="16" s="1"/>
  <c r="BT48" i="17" s="1"/>
  <c r="BT47" i="11" s="1"/>
  <c r="BT47" i="12" s="1"/>
  <c r="BT47" i="13" s="1"/>
  <c r="CG47" i="7"/>
  <c r="CG47" i="8" s="1"/>
  <c r="CG47" i="16" s="1"/>
  <c r="CG48" i="17" s="1"/>
  <c r="BV19" i="8"/>
  <c r="BV19" i="16" s="1"/>
  <c r="CD19" i="8"/>
  <c r="CD19" i="16" s="1"/>
  <c r="CJ19" i="8"/>
  <c r="CJ19" i="16" s="1"/>
  <c r="CE19" i="8"/>
  <c r="CE19" i="16" s="1"/>
  <c r="BS14" i="8"/>
  <c r="BS14" i="16" s="1"/>
  <c r="CN14" i="8"/>
  <c r="CG14" i="8"/>
  <c r="CG14" i="16" s="1"/>
  <c r="CI14" i="8"/>
  <c r="CI14" i="16" s="1"/>
  <c r="CE11" i="7"/>
  <c r="CK11" i="7"/>
  <c r="CD11" i="7"/>
  <c r="CL27" i="7"/>
  <c r="CL27" i="8" s="1"/>
  <c r="CL27" i="16" s="1"/>
  <c r="BT27" i="7"/>
  <c r="BT27" i="8" s="1"/>
  <c r="BT27" i="16" s="1"/>
  <c r="CJ27" i="7"/>
  <c r="CN19" i="7"/>
  <c r="BR19" i="7"/>
  <c r="BR19" i="8" s="1"/>
  <c r="BR19" i="16" s="1"/>
  <c r="CB19" i="7"/>
  <c r="CB19" i="8" s="1"/>
  <c r="CB19" i="16" s="1"/>
  <c r="BU28" i="7"/>
  <c r="BU28" i="8" s="1"/>
  <c r="BU28" i="16" s="1"/>
  <c r="CY28" i="7"/>
  <c r="CY28" i="8" s="1"/>
  <c r="CY28" i="16" s="1"/>
  <c r="CD28" i="7"/>
  <c r="CD28" i="8" s="1"/>
  <c r="CD28" i="16" s="1"/>
  <c r="BX53" i="7"/>
  <c r="BX53" i="8" s="1"/>
  <c r="BX53" i="16" s="1"/>
  <c r="BX54" i="17" s="1"/>
  <c r="BX53" i="11" s="1"/>
  <c r="CB53" i="7"/>
  <c r="CB53" i="8" s="1"/>
  <c r="CB53" i="16" s="1"/>
  <c r="CB54" i="17" s="1"/>
  <c r="CB53" i="11" s="1"/>
  <c r="CB54" i="12" s="1"/>
  <c r="CB53" i="13" s="1"/>
  <c r="CL53" i="7"/>
  <c r="CL53" i="8" s="1"/>
  <c r="CL53" i="16" s="1"/>
  <c r="CL54" i="17" s="1"/>
  <c r="CL53" i="11" s="1"/>
  <c r="CL54" i="12" s="1"/>
  <c r="CL53" i="13" s="1"/>
  <c r="CE57" i="7"/>
  <c r="CC57" i="7"/>
  <c r="CC57" i="8" s="1"/>
  <c r="CC57" i="16" s="1"/>
  <c r="CC58" i="17" s="1"/>
  <c r="CC57" i="11" s="1"/>
  <c r="CC58" i="12" s="1"/>
  <c r="CC57" i="13" s="1"/>
  <c r="CJ57" i="7"/>
  <c r="CJ57" i="8" s="1"/>
  <c r="CJ57" i="16" s="1"/>
  <c r="CJ58" i="17" s="1"/>
  <c r="CJ57" i="11" s="1"/>
  <c r="CJ58" i="12" s="1"/>
  <c r="CJ57" i="13" s="1"/>
  <c r="CL15" i="8"/>
  <c r="CL15" i="16" s="1"/>
  <c r="CB15" i="8"/>
  <c r="CB15" i="16" s="1"/>
  <c r="BR15" i="8"/>
  <c r="BR15" i="16" s="1"/>
  <c r="CN10" i="7"/>
  <c r="CI10" i="7"/>
  <c r="CY10" i="7"/>
  <c r="CA10" i="7"/>
  <c r="CF42" i="7"/>
  <c r="CF42" i="8" s="1"/>
  <c r="CF42" i="16" s="1"/>
  <c r="CN42" i="7"/>
  <c r="BY42" i="7"/>
  <c r="BY42" i="8" s="1"/>
  <c r="BY42" i="16" s="1"/>
  <c r="CE30" i="7"/>
  <c r="CE30" i="8" s="1"/>
  <c r="CE30" i="16" s="1"/>
  <c r="CH30" i="7"/>
  <c r="CH30" i="8" s="1"/>
  <c r="CH30" i="16" s="1"/>
  <c r="BY38" i="7"/>
  <c r="BY38" i="8" s="1"/>
  <c r="BY38" i="16" s="1"/>
  <c r="CY38" i="7"/>
  <c r="CY38" i="8" s="1"/>
  <c r="CY38" i="16" s="1"/>
  <c r="CY56" i="7"/>
  <c r="CY56" i="8" s="1"/>
  <c r="CY56" i="16" s="1"/>
  <c r="CY57" i="17" s="1"/>
  <c r="CY56" i="11" s="1"/>
  <c r="BZ56" i="7"/>
  <c r="BZ56" i="8" s="1"/>
  <c r="BZ56" i="16" s="1"/>
  <c r="BZ57" i="17" s="1"/>
  <c r="BZ56" i="11" s="1"/>
  <c r="BZ57" i="12" s="1"/>
  <c r="BZ56" i="13" s="1"/>
  <c r="BT56" i="7"/>
  <c r="BT56" i="8" s="1"/>
  <c r="BT56" i="16" s="1"/>
  <c r="BT57" i="17" s="1"/>
  <c r="BT56" i="11" s="1"/>
  <c r="BT57" i="12" s="1"/>
  <c r="BT56" i="13" s="1"/>
  <c r="CN49" i="7"/>
  <c r="CJ49" i="7"/>
  <c r="CJ49" i="8" s="1"/>
  <c r="CJ49" i="16" s="1"/>
  <c r="CJ50" i="17" s="1"/>
  <c r="CJ49" i="11" s="1"/>
  <c r="CJ49" i="12" s="1"/>
  <c r="CJ49" i="13" s="1"/>
  <c r="BV49" i="7"/>
  <c r="BV49" i="8" s="1"/>
  <c r="BV49" i="16" s="1"/>
  <c r="BV50" i="17" s="1"/>
  <c r="BV49" i="11" s="1"/>
  <c r="BV49" i="12" s="1"/>
  <c r="BV49" i="13" s="1"/>
  <c r="CM27" i="8"/>
  <c r="CM27" i="16" s="1"/>
  <c r="CJ27" i="8"/>
  <c r="CJ27" i="16" s="1"/>
  <c r="CM36" i="7"/>
  <c r="CA36" i="7"/>
  <c r="CA36" i="8" s="1"/>
  <c r="CA36" i="16" s="1"/>
  <c r="CK36" i="7"/>
  <c r="CE25" i="7"/>
  <c r="BV25" i="7"/>
  <c r="CM25" i="7"/>
  <c r="CG16" i="7"/>
  <c r="CG16" i="8" s="1"/>
  <c r="CG16" i="16" s="1"/>
  <c r="BS16" i="7"/>
  <c r="BZ16" i="7"/>
  <c r="BZ16" i="8" s="1"/>
  <c r="BZ16" i="16" s="1"/>
  <c r="BR50" i="7"/>
  <c r="BR50" i="8" s="1"/>
  <c r="BR50" i="16" s="1"/>
  <c r="BR51" i="17" s="1"/>
  <c r="BR50" i="11" s="1"/>
  <c r="BR50" i="12" s="1"/>
  <c r="BR50" i="13" s="1"/>
  <c r="CM50" i="7"/>
  <c r="CM50" i="8" s="1"/>
  <c r="CM50" i="16" s="1"/>
  <c r="CM51" i="17" s="1"/>
  <c r="CM50" i="11" s="1"/>
  <c r="CM50" i="12" s="1"/>
  <c r="CM50" i="13" s="1"/>
  <c r="BU59" i="7"/>
  <c r="BU59" i="8" s="1"/>
  <c r="BU59" i="16" s="1"/>
  <c r="BU60" i="17" s="1"/>
  <c r="BU59" i="11" s="1"/>
  <c r="BT60" i="12" s="1"/>
  <c r="BT59" i="13" s="1"/>
  <c r="CI59" i="7"/>
  <c r="CI59" i="8" s="1"/>
  <c r="CI59" i="16" s="1"/>
  <c r="BR48" i="7"/>
  <c r="BR48" i="8" s="1"/>
  <c r="CE48" i="7"/>
  <c r="CK48" i="7"/>
  <c r="CK48" i="8" s="1"/>
  <c r="CK48" i="16" s="1"/>
  <c r="CK49" i="17" s="1"/>
  <c r="CK48" i="11" s="1"/>
  <c r="CK48" i="12" s="1"/>
  <c r="CK48" i="13" s="1"/>
  <c r="CJ40" i="8"/>
  <c r="CJ40" i="16" s="1"/>
  <c r="CY40" i="8"/>
  <c r="CY40" i="16" s="1"/>
  <c r="CE40" i="8"/>
  <c r="CE40" i="16" s="1"/>
  <c r="CN40" i="8"/>
  <c r="BU17" i="8"/>
  <c r="BU17" i="16" s="1"/>
  <c r="CD17" i="8"/>
  <c r="CD17" i="16" s="1"/>
  <c r="BT23" i="7"/>
  <c r="CJ23" i="7"/>
  <c r="CN23" i="7"/>
  <c r="BV17" i="7"/>
  <c r="BV17" i="8" s="1"/>
  <c r="BV17" i="16" s="1"/>
  <c r="CH17" i="7"/>
  <c r="CN17" i="7"/>
  <c r="CM24" i="7"/>
  <c r="CJ24" i="7"/>
  <c r="BU24" i="7"/>
  <c r="CF54" i="7"/>
  <c r="CF54" i="8" s="1"/>
  <c r="CF54" i="16" s="1"/>
  <c r="CF55" i="17" s="1"/>
  <c r="CF54" i="11" s="1"/>
  <c r="CF55" i="12" s="1"/>
  <c r="CF54" i="13" s="1"/>
  <c r="BR54" i="7"/>
  <c r="BR54" i="8" s="1"/>
  <c r="BR54" i="16" s="1"/>
  <c r="BR55" i="17" s="1"/>
  <c r="BR54" i="11" s="1"/>
  <c r="BR55" i="12" s="1"/>
  <c r="BR54" i="13" s="1"/>
  <c r="CK54" i="7"/>
  <c r="CK54" i="8" s="1"/>
  <c r="CY51" i="7"/>
  <c r="CY51" i="8" s="1"/>
  <c r="CY51" i="16" s="1"/>
  <c r="CY52" i="17" s="1"/>
  <c r="BZ51" i="7"/>
  <c r="BZ51" i="8" s="1"/>
  <c r="BZ51" i="16" s="1"/>
  <c r="BZ52" i="17" s="1"/>
  <c r="BX39" i="8"/>
  <c r="BX39" i="16" s="1"/>
  <c r="CC39" i="8"/>
  <c r="CC39" i="16" s="1"/>
  <c r="CK36" i="8"/>
  <c r="CK36" i="16" s="1"/>
  <c r="CH36" i="8"/>
  <c r="CH36" i="16" s="1"/>
  <c r="CM36" i="8"/>
  <c r="CM36" i="16" s="1"/>
  <c r="BV29" i="8"/>
  <c r="BV29" i="16" s="1"/>
  <c r="BZ29" i="8"/>
  <c r="BZ29" i="16" s="1"/>
  <c r="CF41" i="8"/>
  <c r="CF41" i="16" s="1"/>
  <c r="BW41" i="8"/>
  <c r="BW41" i="16" s="1"/>
  <c r="CM9" i="7"/>
  <c r="BY9" i="7"/>
  <c r="BU9" i="7"/>
  <c r="CD39" i="7"/>
  <c r="CD39" i="8" s="1"/>
  <c r="CD39" i="16" s="1"/>
  <c r="CM39" i="7"/>
  <c r="CM39" i="8" s="1"/>
  <c r="CM39" i="16" s="1"/>
  <c r="BZ39" i="7"/>
  <c r="BZ39" i="8" s="1"/>
  <c r="BZ39" i="16" s="1"/>
  <c r="CE22" i="7"/>
  <c r="CE22" i="8" s="1"/>
  <c r="CE22" i="16" s="1"/>
  <c r="CN22" i="7"/>
  <c r="CK22" i="7"/>
  <c r="CK22" i="8" s="1"/>
  <c r="CK22" i="16" s="1"/>
  <c r="CH44" i="7"/>
  <c r="CH44" i="8" s="1"/>
  <c r="CH44" i="16" s="1"/>
  <c r="CH44" i="17" s="1"/>
  <c r="CH44" i="11" s="1"/>
  <c r="CH44" i="12" s="1"/>
  <c r="CN44" i="7"/>
  <c r="CA44" i="7"/>
  <c r="CA44" i="8" s="1"/>
  <c r="CA44" i="16" s="1"/>
  <c r="CA44" i="17" s="1"/>
  <c r="CA44" i="11" s="1"/>
  <c r="CA44" i="12" s="1"/>
  <c r="CA44" i="13" s="1"/>
  <c r="CL58" i="7"/>
  <c r="CL58" i="8" s="1"/>
  <c r="CL58" i="16" s="1"/>
  <c r="CL59" i="17" s="1"/>
  <c r="CL58" i="11" s="1"/>
  <c r="CK59" i="12" s="1"/>
  <c r="CK58" i="13" s="1"/>
  <c r="CB58" i="7"/>
  <c r="CB58" i="8" s="1"/>
  <c r="CB58" i="16" s="1"/>
  <c r="CB59" i="17" s="1"/>
  <c r="CB58" i="11" s="1"/>
  <c r="CA59" i="12" s="1"/>
  <c r="CA58" i="13" s="1"/>
  <c r="BV58" i="7"/>
  <c r="BV58" i="8" s="1"/>
  <c r="BV58" i="16" s="1"/>
  <c r="BV59" i="17" s="1"/>
  <c r="BV58" i="11" s="1"/>
  <c r="BU59" i="12" s="1"/>
  <c r="BU58" i="13" s="1"/>
  <c r="CJ22" i="8"/>
  <c r="CJ22" i="16" s="1"/>
  <c r="CI22" i="8"/>
  <c r="CI22" i="16" s="1"/>
  <c r="CF22" i="8"/>
  <c r="CF22" i="16" s="1"/>
  <c r="CM22" i="8"/>
  <c r="CM22" i="16" s="1"/>
  <c r="BR16" i="8"/>
  <c r="BR16" i="16" s="1"/>
  <c r="CB16" i="8"/>
  <c r="CB16" i="16" s="1"/>
  <c r="BX29" i="7"/>
  <c r="BX29" i="8" s="1"/>
  <c r="BX29" i="16" s="1"/>
  <c r="CJ29" i="7"/>
  <c r="CJ29" i="8" s="1"/>
  <c r="CJ29" i="16" s="1"/>
  <c r="CF29" i="7"/>
  <c r="CF29" i="8" s="1"/>
  <c r="CF29" i="16" s="1"/>
  <c r="CA37" i="7"/>
  <c r="CA37" i="8" s="1"/>
  <c r="CA37" i="16" s="1"/>
  <c r="CM37" i="7"/>
  <c r="CM37" i="8" s="1"/>
  <c r="CM37" i="16" s="1"/>
  <c r="BZ37" i="7"/>
  <c r="BZ37" i="8" s="1"/>
  <c r="BZ37" i="16" s="1"/>
  <c r="CE37" i="7"/>
  <c r="CE37" i="8" s="1"/>
  <c r="CE37" i="16" s="1"/>
  <c r="BX60" i="7"/>
  <c r="CE60" i="7"/>
  <c r="BU60" i="7"/>
  <c r="CL46" i="7"/>
  <c r="CL46" i="8" s="1"/>
  <c r="CL46" i="16" s="1"/>
  <c r="CL47" i="17" s="1"/>
  <c r="CL46" i="11" s="1"/>
  <c r="CL46" i="12" s="1"/>
  <c r="CL46" i="13" s="1"/>
  <c r="CK46" i="7"/>
  <c r="CK46" i="8" s="1"/>
  <c r="CK46" i="16" s="1"/>
  <c r="CK47" i="17" s="1"/>
  <c r="CK46" i="11" s="1"/>
  <c r="CK46" i="12" s="1"/>
  <c r="CA46" i="7"/>
  <c r="CA46" i="8" s="1"/>
  <c r="CA46" i="16" s="1"/>
  <c r="CA47" i="17" s="1"/>
  <c r="CA46" i="11" s="1"/>
  <c r="CA46" i="12" s="1"/>
  <c r="CA46" i="13" s="1"/>
  <c r="CN46" i="7"/>
  <c r="BU18" i="7"/>
  <c r="BU18" i="8" s="1"/>
  <c r="BU18" i="16" s="1"/>
  <c r="BX18" i="7"/>
  <c r="BX18" i="8" s="1"/>
  <c r="BX18" i="16" s="1"/>
  <c r="CE18" i="7"/>
  <c r="CE18" i="8" s="1"/>
  <c r="CE18" i="16" s="1"/>
  <c r="CE12" i="7"/>
  <c r="CL12" i="7"/>
  <c r="CA12" i="7"/>
  <c r="CJ32" i="7"/>
  <c r="CJ32" i="8" s="1"/>
  <c r="CJ32" i="16" s="1"/>
  <c r="CH32" i="7"/>
  <c r="CH32" i="8" s="1"/>
  <c r="CH32" i="16" s="1"/>
  <c r="BY32" i="7"/>
  <c r="BY32" i="8" s="1"/>
  <c r="BY32" i="16" s="1"/>
  <c r="CG32" i="7"/>
  <c r="CG32" i="8" s="1"/>
  <c r="CG32" i="16" s="1"/>
  <c r="BZ45" i="7"/>
  <c r="BZ45" i="8" s="1"/>
  <c r="BZ45" i="16" s="1"/>
  <c r="CD45" i="7"/>
  <c r="CD45" i="8" s="1"/>
  <c r="CD45" i="16" s="1"/>
  <c r="CY45" i="7"/>
  <c r="CY45" i="8" s="1"/>
  <c r="CY45" i="16" s="1"/>
  <c r="CB55" i="7"/>
  <c r="CB55" i="8" s="1"/>
  <c r="CB55" i="16" s="1"/>
  <c r="CB56" i="17" s="1"/>
  <c r="CB55" i="11" s="1"/>
  <c r="CB56" i="12" s="1"/>
  <c r="CB55" i="13" s="1"/>
  <c r="CD55" i="7"/>
  <c r="CD55" i="8" s="1"/>
  <c r="CH55" i="7"/>
  <c r="CH55" i="8" s="1"/>
  <c r="CH55" i="16" s="1"/>
  <c r="CH56" i="17" s="1"/>
  <c r="CH55" i="11" s="1"/>
  <c r="CH56" i="12" s="1"/>
  <c r="CH55" i="13" s="1"/>
  <c r="CE55" i="7"/>
  <c r="CE55" i="8" s="1"/>
  <c r="CE55" i="16" s="1"/>
  <c r="CE56" i="17" s="1"/>
  <c r="CE55" i="11" s="1"/>
  <c r="CE56" i="12" s="1"/>
  <c r="CE55" i="13" s="1"/>
  <c r="CQ7" i="7"/>
  <c r="BQ20" i="7"/>
  <c r="CO41" i="7"/>
  <c r="AK21" i="7"/>
  <c r="DB33" i="7"/>
  <c r="DB33" i="8" s="1"/>
  <c r="DB33" i="16" s="1"/>
  <c r="DB43" i="7"/>
  <c r="DB41" i="7"/>
  <c r="CU31" i="8"/>
  <c r="CU31" i="16" s="1"/>
  <c r="JC42" i="24"/>
  <c r="P37" i="17"/>
  <c r="P28" i="17"/>
  <c r="K29" i="17"/>
  <c r="L34" i="17"/>
  <c r="J41" i="17"/>
  <c r="P35" i="17"/>
  <c r="P38" i="17"/>
  <c r="P16" i="17"/>
  <c r="IJ26" i="24"/>
  <c r="CH26" i="8"/>
  <c r="CH26" i="16" s="1"/>
  <c r="CJ26" i="8"/>
  <c r="CJ26" i="16" s="1"/>
  <c r="CB26" i="7"/>
  <c r="CB26" i="8" s="1"/>
  <c r="CB26" i="16" s="1"/>
  <c r="BU26" i="7"/>
  <c r="BU26" i="8" s="1"/>
  <c r="BU26" i="16" s="1"/>
  <c r="BT13" i="7"/>
  <c r="CK13" i="7"/>
  <c r="BW13" i="7"/>
  <c r="CC13" i="7"/>
  <c r="BX40" i="7"/>
  <c r="BX40" i="8" s="1"/>
  <c r="BX40" i="16" s="1"/>
  <c r="BW40" i="7"/>
  <c r="BZ40" i="7"/>
  <c r="BZ40" i="8" s="1"/>
  <c r="BZ40" i="16" s="1"/>
  <c r="CK52" i="7"/>
  <c r="CK52" i="8" s="1"/>
  <c r="CK52" i="16" s="1"/>
  <c r="BS52" i="7"/>
  <c r="BS52" i="8" s="1"/>
  <c r="BS52" i="16" s="1"/>
  <c r="BS53" i="17" s="1"/>
  <c r="CY52" i="7"/>
  <c r="CY52" i="8" s="1"/>
  <c r="CY52" i="16" s="1"/>
  <c r="CY53" i="17" s="1"/>
  <c r="CB52" i="7"/>
  <c r="CB52" i="8" s="1"/>
  <c r="CB52" i="16" s="1"/>
  <c r="CB53" i="17" s="1"/>
  <c r="BV47" i="7"/>
  <c r="BV47" i="8" s="1"/>
  <c r="BV47" i="16" s="1"/>
  <c r="BV48" i="17" s="1"/>
  <c r="BV47" i="11" s="1"/>
  <c r="BV47" i="12" s="1"/>
  <c r="BV47" i="13" s="1"/>
  <c r="BU47" i="7"/>
  <c r="BU47" i="8" s="1"/>
  <c r="BU47" i="16" s="1"/>
  <c r="BU48" i="17" s="1"/>
  <c r="BU47" i="11" s="1"/>
  <c r="BU47" i="12" s="1"/>
  <c r="BU47" i="13" s="1"/>
  <c r="BZ47" i="7"/>
  <c r="BZ47" i="8" s="1"/>
  <c r="BZ47" i="16" s="1"/>
  <c r="BZ48" i="17" s="1"/>
  <c r="BZ47" i="11" s="1"/>
  <c r="BW19" i="8"/>
  <c r="BW19" i="16" s="1"/>
  <c r="BY19" i="8"/>
  <c r="BY19" i="16" s="1"/>
  <c r="BZ19" i="8"/>
  <c r="BZ19" i="16" s="1"/>
  <c r="BT14" i="8"/>
  <c r="BT14" i="16" s="1"/>
  <c r="CH14" i="8"/>
  <c r="CH14" i="16" s="1"/>
  <c r="CN11" i="7"/>
  <c r="CB11" i="7"/>
  <c r="CY11" i="7"/>
  <c r="BV11" i="7"/>
  <c r="CY27" i="7"/>
  <c r="CY27" i="8" s="1"/>
  <c r="CY27" i="16" s="1"/>
  <c r="CH27" i="7"/>
  <c r="CH27" i="8" s="1"/>
  <c r="CH27" i="16" s="1"/>
  <c r="CE27" i="7"/>
  <c r="CE27" i="8" s="1"/>
  <c r="CE27" i="16" s="1"/>
  <c r="CH19" i="7"/>
  <c r="CH19" i="8" s="1"/>
  <c r="CH19" i="16" s="1"/>
  <c r="CM19" i="7"/>
  <c r="CM19" i="8" s="1"/>
  <c r="CM19" i="16" s="1"/>
  <c r="BU19" i="7"/>
  <c r="BU19" i="8" s="1"/>
  <c r="BU19" i="16" s="1"/>
  <c r="BW28" i="7"/>
  <c r="BW28" i="8" s="1"/>
  <c r="BW28" i="16" s="1"/>
  <c r="BX28" i="7"/>
  <c r="BX28" i="8" s="1"/>
  <c r="BX28" i="16" s="1"/>
  <c r="CG28" i="7"/>
  <c r="CG28" i="8" s="1"/>
  <c r="CG28" i="16" s="1"/>
  <c r="CD53" i="7"/>
  <c r="CD53" i="8" s="1"/>
  <c r="CM53" i="7"/>
  <c r="CM53" i="8" s="1"/>
  <c r="CM53" i="16" s="1"/>
  <c r="CM54" i="17" s="1"/>
  <c r="CM53" i="11" s="1"/>
  <c r="CM54" i="12" s="1"/>
  <c r="CM53" i="13" s="1"/>
  <c r="CK53" i="7"/>
  <c r="CK53" i="8" s="1"/>
  <c r="CK53" i="16" s="1"/>
  <c r="CK54" i="17" s="1"/>
  <c r="CK53" i="11" s="1"/>
  <c r="CK54" i="12" s="1"/>
  <c r="CK53" i="13" s="1"/>
  <c r="BT53" i="7"/>
  <c r="BT53" i="8" s="1"/>
  <c r="BT53" i="16" s="1"/>
  <c r="BT54" i="17" s="1"/>
  <c r="BT53" i="11" s="1"/>
  <c r="BT54" i="12" s="1"/>
  <c r="BT53" i="13" s="1"/>
  <c r="CN57" i="7"/>
  <c r="BT57" i="7"/>
  <c r="BT57" i="8" s="1"/>
  <c r="BY57" i="7"/>
  <c r="BY57" i="8" s="1"/>
  <c r="BY57" i="16" s="1"/>
  <c r="BY58" i="17" s="1"/>
  <c r="BY57" i="11" s="1"/>
  <c r="BW15" i="8"/>
  <c r="BW15" i="16" s="1"/>
  <c r="CI15" i="8"/>
  <c r="CI15" i="16" s="1"/>
  <c r="BU15" i="8"/>
  <c r="BU15" i="16" s="1"/>
  <c r="CA15" i="8"/>
  <c r="CA15" i="16" s="1"/>
  <c r="BX10" i="7"/>
  <c r="BS10" i="7"/>
  <c r="CA42" i="7"/>
  <c r="CA42" i="8" s="1"/>
  <c r="CA42" i="16" s="1"/>
  <c r="CH42" i="7"/>
  <c r="CH42" i="8" s="1"/>
  <c r="CH42" i="16" s="1"/>
  <c r="BU42" i="7"/>
  <c r="BU42" i="8" s="1"/>
  <c r="BV42" i="7"/>
  <c r="BV42" i="8" s="1"/>
  <c r="BV42" i="16" s="1"/>
  <c r="CY30" i="7"/>
  <c r="CY30" i="8" s="1"/>
  <c r="CY30" i="16" s="1"/>
  <c r="CN30" i="7"/>
  <c r="BU30" i="7"/>
  <c r="BU30" i="8" s="1"/>
  <c r="BU30" i="16" s="1"/>
  <c r="CC38" i="7"/>
  <c r="CC38" i="8" s="1"/>
  <c r="CC38" i="16" s="1"/>
  <c r="CE38" i="7"/>
  <c r="CE38" i="8" s="1"/>
  <c r="CE38" i="16" s="1"/>
  <c r="BS38" i="7"/>
  <c r="BS38" i="8" s="1"/>
  <c r="BS38" i="16" s="1"/>
  <c r="CK38" i="7"/>
  <c r="CK38" i="8" s="1"/>
  <c r="CK38" i="16" s="1"/>
  <c r="CC56" i="7"/>
  <c r="CC56" i="8" s="1"/>
  <c r="CC56" i="16" s="1"/>
  <c r="CC57" i="17" s="1"/>
  <c r="CC56" i="11" s="1"/>
  <c r="CC57" i="12" s="1"/>
  <c r="CC56" i="13" s="1"/>
  <c r="CM56" i="7"/>
  <c r="CM56" i="8" s="1"/>
  <c r="CM56" i="16" s="1"/>
  <c r="CM57" i="17" s="1"/>
  <c r="CM56" i="11" s="1"/>
  <c r="CM57" i="12" s="1"/>
  <c r="CM56" i="13" s="1"/>
  <c r="BY56" i="7"/>
  <c r="BY56" i="8" s="1"/>
  <c r="BY56" i="16" s="1"/>
  <c r="BY57" i="17" s="1"/>
  <c r="BY56" i="11" s="1"/>
  <c r="BY57" i="12" s="1"/>
  <c r="BY56" i="13" s="1"/>
  <c r="CL49" i="7"/>
  <c r="CL49" i="8" s="1"/>
  <c r="CL49" i="16" s="1"/>
  <c r="CL50" i="17" s="1"/>
  <c r="CL49" i="11" s="1"/>
  <c r="CL49" i="12" s="1"/>
  <c r="CL49" i="13" s="1"/>
  <c r="CH49" i="7"/>
  <c r="CH49" i="8" s="1"/>
  <c r="CH49" i="16" s="1"/>
  <c r="CH50" i="17" s="1"/>
  <c r="CH49" i="11" s="1"/>
  <c r="CH49" i="12" s="1"/>
  <c r="CH49" i="13" s="1"/>
  <c r="BT49" i="7"/>
  <c r="CK49" i="7"/>
  <c r="CK49" i="8" s="1"/>
  <c r="CK49" i="16" s="1"/>
  <c r="CK50" i="17" s="1"/>
  <c r="CA27" i="8"/>
  <c r="CA27" i="16" s="1"/>
  <c r="BR27" i="8"/>
  <c r="BR27" i="16" s="1"/>
  <c r="BV27" i="8"/>
  <c r="BV27" i="16" s="1"/>
  <c r="BU27" i="8"/>
  <c r="BU27" i="16" s="1"/>
  <c r="CF36" i="7"/>
  <c r="CF36" i="8" s="1"/>
  <c r="CF36" i="16" s="1"/>
  <c r="BW36" i="7"/>
  <c r="BW36" i="8" s="1"/>
  <c r="BW36" i="16" s="1"/>
  <c r="BT36" i="7"/>
  <c r="BU25" i="7"/>
  <c r="BR25" i="7"/>
  <c r="CF25" i="7"/>
  <c r="CM16" i="7"/>
  <c r="CM16" i="8" s="1"/>
  <c r="CM16" i="16" s="1"/>
  <c r="CD16" i="7"/>
  <c r="CD16" i="8" s="1"/>
  <c r="CD16" i="16" s="1"/>
  <c r="CY16" i="7"/>
  <c r="CY16" i="8" s="1"/>
  <c r="CY16" i="16" s="1"/>
  <c r="CY50" i="7"/>
  <c r="CY50" i="8" s="1"/>
  <c r="CY50" i="16" s="1"/>
  <c r="CB50" i="7"/>
  <c r="CB50" i="8" s="1"/>
  <c r="BW50" i="7"/>
  <c r="BW50" i="8" s="1"/>
  <c r="BW50" i="16" s="1"/>
  <c r="BW51" i="17" s="1"/>
  <c r="BW50" i="11" s="1"/>
  <c r="BW50" i="12" s="1"/>
  <c r="BW50" i="13" s="1"/>
  <c r="CC50" i="7"/>
  <c r="CC50" i="8" s="1"/>
  <c r="CC50" i="16" s="1"/>
  <c r="CC51" i="17" s="1"/>
  <c r="CC50" i="11" s="1"/>
  <c r="CC50" i="12" s="1"/>
  <c r="CC50" i="13" s="1"/>
  <c r="CA59" i="7"/>
  <c r="CA59" i="8" s="1"/>
  <c r="CA59" i="16" s="1"/>
  <c r="CA60" i="17" s="1"/>
  <c r="BR59" i="7"/>
  <c r="BR59" i="8" s="1"/>
  <c r="CC48" i="7"/>
  <c r="CC48" i="8" s="1"/>
  <c r="CC48" i="16" s="1"/>
  <c r="CC49" i="17" s="1"/>
  <c r="CC48" i="11" s="1"/>
  <c r="CC48" i="12" s="1"/>
  <c r="CC48" i="13" s="1"/>
  <c r="CI48" i="7"/>
  <c r="CI48" i="8" s="1"/>
  <c r="CI48" i="16" s="1"/>
  <c r="CG48" i="7"/>
  <c r="CG48" i="8" s="1"/>
  <c r="CG48" i="16" s="1"/>
  <c r="CG49" i="17" s="1"/>
  <c r="CG48" i="11" s="1"/>
  <c r="CG48" i="12" s="1"/>
  <c r="CG48" i="13" s="1"/>
  <c r="BV48" i="7"/>
  <c r="BV48" i="8" s="1"/>
  <c r="BV48" i="16" s="1"/>
  <c r="BV49" i="17" s="1"/>
  <c r="BV48" i="11" s="1"/>
  <c r="BV48" i="12" s="1"/>
  <c r="BV48" i="13" s="1"/>
  <c r="CF40" i="8"/>
  <c r="CF40" i="16" s="1"/>
  <c r="CM40" i="8"/>
  <c r="CM40" i="16" s="1"/>
  <c r="BW40" i="8"/>
  <c r="BW40" i="16" s="1"/>
  <c r="CH17" i="8"/>
  <c r="CH17" i="16" s="1"/>
  <c r="CA17" i="8"/>
  <c r="CA17" i="16" s="1"/>
  <c r="CM17" i="8"/>
  <c r="CM17" i="16" s="1"/>
  <c r="CG23" i="7"/>
  <c r="CE23" i="7"/>
  <c r="BS23" i="7"/>
  <c r="CI17" i="7"/>
  <c r="CI17" i="8" s="1"/>
  <c r="CI17" i="16" s="1"/>
  <c r="CY17" i="7"/>
  <c r="CY17" i="8" s="1"/>
  <c r="CY17" i="16" s="1"/>
  <c r="BZ17" i="7"/>
  <c r="BZ17" i="8" s="1"/>
  <c r="BZ17" i="16" s="1"/>
  <c r="CB17" i="7"/>
  <c r="CB17" i="8" s="1"/>
  <c r="CB17" i="16" s="1"/>
  <c r="BX24" i="7"/>
  <c r="BS24" i="7"/>
  <c r="CG24" i="7"/>
  <c r="CM54" i="7"/>
  <c r="CM54" i="8" s="1"/>
  <c r="CM54" i="16" s="1"/>
  <c r="CM55" i="17" s="1"/>
  <c r="BY54" i="7"/>
  <c r="BY54" i="8" s="1"/>
  <c r="BY54" i="16" s="1"/>
  <c r="BY55" i="17" s="1"/>
  <c r="BY54" i="11" s="1"/>
  <c r="BY55" i="12" s="1"/>
  <c r="BY54" i="13" s="1"/>
  <c r="CD54" i="7"/>
  <c r="CD51" i="7"/>
  <c r="CD51" i="8" s="1"/>
  <c r="CD51" i="16" s="1"/>
  <c r="CD52" i="17" s="1"/>
  <c r="CI51" i="7"/>
  <c r="CI51" i="8" s="1"/>
  <c r="CI51" i="16" s="1"/>
  <c r="CI52" i="17" s="1"/>
  <c r="CI39" i="8"/>
  <c r="CI39" i="16" s="1"/>
  <c r="BS39" i="8"/>
  <c r="BS39" i="16" s="1"/>
  <c r="CG39" i="8"/>
  <c r="CG39" i="16" s="1"/>
  <c r="CE39" i="8"/>
  <c r="CE39" i="16" s="1"/>
  <c r="CD36" i="8"/>
  <c r="CD36" i="16" s="1"/>
  <c r="CB36" i="8"/>
  <c r="CB36" i="16" s="1"/>
  <c r="BT36" i="8"/>
  <c r="BT36" i="16" s="1"/>
  <c r="CH29" i="8"/>
  <c r="CH29" i="16" s="1"/>
  <c r="BT29" i="8"/>
  <c r="BT29" i="16" s="1"/>
  <c r="CK29" i="8"/>
  <c r="CK29" i="16" s="1"/>
  <c r="CK41" i="8"/>
  <c r="CK41" i="16" s="1"/>
  <c r="BY41" i="8"/>
  <c r="BY41" i="16" s="1"/>
  <c r="BS41" i="8"/>
  <c r="BS41" i="16" s="1"/>
  <c r="CL41" i="8"/>
  <c r="CL41" i="16" s="1"/>
  <c r="BR9" i="7"/>
  <c r="BX9" i="7"/>
  <c r="BS9" i="7"/>
  <c r="CL39" i="7"/>
  <c r="CL39" i="8" s="1"/>
  <c r="CL39" i="16" s="1"/>
  <c r="BW39" i="7"/>
  <c r="BW39" i="8" s="1"/>
  <c r="BW39" i="16" s="1"/>
  <c r="BS22" i="7"/>
  <c r="BS22" i="8" s="1"/>
  <c r="BS22" i="16" s="1"/>
  <c r="CL22" i="7"/>
  <c r="CL22" i="8" s="1"/>
  <c r="CL22" i="16" s="1"/>
  <c r="CA22" i="7"/>
  <c r="CA22" i="8" s="1"/>
  <c r="CA22" i="16" s="1"/>
  <c r="BT44" i="7"/>
  <c r="BT44" i="8" s="1"/>
  <c r="BT44" i="16" s="1"/>
  <c r="BT44" i="17" s="1"/>
  <c r="BT44" i="11" s="1"/>
  <c r="BT44" i="12" s="1"/>
  <c r="BT44" i="13" s="1"/>
  <c r="BY44" i="7"/>
  <c r="BY44" i="8" s="1"/>
  <c r="BY44" i="16" s="1"/>
  <c r="BY44" i="17" s="1"/>
  <c r="BY44" i="11" s="1"/>
  <c r="BY44" i="12" s="1"/>
  <c r="BY44" i="13" s="1"/>
  <c r="CC44" i="7"/>
  <c r="CC44" i="8" s="1"/>
  <c r="CC44" i="16" s="1"/>
  <c r="CC44" i="17" s="1"/>
  <c r="CC44" i="11" s="1"/>
  <c r="CC44" i="12" s="1"/>
  <c r="CC44" i="13" s="1"/>
  <c r="CY58" i="7"/>
  <c r="CY58" i="8" s="1"/>
  <c r="CY58" i="16" s="1"/>
  <c r="CY59" i="17" s="1"/>
  <c r="CY58" i="11" s="1"/>
  <c r="CX59" i="12" s="1"/>
  <c r="BR58" i="7"/>
  <c r="BR58" i="8" s="1"/>
  <c r="BR58" i="16" s="1"/>
  <c r="BR59" i="17" s="1"/>
  <c r="BR58" i="11" s="1"/>
  <c r="BQ59" i="12" s="1"/>
  <c r="BQ58" i="13" s="1"/>
  <c r="CE58" i="7"/>
  <c r="CE58" i="8" s="1"/>
  <c r="CE58" i="16" s="1"/>
  <c r="CE59" i="17" s="1"/>
  <c r="CE58" i="11" s="1"/>
  <c r="CD59" i="12" s="1"/>
  <c r="CD58" i="13" s="1"/>
  <c r="BR22" i="8"/>
  <c r="BR22" i="16" s="1"/>
  <c r="CG22" i="8"/>
  <c r="CG22" i="16" s="1"/>
  <c r="IE42" i="24"/>
  <c r="BS16" i="8"/>
  <c r="BS16" i="16" s="1"/>
  <c r="CL16" i="8"/>
  <c r="CL16" i="16" s="1"/>
  <c r="CC16" i="8"/>
  <c r="CC16" i="16" s="1"/>
  <c r="CD29" i="7"/>
  <c r="CD29" i="8" s="1"/>
  <c r="CD29" i="16" s="1"/>
  <c r="CY29" i="7"/>
  <c r="CY29" i="8" s="1"/>
  <c r="CY29" i="16" s="1"/>
  <c r="CF37" i="7"/>
  <c r="CF37" i="8" s="1"/>
  <c r="CF37" i="16" s="1"/>
  <c r="BS37" i="7"/>
  <c r="BS37" i="8" s="1"/>
  <c r="BS37" i="16" s="1"/>
  <c r="BY37" i="7"/>
  <c r="BY37" i="8" s="1"/>
  <c r="BY37" i="16" s="1"/>
  <c r="BW60" i="7"/>
  <c r="BT60" i="7"/>
  <c r="CF60" i="7"/>
  <c r="BT46" i="7"/>
  <c r="BT46" i="8" s="1"/>
  <c r="BT46" i="16" s="1"/>
  <c r="BT47" i="17" s="1"/>
  <c r="BT46" i="11" s="1"/>
  <c r="BT46" i="12" s="1"/>
  <c r="BT46" i="13" s="1"/>
  <c r="BX46" i="7"/>
  <c r="BX46" i="8" s="1"/>
  <c r="BX46" i="16" s="1"/>
  <c r="BX47" i="17" s="1"/>
  <c r="BX46" i="11" s="1"/>
  <c r="BY46" i="7"/>
  <c r="BY46" i="8" s="1"/>
  <c r="BY46" i="16" s="1"/>
  <c r="BY47" i="17" s="1"/>
  <c r="BY46" i="11" s="1"/>
  <c r="BY46" i="12" s="1"/>
  <c r="BY46" i="13" s="1"/>
  <c r="BS18" i="7"/>
  <c r="BS18" i="8" s="1"/>
  <c r="BS18" i="16" s="1"/>
  <c r="CN18" i="7"/>
  <c r="CF18" i="7"/>
  <c r="CF18" i="8" s="1"/>
  <c r="CF18" i="16" s="1"/>
  <c r="BR12" i="7"/>
  <c r="CB12" i="7"/>
  <c r="CD12" i="7"/>
  <c r="CC32" i="7"/>
  <c r="CC32" i="8" s="1"/>
  <c r="CC32" i="16" s="1"/>
  <c r="CF32" i="7"/>
  <c r="CF32" i="8" s="1"/>
  <c r="CF32" i="16" s="1"/>
  <c r="BT32" i="7"/>
  <c r="BT32" i="8" s="1"/>
  <c r="BT32" i="16" s="1"/>
  <c r="BX32" i="7"/>
  <c r="BX32" i="8" s="1"/>
  <c r="BX32" i="16" s="1"/>
  <c r="CF45" i="7"/>
  <c r="CF45" i="8" s="1"/>
  <c r="CF45" i="16" s="1"/>
  <c r="CA45" i="7"/>
  <c r="CA45" i="8" s="1"/>
  <c r="CA45" i="16" s="1"/>
  <c r="CJ45" i="7"/>
  <c r="CJ45" i="8" s="1"/>
  <c r="CJ45" i="16" s="1"/>
  <c r="BU55" i="7"/>
  <c r="BU55" i="8" s="1"/>
  <c r="BU55" i="16" s="1"/>
  <c r="BU56" i="17" s="1"/>
  <c r="BU55" i="11" s="1"/>
  <c r="BU56" i="12" s="1"/>
  <c r="CC55" i="7"/>
  <c r="CC55" i="8" s="1"/>
  <c r="CC55" i="16" s="1"/>
  <c r="CC56" i="17" s="1"/>
  <c r="CC55" i="11" s="1"/>
  <c r="CC56" i="12" s="1"/>
  <c r="CC55" i="13" s="1"/>
  <c r="BT55" i="7"/>
  <c r="BT55" i="8" s="1"/>
  <c r="BT55" i="16" s="1"/>
  <c r="BT56" i="17" s="1"/>
  <c r="BT55" i="11" s="1"/>
  <c r="BT56" i="12" s="1"/>
  <c r="BT55" i="13" s="1"/>
  <c r="CN55" i="7"/>
  <c r="AK14" i="25"/>
  <c r="CO20" i="7"/>
  <c r="AI12" i="8"/>
  <c r="BQ41" i="7"/>
  <c r="AK8" i="7"/>
  <c r="CQ35" i="7"/>
  <c r="K12" i="17"/>
  <c r="BQ14" i="7"/>
  <c r="AD29" i="17"/>
  <c r="HS26" i="24"/>
  <c r="AI7" i="8"/>
  <c r="CQ31" i="7"/>
  <c r="G41" i="17"/>
  <c r="II26" i="24"/>
  <c r="DB53" i="12"/>
  <c r="J29" i="17"/>
  <c r="IV42" i="24"/>
  <c r="J38" i="17"/>
  <c r="J37" i="17"/>
  <c r="I29" i="11"/>
  <c r="G19" i="17"/>
  <c r="CN28" i="8"/>
  <c r="BR60" i="8"/>
  <c r="BR60" i="16" s="1"/>
  <c r="BR61" i="17" s="1"/>
  <c r="BR60" i="11" s="1"/>
  <c r="BR63" i="12" s="1"/>
  <c r="BR60" i="13" s="1"/>
  <c r="BR67" i="8"/>
  <c r="BR70" i="16" s="1"/>
  <c r="CA67" i="8"/>
  <c r="CA60" i="8"/>
  <c r="CI67" i="8"/>
  <c r="CI60" i="8"/>
  <c r="BZ67" i="8"/>
  <c r="BZ70" i="16" s="1"/>
  <c r="BZ60" i="8"/>
  <c r="BZ60" i="16" s="1"/>
  <c r="BZ61" i="17" s="1"/>
  <c r="BZ60" i="11" s="1"/>
  <c r="BZ63" i="12" s="1"/>
  <c r="BZ60" i="13" s="1"/>
  <c r="BU46" i="17"/>
  <c r="BU45" i="11" s="1"/>
  <c r="BU45" i="12" s="1"/>
  <c r="BU45" i="17"/>
  <c r="CL46" i="17"/>
  <c r="CL45" i="17"/>
  <c r="CB45" i="17"/>
  <c r="CN15" i="16"/>
  <c r="CN50" i="8"/>
  <c r="CN59" i="8"/>
  <c r="CN48" i="8"/>
  <c r="CN54" i="8"/>
  <c r="CN29" i="16"/>
  <c r="CN41" i="16"/>
  <c r="CB67" i="8"/>
  <c r="CB70" i="16" s="1"/>
  <c r="CB60" i="8"/>
  <c r="CB60" i="16" s="1"/>
  <c r="CB61" i="17" s="1"/>
  <c r="CB60" i="11" s="1"/>
  <c r="CB63" i="12" s="1"/>
  <c r="CB60" i="13" s="1"/>
  <c r="BY67" i="8"/>
  <c r="BY70" i="16" s="1"/>
  <c r="BY60" i="8"/>
  <c r="BY60" i="16" s="1"/>
  <c r="BY61" i="17" s="1"/>
  <c r="BY60" i="11" s="1"/>
  <c r="BY63" i="12" s="1"/>
  <c r="BY60" i="13" s="1"/>
  <c r="CG67" i="8"/>
  <c r="CG70" i="16" s="1"/>
  <c r="CG60" i="8"/>
  <c r="CG60" i="16" s="1"/>
  <c r="CG61" i="17" s="1"/>
  <c r="CG60" i="11" s="1"/>
  <c r="CG63" i="12" s="1"/>
  <c r="CG60" i="13" s="1"/>
  <c r="CM45" i="17"/>
  <c r="CM46" i="17"/>
  <c r="CM45" i="11" s="1"/>
  <c r="CM45" i="12" s="1"/>
  <c r="CM45" i="13" s="1"/>
  <c r="CC45" i="17"/>
  <c r="CC46" i="17"/>
  <c r="CC45" i="11" s="1"/>
  <c r="CC45" i="12" s="1"/>
  <c r="CI45" i="17"/>
  <c r="CI46" i="17"/>
  <c r="CI45" i="11" s="1"/>
  <c r="CI45" i="12" s="1"/>
  <c r="CI45" i="13" s="1"/>
  <c r="CN52" i="8"/>
  <c r="CN27" i="8"/>
  <c r="CN39" i="8"/>
  <c r="CN37" i="8"/>
  <c r="CH60" i="8"/>
  <c r="CH60" i="16" s="1"/>
  <c r="CH61" i="17" s="1"/>
  <c r="CH67" i="8"/>
  <c r="CH70" i="16" s="1"/>
  <c r="CL67" i="8"/>
  <c r="CL70" i="16" s="1"/>
  <c r="CL60" i="8"/>
  <c r="CL60" i="16" s="1"/>
  <c r="CL61" i="17" s="1"/>
  <c r="CL60" i="11" s="1"/>
  <c r="CL63" i="12" s="1"/>
  <c r="CL60" i="13" s="1"/>
  <c r="BV60" i="8"/>
  <c r="BV60" i="16" s="1"/>
  <c r="BV61" i="17" s="1"/>
  <c r="BV60" i="11" s="1"/>
  <c r="BV63" i="12" s="1"/>
  <c r="BV60" i="13" s="1"/>
  <c r="CN60" i="8"/>
  <c r="CN67" i="8"/>
  <c r="CK45" i="17"/>
  <c r="CK46" i="17"/>
  <c r="CK45" i="11" s="1"/>
  <c r="CK45" i="12" s="1"/>
  <c r="CK45" i="13" s="1"/>
  <c r="BT46" i="17"/>
  <c r="BT45" i="11" s="1"/>
  <c r="BT45" i="12" s="1"/>
  <c r="BT45" i="13" s="1"/>
  <c r="BT45" i="17"/>
  <c r="CH46" i="17"/>
  <c r="CH45" i="11" s="1"/>
  <c r="CH45" i="12" s="1"/>
  <c r="CH45" i="13" s="1"/>
  <c r="CN47" i="8"/>
  <c r="CN36" i="8"/>
  <c r="CD60" i="8"/>
  <c r="CD60" i="16" s="1"/>
  <c r="CD61" i="17" s="1"/>
  <c r="CD60" i="11" s="1"/>
  <c r="CD63" i="12" s="1"/>
  <c r="CY67" i="8"/>
  <c r="CY70" i="16" s="1"/>
  <c r="CY60" i="8"/>
  <c r="CY60" i="16" s="1"/>
  <c r="CY61" i="17" s="1"/>
  <c r="CY60" i="11" s="1"/>
  <c r="CY63" i="12" s="1"/>
  <c r="CY60" i="13" s="1"/>
  <c r="CN45" i="8"/>
  <c r="CE45" i="17"/>
  <c r="CE46" i="17"/>
  <c r="CE45" i="11" s="1"/>
  <c r="CE45" i="12" s="1"/>
  <c r="CE45" i="13" s="1"/>
  <c r="BY45" i="17"/>
  <c r="BY46" i="17"/>
  <c r="BY45" i="11" s="1"/>
  <c r="BY45" i="12" s="1"/>
  <c r="BY45" i="13" s="1"/>
  <c r="BS45" i="17"/>
  <c r="BS46" i="17"/>
  <c r="BS45" i="11" s="1"/>
  <c r="BS45" i="12" s="1"/>
  <c r="BS45" i="13" s="1"/>
  <c r="DB51" i="13"/>
  <c r="CN26" i="8"/>
  <c r="H42" i="17"/>
  <c r="CN38" i="8"/>
  <c r="CC60" i="8"/>
  <c r="CC60" i="16" s="1"/>
  <c r="CC61" i="17" s="1"/>
  <c r="CC60" i="11" s="1"/>
  <c r="CC63" i="12" s="1"/>
  <c r="CC60" i="13" s="1"/>
  <c r="CC67" i="8"/>
  <c r="CC70" i="16" s="1"/>
  <c r="CK60" i="8"/>
  <c r="CK67" i="8"/>
  <c r="CM60" i="8"/>
  <c r="CM60" i="16" s="1"/>
  <c r="CM61" i="17" s="1"/>
  <c r="CM60" i="11" s="1"/>
  <c r="CM63" i="12" s="1"/>
  <c r="CM60" i="13" s="1"/>
  <c r="CM67" i="8"/>
  <c r="CM70" i="16" s="1"/>
  <c r="BV45" i="17"/>
  <c r="BV46" i="17"/>
  <c r="BW46" i="17"/>
  <c r="BW45" i="11" s="1"/>
  <c r="BW45" i="12" s="1"/>
  <c r="BW45" i="13" s="1"/>
  <c r="BW45" i="17"/>
  <c r="BR46" i="17"/>
  <c r="BR45" i="11" s="1"/>
  <c r="BR45" i="12" s="1"/>
  <c r="BR45" i="13" s="1"/>
  <c r="BR45" i="17"/>
  <c r="CN56" i="8"/>
  <c r="CN51" i="8"/>
  <c r="CN58" i="8"/>
  <c r="CN16" i="16"/>
  <c r="BS60" i="8"/>
  <c r="BS60" i="16" s="1"/>
  <c r="BS61" i="17" s="1"/>
  <c r="BS60" i="11" s="1"/>
  <c r="BS63" i="12" s="1"/>
  <c r="BS60" i="13" s="1"/>
  <c r="BS67" i="8"/>
  <c r="BS70" i="16" s="1"/>
  <c r="CJ67" i="8"/>
  <c r="CJ70" i="16" s="1"/>
  <c r="CN32" i="8"/>
  <c r="BX46" i="17"/>
  <c r="BX45" i="11" s="1"/>
  <c r="BX45" i="12" s="1"/>
  <c r="BX45" i="13" s="1"/>
  <c r="BX45" i="17"/>
  <c r="CN14" i="16"/>
  <c r="CN19" i="8"/>
  <c r="CN42" i="8"/>
  <c r="CN49" i="8"/>
  <c r="CN40" i="16"/>
  <c r="CN17" i="8"/>
  <c r="CN22" i="8"/>
  <c r="CN44" i="8"/>
  <c r="BX67" i="8"/>
  <c r="BX70" i="16" s="1"/>
  <c r="BX60" i="8"/>
  <c r="BX60" i="16" s="1"/>
  <c r="BX61" i="17" s="1"/>
  <c r="BX60" i="11" s="1"/>
  <c r="BX63" i="12" s="1"/>
  <c r="BX60" i="13" s="1"/>
  <c r="CE67" i="8"/>
  <c r="CE70" i="16" s="1"/>
  <c r="CE60" i="8"/>
  <c r="CE60" i="16" s="1"/>
  <c r="CE61" i="17" s="1"/>
  <c r="CE60" i="11" s="1"/>
  <c r="CE63" i="12" s="1"/>
  <c r="CE60" i="13" s="1"/>
  <c r="BU67" i="8"/>
  <c r="BU70" i="16" s="1"/>
  <c r="BU60" i="8"/>
  <c r="BU60" i="16" s="1"/>
  <c r="BU61" i="17" s="1"/>
  <c r="BU60" i="11" s="1"/>
  <c r="BU63" i="12" s="1"/>
  <c r="BU60" i="13" s="1"/>
  <c r="CN46" i="8"/>
  <c r="BZ45" i="17"/>
  <c r="BZ46" i="17"/>
  <c r="BZ45" i="11" s="1"/>
  <c r="BZ45" i="12" s="1"/>
  <c r="BZ45" i="13" s="1"/>
  <c r="CD46" i="17"/>
  <c r="CD45" i="11" s="1"/>
  <c r="CD45" i="12" s="1"/>
  <c r="CD45" i="13" s="1"/>
  <c r="CD45" i="17"/>
  <c r="CY46" i="17"/>
  <c r="CY45" i="17"/>
  <c r="DB43" i="8"/>
  <c r="CN57" i="8"/>
  <c r="CN30" i="8"/>
  <c r="BW60" i="8"/>
  <c r="BW60" i="16" s="1"/>
  <c r="BW61" i="17" s="1"/>
  <c r="BW60" i="11" s="1"/>
  <c r="BW63" i="12" s="1"/>
  <c r="BW60" i="13" s="1"/>
  <c r="BW67" i="8"/>
  <c r="BW70" i="16" s="1"/>
  <c r="BT67" i="8"/>
  <c r="BT70" i="16" s="1"/>
  <c r="BT60" i="8"/>
  <c r="BT60" i="16" s="1"/>
  <c r="BT61" i="17" s="1"/>
  <c r="BT60" i="11" s="1"/>
  <c r="BT63" i="12" s="1"/>
  <c r="BT60" i="13" s="1"/>
  <c r="CF67" i="8"/>
  <c r="CF70" i="16" s="1"/>
  <c r="CN18" i="8"/>
  <c r="CF46" i="17"/>
  <c r="CF45" i="11" s="1"/>
  <c r="CF45" i="12" s="1"/>
  <c r="CF45" i="17"/>
  <c r="CA46" i="17"/>
  <c r="CA45" i="11" s="1"/>
  <c r="CA45" i="12" s="1"/>
  <c r="CA45" i="13" s="1"/>
  <c r="CA45" i="17"/>
  <c r="CJ45" i="17"/>
  <c r="CJ46" i="17"/>
  <c r="CJ45" i="11" s="1"/>
  <c r="CJ45" i="12" s="1"/>
  <c r="CJ45" i="13" s="1"/>
  <c r="CN55" i="8"/>
  <c r="DB52" i="13"/>
  <c r="CN28" i="16"/>
  <c r="CN50" i="16"/>
  <c r="CN59" i="16"/>
  <c r="CN48" i="16"/>
  <c r="CN54" i="16"/>
  <c r="CN27" i="16"/>
  <c r="CN39" i="16"/>
  <c r="CN37" i="16"/>
  <c r="CN60" i="16"/>
  <c r="CN70" i="16"/>
  <c r="CN47" i="16"/>
  <c r="CN36" i="16"/>
  <c r="CN45" i="16"/>
  <c r="CN26" i="16"/>
  <c r="CN38" i="16"/>
  <c r="CN56" i="16"/>
  <c r="CN51" i="16"/>
  <c r="CN58" i="16"/>
  <c r="CN32" i="16"/>
  <c r="CN19" i="16"/>
  <c r="CN42" i="16"/>
  <c r="CN49" i="16"/>
  <c r="CN17" i="16"/>
  <c r="CN22" i="16"/>
  <c r="CN44" i="16"/>
  <c r="CN46" i="16"/>
  <c r="DB43" i="16"/>
  <c r="CN57" i="16"/>
  <c r="CN18" i="16"/>
  <c r="CN55" i="16"/>
  <c r="CN51" i="17"/>
  <c r="CN60" i="17"/>
  <c r="CN49" i="17"/>
  <c r="CN55" i="17"/>
  <c r="CN61" i="17"/>
  <c r="CN48" i="17"/>
  <c r="CN46" i="17"/>
  <c r="CN45" i="17"/>
  <c r="CN57" i="17"/>
  <c r="CN52" i="17"/>
  <c r="CN59" i="17"/>
  <c r="CN50" i="17"/>
  <c r="CN44" i="17"/>
  <c r="CN47" i="17"/>
  <c r="DB43" i="17"/>
  <c r="CN58" i="17"/>
  <c r="CN56" i="17"/>
  <c r="CN50" i="11"/>
  <c r="CN59" i="11"/>
  <c r="CN54" i="11"/>
  <c r="CN60" i="11"/>
  <c r="CN47" i="11"/>
  <c r="CN45" i="11"/>
  <c r="CN56" i="11"/>
  <c r="CN58" i="11"/>
  <c r="CN49" i="11"/>
  <c r="CN44" i="11"/>
  <c r="DB43" i="11"/>
  <c r="CN57" i="11"/>
  <c r="CN55" i="11"/>
  <c r="CN50" i="12"/>
  <c r="CM60" i="12"/>
  <c r="CN55" i="12"/>
  <c r="CN63" i="12"/>
  <c r="CN47" i="12"/>
  <c r="CN45" i="12"/>
  <c r="CN57" i="12"/>
  <c r="CM59" i="12"/>
  <c r="CN49" i="12"/>
  <c r="CN44" i="12"/>
  <c r="DB43" i="12"/>
  <c r="CN58" i="12"/>
  <c r="CN56" i="12"/>
  <c r="CN50" i="13"/>
  <c r="CM59" i="13"/>
  <c r="CN54" i="13"/>
  <c r="CN60" i="13"/>
  <c r="CN47" i="13"/>
  <c r="CN45" i="13"/>
  <c r="CN56" i="13"/>
  <c r="CM58" i="13"/>
  <c r="CN49" i="13"/>
  <c r="CN44" i="13"/>
  <c r="DB43" i="13"/>
  <c r="CN57" i="13"/>
  <c r="CN55" i="13"/>
  <c r="IL39" i="24" l="1"/>
  <c r="IS32" i="24"/>
  <c r="IY16" i="24"/>
  <c r="IE14" i="24"/>
  <c r="IR14" i="24" s="1"/>
  <c r="IR37" i="24"/>
  <c r="JE37" i="24" s="1"/>
  <c r="IU17" i="24"/>
  <c r="IJ15" i="24"/>
  <c r="IW15" i="24" s="1"/>
  <c r="IL40" i="24"/>
  <c r="IX39" i="24"/>
  <c r="IW12" i="24"/>
  <c r="IR11" i="24"/>
  <c r="JE11" i="24" s="1"/>
  <c r="IE12" i="24"/>
  <c r="IR40" i="24"/>
  <c r="BL55" i="13"/>
  <c r="BK55" i="13" s="1"/>
  <c r="BL57" i="13"/>
  <c r="BK57" i="13" s="1"/>
  <c r="DC43" i="13"/>
  <c r="BL44" i="13"/>
  <c r="BK44" i="13" s="1"/>
  <c r="BL49" i="13"/>
  <c r="BK49" i="13" s="1"/>
  <c r="BL56" i="13"/>
  <c r="BK56" i="13" s="1"/>
  <c r="BL45" i="13"/>
  <c r="BK45" i="13" s="1"/>
  <c r="BL47" i="13"/>
  <c r="BK47" i="13" s="1"/>
  <c r="BL60" i="13"/>
  <c r="BK60" i="13" s="1"/>
  <c r="BL54" i="13"/>
  <c r="BK54" i="13" s="1"/>
  <c r="BL50" i="13"/>
  <c r="BK50" i="13" s="1"/>
  <c r="BL56" i="12"/>
  <c r="BK56" i="12" s="1"/>
  <c r="BL58" i="12"/>
  <c r="BK58" i="12" s="1"/>
  <c r="DC43" i="12"/>
  <c r="BL44" i="12"/>
  <c r="BK44" i="12" s="1"/>
  <c r="BL49" i="12"/>
  <c r="BK49" i="12" s="1"/>
  <c r="BK59" i="12"/>
  <c r="BJ59" i="12" s="1"/>
  <c r="BL57" i="12"/>
  <c r="BK57" i="12" s="1"/>
  <c r="BL45" i="12"/>
  <c r="BK45" i="12" s="1"/>
  <c r="BL47" i="12"/>
  <c r="BK47" i="12" s="1"/>
  <c r="BL63" i="12"/>
  <c r="BK63" i="12" s="1"/>
  <c r="BL55" i="12"/>
  <c r="BK55" i="12" s="1"/>
  <c r="BK60" i="12"/>
  <c r="BJ60" i="12" s="1"/>
  <c r="BL50" i="12"/>
  <c r="BK50" i="12" s="1"/>
  <c r="BL55" i="11"/>
  <c r="BK55" i="11" s="1"/>
  <c r="BL57" i="11"/>
  <c r="BK57" i="11" s="1"/>
  <c r="DC43" i="11"/>
  <c r="BL44" i="11"/>
  <c r="BK44" i="11" s="1"/>
  <c r="BL49" i="11"/>
  <c r="BK49" i="11" s="1"/>
  <c r="BL58" i="11"/>
  <c r="BK58" i="11" s="1"/>
  <c r="BL56" i="11"/>
  <c r="BK56" i="11" s="1"/>
  <c r="BL45" i="11"/>
  <c r="BK45" i="11" s="1"/>
  <c r="BL47" i="11"/>
  <c r="BK47" i="11" s="1"/>
  <c r="BL60" i="11"/>
  <c r="BK60" i="11" s="1"/>
  <c r="BL54" i="11"/>
  <c r="BK54" i="11" s="1"/>
  <c r="BL59" i="11"/>
  <c r="BK59" i="11" s="1"/>
  <c r="BL50" i="11"/>
  <c r="BK50" i="11" s="1"/>
  <c r="BL56" i="17"/>
  <c r="BK56" i="17" s="1"/>
  <c r="BL58" i="17"/>
  <c r="BK58" i="17" s="1"/>
  <c r="DC43" i="17"/>
  <c r="BL47" i="17"/>
  <c r="BK47" i="17" s="1"/>
  <c r="BL44" i="17"/>
  <c r="BK44" i="17" s="1"/>
  <c r="BL50" i="17"/>
  <c r="BK50" i="17" s="1"/>
  <c r="BL59" i="17"/>
  <c r="BK59" i="17" s="1"/>
  <c r="BL52" i="17"/>
  <c r="BK52" i="17" s="1"/>
  <c r="BL57" i="17"/>
  <c r="BK57" i="17" s="1"/>
  <c r="BL45" i="17"/>
  <c r="BK45" i="17" s="1"/>
  <c r="BL46" i="17"/>
  <c r="BK46" i="17" s="1"/>
  <c r="BL48" i="17"/>
  <c r="BK48" i="17" s="1"/>
  <c r="BL61" i="17"/>
  <c r="BK61" i="17" s="1"/>
  <c r="BL55" i="17"/>
  <c r="BK55" i="17" s="1"/>
  <c r="BL49" i="17"/>
  <c r="BK49" i="17" s="1"/>
  <c r="BL60" i="17"/>
  <c r="BK60" i="17" s="1"/>
  <c r="BL51" i="17"/>
  <c r="BK51" i="17" s="1"/>
  <c r="BL55" i="16"/>
  <c r="BK55" i="16" s="1"/>
  <c r="BL18" i="16"/>
  <c r="BK18" i="16" s="1"/>
  <c r="BO18" i="16" s="1"/>
  <c r="BP18" i="16" s="1"/>
  <c r="DA18" i="16" s="1"/>
  <c r="BL57" i="16"/>
  <c r="BK57" i="16" s="1"/>
  <c r="DC43" i="16"/>
  <c r="BL46" i="16"/>
  <c r="BK46" i="16" s="1"/>
  <c r="BL44" i="16"/>
  <c r="BK44" i="16" s="1"/>
  <c r="BL22" i="16"/>
  <c r="BK22" i="16" s="1"/>
  <c r="BO22" i="16" s="1"/>
  <c r="BP22" i="16" s="1"/>
  <c r="DA22" i="16" s="1"/>
  <c r="BL17" i="16"/>
  <c r="BK17" i="16" s="1"/>
  <c r="BO17" i="16" s="1"/>
  <c r="BP17" i="16" s="1"/>
  <c r="DA17" i="16" s="1"/>
  <c r="BL49" i="16"/>
  <c r="BK49" i="16" s="1"/>
  <c r="BL42" i="16"/>
  <c r="BK42" i="16" s="1"/>
  <c r="BO42" i="16" s="1"/>
  <c r="BL19" i="16"/>
  <c r="BK19" i="16" s="1"/>
  <c r="BO19" i="16" s="1"/>
  <c r="BP19" i="16" s="1"/>
  <c r="BL32" i="16"/>
  <c r="BK32" i="16" s="1"/>
  <c r="BO32" i="16" s="1"/>
  <c r="BL58" i="16"/>
  <c r="BK58" i="16" s="1"/>
  <c r="BL51" i="16"/>
  <c r="BK51" i="16" s="1"/>
  <c r="BL56" i="16"/>
  <c r="BK56" i="16" s="1"/>
  <c r="BL38" i="16"/>
  <c r="BK38" i="16" s="1"/>
  <c r="BO38" i="16" s="1"/>
  <c r="BL26" i="16"/>
  <c r="BK26" i="16" s="1"/>
  <c r="BO26" i="16" s="1"/>
  <c r="BP26" i="16" s="1"/>
  <c r="DA26" i="16" s="1"/>
  <c r="BL45" i="16"/>
  <c r="BK45" i="16" s="1"/>
  <c r="BL36" i="16"/>
  <c r="BK36" i="16" s="1"/>
  <c r="BO36" i="16" s="1"/>
  <c r="BL47" i="16"/>
  <c r="BK47" i="16" s="1"/>
  <c r="BL70" i="16"/>
  <c r="BK70" i="16" s="1"/>
  <c r="BL60" i="16"/>
  <c r="BK60" i="16" s="1"/>
  <c r="BL37" i="16"/>
  <c r="BK37" i="16" s="1"/>
  <c r="BO37" i="16" s="1"/>
  <c r="BL39" i="16"/>
  <c r="BK39" i="16" s="1"/>
  <c r="BO39" i="16" s="1"/>
  <c r="BL27" i="16"/>
  <c r="BK27" i="16" s="1"/>
  <c r="BO27" i="16" s="1"/>
  <c r="BP27" i="16" s="1"/>
  <c r="DA27" i="16" s="1"/>
  <c r="BL54" i="16"/>
  <c r="BK54" i="16" s="1"/>
  <c r="BL48" i="16"/>
  <c r="BK48" i="16" s="1"/>
  <c r="BL59" i="16"/>
  <c r="BK59" i="16" s="1"/>
  <c r="BL50" i="16"/>
  <c r="BK50" i="16" s="1"/>
  <c r="BL28" i="16"/>
  <c r="BK28" i="16" s="1"/>
  <c r="BO28" i="16" s="1"/>
  <c r="DC52" i="13"/>
  <c r="BL55" i="8"/>
  <c r="BK55" i="8" s="1"/>
  <c r="BL18" i="8"/>
  <c r="BK18" i="8" s="1"/>
  <c r="BL30" i="8"/>
  <c r="BK30" i="8" s="1"/>
  <c r="BL57" i="8"/>
  <c r="BK57" i="8" s="1"/>
  <c r="DC43" i="8"/>
  <c r="BL46" i="8"/>
  <c r="BK46" i="8" s="1"/>
  <c r="BL44" i="8"/>
  <c r="BK44" i="8" s="1"/>
  <c r="BL22" i="8"/>
  <c r="BK22" i="8" s="1"/>
  <c r="BL17" i="8"/>
  <c r="BK17" i="8" s="1"/>
  <c r="BL40" i="16"/>
  <c r="BK40" i="16" s="1"/>
  <c r="BO40" i="16" s="1"/>
  <c r="BP40" i="16" s="1"/>
  <c r="DA40" i="16" s="1"/>
  <c r="BL49" i="8"/>
  <c r="BK49" i="8" s="1"/>
  <c r="BL42" i="8"/>
  <c r="BK42" i="8" s="1"/>
  <c r="BL19" i="8"/>
  <c r="BK19" i="8" s="1"/>
  <c r="BL14" i="16"/>
  <c r="BK14" i="16" s="1"/>
  <c r="BO14" i="16" s="1"/>
  <c r="BP14" i="16" s="1"/>
  <c r="BL32" i="8"/>
  <c r="BK32" i="8" s="1"/>
  <c r="BL16" i="16"/>
  <c r="BK16" i="16" s="1"/>
  <c r="BO16" i="16" s="1"/>
  <c r="BP16" i="16" s="1"/>
  <c r="DA16" i="16" s="1"/>
  <c r="BL58" i="8"/>
  <c r="BK58" i="8" s="1"/>
  <c r="BL51" i="8"/>
  <c r="BK51" i="8" s="1"/>
  <c r="BL56" i="8"/>
  <c r="BK56" i="8" s="1"/>
  <c r="BL38" i="8"/>
  <c r="BK38" i="8" s="1"/>
  <c r="BL26" i="8"/>
  <c r="BK26" i="8" s="1"/>
  <c r="DC51" i="13"/>
  <c r="BL45" i="8"/>
  <c r="BK45" i="8" s="1"/>
  <c r="BL36" i="8"/>
  <c r="BK36" i="8" s="1"/>
  <c r="BL47" i="8"/>
  <c r="BK47" i="8" s="1"/>
  <c r="BL67" i="8"/>
  <c r="BK67" i="8" s="1"/>
  <c r="BL60" i="8"/>
  <c r="BK60" i="8" s="1"/>
  <c r="BL37" i="8"/>
  <c r="BK37" i="8" s="1"/>
  <c r="BL39" i="8"/>
  <c r="BK39" i="8" s="1"/>
  <c r="BL27" i="8"/>
  <c r="BK27" i="8" s="1"/>
  <c r="BL52" i="8"/>
  <c r="BK52" i="8" s="1"/>
  <c r="BL41" i="16"/>
  <c r="BK41" i="16" s="1"/>
  <c r="BO41" i="16" s="1"/>
  <c r="BL29" i="16"/>
  <c r="BK29" i="16" s="1"/>
  <c r="BO29" i="16" s="1"/>
  <c r="BP29" i="16" s="1"/>
  <c r="BL54" i="8"/>
  <c r="BK54" i="8" s="1"/>
  <c r="BL48" i="8"/>
  <c r="BK48" i="8" s="1"/>
  <c r="BL59" i="8"/>
  <c r="BK59" i="8" s="1"/>
  <c r="BL50" i="8"/>
  <c r="BK50" i="8" s="1"/>
  <c r="BL15" i="16"/>
  <c r="BK15" i="16" s="1"/>
  <c r="BO15" i="16" s="1"/>
  <c r="BP15" i="16" s="1"/>
  <c r="BL28" i="8"/>
  <c r="BK28" i="8" s="1"/>
  <c r="DC53" i="12"/>
  <c r="BE7" i="8"/>
  <c r="AN7" i="8"/>
  <c r="AZ7" i="8"/>
  <c r="AO7" i="8"/>
  <c r="CS7" i="8"/>
  <c r="BA7" i="8"/>
  <c r="BB7" i="8"/>
  <c r="AW7" i="8"/>
  <c r="AS7" i="8"/>
  <c r="AX7" i="8"/>
  <c r="AY7" i="8"/>
  <c r="BH7" i="8"/>
  <c r="CT7" i="8"/>
  <c r="AT7" i="8"/>
  <c r="BD7" i="8"/>
  <c r="BJ7" i="8"/>
  <c r="BF7" i="8"/>
  <c r="AV7" i="8"/>
  <c r="AQ7" i="8"/>
  <c r="CW7" i="8"/>
  <c r="AP7" i="8"/>
  <c r="AU7" i="8"/>
  <c r="AR7" i="8"/>
  <c r="BG7" i="8"/>
  <c r="CX7" i="8"/>
  <c r="BC7" i="8"/>
  <c r="BI7" i="8"/>
  <c r="HZ25" i="24"/>
  <c r="AK64" i="7"/>
  <c r="AK61" i="7"/>
  <c r="AK62" i="7"/>
  <c r="AK65" i="7"/>
  <c r="AK68" i="7"/>
  <c r="AK66" i="7"/>
  <c r="AK63" i="7"/>
  <c r="AK67" i="7"/>
  <c r="AO8" i="7"/>
  <c r="CX8" i="7"/>
  <c r="CT8" i="7"/>
  <c r="AN8" i="7"/>
  <c r="AU8" i="7"/>
  <c r="AP8" i="7"/>
  <c r="BH8" i="7"/>
  <c r="BF8" i="7"/>
  <c r="CW8" i="7"/>
  <c r="AR8" i="7"/>
  <c r="BI8" i="7"/>
  <c r="BB8" i="7"/>
  <c r="BA8" i="7"/>
  <c r="BD8" i="7"/>
  <c r="AX8" i="7"/>
  <c r="AV8" i="7"/>
  <c r="BE8" i="7"/>
  <c r="AZ8" i="7"/>
  <c r="AY8" i="7"/>
  <c r="AS8" i="7"/>
  <c r="AQ8" i="7"/>
  <c r="BC8" i="7"/>
  <c r="AT8" i="7"/>
  <c r="BG8" i="7"/>
  <c r="AW8" i="7"/>
  <c r="BJ8" i="7"/>
  <c r="CS8" i="7"/>
  <c r="AU12" i="8"/>
  <c r="AW12" i="8"/>
  <c r="CT12" i="8"/>
  <c r="AT12" i="8"/>
  <c r="AX12" i="8"/>
  <c r="AR12" i="8"/>
  <c r="CX12" i="8"/>
  <c r="BH12" i="8"/>
  <c r="AZ12" i="8"/>
  <c r="AP12" i="8"/>
  <c r="BF12" i="8"/>
  <c r="BB12" i="8"/>
  <c r="AO12" i="8"/>
  <c r="AV12" i="8"/>
  <c r="AN12" i="8"/>
  <c r="BD12" i="8"/>
  <c r="BJ12" i="8"/>
  <c r="CW12" i="8"/>
  <c r="CS12" i="8"/>
  <c r="BC12" i="8"/>
  <c r="AY12" i="8"/>
  <c r="BG12" i="8"/>
  <c r="BE12" i="8"/>
  <c r="BI12" i="8"/>
  <c r="AS12" i="8"/>
  <c r="BA12" i="8"/>
  <c r="AQ12" i="8"/>
  <c r="BL55" i="7"/>
  <c r="BK55" i="7" s="1"/>
  <c r="BL18" i="7"/>
  <c r="BK18" i="7" s="1"/>
  <c r="BL30" i="7"/>
  <c r="BK30" i="7" s="1"/>
  <c r="BL57" i="7"/>
  <c r="BK57" i="7" s="1"/>
  <c r="BL11" i="7"/>
  <c r="BK11" i="7" s="1"/>
  <c r="DC43" i="7"/>
  <c r="BE21" i="7"/>
  <c r="BH21" i="7"/>
  <c r="AZ21" i="7"/>
  <c r="AU21" i="7"/>
  <c r="CX21" i="7"/>
  <c r="AQ21" i="7"/>
  <c r="CW21" i="7"/>
  <c r="BJ21" i="7"/>
  <c r="AW21" i="7"/>
  <c r="AR21" i="7"/>
  <c r="AO21" i="7"/>
  <c r="AV21" i="7"/>
  <c r="CT21" i="7"/>
  <c r="BD21" i="7"/>
  <c r="BG21" i="7"/>
  <c r="AX21" i="7"/>
  <c r="BA21" i="7"/>
  <c r="AT21" i="7"/>
  <c r="BI21" i="7"/>
  <c r="BB21" i="7"/>
  <c r="AP21" i="7"/>
  <c r="AY21" i="7"/>
  <c r="BC21" i="7"/>
  <c r="BF21" i="7"/>
  <c r="AS21" i="7"/>
  <c r="AN21" i="7"/>
  <c r="CS21" i="7"/>
  <c r="BL46" i="7"/>
  <c r="BK46" i="7" s="1"/>
  <c r="BL44" i="7"/>
  <c r="BK44" i="7" s="1"/>
  <c r="BL22" i="7"/>
  <c r="BK22" i="7" s="1"/>
  <c r="BL17" i="7"/>
  <c r="BK17" i="7" s="1"/>
  <c r="BL23" i="7"/>
  <c r="BK23" i="7" s="1"/>
  <c r="BL40" i="8"/>
  <c r="BK40" i="8" s="1"/>
  <c r="BL49" i="7"/>
  <c r="BK49" i="7" s="1"/>
  <c r="BL42" i="7"/>
  <c r="BK42" i="7" s="1"/>
  <c r="BL10" i="7"/>
  <c r="BK10" i="7" s="1"/>
  <c r="BL19" i="7"/>
  <c r="BK19" i="7" s="1"/>
  <c r="BL14" i="8"/>
  <c r="BK14" i="8" s="1"/>
  <c r="BL32" i="7"/>
  <c r="BK32" i="7" s="1"/>
  <c r="BL16" i="8"/>
  <c r="BK16" i="8" s="1"/>
  <c r="BL58" i="7"/>
  <c r="BK58" i="7" s="1"/>
  <c r="BL51" i="7"/>
  <c r="BK51" i="7" s="1"/>
  <c r="BL24" i="7"/>
  <c r="BK24" i="7" s="1"/>
  <c r="BL56" i="7"/>
  <c r="BK56" i="7" s="1"/>
  <c r="BL13" i="7"/>
  <c r="BK13" i="7" s="1"/>
  <c r="AY34" i="7"/>
  <c r="AW34" i="7"/>
  <c r="BH34" i="7"/>
  <c r="BF34" i="7"/>
  <c r="AX34" i="7"/>
  <c r="AN34" i="7"/>
  <c r="BB34" i="7"/>
  <c r="AO34" i="7"/>
  <c r="AQ34" i="7"/>
  <c r="BI34" i="7"/>
  <c r="CS34" i="7"/>
  <c r="BJ34" i="7"/>
  <c r="BG34" i="7"/>
  <c r="CX34" i="7"/>
  <c r="AV34" i="7"/>
  <c r="CW34" i="7"/>
  <c r="BA34" i="7"/>
  <c r="BD34" i="7"/>
  <c r="CT34" i="7"/>
  <c r="AT34" i="7"/>
  <c r="AP34" i="7"/>
  <c r="BC34" i="7"/>
  <c r="AZ34" i="7"/>
  <c r="AR34" i="7"/>
  <c r="BE34" i="7"/>
  <c r="AU34" i="7"/>
  <c r="AS34" i="7"/>
  <c r="DC33" i="7"/>
  <c r="AY23" i="8"/>
  <c r="BI23" i="8"/>
  <c r="BH23" i="8"/>
  <c r="CS23" i="8"/>
  <c r="CX23" i="8"/>
  <c r="AS23" i="8"/>
  <c r="BG23" i="8"/>
  <c r="BJ23" i="8"/>
  <c r="BA23" i="8"/>
  <c r="BE23" i="8"/>
  <c r="BC23" i="8"/>
  <c r="AX23" i="8"/>
  <c r="AT23" i="8"/>
  <c r="BD23" i="8"/>
  <c r="AU23" i="8"/>
  <c r="BF23" i="8"/>
  <c r="AN23" i="8"/>
  <c r="BB23" i="8"/>
  <c r="AQ23" i="8"/>
  <c r="AV23" i="8"/>
  <c r="AZ23" i="8"/>
  <c r="CW23" i="8"/>
  <c r="AW23" i="8"/>
  <c r="AR23" i="8"/>
  <c r="CT23" i="8"/>
  <c r="AO23" i="8"/>
  <c r="AP23" i="8"/>
  <c r="BL9" i="7"/>
  <c r="BK9" i="7" s="1"/>
  <c r="BL16" i="7"/>
  <c r="BK16" i="7" s="1"/>
  <c r="BL38" i="7"/>
  <c r="BK38" i="7" s="1"/>
  <c r="BL26" i="7"/>
  <c r="BK26" i="7" s="1"/>
  <c r="BB24" i="8"/>
  <c r="CW24" i="8"/>
  <c r="CS24" i="8"/>
  <c r="AU24" i="8"/>
  <c r="AN24" i="8"/>
  <c r="BJ24" i="8"/>
  <c r="CT24" i="8"/>
  <c r="BG24" i="8"/>
  <c r="BI24" i="8"/>
  <c r="AP24" i="8"/>
  <c r="AZ24" i="8"/>
  <c r="BF24" i="8"/>
  <c r="BA24" i="8"/>
  <c r="AY24" i="8"/>
  <c r="AR24" i="8"/>
  <c r="AX24" i="8"/>
  <c r="BH24" i="8"/>
  <c r="BD24" i="8"/>
  <c r="AT24" i="8"/>
  <c r="AQ24" i="8"/>
  <c r="AW24" i="8"/>
  <c r="AS24" i="8"/>
  <c r="BC24" i="8"/>
  <c r="AV24" i="8"/>
  <c r="CX24" i="8"/>
  <c r="AO24" i="8"/>
  <c r="BE24" i="8"/>
  <c r="DC51" i="12"/>
  <c r="AB71" i="8"/>
  <c r="AB73" i="8"/>
  <c r="AB72" i="8"/>
  <c r="AB74" i="8"/>
  <c r="AB68" i="8"/>
  <c r="AB69" i="8"/>
  <c r="AB75" i="8"/>
  <c r="AB70" i="8"/>
  <c r="BL45" i="7"/>
  <c r="BK45" i="7" s="1"/>
  <c r="BL36" i="7"/>
  <c r="BK36" i="7" s="1"/>
  <c r="BL47" i="7"/>
  <c r="BK47" i="7" s="1"/>
  <c r="AH75" i="8"/>
  <c r="AH69" i="8"/>
  <c r="AH71" i="8"/>
  <c r="AH73" i="8"/>
  <c r="AH70" i="8"/>
  <c r="AH68" i="8"/>
  <c r="AH72" i="8"/>
  <c r="AH74" i="8"/>
  <c r="BL12" i="7"/>
  <c r="BK12" i="7" s="1"/>
  <c r="BL60" i="7"/>
  <c r="BK60" i="7" s="1"/>
  <c r="BL37" i="7"/>
  <c r="BK37" i="7" s="1"/>
  <c r="BL39" i="7"/>
  <c r="BK39" i="7" s="1"/>
  <c r="AS25" i="8"/>
  <c r="BI25" i="8"/>
  <c r="CS25" i="8"/>
  <c r="AX25" i="8"/>
  <c r="AU25" i="8"/>
  <c r="BD25" i="8"/>
  <c r="CW25" i="8"/>
  <c r="CT25" i="8"/>
  <c r="AW25" i="8"/>
  <c r="AN25" i="8"/>
  <c r="AP25" i="8"/>
  <c r="CX25" i="8"/>
  <c r="AZ25" i="8"/>
  <c r="AT25" i="8"/>
  <c r="AR25" i="8"/>
  <c r="BJ25" i="8"/>
  <c r="BF25" i="8"/>
  <c r="AQ25" i="8"/>
  <c r="BC25" i="8"/>
  <c r="AV25" i="8"/>
  <c r="BA25" i="8"/>
  <c r="BE25" i="8"/>
  <c r="AY25" i="8"/>
  <c r="BH25" i="8"/>
  <c r="BG25" i="8"/>
  <c r="BB25" i="8"/>
  <c r="AO25" i="8"/>
  <c r="BL27" i="7"/>
  <c r="BK27" i="7" s="1"/>
  <c r="BL52" i="7"/>
  <c r="BK52" i="7" s="1"/>
  <c r="BF20" i="8"/>
  <c r="CS20" i="8"/>
  <c r="AW20" i="8"/>
  <c r="AP20" i="8"/>
  <c r="CT20" i="8"/>
  <c r="BJ20" i="8"/>
  <c r="AZ20" i="8"/>
  <c r="BC20" i="8"/>
  <c r="AV20" i="8"/>
  <c r="BG20" i="8"/>
  <c r="AN20" i="8"/>
  <c r="BD20" i="8"/>
  <c r="AR20" i="8"/>
  <c r="BA20" i="8"/>
  <c r="AY20" i="8"/>
  <c r="BE20" i="8"/>
  <c r="AX20" i="8"/>
  <c r="BI20" i="8"/>
  <c r="AS20" i="8"/>
  <c r="BH20" i="8"/>
  <c r="AU20" i="8"/>
  <c r="CW20" i="8"/>
  <c r="AQ20" i="8"/>
  <c r="CX20" i="8"/>
  <c r="BB20" i="8"/>
  <c r="AO20" i="8"/>
  <c r="AT20" i="8"/>
  <c r="CW10" i="8"/>
  <c r="BF10" i="8"/>
  <c r="AN10" i="8"/>
  <c r="AO10" i="8"/>
  <c r="BH10" i="8"/>
  <c r="AU10" i="8"/>
  <c r="AX10" i="8"/>
  <c r="BA10" i="8"/>
  <c r="BJ10" i="8"/>
  <c r="BC10" i="8"/>
  <c r="BB10" i="8"/>
  <c r="AQ10" i="8"/>
  <c r="AW10" i="8"/>
  <c r="AS10" i="8"/>
  <c r="AP10" i="8"/>
  <c r="AY10" i="8"/>
  <c r="BD10" i="8"/>
  <c r="BI10" i="8"/>
  <c r="BG10" i="8"/>
  <c r="AV10" i="8"/>
  <c r="BE10" i="8"/>
  <c r="AZ10" i="8"/>
  <c r="CT10" i="8"/>
  <c r="CS10" i="8"/>
  <c r="AT10" i="8"/>
  <c r="AR10" i="8"/>
  <c r="CX10" i="8"/>
  <c r="BF13" i="8"/>
  <c r="BG13" i="8"/>
  <c r="BI13" i="8"/>
  <c r="AT13" i="8"/>
  <c r="BE13" i="8"/>
  <c r="BJ13" i="8"/>
  <c r="AV13" i="8"/>
  <c r="AU13" i="8"/>
  <c r="BA13" i="8"/>
  <c r="AS13" i="8"/>
  <c r="AN13" i="8"/>
  <c r="CW13" i="8"/>
  <c r="AZ13" i="8"/>
  <c r="AX13" i="8"/>
  <c r="CX13" i="8"/>
  <c r="BC13" i="8"/>
  <c r="CT13" i="8"/>
  <c r="AR13" i="8"/>
  <c r="BB13" i="8"/>
  <c r="AW13" i="8"/>
  <c r="AQ13" i="8"/>
  <c r="CS13" i="8"/>
  <c r="BH13" i="8"/>
  <c r="AO13" i="8"/>
  <c r="BD13" i="8"/>
  <c r="AP13" i="8"/>
  <c r="AY13" i="8"/>
  <c r="IO25" i="24"/>
  <c r="IX41" i="24"/>
  <c r="BL41" i="8"/>
  <c r="BK41" i="8" s="1"/>
  <c r="BL29" i="8"/>
  <c r="BK29" i="8" s="1"/>
  <c r="BL54" i="7"/>
  <c r="BK54" i="7" s="1"/>
  <c r="BL48" i="7"/>
  <c r="BK48" i="7" s="1"/>
  <c r="BL59" i="7"/>
  <c r="BK59" i="7" s="1"/>
  <c r="BL50" i="7"/>
  <c r="BK50" i="7" s="1"/>
  <c r="BL15" i="8"/>
  <c r="BK15" i="8" s="1"/>
  <c r="BL53" i="7"/>
  <c r="BK53" i="7" s="1"/>
  <c r="AQ11" i="8"/>
  <c r="AW11" i="8"/>
  <c r="CW11" i="8"/>
  <c r="AU11" i="8"/>
  <c r="BH11" i="8"/>
  <c r="CT11" i="8"/>
  <c r="BJ11" i="8"/>
  <c r="CS11" i="8"/>
  <c r="CX11" i="8"/>
  <c r="BF11" i="8"/>
  <c r="AS11" i="8"/>
  <c r="AN11" i="8"/>
  <c r="AV11" i="8"/>
  <c r="AP11" i="8"/>
  <c r="BC11" i="8"/>
  <c r="BA11" i="8"/>
  <c r="BG11" i="8"/>
  <c r="AR11" i="8"/>
  <c r="AX11" i="8"/>
  <c r="BE11" i="8"/>
  <c r="AO11" i="8"/>
  <c r="BD11" i="8"/>
  <c r="AZ11" i="8"/>
  <c r="AY11" i="8"/>
  <c r="BB11" i="8"/>
  <c r="BI11" i="8"/>
  <c r="AT11" i="8"/>
  <c r="BL29" i="7"/>
  <c r="BK29" i="7" s="1"/>
  <c r="BL31" i="16"/>
  <c r="BK31" i="16" s="1"/>
  <c r="BO31" i="16" s="1"/>
  <c r="BP31" i="16" s="1"/>
  <c r="DA31" i="16" s="1"/>
  <c r="BL25" i="7"/>
  <c r="BK25" i="7" s="1"/>
  <c r="BL28" i="7"/>
  <c r="BK28" i="7" s="1"/>
  <c r="BL40" i="7"/>
  <c r="BK40" i="7" s="1"/>
  <c r="JG41" i="24"/>
  <c r="IJ7" i="24"/>
  <c r="IO20" i="24"/>
  <c r="HY7" i="24"/>
  <c r="BO38" i="8"/>
  <c r="AU6" i="24"/>
  <c r="AV5" i="24"/>
  <c r="HS11" i="24"/>
  <c r="HY12" i="24"/>
  <c r="II23" i="24"/>
  <c r="IC22" i="24"/>
  <c r="IJ9" i="24"/>
  <c r="DA7" i="7"/>
  <c r="BM18" i="7"/>
  <c r="BN18" i="7"/>
  <c r="CZ46" i="7"/>
  <c r="CV46" i="7"/>
  <c r="CZ37" i="7"/>
  <c r="CV37" i="7"/>
  <c r="CV29" i="7"/>
  <c r="CZ29" i="7"/>
  <c r="BM39" i="7"/>
  <c r="BN39" i="7"/>
  <c r="BN10" i="7"/>
  <c r="BM10" i="7"/>
  <c r="CV19" i="7"/>
  <c r="CZ19" i="7"/>
  <c r="BN14" i="8"/>
  <c r="BM14" i="8"/>
  <c r="CV19" i="8"/>
  <c r="CZ19" i="8"/>
  <c r="IB14" i="24"/>
  <c r="IH15" i="24"/>
  <c r="IR39" i="24"/>
  <c r="IX40" i="24"/>
  <c r="IA21" i="24"/>
  <c r="II19" i="24"/>
  <c r="IV19" i="24" s="1"/>
  <c r="IC18" i="24"/>
  <c r="IE8" i="24"/>
  <c r="IR36" i="24"/>
  <c r="JE36" i="24" s="1"/>
  <c r="IL35" i="24"/>
  <c r="BO14" i="7"/>
  <c r="IR38" i="24"/>
  <c r="JE38" i="24" s="1"/>
  <c r="IL37" i="24"/>
  <c r="IF40" i="24"/>
  <c r="HZ39" i="24"/>
  <c r="HZ37" i="24"/>
  <c r="IF38" i="24"/>
  <c r="IS38" i="24" s="1"/>
  <c r="IM16" i="24"/>
  <c r="IG15" i="24"/>
  <c r="IN33" i="24"/>
  <c r="JA33" i="24" s="1"/>
  <c r="IH32" i="24"/>
  <c r="IO24" i="24"/>
  <c r="II18" i="24"/>
  <c r="IC17" i="24"/>
  <c r="ID8" i="24"/>
  <c r="IQ8" i="24" s="1"/>
  <c r="HX7" i="24"/>
  <c r="BN16" i="8"/>
  <c r="BM16" i="8"/>
  <c r="CZ58" i="7"/>
  <c r="CV58" i="7"/>
  <c r="CV22" i="7"/>
  <c r="CZ22" i="7"/>
  <c r="CZ9" i="7"/>
  <c r="CV9" i="7"/>
  <c r="CZ41" i="8"/>
  <c r="CV41" i="8"/>
  <c r="CZ29" i="8"/>
  <c r="CV29" i="8"/>
  <c r="CV51" i="7"/>
  <c r="CZ51" i="7"/>
  <c r="BN51" i="7"/>
  <c r="BM51" i="7"/>
  <c r="CV24" i="7"/>
  <c r="CZ24" i="7"/>
  <c r="CZ23" i="7"/>
  <c r="CV23" i="7"/>
  <c r="CV17" i="8"/>
  <c r="CZ17" i="8"/>
  <c r="CZ59" i="7"/>
  <c r="CV59" i="7"/>
  <c r="BN59" i="7"/>
  <c r="BM59" i="7"/>
  <c r="BM50" i="7"/>
  <c r="BN50" i="7"/>
  <c r="CZ16" i="7"/>
  <c r="CV16" i="7"/>
  <c r="CV36" i="7"/>
  <c r="CZ36" i="7"/>
  <c r="CZ56" i="7"/>
  <c r="CV56" i="7"/>
  <c r="CV57" i="7"/>
  <c r="CZ57" i="7"/>
  <c r="CV28" i="7"/>
  <c r="CZ28" i="7"/>
  <c r="CZ27" i="7"/>
  <c r="CV27" i="7"/>
  <c r="CZ47" i="7"/>
  <c r="CV47" i="7"/>
  <c r="CV26" i="8"/>
  <c r="CZ26" i="8"/>
  <c r="BO41" i="7"/>
  <c r="BO18" i="8"/>
  <c r="JK28" i="24"/>
  <c r="IM30" i="24"/>
  <c r="IZ30" i="24" s="1"/>
  <c r="IG29" i="24"/>
  <c r="BO30" i="8"/>
  <c r="IK8" i="24"/>
  <c r="IX8" i="24" s="1"/>
  <c r="IE7" i="24"/>
  <c r="BO20" i="7"/>
  <c r="IE24" i="24"/>
  <c r="IA17" i="24"/>
  <c r="IG18" i="24"/>
  <c r="IT18" i="24" s="1"/>
  <c r="DA15" i="7"/>
  <c r="ID12" i="24"/>
  <c r="BM44" i="7"/>
  <c r="BN44" i="7"/>
  <c r="BN21" i="8"/>
  <c r="BM21" i="8"/>
  <c r="BN39" i="8"/>
  <c r="BM39" i="8"/>
  <c r="CV39" i="8"/>
  <c r="CZ39" i="8"/>
  <c r="BM48" i="7"/>
  <c r="BN48" i="7"/>
  <c r="BM36" i="7"/>
  <c r="BN36" i="7"/>
  <c r="CV27" i="8"/>
  <c r="CZ27" i="8"/>
  <c r="BM27" i="8"/>
  <c r="BN27" i="8"/>
  <c r="BM49" i="7"/>
  <c r="BN49" i="7"/>
  <c r="BN56" i="7"/>
  <c r="BM56" i="7"/>
  <c r="BM15" i="8"/>
  <c r="BN15" i="8"/>
  <c r="BM27" i="7"/>
  <c r="BN27" i="7"/>
  <c r="IF13" i="24"/>
  <c r="IS13" i="24" s="1"/>
  <c r="JF13" i="24" s="1"/>
  <c r="HZ12" i="24"/>
  <c r="IF15" i="24"/>
  <c r="IS15" i="24" s="1"/>
  <c r="HZ14" i="24"/>
  <c r="ID7" i="24"/>
  <c r="IQ7" i="24" s="1"/>
  <c r="IE19" i="24"/>
  <c r="IK20" i="24"/>
  <c r="HY23" i="24"/>
  <c r="IL23" i="24" s="1"/>
  <c r="HS22" i="24"/>
  <c r="CV45" i="7"/>
  <c r="CZ45" i="7"/>
  <c r="CV12" i="7"/>
  <c r="CZ12" i="7"/>
  <c r="CV16" i="8"/>
  <c r="CZ16" i="8"/>
  <c r="BN58" i="7"/>
  <c r="BM58" i="7"/>
  <c r="BM36" i="8"/>
  <c r="BN36" i="8"/>
  <c r="BM17" i="7"/>
  <c r="BN17" i="7"/>
  <c r="BM23" i="7"/>
  <c r="BN23" i="7"/>
  <c r="BM16" i="7"/>
  <c r="BN16" i="7"/>
  <c r="BM38" i="7"/>
  <c r="BN38" i="7"/>
  <c r="CZ30" i="7"/>
  <c r="CV30" i="7"/>
  <c r="BM30" i="7"/>
  <c r="BN30" i="7"/>
  <c r="IF25" i="24"/>
  <c r="HZ24" i="24"/>
  <c r="CV26" i="7"/>
  <c r="CZ26" i="7"/>
  <c r="JL14" i="24"/>
  <c r="IL41" i="24"/>
  <c r="BO31" i="8"/>
  <c r="HZ15" i="24"/>
  <c r="IF16" i="24"/>
  <c r="IT12" i="24"/>
  <c r="IZ13" i="24"/>
  <c r="IM31" i="24"/>
  <c r="IZ31" i="24" s="1"/>
  <c r="IG30" i="24"/>
  <c r="IV34" i="24"/>
  <c r="HZ27" i="24"/>
  <c r="IF28" i="24"/>
  <c r="IS28" i="24" s="1"/>
  <c r="JF28" i="24" s="1"/>
  <c r="HY24" i="24"/>
  <c r="HS23" i="24"/>
  <c r="IF9" i="24"/>
  <c r="HZ8" i="24"/>
  <c r="BO42" i="8"/>
  <c r="BO33" i="8"/>
  <c r="II22" i="24"/>
  <c r="IV22" i="24" s="1"/>
  <c r="IC21" i="24"/>
  <c r="IF18" i="24"/>
  <c r="HZ17" i="24"/>
  <c r="HR9" i="24"/>
  <c r="HL8" i="24"/>
  <c r="IO32" i="24"/>
  <c r="IU33" i="24"/>
  <c r="IE18" i="24"/>
  <c r="IK19" i="24"/>
  <c r="BN12" i="7"/>
  <c r="BM12" i="7"/>
  <c r="CZ60" i="7"/>
  <c r="CV60" i="7"/>
  <c r="BM37" i="7"/>
  <c r="BN37" i="7"/>
  <c r="CV22" i="8"/>
  <c r="CZ22" i="8"/>
  <c r="BM9" i="7"/>
  <c r="BN9" i="7"/>
  <c r="CV21" i="8"/>
  <c r="CZ21" i="8"/>
  <c r="BM29" i="8"/>
  <c r="BN29" i="8"/>
  <c r="BN54" i="7"/>
  <c r="BM54" i="7"/>
  <c r="CV40" i="8"/>
  <c r="CZ40" i="8"/>
  <c r="CZ15" i="8"/>
  <c r="CV15" i="8"/>
  <c r="CZ14" i="8"/>
  <c r="CV14" i="8"/>
  <c r="BM19" i="8"/>
  <c r="BN19" i="8"/>
  <c r="IV40" i="24"/>
  <c r="JB41" i="24"/>
  <c r="CV40" i="7"/>
  <c r="CZ40" i="7"/>
  <c r="BM40" i="7"/>
  <c r="BN40" i="7"/>
  <c r="BM26" i="7"/>
  <c r="BN26" i="7"/>
  <c r="JK37" i="24"/>
  <c r="IY33" i="24"/>
  <c r="BO37" i="8"/>
  <c r="JA18" i="24"/>
  <c r="IP33" i="24"/>
  <c r="JC33" i="24" s="1"/>
  <c r="IJ32" i="24"/>
  <c r="JQ38" i="24"/>
  <c r="IF35" i="24"/>
  <c r="IS35" i="24" s="1"/>
  <c r="HZ34" i="24"/>
  <c r="IV33" i="24"/>
  <c r="IP32" i="24"/>
  <c r="IR41" i="24"/>
  <c r="IP34" i="24"/>
  <c r="JC34" i="24" s="1"/>
  <c r="IJ33" i="24"/>
  <c r="IE25" i="24"/>
  <c r="IL10" i="24"/>
  <c r="IY10" i="24" s="1"/>
  <c r="IH8" i="24"/>
  <c r="IH11" i="24"/>
  <c r="BO35" i="8"/>
  <c r="IG32" i="24"/>
  <c r="IM33" i="24"/>
  <c r="HX10" i="24"/>
  <c r="JN34" i="24"/>
  <c r="ID14" i="24"/>
  <c r="BM45" i="7"/>
  <c r="BN45" i="7"/>
  <c r="BN32" i="7"/>
  <c r="BM32" i="7"/>
  <c r="CZ44" i="7"/>
  <c r="CV44" i="7"/>
  <c r="CZ39" i="7"/>
  <c r="CV39" i="7"/>
  <c r="CV54" i="7"/>
  <c r="CZ54" i="7"/>
  <c r="CV17" i="7"/>
  <c r="CZ17" i="7"/>
  <c r="CZ48" i="7"/>
  <c r="CV48" i="7"/>
  <c r="CV50" i="7"/>
  <c r="CZ50" i="7"/>
  <c r="CV49" i="7"/>
  <c r="CZ49" i="7"/>
  <c r="CZ38" i="7"/>
  <c r="CV38" i="7"/>
  <c r="CV42" i="7"/>
  <c r="CZ42" i="7"/>
  <c r="HY25" i="24"/>
  <c r="HS24" i="24"/>
  <c r="CZ53" i="7"/>
  <c r="CV53" i="7"/>
  <c r="CV11" i="7"/>
  <c r="CZ11" i="7"/>
  <c r="BN47" i="7"/>
  <c r="BM47" i="7"/>
  <c r="BN13" i="7"/>
  <c r="BM13" i="7"/>
  <c r="IK9" i="24"/>
  <c r="BO32" i="8"/>
  <c r="IM40" i="24"/>
  <c r="IG39" i="24"/>
  <c r="IX22" i="24"/>
  <c r="JE21" i="24" s="1"/>
  <c r="IO16" i="24"/>
  <c r="JB16" i="24" s="1"/>
  <c r="II15" i="24"/>
  <c r="HY20" i="24"/>
  <c r="IL20" i="24" s="1"/>
  <c r="IY20" i="24" s="1"/>
  <c r="HS19" i="24"/>
  <c r="IY36" i="24"/>
  <c r="IG27" i="24"/>
  <c r="IM28" i="24"/>
  <c r="IZ28" i="24" s="1"/>
  <c r="IN39" i="24"/>
  <c r="IU38" i="24" s="1"/>
  <c r="IT40" i="24"/>
  <c r="ID11" i="24"/>
  <c r="IQ11" i="24" s="1"/>
  <c r="JD11" i="24" s="1"/>
  <c r="HR10" i="24"/>
  <c r="HL9" i="24"/>
  <c r="HY13" i="24"/>
  <c r="IL13" i="24" s="1"/>
  <c r="IY13" i="24" s="1"/>
  <c r="HS12" i="24"/>
  <c r="IB9" i="24"/>
  <c r="IH10" i="24"/>
  <c r="IU10" i="24" s="1"/>
  <c r="BN60" i="7"/>
  <c r="BM60" i="7"/>
  <c r="BM29" i="7"/>
  <c r="BN29" i="7"/>
  <c r="BN22" i="7"/>
  <c r="BM22" i="7"/>
  <c r="BM41" i="8"/>
  <c r="BN41" i="8"/>
  <c r="BM24" i="7"/>
  <c r="BN24" i="7"/>
  <c r="BN25" i="7"/>
  <c r="BM25" i="7"/>
  <c r="BN42" i="7"/>
  <c r="BM42" i="7"/>
  <c r="CZ10" i="7"/>
  <c r="CV10" i="7"/>
  <c r="BM57" i="7"/>
  <c r="BN57" i="7"/>
  <c r="BM28" i="7"/>
  <c r="BN28" i="7"/>
  <c r="CZ52" i="7"/>
  <c r="CV52" i="7"/>
  <c r="BM26" i="8"/>
  <c r="BN26" i="8"/>
  <c r="IU39" i="24"/>
  <c r="JA40" i="24"/>
  <c r="DA31" i="7"/>
  <c r="IS41" i="24"/>
  <c r="DA35" i="7"/>
  <c r="IZ41" i="24"/>
  <c r="IF39" i="24"/>
  <c r="IS39" i="24" s="1"/>
  <c r="HZ38" i="24"/>
  <c r="BO28" i="8"/>
  <c r="IR27" i="24"/>
  <c r="JE27" i="24" s="1"/>
  <c r="HY11" i="24"/>
  <c r="IL11" i="24" s="1"/>
  <c r="HS10" i="24"/>
  <c r="IK25" i="24"/>
  <c r="IE13" i="24"/>
  <c r="IR13" i="24" s="1"/>
  <c r="HX11" i="24"/>
  <c r="IK11" i="24" s="1"/>
  <c r="JN27" i="24"/>
  <c r="KA27" i="24" s="1"/>
  <c r="JA11" i="24"/>
  <c r="IH14" i="24"/>
  <c r="IB13" i="24"/>
  <c r="IT31" i="24"/>
  <c r="IN30" i="24"/>
  <c r="CZ55" i="7"/>
  <c r="CV55" i="7"/>
  <c r="BN55" i="7"/>
  <c r="BM55" i="7"/>
  <c r="CZ32" i="7"/>
  <c r="CV32" i="7"/>
  <c r="CV18" i="7"/>
  <c r="CZ18" i="7"/>
  <c r="BN46" i="7"/>
  <c r="BM46" i="7"/>
  <c r="BM22" i="8"/>
  <c r="BN22" i="8"/>
  <c r="CV36" i="8"/>
  <c r="CZ36" i="8"/>
  <c r="BM17" i="8"/>
  <c r="BN17" i="8"/>
  <c r="BN40" i="8"/>
  <c r="BM40" i="8"/>
  <c r="CZ25" i="7"/>
  <c r="CV25" i="7"/>
  <c r="BM53" i="7"/>
  <c r="BN53" i="7"/>
  <c r="BM19" i="7"/>
  <c r="BN19" i="7"/>
  <c r="BN11" i="7"/>
  <c r="BM11" i="7"/>
  <c r="BM52" i="7"/>
  <c r="BN52" i="7"/>
  <c r="CZ13" i="7"/>
  <c r="CV13" i="7"/>
  <c r="JM28" i="24"/>
  <c r="KG28" i="24"/>
  <c r="JE20" i="24"/>
  <c r="IV7" i="24"/>
  <c r="JS29" i="24"/>
  <c r="JD41" i="24"/>
  <c r="IP25" i="24"/>
  <c r="IQ25" i="24"/>
  <c r="IQ12" i="24"/>
  <c r="IV11" i="24"/>
  <c r="IP10" i="24"/>
  <c r="JG18" i="24"/>
  <c r="DA14" i="16"/>
  <c r="JF15" i="24"/>
  <c r="DA19" i="16"/>
  <c r="JE40" i="24"/>
  <c r="JC19" i="24"/>
  <c r="IW18" i="24"/>
  <c r="JJ36" i="24"/>
  <c r="JD35" i="24"/>
  <c r="IV21" i="24"/>
  <c r="IP20" i="24"/>
  <c r="JC27" i="24"/>
  <c r="JJ27" i="24"/>
  <c r="IY19" i="24"/>
  <c r="IS18" i="24"/>
  <c r="DA29" i="16"/>
  <c r="IP8" i="24"/>
  <c r="JF33" i="24"/>
  <c r="IZ32" i="24"/>
  <c r="JM30" i="24"/>
  <c r="IW22" i="24"/>
  <c r="IQ21" i="24"/>
  <c r="IO11" i="24"/>
  <c r="II10" i="24"/>
  <c r="IX17" i="24"/>
  <c r="IR16" i="24"/>
  <c r="JS31" i="24"/>
  <c r="JC36" i="24"/>
  <c r="IW35" i="24"/>
  <c r="JL10" i="24"/>
  <c r="IY22" i="24"/>
  <c r="IS21" i="24"/>
  <c r="IY21" i="24"/>
  <c r="JD28" i="24"/>
  <c r="IX27" i="24"/>
  <c r="DA15" i="16"/>
  <c r="JF32" i="24"/>
  <c r="IW25" i="24"/>
  <c r="IQ24" i="24"/>
  <c r="IQ10" i="24"/>
  <c r="JD36" i="24"/>
  <c r="IX35" i="24"/>
  <c r="JJ34" i="24"/>
  <c r="JD33" i="24"/>
  <c r="JJ37" i="24"/>
  <c r="JJ41" i="24"/>
  <c r="JD40" i="24"/>
  <c r="IV25" i="24"/>
  <c r="IP24" i="24"/>
  <c r="JF27" i="24"/>
  <c r="JJ15" i="24"/>
  <c r="JD37" i="24"/>
  <c r="IX36" i="24"/>
  <c r="JC41" i="24"/>
  <c r="IW40" i="24"/>
  <c r="IV16" i="24"/>
  <c r="IP15" i="24"/>
  <c r="JE28" i="24"/>
  <c r="IY27" i="24"/>
  <c r="L16" i="17"/>
  <c r="R37" i="17"/>
  <c r="H17" i="17"/>
  <c r="J15" i="17"/>
  <c r="K39" i="17"/>
  <c r="J12" i="17"/>
  <c r="R11" i="17"/>
  <c r="CN46" i="11"/>
  <c r="CF45" i="13"/>
  <c r="BU45" i="13"/>
  <c r="CH7" i="8"/>
  <c r="CH7" i="16" s="1"/>
  <c r="CN7" i="8"/>
  <c r="CM7" i="8"/>
  <c r="CM7" i="16" s="1"/>
  <c r="CJ7" i="8"/>
  <c r="CJ7" i="16" s="1"/>
  <c r="BU8" i="7"/>
  <c r="CC8" i="7"/>
  <c r="CM8" i="7"/>
  <c r="BU12" i="8"/>
  <c r="BU12" i="16" s="1"/>
  <c r="BY12" i="8"/>
  <c r="BY12" i="16" s="1"/>
  <c r="CJ12" i="8"/>
  <c r="CJ12" i="16" s="1"/>
  <c r="CA59" i="11"/>
  <c r="BZ60" i="12" s="1"/>
  <c r="BZ59" i="13" s="1"/>
  <c r="BT57" i="16"/>
  <c r="CK21" i="7"/>
  <c r="CK21" i="8" s="1"/>
  <c r="CK21" i="16" s="1"/>
  <c r="BZ21" i="7"/>
  <c r="BZ21" i="8" s="1"/>
  <c r="BZ21" i="16" s="1"/>
  <c r="CD21" i="7"/>
  <c r="CD21" i="8" s="1"/>
  <c r="CD21" i="16" s="1"/>
  <c r="BV21" i="7"/>
  <c r="BV21" i="8" s="1"/>
  <c r="BV21" i="16" s="1"/>
  <c r="CG47" i="11"/>
  <c r="CG47" i="12" s="1"/>
  <c r="CG47" i="13" s="1"/>
  <c r="BZ46" i="12"/>
  <c r="BZ46" i="13" s="1"/>
  <c r="BS55" i="17"/>
  <c r="BS54" i="11" s="1"/>
  <c r="BS55" i="12" s="1"/>
  <c r="BS54" i="13" s="1"/>
  <c r="CI56" i="8"/>
  <c r="CI56" i="16" s="1"/>
  <c r="CI57" i="17" s="1"/>
  <c r="CI56" i="11" s="1"/>
  <c r="CI57" i="12" s="1"/>
  <c r="CI56" i="13" s="1"/>
  <c r="CN34" i="7"/>
  <c r="CY34" i="7"/>
  <c r="CY34" i="8" s="1"/>
  <c r="CY34" i="16" s="1"/>
  <c r="CF34" i="7"/>
  <c r="CF34" i="8" s="1"/>
  <c r="CF34" i="16" s="1"/>
  <c r="CL23" i="8"/>
  <c r="CL23" i="16" s="1"/>
  <c r="CD23" i="8"/>
  <c r="CD23" i="16" s="1"/>
  <c r="BS44" i="16"/>
  <c r="BS44" i="17" s="1"/>
  <c r="BS44" i="11" s="1"/>
  <c r="BS44" i="12" s="1"/>
  <c r="BS44" i="13" s="1"/>
  <c r="BZ57" i="8"/>
  <c r="BZ57" i="16" s="1"/>
  <c r="BZ58" i="17" s="1"/>
  <c r="BZ57" i="11" s="1"/>
  <c r="BZ58" i="12" s="1"/>
  <c r="BX53" i="17"/>
  <c r="BU24" i="8"/>
  <c r="BU24" i="16" s="1"/>
  <c r="BV24" i="8"/>
  <c r="BV24" i="16" s="1"/>
  <c r="CG46" i="12"/>
  <c r="CG46" i="13" s="1"/>
  <c r="CG60" i="17"/>
  <c r="CG59" i="11" s="1"/>
  <c r="CF60" i="12" s="1"/>
  <c r="CB47" i="11"/>
  <c r="CB47" i="12" s="1"/>
  <c r="CB47" i="13" s="1"/>
  <c r="CG54" i="8"/>
  <c r="CL25" i="8"/>
  <c r="CL25" i="16" s="1"/>
  <c r="BZ25" i="8"/>
  <c r="BZ25" i="16" s="1"/>
  <c r="CI25" i="8"/>
  <c r="CI25" i="16" s="1"/>
  <c r="CJ25" i="8"/>
  <c r="CJ25" i="16" s="1"/>
  <c r="BZ52" i="16"/>
  <c r="BZ53" i="17" s="1"/>
  <c r="CF20" i="8"/>
  <c r="CF20" i="16" s="1"/>
  <c r="CB20" i="8"/>
  <c r="CB20" i="16" s="1"/>
  <c r="BT20" i="8"/>
  <c r="BT20" i="16" s="1"/>
  <c r="BR10" i="8"/>
  <c r="BR10" i="16" s="1"/>
  <c r="CN10" i="8"/>
  <c r="CJ10" i="8"/>
  <c r="CJ10" i="16" s="1"/>
  <c r="CY10" i="8"/>
  <c r="CY10" i="16" s="1"/>
  <c r="BX13" i="8"/>
  <c r="BX13" i="16" s="1"/>
  <c r="CF13" i="8"/>
  <c r="CF13" i="16" s="1"/>
  <c r="CK13" i="8"/>
  <c r="CK13" i="16" s="1"/>
  <c r="CF46" i="11"/>
  <c r="BU56" i="16"/>
  <c r="BU57" i="17" s="1"/>
  <c r="BU56" i="11" s="1"/>
  <c r="BU57" i="12" s="1"/>
  <c r="BU56" i="13" s="1"/>
  <c r="BZ11" i="8"/>
  <c r="BZ11" i="16" s="1"/>
  <c r="CI11" i="8"/>
  <c r="CI11" i="16" s="1"/>
  <c r="CJ11" i="8"/>
  <c r="CJ11" i="16" s="1"/>
  <c r="CE11" i="8"/>
  <c r="CE11" i="16" s="1"/>
  <c r="CK44" i="12"/>
  <c r="CK44" i="13" s="1"/>
  <c r="BW48" i="8"/>
  <c r="BW48" i="16" s="1"/>
  <c r="BW49" i="17" s="1"/>
  <c r="BW48" i="11" s="1"/>
  <c r="BW48" i="12" s="1"/>
  <c r="BW48" i="13" s="1"/>
  <c r="CG50" i="17"/>
  <c r="CA47" i="13"/>
  <c r="DB46" i="7"/>
  <c r="DB46" i="8" s="1"/>
  <c r="DB46" i="16" s="1"/>
  <c r="DB29" i="7"/>
  <c r="DB19" i="7"/>
  <c r="DB58" i="7"/>
  <c r="DB58" i="8" s="1"/>
  <c r="DB58" i="16" s="1"/>
  <c r="DB59" i="17" s="1"/>
  <c r="DB58" i="11" s="1"/>
  <c r="DA59" i="12" s="1"/>
  <c r="DB51" i="7"/>
  <c r="DB51" i="8" s="1"/>
  <c r="DB51" i="16" s="1"/>
  <c r="DB52" i="17" s="1"/>
  <c r="CU23" i="7"/>
  <c r="CU59" i="7"/>
  <c r="CU59" i="8" s="1"/>
  <c r="CU59" i="16" s="1"/>
  <c r="CU60" i="17" s="1"/>
  <c r="CU59" i="11" s="1"/>
  <c r="CT60" i="12" s="1"/>
  <c r="CP48" i="7"/>
  <c r="CP48" i="8" s="1"/>
  <c r="CP48" i="16" s="1"/>
  <c r="BQ56" i="7"/>
  <c r="CO17" i="7"/>
  <c r="BQ12" i="7"/>
  <c r="CO32" i="7"/>
  <c r="CO32" i="8" s="1"/>
  <c r="CO32" i="16" s="1"/>
  <c r="DB54" i="7"/>
  <c r="DB54" i="8" s="1"/>
  <c r="DB54" i="16" s="1"/>
  <c r="DB55" i="17" s="1"/>
  <c r="DB54" i="11" s="1"/>
  <c r="DB55" i="12" s="1"/>
  <c r="CU53" i="7"/>
  <c r="CO13" i="7"/>
  <c r="K22" i="17"/>
  <c r="CU10" i="7"/>
  <c r="N40" i="17"/>
  <c r="M41" i="17"/>
  <c r="CU32" i="7"/>
  <c r="CU32" i="8" s="1"/>
  <c r="CU32" i="16" s="1"/>
  <c r="Z28" i="17"/>
  <c r="R28" i="17"/>
  <c r="CU52" i="7"/>
  <c r="CU52" i="8" s="1"/>
  <c r="CU52" i="16" s="1"/>
  <c r="CU53" i="17" s="1"/>
  <c r="AA27" i="17"/>
  <c r="CU55" i="7"/>
  <c r="CU55" i="8" s="1"/>
  <c r="CU55" i="16" s="1"/>
  <c r="CU56" i="17" s="1"/>
  <c r="CU55" i="11" s="1"/>
  <c r="CU56" i="12" s="1"/>
  <c r="DB18" i="7"/>
  <c r="DB18" i="8" s="1"/>
  <c r="DB18" i="16" s="1"/>
  <c r="CH60" i="11"/>
  <c r="CH63" i="12" s="1"/>
  <c r="CH60" i="13" s="1"/>
  <c r="CI60" i="16"/>
  <c r="CI61" i="17" s="1"/>
  <c r="CI60" i="11" s="1"/>
  <c r="CI63" i="12" s="1"/>
  <c r="CI60" i="13" s="1"/>
  <c r="BV7" i="8"/>
  <c r="BV7" i="16" s="1"/>
  <c r="CI7" i="8"/>
  <c r="CI7" i="16" s="1"/>
  <c r="CY7" i="8"/>
  <c r="CY7" i="16" s="1"/>
  <c r="CL8" i="7"/>
  <c r="CB8" i="7"/>
  <c r="CY12" i="8"/>
  <c r="CY12" i="16" s="1"/>
  <c r="CH12" i="8"/>
  <c r="CH12" i="16" s="1"/>
  <c r="BX46" i="12"/>
  <c r="BX46" i="13" s="1"/>
  <c r="CB50" i="16"/>
  <c r="CB51" i="17" s="1"/>
  <c r="CB50" i="11" s="1"/>
  <c r="CB50" i="12" s="1"/>
  <c r="CB50" i="13" s="1"/>
  <c r="CC21" i="7"/>
  <c r="CC21" i="8" s="1"/>
  <c r="CC21" i="16" s="1"/>
  <c r="BU21" i="7"/>
  <c r="BU21" i="8" s="1"/>
  <c r="BU21" i="16" s="1"/>
  <c r="BW21" i="7"/>
  <c r="BW21" i="8" s="1"/>
  <c r="BW21" i="16" s="1"/>
  <c r="CK54" i="16"/>
  <c r="CK55" i="17" s="1"/>
  <c r="CK54" i="11" s="1"/>
  <c r="CK55" i="12" s="1"/>
  <c r="CK54" i="13" s="1"/>
  <c r="CY57" i="12"/>
  <c r="BV53" i="17"/>
  <c r="CJ60" i="8"/>
  <c r="CJ60" i="16" s="1"/>
  <c r="CG56" i="8"/>
  <c r="BS26" i="16"/>
  <c r="CE34" i="7"/>
  <c r="CE34" i="8" s="1"/>
  <c r="CE34" i="16" s="1"/>
  <c r="BY34" i="7"/>
  <c r="BY34" i="8" s="1"/>
  <c r="BY34" i="16" s="1"/>
  <c r="CC34" i="7"/>
  <c r="CC34" i="8" s="1"/>
  <c r="CC34" i="16" s="1"/>
  <c r="CN23" i="8"/>
  <c r="CH23" i="8"/>
  <c r="CH23" i="16" s="1"/>
  <c r="CE23" i="8"/>
  <c r="CE23" i="16" s="1"/>
  <c r="BR23" i="8"/>
  <c r="BR23" i="16" s="1"/>
  <c r="CB58" i="17"/>
  <c r="CB57" i="11" s="1"/>
  <c r="CB58" i="12" s="1"/>
  <c r="CB57" i="13" s="1"/>
  <c r="CJ24" i="8"/>
  <c r="CJ24" i="16" s="1"/>
  <c r="CA24" i="8"/>
  <c r="CA24" i="16" s="1"/>
  <c r="CF24" i="8"/>
  <c r="CF24" i="16" s="1"/>
  <c r="CD67" i="8"/>
  <c r="CD70" i="16" s="1"/>
  <c r="CL50" i="8"/>
  <c r="BV67" i="8"/>
  <c r="BV70" i="16" s="1"/>
  <c r="IQ26" i="24"/>
  <c r="BT25" i="8"/>
  <c r="BT25" i="16" s="1"/>
  <c r="CE25" i="8"/>
  <c r="CE25" i="16" s="1"/>
  <c r="CI20" i="8"/>
  <c r="CI20" i="16" s="1"/>
  <c r="BY20" i="8"/>
  <c r="BY20" i="16" s="1"/>
  <c r="CH20" i="8"/>
  <c r="CH20" i="16" s="1"/>
  <c r="CY20" i="8"/>
  <c r="CY20" i="16" s="1"/>
  <c r="CK10" i="8"/>
  <c r="CK10" i="16" s="1"/>
  <c r="BT10" i="8"/>
  <c r="BT10" i="16" s="1"/>
  <c r="BY10" i="8"/>
  <c r="BY10" i="16" s="1"/>
  <c r="CI13" i="8"/>
  <c r="CI13" i="16" s="1"/>
  <c r="CD13" i="8"/>
  <c r="CD13" i="16" s="1"/>
  <c r="BR13" i="8"/>
  <c r="BR13" i="16" s="1"/>
  <c r="JD42" i="24"/>
  <c r="CY48" i="16"/>
  <c r="CY49" i="17" s="1"/>
  <c r="CY48" i="11" s="1"/>
  <c r="CY48" i="12" s="1"/>
  <c r="CY48" i="13" s="1"/>
  <c r="IE26" i="24"/>
  <c r="BV11" i="8"/>
  <c r="BV11" i="16" s="1"/>
  <c r="BU11" i="8"/>
  <c r="BU11" i="16" s="1"/>
  <c r="CL11" i="8"/>
  <c r="CL11" i="16" s="1"/>
  <c r="CG44" i="17"/>
  <c r="CG44" i="11" s="1"/>
  <c r="CG44" i="12" s="1"/>
  <c r="CG44" i="13" s="1"/>
  <c r="CF48" i="16"/>
  <c r="CF49" i="17" s="1"/>
  <c r="CF48" i="11" s="1"/>
  <c r="CF48" i="12" s="1"/>
  <c r="CF48" i="13" s="1"/>
  <c r="CB57" i="12"/>
  <c r="CH47" i="11"/>
  <c r="CO39" i="7"/>
  <c r="CU19" i="7"/>
  <c r="DB41" i="8"/>
  <c r="DB41" i="16" s="1"/>
  <c r="CU51" i="7"/>
  <c r="CU51" i="8" s="1"/>
  <c r="CU51" i="16" s="1"/>
  <c r="CU52" i="17" s="1"/>
  <c r="DB23" i="7"/>
  <c r="CU16" i="7"/>
  <c r="DB57" i="7"/>
  <c r="DB57" i="8" s="1"/>
  <c r="DB57" i="16" s="1"/>
  <c r="DB58" i="17" s="1"/>
  <c r="DB57" i="11" s="1"/>
  <c r="DB58" i="12" s="1"/>
  <c r="DB57" i="13" s="1"/>
  <c r="DB47" i="7"/>
  <c r="DB47" i="8" s="1"/>
  <c r="DB47" i="16" s="1"/>
  <c r="DB48" i="17" s="1"/>
  <c r="DB47" i="11" s="1"/>
  <c r="DB47" i="12" s="1"/>
  <c r="DB47" i="13" s="1"/>
  <c r="K8" i="17"/>
  <c r="CR15" i="7"/>
  <c r="BQ48" i="7"/>
  <c r="BQ48" i="8" s="1"/>
  <c r="BQ48" i="16" s="1"/>
  <c r="BQ49" i="17" s="1"/>
  <c r="BQ48" i="11" s="1"/>
  <c r="BQ48" i="12" s="1"/>
  <c r="BQ48" i="13" s="1"/>
  <c r="CO15" i="8"/>
  <c r="CO15" i="16" s="1"/>
  <c r="CU16" i="8"/>
  <c r="CU16" i="16" s="1"/>
  <c r="BQ17" i="7"/>
  <c r="BQ17" i="8" s="1"/>
  <c r="BQ17" i="16" s="1"/>
  <c r="BQ38" i="7"/>
  <c r="BQ38" i="8" s="1"/>
  <c r="BQ38" i="16" s="1"/>
  <c r="BQ30" i="7"/>
  <c r="BQ30" i="8" s="1"/>
  <c r="BQ30" i="16" s="1"/>
  <c r="CP31" i="8"/>
  <c r="CP31" i="16" s="1"/>
  <c r="I34" i="17"/>
  <c r="AI8" i="8"/>
  <c r="DB60" i="7"/>
  <c r="CU15" i="8"/>
  <c r="CU15" i="16" s="1"/>
  <c r="BQ40" i="7"/>
  <c r="I33" i="17"/>
  <c r="AA34" i="17"/>
  <c r="DB44" i="7"/>
  <c r="DB44" i="8" s="1"/>
  <c r="DB44" i="16" s="1"/>
  <c r="DB44" i="17" s="1"/>
  <c r="CU54" i="7"/>
  <c r="CU54" i="8" s="1"/>
  <c r="CU54" i="16" s="1"/>
  <c r="CU55" i="17" s="1"/>
  <c r="CU54" i="11" s="1"/>
  <c r="CU55" i="12" s="1"/>
  <c r="CU54" i="13" s="1"/>
  <c r="DB50" i="7"/>
  <c r="DB50" i="8" s="1"/>
  <c r="DB50" i="16" s="1"/>
  <c r="DB51" i="17" s="1"/>
  <c r="DB50" i="11" s="1"/>
  <c r="BQ13" i="7"/>
  <c r="O16" i="17"/>
  <c r="H38" i="17"/>
  <c r="H10" i="17"/>
  <c r="BQ22" i="7"/>
  <c r="BQ22" i="8" s="1"/>
  <c r="BQ22" i="16" s="1"/>
  <c r="BQ24" i="7"/>
  <c r="DB10" i="7"/>
  <c r="DB52" i="7"/>
  <c r="DB52" i="8" s="1"/>
  <c r="DB52" i="16" s="1"/>
  <c r="DB53" i="17" s="1"/>
  <c r="CR31" i="7"/>
  <c r="DB55" i="7"/>
  <c r="DB55" i="8" s="1"/>
  <c r="DB55" i="16" s="1"/>
  <c r="DB56" i="17" s="1"/>
  <c r="DB55" i="11" s="1"/>
  <c r="DB56" i="12" s="1"/>
  <c r="DB55" i="13" s="1"/>
  <c r="BQ40" i="8"/>
  <c r="BQ40" i="16" s="1"/>
  <c r="BQ53" i="7"/>
  <c r="BQ53" i="8" s="1"/>
  <c r="BQ53" i="16" s="1"/>
  <c r="BQ54" i="17" s="1"/>
  <c r="BQ53" i="11" s="1"/>
  <c r="BQ54" i="12" s="1"/>
  <c r="BQ53" i="13" s="1"/>
  <c r="W37" i="17"/>
  <c r="Q42" i="17"/>
  <c r="W36" i="17"/>
  <c r="I21" i="17"/>
  <c r="P28" i="11"/>
  <c r="T18" i="17"/>
  <c r="Q28" i="17"/>
  <c r="L19" i="17"/>
  <c r="W41" i="17"/>
  <c r="R20" i="17"/>
  <c r="S15" i="17"/>
  <c r="Q37" i="17"/>
  <c r="IG42" i="24"/>
  <c r="CO9" i="7"/>
  <c r="DB15" i="8"/>
  <c r="DB15" i="16" s="1"/>
  <c r="I40" i="17"/>
  <c r="BQ26" i="7"/>
  <c r="N18" i="17"/>
  <c r="CU17" i="7"/>
  <c r="CU50" i="7"/>
  <c r="CU50" i="8" s="1"/>
  <c r="CU50" i="16" s="1"/>
  <c r="CU51" i="17" s="1"/>
  <c r="CU50" i="11" s="1"/>
  <c r="CU50" i="12" s="1"/>
  <c r="CU50" i="13" s="1"/>
  <c r="CU42" i="7"/>
  <c r="CU42" i="8" s="1"/>
  <c r="CU42" i="16" s="1"/>
  <c r="DB11" i="7"/>
  <c r="BQ52" i="7"/>
  <c r="BQ52" i="8" s="1"/>
  <c r="BQ52" i="16" s="1"/>
  <c r="BQ53" i="17" s="1"/>
  <c r="P33" i="17"/>
  <c r="CU44" i="7"/>
  <c r="CU44" i="8" s="1"/>
  <c r="CU44" i="16" s="1"/>
  <c r="CU44" i="17" s="1"/>
  <c r="DB42" i="7"/>
  <c r="DB42" i="8" s="1"/>
  <c r="DB42" i="16" s="1"/>
  <c r="CU11" i="7"/>
  <c r="L20" i="17"/>
  <c r="L22" i="17"/>
  <c r="Q40" i="17"/>
  <c r="P19" i="17"/>
  <c r="CU18" i="7"/>
  <c r="CU18" i="8" s="1"/>
  <c r="CU18" i="16" s="1"/>
  <c r="DB25" i="7"/>
  <c r="CN30" i="16"/>
  <c r="CI70" i="16"/>
  <c r="CC7" i="8"/>
  <c r="CC7" i="16" s="1"/>
  <c r="CA7" i="8"/>
  <c r="CA7" i="16" s="1"/>
  <c r="BY7" i="8"/>
  <c r="BY7" i="16" s="1"/>
  <c r="CF7" i="8"/>
  <c r="CF7" i="16" s="1"/>
  <c r="BX8" i="7"/>
  <c r="CE8" i="7"/>
  <c r="BV8" i="7"/>
  <c r="CN12" i="8"/>
  <c r="CK12" i="8"/>
  <c r="CK12" i="16" s="1"/>
  <c r="CG12" i="8"/>
  <c r="CG12" i="16" s="1"/>
  <c r="CL12" i="8"/>
  <c r="CL12" i="16" s="1"/>
  <c r="CF60" i="8"/>
  <c r="CF60" i="16" s="1"/>
  <c r="CF61" i="17" s="1"/>
  <c r="CF60" i="11" s="1"/>
  <c r="CF63" i="12" s="1"/>
  <c r="CF60" i="13" s="1"/>
  <c r="CY51" i="17"/>
  <c r="CD53" i="16"/>
  <c r="CD54" i="17" s="1"/>
  <c r="CD53" i="11" s="1"/>
  <c r="CD54" i="12" s="1"/>
  <c r="CD53" i="13" s="1"/>
  <c r="BX21" i="7"/>
  <c r="BX21" i="8" s="1"/>
  <c r="BX21" i="16" s="1"/>
  <c r="BR21" i="7"/>
  <c r="BR21" i="8" s="1"/>
  <c r="BR21" i="16" s="1"/>
  <c r="CL21" i="7"/>
  <c r="CL21" i="8" s="1"/>
  <c r="CL21" i="16" s="1"/>
  <c r="CY55" i="16"/>
  <c r="CF59" i="8"/>
  <c r="CF59" i="16" s="1"/>
  <c r="CF60" i="17" s="1"/>
  <c r="CF59" i="11" s="1"/>
  <c r="CE60" i="12" s="1"/>
  <c r="CE59" i="13" s="1"/>
  <c r="CI57" i="13"/>
  <c r="CB34" i="7"/>
  <c r="CB34" i="8" s="1"/>
  <c r="CB34" i="16" s="1"/>
  <c r="BR34" i="7"/>
  <c r="BR34" i="8" s="1"/>
  <c r="BR34" i="16" s="1"/>
  <c r="BU34" i="7"/>
  <c r="BU34" i="8" s="1"/>
  <c r="BU34" i="16" s="1"/>
  <c r="CK23" i="8"/>
  <c r="CK23" i="16" s="1"/>
  <c r="CF23" i="8"/>
  <c r="CF23" i="16" s="1"/>
  <c r="BT23" i="8"/>
  <c r="BT23" i="16" s="1"/>
  <c r="BS23" i="8"/>
  <c r="BS23" i="16" s="1"/>
  <c r="CJ54" i="13"/>
  <c r="BS53" i="8"/>
  <c r="BS53" i="16" s="1"/>
  <c r="BS54" i="17" s="1"/>
  <c r="BS53" i="11" s="1"/>
  <c r="BS54" i="12" s="1"/>
  <c r="BS53" i="13" s="1"/>
  <c r="CE24" i="8"/>
  <c r="CE24" i="16" s="1"/>
  <c r="CL24" i="8"/>
  <c r="CL24" i="16" s="1"/>
  <c r="CK24" i="8"/>
  <c r="CK24" i="16" s="1"/>
  <c r="BY24" i="8"/>
  <c r="BY24" i="16" s="1"/>
  <c r="CC58" i="8"/>
  <c r="CC58" i="16" s="1"/>
  <c r="CC59" i="17" s="1"/>
  <c r="CC58" i="11" s="1"/>
  <c r="CB59" i="12" s="1"/>
  <c r="CB58" i="13" s="1"/>
  <c r="BR52" i="16"/>
  <c r="BR53" i="17" s="1"/>
  <c r="BX48" i="16"/>
  <c r="BX49" i="17" s="1"/>
  <c r="BX48" i="11" s="1"/>
  <c r="BX48" i="12" s="1"/>
  <c r="BX48" i="13" s="1"/>
  <c r="CA25" i="8"/>
  <c r="CA25" i="16" s="1"/>
  <c r="BS25" i="8"/>
  <c r="BS25" i="16" s="1"/>
  <c r="CF25" i="8"/>
  <c r="CF25" i="16" s="1"/>
  <c r="BR25" i="8"/>
  <c r="BR25" i="16" s="1"/>
  <c r="CJ20" i="8"/>
  <c r="CJ20" i="16" s="1"/>
  <c r="CA20" i="8"/>
  <c r="CA20" i="16" s="1"/>
  <c r="CE20" i="8"/>
  <c r="CE20" i="16" s="1"/>
  <c r="BX10" i="8"/>
  <c r="BX10" i="16" s="1"/>
  <c r="BZ10" i="8"/>
  <c r="BZ10" i="16" s="1"/>
  <c r="CH10" i="8"/>
  <c r="CH10" i="16" s="1"/>
  <c r="CJ13" i="8"/>
  <c r="CJ13" i="16" s="1"/>
  <c r="BV13" i="8"/>
  <c r="BV13" i="16" s="1"/>
  <c r="BU13" i="8"/>
  <c r="BU13" i="16" s="1"/>
  <c r="CG13" i="8"/>
  <c r="CG13" i="16" s="1"/>
  <c r="K41" i="17"/>
  <c r="BX11" i="8"/>
  <c r="BX11" i="16" s="1"/>
  <c r="CA11" i="8"/>
  <c r="CA11" i="16" s="1"/>
  <c r="BW11" i="8"/>
  <c r="BW11" i="16" s="1"/>
  <c r="BS51" i="8"/>
  <c r="BS51" i="16" s="1"/>
  <c r="BS52" i="17" s="1"/>
  <c r="CD60" i="17"/>
  <c r="BZ42" i="16"/>
  <c r="CJ52" i="16"/>
  <c r="CU46" i="7"/>
  <c r="CU46" i="8" s="1"/>
  <c r="CU46" i="16" s="1"/>
  <c r="BQ14" i="8"/>
  <c r="BQ14" i="16" s="1"/>
  <c r="R36" i="17"/>
  <c r="CU58" i="7"/>
  <c r="CU58" i="8" s="1"/>
  <c r="CU58" i="16" s="1"/>
  <c r="CU59" i="17" s="1"/>
  <c r="CU58" i="11" s="1"/>
  <c r="CT59" i="12" s="1"/>
  <c r="CU41" i="8"/>
  <c r="CU41" i="16" s="1"/>
  <c r="CO59" i="7"/>
  <c r="CO59" i="8" s="1"/>
  <c r="CO59" i="16" s="1"/>
  <c r="CO60" i="17" s="1"/>
  <c r="CO59" i="11" s="1"/>
  <c r="CN60" i="12" s="1"/>
  <c r="CN59" i="13" s="1"/>
  <c r="CU57" i="7"/>
  <c r="CO36" i="7"/>
  <c r="BQ15" i="8"/>
  <c r="BQ15" i="16" s="1"/>
  <c r="DB45" i="7"/>
  <c r="DB45" i="8" s="1"/>
  <c r="DB45" i="16" s="1"/>
  <c r="CO38" i="7"/>
  <c r="CO38" i="8" s="1"/>
  <c r="CO38" i="16" s="1"/>
  <c r="G40" i="17"/>
  <c r="BQ25" i="7"/>
  <c r="CO19" i="7"/>
  <c r="CO19" i="8" s="1"/>
  <c r="CO19" i="16" s="1"/>
  <c r="I42" i="17"/>
  <c r="J22" i="17"/>
  <c r="Z30" i="17"/>
  <c r="CO45" i="7"/>
  <c r="CO45" i="8" s="1"/>
  <c r="BQ19" i="7"/>
  <c r="DB13" i="7"/>
  <c r="L21" i="17"/>
  <c r="J25" i="17"/>
  <c r="I7" i="17"/>
  <c r="Q36" i="17"/>
  <c r="CU13" i="7"/>
  <c r="CA60" i="16"/>
  <c r="BR7" i="8"/>
  <c r="BR7" i="16" s="1"/>
  <c r="CB7" i="8"/>
  <c r="CB7" i="16" s="1"/>
  <c r="BT7" i="8"/>
  <c r="BT7" i="16" s="1"/>
  <c r="CL7" i="8"/>
  <c r="CL7" i="16" s="1"/>
  <c r="BS8" i="7"/>
  <c r="CD8" i="7"/>
  <c r="BT8" i="7"/>
  <c r="BX12" i="8"/>
  <c r="BX12" i="16" s="1"/>
  <c r="CC12" i="8"/>
  <c r="CC12" i="16" s="1"/>
  <c r="CM12" i="8"/>
  <c r="CM12" i="16" s="1"/>
  <c r="BV12" i="8"/>
  <c r="BV12" i="16" s="1"/>
  <c r="IR42" i="24"/>
  <c r="CK49" i="11"/>
  <c r="CK49" i="12" s="1"/>
  <c r="CK49" i="13" s="1"/>
  <c r="CY21" i="7"/>
  <c r="CY21" i="8" s="1"/>
  <c r="CY21" i="16" s="1"/>
  <c r="BY21" i="7"/>
  <c r="BY21" i="8" s="1"/>
  <c r="BY21" i="16" s="1"/>
  <c r="CE21" i="7"/>
  <c r="CE21" i="8" s="1"/>
  <c r="CE21" i="16" s="1"/>
  <c r="CD55" i="16"/>
  <c r="BR55" i="16"/>
  <c r="BV59" i="11"/>
  <c r="CD57" i="16"/>
  <c r="CD58" i="17" s="1"/>
  <c r="CD57" i="11" s="1"/>
  <c r="CD58" i="12" s="1"/>
  <c r="CD57" i="13" s="1"/>
  <c r="BZ34" i="7"/>
  <c r="BZ34" i="8" s="1"/>
  <c r="BZ34" i="16" s="1"/>
  <c r="BT34" i="7"/>
  <c r="BT34" i="8" s="1"/>
  <c r="BT34" i="16" s="1"/>
  <c r="CD34" i="7"/>
  <c r="CD34" i="8" s="1"/>
  <c r="CD34" i="16" s="1"/>
  <c r="CH34" i="7"/>
  <c r="CH34" i="8" s="1"/>
  <c r="CH34" i="16" s="1"/>
  <c r="CA23" i="8"/>
  <c r="CA23" i="16" s="1"/>
  <c r="BY23" i="8"/>
  <c r="BY23" i="16" s="1"/>
  <c r="BZ56" i="17"/>
  <c r="BY49" i="17"/>
  <c r="BY48" i="11" s="1"/>
  <c r="BY48" i="12" s="1"/>
  <c r="BY48" i="13" s="1"/>
  <c r="JH42" i="24"/>
  <c r="BS24" i="8"/>
  <c r="BS24" i="16" s="1"/>
  <c r="CG24" i="8"/>
  <c r="CG24" i="16" s="1"/>
  <c r="CY24" i="8"/>
  <c r="CY24" i="16" s="1"/>
  <c r="CK56" i="17"/>
  <c r="CK55" i="11" s="1"/>
  <c r="CK56" i="12" s="1"/>
  <c r="CK55" i="13" s="1"/>
  <c r="CI44" i="13"/>
  <c r="CY49" i="8"/>
  <c r="CY49" i="16" s="1"/>
  <c r="CY50" i="17" s="1"/>
  <c r="CY49" i="11" s="1"/>
  <c r="BS56" i="12"/>
  <c r="CC59" i="12"/>
  <c r="BT49" i="17"/>
  <c r="BT48" i="11" s="1"/>
  <c r="BT48" i="12" s="1"/>
  <c r="BT48" i="13" s="1"/>
  <c r="BX25" i="8"/>
  <c r="BX25" i="16" s="1"/>
  <c r="CY25" i="8"/>
  <c r="CY25" i="16" s="1"/>
  <c r="BY25" i="8"/>
  <c r="BY25" i="16" s="1"/>
  <c r="CM57" i="16"/>
  <c r="BZ20" i="8"/>
  <c r="BZ20" i="16" s="1"/>
  <c r="CL20" i="8"/>
  <c r="CL20" i="16" s="1"/>
  <c r="BR20" i="8"/>
  <c r="BR20" i="16" s="1"/>
  <c r="CA10" i="8"/>
  <c r="CA10" i="16" s="1"/>
  <c r="BV10" i="8"/>
  <c r="BV10" i="16" s="1"/>
  <c r="CC10" i="8"/>
  <c r="CC10" i="16" s="1"/>
  <c r="CL13" i="8"/>
  <c r="CL13" i="16" s="1"/>
  <c r="CE13" i="8"/>
  <c r="CE13" i="16" s="1"/>
  <c r="BS13" i="8"/>
  <c r="BS13" i="16" s="1"/>
  <c r="BR44" i="17"/>
  <c r="BR44" i="11" s="1"/>
  <c r="BR44" i="12" s="1"/>
  <c r="BR44" i="13" s="1"/>
  <c r="CN53" i="8"/>
  <c r="CK11" i="8"/>
  <c r="CK11" i="16" s="1"/>
  <c r="BY11" i="8"/>
  <c r="BY11" i="16" s="1"/>
  <c r="CH11" i="8"/>
  <c r="CH11" i="16" s="1"/>
  <c r="CJ56" i="12"/>
  <c r="CJ55" i="13" s="1"/>
  <c r="CL51" i="16"/>
  <c r="CL52" i="17" s="1"/>
  <c r="CK59" i="16"/>
  <c r="CK60" i="17" s="1"/>
  <c r="CK59" i="11" s="1"/>
  <c r="CJ60" i="12" s="1"/>
  <c r="CJ59" i="13" s="1"/>
  <c r="CG57" i="16"/>
  <c r="DB37" i="7"/>
  <c r="DB37" i="8" s="1"/>
  <c r="DB37" i="16" s="1"/>
  <c r="BQ39" i="7"/>
  <c r="BQ39" i="8" s="1"/>
  <c r="BQ39" i="16" s="1"/>
  <c r="CU22" i="7"/>
  <c r="CU22" i="8" s="1"/>
  <c r="CU22" i="16" s="1"/>
  <c r="CO51" i="7"/>
  <c r="CO51" i="8" s="1"/>
  <c r="CO51" i="16" s="1"/>
  <c r="CO52" i="17" s="1"/>
  <c r="BQ59" i="7"/>
  <c r="BQ59" i="8" s="1"/>
  <c r="BQ59" i="16" s="1"/>
  <c r="BQ60" i="17" s="1"/>
  <c r="BQ59" i="11" s="1"/>
  <c r="BP60" i="12" s="1"/>
  <c r="CU36" i="7"/>
  <c r="CU36" i="8" s="1"/>
  <c r="CU36" i="16" s="1"/>
  <c r="CU47" i="7"/>
  <c r="CU47" i="8" s="1"/>
  <c r="CU47" i="16" s="1"/>
  <c r="CU48" i="17" s="1"/>
  <c r="CU47" i="11" s="1"/>
  <c r="CU47" i="12" s="1"/>
  <c r="CO44" i="7"/>
  <c r="CO44" i="8" s="1"/>
  <c r="CO39" i="8"/>
  <c r="CO39" i="16" s="1"/>
  <c r="BQ36" i="7"/>
  <c r="CO49" i="7"/>
  <c r="CO49" i="8" s="1"/>
  <c r="CO49" i="16" s="1"/>
  <c r="CO50" i="17" s="1"/>
  <c r="CO49" i="11" s="1"/>
  <c r="CO49" i="12" s="1"/>
  <c r="CO49" i="13" s="1"/>
  <c r="CU45" i="7"/>
  <c r="CU45" i="8" s="1"/>
  <c r="CU45" i="16" s="1"/>
  <c r="CO58" i="7"/>
  <c r="CO58" i="8" s="1"/>
  <c r="CO58" i="16" s="1"/>
  <c r="CO59" i="17" s="1"/>
  <c r="CO58" i="11" s="1"/>
  <c r="CO23" i="7"/>
  <c r="S28" i="17"/>
  <c r="CP33" i="8"/>
  <c r="CP33" i="16" s="1"/>
  <c r="H33" i="17"/>
  <c r="CU60" i="7"/>
  <c r="O41" i="17"/>
  <c r="CO26" i="7"/>
  <c r="CO22" i="7"/>
  <c r="CO22" i="8" s="1"/>
  <c r="CO22" i="16" s="1"/>
  <c r="W27" i="17"/>
  <c r="N11" i="17"/>
  <c r="J40" i="17"/>
  <c r="W34" i="17"/>
  <c r="CN48" i="11"/>
  <c r="CD60" i="13"/>
  <c r="CA70" i="16"/>
  <c r="CK7" i="8"/>
  <c r="CK7" i="16" s="1"/>
  <c r="CK8" i="7"/>
  <c r="CG8" i="7"/>
  <c r="CF8" i="7"/>
  <c r="BZ12" i="8"/>
  <c r="BZ12" i="16" s="1"/>
  <c r="BS12" i="8"/>
  <c r="BS12" i="16" s="1"/>
  <c r="CD12" i="8"/>
  <c r="CD12" i="16" s="1"/>
  <c r="CD54" i="8"/>
  <c r="CD54" i="16" s="1"/>
  <c r="CD55" i="17" s="1"/>
  <c r="CD54" i="11" s="1"/>
  <c r="CD55" i="12" s="1"/>
  <c r="CD54" i="13" s="1"/>
  <c r="BT49" i="8"/>
  <c r="BT49" i="16" s="1"/>
  <c r="BT50" i="17" s="1"/>
  <c r="BT49" i="11" s="1"/>
  <c r="BT49" i="12" s="1"/>
  <c r="BT49" i="13" s="1"/>
  <c r="BZ47" i="12"/>
  <c r="BT21" i="7"/>
  <c r="BT21" i="8" s="1"/>
  <c r="BT21" i="16" s="1"/>
  <c r="BS21" i="7"/>
  <c r="BS21" i="8" s="1"/>
  <c r="BS21" i="16" s="1"/>
  <c r="CE57" i="8"/>
  <c r="CE57" i="16" s="1"/>
  <c r="CE58" i="17" s="1"/>
  <c r="CE57" i="11" s="1"/>
  <c r="CE58" i="12" s="1"/>
  <c r="CE57" i="13" s="1"/>
  <c r="BW56" i="12"/>
  <c r="BW55" i="13" s="1"/>
  <c r="BZ58" i="11"/>
  <c r="CI50" i="16"/>
  <c r="CI51" i="17" s="1"/>
  <c r="CI50" i="11" s="1"/>
  <c r="CI50" i="12" s="1"/>
  <c r="CI50" i="13" s="1"/>
  <c r="CL57" i="16"/>
  <c r="CL58" i="17" s="1"/>
  <c r="CL57" i="11" s="1"/>
  <c r="CL58" i="12" s="1"/>
  <c r="CL57" i="13" s="1"/>
  <c r="CK34" i="7"/>
  <c r="CK34" i="8" s="1"/>
  <c r="CK34" i="16" s="1"/>
  <c r="CL34" i="7"/>
  <c r="CL34" i="8" s="1"/>
  <c r="CL34" i="16" s="1"/>
  <c r="CG34" i="7"/>
  <c r="CG34" i="8" s="1"/>
  <c r="CG34" i="16" s="1"/>
  <c r="BX34" i="7"/>
  <c r="BX34" i="8" s="1"/>
  <c r="BX34" i="16" s="1"/>
  <c r="CY23" i="8"/>
  <c r="CY23" i="16" s="1"/>
  <c r="BW23" i="8"/>
  <c r="BW23" i="16" s="1"/>
  <c r="CC23" i="8"/>
  <c r="CC23" i="16" s="1"/>
  <c r="IY42" i="24"/>
  <c r="BU50" i="8"/>
  <c r="BU50" i="16" s="1"/>
  <c r="BU51" i="17" s="1"/>
  <c r="BU50" i="11" s="1"/>
  <c r="BU50" i="12" s="1"/>
  <c r="BU50" i="13" s="1"/>
  <c r="CJ47" i="13"/>
  <c r="CC24" i="8"/>
  <c r="CC24" i="16" s="1"/>
  <c r="CN24" i="8"/>
  <c r="BR24" i="8"/>
  <c r="BR24" i="16" s="1"/>
  <c r="BY56" i="17"/>
  <c r="CB44" i="12"/>
  <c r="CE49" i="12"/>
  <c r="CE49" i="13" s="1"/>
  <c r="CA55" i="11"/>
  <c r="CA56" i="12" s="1"/>
  <c r="CA55" i="13" s="1"/>
  <c r="CJ58" i="16"/>
  <c r="CJ59" i="17" s="1"/>
  <c r="CJ58" i="11" s="1"/>
  <c r="CI59" i="12" s="1"/>
  <c r="CI58" i="13" s="1"/>
  <c r="CY59" i="11"/>
  <c r="CX60" i="12" s="1"/>
  <c r="CG25" i="8"/>
  <c r="CG25" i="16" s="1"/>
  <c r="CC25" i="8"/>
  <c r="CC25" i="16" s="1"/>
  <c r="CD25" i="8"/>
  <c r="CD25" i="16" s="1"/>
  <c r="CY53" i="8"/>
  <c r="CY53" i="16" s="1"/>
  <c r="CY54" i="17" s="1"/>
  <c r="CY53" i="11" s="1"/>
  <c r="CY54" i="12" s="1"/>
  <c r="CY53" i="13" s="1"/>
  <c r="BS20" i="8"/>
  <c r="BS20" i="16" s="1"/>
  <c r="CN20" i="8"/>
  <c r="BV20" i="8"/>
  <c r="BV20" i="16" s="1"/>
  <c r="BW20" i="8"/>
  <c r="BW20" i="16" s="1"/>
  <c r="CD10" i="8"/>
  <c r="CD10" i="16" s="1"/>
  <c r="BS10" i="8"/>
  <c r="BS10" i="16" s="1"/>
  <c r="BW13" i="8"/>
  <c r="BW13" i="16" s="1"/>
  <c r="BZ13" i="8"/>
  <c r="BZ13" i="16" s="1"/>
  <c r="CB13" i="8"/>
  <c r="CB13" i="16" s="1"/>
  <c r="BV44" i="12"/>
  <c r="BV44" i="13" s="1"/>
  <c r="BY59" i="13"/>
  <c r="CN11" i="8"/>
  <c r="BR11" i="8"/>
  <c r="BR11" i="16" s="1"/>
  <c r="BX55" i="11"/>
  <c r="CH54" i="8"/>
  <c r="CH54" i="16" s="1"/>
  <c r="CH55" i="17" s="1"/>
  <c r="CH54" i="11" s="1"/>
  <c r="CH55" i="12" s="1"/>
  <c r="CH54" i="13" s="1"/>
  <c r="BY50" i="13"/>
  <c r="BR58" i="17"/>
  <c r="BR57" i="11" s="1"/>
  <c r="BR58" i="12" s="1"/>
  <c r="BR57" i="13" s="1"/>
  <c r="CR7" i="7"/>
  <c r="CO14" i="8"/>
  <c r="CO14" i="16" s="1"/>
  <c r="K40" i="17"/>
  <c r="DB29" i="8"/>
  <c r="DB29" i="16" s="1"/>
  <c r="BQ51" i="7"/>
  <c r="BQ51" i="8" s="1"/>
  <c r="BQ51" i="16" s="1"/>
  <c r="BQ52" i="17" s="1"/>
  <c r="CO50" i="7"/>
  <c r="CO50" i="8" s="1"/>
  <c r="CO50" i="16" s="1"/>
  <c r="CO51" i="17" s="1"/>
  <c r="CO50" i="11" s="1"/>
  <c r="DB36" i="7"/>
  <c r="DB28" i="7"/>
  <c r="DB28" i="8" s="1"/>
  <c r="DB28" i="16" s="1"/>
  <c r="X28" i="17"/>
  <c r="CP20" i="7"/>
  <c r="CO27" i="7"/>
  <c r="CO27" i="8" s="1"/>
  <c r="CO27" i="16" s="1"/>
  <c r="BQ58" i="7"/>
  <c r="BQ58" i="8" s="1"/>
  <c r="BQ58" i="16" s="1"/>
  <c r="BQ59" i="17" s="1"/>
  <c r="BQ58" i="11" s="1"/>
  <c r="BP59" i="12" s="1"/>
  <c r="DB30" i="7"/>
  <c r="DB30" i="8" s="1"/>
  <c r="DB30" i="16" s="1"/>
  <c r="I22" i="17"/>
  <c r="CO37" i="7"/>
  <c r="CO37" i="8" s="1"/>
  <c r="CO37" i="16" s="1"/>
  <c r="BQ9" i="7"/>
  <c r="CO54" i="7"/>
  <c r="DB14" i="8"/>
  <c r="DB14" i="16" s="1"/>
  <c r="P34" i="17"/>
  <c r="DB39" i="7"/>
  <c r="DB17" i="7"/>
  <c r="DB17" i="8" s="1"/>
  <c r="DB17" i="16" s="1"/>
  <c r="DB49" i="7"/>
  <c r="CO60" i="7"/>
  <c r="CO41" i="8"/>
  <c r="CO41" i="16" s="1"/>
  <c r="CO25" i="7"/>
  <c r="BV45" i="11"/>
  <c r="BV45" i="12" s="1"/>
  <c r="BV45" i="13" s="1"/>
  <c r="CN52" i="16"/>
  <c r="CD7" i="8"/>
  <c r="CD7" i="16" s="1"/>
  <c r="BS7" i="8"/>
  <c r="BS7" i="16" s="1"/>
  <c r="IF26" i="24"/>
  <c r="CI8" i="7"/>
  <c r="CA8" i="7"/>
  <c r="BW8" i="7"/>
  <c r="CI12" i="8"/>
  <c r="CI12" i="16" s="1"/>
  <c r="BT12" i="8"/>
  <c r="BT12" i="16" s="1"/>
  <c r="CM54" i="11"/>
  <c r="CM55" i="12" s="1"/>
  <c r="CM54" i="13" s="1"/>
  <c r="CK53" i="17"/>
  <c r="CG21" i="7"/>
  <c r="CG21" i="8" s="1"/>
  <c r="CG21" i="16" s="1"/>
  <c r="CB21" i="7"/>
  <c r="CB21" i="8" s="1"/>
  <c r="CB21" i="16" s="1"/>
  <c r="CK46" i="13"/>
  <c r="CE48" i="8"/>
  <c r="CE48" i="16" s="1"/>
  <c r="CE49" i="17" s="1"/>
  <c r="CE48" i="11" s="1"/>
  <c r="CE48" i="12" s="1"/>
  <c r="CE48" i="13" s="1"/>
  <c r="BX54" i="12"/>
  <c r="CG45" i="8"/>
  <c r="CG45" i="16" s="1"/>
  <c r="BZ58" i="13"/>
  <c r="BS50" i="8"/>
  <c r="BS50" i="16" s="1"/>
  <c r="BS51" i="17" s="1"/>
  <c r="BS50" i="11" s="1"/>
  <c r="BS50" i="12" s="1"/>
  <c r="BS50" i="13" s="1"/>
  <c r="BZ53" i="16"/>
  <c r="BZ54" i="17" s="1"/>
  <c r="BZ53" i="11" s="1"/>
  <c r="BZ54" i="12" s="1"/>
  <c r="BZ53" i="13" s="1"/>
  <c r="CI34" i="7"/>
  <c r="CI34" i="8" s="1"/>
  <c r="CI34" i="16" s="1"/>
  <c r="BV34" i="7"/>
  <c r="BV34" i="8" s="1"/>
  <c r="BV34" i="16" s="1"/>
  <c r="BV23" i="8"/>
  <c r="BV23" i="16" s="1"/>
  <c r="CG23" i="8"/>
  <c r="CG23" i="16" s="1"/>
  <c r="BV46" i="12"/>
  <c r="CY47" i="12"/>
  <c r="BX24" i="8"/>
  <c r="BX24" i="16" s="1"/>
  <c r="CI24" i="8"/>
  <c r="CI24" i="16" s="1"/>
  <c r="BW24" i="8"/>
  <c r="BW24" i="16" s="1"/>
  <c r="CH24" i="8"/>
  <c r="CH24" i="16" s="1"/>
  <c r="CB54" i="8"/>
  <c r="CB54" i="16" s="1"/>
  <c r="CB55" i="17" s="1"/>
  <c r="CB54" i="11" s="1"/>
  <c r="CB55" i="12" s="1"/>
  <c r="CB54" i="13" s="1"/>
  <c r="CM49" i="8"/>
  <c r="CM49" i="16" s="1"/>
  <c r="CM50" i="17" s="1"/>
  <c r="CM49" i="11" s="1"/>
  <c r="CM49" i="12" s="1"/>
  <c r="CM49" i="13" s="1"/>
  <c r="CH45" i="17"/>
  <c r="CF44" i="12"/>
  <c r="CF44" i="13" s="1"/>
  <c r="CH50" i="8"/>
  <c r="CN25" i="8"/>
  <c r="BW25" i="8"/>
  <c r="BW25" i="16" s="1"/>
  <c r="CH25" i="8"/>
  <c r="CH25" i="16" s="1"/>
  <c r="CG20" i="8"/>
  <c r="CG20" i="16" s="1"/>
  <c r="CK20" i="8"/>
  <c r="CK20" i="16" s="1"/>
  <c r="CM10" i="8"/>
  <c r="CM10" i="16" s="1"/>
  <c r="CB10" i="8"/>
  <c r="CB10" i="16" s="1"/>
  <c r="CH13" i="8"/>
  <c r="CH13" i="16" s="1"/>
  <c r="CC13" i="8"/>
  <c r="CC13" i="16" s="1"/>
  <c r="BT13" i="8"/>
  <c r="BT13" i="16" s="1"/>
  <c r="CE44" i="16"/>
  <c r="CE44" i="17" s="1"/>
  <c r="CE44" i="11" s="1"/>
  <c r="CE44" i="12" s="1"/>
  <c r="CE44" i="13" s="1"/>
  <c r="BY53" i="11"/>
  <c r="CM11" i="8"/>
  <c r="CM11" i="16" s="1"/>
  <c r="BS11" i="8"/>
  <c r="BS11" i="16" s="1"/>
  <c r="CG11" i="8"/>
  <c r="CG11" i="16" s="1"/>
  <c r="CB46" i="17"/>
  <c r="CB45" i="11" s="1"/>
  <c r="CB45" i="12" s="1"/>
  <c r="CB45" i="13" s="1"/>
  <c r="CA54" i="16"/>
  <c r="CA55" i="17" s="1"/>
  <c r="CA54" i="11" s="1"/>
  <c r="CA55" i="12" s="1"/>
  <c r="CA54" i="13" s="1"/>
  <c r="CJ50" i="8"/>
  <c r="CJ50" i="16" s="1"/>
  <c r="CJ51" i="17" s="1"/>
  <c r="CJ50" i="11" s="1"/>
  <c r="CJ50" i="12" s="1"/>
  <c r="CJ50" i="13" s="1"/>
  <c r="BX58" i="12"/>
  <c r="T41" i="17"/>
  <c r="BQ18" i="7"/>
  <c r="BQ18" i="8" s="1"/>
  <c r="BQ18" i="16" s="1"/>
  <c r="CU37" i="7"/>
  <c r="CU37" i="8" s="1"/>
  <c r="CU37" i="16" s="1"/>
  <c r="CO10" i="7"/>
  <c r="CU19" i="8"/>
  <c r="CU19" i="16" s="1"/>
  <c r="CP14" i="7"/>
  <c r="DB22" i="7"/>
  <c r="DB22" i="8" s="1"/>
  <c r="DB22" i="16" s="1"/>
  <c r="CU17" i="8"/>
  <c r="CU17" i="16" s="1"/>
  <c r="DB56" i="7"/>
  <c r="DB56" i="8" s="1"/>
  <c r="DB56" i="16" s="1"/>
  <c r="DB57" i="17" s="1"/>
  <c r="DB56" i="11" s="1"/>
  <c r="DB57" i="12" s="1"/>
  <c r="DB56" i="13" s="1"/>
  <c r="CU28" i="7"/>
  <c r="CU28" i="8" s="1"/>
  <c r="CU28" i="16" s="1"/>
  <c r="M30" i="17"/>
  <c r="BQ44" i="7"/>
  <c r="BQ44" i="8" s="1"/>
  <c r="BQ44" i="16" s="1"/>
  <c r="BQ44" i="17" s="1"/>
  <c r="BQ49" i="7"/>
  <c r="BQ49" i="8" s="1"/>
  <c r="BQ49" i="16" s="1"/>
  <c r="BQ50" i="17" s="1"/>
  <c r="BQ49" i="11" s="1"/>
  <c r="BQ49" i="12" s="1"/>
  <c r="BQ49" i="13" s="1"/>
  <c r="BQ27" i="7"/>
  <c r="BQ27" i="8" s="1"/>
  <c r="BQ27" i="16" s="1"/>
  <c r="CU12" i="7"/>
  <c r="BQ36" i="8"/>
  <c r="BQ36" i="16" s="1"/>
  <c r="BQ23" i="7"/>
  <c r="CU26" i="7"/>
  <c r="CU26" i="8" s="1"/>
  <c r="CU26" i="16" s="1"/>
  <c r="G12" i="17"/>
  <c r="BQ37" i="7"/>
  <c r="BQ37" i="8" s="1"/>
  <c r="BQ37" i="16" s="1"/>
  <c r="BQ54" i="7"/>
  <c r="BQ54" i="8" s="1"/>
  <c r="BQ54" i="16" s="1"/>
  <c r="BQ55" i="17" s="1"/>
  <c r="CU40" i="7"/>
  <c r="CU40" i="8" s="1"/>
  <c r="CU40" i="16" s="1"/>
  <c r="X37" i="17"/>
  <c r="AD38" i="17"/>
  <c r="CP35" i="8"/>
  <c r="CP35" i="16" s="1"/>
  <c r="BQ45" i="7"/>
  <c r="BQ45" i="8" s="1"/>
  <c r="BQ45" i="16" s="1"/>
  <c r="DB48" i="7"/>
  <c r="CU49" i="7"/>
  <c r="CU49" i="8" s="1"/>
  <c r="CU49" i="16" s="1"/>
  <c r="CU50" i="17" s="1"/>
  <c r="CU49" i="11" s="1"/>
  <c r="CU49" i="12" s="1"/>
  <c r="CU49" i="13" s="1"/>
  <c r="CO47" i="7"/>
  <c r="CO47" i="8" s="1"/>
  <c r="L36" i="17"/>
  <c r="AI9" i="8"/>
  <c r="BQ60" i="7"/>
  <c r="BQ42" i="7"/>
  <c r="BQ42" i="8" s="1"/>
  <c r="BQ42" i="16" s="1"/>
  <c r="BQ57" i="7"/>
  <c r="BQ57" i="8" s="1"/>
  <c r="CO26" i="8"/>
  <c r="CO26" i="16" s="1"/>
  <c r="R27" i="17"/>
  <c r="CO55" i="7"/>
  <c r="CO55" i="8" s="1"/>
  <c r="CO55" i="16" s="1"/>
  <c r="CO56" i="17" s="1"/>
  <c r="CO55" i="11" s="1"/>
  <c r="CO56" i="12" s="1"/>
  <c r="CO55" i="13" s="1"/>
  <c r="DB36" i="8"/>
  <c r="DB36" i="16" s="1"/>
  <c r="J18" i="17"/>
  <c r="JC26" i="24"/>
  <c r="I11" i="17"/>
  <c r="AF31" i="17"/>
  <c r="I25" i="17"/>
  <c r="P27" i="17"/>
  <c r="S33" i="17"/>
  <c r="Q41" i="17"/>
  <c r="L27" i="17"/>
  <c r="BQ41" i="8"/>
  <c r="BQ41" i="16" s="1"/>
  <c r="BQ55" i="7"/>
  <c r="BQ55" i="8" s="1"/>
  <c r="BQ55" i="16" s="1"/>
  <c r="BQ56" i="17" s="1"/>
  <c r="BQ55" i="11" s="1"/>
  <c r="BQ56" i="12" s="1"/>
  <c r="BQ55" i="13" s="1"/>
  <c r="CO46" i="7"/>
  <c r="CO46" i="8" s="1"/>
  <c r="CO46" i="16" s="1"/>
  <c r="CO47" i="17" s="1"/>
  <c r="CO46" i="11" s="1"/>
  <c r="CO46" i="12" s="1"/>
  <c r="CO46" i="13" s="1"/>
  <c r="CU25" i="7"/>
  <c r="CO11" i="7"/>
  <c r="J42" i="17"/>
  <c r="K17" i="17"/>
  <c r="Q33" i="17"/>
  <c r="H39" i="17"/>
  <c r="G31" i="17"/>
  <c r="CO53" i="7"/>
  <c r="CO53" i="8" s="1"/>
  <c r="CO53" i="16" s="1"/>
  <c r="CO54" i="17" s="1"/>
  <c r="CO53" i="11" s="1"/>
  <c r="CO54" i="12" s="1"/>
  <c r="CO53" i="13" s="1"/>
  <c r="Q35" i="17"/>
  <c r="W15" i="17"/>
  <c r="J35" i="17"/>
  <c r="JF42" i="24"/>
  <c r="S27" i="17"/>
  <c r="R40" i="17"/>
  <c r="P42" i="17"/>
  <c r="CY45" i="11"/>
  <c r="CY45" i="12" s="1"/>
  <c r="CY45" i="13" s="1"/>
  <c r="CK70" i="16"/>
  <c r="CE7" i="8"/>
  <c r="CE7" i="16" s="1"/>
  <c r="BW7" i="8"/>
  <c r="BW7" i="16" s="1"/>
  <c r="BX7" i="8"/>
  <c r="BX7" i="16" s="1"/>
  <c r="BR8" i="7"/>
  <c r="CN8" i="7"/>
  <c r="BY8" i="7"/>
  <c r="CJ8" i="7"/>
  <c r="BW12" i="8"/>
  <c r="BW12" i="16" s="1"/>
  <c r="CE12" i="8"/>
  <c r="CE12" i="16" s="1"/>
  <c r="CF12" i="8"/>
  <c r="CF12" i="16" s="1"/>
  <c r="CI49" i="17"/>
  <c r="CI48" i="11" s="1"/>
  <c r="CI48" i="12" s="1"/>
  <c r="CI48" i="13" s="1"/>
  <c r="BU42" i="16"/>
  <c r="CM21" i="7"/>
  <c r="CM21" i="8" s="1"/>
  <c r="CM21" i="16" s="1"/>
  <c r="CJ21" i="7"/>
  <c r="CJ21" i="8" s="1"/>
  <c r="CJ21" i="16" s="1"/>
  <c r="CF21" i="7"/>
  <c r="CF21" i="8" s="1"/>
  <c r="CF21" i="16" s="1"/>
  <c r="BR48" i="16"/>
  <c r="BR49" i="17" s="1"/>
  <c r="BR48" i="11" s="1"/>
  <c r="BR48" i="12" s="1"/>
  <c r="BR48" i="13" s="1"/>
  <c r="IK26" i="24"/>
  <c r="CL47" i="12"/>
  <c r="CL47" i="13" s="1"/>
  <c r="CA34" i="7"/>
  <c r="CA34" i="8" s="1"/>
  <c r="CA34" i="16" s="1"/>
  <c r="CM34" i="7"/>
  <c r="CM34" i="8" s="1"/>
  <c r="CM34" i="16" s="1"/>
  <c r="BW34" i="7"/>
  <c r="BW34" i="8" s="1"/>
  <c r="BW34" i="16" s="1"/>
  <c r="CJ23" i="8"/>
  <c r="CJ23" i="16" s="1"/>
  <c r="BX23" i="8"/>
  <c r="BX23" i="16" s="1"/>
  <c r="BZ23" i="8"/>
  <c r="BZ23" i="16" s="1"/>
  <c r="BU59" i="17"/>
  <c r="BU58" i="11" s="1"/>
  <c r="BT59" i="12" s="1"/>
  <c r="BT58" i="13" s="1"/>
  <c r="CD57" i="17"/>
  <c r="CD56" i="11" s="1"/>
  <c r="CD57" i="12" s="1"/>
  <c r="CD56" i="13" s="1"/>
  <c r="CK47" i="13"/>
  <c r="CD24" i="8"/>
  <c r="CD24" i="16" s="1"/>
  <c r="BT24" i="8"/>
  <c r="BT24" i="16" s="1"/>
  <c r="BU46" i="11"/>
  <c r="BU46" i="12" s="1"/>
  <c r="BU46" i="13" s="1"/>
  <c r="CB48" i="11"/>
  <c r="CB48" i="12" s="1"/>
  <c r="CB48" i="13" s="1"/>
  <c r="CJ56" i="13"/>
  <c r="CF49" i="16"/>
  <c r="CF50" i="17" s="1"/>
  <c r="CF49" i="11" s="1"/>
  <c r="CF49" i="12" s="1"/>
  <c r="CF49" i="13" s="1"/>
  <c r="BU25" i="8"/>
  <c r="BU25" i="16" s="1"/>
  <c r="CB25" i="8"/>
  <c r="CB25" i="16" s="1"/>
  <c r="CM20" i="8"/>
  <c r="CM20" i="16" s="1"/>
  <c r="BU20" i="8"/>
  <c r="BU20" i="16" s="1"/>
  <c r="BX20" i="8"/>
  <c r="BX20" i="16" s="1"/>
  <c r="CI10" i="8"/>
  <c r="CI10" i="16" s="1"/>
  <c r="CF10" i="8"/>
  <c r="CF10" i="16" s="1"/>
  <c r="CG10" i="8"/>
  <c r="CG10" i="16" s="1"/>
  <c r="BW10" i="8"/>
  <c r="BW10" i="16" s="1"/>
  <c r="CM13" i="8"/>
  <c r="CM13" i="16" s="1"/>
  <c r="CA13" i="8"/>
  <c r="CA13" i="16" s="1"/>
  <c r="BW49" i="8"/>
  <c r="CC52" i="16"/>
  <c r="CC53" i="17" s="1"/>
  <c r="CF11" i="8"/>
  <c r="CF11" i="16" s="1"/>
  <c r="CC11" i="8"/>
  <c r="CC11" i="16" s="1"/>
  <c r="CD46" i="8"/>
  <c r="CD46" i="16" s="1"/>
  <c r="CD47" i="17" s="1"/>
  <c r="CD46" i="11" s="1"/>
  <c r="CD46" i="12" s="1"/>
  <c r="CD46" i="13" s="1"/>
  <c r="BV55" i="17"/>
  <c r="BV54" i="11" s="1"/>
  <c r="BV55" i="12" s="1"/>
  <c r="BV54" i="13" s="1"/>
  <c r="CO18" i="7"/>
  <c r="CO18" i="8" s="1"/>
  <c r="CO18" i="16" s="1"/>
  <c r="BQ10" i="7"/>
  <c r="R38" i="17"/>
  <c r="N33" i="17"/>
  <c r="CU9" i="7"/>
  <c r="DB24" i="7"/>
  <c r="DB59" i="7"/>
  <c r="DB59" i="8" s="1"/>
  <c r="DB59" i="16" s="1"/>
  <c r="DB60" i="17" s="1"/>
  <c r="DB59" i="11" s="1"/>
  <c r="DA60" i="12" s="1"/>
  <c r="BQ50" i="7"/>
  <c r="BQ50" i="8" s="1"/>
  <c r="BQ50" i="16" s="1"/>
  <c r="BQ51" i="17" s="1"/>
  <c r="BQ50" i="11" s="1"/>
  <c r="BQ50" i="12" s="1"/>
  <c r="BQ50" i="13" s="1"/>
  <c r="DB27" i="7"/>
  <c r="DB39" i="8"/>
  <c r="DB39" i="16" s="1"/>
  <c r="DB12" i="7"/>
  <c r="CO36" i="8"/>
  <c r="CO36" i="16" s="1"/>
  <c r="CO16" i="7"/>
  <c r="CU30" i="7"/>
  <c r="CU30" i="8" s="1"/>
  <c r="CU30" i="16" s="1"/>
  <c r="DB26" i="7"/>
  <c r="DB26" i="8" s="1"/>
  <c r="DB26" i="16" s="1"/>
  <c r="M13" i="17"/>
  <c r="CU14" i="8"/>
  <c r="CU14" i="16" s="1"/>
  <c r="DB40" i="7"/>
  <c r="CU39" i="7"/>
  <c r="CU39" i="8" s="1"/>
  <c r="CU39" i="16" s="1"/>
  <c r="DB38" i="7"/>
  <c r="DB38" i="8" s="1"/>
  <c r="DB38" i="16" s="1"/>
  <c r="DB53" i="7"/>
  <c r="DB53" i="8" s="1"/>
  <c r="DB53" i="16" s="1"/>
  <c r="DB54" i="17" s="1"/>
  <c r="DB53" i="11" s="1"/>
  <c r="DB54" i="12" s="1"/>
  <c r="DB53" i="13" s="1"/>
  <c r="BQ47" i="7"/>
  <c r="BQ47" i="8" s="1"/>
  <c r="BQ47" i="16" s="1"/>
  <c r="BQ48" i="17" s="1"/>
  <c r="IN42" i="24"/>
  <c r="L13" i="17"/>
  <c r="CO29" i="7"/>
  <c r="CO29" i="8" s="1"/>
  <c r="CO29" i="16" s="1"/>
  <c r="BQ28" i="7"/>
  <c r="BQ28" i="8" s="1"/>
  <c r="BQ28" i="16" s="1"/>
  <c r="CO17" i="8"/>
  <c r="CO17" i="16" s="1"/>
  <c r="P36" i="17"/>
  <c r="K27" i="17"/>
  <c r="CR35" i="7"/>
  <c r="DB32" i="7"/>
  <c r="DB32" i="8" s="1"/>
  <c r="DB32" i="16" s="1"/>
  <c r="BQ46" i="7"/>
  <c r="BQ46" i="8" s="1"/>
  <c r="BQ46" i="16" s="1"/>
  <c r="BQ47" i="17" s="1"/>
  <c r="BQ46" i="11" s="1"/>
  <c r="BQ46" i="12" s="1"/>
  <c r="BQ46" i="13" s="1"/>
  <c r="AF29" i="17"/>
  <c r="CO57" i="7"/>
  <c r="CO57" i="8" s="1"/>
  <c r="CO57" i="16" s="1"/>
  <c r="CO58" i="17" s="1"/>
  <c r="CO57" i="11" s="1"/>
  <c r="CO58" i="12" s="1"/>
  <c r="CO57" i="13" s="1"/>
  <c r="I16" i="17"/>
  <c r="JM42" i="24"/>
  <c r="CK60" i="16"/>
  <c r="CK61" i="17" s="1"/>
  <c r="CK60" i="11" s="1"/>
  <c r="CK63" i="12" s="1"/>
  <c r="CK60" i="13" s="1"/>
  <c r="CC45" i="13"/>
  <c r="CL45" i="11"/>
  <c r="AG15" i="25"/>
  <c r="BZ7" i="8"/>
  <c r="BZ7" i="16" s="1"/>
  <c r="CG7" i="8"/>
  <c r="CG7" i="16" s="1"/>
  <c r="BU7" i="8"/>
  <c r="BU7" i="16" s="1"/>
  <c r="CY8" i="7"/>
  <c r="CH8" i="7"/>
  <c r="BZ8" i="7"/>
  <c r="CA12" i="8"/>
  <c r="CA12" i="16" s="1"/>
  <c r="BR12" i="8"/>
  <c r="BR12" i="16" s="1"/>
  <c r="CB12" i="8"/>
  <c r="CB12" i="16" s="1"/>
  <c r="BU55" i="13"/>
  <c r="BR59" i="16"/>
  <c r="BR60" i="17" s="1"/>
  <c r="BR59" i="11" s="1"/>
  <c r="BQ60" i="12" s="1"/>
  <c r="BQ59" i="13" s="1"/>
  <c r="BY58" i="12"/>
  <c r="CH21" i="7"/>
  <c r="CH21" i="8" s="1"/>
  <c r="CH21" i="16" s="1"/>
  <c r="CN21" i="7"/>
  <c r="CA21" i="7"/>
  <c r="CA21" i="8" s="1"/>
  <c r="CA21" i="16" s="1"/>
  <c r="CI21" i="7"/>
  <c r="CI21" i="8" s="1"/>
  <c r="CI21" i="16" s="1"/>
  <c r="CH44" i="13"/>
  <c r="CI60" i="17"/>
  <c r="CI59" i="11" s="1"/>
  <c r="CH60" i="12" s="1"/>
  <c r="CH59" i="13" s="1"/>
  <c r="CH47" i="17"/>
  <c r="BU51" i="8"/>
  <c r="BU51" i="16" s="1"/>
  <c r="BU52" i="17" s="1"/>
  <c r="CM47" i="11"/>
  <c r="CJ34" i="7"/>
  <c r="CJ34" i="8" s="1"/>
  <c r="CJ34" i="16" s="1"/>
  <c r="BS34" i="7"/>
  <c r="BS34" i="8" s="1"/>
  <c r="BS34" i="16" s="1"/>
  <c r="CB23" i="8"/>
  <c r="CB23" i="16" s="1"/>
  <c r="CM23" i="8"/>
  <c r="CM23" i="16" s="1"/>
  <c r="CI23" i="8"/>
  <c r="CI23" i="16" s="1"/>
  <c r="BU23" i="8"/>
  <c r="BU23" i="16" s="1"/>
  <c r="CH58" i="8"/>
  <c r="CH58" i="16" s="1"/>
  <c r="CH59" i="17" s="1"/>
  <c r="CH58" i="11" s="1"/>
  <c r="CG59" i="12" s="1"/>
  <c r="CG58" i="13" s="1"/>
  <c r="BW48" i="17"/>
  <c r="BW47" i="11" s="1"/>
  <c r="BW47" i="12" s="1"/>
  <c r="BW47" i="13" s="1"/>
  <c r="CM24" i="8"/>
  <c r="CM24" i="16" s="1"/>
  <c r="CB24" i="8"/>
  <c r="CB24" i="16" s="1"/>
  <c r="BZ24" i="8"/>
  <c r="BZ24" i="16" s="1"/>
  <c r="CE46" i="12"/>
  <c r="CE46" i="13" s="1"/>
  <c r="BT59" i="11"/>
  <c r="BS60" i="12" s="1"/>
  <c r="BS59" i="13" s="1"/>
  <c r="IL26" i="24"/>
  <c r="BR46" i="12"/>
  <c r="BR46" i="13" s="1"/>
  <c r="CC54" i="8"/>
  <c r="CC54" i="16" s="1"/>
  <c r="CC55" i="17" s="1"/>
  <c r="CC54" i="11" s="1"/>
  <c r="CC55" i="12" s="1"/>
  <c r="CC54" i="13" s="1"/>
  <c r="BV25" i="8"/>
  <c r="BV25" i="16" s="1"/>
  <c r="CM25" i="8"/>
  <c r="CM25" i="16" s="1"/>
  <c r="CK25" i="8"/>
  <c r="CK25" i="16" s="1"/>
  <c r="CA52" i="16"/>
  <c r="CA53" i="17" s="1"/>
  <c r="CC20" i="8"/>
  <c r="CC20" i="16" s="1"/>
  <c r="CD20" i="8"/>
  <c r="CD20" i="16" s="1"/>
  <c r="CE10" i="8"/>
  <c r="CE10" i="16" s="1"/>
  <c r="CL10" i="8"/>
  <c r="CL10" i="16" s="1"/>
  <c r="BU10" i="8"/>
  <c r="BU10" i="16" s="1"/>
  <c r="BY13" i="8"/>
  <c r="BY13" i="16" s="1"/>
  <c r="CY13" i="8"/>
  <c r="CY13" i="16" s="1"/>
  <c r="CN13" i="8"/>
  <c r="IX42" i="24"/>
  <c r="CH57" i="12"/>
  <c r="CH56" i="13" s="1"/>
  <c r="BT11" i="8"/>
  <c r="BT11" i="16" s="1"/>
  <c r="CY11" i="8"/>
  <c r="CY11" i="16" s="1"/>
  <c r="CD11" i="8"/>
  <c r="CD11" i="16" s="1"/>
  <c r="CB11" i="8"/>
  <c r="CB11" i="16" s="1"/>
  <c r="BU49" i="8"/>
  <c r="BX47" i="11"/>
  <c r="BX47" i="12" s="1"/>
  <c r="BX47" i="13" s="1"/>
  <c r="CU29" i="7"/>
  <c r="CU29" i="8" s="1"/>
  <c r="CU29" i="16" s="1"/>
  <c r="DB19" i="8"/>
  <c r="DB19" i="16" s="1"/>
  <c r="I19" i="17"/>
  <c r="CO16" i="8"/>
  <c r="CO16" i="16" s="1"/>
  <c r="DB9" i="7"/>
  <c r="CU24" i="7"/>
  <c r="DB16" i="7"/>
  <c r="DB16" i="8" s="1"/>
  <c r="DB16" i="16" s="1"/>
  <c r="CU56" i="7"/>
  <c r="CU56" i="8" s="1"/>
  <c r="CU56" i="16" s="1"/>
  <c r="CU57" i="17" s="1"/>
  <c r="CU56" i="11" s="1"/>
  <c r="CU57" i="12" s="1"/>
  <c r="CU56" i="13" s="1"/>
  <c r="CU27" i="7"/>
  <c r="CU27" i="8" s="1"/>
  <c r="CU27" i="16" s="1"/>
  <c r="CP41" i="7"/>
  <c r="G18" i="17"/>
  <c r="CO48" i="7"/>
  <c r="DB27" i="8"/>
  <c r="DB27" i="16" s="1"/>
  <c r="CO56" i="7"/>
  <c r="CO56" i="8" s="1"/>
  <c r="CO56" i="16" s="1"/>
  <c r="CO57" i="17" s="1"/>
  <c r="CO56" i="11" s="1"/>
  <c r="CO57" i="12" s="1"/>
  <c r="CO56" i="13" s="1"/>
  <c r="S13" i="17"/>
  <c r="BQ16" i="7"/>
  <c r="BQ16" i="8" s="1"/>
  <c r="BQ16" i="16" s="1"/>
  <c r="CO30" i="7"/>
  <c r="CO30" i="8" s="1"/>
  <c r="CO30" i="16" s="1"/>
  <c r="Y14" i="17"/>
  <c r="M31" i="17"/>
  <c r="CO12" i="7"/>
  <c r="DB40" i="8"/>
  <c r="DB40" i="16" s="1"/>
  <c r="BQ19" i="8"/>
  <c r="BQ19" i="16" s="1"/>
  <c r="CO40" i="7"/>
  <c r="CO40" i="8" s="1"/>
  <c r="CO40" i="16" s="1"/>
  <c r="L33" i="17"/>
  <c r="L10" i="17"/>
  <c r="BQ32" i="7"/>
  <c r="BQ32" i="8" s="1"/>
  <c r="BQ32" i="16" s="1"/>
  <c r="CU48" i="7"/>
  <c r="CU48" i="8" s="1"/>
  <c r="CU48" i="16" s="1"/>
  <c r="CU38" i="7"/>
  <c r="CU38" i="8" s="1"/>
  <c r="CU38" i="16" s="1"/>
  <c r="M28" i="17"/>
  <c r="BQ29" i="7"/>
  <c r="BQ29" i="8" s="1"/>
  <c r="BQ29" i="16" s="1"/>
  <c r="CO24" i="7"/>
  <c r="CO42" i="7"/>
  <c r="CO42" i="8" s="1"/>
  <c r="CO42" i="16" s="1"/>
  <c r="CO28" i="7"/>
  <c r="CO28" i="8" s="1"/>
  <c r="CO28" i="16" s="1"/>
  <c r="BQ11" i="7"/>
  <c r="P41" i="17"/>
  <c r="S32" i="17"/>
  <c r="K35" i="17"/>
  <c r="Y10" i="17"/>
  <c r="JJ42" i="24"/>
  <c r="K36" i="17"/>
  <c r="CO52" i="7"/>
  <c r="CO52" i="8" s="1"/>
  <c r="M32" i="17"/>
  <c r="BQ26" i="8"/>
  <c r="BQ26" i="16" s="1"/>
  <c r="J27" i="11"/>
  <c r="R21" i="17"/>
  <c r="Q11" i="17"/>
  <c r="CN7" i="16"/>
  <c r="CN34" i="8"/>
  <c r="CN10" i="16"/>
  <c r="CN23" i="16"/>
  <c r="DB60" i="8"/>
  <c r="DB60" i="16" s="1"/>
  <c r="DB61" i="17" s="1"/>
  <c r="DB60" i="11" s="1"/>
  <c r="DB63" i="12" s="1"/>
  <c r="DB60" i="13" s="1"/>
  <c r="DB67" i="8"/>
  <c r="DB70" i="16" s="1"/>
  <c r="CN12" i="16"/>
  <c r="DB46" i="17"/>
  <c r="DB45" i="11" s="1"/>
  <c r="DB45" i="12" s="1"/>
  <c r="DB45" i="13" s="1"/>
  <c r="DB45" i="17"/>
  <c r="U42" i="17"/>
  <c r="CN53" i="16"/>
  <c r="CU45" i="17"/>
  <c r="CU67" i="8"/>
  <c r="CU70" i="16" s="1"/>
  <c r="CU60" i="8"/>
  <c r="CU60" i="16" s="1"/>
  <c r="CU61" i="17" s="1"/>
  <c r="CU60" i="11" s="1"/>
  <c r="CU63" i="12" s="1"/>
  <c r="CU60" i="13" s="1"/>
  <c r="CN48" i="12"/>
  <c r="L42" i="17"/>
  <c r="CN24" i="16"/>
  <c r="CN20" i="16"/>
  <c r="CN11" i="16"/>
  <c r="CO67" i="8"/>
  <c r="CN53" i="17"/>
  <c r="CG45" i="17"/>
  <c r="CG46" i="17"/>
  <c r="CG45" i="11" s="1"/>
  <c r="CG45" i="12" s="1"/>
  <c r="CN25" i="16"/>
  <c r="BQ46" i="17"/>
  <c r="BQ45" i="11" s="1"/>
  <c r="BQ45" i="17"/>
  <c r="BQ67" i="8"/>
  <c r="BQ70" i="16" s="1"/>
  <c r="BQ60" i="8"/>
  <c r="BQ60" i="16" s="1"/>
  <c r="BQ61" i="17" s="1"/>
  <c r="BQ60" i="11" s="1"/>
  <c r="BQ63" i="12" s="1"/>
  <c r="BQ60" i="13" s="1"/>
  <c r="CN21" i="8"/>
  <c r="CN13" i="16"/>
  <c r="K42" i="17"/>
  <c r="CN34" i="16"/>
  <c r="CN54" i="17"/>
  <c r="CN21" i="16"/>
  <c r="CN53" i="11"/>
  <c r="IY39" i="24" l="1"/>
  <c r="JF38" i="24" s="1"/>
  <c r="IR7" i="24"/>
  <c r="JE7" i="24" s="1"/>
  <c r="IE10" i="24"/>
  <c r="IR10" i="24" s="1"/>
  <c r="JF35" i="24"/>
  <c r="BL53" i="11"/>
  <c r="BK53" i="11" s="1"/>
  <c r="BL21" i="16"/>
  <c r="BK21" i="16" s="1"/>
  <c r="BO21" i="16" s="1"/>
  <c r="BL54" i="17"/>
  <c r="BK54" i="17" s="1"/>
  <c r="BL34" i="16"/>
  <c r="BK34" i="16" s="1"/>
  <c r="BO34" i="16" s="1"/>
  <c r="BL13" i="16"/>
  <c r="BK13" i="16" s="1"/>
  <c r="BO13" i="16" s="1"/>
  <c r="BP13" i="16" s="1"/>
  <c r="BL21" i="8"/>
  <c r="BK21" i="8" s="1"/>
  <c r="BL25" i="16"/>
  <c r="BK25" i="16" s="1"/>
  <c r="BO25" i="16" s="1"/>
  <c r="BL53" i="17"/>
  <c r="BK53" i="17" s="1"/>
  <c r="BL11" i="16"/>
  <c r="BK11" i="16" s="1"/>
  <c r="BO11" i="16" s="1"/>
  <c r="BP11" i="16" s="1"/>
  <c r="DA11" i="16" s="1"/>
  <c r="BL20" i="16"/>
  <c r="BK20" i="16" s="1"/>
  <c r="BO20" i="16" s="1"/>
  <c r="BL24" i="16"/>
  <c r="BK24" i="16" s="1"/>
  <c r="BO24" i="16" s="1"/>
  <c r="BP24" i="16" s="1"/>
  <c r="DA24" i="16" s="1"/>
  <c r="BL48" i="12"/>
  <c r="BK48" i="12" s="1"/>
  <c r="BL53" i="16"/>
  <c r="BK53" i="16" s="1"/>
  <c r="BL12" i="16"/>
  <c r="BK12" i="16" s="1"/>
  <c r="BO12" i="16" s="1"/>
  <c r="BP12" i="16" s="1"/>
  <c r="DA12" i="16" s="1"/>
  <c r="BL23" i="16"/>
  <c r="BK23" i="16" s="1"/>
  <c r="BO23" i="16" s="1"/>
  <c r="BP23" i="16" s="1"/>
  <c r="DA23" i="16" s="1"/>
  <c r="BL10" i="16"/>
  <c r="BK10" i="16" s="1"/>
  <c r="BO10" i="16" s="1"/>
  <c r="BP10" i="16" s="1"/>
  <c r="DA10" i="16" s="1"/>
  <c r="BL34" i="8"/>
  <c r="BK34" i="8" s="1"/>
  <c r="BO34" i="8" s="1"/>
  <c r="BL7" i="16"/>
  <c r="BK7" i="16" s="1"/>
  <c r="BO7" i="16" s="1"/>
  <c r="BP7" i="16" s="1"/>
  <c r="BL13" i="8"/>
  <c r="BK13" i="8" s="1"/>
  <c r="BL21" i="7"/>
  <c r="BK21" i="7" s="1"/>
  <c r="DC35" i="7"/>
  <c r="IU41" i="24"/>
  <c r="BL8" i="7"/>
  <c r="BK8" i="7" s="1"/>
  <c r="AX9" i="8"/>
  <c r="CW9" i="8"/>
  <c r="BB9" i="8"/>
  <c r="BG9" i="8"/>
  <c r="AZ9" i="8"/>
  <c r="CS9" i="8"/>
  <c r="AY9" i="8"/>
  <c r="AP9" i="8"/>
  <c r="AO9" i="8"/>
  <c r="BA9" i="8"/>
  <c r="BH9" i="8"/>
  <c r="AN9" i="8"/>
  <c r="BE9" i="8"/>
  <c r="BC9" i="8"/>
  <c r="AW9" i="8"/>
  <c r="CT9" i="8"/>
  <c r="AQ9" i="8"/>
  <c r="CX9" i="8"/>
  <c r="BF9" i="8"/>
  <c r="BJ9" i="8"/>
  <c r="AR9" i="8"/>
  <c r="AS9" i="8"/>
  <c r="BD9" i="8"/>
  <c r="AU9" i="8"/>
  <c r="BI9" i="8"/>
  <c r="AV9" i="8"/>
  <c r="AT9" i="8"/>
  <c r="BL25" i="8"/>
  <c r="BK25" i="8" s="1"/>
  <c r="BL52" i="16"/>
  <c r="BK52" i="16" s="1"/>
  <c r="DC7" i="7"/>
  <c r="BL11" i="8"/>
  <c r="BK11" i="8" s="1"/>
  <c r="BL20" i="8"/>
  <c r="BK20" i="8" s="1"/>
  <c r="BL24" i="8"/>
  <c r="BK24" i="8" s="1"/>
  <c r="BL48" i="11"/>
  <c r="BK48" i="11" s="1"/>
  <c r="BL53" i="8"/>
  <c r="BK53" i="8" s="1"/>
  <c r="BL59" i="13"/>
  <c r="BK59" i="13" s="1"/>
  <c r="BL12" i="8"/>
  <c r="BK12" i="8" s="1"/>
  <c r="BL30" i="16"/>
  <c r="BK30" i="16" s="1"/>
  <c r="BO30" i="16" s="1"/>
  <c r="IN41" i="24"/>
  <c r="DC31" i="7"/>
  <c r="BF8" i="8"/>
  <c r="AW8" i="8"/>
  <c r="BI8" i="8"/>
  <c r="AQ8" i="8"/>
  <c r="BH8" i="8"/>
  <c r="AT8" i="8"/>
  <c r="CX8" i="8"/>
  <c r="AR8" i="8"/>
  <c r="AV8" i="8"/>
  <c r="CT8" i="8"/>
  <c r="AS8" i="8"/>
  <c r="AO8" i="8"/>
  <c r="AN8" i="8"/>
  <c r="BD8" i="8"/>
  <c r="BA8" i="8"/>
  <c r="BB8" i="8"/>
  <c r="AP8" i="8"/>
  <c r="CS8" i="8"/>
  <c r="BC8" i="8"/>
  <c r="AX8" i="8"/>
  <c r="AU8" i="8"/>
  <c r="BG8" i="8"/>
  <c r="CW8" i="8"/>
  <c r="AZ8" i="8"/>
  <c r="BE8" i="8"/>
  <c r="BJ8" i="8"/>
  <c r="AY8" i="8"/>
  <c r="AI75" i="8"/>
  <c r="AI71" i="8"/>
  <c r="AI69" i="8"/>
  <c r="AI70" i="8"/>
  <c r="AI72" i="8"/>
  <c r="AI74" i="8"/>
  <c r="AI73" i="8"/>
  <c r="AI68" i="8"/>
  <c r="DC15" i="7"/>
  <c r="JK41" i="24"/>
  <c r="IX25" i="24"/>
  <c r="BL23" i="8"/>
  <c r="BK23" i="8" s="1"/>
  <c r="BL10" i="8"/>
  <c r="BK10" i="8" s="1"/>
  <c r="BL34" i="7"/>
  <c r="BK34" i="7" s="1"/>
  <c r="BL7" i="8"/>
  <c r="BK7" i="8" s="1"/>
  <c r="BL46" i="11"/>
  <c r="BK46" i="11" s="1"/>
  <c r="JL20" i="24"/>
  <c r="BO55" i="7"/>
  <c r="IF12" i="24"/>
  <c r="IS12" i="24" s="1"/>
  <c r="JF12" i="24" s="1"/>
  <c r="HZ11" i="24"/>
  <c r="IT39" i="24"/>
  <c r="IN38" i="24"/>
  <c r="BO13" i="7"/>
  <c r="IM17" i="24"/>
  <c r="IG16" i="24"/>
  <c r="IM8" i="24"/>
  <c r="IG7" i="24"/>
  <c r="BO36" i="8"/>
  <c r="JS13" i="24"/>
  <c r="BP30" i="8"/>
  <c r="IU32" i="24"/>
  <c r="IO31" i="24"/>
  <c r="IY37" i="24"/>
  <c r="IS36" i="24"/>
  <c r="IZ35" i="24" s="1"/>
  <c r="BO18" i="7"/>
  <c r="IL12" i="24"/>
  <c r="IY12" i="24" s="1"/>
  <c r="BM10" i="8"/>
  <c r="BN10" i="8"/>
  <c r="BM34" i="7"/>
  <c r="BN34" i="7"/>
  <c r="BP39" i="16"/>
  <c r="DA39" i="16" s="1"/>
  <c r="BP38" i="16"/>
  <c r="BO17" i="8"/>
  <c r="IF10" i="24"/>
  <c r="IS10" i="24" s="1"/>
  <c r="HZ9" i="24"/>
  <c r="BO26" i="8"/>
  <c r="IT27" i="24"/>
  <c r="IZ40" i="24"/>
  <c r="BO32" i="7"/>
  <c r="IT32" i="24"/>
  <c r="IN31" i="24"/>
  <c r="IR25" i="24"/>
  <c r="BO37" i="7"/>
  <c r="BO12" i="7"/>
  <c r="IS9" i="24"/>
  <c r="JF9" i="24" s="1"/>
  <c r="BO27" i="7"/>
  <c r="BO56" i="7"/>
  <c r="BO21" i="8"/>
  <c r="IN17" i="24"/>
  <c r="JA17" i="24" s="1"/>
  <c r="IH16" i="24"/>
  <c r="IT29" i="24"/>
  <c r="IN28" i="24"/>
  <c r="IF11" i="24"/>
  <c r="IS11" i="24" s="1"/>
  <c r="HZ10" i="24"/>
  <c r="CZ11" i="8"/>
  <c r="CV11" i="8"/>
  <c r="IV24" i="24"/>
  <c r="CV13" i="8"/>
  <c r="CZ13" i="8"/>
  <c r="BM24" i="8"/>
  <c r="BN24" i="8"/>
  <c r="BP37" i="16"/>
  <c r="BO25" i="7"/>
  <c r="JB38" i="24"/>
  <c r="JH39" i="24"/>
  <c r="IO13" i="24"/>
  <c r="II12" i="24"/>
  <c r="BO42" i="7"/>
  <c r="BO11" i="7"/>
  <c r="BO46" i="7"/>
  <c r="JR27" i="24"/>
  <c r="BO41" i="8"/>
  <c r="HY9" i="24"/>
  <c r="IL9" i="24" s="1"/>
  <c r="IY9" i="24" s="1"/>
  <c r="HS8" i="24"/>
  <c r="JL36" i="24"/>
  <c r="JS35" i="24" s="1"/>
  <c r="IF24" i="24"/>
  <c r="HZ23" i="24"/>
  <c r="IW33" i="24"/>
  <c r="IQ32" i="24"/>
  <c r="JX37" i="24"/>
  <c r="IJ20" i="24"/>
  <c r="IP21" i="24"/>
  <c r="JC21" i="24" s="1"/>
  <c r="IF23" i="24"/>
  <c r="IS23" i="24" s="1"/>
  <c r="HZ22" i="24"/>
  <c r="JG12" i="24"/>
  <c r="IR24" i="24"/>
  <c r="IY23" i="24" s="1"/>
  <c r="BO50" i="7"/>
  <c r="BO16" i="8"/>
  <c r="IN14" i="24"/>
  <c r="IT15" i="24"/>
  <c r="IH20" i="24"/>
  <c r="AV6" i="24"/>
  <c r="AW5" i="24"/>
  <c r="CZ10" i="8"/>
  <c r="CV10" i="8"/>
  <c r="CZ34" i="7"/>
  <c r="CV34" i="7"/>
  <c r="CZ12" i="8"/>
  <c r="CV12" i="8"/>
  <c r="BP28" i="16"/>
  <c r="BO57" i="7"/>
  <c r="IF19" i="24"/>
  <c r="IS19" i="24" s="1"/>
  <c r="JF19" i="24" s="1"/>
  <c r="HZ18" i="24"/>
  <c r="BP32" i="8"/>
  <c r="BO47" i="7"/>
  <c r="IL25" i="24"/>
  <c r="BO45" i="7"/>
  <c r="BP35" i="8"/>
  <c r="IW32" i="24"/>
  <c r="IQ31" i="24"/>
  <c r="BO26" i="7"/>
  <c r="IR18" i="24"/>
  <c r="IL17" i="24"/>
  <c r="IL24" i="24"/>
  <c r="IY24" i="24" s="1"/>
  <c r="BO23" i="7"/>
  <c r="IR19" i="24"/>
  <c r="IL18" i="24"/>
  <c r="BO49" i="7"/>
  <c r="BO36" i="7"/>
  <c r="BO44" i="7"/>
  <c r="JX28" i="24"/>
  <c r="IK7" i="24"/>
  <c r="IX7" i="24" s="1"/>
  <c r="BP14" i="7"/>
  <c r="BO10" i="7"/>
  <c r="CZ24" i="8"/>
  <c r="CV24" i="8"/>
  <c r="IG24" i="24"/>
  <c r="IM25" i="24"/>
  <c r="CZ7" i="8"/>
  <c r="CV7" i="8"/>
  <c r="JO41" i="24"/>
  <c r="BO54" i="7"/>
  <c r="BO9" i="7"/>
  <c r="JH33" i="24"/>
  <c r="IG14" i="24"/>
  <c r="IM15" i="24"/>
  <c r="IM24" i="24"/>
  <c r="IG23" i="24"/>
  <c r="BO38" i="7"/>
  <c r="BO15" i="8"/>
  <c r="BP20" i="7"/>
  <c r="IY35" i="24"/>
  <c r="IS34" i="24"/>
  <c r="IY38" i="24"/>
  <c r="JE39" i="24"/>
  <c r="BO14" i="8"/>
  <c r="BP38" i="8"/>
  <c r="BN13" i="8"/>
  <c r="BM13" i="8"/>
  <c r="BN20" i="8"/>
  <c r="BM20" i="8"/>
  <c r="CV23" i="8"/>
  <c r="CZ23" i="8"/>
  <c r="BP32" i="16"/>
  <c r="JF41" i="24"/>
  <c r="JE41" i="24"/>
  <c r="IY40" i="24"/>
  <c r="JH10" i="24"/>
  <c r="BO22" i="8"/>
  <c r="IM38" i="24"/>
  <c r="IZ38" i="24" s="1"/>
  <c r="IG37" i="24"/>
  <c r="JA39" i="24"/>
  <c r="JG40" i="24"/>
  <c r="BO29" i="8"/>
  <c r="BO17" i="7"/>
  <c r="BO58" i="7"/>
  <c r="IM14" i="24"/>
  <c r="IZ14" i="24" s="1"/>
  <c r="IG13" i="24"/>
  <c r="BO27" i="8"/>
  <c r="BO39" i="8"/>
  <c r="BP18" i="8"/>
  <c r="BO51" i="7"/>
  <c r="IP17" i="24"/>
  <c r="IJ16" i="24"/>
  <c r="IG36" i="24"/>
  <c r="IM37" i="24"/>
  <c r="IZ37" i="24" s="1"/>
  <c r="JR36" i="24"/>
  <c r="BO39" i="7"/>
  <c r="BM11" i="8"/>
  <c r="BN11" i="8"/>
  <c r="BO48" i="7"/>
  <c r="CV20" i="8"/>
  <c r="CZ20" i="8"/>
  <c r="CV21" i="7"/>
  <c r="CZ21" i="7"/>
  <c r="BP36" i="16"/>
  <c r="BO19" i="7"/>
  <c r="BP28" i="8"/>
  <c r="BO60" i="7"/>
  <c r="KN27" i="24"/>
  <c r="BO40" i="8"/>
  <c r="BO22" i="7"/>
  <c r="IP14" i="24"/>
  <c r="IV15" i="24"/>
  <c r="IK13" i="24"/>
  <c r="IQ14" i="24"/>
  <c r="JD14" i="24" s="1"/>
  <c r="JQ14" i="24" s="1"/>
  <c r="IO10" i="24"/>
  <c r="JC32" i="24"/>
  <c r="IW31" i="24"/>
  <c r="JH17" i="24"/>
  <c r="JI40" i="24"/>
  <c r="JC39" i="24"/>
  <c r="IV31" i="24"/>
  <c r="JB32" i="24"/>
  <c r="BP33" i="8"/>
  <c r="IM27" i="24"/>
  <c r="IZ27" i="24" s="1"/>
  <c r="BP31" i="8"/>
  <c r="IS25" i="24"/>
  <c r="BO52" i="7"/>
  <c r="JH38" i="24"/>
  <c r="JB37" i="24"/>
  <c r="JO16" i="24"/>
  <c r="IO7" i="24"/>
  <c r="BP37" i="8"/>
  <c r="BO19" i="8"/>
  <c r="HY8" i="24"/>
  <c r="HS7" i="24"/>
  <c r="BO59" i="7"/>
  <c r="IM39" i="24"/>
  <c r="IG38" i="24"/>
  <c r="IR8" i="24"/>
  <c r="II13" i="24"/>
  <c r="IO14" i="24"/>
  <c r="IP22" i="24"/>
  <c r="IJ21" i="24"/>
  <c r="BN25" i="8"/>
  <c r="BM25" i="8"/>
  <c r="CV25" i="8"/>
  <c r="CZ25" i="8"/>
  <c r="BM21" i="7"/>
  <c r="BN21" i="7"/>
  <c r="BN12" i="8"/>
  <c r="BM12" i="8"/>
  <c r="CV8" i="7"/>
  <c r="CZ8" i="7"/>
  <c r="BM8" i="7"/>
  <c r="BN8" i="7"/>
  <c r="BM7" i="8"/>
  <c r="BN7" i="8"/>
  <c r="BP42" i="16"/>
  <c r="BO53" i="7"/>
  <c r="IU29" i="24"/>
  <c r="JA30" i="24"/>
  <c r="JN40" i="24"/>
  <c r="BO28" i="7"/>
  <c r="BO24" i="7"/>
  <c r="BO29" i="7"/>
  <c r="II8" i="24"/>
  <c r="IO9" i="24"/>
  <c r="JB9" i="24" s="1"/>
  <c r="IK10" i="24"/>
  <c r="IX10" i="24" s="1"/>
  <c r="IM34" i="24"/>
  <c r="IZ34" i="24" s="1"/>
  <c r="IG33" i="24"/>
  <c r="BO40" i="7"/>
  <c r="IE9" i="24"/>
  <c r="IR9" i="24" s="1"/>
  <c r="JE9" i="24" s="1"/>
  <c r="BP42" i="8"/>
  <c r="IT30" i="24"/>
  <c r="IN29" i="24"/>
  <c r="IY41" i="24"/>
  <c r="BO30" i="7"/>
  <c r="BO16" i="7"/>
  <c r="IF22" i="24"/>
  <c r="IS22" i="24" s="1"/>
  <c r="JF22" i="24" s="1"/>
  <c r="HZ21" i="24"/>
  <c r="IM12" i="24"/>
  <c r="IZ12" i="24" s="1"/>
  <c r="IG11" i="24"/>
  <c r="BP41" i="7"/>
  <c r="IS40" i="24"/>
  <c r="IP18" i="24"/>
  <c r="JC18" i="24" s="1"/>
  <c r="IJ17" i="24"/>
  <c r="IV23" i="24"/>
  <c r="IL7" i="24"/>
  <c r="IY7" i="24" s="1"/>
  <c r="BN23" i="8"/>
  <c r="BM23" i="8"/>
  <c r="BP41" i="16"/>
  <c r="JZ28" i="24"/>
  <c r="JN17" i="24"/>
  <c r="JM41" i="24"/>
  <c r="JT41" i="24"/>
  <c r="JC15" i="24"/>
  <c r="IW14" i="24"/>
  <c r="JS19" i="24"/>
  <c r="IV10" i="24"/>
  <c r="IP9" i="24"/>
  <c r="JF20" i="24"/>
  <c r="JS9" i="24"/>
  <c r="JM32" i="24"/>
  <c r="JG31" i="24"/>
  <c r="JO9" i="24"/>
  <c r="JC24" i="24"/>
  <c r="IW23" i="24"/>
  <c r="JK27" i="24"/>
  <c r="JL27" i="24"/>
  <c r="JF21" i="24"/>
  <c r="IZ20" i="24"/>
  <c r="JE16" i="24"/>
  <c r="IY15" i="24"/>
  <c r="JZ30" i="24"/>
  <c r="JC10" i="24"/>
  <c r="IW9" i="24"/>
  <c r="JQ40" i="24"/>
  <c r="JK39" i="24"/>
  <c r="IW24" i="24"/>
  <c r="JD21" i="24"/>
  <c r="IX20" i="24"/>
  <c r="JC20" i="24"/>
  <c r="IW19" i="24"/>
  <c r="JQ33" i="24"/>
  <c r="JK32" i="24"/>
  <c r="JK35" i="24"/>
  <c r="JE34" i="24"/>
  <c r="JF11" i="24"/>
  <c r="DA13" i="16"/>
  <c r="JQ36" i="24"/>
  <c r="JJ40" i="24"/>
  <c r="JD39" i="24"/>
  <c r="IX9" i="24"/>
  <c r="JM31" i="24"/>
  <c r="JJ18" i="24"/>
  <c r="JD17" i="24"/>
  <c r="JM14" i="24"/>
  <c r="JD24" i="24"/>
  <c r="IX23" i="24"/>
  <c r="IW7" i="24"/>
  <c r="JF18" i="24"/>
  <c r="IZ17" i="24"/>
  <c r="JR40" i="24"/>
  <c r="JL39" i="24"/>
  <c r="JK36" i="24"/>
  <c r="JE35" i="24"/>
  <c r="JJ25" i="24"/>
  <c r="JL19" i="24"/>
  <c r="JQ35" i="24"/>
  <c r="JK34" i="24"/>
  <c r="IX11" i="24"/>
  <c r="IX24" i="24"/>
  <c r="JF23" i="24"/>
  <c r="JJ35" i="24"/>
  <c r="JD34" i="24"/>
  <c r="JQ41" i="24"/>
  <c r="JK40" i="24"/>
  <c r="L39" i="17"/>
  <c r="R7" i="17"/>
  <c r="S35" i="17"/>
  <c r="S38" i="17"/>
  <c r="CN54" i="12"/>
  <c r="CU49" i="17"/>
  <c r="CU48" i="11" s="1"/>
  <c r="CU48" i="12" s="1"/>
  <c r="CU48" i="13" s="1"/>
  <c r="BW49" i="16"/>
  <c r="BW50" i="17" s="1"/>
  <c r="BW49" i="11" s="1"/>
  <c r="BW49" i="12" s="1"/>
  <c r="BW49" i="13" s="1"/>
  <c r="CC9" i="8"/>
  <c r="CC9" i="16" s="1"/>
  <c r="CN9" i="8"/>
  <c r="CM9" i="8"/>
  <c r="CM9" i="16" s="1"/>
  <c r="CO47" i="16"/>
  <c r="CO48" i="17" s="1"/>
  <c r="CO47" i="11" s="1"/>
  <c r="CO47" i="12" s="1"/>
  <c r="CO47" i="13" s="1"/>
  <c r="CY47" i="13"/>
  <c r="CO50" i="12"/>
  <c r="JL42" i="24"/>
  <c r="CG58" i="17"/>
  <c r="CG57" i="11" s="1"/>
  <c r="CG58" i="12" s="1"/>
  <c r="BU60" i="12"/>
  <c r="BU59" i="13" s="1"/>
  <c r="CU47" i="17"/>
  <c r="CU46" i="11" s="1"/>
  <c r="CU46" i="12" s="1"/>
  <c r="CU46" i="13" s="1"/>
  <c r="BT8" i="8"/>
  <c r="BT8" i="16" s="1"/>
  <c r="BR8" i="8"/>
  <c r="BR8" i="16" s="1"/>
  <c r="CF8" i="8"/>
  <c r="CF8" i="16" s="1"/>
  <c r="CB8" i="8"/>
  <c r="CB8" i="16" s="1"/>
  <c r="CL50" i="16"/>
  <c r="CL51" i="17" s="1"/>
  <c r="CL50" i="11" s="1"/>
  <c r="CL50" i="12" s="1"/>
  <c r="CL50" i="13" s="1"/>
  <c r="BQ56" i="8"/>
  <c r="BQ56" i="16" s="1"/>
  <c r="BQ57" i="17" s="1"/>
  <c r="BQ56" i="11" s="1"/>
  <c r="BQ57" i="12" s="1"/>
  <c r="BQ56" i="13" s="1"/>
  <c r="BZ57" i="13"/>
  <c r="CP55" i="7"/>
  <c r="CP55" i="8" s="1"/>
  <c r="CP55" i="16" s="1"/>
  <c r="CP56" i="17" s="1"/>
  <c r="CP55" i="11" s="1"/>
  <c r="CP56" i="12" s="1"/>
  <c r="CP55" i="13" s="1"/>
  <c r="CP25" i="7"/>
  <c r="CP11" i="7"/>
  <c r="L9" i="17"/>
  <c r="DB10" i="8"/>
  <c r="DB10" i="16" s="1"/>
  <c r="CP23" i="7"/>
  <c r="DB24" i="8"/>
  <c r="DB24" i="16" s="1"/>
  <c r="AB41" i="17"/>
  <c r="L35" i="17"/>
  <c r="BQ13" i="8"/>
  <c r="BQ13" i="16" s="1"/>
  <c r="DB23" i="8"/>
  <c r="DB23" i="16" s="1"/>
  <c r="M37" i="17"/>
  <c r="O32" i="17"/>
  <c r="BQ25" i="8"/>
  <c r="BQ25" i="16" s="1"/>
  <c r="H29" i="17"/>
  <c r="R9" i="17"/>
  <c r="P17" i="25"/>
  <c r="S22" i="17"/>
  <c r="I10" i="17"/>
  <c r="P20" i="17"/>
  <c r="W25" i="17"/>
  <c r="AD36" i="17"/>
  <c r="N30" i="17"/>
  <c r="CP16" i="7"/>
  <c r="CP16" i="8" s="1"/>
  <c r="CP16" i="16" s="1"/>
  <c r="P18" i="17"/>
  <c r="K23" i="17"/>
  <c r="P24" i="17"/>
  <c r="W18" i="17"/>
  <c r="R35" i="17"/>
  <c r="X35" i="17"/>
  <c r="R34" i="17"/>
  <c r="K20" i="17"/>
  <c r="S23" i="17"/>
  <c r="J24" i="17"/>
  <c r="I30" i="11"/>
  <c r="AA40" i="17"/>
  <c r="CG45" i="13"/>
  <c r="CO48" i="8"/>
  <c r="CO48" i="16" s="1"/>
  <c r="CO49" i="17" s="1"/>
  <c r="CO48" i="11" s="1"/>
  <c r="CO48" i="12" s="1"/>
  <c r="CO48" i="13" s="1"/>
  <c r="BY57" i="13"/>
  <c r="IX26" i="24"/>
  <c r="K26" i="17" s="1"/>
  <c r="CH9" i="8"/>
  <c r="CH9" i="16" s="1"/>
  <c r="BU9" i="8"/>
  <c r="BU9" i="16" s="1"/>
  <c r="DB48" i="8"/>
  <c r="DB48" i="16" s="1"/>
  <c r="DB49" i="17" s="1"/>
  <c r="DB48" i="11" s="1"/>
  <c r="DB48" i="12" s="1"/>
  <c r="DB48" i="13" s="1"/>
  <c r="BV46" i="13"/>
  <c r="BY59" i="12"/>
  <c r="BY58" i="13" s="1"/>
  <c r="BR56" i="17"/>
  <c r="BR55" i="11" s="1"/>
  <c r="BR56" i="12" s="1"/>
  <c r="BR55" i="13" s="1"/>
  <c r="CJ53" i="17"/>
  <c r="IT42" i="24"/>
  <c r="CK8" i="8"/>
  <c r="CK8" i="16" s="1"/>
  <c r="CN8" i="8"/>
  <c r="CA8" i="8"/>
  <c r="CA8" i="16" s="1"/>
  <c r="CP49" i="17"/>
  <c r="CP48" i="11" s="1"/>
  <c r="CP48" i="12" s="1"/>
  <c r="CP48" i="13" s="1"/>
  <c r="S12" i="17"/>
  <c r="H32" i="17"/>
  <c r="CO10" i="8"/>
  <c r="CO10" i="16" s="1"/>
  <c r="G27" i="17"/>
  <c r="CP37" i="7"/>
  <c r="CP37" i="8" s="1"/>
  <c r="CP37" i="16" s="1"/>
  <c r="CP56" i="7"/>
  <c r="CP56" i="8" s="1"/>
  <c r="CP56" i="16" s="1"/>
  <c r="CP57" i="17" s="1"/>
  <c r="CP56" i="11" s="1"/>
  <c r="CP57" i="12" s="1"/>
  <c r="CP56" i="13" s="1"/>
  <c r="CU13" i="8"/>
  <c r="CU13" i="16" s="1"/>
  <c r="P21" i="17"/>
  <c r="J32" i="17"/>
  <c r="CP44" i="7"/>
  <c r="CP44" i="8" s="1"/>
  <c r="CP44" i="16" s="1"/>
  <c r="CP44" i="17" s="1"/>
  <c r="CP44" i="11" s="1"/>
  <c r="CP44" i="12" s="1"/>
  <c r="CP44" i="13" s="1"/>
  <c r="M38" i="17"/>
  <c r="AE36" i="17"/>
  <c r="CQ33" i="8"/>
  <c r="CQ33" i="16" s="1"/>
  <c r="CP52" i="7"/>
  <c r="CP52" i="8" s="1"/>
  <c r="CP52" i="16" s="1"/>
  <c r="CP53" i="17" s="1"/>
  <c r="CO25" i="8"/>
  <c r="CO25" i="16" s="1"/>
  <c r="BQ12" i="8"/>
  <c r="BQ12" i="16" s="1"/>
  <c r="CO7" i="8"/>
  <c r="CO7" i="16" s="1"/>
  <c r="Q24" i="17"/>
  <c r="O9" i="17"/>
  <c r="Z41" i="17"/>
  <c r="J7" i="17"/>
  <c r="BU49" i="16"/>
  <c r="BU50" i="17" s="1"/>
  <c r="BU49" i="11" s="1"/>
  <c r="BU49" i="12" s="1"/>
  <c r="BU49" i="13" s="1"/>
  <c r="AL15" i="25"/>
  <c r="CB9" i="8"/>
  <c r="CB9" i="16" s="1"/>
  <c r="CF9" i="8"/>
  <c r="CF9" i="16" s="1"/>
  <c r="BV9" i="8"/>
  <c r="BV9" i="16" s="1"/>
  <c r="BQ54" i="11"/>
  <c r="BQ55" i="12" s="1"/>
  <c r="BQ54" i="13" s="1"/>
  <c r="BX53" i="13"/>
  <c r="BX56" i="12"/>
  <c r="BX55" i="13" s="1"/>
  <c r="BZ47" i="13"/>
  <c r="CM58" i="17"/>
  <c r="CM57" i="11" s="1"/>
  <c r="CM58" i="12" s="1"/>
  <c r="CM57" i="13" s="1"/>
  <c r="CD56" i="17"/>
  <c r="CD55" i="11" s="1"/>
  <c r="CD56" i="12" s="1"/>
  <c r="CD55" i="13" s="1"/>
  <c r="CD59" i="11"/>
  <c r="CC60" i="12" s="1"/>
  <c r="CC59" i="13" s="1"/>
  <c r="BW8" i="8"/>
  <c r="BW8" i="16" s="1"/>
  <c r="BX8" i="8"/>
  <c r="BX8" i="16" s="1"/>
  <c r="CH47" i="12"/>
  <c r="CH47" i="13" s="1"/>
  <c r="CG56" i="16"/>
  <c r="CG57" i="17" s="1"/>
  <c r="CG56" i="11" s="1"/>
  <c r="CG57" i="12" s="1"/>
  <c r="CG56" i="13" s="1"/>
  <c r="DB47" i="17"/>
  <c r="DB46" i="11" s="1"/>
  <c r="DB46" i="12" s="1"/>
  <c r="DB46" i="13" s="1"/>
  <c r="BT58" i="17"/>
  <c r="BT57" i="11" s="1"/>
  <c r="BT58" i="12" s="1"/>
  <c r="BT57" i="13" s="1"/>
  <c r="IN26" i="24"/>
  <c r="DB13" i="8"/>
  <c r="DB13" i="16" s="1"/>
  <c r="O38" i="17"/>
  <c r="Y36" i="17"/>
  <c r="CU10" i="8"/>
  <c r="CU10" i="16" s="1"/>
  <c r="CP47" i="7"/>
  <c r="CP47" i="8" s="1"/>
  <c r="CP47" i="16" s="1"/>
  <c r="CP48" i="17" s="1"/>
  <c r="CP47" i="11" s="1"/>
  <c r="CP47" i="12" s="1"/>
  <c r="CP47" i="13" s="1"/>
  <c r="G28" i="11"/>
  <c r="CU24" i="8"/>
  <c r="CU24" i="16" s="1"/>
  <c r="CP54" i="7"/>
  <c r="CP54" i="8" s="1"/>
  <c r="CP54" i="16" s="1"/>
  <c r="L38" i="17"/>
  <c r="CO13" i="8"/>
  <c r="CO13" i="16" s="1"/>
  <c r="CP58" i="7"/>
  <c r="CP58" i="8" s="1"/>
  <c r="CP58" i="16" s="1"/>
  <c r="CP59" i="17" s="1"/>
  <c r="CP58" i="11" s="1"/>
  <c r="CO59" i="12" s="1"/>
  <c r="CO58" i="13" s="1"/>
  <c r="DB20" i="8"/>
  <c r="DB20" i="16" s="1"/>
  <c r="CP19" i="7"/>
  <c r="P32" i="17"/>
  <c r="U38" i="17"/>
  <c r="CU25" i="8"/>
  <c r="CU25" i="16" s="1"/>
  <c r="CO12" i="8"/>
  <c r="CO12" i="16" s="1"/>
  <c r="JS42" i="24"/>
  <c r="CO70" i="16"/>
  <c r="JK42" i="24"/>
  <c r="X42" i="17" s="1"/>
  <c r="CL45" i="12"/>
  <c r="CL45" i="13" s="1"/>
  <c r="BQ57" i="16"/>
  <c r="BQ58" i="17" s="1"/>
  <c r="BQ57" i="11" s="1"/>
  <c r="BQ58" i="12" s="1"/>
  <c r="BQ57" i="13" s="1"/>
  <c r="BS9" i="8"/>
  <c r="BS9" i="16" s="1"/>
  <c r="BZ9" i="8"/>
  <c r="BZ9" i="16" s="1"/>
  <c r="CG9" i="8"/>
  <c r="CG9" i="16" s="1"/>
  <c r="BQ44" i="11"/>
  <c r="BQ44" i="12" s="1"/>
  <c r="BQ44" i="13" s="1"/>
  <c r="IS26" i="24"/>
  <c r="CC58" i="13"/>
  <c r="JE42" i="24"/>
  <c r="CY56" i="17"/>
  <c r="CY55" i="11" s="1"/>
  <c r="CY56" i="12" s="1"/>
  <c r="CY55" i="13" s="1"/>
  <c r="DB50" i="12"/>
  <c r="DB50" i="13" s="1"/>
  <c r="CY8" i="8"/>
  <c r="CY8" i="16" s="1"/>
  <c r="CG8" i="8"/>
  <c r="CG8" i="16" s="1"/>
  <c r="CJ8" i="8"/>
  <c r="CJ8" i="16" s="1"/>
  <c r="CB56" i="13"/>
  <c r="CJ61" i="17"/>
  <c r="CJ60" i="11" s="1"/>
  <c r="CJ63" i="12" s="1"/>
  <c r="CJ60" i="13" s="1"/>
  <c r="CG49" i="11"/>
  <c r="CG49" i="12" s="1"/>
  <c r="CG49" i="13" s="1"/>
  <c r="G39" i="17"/>
  <c r="L37" i="17"/>
  <c r="BQ10" i="8"/>
  <c r="BQ10" i="16" s="1"/>
  <c r="M40" i="17"/>
  <c r="CU11" i="8"/>
  <c r="CU11" i="16" s="1"/>
  <c r="BQ24" i="8"/>
  <c r="BQ24" i="16" s="1"/>
  <c r="U39" i="17"/>
  <c r="CP46" i="7"/>
  <c r="CP46" i="8" s="1"/>
  <c r="CP46" i="16" s="1"/>
  <c r="CP47" i="17" s="1"/>
  <c r="CP46" i="11" s="1"/>
  <c r="CP46" i="12" s="1"/>
  <c r="CP46" i="13" s="1"/>
  <c r="G15" i="17"/>
  <c r="DB34" i="7"/>
  <c r="DB34" i="8" s="1"/>
  <c r="DB34" i="16" s="1"/>
  <c r="CP26" i="7"/>
  <c r="K7" i="17"/>
  <c r="CP38" i="7"/>
  <c r="CP38" i="8" s="1"/>
  <c r="CP38" i="16" s="1"/>
  <c r="R39" i="17"/>
  <c r="S41" i="17"/>
  <c r="N39" i="17"/>
  <c r="M14" i="17"/>
  <c r="CU20" i="8"/>
  <c r="CU20" i="16" s="1"/>
  <c r="CP22" i="7"/>
  <c r="J31" i="17"/>
  <c r="M27" i="17"/>
  <c r="O37" i="17"/>
  <c r="CP19" i="8"/>
  <c r="CP19" i="16" s="1"/>
  <c r="BQ7" i="8"/>
  <c r="BQ7" i="16" s="1"/>
  <c r="CP28" i="7"/>
  <c r="CP28" i="8" s="1"/>
  <c r="CP28" i="16" s="1"/>
  <c r="K10" i="17"/>
  <c r="G30" i="17"/>
  <c r="I23" i="17"/>
  <c r="M17" i="17"/>
  <c r="Z14" i="17"/>
  <c r="X36" i="17"/>
  <c r="K11" i="17"/>
  <c r="X40" i="17"/>
  <c r="AD40" i="17"/>
  <c r="S42" i="17"/>
  <c r="Y39" i="17"/>
  <c r="J23" i="17"/>
  <c r="X39" i="17"/>
  <c r="M12" i="17"/>
  <c r="AF9" i="17"/>
  <c r="AG41" i="17"/>
  <c r="Z32" i="17"/>
  <c r="X27" i="17"/>
  <c r="DB8" i="7"/>
  <c r="Z42" i="17"/>
  <c r="AD14" i="17"/>
  <c r="Q17" i="17"/>
  <c r="CA9" i="8"/>
  <c r="CA9" i="16" s="1"/>
  <c r="BR9" i="8"/>
  <c r="BR9" i="16" s="1"/>
  <c r="BX9" i="8"/>
  <c r="BX9" i="16" s="1"/>
  <c r="BX57" i="13"/>
  <c r="CN59" i="12"/>
  <c r="BS55" i="13"/>
  <c r="CA61" i="17"/>
  <c r="CA60" i="11" s="1"/>
  <c r="CA63" i="12" s="1"/>
  <c r="CA60" i="13" s="1"/>
  <c r="CY50" i="11"/>
  <c r="CY50" i="12" s="1"/>
  <c r="CY50" i="13" s="1"/>
  <c r="DB44" i="11"/>
  <c r="DB44" i="12" s="1"/>
  <c r="DB44" i="13" s="1"/>
  <c r="BU8" i="8"/>
  <c r="BU8" i="16" s="1"/>
  <c r="CD8" i="8"/>
  <c r="CD8" i="16" s="1"/>
  <c r="IR26" i="24"/>
  <c r="CY56" i="13"/>
  <c r="CF46" i="12"/>
  <c r="CF46" i="13" s="1"/>
  <c r="CN46" i="12"/>
  <c r="M35" i="17"/>
  <c r="CO34" i="7"/>
  <c r="CO34" i="8" s="1"/>
  <c r="CO34" i="16" s="1"/>
  <c r="CP32" i="7"/>
  <c r="CP32" i="8" s="1"/>
  <c r="CP32" i="16" s="1"/>
  <c r="CP12" i="7"/>
  <c r="N17" i="17"/>
  <c r="DB11" i="8"/>
  <c r="DB11" i="16" s="1"/>
  <c r="CO24" i="8"/>
  <c r="CO24" i="16" s="1"/>
  <c r="T12" i="17"/>
  <c r="CU34" i="7"/>
  <c r="CU34" i="8" s="1"/>
  <c r="CU34" i="16" s="1"/>
  <c r="CP57" i="7"/>
  <c r="CP57" i="8" s="1"/>
  <c r="CP57" i="16" s="1"/>
  <c r="CP58" i="17" s="1"/>
  <c r="CP57" i="11" s="1"/>
  <c r="CP58" i="12" s="1"/>
  <c r="CP57" i="13" s="1"/>
  <c r="CQ14" i="7"/>
  <c r="CP9" i="7"/>
  <c r="CO20" i="8"/>
  <c r="CO20" i="16" s="1"/>
  <c r="R41" i="17"/>
  <c r="T40" i="17"/>
  <c r="CP51" i="7"/>
  <c r="CP51" i="8" s="1"/>
  <c r="CP51" i="16" s="1"/>
  <c r="CP52" i="17" s="1"/>
  <c r="CP39" i="7"/>
  <c r="CU21" i="7"/>
  <c r="CU21" i="8" s="1"/>
  <c r="CU21" i="16" s="1"/>
  <c r="U17" i="17"/>
  <c r="AB16" i="17"/>
  <c r="DB25" i="8"/>
  <c r="DB25" i="16" s="1"/>
  <c r="CU8" i="7"/>
  <c r="M34" i="17"/>
  <c r="L7" i="17"/>
  <c r="I28" i="11"/>
  <c r="Z31" i="17"/>
  <c r="Q21" i="17"/>
  <c r="P15" i="17"/>
  <c r="X32" i="17"/>
  <c r="CP24" i="7"/>
  <c r="L41" i="17"/>
  <c r="BQ23" i="8"/>
  <c r="BQ23" i="16" s="1"/>
  <c r="P26" i="17"/>
  <c r="S20" i="17"/>
  <c r="P10" i="17"/>
  <c r="Q39" i="17"/>
  <c r="J14" i="17"/>
  <c r="IY26" i="24"/>
  <c r="JA42" i="24"/>
  <c r="CD9" i="8"/>
  <c r="CD9" i="16" s="1"/>
  <c r="BT9" i="8"/>
  <c r="BT9" i="16" s="1"/>
  <c r="CL9" i="8"/>
  <c r="CL9" i="16" s="1"/>
  <c r="BY54" i="12"/>
  <c r="BY53" i="13" s="1"/>
  <c r="CO60" i="8"/>
  <c r="CO60" i="16" s="1"/>
  <c r="CO61" i="17" s="1"/>
  <c r="CO60" i="11" s="1"/>
  <c r="CO63" i="12" s="1"/>
  <c r="CO60" i="13" s="1"/>
  <c r="CB44" i="13"/>
  <c r="CU46" i="17"/>
  <c r="CU45" i="11" s="1"/>
  <c r="CU45" i="12" s="1"/>
  <c r="CU45" i="13" s="1"/>
  <c r="CY49" i="12"/>
  <c r="CY49" i="13" s="1"/>
  <c r="CO45" i="16"/>
  <c r="CI8" i="8"/>
  <c r="CI8" i="16" s="1"/>
  <c r="BY8" i="8"/>
  <c r="BY8" i="16" s="1"/>
  <c r="CE8" i="8"/>
  <c r="CE8" i="16" s="1"/>
  <c r="CC8" i="8"/>
  <c r="CC8" i="16" s="1"/>
  <c r="JQ42" i="24"/>
  <c r="CU55" i="13"/>
  <c r="S9" i="17"/>
  <c r="AE27" i="17"/>
  <c r="J33" i="17"/>
  <c r="L23" i="17"/>
  <c r="S19" i="17"/>
  <c r="CP45" i="7"/>
  <c r="CP45" i="8" s="1"/>
  <c r="CP45" i="16" s="1"/>
  <c r="CP49" i="7"/>
  <c r="CP49" i="8" s="1"/>
  <c r="CP49" i="16" s="1"/>
  <c r="CP50" i="17" s="1"/>
  <c r="CP49" i="11" s="1"/>
  <c r="CP49" i="12" s="1"/>
  <c r="CP49" i="13" s="1"/>
  <c r="DB7" i="8"/>
  <c r="DB7" i="16" s="1"/>
  <c r="U33" i="17"/>
  <c r="CP15" i="8"/>
  <c r="CP15" i="16" s="1"/>
  <c r="CP14" i="8"/>
  <c r="CP14" i="16" s="1"/>
  <c r="BQ20" i="8"/>
  <c r="BQ20" i="16" s="1"/>
  <c r="L40" i="17"/>
  <c r="CO11" i="8"/>
  <c r="CO11" i="16" s="1"/>
  <c r="I15" i="17"/>
  <c r="V40" i="17"/>
  <c r="CQ31" i="8"/>
  <c r="CQ31" i="16" s="1"/>
  <c r="HZ26" i="24"/>
  <c r="CO21" i="7"/>
  <c r="CO21" i="8" s="1"/>
  <c r="CO21" i="16" s="1"/>
  <c r="AK16" i="25"/>
  <c r="CM47" i="12"/>
  <c r="CM47" i="13" s="1"/>
  <c r="H41" i="17"/>
  <c r="CE9" i="8"/>
  <c r="CE9" i="16" s="1"/>
  <c r="CK9" i="8"/>
  <c r="CK9" i="16" s="1"/>
  <c r="CY9" i="8"/>
  <c r="CY9" i="16" s="1"/>
  <c r="BY9" i="8"/>
  <c r="BY9" i="16" s="1"/>
  <c r="DB49" i="8"/>
  <c r="DB49" i="16" s="1"/>
  <c r="DB50" i="17" s="1"/>
  <c r="DB49" i="11" s="1"/>
  <c r="DB49" i="12" s="1"/>
  <c r="DB49" i="13" s="1"/>
  <c r="BY55" i="11"/>
  <c r="BY56" i="12" s="1"/>
  <c r="BY55" i="13" s="1"/>
  <c r="CO44" i="16"/>
  <c r="CO44" i="17" s="1"/>
  <c r="CO44" i="11" s="1"/>
  <c r="CO44" i="12" s="1"/>
  <c r="CO44" i="13" s="1"/>
  <c r="JU42" i="24"/>
  <c r="CU57" i="8"/>
  <c r="CU57" i="16" s="1"/>
  <c r="CU58" i="17" s="1"/>
  <c r="CU57" i="11" s="1"/>
  <c r="CU58" i="12" s="1"/>
  <c r="BZ8" i="8"/>
  <c r="BZ8" i="16" s="1"/>
  <c r="BS8" i="8"/>
  <c r="BS8" i="16" s="1"/>
  <c r="CH8" i="8"/>
  <c r="CH8" i="16" s="1"/>
  <c r="X41" i="17"/>
  <c r="CU53" i="8"/>
  <c r="CU53" i="16" s="1"/>
  <c r="CG54" i="16"/>
  <c r="Y20" i="17"/>
  <c r="CP13" i="7"/>
  <c r="AF13" i="17"/>
  <c r="CP18" i="7"/>
  <c r="CP18" i="8" s="1"/>
  <c r="CP18" i="16" s="1"/>
  <c r="BQ34" i="7"/>
  <c r="BQ34" i="8" s="1"/>
  <c r="BQ34" i="16" s="1"/>
  <c r="G32" i="17"/>
  <c r="G29" i="17"/>
  <c r="CP42" i="7"/>
  <c r="CP42" i="8" s="1"/>
  <c r="CP42" i="16" s="1"/>
  <c r="CU12" i="8"/>
  <c r="CU12" i="16" s="1"/>
  <c r="CP36" i="7"/>
  <c r="CP36" i="8" s="1"/>
  <c r="CP36" i="16" s="1"/>
  <c r="CU23" i="8"/>
  <c r="CU23" i="16" s="1"/>
  <c r="U10" i="17"/>
  <c r="BQ11" i="8"/>
  <c r="BQ11" i="16" s="1"/>
  <c r="DB21" i="7"/>
  <c r="DB21" i="8" s="1"/>
  <c r="DB21" i="16" s="1"/>
  <c r="CP60" i="7"/>
  <c r="P39" i="17"/>
  <c r="BQ8" i="7"/>
  <c r="CP40" i="7"/>
  <c r="CP40" i="8" s="1"/>
  <c r="CP40" i="16" s="1"/>
  <c r="W42" i="17"/>
  <c r="L15" i="17"/>
  <c r="AE40" i="17"/>
  <c r="JD26" i="24"/>
  <c r="AD35" i="17"/>
  <c r="M20" i="17"/>
  <c r="W35" i="17"/>
  <c r="Q34" i="17"/>
  <c r="K24" i="17"/>
  <c r="T31" i="17"/>
  <c r="X34" i="17"/>
  <c r="AD41" i="17"/>
  <c r="AA17" i="17"/>
  <c r="K9" i="17"/>
  <c r="Y19" i="17"/>
  <c r="BQ45" i="12"/>
  <c r="BQ45" i="13" s="1"/>
  <c r="CN48" i="13"/>
  <c r="CO52" i="16"/>
  <c r="CO53" i="17" s="1"/>
  <c r="CH46" i="11"/>
  <c r="CH46" i="12" s="1"/>
  <c r="CH46" i="13" s="1"/>
  <c r="BQ47" i="11"/>
  <c r="CJ9" i="8"/>
  <c r="CJ9" i="16" s="1"/>
  <c r="CI9" i="8"/>
  <c r="CI9" i="16" s="1"/>
  <c r="BW9" i="8"/>
  <c r="BW9" i="16" s="1"/>
  <c r="CH50" i="16"/>
  <c r="CH51" i="17" s="1"/>
  <c r="CO54" i="8"/>
  <c r="CO54" i="16" s="1"/>
  <c r="CO55" i="17" s="1"/>
  <c r="CO54" i="11" s="1"/>
  <c r="CO55" i="12" s="1"/>
  <c r="CO54" i="13" s="1"/>
  <c r="CU47" i="13"/>
  <c r="BZ55" i="11"/>
  <c r="BZ56" i="12" s="1"/>
  <c r="BZ55" i="13" s="1"/>
  <c r="CU44" i="11"/>
  <c r="CU44" i="12" s="1"/>
  <c r="CU44" i="13" s="1"/>
  <c r="CL8" i="8"/>
  <c r="CL8" i="16" s="1"/>
  <c r="BV8" i="8"/>
  <c r="BV8" i="16" s="1"/>
  <c r="CM8" i="8"/>
  <c r="CM8" i="16" s="1"/>
  <c r="K25" i="17"/>
  <c r="DB54" i="13"/>
  <c r="CF59" i="13"/>
  <c r="L12" i="17"/>
  <c r="CP26" i="8"/>
  <c r="CP26" i="16" s="1"/>
  <c r="CP27" i="7"/>
  <c r="CP27" i="8" s="1"/>
  <c r="CP27" i="16" s="1"/>
  <c r="I24" i="17"/>
  <c r="CP41" i="8"/>
  <c r="CP41" i="16" s="1"/>
  <c r="G37" i="11"/>
  <c r="CP50" i="7"/>
  <c r="DB12" i="8"/>
  <c r="DB12" i="16" s="1"/>
  <c r="CQ35" i="8"/>
  <c r="CQ35" i="16" s="1"/>
  <c r="L24" i="17"/>
  <c r="CP10" i="7"/>
  <c r="CU7" i="8"/>
  <c r="CU7" i="16" s="1"/>
  <c r="CQ20" i="7"/>
  <c r="CP22" i="8"/>
  <c r="CP22" i="16" s="1"/>
  <c r="CP17" i="7"/>
  <c r="CP17" i="8" s="1"/>
  <c r="CP17" i="16" s="1"/>
  <c r="CP39" i="8"/>
  <c r="CP39" i="16" s="1"/>
  <c r="W27" i="11"/>
  <c r="Q14" i="17"/>
  <c r="I31" i="17"/>
  <c r="IV26" i="24"/>
  <c r="CP59" i="7"/>
  <c r="CP59" i="8" s="1"/>
  <c r="BQ21" i="7"/>
  <c r="BQ21" i="8" s="1"/>
  <c r="BQ21" i="16" s="1"/>
  <c r="CO8" i="7"/>
  <c r="CP53" i="7"/>
  <c r="CP53" i="8" s="1"/>
  <c r="CP53" i="16" s="1"/>
  <c r="CP54" i="17" s="1"/>
  <c r="CP53" i="11" s="1"/>
  <c r="CP29" i="7"/>
  <c r="CP29" i="8" s="1"/>
  <c r="CP29" i="16" s="1"/>
  <c r="CP30" i="7"/>
  <c r="CP30" i="8" s="1"/>
  <c r="CP30" i="16" s="1"/>
  <c r="CQ41" i="7"/>
  <c r="CO23" i="8"/>
  <c r="CO23" i="16" s="1"/>
  <c r="J19" i="17"/>
  <c r="S21" i="17"/>
  <c r="AF19" i="17"/>
  <c r="R16" i="17"/>
  <c r="AB9" i="17"/>
  <c r="S18" i="17"/>
  <c r="Y27" i="17"/>
  <c r="I17" i="25"/>
  <c r="J9" i="17"/>
  <c r="AD33" i="17"/>
  <c r="W40" i="17"/>
  <c r="G17" i="25"/>
  <c r="S11" i="17"/>
  <c r="AF35" i="17"/>
  <c r="CN9" i="16"/>
  <c r="Y42" i="17"/>
  <c r="G42" i="17"/>
  <c r="CN8" i="16"/>
  <c r="R42" i="17"/>
  <c r="CN46" i="13"/>
  <c r="L26" i="17"/>
  <c r="N42" i="17"/>
  <c r="CO45" i="17"/>
  <c r="AD42" i="17"/>
  <c r="CP46" i="17"/>
  <c r="CP45" i="11" s="1"/>
  <c r="CP45" i="17"/>
  <c r="AH42" i="17"/>
  <c r="CP60" i="8"/>
  <c r="CP60" i="16" s="1"/>
  <c r="CP61" i="17" s="1"/>
  <c r="CP60" i="11" s="1"/>
  <c r="CP63" i="12" s="1"/>
  <c r="CP60" i="13" s="1"/>
  <c r="CP67" i="8"/>
  <c r="CP70" i="16" s="1"/>
  <c r="I26" i="17"/>
  <c r="IT7" i="24" l="1"/>
  <c r="JC22" i="24"/>
  <c r="IL8" i="24"/>
  <c r="IY8" i="24" s="1"/>
  <c r="BL46" i="13"/>
  <c r="BK46" i="13" s="1"/>
  <c r="BL8" i="16"/>
  <c r="BK8" i="16" s="1"/>
  <c r="BO8" i="16" s="1"/>
  <c r="BP8" i="16" s="1"/>
  <c r="DA8" i="16" s="1"/>
  <c r="BL9" i="16"/>
  <c r="BK9" i="16" s="1"/>
  <c r="BO9" i="16" s="1"/>
  <c r="JC25" i="24"/>
  <c r="BL48" i="13"/>
  <c r="BK48" i="13" s="1"/>
  <c r="IG25" i="24"/>
  <c r="JX41" i="24"/>
  <c r="BL46" i="12"/>
  <c r="BK46" i="12" s="1"/>
  <c r="JL41" i="24"/>
  <c r="IU25" i="24"/>
  <c r="BL8" i="8"/>
  <c r="BK8" i="8" s="1"/>
  <c r="BL9" i="8"/>
  <c r="BK9" i="8" s="1"/>
  <c r="BL54" i="12"/>
  <c r="BK54" i="12" s="1"/>
  <c r="BP40" i="7"/>
  <c r="BO25" i="8"/>
  <c r="JF25" i="24"/>
  <c r="JC30" i="24"/>
  <c r="DA36" i="16"/>
  <c r="BO11" i="8"/>
  <c r="IN35" i="24"/>
  <c r="IT36" i="24"/>
  <c r="DA38" i="8"/>
  <c r="BP36" i="7"/>
  <c r="AX5" i="24"/>
  <c r="AW6" i="24"/>
  <c r="BP42" i="7"/>
  <c r="JC23" i="24"/>
  <c r="JA28" i="24"/>
  <c r="IU27" i="24"/>
  <c r="IU30" i="24"/>
  <c r="JA31" i="24"/>
  <c r="DA30" i="8"/>
  <c r="BP55" i="7"/>
  <c r="JE24" i="24"/>
  <c r="CZ8" i="8"/>
  <c r="CV8" i="8"/>
  <c r="BM9" i="8"/>
  <c r="BN9" i="8"/>
  <c r="BO23" i="8"/>
  <c r="DA41" i="7"/>
  <c r="BP30" i="7"/>
  <c r="BP24" i="7"/>
  <c r="BP53" i="7"/>
  <c r="BO21" i="7"/>
  <c r="IW21" i="24"/>
  <c r="IQ20" i="24"/>
  <c r="BP59" i="7"/>
  <c r="DA31" i="8"/>
  <c r="JP39" i="24"/>
  <c r="JJ38" i="24"/>
  <c r="IX13" i="24"/>
  <c r="IR12" i="24"/>
  <c r="IQ15" i="24"/>
  <c r="IW16" i="24"/>
  <c r="BP27" i="8"/>
  <c r="DA20" i="7"/>
  <c r="IT14" i="24"/>
  <c r="IN13" i="24"/>
  <c r="BP10" i="7"/>
  <c r="IY17" i="24"/>
  <c r="IS16" i="24"/>
  <c r="DA35" i="8"/>
  <c r="IM18" i="24"/>
  <c r="IZ18" i="24" s="1"/>
  <c r="IG17" i="24"/>
  <c r="BP50" i="7"/>
  <c r="IX31" i="24"/>
  <c r="JD32" i="24"/>
  <c r="BP41" i="8"/>
  <c r="DA37" i="16"/>
  <c r="JG29" i="24"/>
  <c r="BP27" i="7"/>
  <c r="IM9" i="24"/>
  <c r="IZ9" i="24" s="1"/>
  <c r="IG8" i="24"/>
  <c r="BP30" i="16"/>
  <c r="DA30" i="16" s="1"/>
  <c r="JH41" i="24"/>
  <c r="JB40" i="24"/>
  <c r="DA7" i="16"/>
  <c r="IF7" i="24"/>
  <c r="IS7" i="24" s="1"/>
  <c r="JF7" i="24" s="1"/>
  <c r="JV40" i="24"/>
  <c r="JI15" i="24"/>
  <c r="BP60" i="7"/>
  <c r="BP29" i="8"/>
  <c r="JL40" i="24"/>
  <c r="JF39" i="24"/>
  <c r="JU33" i="24"/>
  <c r="DA14" i="7"/>
  <c r="IO19" i="24"/>
  <c r="JJ33" i="24"/>
  <c r="KE27" i="24"/>
  <c r="IV12" i="24"/>
  <c r="IP11" i="24"/>
  <c r="BO24" i="8"/>
  <c r="IU16" i="24"/>
  <c r="IO15" i="24"/>
  <c r="BP32" i="7"/>
  <c r="BO34" i="7"/>
  <c r="BP18" i="7"/>
  <c r="BP13" i="7"/>
  <c r="BP34" i="8"/>
  <c r="BP20" i="16"/>
  <c r="DA20" i="16" s="1"/>
  <c r="JM34" i="24"/>
  <c r="BP28" i="7"/>
  <c r="DA42" i="16"/>
  <c r="JC14" i="24"/>
  <c r="IW13" i="24"/>
  <c r="JR41" i="24"/>
  <c r="BP14" i="8"/>
  <c r="BP15" i="8"/>
  <c r="IZ25" i="24"/>
  <c r="BP49" i="7"/>
  <c r="BP26" i="7"/>
  <c r="BP45" i="7"/>
  <c r="JN11" i="24"/>
  <c r="IM23" i="24"/>
  <c r="IG22" i="24"/>
  <c r="BP17" i="8"/>
  <c r="JG34" i="24"/>
  <c r="BP36" i="8"/>
  <c r="JA38" i="24"/>
  <c r="IU37" i="24"/>
  <c r="BP34" i="16"/>
  <c r="IT11" i="24"/>
  <c r="IN10" i="24"/>
  <c r="IT33" i="24"/>
  <c r="IN32" i="24"/>
  <c r="JM12" i="24"/>
  <c r="JA29" i="24"/>
  <c r="IU28" i="24"/>
  <c r="IT13" i="24"/>
  <c r="IN12" i="24"/>
  <c r="IG20" i="24"/>
  <c r="IM21" i="24"/>
  <c r="IZ21" i="24" s="1"/>
  <c r="JG30" i="24"/>
  <c r="JT30" i="24" s="1"/>
  <c r="JK10" i="24"/>
  <c r="IV13" i="24"/>
  <c r="IP12" i="24"/>
  <c r="JO37" i="24"/>
  <c r="JI36" i="24"/>
  <c r="JM27" i="24"/>
  <c r="JJ31" i="24"/>
  <c r="JD30" i="24"/>
  <c r="DA28" i="8"/>
  <c r="BP39" i="7"/>
  <c r="BP51" i="7"/>
  <c r="JN39" i="24"/>
  <c r="JS41" i="24"/>
  <c r="BO20" i="8"/>
  <c r="BP9" i="7"/>
  <c r="IT24" i="24"/>
  <c r="IN23" i="24"/>
  <c r="IY18" i="24"/>
  <c r="IS17" i="24"/>
  <c r="IY25" i="24"/>
  <c r="BP57" i="7"/>
  <c r="IM22" i="24"/>
  <c r="IZ22" i="24" s="1"/>
  <c r="IG21" i="24"/>
  <c r="IS24" i="24"/>
  <c r="JU39" i="24"/>
  <c r="BP12" i="7"/>
  <c r="JM40" i="24"/>
  <c r="JF36" i="24"/>
  <c r="JM35" i="24" s="1"/>
  <c r="JL37" i="24"/>
  <c r="JG39" i="24"/>
  <c r="DA42" i="8"/>
  <c r="BO7" i="8"/>
  <c r="BP19" i="8"/>
  <c r="DA33" i="8"/>
  <c r="BP22" i="7"/>
  <c r="IT37" i="24"/>
  <c r="IN36" i="24"/>
  <c r="JF37" i="24"/>
  <c r="JL38" i="24"/>
  <c r="BP38" i="7"/>
  <c r="IX30" i="24"/>
  <c r="JD31" i="24"/>
  <c r="IU13" i="24"/>
  <c r="JA14" i="24"/>
  <c r="BP46" i="7"/>
  <c r="JO38" i="24"/>
  <c r="JI37" i="24"/>
  <c r="IG9" i="24"/>
  <c r="IM10" i="24"/>
  <c r="IZ10" i="24" s="1"/>
  <c r="JM10" i="24" s="1"/>
  <c r="BP21" i="8"/>
  <c r="BP37" i="7"/>
  <c r="BO10" i="8"/>
  <c r="JB31" i="24"/>
  <c r="IV30" i="24"/>
  <c r="IZ8" i="24"/>
  <c r="IM11" i="24"/>
  <c r="IZ11" i="24" s="1"/>
  <c r="IG10" i="24"/>
  <c r="BM8" i="8"/>
  <c r="BN8" i="8"/>
  <c r="BP21" i="16"/>
  <c r="IN37" i="24"/>
  <c r="IT38" i="24"/>
  <c r="DA37" i="8"/>
  <c r="IV9" i="24"/>
  <c r="BP19" i="7"/>
  <c r="KE36" i="24"/>
  <c r="DA18" i="8"/>
  <c r="BP58" i="7"/>
  <c r="DA32" i="16"/>
  <c r="BO13" i="8"/>
  <c r="JF34" i="24"/>
  <c r="IZ33" i="24"/>
  <c r="IT23" i="24"/>
  <c r="IN22" i="24"/>
  <c r="BP54" i="7"/>
  <c r="BP23" i="7"/>
  <c r="JJ32" i="24"/>
  <c r="BP47" i="7"/>
  <c r="DA28" i="16"/>
  <c r="BP16" i="8"/>
  <c r="IF8" i="24"/>
  <c r="IS8" i="24" s="1"/>
  <c r="JF8" i="24" s="1"/>
  <c r="HZ7" i="24"/>
  <c r="BP11" i="7"/>
  <c r="BP25" i="7"/>
  <c r="JG27" i="24"/>
  <c r="DA38" i="16"/>
  <c r="JH32" i="24"/>
  <c r="IT16" i="24"/>
  <c r="JG16" i="24" s="1"/>
  <c r="IN15" i="24"/>
  <c r="CZ9" i="8"/>
  <c r="CV9" i="8"/>
  <c r="IW17" i="24"/>
  <c r="IQ16" i="24"/>
  <c r="IV8" i="24"/>
  <c r="IP7" i="24"/>
  <c r="DA41" i="16"/>
  <c r="JF40" i="24"/>
  <c r="BP16" i="7"/>
  <c r="JR9" i="24"/>
  <c r="BP29" i="7"/>
  <c r="JB28" i="24"/>
  <c r="JH29" i="24"/>
  <c r="BO8" i="7"/>
  <c r="BO12" i="8"/>
  <c r="IZ39" i="24"/>
  <c r="BP52" i="7"/>
  <c r="JI31" i="24"/>
  <c r="JO32" i="24"/>
  <c r="BP40" i="8"/>
  <c r="BP48" i="7"/>
  <c r="JM37" i="24"/>
  <c r="BP39" i="8"/>
  <c r="BP17" i="7"/>
  <c r="BP22" i="8"/>
  <c r="JL35" i="24"/>
  <c r="IZ24" i="24"/>
  <c r="KB41" i="24"/>
  <c r="BP44" i="7"/>
  <c r="DA32" i="8"/>
  <c r="IW20" i="24"/>
  <c r="IQ19" i="24"/>
  <c r="BP56" i="7"/>
  <c r="JE25" i="24"/>
  <c r="BP26" i="8"/>
  <c r="JA41" i="24"/>
  <c r="IU40" i="24"/>
  <c r="BP25" i="16"/>
  <c r="JK25" i="24"/>
  <c r="JK20" i="24"/>
  <c r="JE19" i="24"/>
  <c r="JZ41" i="24"/>
  <c r="JT40" i="24"/>
  <c r="JX40" i="24"/>
  <c r="JR39" i="24"/>
  <c r="JX39" i="24"/>
  <c r="JR38" i="24"/>
  <c r="JM19" i="24"/>
  <c r="JJ14" i="24"/>
  <c r="JD13" i="24"/>
  <c r="JY39" i="24"/>
  <c r="JS38" i="24"/>
  <c r="JQ39" i="24"/>
  <c r="JK38" i="24"/>
  <c r="KE40" i="24"/>
  <c r="JM21" i="24"/>
  <c r="JQ34" i="24"/>
  <c r="JK33" i="24"/>
  <c r="JX34" i="24"/>
  <c r="JR33" i="24"/>
  <c r="JL15" i="24"/>
  <c r="JF14" i="24"/>
  <c r="JR35" i="24"/>
  <c r="JL34" i="24"/>
  <c r="JK23" i="24"/>
  <c r="JE22" i="24"/>
  <c r="JJ19" i="24"/>
  <c r="JD18" i="24"/>
  <c r="JJ24" i="24"/>
  <c r="JD23" i="24"/>
  <c r="KA40" i="24"/>
  <c r="JM17" i="24"/>
  <c r="JQ24" i="24"/>
  <c r="JT31" i="24"/>
  <c r="JN30" i="24"/>
  <c r="JR34" i="24"/>
  <c r="JL33" i="24"/>
  <c r="JJ23" i="24"/>
  <c r="JD22" i="24"/>
  <c r="JE23" i="24"/>
  <c r="JM22" i="24"/>
  <c r="JQ17" i="24"/>
  <c r="JK16" i="24"/>
  <c r="JX35" i="24"/>
  <c r="JS18" i="24"/>
  <c r="JE8" i="24"/>
  <c r="JE10" i="24"/>
  <c r="JX32" i="24"/>
  <c r="JR31" i="24"/>
  <c r="JJ9" i="24"/>
  <c r="JD8" i="24"/>
  <c r="JM20" i="24"/>
  <c r="JG19" i="24"/>
  <c r="JC9" i="24"/>
  <c r="IW8" i="24"/>
  <c r="G7" i="17"/>
  <c r="E17" i="25" s="1"/>
  <c r="P22" i="17"/>
  <c r="L8" i="17"/>
  <c r="CP45" i="12"/>
  <c r="CP50" i="8"/>
  <c r="CP50" i="16" s="1"/>
  <c r="CP51" i="17" s="1"/>
  <c r="CP50" i="11" s="1"/>
  <c r="CP50" i="12" s="1"/>
  <c r="CP50" i="13" s="1"/>
  <c r="IM26" i="24"/>
  <c r="JE26" i="24"/>
  <c r="P23" i="17"/>
  <c r="CQ55" i="7"/>
  <c r="CQ55" i="8" s="1"/>
  <c r="CQ55" i="16" s="1"/>
  <c r="CQ56" i="17" s="1"/>
  <c r="CQ55" i="11" s="1"/>
  <c r="CQ56" i="12" s="1"/>
  <c r="CQ55" i="13" s="1"/>
  <c r="CP23" i="8"/>
  <c r="CP23" i="16" s="1"/>
  <c r="CR31" i="8"/>
  <c r="L17" i="17"/>
  <c r="K31" i="17"/>
  <c r="S7" i="17"/>
  <c r="S39" i="17"/>
  <c r="I12" i="17"/>
  <c r="CP34" i="7"/>
  <c r="CP34" i="8" s="1"/>
  <c r="CP34" i="16" s="1"/>
  <c r="P14" i="17"/>
  <c r="N38" i="17"/>
  <c r="Z12" i="17"/>
  <c r="X10" i="17"/>
  <c r="L25" i="17"/>
  <c r="CQ12" i="7"/>
  <c r="H13" i="17"/>
  <c r="M8" i="17"/>
  <c r="N36" i="11"/>
  <c r="CP13" i="8"/>
  <c r="CP13" i="16" s="1"/>
  <c r="CQ23" i="7"/>
  <c r="S8" i="17"/>
  <c r="AE9" i="17"/>
  <c r="J20" i="17"/>
  <c r="H40" i="17"/>
  <c r="W14" i="17"/>
  <c r="X23" i="17"/>
  <c r="T19" i="17"/>
  <c r="AF18" i="17"/>
  <c r="W23" i="17"/>
  <c r="CQ44" i="7"/>
  <c r="CQ44" i="8" s="1"/>
  <c r="CQ44" i="16" s="1"/>
  <c r="CQ44" i="17" s="1"/>
  <c r="CQ44" i="11" s="1"/>
  <c r="AD39" i="17"/>
  <c r="CH50" i="11"/>
  <c r="CH50" i="12" s="1"/>
  <c r="CH50" i="13" s="1"/>
  <c r="CN58" i="13"/>
  <c r="JG42" i="24"/>
  <c r="CQ36" i="7"/>
  <c r="N28" i="17"/>
  <c r="R24" i="17"/>
  <c r="CQ53" i="7"/>
  <c r="CQ53" i="8" s="1"/>
  <c r="CQ53" i="16" s="1"/>
  <c r="CQ54" i="17" s="1"/>
  <c r="CQ53" i="11" s="1"/>
  <c r="CQ54" i="12" s="1"/>
  <c r="CQ53" i="13" s="1"/>
  <c r="Q32" i="17"/>
  <c r="M9" i="17"/>
  <c r="AI40" i="17"/>
  <c r="AH33" i="17"/>
  <c r="J13" i="17"/>
  <c r="CQ49" i="7"/>
  <c r="CQ49" i="8" s="1"/>
  <c r="CQ49" i="16" s="1"/>
  <c r="CQ50" i="17" s="1"/>
  <c r="CQ49" i="11" s="1"/>
  <c r="CQ49" i="12" s="1"/>
  <c r="CQ49" i="13" s="1"/>
  <c r="H37" i="17"/>
  <c r="N29" i="17"/>
  <c r="I13" i="17"/>
  <c r="CP20" i="8"/>
  <c r="CP20" i="16" s="1"/>
  <c r="Z40" i="17"/>
  <c r="S37" i="17"/>
  <c r="N14" i="17"/>
  <c r="M11" i="17"/>
  <c r="G38" i="17"/>
  <c r="S34" i="17"/>
  <c r="W32" i="17"/>
  <c r="IG26" i="24"/>
  <c r="U32" i="17"/>
  <c r="I8" i="17"/>
  <c r="M39" i="17"/>
  <c r="CQ48" i="7"/>
  <c r="CQ48" i="8" s="1"/>
  <c r="Y35" i="17"/>
  <c r="X20" i="17"/>
  <c r="AA30" i="17"/>
  <c r="Q13" i="17"/>
  <c r="G35" i="11"/>
  <c r="AB32" i="17"/>
  <c r="AG40" i="17"/>
  <c r="Y15" i="17"/>
  <c r="R19" i="17"/>
  <c r="BQ47" i="12"/>
  <c r="BQ47" i="13" s="1"/>
  <c r="G41" i="11"/>
  <c r="JR42" i="24"/>
  <c r="CG57" i="13"/>
  <c r="CQ40" i="7"/>
  <c r="JB42" i="24"/>
  <c r="H27" i="17"/>
  <c r="CU8" i="8"/>
  <c r="CU8" i="16" s="1"/>
  <c r="AC39" i="17"/>
  <c r="CR20" i="7"/>
  <c r="CR35" i="8"/>
  <c r="V15" i="17"/>
  <c r="CR14" i="7"/>
  <c r="CP24" i="8"/>
  <c r="CP24" i="16" s="1"/>
  <c r="Z34" i="17"/>
  <c r="AE41" i="17"/>
  <c r="CQ26" i="7"/>
  <c r="H28" i="17"/>
  <c r="CQ57" i="7"/>
  <c r="CQ57" i="8" s="1"/>
  <c r="CQ57" i="16" s="1"/>
  <c r="CQ58" i="17" s="1"/>
  <c r="CQ57" i="11" s="1"/>
  <c r="CQ58" i="12" s="1"/>
  <c r="CQ57" i="13" s="1"/>
  <c r="S36" i="17"/>
  <c r="Y38" i="17"/>
  <c r="CQ37" i="7"/>
  <c r="CQ37" i="8" s="1"/>
  <c r="CQ37" i="16" s="1"/>
  <c r="M33" i="17"/>
  <c r="G16" i="17"/>
  <c r="IW26" i="24"/>
  <c r="CQ29" i="7"/>
  <c r="Z37" i="17"/>
  <c r="M24" i="17"/>
  <c r="Z10" i="17"/>
  <c r="AE39" i="17"/>
  <c r="AE38" i="17"/>
  <c r="J40" i="11"/>
  <c r="G34" i="11"/>
  <c r="Y34" i="17"/>
  <c r="X16" i="17"/>
  <c r="DB9" i="8"/>
  <c r="DB9" i="16" s="1"/>
  <c r="W24" i="17"/>
  <c r="CO46" i="17"/>
  <c r="CO45" i="11" s="1"/>
  <c r="CO45" i="12" s="1"/>
  <c r="CO45" i="13" s="1"/>
  <c r="Y41" i="17"/>
  <c r="JY42" i="24"/>
  <c r="CP25" i="8"/>
  <c r="CP25" i="16" s="1"/>
  <c r="CP11" i="8"/>
  <c r="CP11" i="16" s="1"/>
  <c r="H30" i="17"/>
  <c r="DB8" i="8"/>
  <c r="DB8" i="16" s="1"/>
  <c r="CR41" i="7"/>
  <c r="CP21" i="7"/>
  <c r="CP21" i="8" s="1"/>
  <c r="CP21" i="16" s="1"/>
  <c r="W38" i="17"/>
  <c r="CQ41" i="8"/>
  <c r="CQ41" i="16" s="1"/>
  <c r="CQ18" i="7"/>
  <c r="CQ18" i="8" s="1"/>
  <c r="CQ18" i="16" s="1"/>
  <c r="CQ14" i="8"/>
  <c r="CQ14" i="16" s="1"/>
  <c r="G13" i="17"/>
  <c r="AB37" i="17"/>
  <c r="CQ39" i="7"/>
  <c r="CQ9" i="7"/>
  <c r="M22" i="17"/>
  <c r="Y37" i="17"/>
  <c r="CR33" i="8"/>
  <c r="CQ38" i="7"/>
  <c r="CQ38" i="8" s="1"/>
  <c r="CQ38" i="16" s="1"/>
  <c r="CQ46" i="7"/>
  <c r="CQ46" i="8" s="1"/>
  <c r="CQ46" i="16" s="1"/>
  <c r="CQ47" i="17" s="1"/>
  <c r="CQ46" i="11" s="1"/>
  <c r="CQ46" i="12" s="1"/>
  <c r="CQ46" i="13" s="1"/>
  <c r="BQ8" i="8"/>
  <c r="BQ8" i="16" s="1"/>
  <c r="G23" i="17"/>
  <c r="CQ47" i="7"/>
  <c r="CQ47" i="8" s="1"/>
  <c r="CQ47" i="16" s="1"/>
  <c r="CQ48" i="17" s="1"/>
  <c r="CQ47" i="11" s="1"/>
  <c r="CQ47" i="12" s="1"/>
  <c r="CQ47" i="13" s="1"/>
  <c r="CQ11" i="7"/>
  <c r="O28" i="17"/>
  <c r="CQ52" i="7"/>
  <c r="CQ52" i="8" s="1"/>
  <c r="CQ52" i="16" s="1"/>
  <c r="CQ53" i="17" s="1"/>
  <c r="CQ39" i="8"/>
  <c r="CQ39" i="16" s="1"/>
  <c r="K41" i="11"/>
  <c r="CQ56" i="7"/>
  <c r="CQ56" i="8" s="1"/>
  <c r="CQ56" i="16" s="1"/>
  <c r="CQ57" i="17" s="1"/>
  <c r="CQ56" i="11" s="1"/>
  <c r="CQ57" i="12" s="1"/>
  <c r="CQ56" i="13" s="1"/>
  <c r="Q18" i="17"/>
  <c r="G39" i="11"/>
  <c r="N40" i="11"/>
  <c r="AF38" i="17"/>
  <c r="Y33" i="17"/>
  <c r="AE34" i="17"/>
  <c r="R22" i="17"/>
  <c r="Q17" i="25"/>
  <c r="AG30" i="17"/>
  <c r="X33" i="17"/>
  <c r="CP54" i="12"/>
  <c r="CG55" i="17"/>
  <c r="CG54" i="11" s="1"/>
  <c r="CG55" i="12" s="1"/>
  <c r="CG54" i="13" s="1"/>
  <c r="JN42" i="24"/>
  <c r="JF26" i="24"/>
  <c r="CO50" i="13"/>
  <c r="N31" i="17"/>
  <c r="J21" i="17"/>
  <c r="K13" i="17"/>
  <c r="G14" i="17"/>
  <c r="M18" i="17"/>
  <c r="CQ60" i="7"/>
  <c r="H16" i="17"/>
  <c r="CQ28" i="7"/>
  <c r="CQ28" i="8" s="1"/>
  <c r="CQ28" i="16" s="1"/>
  <c r="G11" i="17"/>
  <c r="V36" i="17"/>
  <c r="G24" i="17"/>
  <c r="T39" i="17"/>
  <c r="AB38" i="17"/>
  <c r="CO8" i="8"/>
  <c r="CO8" i="16" s="1"/>
  <c r="CQ58" i="7"/>
  <c r="CQ58" i="8" s="1"/>
  <c r="CQ58" i="16" s="1"/>
  <c r="CQ59" i="17" s="1"/>
  <c r="CQ58" i="11" s="1"/>
  <c r="CP59" i="12" s="1"/>
  <c r="CP58" i="13" s="1"/>
  <c r="CU9" i="8"/>
  <c r="CU9" i="16" s="1"/>
  <c r="U29" i="17"/>
  <c r="V31" i="17"/>
  <c r="R25" i="17"/>
  <c r="AE31" i="17"/>
  <c r="AE42" i="17"/>
  <c r="Z21" i="17"/>
  <c r="I9" i="17"/>
  <c r="AF42" i="17"/>
  <c r="AD34" i="17"/>
  <c r="Z22" i="17"/>
  <c r="CP59" i="16"/>
  <c r="CP60" i="17" s="1"/>
  <c r="CP59" i="11" s="1"/>
  <c r="CO60" i="12" s="1"/>
  <c r="CO59" i="13" s="1"/>
  <c r="CU54" i="17"/>
  <c r="CU53" i="11" s="1"/>
  <c r="CU54" i="12" s="1"/>
  <c r="CU53" i="13" s="1"/>
  <c r="JL26" i="24"/>
  <c r="Y26" i="17" s="1"/>
  <c r="CP55" i="17"/>
  <c r="G36" i="17"/>
  <c r="CO9" i="8"/>
  <c r="CO9" i="16" s="1"/>
  <c r="CQ30" i="7"/>
  <c r="CQ30" i="8" s="1"/>
  <c r="CQ30" i="16" s="1"/>
  <c r="U41" i="17"/>
  <c r="CQ13" i="7"/>
  <c r="CQ15" i="8"/>
  <c r="CQ15" i="16" s="1"/>
  <c r="CQ45" i="7"/>
  <c r="CQ45" i="8" s="1"/>
  <c r="CQ45" i="16" s="1"/>
  <c r="T34" i="17"/>
  <c r="Z27" i="17"/>
  <c r="CQ51" i="7"/>
  <c r="CQ51" i="8" s="1"/>
  <c r="CQ22" i="7"/>
  <c r="V37" i="17"/>
  <c r="CP10" i="8"/>
  <c r="CP10" i="16" s="1"/>
  <c r="S40" i="17"/>
  <c r="R8" i="17"/>
  <c r="H39" i="11"/>
  <c r="P25" i="17"/>
  <c r="CU57" i="13"/>
  <c r="J17" i="25"/>
  <c r="H25" i="17"/>
  <c r="CN53" i="13"/>
  <c r="S25" i="17"/>
  <c r="CQ42" i="7"/>
  <c r="CQ42" i="8" s="1"/>
  <c r="CQ42" i="16" s="1"/>
  <c r="CQ10" i="7"/>
  <c r="T29" i="17"/>
  <c r="O40" i="17"/>
  <c r="CQ29" i="8"/>
  <c r="CQ29" i="16" s="1"/>
  <c r="W33" i="17"/>
  <c r="AA11" i="17"/>
  <c r="CQ36" i="8"/>
  <c r="CQ36" i="16" s="1"/>
  <c r="G33" i="17"/>
  <c r="M21" i="17"/>
  <c r="W31" i="17"/>
  <c r="AA39" i="17"/>
  <c r="L18" i="17"/>
  <c r="AH39" i="17"/>
  <c r="K30" i="17"/>
  <c r="O31" i="17"/>
  <c r="CQ54" i="7"/>
  <c r="CQ54" i="8" s="1"/>
  <c r="CQ54" i="16" s="1"/>
  <c r="T27" i="17"/>
  <c r="CQ16" i="7"/>
  <c r="CP8" i="7"/>
  <c r="CQ17" i="7"/>
  <c r="CQ17" i="8" s="1"/>
  <c r="CQ17" i="16" s="1"/>
  <c r="CQ26" i="8"/>
  <c r="CQ26" i="16" s="1"/>
  <c r="Z19" i="17"/>
  <c r="X25" i="17"/>
  <c r="G32" i="11"/>
  <c r="R10" i="17"/>
  <c r="AE35" i="17"/>
  <c r="KH42" i="24"/>
  <c r="JA26" i="24"/>
  <c r="P30" i="17"/>
  <c r="BQ9" i="8"/>
  <c r="BQ9" i="16" s="1"/>
  <c r="CQ24" i="7"/>
  <c r="CQ59" i="7"/>
  <c r="CQ59" i="8" s="1"/>
  <c r="CQ59" i="16" s="1"/>
  <c r="CQ60" i="17" s="1"/>
  <c r="CQ59" i="11" s="1"/>
  <c r="CP60" i="12" s="1"/>
  <c r="CP59" i="13" s="1"/>
  <c r="J16" i="17"/>
  <c r="CQ50" i="7"/>
  <c r="CQ50" i="8" s="1"/>
  <c r="CQ27" i="7"/>
  <c r="CQ27" i="8" s="1"/>
  <c r="CQ27" i="16" s="1"/>
  <c r="Y40" i="17"/>
  <c r="N27" i="11"/>
  <c r="CQ32" i="7"/>
  <c r="CQ32" i="8" s="1"/>
  <c r="CQ32" i="16" s="1"/>
  <c r="M25" i="17"/>
  <c r="T30" i="17"/>
  <c r="Q30" i="17"/>
  <c r="AF41" i="17"/>
  <c r="CP7" i="8"/>
  <c r="CP7" i="16" s="1"/>
  <c r="G37" i="17"/>
  <c r="Q31" i="17"/>
  <c r="M10" i="17"/>
  <c r="I30" i="17"/>
  <c r="CQ19" i="7"/>
  <c r="CQ19" i="8" s="1"/>
  <c r="CQ19" i="16" s="1"/>
  <c r="CQ16" i="8"/>
  <c r="CQ16" i="16" s="1"/>
  <c r="J17" i="17"/>
  <c r="CP12" i="8"/>
  <c r="CP12" i="16" s="1"/>
  <c r="CQ40" i="8"/>
  <c r="CQ40" i="16" s="1"/>
  <c r="CQ22" i="8"/>
  <c r="CQ22" i="16" s="1"/>
  <c r="N41" i="17"/>
  <c r="Z20" i="17"/>
  <c r="G40" i="11"/>
  <c r="Q26" i="17"/>
  <c r="Z17" i="17"/>
  <c r="R23" i="17"/>
  <c r="AG31" i="17"/>
  <c r="Q22" i="17"/>
  <c r="W19" i="17"/>
  <c r="AD17" i="17"/>
  <c r="AD24" i="17"/>
  <c r="S14" i="17"/>
  <c r="J8" i="17"/>
  <c r="W9" i="17"/>
  <c r="Q8" i="17"/>
  <c r="H17" i="25"/>
  <c r="P9" i="17"/>
  <c r="CQ25" i="7"/>
  <c r="T16" i="17"/>
  <c r="AE33" i="17"/>
  <c r="X38" i="17"/>
  <c r="Q23" i="17"/>
  <c r="I41" i="11"/>
  <c r="Z35" i="17"/>
  <c r="R26" i="17"/>
  <c r="CR31" i="16"/>
  <c r="T42" i="17"/>
  <c r="O42" i="17"/>
  <c r="CR35" i="16"/>
  <c r="J26" i="17"/>
  <c r="H42" i="11"/>
  <c r="CR33" i="16"/>
  <c r="AA42" i="17"/>
  <c r="S26" i="17"/>
  <c r="CQ67" i="8"/>
  <c r="CQ70" i="16" s="1"/>
  <c r="CQ45" i="17"/>
  <c r="CQ46" i="17"/>
  <c r="CQ45" i="11" s="1"/>
  <c r="CQ45" i="12" s="1"/>
  <c r="CQ45" i="13" s="1"/>
  <c r="Q42" i="11"/>
  <c r="N26" i="17"/>
  <c r="JF24" i="24" l="1"/>
  <c r="JS40" i="24"/>
  <c r="JL8" i="24"/>
  <c r="DC33" i="16"/>
  <c r="DC35" i="16"/>
  <c r="DC31" i="16"/>
  <c r="BL53" i="13"/>
  <c r="BK53" i="13" s="1"/>
  <c r="JM25" i="24"/>
  <c r="DC33" i="8"/>
  <c r="DC41" i="7"/>
  <c r="JD25" i="24"/>
  <c r="DC14" i="7"/>
  <c r="DC35" i="8"/>
  <c r="DC20" i="7"/>
  <c r="JI41" i="24"/>
  <c r="JY41" i="24"/>
  <c r="IN25" i="24"/>
  <c r="BL58" i="13"/>
  <c r="BK58" i="13" s="1"/>
  <c r="DC31" i="8"/>
  <c r="JL25" i="24"/>
  <c r="JH40" i="24"/>
  <c r="JN41" i="24"/>
  <c r="DA16" i="7"/>
  <c r="JJ17" i="24"/>
  <c r="DA23" i="7"/>
  <c r="BP13" i="8"/>
  <c r="JI30" i="24"/>
  <c r="JC29" i="24"/>
  <c r="JQ31" i="24"/>
  <c r="JG37" i="24"/>
  <c r="DA12" i="7"/>
  <c r="JF17" i="24"/>
  <c r="IZ16" i="24"/>
  <c r="KF41" i="24"/>
  <c r="JQ30" i="24"/>
  <c r="JK29" i="24"/>
  <c r="JA32" i="24"/>
  <c r="IU31" i="24"/>
  <c r="DA36" i="8"/>
  <c r="IZ23" i="24"/>
  <c r="JY40" i="24"/>
  <c r="DA10" i="7"/>
  <c r="DA55" i="7"/>
  <c r="JP30" i="24"/>
  <c r="JJ29" i="24"/>
  <c r="DA40" i="8"/>
  <c r="JT27" i="24"/>
  <c r="DA16" i="8"/>
  <c r="DA19" i="7"/>
  <c r="DA21" i="16"/>
  <c r="JO31" i="24"/>
  <c r="IN8" i="24"/>
  <c r="IT9" i="24"/>
  <c r="JK30" i="24"/>
  <c r="JE29" i="24"/>
  <c r="DA22" i="7"/>
  <c r="JU38" i="24"/>
  <c r="JG33" i="24"/>
  <c r="JU10" i="24"/>
  <c r="DA15" i="8"/>
  <c r="DA34" i="8"/>
  <c r="DA32" i="7"/>
  <c r="JO40" i="24"/>
  <c r="JI39" i="24"/>
  <c r="JT29" i="24"/>
  <c r="DA50" i="7"/>
  <c r="JD15" i="24"/>
  <c r="IX14" i="24"/>
  <c r="DA59" i="7"/>
  <c r="DA24" i="7"/>
  <c r="BO9" i="8"/>
  <c r="JS25" i="24"/>
  <c r="JH25" i="24"/>
  <c r="JB24" i="24"/>
  <c r="JM39" i="24"/>
  <c r="BO8" i="8"/>
  <c r="JV37" i="24"/>
  <c r="JP36" i="24"/>
  <c r="JA23" i="24"/>
  <c r="IU22" i="24"/>
  <c r="IT20" i="24"/>
  <c r="IN19" i="24"/>
  <c r="IU9" i="24"/>
  <c r="JA10" i="24"/>
  <c r="JT34" i="24"/>
  <c r="JN33" i="24"/>
  <c r="JB15" i="24"/>
  <c r="IV14" i="24"/>
  <c r="DA29" i="8"/>
  <c r="JU41" i="24"/>
  <c r="IT17" i="24"/>
  <c r="IN16" i="24"/>
  <c r="IU12" i="24"/>
  <c r="JA13" i="24"/>
  <c r="JE12" i="24"/>
  <c r="IY11" i="24"/>
  <c r="JD20" i="24"/>
  <c r="IX19" i="24"/>
  <c r="DA42" i="7"/>
  <c r="JG36" i="24"/>
  <c r="JC8" i="24"/>
  <c r="JL24" i="24"/>
  <c r="DA44" i="7"/>
  <c r="DA39" i="8"/>
  <c r="JV31" i="24"/>
  <c r="DA25" i="7"/>
  <c r="JA22" i="24"/>
  <c r="IU21" i="24"/>
  <c r="BP10" i="8"/>
  <c r="KB38" i="24"/>
  <c r="DA38" i="7"/>
  <c r="JN38" i="24"/>
  <c r="JT39" i="24"/>
  <c r="IN20" i="24"/>
  <c r="IT21" i="24"/>
  <c r="JG24" i="24"/>
  <c r="DA51" i="7"/>
  <c r="JV36" i="24"/>
  <c r="JP35" i="24"/>
  <c r="JA12" i="24"/>
  <c r="IU11" i="24"/>
  <c r="JG11" i="24"/>
  <c r="DA45" i="7"/>
  <c r="DA14" i="8"/>
  <c r="DA13" i="7"/>
  <c r="JH16" i="24"/>
  <c r="IV18" i="24"/>
  <c r="JM18" i="24"/>
  <c r="JK13" i="24"/>
  <c r="JJ21" i="24"/>
  <c r="DA30" i="7"/>
  <c r="IU34" i="24"/>
  <c r="JA35" i="24"/>
  <c r="BP25" i="8"/>
  <c r="DA26" i="8"/>
  <c r="BP8" i="7"/>
  <c r="KO41" i="24"/>
  <c r="JI27" i="24"/>
  <c r="JO28" i="24"/>
  <c r="JA15" i="24"/>
  <c r="IU14" i="24"/>
  <c r="JG23" i="24"/>
  <c r="DA58" i="7"/>
  <c r="DA37" i="7"/>
  <c r="JS36" i="24"/>
  <c r="JZ35" i="24" s="1"/>
  <c r="JG13" i="24"/>
  <c r="DA17" i="8"/>
  <c r="DA26" i="7"/>
  <c r="DA28" i="7"/>
  <c r="BP24" i="8"/>
  <c r="DA60" i="7"/>
  <c r="JQ37" i="24"/>
  <c r="JW38" i="24"/>
  <c r="JH30" i="24"/>
  <c r="JB29" i="24"/>
  <c r="BP9" i="16"/>
  <c r="DA17" i="7"/>
  <c r="DA56" i="7"/>
  <c r="JM24" i="24"/>
  <c r="DA52" i="7"/>
  <c r="JC7" i="24"/>
  <c r="DA11" i="7"/>
  <c r="DA47" i="7"/>
  <c r="JM33" i="24"/>
  <c r="JG32" i="24"/>
  <c r="IT10" i="24"/>
  <c r="IN9" i="24"/>
  <c r="IU8" i="24" s="1"/>
  <c r="DA46" i="7"/>
  <c r="DA19" i="8"/>
  <c r="DA9" i="7"/>
  <c r="DA39" i="7"/>
  <c r="JC12" i="24"/>
  <c r="IW11" i="24"/>
  <c r="JH28" i="24"/>
  <c r="JB27" i="24"/>
  <c r="DA34" i="16"/>
  <c r="JZ34" i="24"/>
  <c r="DA18" i="7"/>
  <c r="JV15" i="24"/>
  <c r="IT8" i="24"/>
  <c r="IN7" i="24"/>
  <c r="DA41" i="8"/>
  <c r="KC39" i="24"/>
  <c r="BP21" i="7"/>
  <c r="JH27" i="24"/>
  <c r="AX6" i="24"/>
  <c r="AY5" i="24"/>
  <c r="BP11" i="8"/>
  <c r="KB32" i="24"/>
  <c r="DA54" i="7"/>
  <c r="DA25" i="16"/>
  <c r="IX18" i="24"/>
  <c r="JD19" i="24"/>
  <c r="JY35" i="24"/>
  <c r="DA29" i="7"/>
  <c r="JI8" i="24"/>
  <c r="JU32" i="24"/>
  <c r="IM7" i="24"/>
  <c r="IZ7" i="24" s="1"/>
  <c r="JS34" i="24"/>
  <c r="JG38" i="24"/>
  <c r="JM11" i="24"/>
  <c r="JM36" i="24"/>
  <c r="JS37" i="24"/>
  <c r="JZ40" i="24"/>
  <c r="DA57" i="7"/>
  <c r="JN29" i="24"/>
  <c r="JH37" i="24"/>
  <c r="JB36" i="24"/>
  <c r="JD12" i="24"/>
  <c r="JJ13" i="24"/>
  <c r="BP34" i="7"/>
  <c r="JC11" i="24"/>
  <c r="IW10" i="24"/>
  <c r="KI40" i="24"/>
  <c r="JQ32" i="24"/>
  <c r="JF16" i="24"/>
  <c r="IZ15" i="24"/>
  <c r="BP23" i="8"/>
  <c r="JL23" i="24"/>
  <c r="JN28" i="24"/>
  <c r="DA40" i="7"/>
  <c r="IN24" i="24"/>
  <c r="IT25" i="24"/>
  <c r="JB39" i="24"/>
  <c r="JJ20" i="24"/>
  <c r="DA22" i="8"/>
  <c r="DA48" i="7"/>
  <c r="BP12" i="8"/>
  <c r="JD16" i="24"/>
  <c r="IX15" i="24"/>
  <c r="JA37" i="24"/>
  <c r="IU36" i="24"/>
  <c r="JM8" i="24"/>
  <c r="JG7" i="24"/>
  <c r="DA21" i="8"/>
  <c r="JB12" i="24"/>
  <c r="JH13" i="24"/>
  <c r="JA36" i="24"/>
  <c r="IU35" i="24"/>
  <c r="BP7" i="8"/>
  <c r="BP20" i="8"/>
  <c r="JZ12" i="24"/>
  <c r="IT22" i="24"/>
  <c r="IN21" i="24"/>
  <c r="DA49" i="7"/>
  <c r="JP14" i="24"/>
  <c r="JS39" i="24"/>
  <c r="JM38" i="24"/>
  <c r="DA27" i="7"/>
  <c r="JK31" i="24"/>
  <c r="JE30" i="24"/>
  <c r="DA27" i="8"/>
  <c r="DA53" i="7"/>
  <c r="JJ22" i="24"/>
  <c r="DA36" i="7"/>
  <c r="KE33" i="24"/>
  <c r="JY32" i="24"/>
  <c r="JT18" i="24"/>
  <c r="JR24" i="24"/>
  <c r="JX33" i="24"/>
  <c r="JR32" i="24"/>
  <c r="KF38" i="24"/>
  <c r="JZ37" i="24"/>
  <c r="JJ8" i="24"/>
  <c r="JD7" i="24"/>
  <c r="KE31" i="24"/>
  <c r="JY30" i="24"/>
  <c r="JR22" i="24"/>
  <c r="JL21" i="24"/>
  <c r="KL39" i="24"/>
  <c r="JL7" i="24"/>
  <c r="JT16" i="24"/>
  <c r="JN15" i="24"/>
  <c r="JX23" i="24"/>
  <c r="KE38" i="24"/>
  <c r="JY37" i="24"/>
  <c r="JZ17" i="24"/>
  <c r="JQ22" i="24"/>
  <c r="JK21" i="24"/>
  <c r="KH39" i="24"/>
  <c r="JQ23" i="24"/>
  <c r="JK22" i="24"/>
  <c r="JY33" i="24"/>
  <c r="JS32" i="24"/>
  <c r="JQ13" i="24"/>
  <c r="JK12" i="24"/>
  <c r="KE34" i="24"/>
  <c r="JQ18" i="24"/>
  <c r="JK17" i="24"/>
  <c r="KA30" i="24"/>
  <c r="JU29" i="24"/>
  <c r="JY34" i="24"/>
  <c r="JS33" i="24"/>
  <c r="JX16" i="24"/>
  <c r="JR15" i="24"/>
  <c r="JL22" i="24"/>
  <c r="JT19" i="24"/>
  <c r="JN18" i="24"/>
  <c r="JQ8" i="24"/>
  <c r="JK7" i="24"/>
  <c r="KF40" i="24"/>
  <c r="KA29" i="24"/>
  <c r="JS14" i="24"/>
  <c r="JM13" i="24"/>
  <c r="JX38" i="24"/>
  <c r="JR37" i="24"/>
  <c r="KE39" i="24"/>
  <c r="JY38" i="24"/>
  <c r="JR19" i="24"/>
  <c r="JL18" i="24"/>
  <c r="JT24" i="24"/>
  <c r="JL9" i="24"/>
  <c r="KG40" i="24"/>
  <c r="KA39" i="24"/>
  <c r="S24" i="17"/>
  <c r="AF40" i="17"/>
  <c r="Y8" i="17"/>
  <c r="JN26" i="24"/>
  <c r="KL42" i="24"/>
  <c r="CR16" i="7"/>
  <c r="AD31" i="17"/>
  <c r="X29" i="17"/>
  <c r="AG27" i="17"/>
  <c r="AH10" i="17"/>
  <c r="AB40" i="17"/>
  <c r="CR59" i="7"/>
  <c r="Z39" i="17"/>
  <c r="Q20" i="17"/>
  <c r="H21" i="17"/>
  <c r="H11" i="17"/>
  <c r="U16" i="17"/>
  <c r="H34" i="17"/>
  <c r="X41" i="11"/>
  <c r="CR37" i="7"/>
  <c r="U30" i="17"/>
  <c r="Z24" i="17"/>
  <c r="Z33" i="17"/>
  <c r="CR41" i="8"/>
  <c r="K18" i="17"/>
  <c r="AF34" i="17"/>
  <c r="P11" i="17"/>
  <c r="CQ23" i="8"/>
  <c r="CQ23" i="16" s="1"/>
  <c r="W20" i="17"/>
  <c r="K15" i="17"/>
  <c r="O12" i="17"/>
  <c r="I12" i="11"/>
  <c r="Z38" i="17"/>
  <c r="CR53" i="7"/>
  <c r="AA15" i="17"/>
  <c r="AH29" i="17"/>
  <c r="AE22" i="17"/>
  <c r="Y22" i="17"/>
  <c r="Y18" i="17"/>
  <c r="H32" i="11"/>
  <c r="X21" i="17"/>
  <c r="KU42" i="24"/>
  <c r="AD42" i="11" s="1"/>
  <c r="CP54" i="11"/>
  <c r="CP55" i="12" s="1"/>
  <c r="CP54" i="13" s="1"/>
  <c r="JJ26" i="24"/>
  <c r="H41" i="11"/>
  <c r="Y25" i="17"/>
  <c r="W17" i="17"/>
  <c r="T37" i="17"/>
  <c r="N32" i="17"/>
  <c r="CR10" i="7"/>
  <c r="G9" i="17"/>
  <c r="V39" i="17"/>
  <c r="H9" i="17"/>
  <c r="AH41" i="17"/>
  <c r="K19" i="17"/>
  <c r="CR44" i="7"/>
  <c r="G21" i="17"/>
  <c r="T11" i="17"/>
  <c r="I18" i="17"/>
  <c r="N35" i="17"/>
  <c r="V27" i="17"/>
  <c r="JP42" i="24"/>
  <c r="CR28" i="7"/>
  <c r="O29" i="17"/>
  <c r="T32" i="17"/>
  <c r="CR9" i="7"/>
  <c r="CQ11" i="8"/>
  <c r="CQ11" i="16" s="1"/>
  <c r="Q19" i="17"/>
  <c r="T38" i="17"/>
  <c r="AA29" i="17"/>
  <c r="J10" i="17"/>
  <c r="Y23" i="17"/>
  <c r="U13" i="17"/>
  <c r="G22" i="17"/>
  <c r="W22" i="17"/>
  <c r="H30" i="11"/>
  <c r="AF33" i="17"/>
  <c r="O40" i="11"/>
  <c r="CQ55" i="17"/>
  <c r="CQ54" i="11" s="1"/>
  <c r="CQ55" i="12" s="1"/>
  <c r="CQ54" i="13" s="1"/>
  <c r="CQ60" i="8"/>
  <c r="CQ60" i="16" s="1"/>
  <c r="CQ61" i="17" s="1"/>
  <c r="CQ60" i="11" s="1"/>
  <c r="CQ63" i="12" s="1"/>
  <c r="Q25" i="17"/>
  <c r="CQ48" i="16"/>
  <c r="CQ49" i="17" s="1"/>
  <c r="CQ48" i="11" s="1"/>
  <c r="CQ48" i="12" s="1"/>
  <c r="CQ48" i="13" s="1"/>
  <c r="IZ26" i="24"/>
  <c r="CR23" i="7"/>
  <c r="H31" i="17"/>
  <c r="CR16" i="8"/>
  <c r="X30" i="17"/>
  <c r="CR15" i="8"/>
  <c r="AG29" i="17"/>
  <c r="CR24" i="7"/>
  <c r="CP8" i="8"/>
  <c r="CP8" i="16" s="1"/>
  <c r="N10" i="17"/>
  <c r="G17" i="17"/>
  <c r="CQ10" i="8"/>
  <c r="CQ10" i="16" s="1"/>
  <c r="T24" i="17"/>
  <c r="CQ25" i="8"/>
  <c r="CQ25" i="16" s="1"/>
  <c r="AB28" i="17"/>
  <c r="AF36" i="17"/>
  <c r="CQ24" i="8"/>
  <c r="CQ24" i="16" s="1"/>
  <c r="CR52" i="7"/>
  <c r="G10" i="17"/>
  <c r="CR39" i="7"/>
  <c r="I34" i="11"/>
  <c r="L39" i="11"/>
  <c r="H35" i="11"/>
  <c r="Z11" i="17"/>
  <c r="U37" i="17"/>
  <c r="AA28" i="17"/>
  <c r="N37" i="17"/>
  <c r="N36" i="17"/>
  <c r="CR27" i="7"/>
  <c r="AF32" i="17"/>
  <c r="O38" i="11"/>
  <c r="Z25" i="17"/>
  <c r="IT26" i="24"/>
  <c r="CP45" i="13"/>
  <c r="CR12" i="7"/>
  <c r="CR55" i="7"/>
  <c r="R29" i="17"/>
  <c r="CP9" i="8"/>
  <c r="CP9" i="16" s="1"/>
  <c r="AI37" i="17"/>
  <c r="AG34" i="17"/>
  <c r="CR42" i="7"/>
  <c r="K38" i="11"/>
  <c r="CR45" i="7"/>
  <c r="Z18" i="17"/>
  <c r="N15" i="17"/>
  <c r="T13" i="17"/>
  <c r="P7" i="17"/>
  <c r="H8" i="17"/>
  <c r="CQ21" i="7"/>
  <c r="CQ21" i="8" s="1"/>
  <c r="CQ21" i="16" s="1"/>
  <c r="K32" i="11"/>
  <c r="Z36" i="17"/>
  <c r="O36" i="17"/>
  <c r="R40" i="11"/>
  <c r="CR40" i="7"/>
  <c r="H36" i="17"/>
  <c r="H35" i="17"/>
  <c r="X31" i="17"/>
  <c r="CQ51" i="16"/>
  <c r="CQ52" i="17" s="1"/>
  <c r="KA42" i="24"/>
  <c r="S17" i="17"/>
  <c r="AC30" i="17"/>
  <c r="CR19" i="7"/>
  <c r="CR22" i="7"/>
  <c r="CR50" i="7"/>
  <c r="AC36" i="17"/>
  <c r="AA33" i="17"/>
  <c r="H12" i="17"/>
  <c r="T36" i="17"/>
  <c r="AI31" i="17"/>
  <c r="CR38" i="7"/>
  <c r="CR51" i="7"/>
  <c r="X13" i="17"/>
  <c r="H14" i="17"/>
  <c r="P12" i="17"/>
  <c r="CR18" i="7"/>
  <c r="CR29" i="7"/>
  <c r="AF37" i="17"/>
  <c r="Q12" i="17"/>
  <c r="AD32" i="17"/>
  <c r="CR48" i="7"/>
  <c r="Z8" i="17"/>
  <c r="CQ7" i="8"/>
  <c r="CQ7" i="16" s="1"/>
  <c r="CR49" i="7"/>
  <c r="R30" i="17"/>
  <c r="CR36" i="7"/>
  <c r="AD8" i="17"/>
  <c r="JK26" i="24"/>
  <c r="P40" i="11"/>
  <c r="AD22" i="17"/>
  <c r="H34" i="11"/>
  <c r="AE24" i="17"/>
  <c r="AF14" i="17"/>
  <c r="Q39" i="11"/>
  <c r="X12" i="17"/>
  <c r="N38" i="11"/>
  <c r="JR26" i="24"/>
  <c r="J29" i="11"/>
  <c r="AG16" i="17"/>
  <c r="G16" i="11"/>
  <c r="AG24" i="17"/>
  <c r="CP53" i="13"/>
  <c r="JT42" i="24"/>
  <c r="AG42" i="17" s="1"/>
  <c r="U40" i="17"/>
  <c r="CQ13" i="8"/>
  <c r="CQ13" i="16" s="1"/>
  <c r="M16" i="17"/>
  <c r="M23" i="17"/>
  <c r="W29" i="17"/>
  <c r="Q15" i="17"/>
  <c r="AF25" i="17"/>
  <c r="N23" i="17"/>
  <c r="O15" i="17"/>
  <c r="N13" i="17"/>
  <c r="P8" i="17"/>
  <c r="AI36" i="17"/>
  <c r="CR14" i="8"/>
  <c r="W21" i="17"/>
  <c r="T23" i="17"/>
  <c r="CR60" i="7"/>
  <c r="CR17" i="7"/>
  <c r="CR11" i="7"/>
  <c r="CR46" i="7"/>
  <c r="J11" i="17"/>
  <c r="AI15" i="17"/>
  <c r="U27" i="17"/>
  <c r="CR54" i="7"/>
  <c r="V8" i="17"/>
  <c r="I40" i="11"/>
  <c r="W13" i="17"/>
  <c r="S16" i="17"/>
  <c r="T7" i="17"/>
  <c r="AK15" i="25"/>
  <c r="AC14" i="17"/>
  <c r="CR27" i="8"/>
  <c r="N33" i="11"/>
  <c r="AG19" i="17"/>
  <c r="G33" i="11"/>
  <c r="I37" i="11"/>
  <c r="G38" i="11"/>
  <c r="JO42" i="24"/>
  <c r="AA41" i="17"/>
  <c r="V30" i="17"/>
  <c r="O41" i="11"/>
  <c r="CR40" i="8"/>
  <c r="AH38" i="17"/>
  <c r="CR32" i="7"/>
  <c r="K14" i="17"/>
  <c r="U25" i="17"/>
  <c r="H22" i="17"/>
  <c r="I14" i="17"/>
  <c r="R12" i="17"/>
  <c r="CR25" i="7"/>
  <c r="AA38" i="17"/>
  <c r="AC35" i="17"/>
  <c r="CR26" i="7"/>
  <c r="AD37" i="17"/>
  <c r="CR19" i="8"/>
  <c r="U28" i="17"/>
  <c r="G8" i="17"/>
  <c r="AH32" i="17"/>
  <c r="M15" i="17"/>
  <c r="G25" i="17"/>
  <c r="CQ12" i="8"/>
  <c r="CQ12" i="16" s="1"/>
  <c r="CQ20" i="8"/>
  <c r="CQ20" i="16" s="1"/>
  <c r="I17" i="11"/>
  <c r="N34" i="11"/>
  <c r="G23" i="11"/>
  <c r="W8" i="17"/>
  <c r="X7" i="17"/>
  <c r="AE19" i="17"/>
  <c r="AD18" i="17"/>
  <c r="X22" i="17"/>
  <c r="Y21" i="17"/>
  <c r="AE37" i="17"/>
  <c r="Z13" i="17"/>
  <c r="AD13" i="17"/>
  <c r="X17" i="17"/>
  <c r="H37" i="11"/>
  <c r="AE15" i="17"/>
  <c r="Y9" i="17"/>
  <c r="Q7" i="17"/>
  <c r="AG18" i="17"/>
  <c r="Y7" i="17"/>
  <c r="AE32" i="17"/>
  <c r="CQ50" i="16"/>
  <c r="CQ51" i="17" s="1"/>
  <c r="CQ50" i="11" s="1"/>
  <c r="CQ50" i="12" s="1"/>
  <c r="CQ50" i="13" s="1"/>
  <c r="V41" i="17"/>
  <c r="CQ44" i="12"/>
  <c r="CQ44" i="13" s="1"/>
  <c r="P29" i="17"/>
  <c r="AD30" i="17"/>
  <c r="H40" i="11"/>
  <c r="AB31" i="17"/>
  <c r="T33" i="17"/>
  <c r="O24" i="17"/>
  <c r="G20" i="17"/>
  <c r="L11" i="17"/>
  <c r="Y24" i="17"/>
  <c r="N22" i="17"/>
  <c r="AG39" i="17"/>
  <c r="N12" i="17"/>
  <c r="CR13" i="7"/>
  <c r="CR30" i="7"/>
  <c r="CQ8" i="7"/>
  <c r="CR58" i="7"/>
  <c r="AJ38" i="17"/>
  <c r="CR56" i="7"/>
  <c r="CR47" i="7"/>
  <c r="JI42" i="24"/>
  <c r="O27" i="17"/>
  <c r="IU26" i="24"/>
  <c r="M7" i="17"/>
  <c r="CR57" i="7"/>
  <c r="CQ34" i="7"/>
  <c r="CQ34" i="8" s="1"/>
  <c r="CQ34" i="16" s="1"/>
  <c r="O39" i="17"/>
  <c r="Q16" i="17"/>
  <c r="AF39" i="17"/>
  <c r="U39" i="11"/>
  <c r="N39" i="11"/>
  <c r="N31" i="11"/>
  <c r="JS26" i="24"/>
  <c r="AD23" i="17"/>
  <c r="J39" i="11"/>
  <c r="J30" i="11"/>
  <c r="H38" i="11"/>
  <c r="AA18" i="17"/>
  <c r="H33" i="11"/>
  <c r="I35" i="11"/>
  <c r="AA26" i="17"/>
  <c r="U42" i="11"/>
  <c r="CR59" i="8"/>
  <c r="CR37" i="8"/>
  <c r="CR41" i="16"/>
  <c r="CR53" i="8"/>
  <c r="W26" i="17"/>
  <c r="CR44" i="8"/>
  <c r="AC42" i="17"/>
  <c r="CR28" i="8"/>
  <c r="M26" i="17"/>
  <c r="CR16" i="16"/>
  <c r="CR15" i="16"/>
  <c r="CR52" i="8"/>
  <c r="CR39" i="8"/>
  <c r="G26" i="17"/>
  <c r="CR42" i="8"/>
  <c r="N17" i="25"/>
  <c r="J42" i="11"/>
  <c r="CR22" i="8"/>
  <c r="CR50" i="8"/>
  <c r="CR38" i="8"/>
  <c r="CR18" i="8"/>
  <c r="CR29" i="8"/>
  <c r="CR49" i="8"/>
  <c r="CR36" i="8"/>
  <c r="CR14" i="16"/>
  <c r="CR67" i="8"/>
  <c r="CR60" i="8"/>
  <c r="CR17" i="8"/>
  <c r="CR46" i="8"/>
  <c r="CR54" i="8"/>
  <c r="R17" i="25"/>
  <c r="CR27" i="16"/>
  <c r="AB42" i="17"/>
  <c r="CR40" i="16"/>
  <c r="CR32" i="8"/>
  <c r="CR26" i="8"/>
  <c r="CR19" i="16"/>
  <c r="CR30" i="8"/>
  <c r="CR58" i="8"/>
  <c r="CR56" i="8"/>
  <c r="CR47" i="8"/>
  <c r="V42" i="17"/>
  <c r="H26" i="17"/>
  <c r="K17" i="25"/>
  <c r="CR57" i="8"/>
  <c r="CR59" i="16"/>
  <c r="CR37" i="16"/>
  <c r="CR53" i="16"/>
  <c r="CR28" i="16"/>
  <c r="CR52" i="16"/>
  <c r="CR42" i="16"/>
  <c r="CR22" i="16"/>
  <c r="CR50" i="16"/>
  <c r="CR38" i="16"/>
  <c r="CR18" i="16"/>
  <c r="CR29" i="16"/>
  <c r="CR49" i="16"/>
  <c r="CR36" i="16"/>
  <c r="CR17" i="16"/>
  <c r="CR46" i="16"/>
  <c r="CR54" i="16"/>
  <c r="CR32" i="16"/>
  <c r="CR26" i="16"/>
  <c r="CR58" i="16"/>
  <c r="CR47" i="16"/>
  <c r="CR57" i="16"/>
  <c r="CR60" i="17"/>
  <c r="CR54" i="17"/>
  <c r="CR53" i="17"/>
  <c r="CR51" i="17"/>
  <c r="CR50" i="17"/>
  <c r="CR47" i="17"/>
  <c r="CR55" i="17"/>
  <c r="CR59" i="17"/>
  <c r="CR48" i="17"/>
  <c r="CR58" i="17"/>
  <c r="CR59" i="11"/>
  <c r="CR53" i="11"/>
  <c r="CR49" i="11"/>
  <c r="CR46" i="11"/>
  <c r="CR54" i="11"/>
  <c r="CR58" i="11"/>
  <c r="CR57" i="11"/>
  <c r="CQ60" i="12"/>
  <c r="CR54" i="12"/>
  <c r="CR49" i="12"/>
  <c r="CR46" i="12"/>
  <c r="CR55" i="12"/>
  <c r="CQ59" i="12"/>
  <c r="CR58" i="12"/>
  <c r="CQ59" i="13"/>
  <c r="CR53" i="13"/>
  <c r="CR49" i="13"/>
  <c r="CR46" i="13"/>
  <c r="CR54" i="13"/>
  <c r="CQ58" i="13"/>
  <c r="CR57" i="13"/>
  <c r="JZ39" i="24" l="1"/>
  <c r="JY8" i="24"/>
  <c r="JS7" i="24"/>
  <c r="DC57" i="13"/>
  <c r="DC54" i="13"/>
  <c r="DC46" i="13"/>
  <c r="DC49" i="13"/>
  <c r="DC53" i="13"/>
  <c r="DC58" i="12"/>
  <c r="DB59" i="12"/>
  <c r="DC55" i="12"/>
  <c r="DC46" i="12"/>
  <c r="DC49" i="12"/>
  <c r="DC54" i="12"/>
  <c r="DB60" i="12"/>
  <c r="DC57" i="11"/>
  <c r="DC58" i="11"/>
  <c r="DC54" i="11"/>
  <c r="DC46" i="11"/>
  <c r="DC49" i="11"/>
  <c r="DC53" i="11"/>
  <c r="DC59" i="11"/>
  <c r="DC58" i="17"/>
  <c r="DC48" i="17"/>
  <c r="DC59" i="17"/>
  <c r="DC55" i="17"/>
  <c r="DC47" i="17"/>
  <c r="DC50" i="17"/>
  <c r="DC51" i="17"/>
  <c r="DC53" i="17"/>
  <c r="DC54" i="17"/>
  <c r="DC60" i="17"/>
  <c r="DC57" i="16"/>
  <c r="DC47" i="16"/>
  <c r="DC58" i="16"/>
  <c r="DC26" i="16"/>
  <c r="DC32" i="16"/>
  <c r="DC54" i="16"/>
  <c r="DC46" i="16"/>
  <c r="DC17" i="16"/>
  <c r="DC36" i="16"/>
  <c r="DC49" i="16"/>
  <c r="DC29" i="16"/>
  <c r="DC18" i="16"/>
  <c r="DC38" i="16"/>
  <c r="DC50" i="16"/>
  <c r="DC22" i="16"/>
  <c r="DC42" i="16"/>
  <c r="DC52" i="16"/>
  <c r="DC28" i="16"/>
  <c r="DC53" i="16"/>
  <c r="DC37" i="16"/>
  <c r="DC59" i="16"/>
  <c r="DC57" i="8"/>
  <c r="DC47" i="8"/>
  <c r="DC56" i="8"/>
  <c r="DC58" i="8"/>
  <c r="DC30" i="8"/>
  <c r="DC19" i="16"/>
  <c r="DC26" i="8"/>
  <c r="DC32" i="8"/>
  <c r="DC40" i="16"/>
  <c r="DC27" i="16"/>
  <c r="DC54" i="8"/>
  <c r="DC46" i="8"/>
  <c r="DC17" i="8"/>
  <c r="DC60" i="8"/>
  <c r="DC67" i="8"/>
  <c r="DC14" i="16"/>
  <c r="DC36" i="8"/>
  <c r="DC49" i="8"/>
  <c r="DC29" i="8"/>
  <c r="DC18" i="8"/>
  <c r="DC38" i="8"/>
  <c r="DC50" i="8"/>
  <c r="DC22" i="8"/>
  <c r="DC42" i="8"/>
  <c r="DC39" i="8"/>
  <c r="DC52" i="8"/>
  <c r="DC15" i="16"/>
  <c r="DC16" i="16"/>
  <c r="DC28" i="8"/>
  <c r="DC44" i="8"/>
  <c r="DC53" i="8"/>
  <c r="DC41" i="16"/>
  <c r="DC37" i="8"/>
  <c r="DC59" i="8"/>
  <c r="DC57" i="7"/>
  <c r="M67" i="17"/>
  <c r="M66" i="17"/>
  <c r="M73" i="17"/>
  <c r="M68" i="17"/>
  <c r="M72" i="17"/>
  <c r="M70" i="17"/>
  <c r="M71" i="17"/>
  <c r="M69" i="17"/>
  <c r="JB25" i="24"/>
  <c r="JP41" i="24"/>
  <c r="DC47" i="7"/>
  <c r="DC56" i="7"/>
  <c r="DC58" i="7"/>
  <c r="DC30" i="7"/>
  <c r="DC13" i="7"/>
  <c r="L71" i="17"/>
  <c r="L70" i="17"/>
  <c r="L67" i="17"/>
  <c r="L68" i="17"/>
  <c r="L73" i="17"/>
  <c r="L72" i="17"/>
  <c r="L69" i="17"/>
  <c r="L66" i="17"/>
  <c r="G72" i="17"/>
  <c r="G67" i="17"/>
  <c r="G73" i="17"/>
  <c r="G70" i="17"/>
  <c r="G71" i="17"/>
  <c r="G66" i="17"/>
  <c r="G68" i="17"/>
  <c r="G69" i="17"/>
  <c r="DC19" i="8"/>
  <c r="DC26" i="7"/>
  <c r="DC25" i="7"/>
  <c r="I72" i="17"/>
  <c r="I66" i="17"/>
  <c r="I67" i="17"/>
  <c r="I70" i="17"/>
  <c r="I73" i="17"/>
  <c r="I68" i="17"/>
  <c r="I71" i="17"/>
  <c r="I69" i="17"/>
  <c r="K67" i="17"/>
  <c r="K66" i="17"/>
  <c r="K72" i="17"/>
  <c r="K71" i="17"/>
  <c r="K68" i="17"/>
  <c r="K73" i="17"/>
  <c r="K70" i="17"/>
  <c r="K69" i="17"/>
  <c r="DC32" i="7"/>
  <c r="DC40" i="8"/>
  <c r="DC27" i="8"/>
  <c r="DC54" i="7"/>
  <c r="DC46" i="7"/>
  <c r="DC11" i="7"/>
  <c r="DC17" i="7"/>
  <c r="DC60" i="7"/>
  <c r="DC14" i="8"/>
  <c r="DC36" i="7"/>
  <c r="DC49" i="7"/>
  <c r="DC48" i="7"/>
  <c r="DC29" i="7"/>
  <c r="DC18" i="7"/>
  <c r="DC51" i="7"/>
  <c r="DC38" i="7"/>
  <c r="DC50" i="7"/>
  <c r="DC22" i="7"/>
  <c r="DC19" i="7"/>
  <c r="DC40" i="7"/>
  <c r="DC45" i="7"/>
  <c r="DC42" i="7"/>
  <c r="DC55" i="7"/>
  <c r="DC12" i="7"/>
  <c r="DC27" i="7"/>
  <c r="DC39" i="7"/>
  <c r="DC52" i="7"/>
  <c r="DC24" i="7"/>
  <c r="DC15" i="8"/>
  <c r="DC16" i="8"/>
  <c r="DC23" i="7"/>
  <c r="J73" i="17"/>
  <c r="J70" i="17"/>
  <c r="J68" i="17"/>
  <c r="J71" i="17"/>
  <c r="J67" i="17"/>
  <c r="J72" i="17"/>
  <c r="J69" i="17"/>
  <c r="J66" i="17"/>
  <c r="DC9" i="7"/>
  <c r="DC28" i="7"/>
  <c r="JW41" i="24"/>
  <c r="DC44" i="7"/>
  <c r="DC10" i="7"/>
  <c r="DC53" i="7"/>
  <c r="DC41" i="8"/>
  <c r="DC37" i="7"/>
  <c r="DC59" i="7"/>
  <c r="DC16" i="7"/>
  <c r="KF39" i="24"/>
  <c r="DA20" i="8"/>
  <c r="JQ16" i="24"/>
  <c r="JO39" i="24"/>
  <c r="JI38" i="24"/>
  <c r="DA23" i="8"/>
  <c r="JM7" i="24"/>
  <c r="JA7" i="24"/>
  <c r="JO27" i="24"/>
  <c r="KJ38" i="24"/>
  <c r="JN12" i="24"/>
  <c r="KG39" i="24"/>
  <c r="JN22" i="24"/>
  <c r="JS23" i="24"/>
  <c r="JL11" i="24"/>
  <c r="JF10" i="24"/>
  <c r="JG20" i="24"/>
  <c r="JO24" i="24"/>
  <c r="JI23" i="24"/>
  <c r="JT33" i="24"/>
  <c r="KB31" i="24"/>
  <c r="JP29" i="24"/>
  <c r="JJ28" i="24"/>
  <c r="JP40" i="24"/>
  <c r="JV41" i="24"/>
  <c r="JG25" i="24"/>
  <c r="JM15" i="24"/>
  <c r="JG14" i="24"/>
  <c r="DA34" i="7"/>
  <c r="JG8" i="24"/>
  <c r="JU28" i="24"/>
  <c r="JX36" i="24"/>
  <c r="KD37" i="24"/>
  <c r="DA8" i="7"/>
  <c r="JW34" i="24"/>
  <c r="KC35" i="24"/>
  <c r="KA38" i="24"/>
  <c r="JR12" i="24"/>
  <c r="JI14" i="24"/>
  <c r="JC13" i="24"/>
  <c r="JH22" i="24"/>
  <c r="JB21" i="24"/>
  <c r="JU25" i="24"/>
  <c r="JE13" i="24"/>
  <c r="JK14" i="24"/>
  <c r="KB37" i="24"/>
  <c r="KS41" i="24"/>
  <c r="JV30" i="24"/>
  <c r="JU40" i="24"/>
  <c r="KA41" i="24"/>
  <c r="KC14" i="24"/>
  <c r="DA7" i="8"/>
  <c r="JT7" i="24"/>
  <c r="DA12" i="8"/>
  <c r="JA24" i="24"/>
  <c r="IU23" i="24"/>
  <c r="JW13" i="24"/>
  <c r="KM40" i="24"/>
  <c r="JV8" i="24"/>
  <c r="JU27" i="24"/>
  <c r="JD10" i="24"/>
  <c r="JJ11" i="24"/>
  <c r="JT23" i="24"/>
  <c r="JJ7" i="24"/>
  <c r="JO15" i="24"/>
  <c r="JN23" i="24"/>
  <c r="JW29" i="24"/>
  <c r="JQ28" i="24"/>
  <c r="JM23" i="24"/>
  <c r="JG15" i="24"/>
  <c r="JM16" i="24"/>
  <c r="JR30" i="24"/>
  <c r="JL29" i="24"/>
  <c r="JZ8" i="24"/>
  <c r="JQ12" i="24"/>
  <c r="JK11" i="24"/>
  <c r="DA21" i="7"/>
  <c r="JH14" i="24"/>
  <c r="JB13" i="24"/>
  <c r="JX13" i="24"/>
  <c r="KC30" i="24"/>
  <c r="KI31" i="24"/>
  <c r="JT36" i="24"/>
  <c r="JH12" i="24"/>
  <c r="JB11" i="24"/>
  <c r="KA33" i="24"/>
  <c r="JW35" i="24"/>
  <c r="KC36" i="24"/>
  <c r="BP9" i="8"/>
  <c r="DA13" i="8"/>
  <c r="JA25" i="24"/>
  <c r="IU24" i="24"/>
  <c r="JX31" i="24"/>
  <c r="JB34" i="24"/>
  <c r="JH35" i="24"/>
  <c r="JH36" i="24"/>
  <c r="JB35" i="24"/>
  <c r="KV40" i="24"/>
  <c r="JO36" i="24"/>
  <c r="JI35" i="24"/>
  <c r="JT35" i="24"/>
  <c r="JZ36" i="24"/>
  <c r="JB7" i="24"/>
  <c r="JP7" i="24"/>
  <c r="DA24" i="8"/>
  <c r="JT13" i="24"/>
  <c r="DA25" i="8"/>
  <c r="JZ18" i="24"/>
  <c r="JA16" i="24"/>
  <c r="IU15" i="24"/>
  <c r="KG34" i="24"/>
  <c r="KI37" i="24"/>
  <c r="JR29" i="24"/>
  <c r="JL28" i="24"/>
  <c r="JA21" i="24"/>
  <c r="IU20" i="24"/>
  <c r="JN36" i="24"/>
  <c r="JN37" i="24"/>
  <c r="KA28" i="24"/>
  <c r="JU37" i="24"/>
  <c r="KL35" i="24"/>
  <c r="DA11" i="8"/>
  <c r="KP39" i="24"/>
  <c r="JA9" i="24"/>
  <c r="JG10" i="24"/>
  <c r="DA9" i="16"/>
  <c r="JG17" i="24"/>
  <c r="JN10" i="24"/>
  <c r="KG29" i="24"/>
  <c r="JX30" i="24"/>
  <c r="JH31" i="24"/>
  <c r="JB30" i="24"/>
  <c r="JQ25" i="24"/>
  <c r="JK24" i="24"/>
  <c r="JQ21" i="24"/>
  <c r="JG22" i="24"/>
  <c r="JS22" i="24"/>
  <c r="JJ10" i="24"/>
  <c r="JD9" i="24"/>
  <c r="JT38" i="24"/>
  <c r="KG38" i="24" s="1"/>
  <c r="JQ19" i="24"/>
  <c r="JT32" i="24"/>
  <c r="JN31" i="24"/>
  <c r="JO29" i="24"/>
  <c r="JI28" i="24"/>
  <c r="JV27" i="24"/>
  <c r="JN35" i="24"/>
  <c r="JC17" i="24"/>
  <c r="JT11" i="24"/>
  <c r="JG21" i="24"/>
  <c r="DA10" i="8"/>
  <c r="JK19" i="24"/>
  <c r="JE18" i="24"/>
  <c r="KH41" i="24"/>
  <c r="JH9" i="24"/>
  <c r="JB8" i="24"/>
  <c r="BP8" i="8"/>
  <c r="JP38" i="24"/>
  <c r="JV39" i="24"/>
  <c r="JG9" i="24"/>
  <c r="JN32" i="24"/>
  <c r="JT37" i="24"/>
  <c r="JS24" i="24"/>
  <c r="JZ38" i="24"/>
  <c r="JO12" i="24"/>
  <c r="JI11" i="24"/>
  <c r="JK15" i="24"/>
  <c r="JE14" i="24"/>
  <c r="KF34" i="24"/>
  <c r="JE17" i="24"/>
  <c r="JK18" i="24"/>
  <c r="AY6" i="24"/>
  <c r="AZ5" i="24"/>
  <c r="JZ33" i="24"/>
  <c r="JZ24" i="24"/>
  <c r="LB41" i="24"/>
  <c r="JB33" i="24"/>
  <c r="JH34" i="24"/>
  <c r="JU16" i="24"/>
  <c r="JH11" i="24"/>
  <c r="JB10" i="24"/>
  <c r="JA20" i="24"/>
  <c r="IU19" i="24"/>
  <c r="JH21" i="24"/>
  <c r="JB20" i="24"/>
  <c r="JQ20" i="24"/>
  <c r="JA19" i="24"/>
  <c r="IU18" i="24"/>
  <c r="KB40" i="24"/>
  <c r="KB9" i="24"/>
  <c r="JA8" i="24"/>
  <c r="IU7" i="24"/>
  <c r="KG27" i="24"/>
  <c r="JX29" i="24"/>
  <c r="JR28" i="24"/>
  <c r="JZ25" i="24"/>
  <c r="KG24" i="24" s="1"/>
  <c r="JR25" i="24"/>
  <c r="JY25" i="24"/>
  <c r="KN39" i="24"/>
  <c r="KH38" i="24"/>
  <c r="KE32" i="24"/>
  <c r="JY31" i="24"/>
  <c r="JY23" i="24"/>
  <c r="JS8" i="24"/>
  <c r="KL38" i="24"/>
  <c r="KF37" i="24"/>
  <c r="KH28" i="24"/>
  <c r="KL30" i="24"/>
  <c r="KF29" i="24"/>
  <c r="JX12" i="24"/>
  <c r="JR11" i="24"/>
  <c r="KM37" i="24"/>
  <c r="KG36" i="24"/>
  <c r="KA23" i="24"/>
  <c r="JQ7" i="24"/>
  <c r="KS38" i="24"/>
  <c r="JY21" i="24"/>
  <c r="JS20" i="24"/>
  <c r="KA17" i="24"/>
  <c r="KE37" i="24"/>
  <c r="JY36" i="24"/>
  <c r="KF33" i="24"/>
  <c r="JZ32" i="24"/>
  <c r="KO38" i="24"/>
  <c r="KE22" i="24"/>
  <c r="KM39" i="24"/>
  <c r="JS21" i="24"/>
  <c r="KH29" i="24"/>
  <c r="KB28" i="24"/>
  <c r="KF32" i="24"/>
  <c r="JZ31" i="24"/>
  <c r="KA15" i="24"/>
  <c r="JU14" i="24"/>
  <c r="KA18" i="24"/>
  <c r="JU17" i="24"/>
  <c r="JX17" i="24"/>
  <c r="JR16" i="24"/>
  <c r="KL33" i="24"/>
  <c r="KL37" i="24"/>
  <c r="KF36" i="24"/>
  <c r="KG16" i="24"/>
  <c r="KE15" i="24"/>
  <c r="JY14" i="24"/>
  <c r="KL32" i="24"/>
  <c r="KF31" i="24"/>
  <c r="JY18" i="24"/>
  <c r="JS17" i="24"/>
  <c r="JX21" i="24"/>
  <c r="JR20" i="24"/>
  <c r="JZ13" i="24"/>
  <c r="JT12" i="24"/>
  <c r="JX7" i="24"/>
  <c r="JX22" i="24"/>
  <c r="JR21" i="24"/>
  <c r="I39" i="11"/>
  <c r="H8" i="11"/>
  <c r="AF7" i="17"/>
  <c r="AD17" i="25" s="1"/>
  <c r="JV42" i="24"/>
  <c r="V38" i="17"/>
  <c r="AA12" i="17"/>
  <c r="V23" i="17"/>
  <c r="Z15" i="17"/>
  <c r="M37" i="11"/>
  <c r="P13" i="17"/>
  <c r="AI30" i="17"/>
  <c r="CR12" i="8"/>
  <c r="W11" i="17"/>
  <c r="Z23" i="17"/>
  <c r="X11" i="17"/>
  <c r="R31" i="11"/>
  <c r="U36" i="17"/>
  <c r="I18" i="11"/>
  <c r="H20" i="17"/>
  <c r="Y39" i="11"/>
  <c r="G30" i="11"/>
  <c r="AF22" i="17"/>
  <c r="V28" i="17"/>
  <c r="AC38" i="17"/>
  <c r="AB12" i="17"/>
  <c r="U11" i="17"/>
  <c r="H18" i="17"/>
  <c r="H36" i="11"/>
  <c r="O29" i="11"/>
  <c r="O32" i="11"/>
  <c r="I31" i="11"/>
  <c r="H14" i="11"/>
  <c r="G12" i="11"/>
  <c r="K28" i="11"/>
  <c r="P24" i="11"/>
  <c r="J17" i="11"/>
  <c r="AF21" i="17"/>
  <c r="CR70" i="16"/>
  <c r="CR51" i="8"/>
  <c r="CR45" i="8"/>
  <c r="CR23" i="8"/>
  <c r="P39" i="11"/>
  <c r="AG33" i="17"/>
  <c r="T14" i="17"/>
  <c r="CR8" i="7"/>
  <c r="U22" i="17"/>
  <c r="AH40" i="17"/>
  <c r="N24" i="17"/>
  <c r="AG23" i="17"/>
  <c r="T15" i="17"/>
  <c r="CR21" i="7"/>
  <c r="AG36" i="17"/>
  <c r="O35" i="17"/>
  <c r="O7" i="17"/>
  <c r="N16" i="17"/>
  <c r="AA36" i="17"/>
  <c r="N9" i="17"/>
  <c r="U31" i="17"/>
  <c r="W10" i="17"/>
  <c r="AI27" i="17"/>
  <c r="X19" i="17"/>
  <c r="AI39" i="17"/>
  <c r="V11" i="17"/>
  <c r="O10" i="17"/>
  <c r="K40" i="11"/>
  <c r="G7" i="11"/>
  <c r="X38" i="11"/>
  <c r="U33" i="11"/>
  <c r="O36" i="11"/>
  <c r="I13" i="11"/>
  <c r="AE11" i="17"/>
  <c r="U32" i="11"/>
  <c r="H23" i="11"/>
  <c r="AE21" i="17"/>
  <c r="CR50" i="11"/>
  <c r="CR56" i="16"/>
  <c r="CR44" i="16"/>
  <c r="KA26" i="24"/>
  <c r="AA22" i="17"/>
  <c r="K31" i="11"/>
  <c r="CR34" i="7"/>
  <c r="O21" i="17"/>
  <c r="J41" i="11"/>
  <c r="H23" i="17"/>
  <c r="Z16" i="17"/>
  <c r="U12" i="17"/>
  <c r="CR13" i="8"/>
  <c r="AE40" i="11"/>
  <c r="AC7" i="17"/>
  <c r="AA17" i="25" s="1"/>
  <c r="H15" i="17"/>
  <c r="AA37" i="17"/>
  <c r="T10" i="17"/>
  <c r="O30" i="17"/>
  <c r="Q9" i="17"/>
  <c r="AA35" i="17"/>
  <c r="R18" i="17"/>
  <c r="T9" i="17"/>
  <c r="X15" i="17"/>
  <c r="I33" i="11"/>
  <c r="N20" i="17"/>
  <c r="K9" i="11"/>
  <c r="AD7" i="17"/>
  <c r="AF26" i="17"/>
  <c r="O37" i="11"/>
  <c r="G21" i="11"/>
  <c r="V17" i="25"/>
  <c r="J15" i="11"/>
  <c r="H31" i="11"/>
  <c r="P38" i="11"/>
  <c r="U37" i="11"/>
  <c r="N37" i="11"/>
  <c r="DB59" i="13"/>
  <c r="JM26" i="24"/>
  <c r="AJ41" i="17"/>
  <c r="O39" i="11"/>
  <c r="Z7" i="17"/>
  <c r="AF23" i="17"/>
  <c r="AC29" i="17"/>
  <c r="AJ34" i="17"/>
  <c r="AH25" i="17"/>
  <c r="L14" i="11"/>
  <c r="AJ13" i="17"/>
  <c r="JQ26" i="24"/>
  <c r="W7" i="17"/>
  <c r="AE30" i="17"/>
  <c r="O11" i="17"/>
  <c r="N25" i="17"/>
  <c r="AB36" i="17"/>
  <c r="P34" i="11"/>
  <c r="J28" i="11"/>
  <c r="AD25" i="17"/>
  <c r="AG38" i="17"/>
  <c r="Q41" i="11"/>
  <c r="AA32" i="17"/>
  <c r="R14" i="17"/>
  <c r="I24" i="11"/>
  <c r="H19" i="17"/>
  <c r="N8" i="17"/>
  <c r="AE26" i="17"/>
  <c r="N22" i="11"/>
  <c r="Q38" i="11"/>
  <c r="AF17" i="17"/>
  <c r="W17" i="25"/>
  <c r="Q29" i="11"/>
  <c r="O17" i="25"/>
  <c r="CR47" i="11"/>
  <c r="CR39" i="16"/>
  <c r="CR55" i="8"/>
  <c r="CQ60" i="13"/>
  <c r="KC42" i="24"/>
  <c r="L42" i="11" s="1"/>
  <c r="N7" i="17"/>
  <c r="Y11" i="17"/>
  <c r="W28" i="17"/>
  <c r="L35" i="11"/>
  <c r="R13" i="17"/>
  <c r="V40" i="11"/>
  <c r="AB15" i="17"/>
  <c r="Y29" i="17"/>
  <c r="U14" i="17"/>
  <c r="J33" i="11"/>
  <c r="H24" i="17"/>
  <c r="V35" i="17"/>
  <c r="CR24" i="8"/>
  <c r="R37" i="11"/>
  <c r="AH37" i="17"/>
  <c r="X24" i="17"/>
  <c r="AD19" i="17"/>
  <c r="P17" i="17"/>
  <c r="U9" i="17"/>
  <c r="AG37" i="17"/>
  <c r="AK41" i="11"/>
  <c r="U21" i="17"/>
  <c r="JB26" i="24"/>
  <c r="H7" i="17"/>
  <c r="W39" i="11"/>
  <c r="P36" i="11"/>
  <c r="AF8" i="17"/>
  <c r="Q28" i="11"/>
  <c r="I32" i="11"/>
  <c r="CR30" i="16"/>
  <c r="JH26" i="24"/>
  <c r="CR48" i="8"/>
  <c r="CR20" i="8"/>
  <c r="AB27" i="17"/>
  <c r="S10" i="17"/>
  <c r="AC40" i="17"/>
  <c r="T8" i="17"/>
  <c r="J38" i="11"/>
  <c r="X14" i="17"/>
  <c r="CR7" i="8"/>
  <c r="AI8" i="17"/>
  <c r="AA23" i="17"/>
  <c r="I8" i="11"/>
  <c r="O13" i="17"/>
  <c r="AJ35" i="17"/>
  <c r="G31" i="11"/>
  <c r="AG35" i="17"/>
  <c r="AG13" i="17"/>
  <c r="AE29" i="17"/>
  <c r="U35" i="11"/>
  <c r="T17" i="17"/>
  <c r="AD21" i="17"/>
  <c r="AG32" i="17"/>
  <c r="AG11" i="17"/>
  <c r="O8" i="17"/>
  <c r="O34" i="11"/>
  <c r="O33" i="17"/>
  <c r="O20" i="17"/>
  <c r="P27" i="11"/>
  <c r="AB38" i="11"/>
  <c r="O33" i="11"/>
  <c r="J18" i="11"/>
  <c r="N32" i="11"/>
  <c r="AG12" i="17"/>
  <c r="DB58" i="13"/>
  <c r="O25" i="17"/>
  <c r="AD16" i="17"/>
  <c r="JI26" i="24"/>
  <c r="T20" i="17"/>
  <c r="AI41" i="17"/>
  <c r="AH28" i="17"/>
  <c r="AE12" i="17"/>
  <c r="K37" i="11"/>
  <c r="AG7" i="17"/>
  <c r="AE17" i="25" s="1"/>
  <c r="AH27" i="17"/>
  <c r="AJ29" i="17"/>
  <c r="G13" i="11"/>
  <c r="L36" i="11"/>
  <c r="O34" i="17"/>
  <c r="I36" i="11"/>
  <c r="Y28" i="17"/>
  <c r="AA10" i="17"/>
  <c r="AA31" i="17"/>
  <c r="T21" i="17"/>
  <c r="CQ8" i="8"/>
  <c r="CQ8" i="16" s="1"/>
  <c r="AF24" i="17"/>
  <c r="R17" i="17"/>
  <c r="U34" i="17"/>
  <c r="AD20" i="17"/>
  <c r="G29" i="11"/>
  <c r="I25" i="11"/>
  <c r="AE20" i="17"/>
  <c r="AE16" i="17"/>
  <c r="H21" i="11"/>
  <c r="O31" i="11"/>
  <c r="AE25" i="17"/>
  <c r="N15" i="11"/>
  <c r="X26" i="17"/>
  <c r="CR60" i="16"/>
  <c r="AC41" i="17"/>
  <c r="KB42" i="24"/>
  <c r="KN42" i="24"/>
  <c r="W42" i="11" s="1"/>
  <c r="JG26" i="24"/>
  <c r="AB39" i="17"/>
  <c r="S38" i="11"/>
  <c r="AB24" i="17"/>
  <c r="T25" i="17"/>
  <c r="G36" i="11"/>
  <c r="V14" i="17"/>
  <c r="AB41" i="11"/>
  <c r="Q10" i="17"/>
  <c r="AD28" i="17"/>
  <c r="AD12" i="17"/>
  <c r="L30" i="11"/>
  <c r="CQ9" i="8"/>
  <c r="CQ9" i="16" s="1"/>
  <c r="U35" i="17"/>
  <c r="CR25" i="8"/>
  <c r="N21" i="17"/>
  <c r="CR11" i="8"/>
  <c r="P29" i="11"/>
  <c r="T22" i="17"/>
  <c r="AB29" i="17"/>
  <c r="CR10" i="8"/>
  <c r="I38" i="11"/>
  <c r="X18" i="17"/>
  <c r="AH16" i="17"/>
  <c r="N19" i="17"/>
  <c r="AE28" i="17"/>
  <c r="V39" i="11"/>
  <c r="H18" i="11"/>
  <c r="U30" i="11"/>
  <c r="AH14" i="17"/>
  <c r="G17" i="11"/>
  <c r="AH17" i="17"/>
  <c r="P16" i="11"/>
  <c r="G22" i="11"/>
  <c r="U38" i="11"/>
  <c r="AF20" i="17"/>
  <c r="V37" i="11"/>
  <c r="H25" i="11"/>
  <c r="AI42" i="17"/>
  <c r="CR12" i="16"/>
  <c r="CR51" i="16"/>
  <c r="CR45" i="16"/>
  <c r="CR23" i="16"/>
  <c r="CR21" i="8"/>
  <c r="M17" i="25"/>
  <c r="CR57" i="17"/>
  <c r="CR44" i="17"/>
  <c r="J26" i="11"/>
  <c r="CR34" i="8"/>
  <c r="CR13" i="16"/>
  <c r="Z26" i="17"/>
  <c r="X17" i="25"/>
  <c r="AD26" i="17"/>
  <c r="U17" i="25"/>
  <c r="CR47" i="12"/>
  <c r="CR55" i="16"/>
  <c r="L17" i="25"/>
  <c r="CR24" i="16"/>
  <c r="O26" i="17"/>
  <c r="F17" i="25"/>
  <c r="CR48" i="16"/>
  <c r="CR7" i="16"/>
  <c r="V26" i="17"/>
  <c r="CR61" i="17"/>
  <c r="K42" i="11"/>
  <c r="T26" i="17"/>
  <c r="CR25" i="16"/>
  <c r="CR11" i="16"/>
  <c r="CR10" i="16"/>
  <c r="CR52" i="17"/>
  <c r="CR46" i="17"/>
  <c r="CR45" i="17"/>
  <c r="CR21" i="16"/>
  <c r="CR44" i="11"/>
  <c r="CR34" i="16"/>
  <c r="CR47" i="13"/>
  <c r="CR56" i="17"/>
  <c r="CR49" i="17"/>
  <c r="CR60" i="11"/>
  <c r="CR45" i="11"/>
  <c r="CR44" i="12"/>
  <c r="CR55" i="11"/>
  <c r="CR48" i="11"/>
  <c r="CR63" i="12"/>
  <c r="CR45" i="12"/>
  <c r="CR44" i="13"/>
  <c r="CR56" i="12"/>
  <c r="CR48" i="12"/>
  <c r="CR60" i="13"/>
  <c r="CR45" i="13"/>
  <c r="CR55" i="13"/>
  <c r="CR48" i="13"/>
  <c r="KF7" i="24" l="1"/>
  <c r="DC48" i="13"/>
  <c r="DC55" i="13"/>
  <c r="DC45" i="13"/>
  <c r="DC60" i="13"/>
  <c r="DC48" i="12"/>
  <c r="DC56" i="12"/>
  <c r="DC44" i="13"/>
  <c r="DC45" i="12"/>
  <c r="DC63" i="12"/>
  <c r="DC48" i="11"/>
  <c r="DC55" i="11"/>
  <c r="DC44" i="12"/>
  <c r="DC45" i="11"/>
  <c r="DC60" i="11"/>
  <c r="DC49" i="17"/>
  <c r="DC56" i="17"/>
  <c r="DC47" i="13"/>
  <c r="DC34" i="16"/>
  <c r="DC44" i="11"/>
  <c r="DC21" i="16"/>
  <c r="DC45" i="17"/>
  <c r="DC46" i="17"/>
  <c r="DC52" i="17"/>
  <c r="DC10" i="16"/>
  <c r="DC11" i="16"/>
  <c r="DC25" i="16"/>
  <c r="DC61" i="17"/>
  <c r="DC7" i="16"/>
  <c r="DC48" i="16"/>
  <c r="DC24" i="16"/>
  <c r="DC55" i="16"/>
  <c r="DC47" i="12"/>
  <c r="DC13" i="16"/>
  <c r="DC34" i="8"/>
  <c r="DC44" i="17"/>
  <c r="DC57" i="17"/>
  <c r="DC21" i="8"/>
  <c r="DC23" i="16"/>
  <c r="DC45" i="16"/>
  <c r="DC51" i="16"/>
  <c r="DC12" i="16"/>
  <c r="DC10" i="8"/>
  <c r="DC11" i="8"/>
  <c r="DC25" i="8"/>
  <c r="AS41" i="17"/>
  <c r="AX41" i="17"/>
  <c r="BB41" i="17"/>
  <c r="BD41" i="17"/>
  <c r="BC41" i="17"/>
  <c r="BI41" i="17"/>
  <c r="AR41" i="17"/>
  <c r="AW41" i="17"/>
  <c r="AT41" i="17"/>
  <c r="CS41" i="17"/>
  <c r="AU41" i="17"/>
  <c r="BJ41" i="17"/>
  <c r="AN41" i="17"/>
  <c r="AQ41" i="17"/>
  <c r="AZ41" i="17"/>
  <c r="BH41" i="17"/>
  <c r="BA41" i="17"/>
  <c r="AO41" i="17"/>
  <c r="CT41" i="17"/>
  <c r="AY41" i="17"/>
  <c r="AP41" i="17"/>
  <c r="BG41" i="17"/>
  <c r="BF41" i="17"/>
  <c r="CW41" i="17"/>
  <c r="BE41" i="17"/>
  <c r="AV41" i="17"/>
  <c r="CX41" i="17"/>
  <c r="DC60" i="16"/>
  <c r="JP25" i="24"/>
  <c r="DC58" i="13"/>
  <c r="DC7" i="8"/>
  <c r="T66" i="17"/>
  <c r="T68" i="17"/>
  <c r="T70" i="17"/>
  <c r="T73" i="17"/>
  <c r="T69" i="17"/>
  <c r="T71" i="17"/>
  <c r="T67" i="17"/>
  <c r="T72" i="17"/>
  <c r="S73" i="17"/>
  <c r="S70" i="17"/>
  <c r="S71" i="17"/>
  <c r="S66" i="17"/>
  <c r="S68" i="17"/>
  <c r="S69" i="17"/>
  <c r="S72" i="17"/>
  <c r="S67" i="17"/>
  <c r="DC20" i="8"/>
  <c r="DC48" i="8"/>
  <c r="DC30" i="16"/>
  <c r="H73" i="17"/>
  <c r="H66" i="17"/>
  <c r="H67" i="17"/>
  <c r="H70" i="17"/>
  <c r="H68" i="17"/>
  <c r="H71" i="17"/>
  <c r="H72" i="17"/>
  <c r="H69" i="17"/>
  <c r="JI25" i="24"/>
  <c r="DC24" i="8"/>
  <c r="R67" i="17"/>
  <c r="R66" i="17"/>
  <c r="R68" i="17"/>
  <c r="R73" i="17"/>
  <c r="R70" i="17"/>
  <c r="R72" i="17"/>
  <c r="R71" i="17"/>
  <c r="R69" i="17"/>
  <c r="N67" i="17"/>
  <c r="N66" i="17"/>
  <c r="N73" i="17"/>
  <c r="N72" i="17"/>
  <c r="N69" i="17"/>
  <c r="N70" i="17"/>
  <c r="N68" i="17"/>
  <c r="N71" i="17"/>
  <c r="DC55" i="8"/>
  <c r="DC39" i="16"/>
  <c r="DC47" i="11"/>
  <c r="JX25" i="24"/>
  <c r="DC59" i="13"/>
  <c r="Q72" i="17"/>
  <c r="Q67" i="17"/>
  <c r="Q69" i="17"/>
  <c r="Q66" i="17"/>
  <c r="Q70" i="17"/>
  <c r="Q71" i="17"/>
  <c r="Q73" i="17"/>
  <c r="Q68" i="17"/>
  <c r="DC13" i="8"/>
  <c r="DC34" i="7"/>
  <c r="DC44" i="16"/>
  <c r="DC56" i="16"/>
  <c r="DC50" i="11"/>
  <c r="DC21" i="7"/>
  <c r="DC8" i="7"/>
  <c r="DC23" i="8"/>
  <c r="DC45" i="8"/>
  <c r="DC51" i="8"/>
  <c r="DC70" i="16"/>
  <c r="DC12" i="8"/>
  <c r="P67" i="17"/>
  <c r="P70" i="17"/>
  <c r="P72" i="17"/>
  <c r="P73" i="17"/>
  <c r="P68" i="17"/>
  <c r="P69" i="17"/>
  <c r="P66" i="17"/>
  <c r="P71" i="17"/>
  <c r="JY27" i="24"/>
  <c r="KE28" i="24"/>
  <c r="JN19" i="24"/>
  <c r="JX18" i="24"/>
  <c r="KM38" i="24"/>
  <c r="DA8" i="8"/>
  <c r="JT22" i="24"/>
  <c r="JN21" i="24"/>
  <c r="JU35" i="24"/>
  <c r="KD12" i="24"/>
  <c r="JX27" i="24"/>
  <c r="KD28" i="24"/>
  <c r="JK9" i="24"/>
  <c r="JQ10" i="24"/>
  <c r="JV14" i="24"/>
  <c r="KK36" i="24"/>
  <c r="KE35" i="24"/>
  <c r="JT25" i="24"/>
  <c r="KB24" i="24"/>
  <c r="KW38" i="24"/>
  <c r="KB39" i="24"/>
  <c r="JW40" i="24"/>
  <c r="KC41" i="24"/>
  <c r="JU34" i="24"/>
  <c r="JR17" i="24"/>
  <c r="JL16" i="24"/>
  <c r="JT21" i="24"/>
  <c r="KA31" i="24"/>
  <c r="JU30" i="24"/>
  <c r="KA10" i="24"/>
  <c r="JY28" i="24"/>
  <c r="JS27" i="24"/>
  <c r="JO34" i="24"/>
  <c r="JI33" i="24"/>
  <c r="KP36" i="24"/>
  <c r="KJ29" i="24"/>
  <c r="KH27" i="24"/>
  <c r="KG7" i="24"/>
  <c r="KI36" i="24"/>
  <c r="KE12" i="24"/>
  <c r="KC40" i="24"/>
  <c r="KI41" i="24"/>
  <c r="JT20" i="24"/>
  <c r="JO25" i="24"/>
  <c r="JI24" i="24"/>
  <c r="JI19" i="24"/>
  <c r="JO20" i="24"/>
  <c r="JI32" i="24"/>
  <c r="JO33" i="24"/>
  <c r="KS34" i="24"/>
  <c r="JO8" i="24"/>
  <c r="JI7" i="24"/>
  <c r="KG11" i="24"/>
  <c r="KG32" i="24"/>
  <c r="JX20" i="24"/>
  <c r="JT17" i="24"/>
  <c r="KE29" i="24"/>
  <c r="KA34" i="24"/>
  <c r="KG35" i="24"/>
  <c r="KJ35" i="24"/>
  <c r="KD34" i="24"/>
  <c r="JO13" i="24"/>
  <c r="JI12" i="24"/>
  <c r="KI8" i="24"/>
  <c r="KH37" i="24"/>
  <c r="KN38" i="24"/>
  <c r="JW39" i="24"/>
  <c r="JM9" i="24"/>
  <c r="JS10" i="24"/>
  <c r="KB27" i="24"/>
  <c r="JH7" i="24"/>
  <c r="JU21" i="24"/>
  <c r="KG37" i="24"/>
  <c r="JU9" i="24"/>
  <c r="JJ16" i="24"/>
  <c r="JR23" i="24"/>
  <c r="JX24" i="24"/>
  <c r="JV35" i="24"/>
  <c r="JP34" i="24"/>
  <c r="JH24" i="24"/>
  <c r="JB23" i="24"/>
  <c r="KN33" i="24"/>
  <c r="JY29" i="24"/>
  <c r="JS28" i="24"/>
  <c r="KB15" i="24"/>
  <c r="KZ40" i="24"/>
  <c r="JR13" i="24"/>
  <c r="JL12" i="24"/>
  <c r="KH32" i="24"/>
  <c r="JW28" i="24"/>
  <c r="JQ27" i="24"/>
  <c r="JY11" i="24"/>
  <c r="JN7" i="24"/>
  <c r="JN8" i="24"/>
  <c r="JH19" i="24"/>
  <c r="JB18" i="24"/>
  <c r="JR14" i="24"/>
  <c r="JL13" i="24"/>
  <c r="KA32" i="24"/>
  <c r="KU41" i="24"/>
  <c r="KN28" i="24"/>
  <c r="KB36" i="24"/>
  <c r="JN25" i="24"/>
  <c r="JI10" i="24"/>
  <c r="JO11" i="24"/>
  <c r="KE30" i="24"/>
  <c r="KJ13" i="24"/>
  <c r="KH25" i="24"/>
  <c r="KD33" i="24"/>
  <c r="KJ34" i="24"/>
  <c r="KC29" i="24"/>
  <c r="JZ22" i="24"/>
  <c r="KJ41" i="24"/>
  <c r="KD40" i="24"/>
  <c r="JN20" i="24"/>
  <c r="KM33" i="24"/>
  <c r="JX15" i="24"/>
  <c r="JT9" i="24"/>
  <c r="JL17" i="24"/>
  <c r="JR18" i="24"/>
  <c r="KA35" i="24"/>
  <c r="JK8" i="24"/>
  <c r="JQ9" i="24"/>
  <c r="JO30" i="24"/>
  <c r="JI29" i="24"/>
  <c r="JT10" i="24"/>
  <c r="KA37" i="24"/>
  <c r="JH15" i="24"/>
  <c r="JB14" i="24"/>
  <c r="KC7" i="24"/>
  <c r="LI40" i="24"/>
  <c r="JH23" i="24"/>
  <c r="JB22" i="24"/>
  <c r="JO21" i="24"/>
  <c r="JI20" i="24"/>
  <c r="KO31" i="24"/>
  <c r="KA22" i="24"/>
  <c r="KO40" i="24"/>
  <c r="JO10" i="24"/>
  <c r="JI9" i="24"/>
  <c r="BA5" i="24"/>
  <c r="AZ6" i="24"/>
  <c r="JP10" i="24"/>
  <c r="JV11" i="24"/>
  <c r="KI39" i="24"/>
  <c r="JX19" i="24"/>
  <c r="JU31" i="24"/>
  <c r="JN9" i="24"/>
  <c r="KA36" i="24"/>
  <c r="JN16" i="24"/>
  <c r="JO35" i="24"/>
  <c r="JI34" i="24"/>
  <c r="JN14" i="24"/>
  <c r="JT15" i="24"/>
  <c r="KG23" i="24"/>
  <c r="JN24" i="24"/>
  <c r="KH40" i="24"/>
  <c r="JU22" i="24"/>
  <c r="JN13" i="24"/>
  <c r="JT14" i="24"/>
  <c r="KG33" i="24"/>
  <c r="KT39" i="24"/>
  <c r="JB17" i="24"/>
  <c r="JH18" i="24"/>
  <c r="JU11" i="24"/>
  <c r="KC38" i="24"/>
  <c r="JW37" i="24"/>
  <c r="JP27" i="24"/>
  <c r="JV28" i="24"/>
  <c r="JZ21" i="24"/>
  <c r="LC39" i="24"/>
  <c r="JH20" i="24"/>
  <c r="JB19" i="24"/>
  <c r="JH8" i="24"/>
  <c r="JU36" i="24"/>
  <c r="DA9" i="8"/>
  <c r="KP30" i="24"/>
  <c r="JR10" i="24"/>
  <c r="JX11" i="24"/>
  <c r="JZ23" i="24"/>
  <c r="KI30" i="24"/>
  <c r="JP13" i="24"/>
  <c r="JJ12" i="24"/>
  <c r="KQ37" i="24"/>
  <c r="JV23" i="24"/>
  <c r="JP22" i="24"/>
  <c r="KA12" i="24"/>
  <c r="JP37" i="24"/>
  <c r="JV38" i="24"/>
  <c r="KL21" i="24"/>
  <c r="KT36" i="24"/>
  <c r="KN35" i="24"/>
  <c r="KS29" i="24"/>
  <c r="KM28" i="24"/>
  <c r="KE16" i="24"/>
  <c r="JY15" i="24"/>
  <c r="JZ20" i="24"/>
  <c r="KZ37" i="24"/>
  <c r="KU38" i="24"/>
  <c r="KO37" i="24"/>
  <c r="KS31" i="24"/>
  <c r="KM30" i="24"/>
  <c r="KL14" i="24"/>
  <c r="KF13" i="24"/>
  <c r="KH14" i="24"/>
  <c r="KB13" i="24"/>
  <c r="KH16" i="24"/>
  <c r="KN15" i="24"/>
  <c r="KO27" i="24"/>
  <c r="KF24" i="24"/>
  <c r="KG12" i="24"/>
  <c r="KA11" i="24"/>
  <c r="KN23" i="24"/>
  <c r="KH22" i="24"/>
  <c r="KH17" i="24"/>
  <c r="KB16" i="24"/>
  <c r="KL36" i="24"/>
  <c r="KF35" i="24"/>
  <c r="KS37" i="24"/>
  <c r="KM36" i="24"/>
  <c r="KE21" i="24"/>
  <c r="JY20" i="24"/>
  <c r="KF17" i="24"/>
  <c r="JZ16" i="24"/>
  <c r="KM31" i="24"/>
  <c r="KG30" i="24"/>
  <c r="KV37" i="24"/>
  <c r="KE11" i="24"/>
  <c r="JY10" i="24"/>
  <c r="KE20" i="24"/>
  <c r="JY19" i="24"/>
  <c r="KS36" i="24"/>
  <c r="KM35" i="24"/>
  <c r="KS32" i="24"/>
  <c r="KT38" i="24"/>
  <c r="KN37" i="24"/>
  <c r="JZ7" i="24"/>
  <c r="JY24" i="24"/>
  <c r="KM32" i="24"/>
  <c r="KG31" i="24"/>
  <c r="KF22" i="24"/>
  <c r="KO28" i="24"/>
  <c r="KI27" i="24"/>
  <c r="KF20" i="24"/>
  <c r="JZ19" i="24"/>
  <c r="KL31" i="24"/>
  <c r="KF30" i="24"/>
  <c r="O7" i="11"/>
  <c r="M18" i="25" s="1"/>
  <c r="CA41" i="17"/>
  <c r="BR41" i="17"/>
  <c r="CH41" i="17"/>
  <c r="AC25" i="17"/>
  <c r="CR20" i="16"/>
  <c r="N28" i="11"/>
  <c r="AH35" i="17"/>
  <c r="T36" i="11"/>
  <c r="AH34" i="17"/>
  <c r="AF27" i="17"/>
  <c r="JZ42" i="24"/>
  <c r="N12" i="11"/>
  <c r="AB20" i="17"/>
  <c r="G20" i="11"/>
  <c r="S35" i="11"/>
  <c r="Z9" i="17"/>
  <c r="W16" i="17"/>
  <c r="H29" i="11"/>
  <c r="JX42" i="24"/>
  <c r="AD27" i="17"/>
  <c r="J32" i="11"/>
  <c r="N30" i="11"/>
  <c r="S41" i="11"/>
  <c r="J35" i="11"/>
  <c r="O14" i="17"/>
  <c r="J22" i="11"/>
  <c r="R39" i="11"/>
  <c r="AB35" i="17"/>
  <c r="AA13" i="17"/>
  <c r="AJ37" i="17"/>
  <c r="AH36" i="17"/>
  <c r="AC37" i="17"/>
  <c r="Q17" i="11"/>
  <c r="J11" i="11"/>
  <c r="P12" i="11"/>
  <c r="N11" i="11"/>
  <c r="O13" i="11"/>
  <c r="W37" i="11"/>
  <c r="AB36" i="11"/>
  <c r="O17" i="11"/>
  <c r="O30" i="11"/>
  <c r="CE41" i="17"/>
  <c r="BX41" i="17"/>
  <c r="BY41" i="17"/>
  <c r="CR50" i="12"/>
  <c r="AA19" i="17"/>
  <c r="M12" i="11"/>
  <c r="N35" i="11"/>
  <c r="AE17" i="17"/>
  <c r="AB34" i="17"/>
  <c r="L40" i="11"/>
  <c r="V32" i="17"/>
  <c r="M34" i="11"/>
  <c r="AF10" i="17"/>
  <c r="AE23" i="17"/>
  <c r="AF28" i="17"/>
  <c r="H11" i="11"/>
  <c r="AD41" i="11"/>
  <c r="M40" i="11"/>
  <c r="X8" i="17"/>
  <c r="L7" i="11"/>
  <c r="J18" i="25" s="1"/>
  <c r="X40" i="11"/>
  <c r="G19" i="11"/>
  <c r="V34" i="17"/>
  <c r="AG14" i="17"/>
  <c r="JW42" i="24"/>
  <c r="AC27" i="17"/>
  <c r="R30" i="11"/>
  <c r="AI38" i="17"/>
  <c r="AD38" i="11"/>
  <c r="I20" i="11"/>
  <c r="H15" i="11"/>
  <c r="AC36" i="11"/>
  <c r="N16" i="11"/>
  <c r="AB31" i="11"/>
  <c r="X37" i="11"/>
  <c r="K13" i="11"/>
  <c r="U31" i="11"/>
  <c r="V28" i="11"/>
  <c r="AI37" i="11"/>
  <c r="V36" i="11"/>
  <c r="Q14" i="11"/>
  <c r="E18" i="25"/>
  <c r="U21" i="11"/>
  <c r="CG41" i="17"/>
  <c r="CM41" i="17"/>
  <c r="CB41" i="17"/>
  <c r="CY41" i="17"/>
  <c r="G18" i="11"/>
  <c r="KE42" i="24"/>
  <c r="G27" i="11"/>
  <c r="AG25" i="17"/>
  <c r="Y16" i="17"/>
  <c r="V33" i="17"/>
  <c r="R41" i="11"/>
  <c r="AB33" i="17"/>
  <c r="AG17" i="17"/>
  <c r="AB13" i="17"/>
  <c r="K27" i="11"/>
  <c r="G24" i="11"/>
  <c r="K15" i="11"/>
  <c r="AA7" i="17"/>
  <c r="S13" i="11"/>
  <c r="AA20" i="17"/>
  <c r="AD9" i="17"/>
  <c r="AB10" i="17"/>
  <c r="AA14" i="17"/>
  <c r="P33" i="11"/>
  <c r="AI28" i="17"/>
  <c r="CR9" i="8"/>
  <c r="AC13" i="17"/>
  <c r="O20" i="11"/>
  <c r="O22" i="11"/>
  <c r="AB32" i="11"/>
  <c r="V31" i="11"/>
  <c r="AB17" i="25"/>
  <c r="V35" i="11"/>
  <c r="CR56" i="11"/>
  <c r="CF41" i="17"/>
  <c r="BS41" i="17"/>
  <c r="U26" i="17"/>
  <c r="V38" i="11"/>
  <c r="M28" i="11"/>
  <c r="K24" i="11"/>
  <c r="AG21" i="17"/>
  <c r="Y36" i="11"/>
  <c r="AG20" i="17"/>
  <c r="AB34" i="11"/>
  <c r="V12" i="17"/>
  <c r="U7" i="17"/>
  <c r="AI35" i="17"/>
  <c r="AI40" i="11"/>
  <c r="AA8" i="17"/>
  <c r="W28" i="11"/>
  <c r="Q25" i="11"/>
  <c r="V33" i="11"/>
  <c r="AB30" i="17"/>
  <c r="U23" i="17"/>
  <c r="V9" i="17"/>
  <c r="AH31" i="17"/>
  <c r="AG15" i="17"/>
  <c r="AC39" i="11"/>
  <c r="I21" i="11"/>
  <c r="Y30" i="11"/>
  <c r="W12" i="17"/>
  <c r="AC38" i="11"/>
  <c r="AB37" i="11"/>
  <c r="Q16" i="11"/>
  <c r="CL41" i="17"/>
  <c r="BT41" i="17"/>
  <c r="CJ41" i="17"/>
  <c r="JU26" i="24"/>
  <c r="X9" i="17"/>
  <c r="AF38" i="11"/>
  <c r="J31" i="11"/>
  <c r="S29" i="11"/>
  <c r="AB8" i="17"/>
  <c r="N29" i="11"/>
  <c r="R8" i="11"/>
  <c r="AH21" i="17"/>
  <c r="AC34" i="17"/>
  <c r="AE13" i="17"/>
  <c r="U19" i="17"/>
  <c r="K36" i="11"/>
  <c r="M33" i="11"/>
  <c r="G15" i="11"/>
  <c r="V29" i="17"/>
  <c r="O22" i="17"/>
  <c r="AA9" i="17"/>
  <c r="P23" i="11"/>
  <c r="O17" i="17"/>
  <c r="Z37" i="11"/>
  <c r="X28" i="11"/>
  <c r="Q22" i="11"/>
  <c r="V30" i="11"/>
  <c r="N21" i="11"/>
  <c r="H24" i="11"/>
  <c r="U14" i="11"/>
  <c r="O24" i="11"/>
  <c r="AE37" i="11"/>
  <c r="P31" i="11"/>
  <c r="W35" i="11"/>
  <c r="H20" i="11"/>
  <c r="I19" i="11"/>
  <c r="JT26" i="24"/>
  <c r="BU41" i="17"/>
  <c r="CC41" i="17"/>
  <c r="CI41" i="17"/>
  <c r="G25" i="11"/>
  <c r="CR8" i="8"/>
  <c r="AD10" i="17"/>
  <c r="K39" i="11"/>
  <c r="AH30" i="17"/>
  <c r="Q27" i="11"/>
  <c r="AB25" i="17"/>
  <c r="V7" i="17"/>
  <c r="JP26" i="24"/>
  <c r="J34" i="11"/>
  <c r="Q37" i="11"/>
  <c r="P37" i="11"/>
  <c r="U24" i="17"/>
  <c r="Y12" i="17"/>
  <c r="O18" i="17"/>
  <c r="AA25" i="17"/>
  <c r="S34" i="11"/>
  <c r="AG9" i="17"/>
  <c r="AG10" i="17"/>
  <c r="AB21" i="17"/>
  <c r="J36" i="11"/>
  <c r="AA24" i="17"/>
  <c r="U18" i="17"/>
  <c r="U20" i="17"/>
  <c r="AE10" i="17"/>
  <c r="AI23" i="17"/>
  <c r="N20" i="11"/>
  <c r="O35" i="11"/>
  <c r="AB29" i="11"/>
  <c r="U36" i="11"/>
  <c r="V32" i="11"/>
  <c r="I16" i="11"/>
  <c r="H10" i="11"/>
  <c r="W23" i="11"/>
  <c r="H19" i="11"/>
  <c r="I7" i="11"/>
  <c r="W15" i="11"/>
  <c r="KP42" i="24"/>
  <c r="P30" i="11"/>
  <c r="KO42" i="24"/>
  <c r="BZ41" i="17"/>
  <c r="CK41" i="17"/>
  <c r="CN41" i="17"/>
  <c r="V25" i="17"/>
  <c r="KN26" i="24"/>
  <c r="W26" i="11" s="1"/>
  <c r="KI42" i="24"/>
  <c r="AG22" i="17"/>
  <c r="AJ40" i="17"/>
  <c r="J10" i="11"/>
  <c r="P7" i="11"/>
  <c r="N18" i="25" s="1"/>
  <c r="V24" i="17"/>
  <c r="P11" i="11"/>
  <c r="P35" i="11"/>
  <c r="W38" i="11"/>
  <c r="AH9" i="17"/>
  <c r="O23" i="17"/>
  <c r="Q32" i="11"/>
  <c r="AE14" i="17"/>
  <c r="V10" i="17"/>
  <c r="L29" i="11"/>
  <c r="Y17" i="17"/>
  <c r="J37" i="11"/>
  <c r="V20" i="17"/>
  <c r="AC10" i="17"/>
  <c r="AA16" i="17"/>
  <c r="Q40" i="11"/>
  <c r="AH11" i="17"/>
  <c r="O19" i="17"/>
  <c r="G11" i="11"/>
  <c r="AC22" i="17"/>
  <c r="X27" i="11"/>
  <c r="R27" i="11"/>
  <c r="K16" i="11"/>
  <c r="BV41" i="17"/>
  <c r="BW41" i="17"/>
  <c r="CD41" i="17"/>
  <c r="JO26" i="24"/>
  <c r="H27" i="11"/>
  <c r="KF42" i="24"/>
  <c r="AA21" i="17"/>
  <c r="AI14" i="17"/>
  <c r="L41" i="11"/>
  <c r="H28" i="11"/>
  <c r="R36" i="11"/>
  <c r="V19" i="17"/>
  <c r="P32" i="11"/>
  <c r="AJ39" i="17"/>
  <c r="W33" i="11"/>
  <c r="AJ28" i="17"/>
  <c r="Y13" i="17"/>
  <c r="AB11" i="17"/>
  <c r="I22" i="11"/>
  <c r="AE18" i="17"/>
  <c r="U15" i="17"/>
  <c r="X31" i="11"/>
  <c r="AI11" i="17"/>
  <c r="AH22" i="17"/>
  <c r="L38" i="11"/>
  <c r="U8" i="17"/>
  <c r="J12" i="11"/>
  <c r="JZ26" i="24"/>
  <c r="I42" i="11"/>
  <c r="G42" i="11"/>
  <c r="CR50" i="13"/>
  <c r="AJ42" i="17"/>
  <c r="N42" i="11"/>
  <c r="Y17" i="25"/>
  <c r="CR9" i="16"/>
  <c r="CR57" i="12"/>
  <c r="S17" i="25"/>
  <c r="AH26" i="17"/>
  <c r="AG26" i="17"/>
  <c r="CR8" i="16"/>
  <c r="T17" i="25"/>
  <c r="AC26" i="17"/>
  <c r="X42" i="11"/>
  <c r="R42" i="11"/>
  <c r="AB26" i="17"/>
  <c r="O42" i="11"/>
  <c r="I26" i="11"/>
  <c r="CR56" i="13"/>
  <c r="DC56" i="13" l="1"/>
  <c r="DC8" i="16"/>
  <c r="DC57" i="12"/>
  <c r="DC9" i="16"/>
  <c r="AX42" i="17"/>
  <c r="AP42" i="17"/>
  <c r="AZ42" i="17"/>
  <c r="AR42" i="17"/>
  <c r="AS42" i="17"/>
  <c r="BG42" i="17"/>
  <c r="AW42" i="17"/>
  <c r="BC42" i="17"/>
  <c r="BH42" i="17"/>
  <c r="BJ42" i="17"/>
  <c r="AV42" i="17"/>
  <c r="AN42" i="17"/>
  <c r="BI42" i="17"/>
  <c r="CS42" i="17"/>
  <c r="CW42" i="17"/>
  <c r="BD42" i="17"/>
  <c r="AQ42" i="17"/>
  <c r="AY42" i="17"/>
  <c r="BF42" i="17"/>
  <c r="BB42" i="17"/>
  <c r="AU42" i="17"/>
  <c r="BE42" i="17"/>
  <c r="BA42" i="17"/>
  <c r="AT42" i="17"/>
  <c r="AO42" i="17"/>
  <c r="CT42" i="17"/>
  <c r="CX42" i="17"/>
  <c r="DC50" i="13"/>
  <c r="KG25" i="24"/>
  <c r="BA39" i="17"/>
  <c r="BC39" i="17"/>
  <c r="CT39" i="17"/>
  <c r="BJ39" i="17"/>
  <c r="AS39" i="17"/>
  <c r="AQ39" i="17"/>
  <c r="AW39" i="17"/>
  <c r="CX39" i="17"/>
  <c r="CS39" i="17"/>
  <c r="AZ39" i="17"/>
  <c r="AO39" i="17"/>
  <c r="AY39" i="17"/>
  <c r="AN39" i="17"/>
  <c r="BD39" i="17"/>
  <c r="BB39" i="17"/>
  <c r="BE39" i="17"/>
  <c r="BG39" i="17"/>
  <c r="AT39" i="17"/>
  <c r="BF39" i="17"/>
  <c r="AU39" i="17"/>
  <c r="AX39" i="17"/>
  <c r="AV39" i="17"/>
  <c r="CW39" i="17"/>
  <c r="BI39" i="17"/>
  <c r="AR39" i="17"/>
  <c r="AP39" i="17"/>
  <c r="BH39" i="17"/>
  <c r="KM41" i="24"/>
  <c r="AO40" i="17"/>
  <c r="AQ40" i="17"/>
  <c r="AU40" i="17"/>
  <c r="BC40" i="17"/>
  <c r="CW40" i="17"/>
  <c r="AW40" i="17"/>
  <c r="AR40" i="17"/>
  <c r="BB40" i="17"/>
  <c r="BJ40" i="17"/>
  <c r="BD40" i="17"/>
  <c r="BI40" i="17"/>
  <c r="AS40" i="17"/>
  <c r="BE40" i="17"/>
  <c r="CS40" i="17"/>
  <c r="AZ40" i="17"/>
  <c r="AY40" i="17"/>
  <c r="BG40" i="17"/>
  <c r="BH40" i="17"/>
  <c r="CT40" i="17"/>
  <c r="AX40" i="17"/>
  <c r="CX40" i="17"/>
  <c r="AP40" i="17"/>
  <c r="BA40" i="17"/>
  <c r="AV40" i="17"/>
  <c r="AN40" i="17"/>
  <c r="AT40" i="17"/>
  <c r="BF40" i="17"/>
  <c r="BL41" i="17"/>
  <c r="BK41" i="17" s="1"/>
  <c r="Y71" i="17"/>
  <c r="Y70" i="17"/>
  <c r="Y69" i="17"/>
  <c r="Y68" i="17"/>
  <c r="Y72" i="17"/>
  <c r="Y73" i="17"/>
  <c r="Y67" i="17"/>
  <c r="Y66" i="17"/>
  <c r="JW25" i="24"/>
  <c r="DC8" i="8"/>
  <c r="W69" i="17"/>
  <c r="W68" i="17"/>
  <c r="W71" i="17"/>
  <c r="W67" i="17"/>
  <c r="W70" i="17"/>
  <c r="W73" i="17"/>
  <c r="W72" i="17"/>
  <c r="W66" i="17"/>
  <c r="U68" i="17"/>
  <c r="U72" i="17"/>
  <c r="U69" i="17"/>
  <c r="U70" i="17"/>
  <c r="U67" i="17"/>
  <c r="U66" i="17"/>
  <c r="U73" i="17"/>
  <c r="U71" i="17"/>
  <c r="DC56" i="11"/>
  <c r="DC9" i="8"/>
  <c r="AA69" i="17"/>
  <c r="AA70" i="17"/>
  <c r="AA66" i="17"/>
  <c r="AA68" i="17"/>
  <c r="AA72" i="17"/>
  <c r="AA67" i="17"/>
  <c r="AA71" i="17"/>
  <c r="AA73" i="17"/>
  <c r="KL41" i="24"/>
  <c r="BG38" i="17"/>
  <c r="BD38" i="17"/>
  <c r="AV38" i="17"/>
  <c r="AO38" i="17"/>
  <c r="BI38" i="17"/>
  <c r="AW38" i="17"/>
  <c r="CS38" i="17"/>
  <c r="CW38" i="17"/>
  <c r="AZ38" i="17"/>
  <c r="BC38" i="17"/>
  <c r="AQ38" i="17"/>
  <c r="BH38" i="17"/>
  <c r="AN38" i="17"/>
  <c r="BA38" i="17"/>
  <c r="AX38" i="17"/>
  <c r="BJ38" i="17"/>
  <c r="BE38" i="17"/>
  <c r="AT38" i="17"/>
  <c r="CT38" i="17"/>
  <c r="AY38" i="17"/>
  <c r="AS38" i="17"/>
  <c r="BB38" i="17"/>
  <c r="AR38" i="17"/>
  <c r="AU38" i="17"/>
  <c r="BF38" i="17"/>
  <c r="AP38" i="17"/>
  <c r="CX38" i="17"/>
  <c r="KD41" i="24"/>
  <c r="X71" i="17"/>
  <c r="X73" i="17"/>
  <c r="X69" i="17"/>
  <c r="X66" i="17"/>
  <c r="X72" i="17"/>
  <c r="X70" i="17"/>
  <c r="X68" i="17"/>
  <c r="X67" i="17"/>
  <c r="DC50" i="12"/>
  <c r="AW37" i="17"/>
  <c r="AR37" i="17"/>
  <c r="AT37" i="17"/>
  <c r="BA37" i="17"/>
  <c r="AU37" i="17"/>
  <c r="AZ37" i="17"/>
  <c r="AS37" i="17"/>
  <c r="BI37" i="17"/>
  <c r="BF37" i="17"/>
  <c r="BE37" i="17"/>
  <c r="AP37" i="17"/>
  <c r="AO37" i="17"/>
  <c r="BG37" i="17"/>
  <c r="AY37" i="17"/>
  <c r="BC37" i="17"/>
  <c r="CX37" i="17"/>
  <c r="CT37" i="17"/>
  <c r="AV37" i="17"/>
  <c r="BH37" i="17"/>
  <c r="CW37" i="17"/>
  <c r="AQ37" i="17"/>
  <c r="CS37" i="17"/>
  <c r="AN37" i="17"/>
  <c r="AX37" i="17"/>
  <c r="BD37" i="17"/>
  <c r="BJ37" i="17"/>
  <c r="BB37" i="17"/>
  <c r="AX35" i="17"/>
  <c r="CT35" i="17"/>
  <c r="BF35" i="17"/>
  <c r="AQ35" i="17"/>
  <c r="CW35" i="17"/>
  <c r="BH35" i="17"/>
  <c r="BD35" i="17"/>
  <c r="BJ35" i="17"/>
  <c r="AR35" i="17"/>
  <c r="AO35" i="17"/>
  <c r="BA35" i="17"/>
  <c r="BB35" i="17"/>
  <c r="AS35" i="17"/>
  <c r="AN35" i="17"/>
  <c r="AP35" i="17"/>
  <c r="BC35" i="17"/>
  <c r="AZ35" i="17"/>
  <c r="BI35" i="17"/>
  <c r="AU35" i="17"/>
  <c r="AV35" i="17"/>
  <c r="BG35" i="17"/>
  <c r="AT35" i="17"/>
  <c r="BE35" i="17"/>
  <c r="CS35" i="17"/>
  <c r="AY35" i="17"/>
  <c r="CX35" i="17"/>
  <c r="AW35" i="17"/>
  <c r="O72" i="17"/>
  <c r="O67" i="17"/>
  <c r="O68" i="17"/>
  <c r="O73" i="17"/>
  <c r="O66" i="17"/>
  <c r="O70" i="17"/>
  <c r="O71" i="17"/>
  <c r="O69" i="17"/>
  <c r="KE41" i="24"/>
  <c r="Z68" i="17"/>
  <c r="Z67" i="17"/>
  <c r="Z71" i="17"/>
  <c r="Z73" i="17"/>
  <c r="Z66" i="17"/>
  <c r="Z69" i="17"/>
  <c r="Z72" i="17"/>
  <c r="Z70" i="17"/>
  <c r="KG41" i="24"/>
  <c r="DC20" i="16"/>
  <c r="JU8" i="24"/>
  <c r="KP38" i="24"/>
  <c r="JO7" i="24"/>
  <c r="JU15" i="24"/>
  <c r="KE18" i="24"/>
  <c r="JY13" i="24"/>
  <c r="JS12" i="24"/>
  <c r="KJ28" i="24"/>
  <c r="KD38" i="24"/>
  <c r="KJ39" i="24"/>
  <c r="KT32" i="24"/>
  <c r="JV19" i="24"/>
  <c r="JP18" i="24"/>
  <c r="KP35" i="24"/>
  <c r="KL28" i="24"/>
  <c r="KP41" i="24"/>
  <c r="KI14" i="24"/>
  <c r="KA21" i="24"/>
  <c r="KL27" i="24"/>
  <c r="KC22" i="24"/>
  <c r="JW21" i="24"/>
  <c r="KK11" i="24"/>
  <c r="JO19" i="24"/>
  <c r="JI18" i="24"/>
  <c r="KH11" i="24"/>
  <c r="KO39" i="24"/>
  <c r="KA16" i="24"/>
  <c r="KC10" i="24"/>
  <c r="JW9" i="24"/>
  <c r="JV20" i="24"/>
  <c r="JP19" i="24"/>
  <c r="JY17" i="24"/>
  <c r="JS16" i="24"/>
  <c r="KP29" i="24"/>
  <c r="JV10" i="24"/>
  <c r="JP9" i="24"/>
  <c r="KE14" i="24"/>
  <c r="KU32" i="24"/>
  <c r="JI22" i="24"/>
  <c r="JO23" i="24"/>
  <c r="KH9" i="24"/>
  <c r="KU37" i="24"/>
  <c r="LA38" i="24"/>
  <c r="JV24" i="24"/>
  <c r="JP23" i="24"/>
  <c r="KN10" i="24"/>
  <c r="KD39" i="24"/>
  <c r="KJ40" i="24"/>
  <c r="KG22" i="24"/>
  <c r="JV25" i="24"/>
  <c r="JP24" i="24"/>
  <c r="KI23" i="24"/>
  <c r="KE10" i="24"/>
  <c r="JY9" i="24"/>
  <c r="JU20" i="24"/>
  <c r="JU18" i="24"/>
  <c r="KA24" i="24"/>
  <c r="KN36" i="24"/>
  <c r="KB21" i="24"/>
  <c r="KO21" i="24" s="1"/>
  <c r="KA25" i="24"/>
  <c r="JI17" i="24"/>
  <c r="JO18" i="24"/>
  <c r="JY12" i="24"/>
  <c r="JS11" i="24"/>
  <c r="JU24" i="24"/>
  <c r="KT37" i="24"/>
  <c r="KH33" i="24"/>
  <c r="KN34" i="24"/>
  <c r="JV7" i="24"/>
  <c r="KB25" i="24"/>
  <c r="KU27" i="24"/>
  <c r="KH30" i="24"/>
  <c r="KB29" i="24"/>
  <c r="KE24" i="24"/>
  <c r="LD37" i="24"/>
  <c r="LP39" i="24"/>
  <c r="JI16" i="24"/>
  <c r="JO17" i="24"/>
  <c r="KA9" i="24"/>
  <c r="BB5" i="24"/>
  <c r="BA6" i="24"/>
  <c r="JI21" i="24"/>
  <c r="JO22" i="24"/>
  <c r="JP28" i="24"/>
  <c r="JV29" i="24"/>
  <c r="KQ33" i="24"/>
  <c r="KK32" i="24"/>
  <c r="KO36" i="24"/>
  <c r="JU19" i="24"/>
  <c r="KC34" i="24"/>
  <c r="JW33" i="24"/>
  <c r="KH21" i="24"/>
  <c r="KB8" i="24"/>
  <c r="KW29" i="24"/>
  <c r="KN31" i="24"/>
  <c r="LJ38" i="24"/>
  <c r="LW38" i="24" s="1"/>
  <c r="JR8" i="24"/>
  <c r="JX9" i="24"/>
  <c r="JW12" i="24"/>
  <c r="JQ11" i="24"/>
  <c r="LG39" i="24"/>
  <c r="KH31" i="24"/>
  <c r="JV9" i="24"/>
  <c r="JP8" i="24"/>
  <c r="JU23" i="24"/>
  <c r="KB30" i="24"/>
  <c r="KZ33" i="24"/>
  <c r="KU25" i="24"/>
  <c r="KA8" i="24"/>
  <c r="KI35" i="24"/>
  <c r="JU7" i="24"/>
  <c r="JV12" i="24"/>
  <c r="KI12" i="24" s="1"/>
  <c r="JP11" i="24"/>
  <c r="KG20" i="24"/>
  <c r="KG21" i="24"/>
  <c r="KO24" i="24"/>
  <c r="KQ28" i="24"/>
  <c r="BN41" i="17"/>
  <c r="BM41" i="17"/>
  <c r="KC13" i="24"/>
  <c r="KA14" i="24"/>
  <c r="JU13" i="24"/>
  <c r="KB10" i="24"/>
  <c r="KA20" i="24"/>
  <c r="KG17" i="24"/>
  <c r="KB33" i="24"/>
  <c r="KV41" i="24"/>
  <c r="JV33" i="24"/>
  <c r="JP32" i="24"/>
  <c r="JS15" i="24"/>
  <c r="JY16" i="24"/>
  <c r="KK27" i="24"/>
  <c r="KI38" i="24"/>
  <c r="KV30" i="24"/>
  <c r="KC27" i="24"/>
  <c r="JP33" i="24"/>
  <c r="JV34" i="24"/>
  <c r="LB40" i="24"/>
  <c r="KP7" i="24"/>
  <c r="JX8" i="24"/>
  <c r="JR7" i="24"/>
  <c r="KQ40" i="24"/>
  <c r="KK39" i="24"/>
  <c r="KL11" i="24"/>
  <c r="KF28" i="24"/>
  <c r="JZ27" i="24"/>
  <c r="KE23" i="24"/>
  <c r="JY22" i="24"/>
  <c r="KF10" i="24"/>
  <c r="KQ34" i="24"/>
  <c r="KK33" i="24"/>
  <c r="JP31" i="24"/>
  <c r="JV32" i="24"/>
  <c r="KP40" i="24"/>
  <c r="KB34" i="24"/>
  <c r="KE17" i="24"/>
  <c r="KR35" i="24"/>
  <c r="KL34" i="24"/>
  <c r="KQ12" i="24"/>
  <c r="KA19" i="24"/>
  <c r="JW36" i="24"/>
  <c r="KC37" i="24"/>
  <c r="KH36" i="24"/>
  <c r="KJ37" i="24"/>
  <c r="KD36" i="24"/>
  <c r="JU12" i="24"/>
  <c r="KA13" i="24"/>
  <c r="KB35" i="24"/>
  <c r="KV39" i="24"/>
  <c r="KN22" i="24"/>
  <c r="JO14" i="24"/>
  <c r="JI13" i="24"/>
  <c r="KN32" i="24"/>
  <c r="KD27" i="24"/>
  <c r="KL29" i="24"/>
  <c r="JQ15" i="24"/>
  <c r="JZ9" i="24"/>
  <c r="JT8" i="24"/>
  <c r="KW35" i="24"/>
  <c r="KE19" i="24"/>
  <c r="KB20" i="24"/>
  <c r="KF27" i="24"/>
  <c r="KH34" i="24"/>
  <c r="KU34" i="24" s="1"/>
  <c r="KX36" i="24"/>
  <c r="KH35" i="24"/>
  <c r="JW24" i="24"/>
  <c r="CV41" i="17"/>
  <c r="CZ41" i="17"/>
  <c r="KW41" i="24"/>
  <c r="KF23" i="24"/>
  <c r="KO16" i="24"/>
  <c r="KI15" i="24"/>
  <c r="KO13" i="24"/>
  <c r="KM19" i="24"/>
  <c r="KG18" i="24"/>
  <c r="KL10" i="24"/>
  <c r="KF9" i="24"/>
  <c r="KU22" i="24"/>
  <c r="KU14" i="24"/>
  <c r="KS20" i="24"/>
  <c r="KZ35" i="24"/>
  <c r="KT34" i="24"/>
  <c r="KM23" i="24"/>
  <c r="KM16" i="24"/>
  <c r="KG15" i="24"/>
  <c r="KS35" i="24"/>
  <c r="KM34" i="24"/>
  <c r="KN11" i="24"/>
  <c r="KH10" i="24"/>
  <c r="KG19" i="24"/>
  <c r="KS30" i="24"/>
  <c r="KM29" i="24"/>
  <c r="KS13" i="24"/>
  <c r="KM12" i="24"/>
  <c r="LB37" i="24"/>
  <c r="KV36" i="24"/>
  <c r="KV27" i="24"/>
  <c r="KZ36" i="24"/>
  <c r="KT35" i="24"/>
  <c r="KZ30" i="24"/>
  <c r="KT29" i="24"/>
  <c r="LA37" i="24"/>
  <c r="KL19" i="24"/>
  <c r="KF18" i="24"/>
  <c r="LC36" i="24"/>
  <c r="KL20" i="24"/>
  <c r="KF19" i="24"/>
  <c r="KZ28" i="24"/>
  <c r="KT27" i="24"/>
  <c r="KO15" i="24"/>
  <c r="KN24" i="24"/>
  <c r="KT31" i="24"/>
  <c r="KN30" i="24"/>
  <c r="KL15" i="24"/>
  <c r="KF14" i="24"/>
  <c r="KM21" i="24"/>
  <c r="KT30" i="24"/>
  <c r="KN29" i="24"/>
  <c r="LA35" i="24"/>
  <c r="KZ31" i="24"/>
  <c r="LG36" i="24"/>
  <c r="BV42" i="17"/>
  <c r="CE42" i="17"/>
  <c r="CF39" i="17"/>
  <c r="CC39" i="17"/>
  <c r="CJ39" i="17"/>
  <c r="BU39" i="17"/>
  <c r="BZ40" i="17"/>
  <c r="BS40" i="17"/>
  <c r="BY38" i="17"/>
  <c r="BT38" i="17"/>
  <c r="BW38" i="17"/>
  <c r="BS38" i="17"/>
  <c r="CL37" i="17"/>
  <c r="CY37" i="17"/>
  <c r="CA37" i="17"/>
  <c r="CG35" i="17"/>
  <c r="BS35" i="17"/>
  <c r="CH35" i="17"/>
  <c r="JV26" i="24"/>
  <c r="AB7" i="17"/>
  <c r="S39" i="11"/>
  <c r="J21" i="11"/>
  <c r="Q11" i="11"/>
  <c r="AF16" i="17"/>
  <c r="Q9" i="11"/>
  <c r="P22" i="11"/>
  <c r="J24" i="11"/>
  <c r="AH24" i="17"/>
  <c r="K29" i="11"/>
  <c r="J9" i="11"/>
  <c r="Z33" i="11"/>
  <c r="AF29" i="11"/>
  <c r="Q31" i="11"/>
  <c r="X24" i="11"/>
  <c r="K10" i="11"/>
  <c r="AC32" i="17"/>
  <c r="JW26" i="24"/>
  <c r="T39" i="11"/>
  <c r="T33" i="11"/>
  <c r="Z12" i="11"/>
  <c r="J13" i="11"/>
  <c r="JX26" i="24"/>
  <c r="AJ24" i="17"/>
  <c r="K34" i="11"/>
  <c r="V12" i="11"/>
  <c r="CJ42" i="17"/>
  <c r="CL42" i="17"/>
  <c r="BX42" i="17"/>
  <c r="BR39" i="17"/>
  <c r="BW39" i="17"/>
  <c r="BS39" i="17"/>
  <c r="BU40" i="17"/>
  <c r="CC40" i="17"/>
  <c r="CD40" i="17"/>
  <c r="AJ25" i="17"/>
  <c r="BR38" i="17"/>
  <c r="CK38" i="17"/>
  <c r="CY38" i="17"/>
  <c r="BZ37" i="17"/>
  <c r="CI37" i="17"/>
  <c r="CN37" i="17"/>
  <c r="CN35" i="17"/>
  <c r="CM35" i="17"/>
  <c r="CF35" i="17"/>
  <c r="N41" i="11"/>
  <c r="AC32" i="11"/>
  <c r="U27" i="11"/>
  <c r="X39" i="11"/>
  <c r="Y29" i="11"/>
  <c r="AD37" i="11"/>
  <c r="AI25" i="17"/>
  <c r="W36" i="11"/>
  <c r="AC37" i="11"/>
  <c r="T32" i="11"/>
  <c r="W31" i="11"/>
  <c r="AI9" i="17"/>
  <c r="R35" i="11"/>
  <c r="Z28" i="11"/>
  <c r="AF15" i="17"/>
  <c r="AC33" i="17"/>
  <c r="U11" i="11"/>
  <c r="AC31" i="17"/>
  <c r="J19" i="11"/>
  <c r="K35" i="11"/>
  <c r="M27" i="11"/>
  <c r="N19" i="11"/>
  <c r="CU41" i="17"/>
  <c r="AI28" i="11"/>
  <c r="AC31" i="11"/>
  <c r="AI31" i="11"/>
  <c r="O19" i="11"/>
  <c r="V34" i="11"/>
  <c r="O23" i="11"/>
  <c r="O18" i="11"/>
  <c r="X13" i="11"/>
  <c r="X36" i="11"/>
  <c r="AC8" i="17"/>
  <c r="AH7" i="17"/>
  <c r="J20" i="11"/>
  <c r="H16" i="11"/>
  <c r="AI34" i="17"/>
  <c r="O28" i="11"/>
  <c r="AI32" i="17"/>
  <c r="AJ36" i="17"/>
  <c r="AE39" i="11"/>
  <c r="U29" i="11"/>
  <c r="K20" i="11"/>
  <c r="G18" i="25"/>
  <c r="Q10" i="11"/>
  <c r="AD34" i="11"/>
  <c r="AB30" i="11"/>
  <c r="X21" i="11"/>
  <c r="AE27" i="11"/>
  <c r="KE26" i="24"/>
  <c r="Q34" i="11"/>
  <c r="CN42" i="17"/>
  <c r="CH42" i="17"/>
  <c r="P25" i="11"/>
  <c r="CM39" i="17"/>
  <c r="CB39" i="17"/>
  <c r="CI39" i="17"/>
  <c r="CK39" i="17"/>
  <c r="BR40" i="17"/>
  <c r="CE40" i="17"/>
  <c r="CB40" i="17"/>
  <c r="BY40" i="17"/>
  <c r="KC26" i="24"/>
  <c r="CL38" i="17"/>
  <c r="CB38" i="17"/>
  <c r="BU37" i="17"/>
  <c r="CH37" i="17"/>
  <c r="BY37" i="17"/>
  <c r="CG37" i="17"/>
  <c r="CA35" i="17"/>
  <c r="BU35" i="17"/>
  <c r="CC35" i="17"/>
  <c r="CB35" i="17"/>
  <c r="KK42" i="24"/>
  <c r="AH15" i="17"/>
  <c r="AI19" i="17"/>
  <c r="J16" i="11"/>
  <c r="AI10" i="17"/>
  <c r="AJ38" i="11"/>
  <c r="AC24" i="17"/>
  <c r="K21" i="11"/>
  <c r="Q33" i="11"/>
  <c r="X16" i="11"/>
  <c r="AI35" i="11"/>
  <c r="R12" i="11"/>
  <c r="AJ35" i="11"/>
  <c r="O14" i="11"/>
  <c r="AC29" i="11"/>
  <c r="W30" i="11"/>
  <c r="P17" i="11"/>
  <c r="V21" i="11"/>
  <c r="BZ42" i="17"/>
  <c r="CD42" i="17"/>
  <c r="BV39" i="17"/>
  <c r="BX39" i="17"/>
  <c r="KS42" i="24"/>
  <c r="BT40" i="17"/>
  <c r="CM40" i="17"/>
  <c r="CJ40" i="17"/>
  <c r="BZ38" i="17"/>
  <c r="CD38" i="17"/>
  <c r="BV38" i="17"/>
  <c r="BW37" i="17"/>
  <c r="BS37" i="17"/>
  <c r="CK37" i="17"/>
  <c r="CM37" i="17"/>
  <c r="BR35" i="17"/>
  <c r="CL35" i="17"/>
  <c r="CY35" i="17"/>
  <c r="KM42" i="24"/>
  <c r="N18" i="11"/>
  <c r="AC18" i="17"/>
  <c r="L22" i="11"/>
  <c r="L10" i="11"/>
  <c r="AC9" i="17"/>
  <c r="AI24" i="17"/>
  <c r="R23" i="11"/>
  <c r="J25" i="11"/>
  <c r="W34" i="11"/>
  <c r="N24" i="11"/>
  <c r="V21" i="17"/>
  <c r="AH19" i="17"/>
  <c r="AE8" i="17"/>
  <c r="AH23" i="17"/>
  <c r="AI12" i="17"/>
  <c r="BQ41" i="17"/>
  <c r="T27" i="11"/>
  <c r="AK40" i="11"/>
  <c r="KG42" i="24"/>
  <c r="I27" i="11"/>
  <c r="Y40" i="11"/>
  <c r="L37" i="11"/>
  <c r="W22" i="11"/>
  <c r="AD15" i="17"/>
  <c r="O27" i="11"/>
  <c r="DB41" i="17"/>
  <c r="N23" i="11"/>
  <c r="AJ37" i="11"/>
  <c r="CA42" i="17"/>
  <c r="CF42" i="17"/>
  <c r="CG42" i="17"/>
  <c r="BW42" i="17"/>
  <c r="BT39" i="17"/>
  <c r="CG39" i="17"/>
  <c r="CA39" i="17"/>
  <c r="V41" i="11"/>
  <c r="BX40" i="17"/>
  <c r="CG40" i="17"/>
  <c r="CK40" i="17"/>
  <c r="BW40" i="17"/>
  <c r="LB42" i="24"/>
  <c r="U41" i="11"/>
  <c r="CA38" i="17"/>
  <c r="CE38" i="17"/>
  <c r="CD37" i="17"/>
  <c r="BR37" i="17"/>
  <c r="CE37" i="17"/>
  <c r="CI35" i="17"/>
  <c r="CD35" i="17"/>
  <c r="BX35" i="17"/>
  <c r="BZ35" i="17"/>
  <c r="P41" i="11"/>
  <c r="H13" i="11"/>
  <c r="Y35" i="11"/>
  <c r="AJ21" i="17"/>
  <c r="AJ9" i="17"/>
  <c r="N14" i="11"/>
  <c r="AC23" i="17"/>
  <c r="N10" i="11"/>
  <c r="V17" i="17"/>
  <c r="AI7" i="17"/>
  <c r="AB22" i="17"/>
  <c r="L34" i="11"/>
  <c r="G9" i="11"/>
  <c r="K30" i="11"/>
  <c r="AC11" i="17"/>
  <c r="CO41" i="17"/>
  <c r="BS42" i="17"/>
  <c r="CK42" i="17"/>
  <c r="BT42" i="17"/>
  <c r="BR42" i="17"/>
  <c r="BZ39" i="17"/>
  <c r="CN39" i="17"/>
  <c r="BY39" i="17"/>
  <c r="KB26" i="24"/>
  <c r="CF40" i="17"/>
  <c r="CL40" i="17"/>
  <c r="CI40" i="17"/>
  <c r="KR42" i="24"/>
  <c r="CN38" i="17"/>
  <c r="BU38" i="17"/>
  <c r="BX37" i="17"/>
  <c r="CJ37" i="17"/>
  <c r="BT37" i="17"/>
  <c r="BT35" i="17"/>
  <c r="CE35" i="17"/>
  <c r="BY35" i="17"/>
  <c r="AF12" i="17"/>
  <c r="U28" i="11"/>
  <c r="T11" i="11"/>
  <c r="AI20" i="17"/>
  <c r="AD32" i="11"/>
  <c r="W10" i="11"/>
  <c r="H9" i="11"/>
  <c r="AB18" i="17"/>
  <c r="K25" i="11"/>
  <c r="AC28" i="17"/>
  <c r="AJ33" i="17"/>
  <c r="AJ12" i="17"/>
  <c r="AI33" i="11"/>
  <c r="L13" i="11"/>
  <c r="K33" i="11"/>
  <c r="R38" i="11"/>
  <c r="G8" i="11"/>
  <c r="H22" i="11"/>
  <c r="N17" i="11"/>
  <c r="S37" i="11"/>
  <c r="V13" i="17"/>
  <c r="I9" i="11"/>
  <c r="AG36" i="11"/>
  <c r="W11" i="11"/>
  <c r="O9" i="11"/>
  <c r="U15" i="11"/>
  <c r="U10" i="11"/>
  <c r="AC34" i="11"/>
  <c r="W29" i="11"/>
  <c r="AC30" i="11"/>
  <c r="Y42" i="11"/>
  <c r="LA42" i="24"/>
  <c r="AH12" i="17"/>
  <c r="AC27" i="11"/>
  <c r="V23" i="11"/>
  <c r="V16" i="11"/>
  <c r="Q36" i="11"/>
  <c r="AF41" i="11"/>
  <c r="CC42" i="17"/>
  <c r="CM42" i="17"/>
  <c r="CB42" i="17"/>
  <c r="CY39" i="17"/>
  <c r="CE39" i="17"/>
  <c r="BV40" i="17"/>
  <c r="CA40" i="17"/>
  <c r="KV42" i="24"/>
  <c r="CJ38" i="17"/>
  <c r="CC38" i="17"/>
  <c r="CM38" i="17"/>
  <c r="BX38" i="17"/>
  <c r="M41" i="11"/>
  <c r="CC37" i="17"/>
  <c r="CB37" i="17"/>
  <c r="BV35" i="17"/>
  <c r="CJ35" i="17"/>
  <c r="AH8" i="17"/>
  <c r="S28" i="11"/>
  <c r="Y41" i="11"/>
  <c r="AB19" i="17"/>
  <c r="AC19" i="17"/>
  <c r="V22" i="17"/>
  <c r="M39" i="11"/>
  <c r="AH20" i="17"/>
  <c r="H12" i="11"/>
  <c r="AD27" i="11"/>
  <c r="V16" i="17"/>
  <c r="AI29" i="17"/>
  <c r="Q21" i="11"/>
  <c r="AD11" i="17"/>
  <c r="AD25" i="11"/>
  <c r="P20" i="11"/>
  <c r="J14" i="11"/>
  <c r="AE41" i="11"/>
  <c r="AE30" i="11"/>
  <c r="JY26" i="24"/>
  <c r="AE7" i="17"/>
  <c r="O10" i="11"/>
  <c r="AA35" i="11"/>
  <c r="M36" i="11"/>
  <c r="AG8" i="17"/>
  <c r="Q35" i="11"/>
  <c r="AE42" i="11"/>
  <c r="AE36" i="11"/>
  <c r="P15" i="11"/>
  <c r="R15" i="11"/>
  <c r="V19" i="11"/>
  <c r="U34" i="11"/>
  <c r="V29" i="11"/>
  <c r="AK37" i="11"/>
  <c r="AD14" i="11"/>
  <c r="AB35" i="11"/>
  <c r="U20" i="11"/>
  <c r="P18" i="11"/>
  <c r="AB13" i="11"/>
  <c r="AB14" i="17"/>
  <c r="AI36" i="11"/>
  <c r="U19" i="11"/>
  <c r="AB20" i="11"/>
  <c r="BU42" i="17"/>
  <c r="BY42" i="17"/>
  <c r="CI42" i="17"/>
  <c r="CY42" i="17"/>
  <c r="CD39" i="17"/>
  <c r="CH39" i="17"/>
  <c r="CL39" i="17"/>
  <c r="CN40" i="17"/>
  <c r="CH40" i="17"/>
  <c r="CY40" i="17"/>
  <c r="CG38" i="17"/>
  <c r="CF38" i="17"/>
  <c r="CH38" i="17"/>
  <c r="CI38" i="17"/>
  <c r="KJ42" i="24"/>
  <c r="BV37" i="17"/>
  <c r="CF37" i="17"/>
  <c r="CK35" i="17"/>
  <c r="BW35" i="17"/>
  <c r="Y38" i="11"/>
  <c r="M38" i="11"/>
  <c r="R14" i="11"/>
  <c r="V18" i="17"/>
  <c r="H17" i="11"/>
  <c r="AB23" i="17"/>
  <c r="S40" i="11"/>
  <c r="AH18" i="17"/>
  <c r="AF11" i="17"/>
  <c r="Q30" i="11"/>
  <c r="AB17" i="17"/>
  <c r="K8" i="11"/>
  <c r="J8" i="11"/>
  <c r="P21" i="11"/>
  <c r="AH13" i="17"/>
  <c r="AI33" i="17"/>
  <c r="L27" i="11"/>
  <c r="Z40" i="11"/>
  <c r="Z34" i="11"/>
  <c r="W32" i="11"/>
  <c r="AF35" i="11"/>
  <c r="AD22" i="11"/>
  <c r="AC35" i="11"/>
  <c r="P19" i="11"/>
  <c r="AI30" i="11"/>
  <c r="W24" i="11"/>
  <c r="Y7" i="11"/>
  <c r="W18" i="25" s="1"/>
  <c r="X15" i="11"/>
  <c r="LC42" i="24"/>
  <c r="KG26" i="24"/>
  <c r="AI26" i="17"/>
  <c r="Z17" i="25"/>
  <c r="AJ26" i="17"/>
  <c r="G26" i="11"/>
  <c r="AF17" i="25"/>
  <c r="N26" i="11"/>
  <c r="L26" i="11"/>
  <c r="T42" i="11"/>
  <c r="AB42" i="11"/>
  <c r="V42" i="11"/>
  <c r="P42" i="11"/>
  <c r="AG17" i="25"/>
  <c r="K26" i="11"/>
  <c r="AA42" i="11"/>
  <c r="H26" i="11"/>
  <c r="AC17" i="25"/>
  <c r="P26" i="11"/>
  <c r="LQ37" i="24" l="1"/>
  <c r="MD37" i="24" s="1"/>
  <c r="BF26" i="17"/>
  <c r="AO26" i="17"/>
  <c r="BA26" i="17"/>
  <c r="CX26" i="17"/>
  <c r="CS26" i="17"/>
  <c r="AX26" i="17"/>
  <c r="BC26" i="17"/>
  <c r="BG26" i="17"/>
  <c r="AU26" i="17"/>
  <c r="CW26" i="17"/>
  <c r="AR26" i="17"/>
  <c r="BB26" i="17"/>
  <c r="BI26" i="17"/>
  <c r="BD26" i="17"/>
  <c r="AV26" i="17"/>
  <c r="CT26" i="17"/>
  <c r="AS26" i="17"/>
  <c r="AW26" i="17"/>
  <c r="BH26" i="17"/>
  <c r="AP26" i="17"/>
  <c r="BE26" i="17"/>
  <c r="AZ26" i="17"/>
  <c r="AQ26" i="17"/>
  <c r="AY26" i="17"/>
  <c r="BJ26" i="17"/>
  <c r="AT26" i="17"/>
  <c r="AN26" i="17"/>
  <c r="KN25" i="24"/>
  <c r="AF67" i="17"/>
  <c r="AF72" i="17"/>
  <c r="AF70" i="17"/>
  <c r="AF66" i="17"/>
  <c r="AF71" i="17"/>
  <c r="AF68" i="17"/>
  <c r="AF73" i="17"/>
  <c r="AF69" i="17"/>
  <c r="BL40" i="17"/>
  <c r="BK40" i="17" s="1"/>
  <c r="AG69" i="17"/>
  <c r="AG68" i="17"/>
  <c r="AG71" i="17"/>
  <c r="AG67" i="17"/>
  <c r="AG66" i="17"/>
  <c r="AG73" i="17"/>
  <c r="AG72" i="17"/>
  <c r="AG70" i="17"/>
  <c r="AE67" i="17"/>
  <c r="AE70" i="17"/>
  <c r="AE69" i="17"/>
  <c r="AE72" i="17"/>
  <c r="AE66" i="17"/>
  <c r="AE68" i="17"/>
  <c r="AE71" i="17"/>
  <c r="AE73" i="17"/>
  <c r="KF25" i="24"/>
  <c r="AD73" i="17"/>
  <c r="AD70" i="17"/>
  <c r="AD69" i="17"/>
  <c r="AD72" i="17"/>
  <c r="AD67" i="17"/>
  <c r="AD68" i="17"/>
  <c r="AD66" i="17"/>
  <c r="AD71" i="17"/>
  <c r="AR29" i="17"/>
  <c r="BF29" i="17"/>
  <c r="AU29" i="17"/>
  <c r="BH29" i="17"/>
  <c r="BB29" i="17"/>
  <c r="AX29" i="17"/>
  <c r="AS29" i="17"/>
  <c r="BJ29" i="17"/>
  <c r="AV29" i="17"/>
  <c r="AP29" i="17"/>
  <c r="CS29" i="17"/>
  <c r="AO29" i="17"/>
  <c r="BA29" i="17"/>
  <c r="CX29" i="17"/>
  <c r="AQ29" i="17"/>
  <c r="AY29" i="17"/>
  <c r="AZ29" i="17"/>
  <c r="BD29" i="17"/>
  <c r="BI29" i="17"/>
  <c r="AN29" i="17"/>
  <c r="BG29" i="17"/>
  <c r="AW29" i="17"/>
  <c r="AT29" i="17"/>
  <c r="BE29" i="17"/>
  <c r="CT29" i="17"/>
  <c r="CW29" i="17"/>
  <c r="BC29" i="17"/>
  <c r="V73" i="17"/>
  <c r="V72" i="17"/>
  <c r="V66" i="17"/>
  <c r="V68" i="17"/>
  <c r="V67" i="17"/>
  <c r="V70" i="17"/>
  <c r="V71" i="17"/>
  <c r="V69" i="17"/>
  <c r="AV28" i="17"/>
  <c r="AP28" i="17"/>
  <c r="BH28" i="17"/>
  <c r="BA28" i="17"/>
  <c r="BG28" i="17"/>
  <c r="AU28" i="17"/>
  <c r="CS28" i="17"/>
  <c r="BB28" i="17"/>
  <c r="BE28" i="17"/>
  <c r="BC28" i="17"/>
  <c r="AZ28" i="17"/>
  <c r="AR28" i="17"/>
  <c r="AQ28" i="17"/>
  <c r="BD28" i="17"/>
  <c r="AY28" i="17"/>
  <c r="AT28" i="17"/>
  <c r="AW28" i="17"/>
  <c r="AN28" i="17"/>
  <c r="BJ28" i="17"/>
  <c r="AX28" i="17"/>
  <c r="BI28" i="17"/>
  <c r="CX28" i="17"/>
  <c r="BF28" i="17"/>
  <c r="CT28" i="17"/>
  <c r="CW28" i="17"/>
  <c r="AO28" i="17"/>
  <c r="AS28" i="17"/>
  <c r="BL38" i="17"/>
  <c r="BK38" i="17" s="1"/>
  <c r="BL39" i="17"/>
  <c r="BK39" i="17" s="1"/>
  <c r="KN41" i="24"/>
  <c r="AN9" i="17"/>
  <c r="AT9" i="17"/>
  <c r="AU9" i="17"/>
  <c r="AY9" i="17"/>
  <c r="CW9" i="17"/>
  <c r="BG9" i="17"/>
  <c r="BE9" i="17"/>
  <c r="BC9" i="17"/>
  <c r="CT9" i="17"/>
  <c r="BI9" i="17"/>
  <c r="AX9" i="17"/>
  <c r="AO9" i="17"/>
  <c r="BD9" i="17"/>
  <c r="BF9" i="17"/>
  <c r="BJ9" i="17"/>
  <c r="CS9" i="17"/>
  <c r="BA9" i="17"/>
  <c r="AS9" i="17"/>
  <c r="AQ9" i="17"/>
  <c r="BH9" i="17"/>
  <c r="CX9" i="17"/>
  <c r="AW9" i="17"/>
  <c r="BB9" i="17"/>
  <c r="AP9" i="17"/>
  <c r="AV9" i="17"/>
  <c r="AZ9" i="17"/>
  <c r="AR9" i="17"/>
  <c r="BB24" i="17"/>
  <c r="BI24" i="17"/>
  <c r="AS24" i="17"/>
  <c r="BJ24" i="17"/>
  <c r="AR24" i="17"/>
  <c r="BG24" i="17"/>
  <c r="AO24" i="17"/>
  <c r="CW24" i="17"/>
  <c r="CT24" i="17"/>
  <c r="AN24" i="17"/>
  <c r="BE24" i="17"/>
  <c r="AZ24" i="17"/>
  <c r="AT24" i="17"/>
  <c r="AU24" i="17"/>
  <c r="BC24" i="17"/>
  <c r="CX24" i="17"/>
  <c r="AW24" i="17"/>
  <c r="BA24" i="17"/>
  <c r="CS24" i="17"/>
  <c r="AY24" i="17"/>
  <c r="AV24" i="17"/>
  <c r="AP24" i="17"/>
  <c r="BH24" i="17"/>
  <c r="AQ24" i="17"/>
  <c r="BD24" i="17"/>
  <c r="BF24" i="17"/>
  <c r="AX24" i="17"/>
  <c r="BL42" i="17"/>
  <c r="BK42" i="17" s="1"/>
  <c r="KL25" i="24"/>
  <c r="AN36" i="17"/>
  <c r="BH36" i="17"/>
  <c r="AV36" i="17"/>
  <c r="CX36" i="17"/>
  <c r="BI36" i="17"/>
  <c r="AT36" i="17"/>
  <c r="AW36" i="17"/>
  <c r="BD36" i="17"/>
  <c r="AQ36" i="17"/>
  <c r="AU36" i="17"/>
  <c r="AX36" i="17"/>
  <c r="BB36" i="17"/>
  <c r="AP36" i="17"/>
  <c r="BA36" i="17"/>
  <c r="BE36" i="17"/>
  <c r="AO36" i="17"/>
  <c r="AS36" i="17"/>
  <c r="AY36" i="17"/>
  <c r="CS36" i="17"/>
  <c r="BJ36" i="17"/>
  <c r="AR36" i="17"/>
  <c r="CW36" i="17"/>
  <c r="BC36" i="17"/>
  <c r="BF36" i="17"/>
  <c r="BG36" i="17"/>
  <c r="CT36" i="17"/>
  <c r="AZ36" i="17"/>
  <c r="AV34" i="17"/>
  <c r="BF34" i="17"/>
  <c r="BD34" i="17"/>
  <c r="AQ34" i="17"/>
  <c r="BI34" i="17"/>
  <c r="BC34" i="17"/>
  <c r="AN34" i="17"/>
  <c r="CX34" i="17"/>
  <c r="AW34" i="17"/>
  <c r="AX34" i="17"/>
  <c r="BG34" i="17"/>
  <c r="CS34" i="17"/>
  <c r="BA34" i="17"/>
  <c r="AS34" i="17"/>
  <c r="AY34" i="17"/>
  <c r="CT34" i="17"/>
  <c r="BE34" i="17"/>
  <c r="AU34" i="17"/>
  <c r="BH34" i="17"/>
  <c r="CW34" i="17"/>
  <c r="AR34" i="17"/>
  <c r="AZ34" i="17"/>
  <c r="AO34" i="17"/>
  <c r="BB34" i="17"/>
  <c r="BJ34" i="17"/>
  <c r="AT34" i="17"/>
  <c r="AP34" i="17"/>
  <c r="AH71" i="17"/>
  <c r="AH67" i="17"/>
  <c r="AH68" i="17"/>
  <c r="AH69" i="17"/>
  <c r="AH72" i="17"/>
  <c r="AH66" i="17"/>
  <c r="AH73" i="17"/>
  <c r="AH70" i="17"/>
  <c r="BC33" i="17"/>
  <c r="BE33" i="17"/>
  <c r="BD33" i="17"/>
  <c r="BG33" i="17"/>
  <c r="AQ33" i="17"/>
  <c r="BJ33" i="17"/>
  <c r="CS33" i="17"/>
  <c r="AS33" i="17"/>
  <c r="BF33" i="17"/>
  <c r="AV33" i="17"/>
  <c r="AW33" i="17"/>
  <c r="BB33" i="17"/>
  <c r="CT33" i="17"/>
  <c r="AO33" i="17"/>
  <c r="AZ33" i="17"/>
  <c r="BH33" i="17"/>
  <c r="AP33" i="17"/>
  <c r="AY33" i="17"/>
  <c r="AX33" i="17"/>
  <c r="BI33" i="17"/>
  <c r="AU33" i="17"/>
  <c r="CW33" i="17"/>
  <c r="AR33" i="17"/>
  <c r="AT33" i="17"/>
  <c r="CX33" i="17"/>
  <c r="AN33" i="17"/>
  <c r="BA33" i="17"/>
  <c r="AR25" i="17"/>
  <c r="CT25" i="17"/>
  <c r="AO25" i="17"/>
  <c r="BF25" i="17"/>
  <c r="BH25" i="17"/>
  <c r="BA25" i="17"/>
  <c r="CW25" i="17"/>
  <c r="BB25" i="17"/>
  <c r="AZ25" i="17"/>
  <c r="BI25" i="17"/>
  <c r="BD25" i="17"/>
  <c r="AP25" i="17"/>
  <c r="AW25" i="17"/>
  <c r="AT25" i="17"/>
  <c r="BE25" i="17"/>
  <c r="AQ25" i="17"/>
  <c r="AX25" i="17"/>
  <c r="AN25" i="17"/>
  <c r="BJ25" i="17"/>
  <c r="BG25" i="17"/>
  <c r="CS25" i="17"/>
  <c r="AU25" i="17"/>
  <c r="AV25" i="17"/>
  <c r="AS25" i="17"/>
  <c r="AY25" i="17"/>
  <c r="CX25" i="17"/>
  <c r="BC25" i="17"/>
  <c r="BL35" i="17"/>
  <c r="BK35" i="17" s="1"/>
  <c r="BL37" i="17"/>
  <c r="BK37" i="17" s="1"/>
  <c r="KE25" i="24"/>
  <c r="KD25" i="24"/>
  <c r="AB69" i="17"/>
  <c r="AB67" i="17"/>
  <c r="AB72" i="17"/>
  <c r="AB68" i="17"/>
  <c r="AB66" i="17"/>
  <c r="AB73" i="17"/>
  <c r="AB70" i="17"/>
  <c r="AB71" i="17"/>
  <c r="KC25" i="24"/>
  <c r="LD34" i="24"/>
  <c r="KI33" i="24"/>
  <c r="KH13" i="24"/>
  <c r="KB12" i="24"/>
  <c r="KO8" i="24"/>
  <c r="KB17" i="24"/>
  <c r="KU30" i="24"/>
  <c r="KF11" i="24"/>
  <c r="JZ10" i="24"/>
  <c r="KH18" i="24"/>
  <c r="KW40" i="24"/>
  <c r="KB23" i="24"/>
  <c r="KL17" i="24"/>
  <c r="JV18" i="24"/>
  <c r="JP17" i="24"/>
  <c r="KK37" i="24"/>
  <c r="LC38" i="24"/>
  <c r="BM35" i="17"/>
  <c r="BN35" i="17"/>
  <c r="BN37" i="17"/>
  <c r="BM37" i="17"/>
  <c r="CZ39" i="17"/>
  <c r="CV39" i="17"/>
  <c r="KB14" i="24"/>
  <c r="KY34" i="24"/>
  <c r="KS33" i="24"/>
  <c r="KU35" i="24"/>
  <c r="KG8" i="24"/>
  <c r="KA7" i="24"/>
  <c r="KQ36" i="24"/>
  <c r="KK35" i="24"/>
  <c r="LE35" i="24"/>
  <c r="KS10" i="24"/>
  <c r="KE7" i="24"/>
  <c r="LI41" i="24"/>
  <c r="KD11" i="24"/>
  <c r="JX10" i="24"/>
  <c r="KU21" i="24"/>
  <c r="KI29" i="24"/>
  <c r="JP15" i="24"/>
  <c r="JV16" i="24"/>
  <c r="KH20" i="24"/>
  <c r="KK38" i="24"/>
  <c r="KQ39" i="24"/>
  <c r="JV22" i="24"/>
  <c r="JP21" i="24"/>
  <c r="JW18" i="24"/>
  <c r="KC19" i="24"/>
  <c r="KB19" i="24"/>
  <c r="KW28" i="24"/>
  <c r="KH8" i="24"/>
  <c r="CZ37" i="17"/>
  <c r="CV37" i="17"/>
  <c r="KQ41" i="24"/>
  <c r="KK40" i="24"/>
  <c r="KH12" i="24"/>
  <c r="KB11" i="24"/>
  <c r="LK36" i="24"/>
  <c r="LX36" i="24" s="1"/>
  <c r="KM9" i="24"/>
  <c r="JV13" i="24"/>
  <c r="JP12" i="24"/>
  <c r="KW37" i="24"/>
  <c r="KL22" i="24"/>
  <c r="KF21" i="24"/>
  <c r="KV38" i="24"/>
  <c r="KO33" i="24"/>
  <c r="KP13" i="24"/>
  <c r="KJ12" i="24"/>
  <c r="KJ33" i="24"/>
  <c r="KD32" i="24"/>
  <c r="KC28" i="24"/>
  <c r="JW27" i="24"/>
  <c r="KB18" i="24"/>
  <c r="KF8" i="24"/>
  <c r="KL9" i="24"/>
  <c r="KI20" i="24"/>
  <c r="KV20" i="24" s="1"/>
  <c r="KX11" i="24"/>
  <c r="KF12" i="24"/>
  <c r="JZ11" i="24"/>
  <c r="KC11" i="24"/>
  <c r="KP11" i="24" s="1"/>
  <c r="JW10" i="24"/>
  <c r="KO30" i="24"/>
  <c r="KP34" i="24"/>
  <c r="KB22" i="24"/>
  <c r="KI7" i="24"/>
  <c r="JV17" i="24"/>
  <c r="JP16" i="24"/>
  <c r="KR10" i="24"/>
  <c r="KC23" i="24"/>
  <c r="JW22" i="24"/>
  <c r="KJ9" i="24"/>
  <c r="KD8" i="24"/>
  <c r="KD20" i="24"/>
  <c r="KJ21" i="24"/>
  <c r="KW34" i="24"/>
  <c r="KL13" i="24"/>
  <c r="KN40" i="24"/>
  <c r="KT41" i="24"/>
  <c r="CV38" i="17"/>
  <c r="CZ38" i="17"/>
  <c r="KS40" i="24"/>
  <c r="KY41" i="24"/>
  <c r="KZ41" i="24"/>
  <c r="KT40" i="24"/>
  <c r="KS27" i="24"/>
  <c r="JX14" i="24"/>
  <c r="KP37" i="24"/>
  <c r="LC40" i="24"/>
  <c r="KM27" i="24"/>
  <c r="KX27" i="24"/>
  <c r="KH23" i="24"/>
  <c r="KE8" i="24"/>
  <c r="JY7" i="24"/>
  <c r="KH19" i="24"/>
  <c r="JV21" i="24"/>
  <c r="JP20" i="24"/>
  <c r="KL23" i="24"/>
  <c r="KV23" i="24"/>
  <c r="KI24" i="24"/>
  <c r="KC9" i="24"/>
  <c r="JW8" i="24"/>
  <c r="KP22" i="24"/>
  <c r="KC18" i="24"/>
  <c r="JW17" i="24"/>
  <c r="BN40" i="17"/>
  <c r="BM40" i="17"/>
  <c r="BM39" i="17"/>
  <c r="BN39" i="17"/>
  <c r="BO41" i="17"/>
  <c r="KU33" i="24"/>
  <c r="KO32" i="24"/>
  <c r="JW23" i="24"/>
  <c r="KC24" i="24"/>
  <c r="LH37" i="24"/>
  <c r="LN38" i="24"/>
  <c r="KN16" i="24"/>
  <c r="KI19" i="24"/>
  <c r="KH15" i="24"/>
  <c r="BM38" i="17"/>
  <c r="BN38" i="17"/>
  <c r="CV42" i="17"/>
  <c r="CZ42" i="17"/>
  <c r="KO20" i="24"/>
  <c r="LI39" i="24"/>
  <c r="KD35" i="24"/>
  <c r="KJ36" i="24"/>
  <c r="KI32" i="24"/>
  <c r="KS28" i="24"/>
  <c r="KI34" i="24"/>
  <c r="KL16" i="24"/>
  <c r="KN20" i="24"/>
  <c r="KH7" i="24"/>
  <c r="KC8" i="24"/>
  <c r="JW7" i="24"/>
  <c r="LB36" i="24"/>
  <c r="KU36" i="24"/>
  <c r="LH36" i="24" s="1"/>
  <c r="LC41" i="24"/>
  <c r="LJ40" i="24" s="1"/>
  <c r="KL18" i="24"/>
  <c r="KQ27" i="24"/>
  <c r="KO35" i="24"/>
  <c r="KN19" i="24"/>
  <c r="JW30" i="24"/>
  <c r="KC31" i="24"/>
  <c r="KC33" i="24"/>
  <c r="JW32" i="24"/>
  <c r="KF15" i="24"/>
  <c r="JZ14" i="24"/>
  <c r="LD28" i="24"/>
  <c r="KV35" i="24"/>
  <c r="KI9" i="24"/>
  <c r="LA31" i="24"/>
  <c r="KR31" i="24"/>
  <c r="KX32" i="24"/>
  <c r="BC5" i="24"/>
  <c r="BB6" i="24"/>
  <c r="LA36" i="24"/>
  <c r="KI25" i="24"/>
  <c r="LC29" i="24"/>
  <c r="LG32" i="24"/>
  <c r="LB31" i="24"/>
  <c r="LI30" i="24" s="1"/>
  <c r="KR41" i="24"/>
  <c r="KL40" i="24"/>
  <c r="CZ35" i="17"/>
  <c r="CV35" i="17"/>
  <c r="KJ25" i="24"/>
  <c r="KD24" i="24"/>
  <c r="KO34" i="24"/>
  <c r="KD23" i="24"/>
  <c r="KJ24" i="24"/>
  <c r="KX33" i="24"/>
  <c r="KR32" i="24"/>
  <c r="KR38" i="24"/>
  <c r="KX39" i="24"/>
  <c r="KC32" i="24"/>
  <c r="JW31" i="24"/>
  <c r="KO10" i="24"/>
  <c r="LB24" i="24"/>
  <c r="KU31" i="24"/>
  <c r="KI28" i="24"/>
  <c r="KP27" i="24" s="1"/>
  <c r="KO29" i="24"/>
  <c r="KH24" i="24"/>
  <c r="KU9" i="24"/>
  <c r="KF16" i="24"/>
  <c r="JZ15" i="24"/>
  <c r="KN21" i="24"/>
  <c r="KQ38" i="24"/>
  <c r="KW39" i="24"/>
  <c r="KB7" i="24"/>
  <c r="CZ40" i="17"/>
  <c r="CV40" i="17"/>
  <c r="BN42" i="17"/>
  <c r="BM42" i="17"/>
  <c r="MK36" i="24"/>
  <c r="LH41" i="24"/>
  <c r="LG27" i="24"/>
  <c r="KN18" i="24"/>
  <c r="LB21" i="24"/>
  <c r="LJ41" i="24"/>
  <c r="LD40" i="24"/>
  <c r="LH34" i="24"/>
  <c r="LB33" i="24"/>
  <c r="KT20" i="24"/>
  <c r="LA30" i="24"/>
  <c r="KU29" i="24"/>
  <c r="KS19" i="24"/>
  <c r="KM18" i="24"/>
  <c r="KZ34" i="24"/>
  <c r="KT33" i="24"/>
  <c r="KM22" i="24"/>
  <c r="LN35" i="24"/>
  <c r="LI36" i="24"/>
  <c r="LC35" i="24"/>
  <c r="KT22" i="24"/>
  <c r="LJ35" i="24"/>
  <c r="KS14" i="24"/>
  <c r="KM13" i="24"/>
  <c r="LG35" i="24"/>
  <c r="LA34" i="24"/>
  <c r="KZ12" i="24"/>
  <c r="KT11" i="24"/>
  <c r="KT15" i="24"/>
  <c r="KN14" i="24"/>
  <c r="KT18" i="24"/>
  <c r="KN17" i="24"/>
  <c r="KS18" i="24"/>
  <c r="KM17" i="24"/>
  <c r="KZ19" i="24"/>
  <c r="LA29" i="24"/>
  <c r="KU28" i="24"/>
  <c r="KU23" i="24"/>
  <c r="KS9" i="24"/>
  <c r="KM8" i="24"/>
  <c r="LG30" i="24"/>
  <c r="KV14" i="24"/>
  <c r="KV15" i="24"/>
  <c r="KP14" i="24"/>
  <c r="LG34" i="24"/>
  <c r="LA33" i="24"/>
  <c r="KU24" i="24"/>
  <c r="LG29" i="24"/>
  <c r="LA28" i="24"/>
  <c r="KU10" i="24"/>
  <c r="KO9" i="24"/>
  <c r="KV12" i="24"/>
  <c r="KZ29" i="24"/>
  <c r="KT28" i="24"/>
  <c r="LB13" i="24"/>
  <c r="CJ26" i="17"/>
  <c r="CB26" i="17"/>
  <c r="KW42" i="24"/>
  <c r="BU29" i="17"/>
  <c r="BY29" i="17"/>
  <c r="CC29" i="17"/>
  <c r="CH29" i="17"/>
  <c r="AJ42" i="11"/>
  <c r="CD28" i="17"/>
  <c r="BU28" i="17"/>
  <c r="CM28" i="17"/>
  <c r="BV28" i="17"/>
  <c r="CB9" i="17"/>
  <c r="BR9" i="17"/>
  <c r="CK9" i="17"/>
  <c r="KZ42" i="24"/>
  <c r="AI42" i="11" s="1"/>
  <c r="CJ24" i="17"/>
  <c r="BX24" i="17"/>
  <c r="BS24" i="17"/>
  <c r="CK36" i="17"/>
  <c r="BX36" i="17"/>
  <c r="BV36" i="17"/>
  <c r="CJ36" i="17"/>
  <c r="CF34" i="17"/>
  <c r="BV34" i="17"/>
  <c r="CC34" i="17"/>
  <c r="CH33" i="17"/>
  <c r="CI33" i="17"/>
  <c r="BS33" i="17"/>
  <c r="CY33" i="17"/>
  <c r="CD25" i="17"/>
  <c r="BZ25" i="17"/>
  <c r="R33" i="11"/>
  <c r="I10" i="11"/>
  <c r="Z36" i="11"/>
  <c r="G10" i="11"/>
  <c r="AI22" i="17"/>
  <c r="CU37" i="17"/>
  <c r="AI13" i="17"/>
  <c r="Y13" i="11"/>
  <c r="O8" i="11"/>
  <c r="X30" i="11"/>
  <c r="L23" i="11"/>
  <c r="U13" i="11"/>
  <c r="AI41" i="11"/>
  <c r="V27" i="11"/>
  <c r="AJ17" i="17"/>
  <c r="CP41" i="17"/>
  <c r="R19" i="11"/>
  <c r="X20" i="11"/>
  <c r="U16" i="11"/>
  <c r="L33" i="11"/>
  <c r="AA31" i="11"/>
  <c r="AK31" i="11"/>
  <c r="KM26" i="24"/>
  <c r="L32" i="11"/>
  <c r="Q24" i="11"/>
  <c r="CU40" i="17"/>
  <c r="AK21" i="11"/>
  <c r="AB14" i="11"/>
  <c r="X9" i="11"/>
  <c r="AJ32" i="17"/>
  <c r="AJ31" i="17"/>
  <c r="V13" i="11"/>
  <c r="AC18" i="11"/>
  <c r="CI26" i="17"/>
  <c r="BX26" i="17"/>
  <c r="BV26" i="17"/>
  <c r="CM26" i="17"/>
  <c r="CI29" i="17"/>
  <c r="BS29" i="17"/>
  <c r="CG29" i="17"/>
  <c r="CJ28" i="17"/>
  <c r="BT28" i="17"/>
  <c r="CA28" i="17"/>
  <c r="CG9" i="17"/>
  <c r="CY9" i="17"/>
  <c r="BR24" i="17"/>
  <c r="CF24" i="17"/>
  <c r="CK24" i="17"/>
  <c r="BY36" i="17"/>
  <c r="CA36" i="17"/>
  <c r="CB36" i="17"/>
  <c r="CB34" i="17"/>
  <c r="BR34" i="17"/>
  <c r="CG33" i="17"/>
  <c r="BY33" i="17"/>
  <c r="CB33" i="17"/>
  <c r="BW25" i="17"/>
  <c r="BX25" i="17"/>
  <c r="N25" i="11"/>
  <c r="Q13" i="11"/>
  <c r="Q18" i="11"/>
  <c r="CO35" i="17"/>
  <c r="CU39" i="17"/>
  <c r="T35" i="11"/>
  <c r="AD21" i="11"/>
  <c r="AC21" i="17"/>
  <c r="AC12" i="17"/>
  <c r="U9" i="11"/>
  <c r="AJ22" i="17"/>
  <c r="W40" i="11"/>
  <c r="AC40" i="11"/>
  <c r="AG27" i="11"/>
  <c r="U23" i="11"/>
  <c r="AD33" i="11"/>
  <c r="Q15" i="11"/>
  <c r="W20" i="11"/>
  <c r="AG32" i="11"/>
  <c r="AA41" i="11"/>
  <c r="AD9" i="11"/>
  <c r="AI19" i="11"/>
  <c r="AC15" i="11"/>
  <c r="AD10" i="11"/>
  <c r="BR26" i="17"/>
  <c r="BZ26" i="17"/>
  <c r="BW26" i="17"/>
  <c r="BX29" i="17"/>
  <c r="CL29" i="17"/>
  <c r="BX28" i="17"/>
  <c r="CG28" i="17"/>
  <c r="CL28" i="17"/>
  <c r="LE42" i="24"/>
  <c r="CJ9" i="17"/>
  <c r="CI9" i="17"/>
  <c r="BZ9" i="17"/>
  <c r="CE24" i="17"/>
  <c r="CY24" i="17"/>
  <c r="BT24" i="17"/>
  <c r="KX42" i="24"/>
  <c r="CY36" i="17"/>
  <c r="CE36" i="17"/>
  <c r="CC36" i="17"/>
  <c r="CY34" i="17"/>
  <c r="CE34" i="17"/>
  <c r="CJ33" i="17"/>
  <c r="BZ33" i="17"/>
  <c r="CA33" i="17"/>
  <c r="CD33" i="17"/>
  <c r="CE25" i="17"/>
  <c r="CH25" i="17"/>
  <c r="BY25" i="17"/>
  <c r="K12" i="11"/>
  <c r="AF40" i="11"/>
  <c r="K14" i="11"/>
  <c r="R29" i="11"/>
  <c r="AJ18" i="17"/>
  <c r="Z41" i="11"/>
  <c r="AF37" i="11"/>
  <c r="S12" i="11"/>
  <c r="R20" i="11"/>
  <c r="Y34" i="11"/>
  <c r="AC41" i="11"/>
  <c r="Q23" i="11"/>
  <c r="AE23" i="11"/>
  <c r="CO40" i="17"/>
  <c r="X32" i="11"/>
  <c r="CO38" i="17"/>
  <c r="Q7" i="11"/>
  <c r="O15" i="11"/>
  <c r="U40" i="11"/>
  <c r="X10" i="11"/>
  <c r="O16" i="11"/>
  <c r="CD26" i="17"/>
  <c r="BU26" i="17"/>
  <c r="CK26" i="17"/>
  <c r="CK29" i="17"/>
  <c r="BR29" i="17"/>
  <c r="CN29" i="17"/>
  <c r="CF29" i="17"/>
  <c r="CB28" i="17"/>
  <c r="CY28" i="17"/>
  <c r="KO26" i="24"/>
  <c r="X26" i="11" s="1"/>
  <c r="CH9" i="17"/>
  <c r="CM9" i="17"/>
  <c r="CE9" i="17"/>
  <c r="CL24" i="17"/>
  <c r="BZ24" i="17"/>
  <c r="CG24" i="17"/>
  <c r="KP26" i="24"/>
  <c r="CL36" i="17"/>
  <c r="BS36" i="17"/>
  <c r="CM36" i="17"/>
  <c r="BY34" i="17"/>
  <c r="BZ34" i="17"/>
  <c r="CH34" i="17"/>
  <c r="CM34" i="17"/>
  <c r="BT33" i="17"/>
  <c r="CE33" i="17"/>
  <c r="CL33" i="17"/>
  <c r="BU25" i="17"/>
  <c r="CC25" i="17"/>
  <c r="BT25" i="17"/>
  <c r="BV25" i="17"/>
  <c r="KJ26" i="24"/>
  <c r="BQ35" i="17"/>
  <c r="AH34" i="11"/>
  <c r="AB10" i="11"/>
  <c r="AC15" i="17"/>
  <c r="L19" i="11"/>
  <c r="T40" i="11"/>
  <c r="U22" i="11"/>
  <c r="S33" i="11"/>
  <c r="AG11" i="11"/>
  <c r="K22" i="11"/>
  <c r="S9" i="11"/>
  <c r="AB27" i="11"/>
  <c r="N8" i="11"/>
  <c r="R24" i="11"/>
  <c r="BQ40" i="17"/>
  <c r="AJ23" i="17"/>
  <c r="M35" i="11"/>
  <c r="L8" i="11"/>
  <c r="Z27" i="11"/>
  <c r="I14" i="11"/>
  <c r="CU35" i="17"/>
  <c r="S24" i="11"/>
  <c r="AK24" i="11"/>
  <c r="I15" i="11"/>
  <c r="BQ42" i="17"/>
  <c r="AJ30" i="11"/>
  <c r="W17" i="11"/>
  <c r="AC22" i="11"/>
  <c r="AD24" i="11"/>
  <c r="W18" i="11"/>
  <c r="AK33" i="11"/>
  <c r="K36" i="13"/>
  <c r="AK13" i="11"/>
  <c r="CY26" i="17"/>
  <c r="CE26" i="17"/>
  <c r="BS26" i="17"/>
  <c r="CN26" i="17"/>
  <c r="CE29" i="17"/>
  <c r="CD29" i="17"/>
  <c r="CE28" i="17"/>
  <c r="CN28" i="17"/>
  <c r="CI28" i="17"/>
  <c r="CF9" i="17"/>
  <c r="BS9" i="17"/>
  <c r="BV24" i="17"/>
  <c r="CD24" i="17"/>
  <c r="CI24" i="17"/>
  <c r="BW36" i="17"/>
  <c r="CD36" i="17"/>
  <c r="BU36" i="17"/>
  <c r="CI34" i="17"/>
  <c r="CA34" i="17"/>
  <c r="BX34" i="17"/>
  <c r="CN34" i="17"/>
  <c r="CM33" i="17"/>
  <c r="BX33" i="17"/>
  <c r="CL25" i="17"/>
  <c r="CA25" i="17"/>
  <c r="CB25" i="17"/>
  <c r="M25" i="11"/>
  <c r="X8" i="11"/>
  <c r="U17" i="11"/>
  <c r="BQ37" i="17"/>
  <c r="AB33" i="11"/>
  <c r="N7" i="11"/>
  <c r="AI16" i="17"/>
  <c r="K19" i="11"/>
  <c r="Q12" i="11"/>
  <c r="O21" i="11"/>
  <c r="M32" i="11"/>
  <c r="O12" i="11"/>
  <c r="R7" i="11"/>
  <c r="M8" i="11"/>
  <c r="DB38" i="17"/>
  <c r="G14" i="11"/>
  <c r="KF26" i="24"/>
  <c r="H7" i="11"/>
  <c r="L9" i="11"/>
  <c r="BQ39" i="17"/>
  <c r="L24" i="11"/>
  <c r="BQ38" i="17"/>
  <c r="S36" i="11"/>
  <c r="AJ7" i="17"/>
  <c r="X35" i="11"/>
  <c r="AJ36" i="11"/>
  <c r="DB35" i="17"/>
  <c r="AG33" i="11"/>
  <c r="AD31" i="11"/>
  <c r="W21" i="11"/>
  <c r="AE12" i="11"/>
  <c r="AI29" i="11"/>
  <c r="AE20" i="11"/>
  <c r="AI34" i="11"/>
  <c r="V22" i="11"/>
  <c r="CL26" i="17"/>
  <c r="CH26" i="17"/>
  <c r="W25" i="11"/>
  <c r="CA29" i="17"/>
  <c r="CY29" i="17"/>
  <c r="CJ29" i="17"/>
  <c r="BY28" i="17"/>
  <c r="CH28" i="17"/>
  <c r="BW28" i="17"/>
  <c r="AK42" i="11"/>
  <c r="CN9" i="17"/>
  <c r="CD9" i="17"/>
  <c r="BY9" i="17"/>
  <c r="CM24" i="17"/>
  <c r="CH24" i="17"/>
  <c r="CA24" i="17"/>
  <c r="BZ36" i="17"/>
  <c r="CH36" i="17"/>
  <c r="CG34" i="17"/>
  <c r="CJ34" i="17"/>
  <c r="CK34" i="17"/>
  <c r="BW34" i="17"/>
  <c r="BR33" i="17"/>
  <c r="BR25" i="17"/>
  <c r="CG25" i="17"/>
  <c r="CY25" i="17"/>
  <c r="KI26" i="24"/>
  <c r="K17" i="11"/>
  <c r="AI18" i="17"/>
  <c r="AD35" i="11"/>
  <c r="Q20" i="11"/>
  <c r="AF28" i="11"/>
  <c r="K11" i="11"/>
  <c r="L28" i="11"/>
  <c r="I11" i="11"/>
  <c r="AI17" i="17"/>
  <c r="M20" i="11"/>
  <c r="CU38" i="17"/>
  <c r="Q19" i="11"/>
  <c r="AJ8" i="17"/>
  <c r="CO39" i="17"/>
  <c r="CU42" i="17"/>
  <c r="R32" i="11"/>
  <c r="AK36" i="11"/>
  <c r="W19" i="11"/>
  <c r="AE35" i="11"/>
  <c r="R25" i="11"/>
  <c r="AA32" i="11"/>
  <c r="Z38" i="11"/>
  <c r="CO42" i="17"/>
  <c r="AC20" i="11"/>
  <c r="AJ34" i="11"/>
  <c r="Y14" i="11"/>
  <c r="AJ29" i="11"/>
  <c r="AI12" i="11"/>
  <c r="CA26" i="17"/>
  <c r="CG26" i="17"/>
  <c r="CC26" i="17"/>
  <c r="KL26" i="24"/>
  <c r="BV29" i="17"/>
  <c r="BT29" i="17"/>
  <c r="BZ29" i="17"/>
  <c r="BS28" i="17"/>
  <c r="CF28" i="17"/>
  <c r="BZ28" i="17"/>
  <c r="W41" i="11"/>
  <c r="BW9" i="17"/>
  <c r="CL9" i="17"/>
  <c r="BV9" i="17"/>
  <c r="CC9" i="17"/>
  <c r="CN24" i="17"/>
  <c r="CC24" i="17"/>
  <c r="CB24" i="17"/>
  <c r="U25" i="11"/>
  <c r="CG36" i="17"/>
  <c r="CN36" i="17"/>
  <c r="CF36" i="17"/>
  <c r="BT34" i="17"/>
  <c r="BS34" i="17"/>
  <c r="BV33" i="17"/>
  <c r="CC33" i="17"/>
  <c r="BU33" i="17"/>
  <c r="CI25" i="17"/>
  <c r="BS25" i="17"/>
  <c r="CM25" i="17"/>
  <c r="CF25" i="17"/>
  <c r="L25" i="11"/>
  <c r="AD30" i="11"/>
  <c r="AC17" i="17"/>
  <c r="CO37" i="17"/>
  <c r="P8" i="11"/>
  <c r="T38" i="11"/>
  <c r="Q8" i="11"/>
  <c r="AE38" i="11"/>
  <c r="KD42" i="24"/>
  <c r="AJ27" i="17"/>
  <c r="L11" i="11"/>
  <c r="AC16" i="17"/>
  <c r="S21" i="11"/>
  <c r="AB40" i="11"/>
  <c r="Y37" i="11"/>
  <c r="AI21" i="17"/>
  <c r="Y22" i="11"/>
  <c r="AB28" i="11"/>
  <c r="AD36" i="11"/>
  <c r="AJ30" i="17"/>
  <c r="R9" i="11"/>
  <c r="S25" i="11"/>
  <c r="AA38" i="11"/>
  <c r="R28" i="11"/>
  <c r="AF39" i="11"/>
  <c r="W14" i="11"/>
  <c r="AF42" i="11"/>
  <c r="AJ33" i="11"/>
  <c r="AJ28" i="11"/>
  <c r="AD23" i="11"/>
  <c r="V18" i="11"/>
  <c r="V8" i="11"/>
  <c r="CF26" i="17"/>
  <c r="BY26" i="17"/>
  <c r="BT26" i="17"/>
  <c r="S42" i="11"/>
  <c r="O25" i="11"/>
  <c r="CM29" i="17"/>
  <c r="CB29" i="17"/>
  <c r="BW29" i="17"/>
  <c r="CK28" i="17"/>
  <c r="CC28" i="17"/>
  <c r="BR28" i="17"/>
  <c r="KT42" i="24"/>
  <c r="BX9" i="17"/>
  <c r="CA9" i="17"/>
  <c r="BT9" i="17"/>
  <c r="BU9" i="17"/>
  <c r="BU24" i="17"/>
  <c r="BW24" i="17"/>
  <c r="BY24" i="17"/>
  <c r="BT36" i="17"/>
  <c r="BR36" i="17"/>
  <c r="CI36" i="17"/>
  <c r="CL34" i="17"/>
  <c r="CD34" i="17"/>
  <c r="BU34" i="17"/>
  <c r="CF33" i="17"/>
  <c r="CN33" i="17"/>
  <c r="CK33" i="17"/>
  <c r="BW33" i="17"/>
  <c r="CK25" i="17"/>
  <c r="CN25" i="17"/>
  <c r="CJ25" i="17"/>
  <c r="O11" i="11"/>
  <c r="T37" i="11"/>
  <c r="DB39" i="17"/>
  <c r="KH26" i="24"/>
  <c r="J7" i="11"/>
  <c r="M11" i="11"/>
  <c r="Z39" i="11"/>
  <c r="DB37" i="17"/>
  <c r="V9" i="11"/>
  <c r="X33" i="11"/>
  <c r="K18" i="11"/>
  <c r="AJ10" i="17"/>
  <c r="AA10" i="11"/>
  <c r="AF34" i="11"/>
  <c r="AH41" i="11"/>
  <c r="AC20" i="17"/>
  <c r="L18" i="11"/>
  <c r="W16" i="11"/>
  <c r="DB42" i="17"/>
  <c r="R34" i="11"/>
  <c r="L31" i="11"/>
  <c r="AJ31" i="11"/>
  <c r="M24" i="11"/>
  <c r="AG39" i="11"/>
  <c r="X29" i="11"/>
  <c r="K7" i="11"/>
  <c r="AB19" i="11"/>
  <c r="AC28" i="11"/>
  <c r="V17" i="11"/>
  <c r="AB9" i="11"/>
  <c r="AB18" i="11"/>
  <c r="AC33" i="11"/>
  <c r="AD29" i="11"/>
  <c r="LN42" i="24"/>
  <c r="AD28" i="11"/>
  <c r="U18" i="11"/>
  <c r="X34" i="11"/>
  <c r="DB40" i="17"/>
  <c r="Y11" i="11"/>
  <c r="AE14" i="11"/>
  <c r="AE15" i="11"/>
  <c r="AC11" i="11"/>
  <c r="Y27" i="11"/>
  <c r="V26" i="11"/>
  <c r="AG42" i="11"/>
  <c r="O18" i="25"/>
  <c r="Y26" i="11"/>
  <c r="S26" i="11"/>
  <c r="L18" i="25"/>
  <c r="P18" i="25"/>
  <c r="O26" i="11"/>
  <c r="F18" i="25"/>
  <c r="AH17" i="25"/>
  <c r="R26" i="11"/>
  <c r="U26" i="11"/>
  <c r="M42" i="11"/>
  <c r="AC42" i="11"/>
  <c r="Q26" i="11"/>
  <c r="H18" i="25"/>
  <c r="I18" i="25"/>
  <c r="LB35" i="24" l="1"/>
  <c r="LR35" i="24"/>
  <c r="ME35" i="24" s="1"/>
  <c r="LU37" i="24"/>
  <c r="K69" i="11"/>
  <c r="K66" i="11"/>
  <c r="K70" i="11"/>
  <c r="K63" i="11"/>
  <c r="K64" i="11"/>
  <c r="K68" i="11"/>
  <c r="K67" i="11"/>
  <c r="K65" i="11"/>
  <c r="AS10" i="17"/>
  <c r="BJ10" i="17"/>
  <c r="AR10" i="17"/>
  <c r="AY10" i="17"/>
  <c r="AX10" i="17"/>
  <c r="BD10" i="17"/>
  <c r="BB10" i="17"/>
  <c r="CT10" i="17"/>
  <c r="BC10" i="17"/>
  <c r="AO10" i="17"/>
  <c r="AT10" i="17"/>
  <c r="AN10" i="17"/>
  <c r="BF10" i="17"/>
  <c r="BG10" i="17"/>
  <c r="CS10" i="17"/>
  <c r="CX10" i="17"/>
  <c r="AU10" i="17"/>
  <c r="BI10" i="17"/>
  <c r="BA10" i="17"/>
  <c r="AP10" i="17"/>
  <c r="AZ10" i="17"/>
  <c r="CW10" i="17"/>
  <c r="AV10" i="17"/>
  <c r="AW10" i="17"/>
  <c r="BH10" i="17"/>
  <c r="AQ10" i="17"/>
  <c r="BE10" i="17"/>
  <c r="J69" i="11"/>
  <c r="J70" i="11"/>
  <c r="J65" i="11"/>
  <c r="J68" i="11"/>
  <c r="J63" i="11"/>
  <c r="J66" i="11"/>
  <c r="J64" i="11"/>
  <c r="J67" i="11"/>
  <c r="KO25" i="24"/>
  <c r="BL25" i="17"/>
  <c r="BK25" i="17" s="1"/>
  <c r="BL33" i="17"/>
  <c r="BK33" i="17" s="1"/>
  <c r="AV30" i="17"/>
  <c r="BA30" i="17"/>
  <c r="AR30" i="17"/>
  <c r="AU30" i="17"/>
  <c r="BD30" i="17"/>
  <c r="BC30" i="17"/>
  <c r="BB30" i="17"/>
  <c r="BE30" i="17"/>
  <c r="AN30" i="17"/>
  <c r="AX30" i="17"/>
  <c r="BJ30" i="17"/>
  <c r="AZ30" i="17"/>
  <c r="BH30" i="17"/>
  <c r="CT30" i="17"/>
  <c r="AT30" i="17"/>
  <c r="BF30" i="17"/>
  <c r="BI30" i="17"/>
  <c r="AO30" i="17"/>
  <c r="AS30" i="17"/>
  <c r="AP30" i="17"/>
  <c r="CW30" i="17"/>
  <c r="CX30" i="17"/>
  <c r="AW30" i="17"/>
  <c r="AY30" i="17"/>
  <c r="BG30" i="17"/>
  <c r="CS30" i="17"/>
  <c r="AQ30" i="17"/>
  <c r="CW27" i="17"/>
  <c r="AY27" i="17"/>
  <c r="AS27" i="17"/>
  <c r="BJ27" i="17"/>
  <c r="AR27" i="17"/>
  <c r="AU27" i="17"/>
  <c r="BB27" i="17"/>
  <c r="BG27" i="17"/>
  <c r="AP27" i="17"/>
  <c r="BA27" i="17"/>
  <c r="AT27" i="17"/>
  <c r="AO27" i="17"/>
  <c r="AX27" i="17"/>
  <c r="BF27" i="17"/>
  <c r="CX27" i="17"/>
  <c r="AQ27" i="17"/>
  <c r="BI27" i="17"/>
  <c r="BD27" i="17"/>
  <c r="AV27" i="17"/>
  <c r="AW27" i="17"/>
  <c r="CS27" i="17"/>
  <c r="BE27" i="17"/>
  <c r="CT27" i="17"/>
  <c r="AN27" i="17"/>
  <c r="BH27" i="17"/>
  <c r="AZ27" i="17"/>
  <c r="BC27" i="17"/>
  <c r="KK41" i="24"/>
  <c r="AR17" i="17"/>
  <c r="CS17" i="17"/>
  <c r="BJ17" i="17"/>
  <c r="BC17" i="17"/>
  <c r="AW17" i="17"/>
  <c r="AX17" i="17"/>
  <c r="AN17" i="17"/>
  <c r="BG17" i="17"/>
  <c r="AO17" i="17"/>
  <c r="BI17" i="17"/>
  <c r="BD17" i="17"/>
  <c r="AP17" i="17"/>
  <c r="AS17" i="17"/>
  <c r="BA17" i="17"/>
  <c r="BF17" i="17"/>
  <c r="AZ17" i="17"/>
  <c r="BH17" i="17"/>
  <c r="AQ17" i="17"/>
  <c r="AY17" i="17"/>
  <c r="AT17" i="17"/>
  <c r="AV17" i="17"/>
  <c r="BB17" i="17"/>
  <c r="BE17" i="17"/>
  <c r="AU17" i="17"/>
  <c r="CW17" i="17"/>
  <c r="CT17" i="17"/>
  <c r="CX17" i="17"/>
  <c r="BL36" i="17"/>
  <c r="BK36" i="17" s="1"/>
  <c r="BL24" i="17"/>
  <c r="BK24" i="17" s="1"/>
  <c r="BA8" i="17"/>
  <c r="BF8" i="17"/>
  <c r="CX8" i="17"/>
  <c r="AT8" i="17"/>
  <c r="CS8" i="17"/>
  <c r="AQ8" i="17"/>
  <c r="AW8" i="17"/>
  <c r="BH8" i="17"/>
  <c r="BD8" i="17"/>
  <c r="BJ8" i="17"/>
  <c r="BG8" i="17"/>
  <c r="AO8" i="17"/>
  <c r="CW8" i="17"/>
  <c r="AS8" i="17"/>
  <c r="BB8" i="17"/>
  <c r="AY8" i="17"/>
  <c r="CT8" i="17"/>
  <c r="AX8" i="17"/>
  <c r="AP8" i="17"/>
  <c r="BC8" i="17"/>
  <c r="AV8" i="17"/>
  <c r="AZ8" i="17"/>
  <c r="AR8" i="17"/>
  <c r="BI8" i="17"/>
  <c r="AU8" i="17"/>
  <c r="BE8" i="17"/>
  <c r="AN8" i="17"/>
  <c r="AS18" i="17"/>
  <c r="CW18" i="17"/>
  <c r="BC18" i="17"/>
  <c r="AO18" i="17"/>
  <c r="CT18" i="17"/>
  <c r="BJ18" i="17"/>
  <c r="BA18" i="17"/>
  <c r="AX18" i="17"/>
  <c r="BD18" i="17"/>
  <c r="AU18" i="17"/>
  <c r="BB18" i="17"/>
  <c r="BH18" i="17"/>
  <c r="BE18" i="17"/>
  <c r="AR18" i="17"/>
  <c r="AZ18" i="17"/>
  <c r="AN18" i="17"/>
  <c r="AQ18" i="17"/>
  <c r="BI18" i="17"/>
  <c r="AV18" i="17"/>
  <c r="AY18" i="17"/>
  <c r="AW18" i="17"/>
  <c r="CS18" i="17"/>
  <c r="BF18" i="17"/>
  <c r="AP18" i="17"/>
  <c r="BG18" i="17"/>
  <c r="AT18" i="17"/>
  <c r="CX18" i="17"/>
  <c r="BL9" i="17"/>
  <c r="BK9" i="17" s="1"/>
  <c r="AV7" i="17"/>
  <c r="AP7" i="17"/>
  <c r="BI7" i="17"/>
  <c r="CX7" i="17"/>
  <c r="CT7" i="17"/>
  <c r="BJ7" i="17"/>
  <c r="AZ7" i="17"/>
  <c r="AU7" i="17"/>
  <c r="AS7" i="17"/>
  <c r="AW7" i="17"/>
  <c r="BH7" i="17"/>
  <c r="BE7" i="17"/>
  <c r="BC7" i="17"/>
  <c r="AO7" i="17"/>
  <c r="AT7" i="17"/>
  <c r="BB7" i="17"/>
  <c r="BG7" i="17"/>
  <c r="BF7" i="17"/>
  <c r="BA7" i="17"/>
  <c r="AR7" i="17"/>
  <c r="AY7" i="17"/>
  <c r="BD7" i="17"/>
  <c r="AQ7" i="17"/>
  <c r="CW7" i="17"/>
  <c r="CS7" i="17"/>
  <c r="AN7" i="17"/>
  <c r="AX7" i="17"/>
  <c r="H66" i="11"/>
  <c r="H64" i="11"/>
  <c r="H69" i="11"/>
  <c r="H70" i="11"/>
  <c r="H63" i="11"/>
  <c r="H67" i="11"/>
  <c r="H68" i="11"/>
  <c r="H65" i="11"/>
  <c r="KM25" i="24"/>
  <c r="BL34" i="17"/>
  <c r="BK34" i="17" s="1"/>
  <c r="BL28" i="17"/>
  <c r="BK28" i="17" s="1"/>
  <c r="BL26" i="17"/>
  <c r="BK26" i="17" s="1"/>
  <c r="BA23" i="17"/>
  <c r="AV23" i="17"/>
  <c r="BE23" i="17"/>
  <c r="BJ23" i="17"/>
  <c r="AW23" i="17"/>
  <c r="AP23" i="17"/>
  <c r="AN23" i="17"/>
  <c r="AU23" i="17"/>
  <c r="BG23" i="17"/>
  <c r="BH23" i="17"/>
  <c r="CW23" i="17"/>
  <c r="AO23" i="17"/>
  <c r="AR23" i="17"/>
  <c r="AY23" i="17"/>
  <c r="AZ23" i="17"/>
  <c r="BF23" i="17"/>
  <c r="AS23" i="17"/>
  <c r="BC23" i="17"/>
  <c r="BB23" i="17"/>
  <c r="BI23" i="17"/>
  <c r="AX23" i="17"/>
  <c r="CS23" i="17"/>
  <c r="AT23" i="17"/>
  <c r="AQ23" i="17"/>
  <c r="BD23" i="17"/>
  <c r="CT23" i="17"/>
  <c r="CX23" i="17"/>
  <c r="BL29" i="17"/>
  <c r="BK29" i="17" s="1"/>
  <c r="Q65" i="11"/>
  <c r="Q63" i="11"/>
  <c r="Q69" i="11"/>
  <c r="Q66" i="11"/>
  <c r="Q70" i="11"/>
  <c r="Q64" i="11"/>
  <c r="Q67" i="11"/>
  <c r="Q68" i="11"/>
  <c r="BI12" i="17"/>
  <c r="BE12" i="17"/>
  <c r="BB12" i="17"/>
  <c r="BC12" i="17"/>
  <c r="AV12" i="17"/>
  <c r="CT12" i="17"/>
  <c r="CX12" i="17"/>
  <c r="AP12" i="17"/>
  <c r="AQ12" i="17"/>
  <c r="AO12" i="17"/>
  <c r="BD12" i="17"/>
  <c r="BH12" i="17"/>
  <c r="CW12" i="17"/>
  <c r="AW12" i="17"/>
  <c r="AX12" i="17"/>
  <c r="BF12" i="17"/>
  <c r="AY12" i="17"/>
  <c r="AS12" i="17"/>
  <c r="CS12" i="17"/>
  <c r="BA12" i="17"/>
  <c r="AN12" i="17"/>
  <c r="AR12" i="17"/>
  <c r="AT12" i="17"/>
  <c r="BG12" i="17"/>
  <c r="BJ12" i="17"/>
  <c r="AZ12" i="17"/>
  <c r="AU12" i="17"/>
  <c r="AC72" i="17"/>
  <c r="AC70" i="17"/>
  <c r="AC71" i="17"/>
  <c r="AC66" i="17"/>
  <c r="AC67" i="17"/>
  <c r="AC73" i="17"/>
  <c r="AC68" i="17"/>
  <c r="AC69" i="17"/>
  <c r="BG21" i="17"/>
  <c r="AN21" i="17"/>
  <c r="BE21" i="17"/>
  <c r="BJ21" i="17"/>
  <c r="BF21" i="17"/>
  <c r="AY21" i="17"/>
  <c r="BA21" i="17"/>
  <c r="AQ21" i="17"/>
  <c r="AV21" i="17"/>
  <c r="AP21" i="17"/>
  <c r="AX21" i="17"/>
  <c r="AO21" i="17"/>
  <c r="CW21" i="17"/>
  <c r="AT21" i="17"/>
  <c r="AS21" i="17"/>
  <c r="BI21" i="17"/>
  <c r="AR21" i="17"/>
  <c r="CS21" i="17"/>
  <c r="AW21" i="17"/>
  <c r="AZ21" i="17"/>
  <c r="BC21" i="17"/>
  <c r="BH21" i="17"/>
  <c r="CX21" i="17"/>
  <c r="BD21" i="17"/>
  <c r="CT21" i="17"/>
  <c r="BB21" i="17"/>
  <c r="AU21" i="17"/>
  <c r="BA31" i="17"/>
  <c r="AO31" i="17"/>
  <c r="BJ31" i="17"/>
  <c r="AZ31" i="17"/>
  <c r="BI31" i="17"/>
  <c r="CX31" i="17"/>
  <c r="AV31" i="17"/>
  <c r="AX31" i="17"/>
  <c r="AQ31" i="17"/>
  <c r="BG31" i="17"/>
  <c r="BB31" i="17"/>
  <c r="AN31" i="17"/>
  <c r="BF31" i="17"/>
  <c r="AS31" i="17"/>
  <c r="BE31" i="17"/>
  <c r="AW31" i="17"/>
  <c r="AP31" i="17"/>
  <c r="AU31" i="17"/>
  <c r="BD31" i="17"/>
  <c r="CT31" i="17"/>
  <c r="BC31" i="17"/>
  <c r="CS31" i="17"/>
  <c r="BH31" i="17"/>
  <c r="AY31" i="17"/>
  <c r="CW31" i="17"/>
  <c r="AT31" i="17"/>
  <c r="AR31" i="17"/>
  <c r="AY32" i="17"/>
  <c r="CX32" i="17"/>
  <c r="AU32" i="17"/>
  <c r="AT32" i="17"/>
  <c r="AZ32" i="17"/>
  <c r="BJ32" i="17"/>
  <c r="AQ32" i="17"/>
  <c r="BF32" i="17"/>
  <c r="CT32" i="17"/>
  <c r="CS32" i="17"/>
  <c r="BE32" i="17"/>
  <c r="AW32" i="17"/>
  <c r="BA32" i="17"/>
  <c r="BC32" i="17"/>
  <c r="AS32" i="17"/>
  <c r="BI32" i="17"/>
  <c r="AX32" i="17"/>
  <c r="AO32" i="17"/>
  <c r="BH32" i="17"/>
  <c r="AV32" i="17"/>
  <c r="AR32" i="17"/>
  <c r="BD32" i="17"/>
  <c r="AP32" i="17"/>
  <c r="AN32" i="17"/>
  <c r="CW32" i="17"/>
  <c r="BB32" i="17"/>
  <c r="BG32" i="17"/>
  <c r="KT25" i="24"/>
  <c r="O64" i="11"/>
  <c r="O68" i="11"/>
  <c r="O66" i="11"/>
  <c r="O70" i="11"/>
  <c r="O65" i="11"/>
  <c r="O67" i="11"/>
  <c r="O69" i="11"/>
  <c r="O63" i="11"/>
  <c r="BC13" i="17"/>
  <c r="BJ13" i="17"/>
  <c r="AQ13" i="17"/>
  <c r="AI68" i="17"/>
  <c r="CS13" i="17"/>
  <c r="CX13" i="17"/>
  <c r="BH13" i="17"/>
  <c r="BD13" i="17"/>
  <c r="AI72" i="17"/>
  <c r="AV13" i="17"/>
  <c r="AN13" i="17"/>
  <c r="BB13" i="17"/>
  <c r="AW13" i="17"/>
  <c r="AI66" i="17"/>
  <c r="AS13" i="17"/>
  <c r="AT13" i="17"/>
  <c r="AY13" i="17"/>
  <c r="CW13" i="17"/>
  <c r="AI71" i="17"/>
  <c r="AO13" i="17"/>
  <c r="AZ13" i="17"/>
  <c r="AR13" i="17"/>
  <c r="AI67" i="17"/>
  <c r="BA13" i="17"/>
  <c r="CT13" i="17"/>
  <c r="BE13" i="17"/>
  <c r="AI69" i="17"/>
  <c r="BG13" i="17"/>
  <c r="BI13" i="17"/>
  <c r="AX13" i="17"/>
  <c r="AI70" i="17"/>
  <c r="AU13" i="17"/>
  <c r="AP13" i="17"/>
  <c r="BF13" i="17"/>
  <c r="AI73" i="17"/>
  <c r="BJ22" i="17"/>
  <c r="BA22" i="17"/>
  <c r="AO22" i="17"/>
  <c r="BF22" i="17"/>
  <c r="CT22" i="17"/>
  <c r="AV22" i="17"/>
  <c r="BD22" i="17"/>
  <c r="AS22" i="17"/>
  <c r="AP22" i="17"/>
  <c r="BG22" i="17"/>
  <c r="CW22" i="17"/>
  <c r="BE22" i="17"/>
  <c r="AZ22" i="17"/>
  <c r="AN22" i="17"/>
  <c r="BH22" i="17"/>
  <c r="BI22" i="17"/>
  <c r="AY22" i="17"/>
  <c r="AQ22" i="17"/>
  <c r="CX22" i="17"/>
  <c r="AU22" i="17"/>
  <c r="AR22" i="17"/>
  <c r="AT22" i="17"/>
  <c r="CS22" i="17"/>
  <c r="BC22" i="17"/>
  <c r="AW22" i="17"/>
  <c r="AX22" i="17"/>
  <c r="BB22" i="17"/>
  <c r="G67" i="11"/>
  <c r="G69" i="11"/>
  <c r="G63" i="11"/>
  <c r="G66" i="11"/>
  <c r="G64" i="11"/>
  <c r="G68" i="11"/>
  <c r="G65" i="11"/>
  <c r="G70" i="11"/>
  <c r="I66" i="11"/>
  <c r="I70" i="11"/>
  <c r="I67" i="11"/>
  <c r="I64" i="11"/>
  <c r="I69" i="11"/>
  <c r="I65" i="11"/>
  <c r="I68" i="11"/>
  <c r="I63" i="11"/>
  <c r="LD41" i="24"/>
  <c r="LB34" i="24"/>
  <c r="KS17" i="24"/>
  <c r="KO7" i="24"/>
  <c r="LB29" i="24"/>
  <c r="KK23" i="24"/>
  <c r="KQ24" i="24"/>
  <c r="LN31" i="24"/>
  <c r="KP31" i="24"/>
  <c r="KV34" i="24"/>
  <c r="BP41" i="17"/>
  <c r="KP18" i="24"/>
  <c r="JW19" i="24"/>
  <c r="KC20" i="24"/>
  <c r="LP40" i="24"/>
  <c r="LL41" i="24"/>
  <c r="LD33" i="24"/>
  <c r="LK32" i="24" s="1"/>
  <c r="LE10" i="24"/>
  <c r="KJ10" i="24"/>
  <c r="KD9" i="24"/>
  <c r="KO18" i="24"/>
  <c r="KZ9" i="24"/>
  <c r="LD39" i="24"/>
  <c r="KQ11" i="24"/>
  <c r="KN7" i="24"/>
  <c r="KX37" i="24"/>
  <c r="KR36" i="24"/>
  <c r="BN36" i="17"/>
  <c r="BM36" i="17"/>
  <c r="BM28" i="17"/>
  <c r="BN28" i="17"/>
  <c r="KS25" i="24"/>
  <c r="KM24" i="24"/>
  <c r="LJ39" i="24"/>
  <c r="KV28" i="24"/>
  <c r="LC27" i="24" s="1"/>
  <c r="KY37" i="24"/>
  <c r="LE38" i="24"/>
  <c r="KW25" i="24"/>
  <c r="LP29" i="24"/>
  <c r="KV9" i="24"/>
  <c r="KD29" i="24"/>
  <c r="KJ30" i="24"/>
  <c r="BO39" i="17"/>
  <c r="LC22" i="24"/>
  <c r="KI21" i="24"/>
  <c r="LC37" i="24"/>
  <c r="LF40" i="24"/>
  <c r="LS40" i="24" s="1"/>
  <c r="KZ39" i="24"/>
  <c r="KW21" i="24"/>
  <c r="KC16" i="24"/>
  <c r="JW15" i="24"/>
  <c r="KJ27" i="24"/>
  <c r="KR37" i="24"/>
  <c r="KX38" i="24"/>
  <c r="KT8" i="24"/>
  <c r="KC17" i="24"/>
  <c r="JW16" i="24"/>
  <c r="LH30" i="24"/>
  <c r="LU30" i="24" s="1"/>
  <c r="KP25" i="24"/>
  <c r="CZ34" i="17"/>
  <c r="CV34" i="17"/>
  <c r="KS24" i="24"/>
  <c r="KU40" i="24"/>
  <c r="LA41" i="24"/>
  <c r="LD38" i="24"/>
  <c r="KY31" i="24"/>
  <c r="LE32" i="24"/>
  <c r="KV25" i="24"/>
  <c r="LI35" i="24"/>
  <c r="LO36" i="24"/>
  <c r="MB36" i="24" s="1"/>
  <c r="KV32" i="24"/>
  <c r="KD7" i="24"/>
  <c r="KJ8" i="24"/>
  <c r="KU19" i="24"/>
  <c r="KQ20" i="24"/>
  <c r="KK19" i="24"/>
  <c r="KI17" i="24"/>
  <c r="KM11" i="24"/>
  <c r="KG10" i="24"/>
  <c r="KP28" i="24"/>
  <c r="KO11" i="24"/>
  <c r="KI10" i="24"/>
  <c r="LJ28" i="24"/>
  <c r="KU20" i="24"/>
  <c r="LH35" i="24"/>
  <c r="BO37" i="17"/>
  <c r="KI18" i="24"/>
  <c r="KO17" i="24"/>
  <c r="BN25" i="17"/>
  <c r="BM25" i="17"/>
  <c r="CV33" i="17"/>
  <c r="CZ33" i="17"/>
  <c r="CV24" i="17"/>
  <c r="CZ24" i="17"/>
  <c r="CV26" i="17"/>
  <c r="CZ26" i="17"/>
  <c r="BO42" i="17"/>
  <c r="LK33" i="24"/>
  <c r="KJ7" i="24"/>
  <c r="KW36" i="24"/>
  <c r="KP24" i="24"/>
  <c r="KL7" i="24"/>
  <c r="KE13" i="24"/>
  <c r="KQ8" i="24"/>
  <c r="KK7" i="24"/>
  <c r="KV7" i="24"/>
  <c r="KS12" i="24"/>
  <c r="KQ32" i="24"/>
  <c r="KK31" i="24"/>
  <c r="KS21" i="24"/>
  <c r="KM20" i="24"/>
  <c r="KO19" i="24"/>
  <c r="KI16" i="24"/>
  <c r="LF33" i="24"/>
  <c r="KZ32" i="24"/>
  <c r="LB8" i="24"/>
  <c r="KQ25" i="24"/>
  <c r="KK24" i="24"/>
  <c r="BM24" i="17"/>
  <c r="BN24" i="17"/>
  <c r="CV9" i="17"/>
  <c r="CZ9" i="17"/>
  <c r="BN9" i="17"/>
  <c r="BM9" i="17"/>
  <c r="BN29" i="17"/>
  <c r="BM29" i="17"/>
  <c r="KG14" i="24"/>
  <c r="KM15" i="24"/>
  <c r="KM14" i="24"/>
  <c r="KG13" i="24"/>
  <c r="LD27" i="24"/>
  <c r="KP8" i="24"/>
  <c r="KK34" i="24"/>
  <c r="KQ35" i="24"/>
  <c r="BO38" i="17"/>
  <c r="KD22" i="24"/>
  <c r="KJ23" i="24"/>
  <c r="KO22" i="24"/>
  <c r="KW33" i="24"/>
  <c r="KR39" i="24"/>
  <c r="KX40" i="24"/>
  <c r="LK40" i="24" s="1"/>
  <c r="KP19" i="24"/>
  <c r="LC19" i="24" s="1"/>
  <c r="JW14" i="24"/>
  <c r="KC15" i="24"/>
  <c r="LL34" i="24"/>
  <c r="LY34" i="24" s="1"/>
  <c r="KO23" i="24"/>
  <c r="LB23" i="24" s="1"/>
  <c r="CV28" i="17"/>
  <c r="CZ28" i="17"/>
  <c r="BM26" i="17"/>
  <c r="BN26" i="17"/>
  <c r="KS16" i="24"/>
  <c r="KQ23" i="24"/>
  <c r="KK22" i="24"/>
  <c r="KY40" i="24"/>
  <c r="KS39" i="24"/>
  <c r="BC6" i="24"/>
  <c r="BD5" i="24"/>
  <c r="KS15" i="24"/>
  <c r="LB32" i="24"/>
  <c r="KV31" i="24"/>
  <c r="LI23" i="24"/>
  <c r="LG41" i="24"/>
  <c r="LC34" i="24"/>
  <c r="KW12" i="24"/>
  <c r="LJ37" i="24"/>
  <c r="KD17" i="24"/>
  <c r="KJ18" i="24"/>
  <c r="KV29" i="24"/>
  <c r="KO14" i="24"/>
  <c r="BO35" i="17"/>
  <c r="KO12" i="24"/>
  <c r="KI11" i="24"/>
  <c r="CZ36" i="17"/>
  <c r="CV36" i="17"/>
  <c r="CZ29" i="17"/>
  <c r="CV29" i="17"/>
  <c r="LE41" i="24"/>
  <c r="KU15" i="24"/>
  <c r="BO40" i="17"/>
  <c r="KS22" i="24"/>
  <c r="LK27" i="24"/>
  <c r="LA39" i="24"/>
  <c r="LG40" i="24"/>
  <c r="LA40" i="24"/>
  <c r="KU39" i="24"/>
  <c r="KJ22" i="24"/>
  <c r="KD21" i="24"/>
  <c r="KY9" i="24"/>
  <c r="KC12" i="24"/>
  <c r="JW11" i="24"/>
  <c r="KC21" i="24"/>
  <c r="JW20" i="24"/>
  <c r="KX35" i="24"/>
  <c r="KR34" i="24"/>
  <c r="KU18" i="24"/>
  <c r="KL24" i="24"/>
  <c r="BM33" i="17"/>
  <c r="BN33" i="17"/>
  <c r="BN34" i="17"/>
  <c r="BM34" i="17"/>
  <c r="KJ31" i="24"/>
  <c r="KD30" i="24"/>
  <c r="KJ32" i="24"/>
  <c r="KD31" i="24"/>
  <c r="KP32" i="24"/>
  <c r="LE31" i="24"/>
  <c r="LR31" i="24" s="1"/>
  <c r="KY30" i="24"/>
  <c r="KP33" i="24"/>
  <c r="LB20" i="24"/>
  <c r="KV19" i="24"/>
  <c r="KJ17" i="24"/>
  <c r="KD16" i="24"/>
  <c r="KZ27" i="24"/>
  <c r="KP23" i="24"/>
  <c r="LB30" i="24"/>
  <c r="KM7" i="24"/>
  <c r="KS8" i="24"/>
  <c r="KI13" i="24"/>
  <c r="KI22" i="24"/>
  <c r="KE9" i="24"/>
  <c r="KK10" i="24"/>
  <c r="LD36" i="24"/>
  <c r="LP38" i="24"/>
  <c r="KG9" i="24"/>
  <c r="KM10" i="24"/>
  <c r="KV33" i="24"/>
  <c r="CV25" i="17"/>
  <c r="CZ25" i="17"/>
  <c r="MR35" i="24"/>
  <c r="ML34" i="24"/>
  <c r="LC11" i="24"/>
  <c r="KW10" i="24"/>
  <c r="LN33" i="24"/>
  <c r="LH32" i="24"/>
  <c r="KZ18" i="24"/>
  <c r="KT17" i="24"/>
  <c r="LU34" i="24"/>
  <c r="KU17" i="24"/>
  <c r="LI12" i="24"/>
  <c r="LB9" i="24"/>
  <c r="KV8" i="24"/>
  <c r="LC14" i="24"/>
  <c r="KW13" i="24"/>
  <c r="LO35" i="24"/>
  <c r="LI34" i="24"/>
  <c r="LG11" i="24"/>
  <c r="LA10" i="24"/>
  <c r="LG33" i="24"/>
  <c r="LA32" i="24"/>
  <c r="LQ34" i="24"/>
  <c r="LP35" i="24"/>
  <c r="LJ34" i="24"/>
  <c r="KZ13" i="24"/>
  <c r="KT12" i="24"/>
  <c r="LQ40" i="24"/>
  <c r="LK39" i="24"/>
  <c r="LQ39" i="24"/>
  <c r="LG28" i="24"/>
  <c r="LA27" i="24"/>
  <c r="LN28" i="24"/>
  <c r="LH27" i="24"/>
  <c r="LC13" i="24"/>
  <c r="LB22" i="24"/>
  <c r="LA17" i="24"/>
  <c r="KU16" i="24"/>
  <c r="LG18" i="24"/>
  <c r="LH29" i="24"/>
  <c r="LB28" i="24"/>
  <c r="LI20" i="24"/>
  <c r="LH28" i="24"/>
  <c r="LB27" i="24"/>
  <c r="LN34" i="24"/>
  <c r="LH33" i="24"/>
  <c r="LN29" i="24"/>
  <c r="LA21" i="24"/>
  <c r="LA19" i="24"/>
  <c r="KZ17" i="24"/>
  <c r="KT16" i="24"/>
  <c r="LA14" i="24"/>
  <c r="KU13" i="24"/>
  <c r="LU41" i="24"/>
  <c r="LO40" i="24"/>
  <c r="KZ8" i="24"/>
  <c r="KT7" i="24"/>
  <c r="KT21" i="24"/>
  <c r="LO33" i="24"/>
  <c r="LI32" i="24"/>
  <c r="AK35" i="11"/>
  <c r="AL17" i="25"/>
  <c r="CY10" i="17"/>
  <c r="BY10" i="17"/>
  <c r="BU30" i="17"/>
  <c r="CM30" i="17"/>
  <c r="BV30" i="17"/>
  <c r="BT30" i="17"/>
  <c r="BV27" i="17"/>
  <c r="BW27" i="17"/>
  <c r="CG27" i="17"/>
  <c r="CC27" i="17"/>
  <c r="CN17" i="17"/>
  <c r="BS17" i="17"/>
  <c r="BW17" i="17"/>
  <c r="BT8" i="17"/>
  <c r="BV8" i="17"/>
  <c r="BY8" i="17"/>
  <c r="BX18" i="17"/>
  <c r="BT18" i="17"/>
  <c r="CJ18" i="17"/>
  <c r="CN23" i="17"/>
  <c r="BY12" i="17"/>
  <c r="BY21" i="17"/>
  <c r="BU21" i="17"/>
  <c r="CY31" i="17"/>
  <c r="BV31" i="17"/>
  <c r="CN31" i="17"/>
  <c r="CN32" i="17"/>
  <c r="CA32" i="17"/>
  <c r="BZ13" i="17"/>
  <c r="CC13" i="17"/>
  <c r="CJ13" i="17"/>
  <c r="CM22" i="17"/>
  <c r="BS22" i="17"/>
  <c r="CN22" i="17"/>
  <c r="CF22" i="17"/>
  <c r="Y31" i="11"/>
  <c r="Z11" i="11"/>
  <c r="AF25" i="11"/>
  <c r="CP39" i="17"/>
  <c r="AJ15" i="17"/>
  <c r="AJ41" i="11"/>
  <c r="P10" i="11"/>
  <c r="CP37" i="17"/>
  <c r="DB33" i="17"/>
  <c r="CP42" i="17"/>
  <c r="N13" i="11"/>
  <c r="V20" i="11"/>
  <c r="T24" i="11"/>
  <c r="CO9" i="17"/>
  <c r="P13" i="11"/>
  <c r="S23" i="11"/>
  <c r="AJ14" i="17"/>
  <c r="CO26" i="17"/>
  <c r="R11" i="11"/>
  <c r="AD15" i="11"/>
  <c r="AJ40" i="11"/>
  <c r="AJ20" i="17"/>
  <c r="Y32" i="11"/>
  <c r="AI27" i="11"/>
  <c r="N9" i="11"/>
  <c r="DB25" i="17"/>
  <c r="LO42" i="24"/>
  <c r="BV10" i="17"/>
  <c r="CF10" i="17"/>
  <c r="BX10" i="17"/>
  <c r="BZ10" i="17"/>
  <c r="BX30" i="17"/>
  <c r="CC30" i="17"/>
  <c r="BS30" i="17"/>
  <c r="CN30" i="17"/>
  <c r="CM27" i="17"/>
  <c r="CN27" i="17"/>
  <c r="BY27" i="17"/>
  <c r="CF27" i="17"/>
  <c r="BZ17" i="17"/>
  <c r="BV17" i="17"/>
  <c r="BY17" i="17"/>
  <c r="BZ8" i="17"/>
  <c r="CE8" i="17"/>
  <c r="CC8" i="17"/>
  <c r="CF18" i="17"/>
  <c r="CN18" i="17"/>
  <c r="CL18" i="17"/>
  <c r="BW18" i="17"/>
  <c r="BX23" i="17"/>
  <c r="CC23" i="17"/>
  <c r="BW23" i="17"/>
  <c r="LK42" i="24"/>
  <c r="BZ12" i="17"/>
  <c r="BU12" i="17"/>
  <c r="CH21" i="17"/>
  <c r="BS21" i="17"/>
  <c r="CE21" i="17"/>
  <c r="BY31" i="17"/>
  <c r="CH31" i="17"/>
  <c r="CY32" i="17"/>
  <c r="BR32" i="17"/>
  <c r="CE32" i="17"/>
  <c r="CY13" i="17"/>
  <c r="CN13" i="17"/>
  <c r="CL13" i="17"/>
  <c r="CD22" i="17"/>
  <c r="CJ22" i="17"/>
  <c r="CB22" i="17"/>
  <c r="BZ22" i="17"/>
  <c r="AB17" i="11"/>
  <c r="AE34" i="11"/>
  <c r="W7" i="11"/>
  <c r="BQ28" i="17"/>
  <c r="S27" i="11"/>
  <c r="Y25" i="11"/>
  <c r="KK26" i="24"/>
  <c r="M7" i="11"/>
  <c r="Y28" i="11"/>
  <c r="R18" i="11"/>
  <c r="Z8" i="11"/>
  <c r="X19" i="11"/>
  <c r="BQ24" i="17"/>
  <c r="BQ9" i="17"/>
  <c r="L15" i="11"/>
  <c r="AB15" i="11"/>
  <c r="M17" i="11"/>
  <c r="DB36" i="17"/>
  <c r="CP40" i="17"/>
  <c r="AD39" i="11"/>
  <c r="AG35" i="11"/>
  <c r="BQ34" i="17"/>
  <c r="T10" i="11"/>
  <c r="CU25" i="17"/>
  <c r="AF13" i="11"/>
  <c r="R35" i="13"/>
  <c r="AJ17" i="11"/>
  <c r="AD17" i="11"/>
  <c r="LI42" i="24"/>
  <c r="AK23" i="11"/>
  <c r="CM10" i="17"/>
  <c r="BR10" i="17"/>
  <c r="CL10" i="17"/>
  <c r="CK10" i="17"/>
  <c r="CG30" i="17"/>
  <c r="CK30" i="17"/>
  <c r="BU27" i="17"/>
  <c r="BR27" i="17"/>
  <c r="BZ27" i="17"/>
  <c r="KQ42" i="24"/>
  <c r="CA17" i="17"/>
  <c r="CD17" i="17"/>
  <c r="CE17" i="17"/>
  <c r="CK8" i="17"/>
  <c r="CB8" i="17"/>
  <c r="BU8" i="17"/>
  <c r="BR18" i="17"/>
  <c r="CE18" i="17"/>
  <c r="BY18" i="17"/>
  <c r="CY18" i="17"/>
  <c r="CN7" i="17"/>
  <c r="CD23" i="17"/>
  <c r="CJ23" i="17"/>
  <c r="CI23" i="17"/>
  <c r="BT23" i="17"/>
  <c r="LR42" i="24"/>
  <c r="CY12" i="17"/>
  <c r="CA12" i="17"/>
  <c r="BW12" i="17"/>
  <c r="CN21" i="17"/>
  <c r="CA21" i="17"/>
  <c r="BZ21" i="17"/>
  <c r="BX21" i="17"/>
  <c r="CA31" i="17"/>
  <c r="BZ31" i="17"/>
  <c r="CK31" i="17"/>
  <c r="BX32" i="17"/>
  <c r="CH32" i="17"/>
  <c r="CK32" i="17"/>
  <c r="CJ32" i="17"/>
  <c r="CK13" i="17"/>
  <c r="BV13" i="17"/>
  <c r="BU13" i="17"/>
  <c r="CA13" i="17"/>
  <c r="BR22" i="17"/>
  <c r="BT22" i="17"/>
  <c r="CA22" i="17"/>
  <c r="X7" i="11"/>
  <c r="AG37" i="11"/>
  <c r="AB25" i="11"/>
  <c r="AE9" i="11"/>
  <c r="R21" i="11"/>
  <c r="KD26" i="24"/>
  <c r="DB34" i="17"/>
  <c r="AH31" i="11"/>
  <c r="S8" i="11"/>
  <c r="X11" i="11"/>
  <c r="X17" i="11"/>
  <c r="CU24" i="17"/>
  <c r="KR26" i="24"/>
  <c r="T7" i="11"/>
  <c r="R16" i="11"/>
  <c r="CO24" i="17"/>
  <c r="Y8" i="11"/>
  <c r="X22" i="11"/>
  <c r="AB16" i="11"/>
  <c r="AK32" i="11"/>
  <c r="S18" i="11"/>
  <c r="S22" i="11"/>
  <c r="AA34" i="11"/>
  <c r="AH30" i="11"/>
  <c r="Y23" i="11"/>
  <c r="AK27" i="11"/>
  <c r="AD16" i="11"/>
  <c r="AC21" i="11"/>
  <c r="LH42" i="24"/>
  <c r="AI13" i="11"/>
  <c r="AE8" i="11"/>
  <c r="BU10" i="17"/>
  <c r="BW10" i="17"/>
  <c r="CD10" i="17"/>
  <c r="BT10" i="17"/>
  <c r="CF30" i="17"/>
  <c r="CY30" i="17"/>
  <c r="BX27" i="17"/>
  <c r="CA27" i="17"/>
  <c r="T41" i="11"/>
  <c r="CI17" i="17"/>
  <c r="CH17" i="17"/>
  <c r="CD8" i="17"/>
  <c r="CG8" i="17"/>
  <c r="CL8" i="17"/>
  <c r="CK18" i="17"/>
  <c r="CB18" i="17"/>
  <c r="KV26" i="24"/>
  <c r="AE26" i="11" s="1"/>
  <c r="BY23" i="17"/>
  <c r="CK23" i="17"/>
  <c r="BV23" i="17"/>
  <c r="CG23" i="17"/>
  <c r="CL12" i="17"/>
  <c r="BS12" i="17"/>
  <c r="CI12" i="17"/>
  <c r="CJ12" i="17"/>
  <c r="CM21" i="17"/>
  <c r="BR21" i="17"/>
  <c r="CC21" i="17"/>
  <c r="CD31" i="17"/>
  <c r="BT31" i="17"/>
  <c r="BS31" i="17"/>
  <c r="CB31" i="17"/>
  <c r="BW32" i="17"/>
  <c r="BZ32" i="17"/>
  <c r="BY32" i="17"/>
  <c r="AC25" i="11"/>
  <c r="CG13" i="17"/>
  <c r="BW13" i="17"/>
  <c r="CI22" i="17"/>
  <c r="CH22" i="17"/>
  <c r="CY22" i="17"/>
  <c r="CE22" i="17"/>
  <c r="AK29" i="11"/>
  <c r="CQ41" i="17"/>
  <c r="S10" i="11"/>
  <c r="AA36" i="11"/>
  <c r="V24" i="11"/>
  <c r="M29" i="11"/>
  <c r="AA37" i="11"/>
  <c r="AD19" i="11"/>
  <c r="R10" i="11"/>
  <c r="DB24" i="17"/>
  <c r="S7" i="11"/>
  <c r="AE7" i="11"/>
  <c r="AC18" i="25" s="1"/>
  <c r="BQ29" i="17"/>
  <c r="T34" i="11"/>
  <c r="AF33" i="11"/>
  <c r="X23" i="11"/>
  <c r="Z23" i="11"/>
  <c r="AE31" i="11"/>
  <c r="AE29" i="11"/>
  <c r="CU36" i="17"/>
  <c r="M21" i="11"/>
  <c r="AD18" i="11"/>
  <c r="CO34" i="17"/>
  <c r="Y33" i="11"/>
  <c r="AK30" i="11"/>
  <c r="AK22" i="11"/>
  <c r="AC12" i="11"/>
  <c r="AI18" i="11"/>
  <c r="AF10" i="11"/>
  <c r="AJ21" i="11"/>
  <c r="CB10" i="17"/>
  <c r="BS10" i="17"/>
  <c r="CH10" i="17"/>
  <c r="CE30" i="17"/>
  <c r="BW30" i="17"/>
  <c r="BZ30" i="17"/>
  <c r="CE27" i="17"/>
  <c r="CI27" i="17"/>
  <c r="CH27" i="17"/>
  <c r="BU17" i="17"/>
  <c r="CJ17" i="17"/>
  <c r="CC17" i="17"/>
  <c r="BX17" i="17"/>
  <c r="CI8" i="17"/>
  <c r="CM8" i="17"/>
  <c r="CN8" i="17"/>
  <c r="BX8" i="17"/>
  <c r="CM18" i="17"/>
  <c r="CH18" i="17"/>
  <c r="BZ18" i="17"/>
  <c r="CH23" i="17"/>
  <c r="CF23" i="17"/>
  <c r="CH12" i="17"/>
  <c r="BT12" i="17"/>
  <c r="CB12" i="17"/>
  <c r="CM12" i="17"/>
  <c r="CI21" i="17"/>
  <c r="CF21" i="17"/>
  <c r="BR31" i="17"/>
  <c r="CJ31" i="17"/>
  <c r="BX31" i="17"/>
  <c r="CC32" i="17"/>
  <c r="CD32" i="17"/>
  <c r="BU32" i="17"/>
  <c r="CF13" i="17"/>
  <c r="CB13" i="17"/>
  <c r="CD13" i="17"/>
  <c r="BX13" i="17"/>
  <c r="CC22" i="17"/>
  <c r="BX22" i="17"/>
  <c r="LJ42" i="24"/>
  <c r="T23" i="11"/>
  <c r="Y18" i="11"/>
  <c r="M9" i="11"/>
  <c r="S30" i="11"/>
  <c r="AG38" i="11"/>
  <c r="CU34" i="17"/>
  <c r="AE25" i="11"/>
  <c r="Z20" i="11"/>
  <c r="BQ25" i="17"/>
  <c r="AF36" i="11"/>
  <c r="AB12" i="11"/>
  <c r="CO29" i="17"/>
  <c r="Z35" i="11"/>
  <c r="T22" i="11"/>
  <c r="X14" i="11"/>
  <c r="CU29" i="17"/>
  <c r="AB22" i="11"/>
  <c r="AH9" i="11"/>
  <c r="U24" i="11"/>
  <c r="S31" i="11"/>
  <c r="AK20" i="11"/>
  <c r="KT26" i="24"/>
  <c r="V7" i="11"/>
  <c r="P9" i="11"/>
  <c r="CA10" i="17"/>
  <c r="CI10" i="17"/>
  <c r="CC10" i="17"/>
  <c r="X25" i="11"/>
  <c r="LG42" i="24"/>
  <c r="CH30" i="17"/>
  <c r="CI30" i="17"/>
  <c r="CB30" i="17"/>
  <c r="CJ27" i="17"/>
  <c r="CY27" i="17"/>
  <c r="BR17" i="17"/>
  <c r="CK17" i="17"/>
  <c r="CY8" i="17"/>
  <c r="CJ8" i="17"/>
  <c r="CA8" i="17"/>
  <c r="CH8" i="17"/>
  <c r="CD18" i="17"/>
  <c r="BU18" i="17"/>
  <c r="V25" i="11"/>
  <c r="CM23" i="17"/>
  <c r="BR23" i="17"/>
  <c r="CE23" i="17"/>
  <c r="CY23" i="17"/>
  <c r="CE12" i="17"/>
  <c r="BR12" i="17"/>
  <c r="BV12" i="17"/>
  <c r="CC12" i="17"/>
  <c r="CB21" i="17"/>
  <c r="BW21" i="17"/>
  <c r="CK21" i="17"/>
  <c r="CM31" i="17"/>
  <c r="CE31" i="17"/>
  <c r="CG31" i="17"/>
  <c r="BW31" i="17"/>
  <c r="CM32" i="17"/>
  <c r="CF32" i="17"/>
  <c r="CG32" i="17"/>
  <c r="CM13" i="17"/>
  <c r="BY13" i="17"/>
  <c r="BS13" i="17"/>
  <c r="BY22" i="17"/>
  <c r="BU22" i="17"/>
  <c r="Z24" i="11"/>
  <c r="AJ19" i="17"/>
  <c r="X18" i="11"/>
  <c r="BQ36" i="17"/>
  <c r="AE28" i="11"/>
  <c r="AI39" i="11"/>
  <c r="AC8" i="11"/>
  <c r="AB24" i="11"/>
  <c r="T19" i="11"/>
  <c r="AD20" i="11"/>
  <c r="CO25" i="17"/>
  <c r="CU26" i="17"/>
  <c r="Y24" i="11"/>
  <c r="Z32" i="11"/>
  <c r="AI32" i="11"/>
  <c r="DB9" i="17"/>
  <c r="P14" i="11"/>
  <c r="CP38" i="17"/>
  <c r="AA39" i="11"/>
  <c r="DB28" i="17"/>
  <c r="AH40" i="11"/>
  <c r="CP35" i="17"/>
  <c r="DB29" i="17"/>
  <c r="L12" i="11"/>
  <c r="M30" i="11"/>
  <c r="AE19" i="11"/>
  <c r="AB8" i="11"/>
  <c r="V10" i="11"/>
  <c r="AC16" i="11"/>
  <c r="AJ19" i="11"/>
  <c r="AJ14" i="11"/>
  <c r="L34" i="13"/>
  <c r="AC17" i="11"/>
  <c r="CG10" i="17"/>
  <c r="CJ10" i="17"/>
  <c r="KU26" i="24"/>
  <c r="AD26" i="11" s="1"/>
  <c r="BY30" i="17"/>
  <c r="CL30" i="17"/>
  <c r="CJ30" i="17"/>
  <c r="BS27" i="17"/>
  <c r="BT27" i="17"/>
  <c r="CM17" i="17"/>
  <c r="CL17" i="17"/>
  <c r="BT17" i="17"/>
  <c r="BW8" i="17"/>
  <c r="BR8" i="17"/>
  <c r="BS8" i="17"/>
  <c r="CA18" i="17"/>
  <c r="CC18" i="17"/>
  <c r="CI18" i="17"/>
  <c r="KS26" i="24"/>
  <c r="BZ23" i="17"/>
  <c r="BU23" i="17"/>
  <c r="CL23" i="17"/>
  <c r="KW26" i="24"/>
  <c r="CF12" i="17"/>
  <c r="CG12" i="17"/>
  <c r="BX12" i="17"/>
  <c r="CD21" i="17"/>
  <c r="BV21" i="17"/>
  <c r="CY21" i="17"/>
  <c r="CC31" i="17"/>
  <c r="BU31" i="17"/>
  <c r="BT32" i="17"/>
  <c r="BV32" i="17"/>
  <c r="BS32" i="17"/>
  <c r="BT13" i="17"/>
  <c r="CH13" i="17"/>
  <c r="CI13" i="17"/>
  <c r="CG22" i="17"/>
  <c r="CK22" i="17"/>
  <c r="BW22" i="17"/>
  <c r="L20" i="11"/>
  <c r="AI9" i="11"/>
  <c r="CO36" i="17"/>
  <c r="AH37" i="11"/>
  <c r="AF21" i="11"/>
  <c r="L17" i="11"/>
  <c r="R17" i="11"/>
  <c r="CU33" i="17"/>
  <c r="DB26" i="17"/>
  <c r="U7" i="11"/>
  <c r="T31" i="11"/>
  <c r="AK8" i="11"/>
  <c r="CU9" i="17"/>
  <c r="V15" i="11"/>
  <c r="AG40" i="11"/>
  <c r="CU28" i="17"/>
  <c r="AB39" i="11"/>
  <c r="AJ39" i="11"/>
  <c r="AJ11" i="17"/>
  <c r="BQ33" i="17"/>
  <c r="S32" i="11"/>
  <c r="S17" i="11"/>
  <c r="R13" i="11"/>
  <c r="AE33" i="11"/>
  <c r="AJ27" i="11"/>
  <c r="AD13" i="11"/>
  <c r="AI8" i="11"/>
  <c r="AK28" i="11"/>
  <c r="LA26" i="24"/>
  <c r="AK9" i="11"/>
  <c r="CE10" i="17"/>
  <c r="CN10" i="17"/>
  <c r="CD30" i="17"/>
  <c r="CA30" i="17"/>
  <c r="BR30" i="17"/>
  <c r="CB27" i="17"/>
  <c r="CD27" i="17"/>
  <c r="CL27" i="17"/>
  <c r="CK27" i="17"/>
  <c r="CF17" i="17"/>
  <c r="CG17" i="17"/>
  <c r="CB17" i="17"/>
  <c r="CY17" i="17"/>
  <c r="CF8" i="17"/>
  <c r="BV18" i="17"/>
  <c r="CG18" i="17"/>
  <c r="BS18" i="17"/>
  <c r="BS23" i="17"/>
  <c r="CB23" i="17"/>
  <c r="CA23" i="17"/>
  <c r="LC26" i="24"/>
  <c r="CN12" i="17"/>
  <c r="CK12" i="17"/>
  <c r="CD12" i="17"/>
  <c r="CJ21" i="17"/>
  <c r="BT21" i="17"/>
  <c r="CL21" i="17"/>
  <c r="CG21" i="17"/>
  <c r="CL31" i="17"/>
  <c r="CI31" i="17"/>
  <c r="CF31" i="17"/>
  <c r="CB32" i="17"/>
  <c r="CI32" i="17"/>
  <c r="CL32" i="17"/>
  <c r="CE13" i="17"/>
  <c r="BR13" i="17"/>
  <c r="BV22" i="17"/>
  <c r="CL22" i="17"/>
  <c r="AK34" i="11"/>
  <c r="CO28" i="17"/>
  <c r="L16" i="11"/>
  <c r="AJ16" i="17"/>
  <c r="AD40" i="11"/>
  <c r="AE32" i="11"/>
  <c r="V11" i="11"/>
  <c r="AB21" i="11"/>
  <c r="Z25" i="11"/>
  <c r="V14" i="11"/>
  <c r="M22" i="11"/>
  <c r="Y19" i="11"/>
  <c r="BQ26" i="17"/>
  <c r="AF12" i="11"/>
  <c r="X12" i="11"/>
  <c r="L21" i="11"/>
  <c r="CO33" i="17"/>
  <c r="M31" i="11"/>
  <c r="M16" i="11"/>
  <c r="R22" i="11"/>
  <c r="AJ32" i="11"/>
  <c r="AJ10" i="11"/>
  <c r="AI17" i="11"/>
  <c r="AC7" i="11"/>
  <c r="U18" i="25"/>
  <c r="T26" i="11"/>
  <c r="K18" i="25"/>
  <c r="Z42" i="11"/>
  <c r="V18" i="25"/>
  <c r="M26" i="11"/>
  <c r="AA26" i="11"/>
  <c r="R18" i="25"/>
  <c r="Q18" i="25"/>
  <c r="T18" i="25"/>
  <c r="AB26" i="11"/>
  <c r="AF26" i="11"/>
  <c r="S18" i="25"/>
  <c r="LQ36" i="24" l="1"/>
  <c r="LP34" i="24"/>
  <c r="LW28" i="24"/>
  <c r="LR32" i="24"/>
  <c r="LW39" i="24"/>
  <c r="AP16" i="17"/>
  <c r="BE16" i="17"/>
  <c r="BC16" i="17"/>
  <c r="BC70" i="17" s="1"/>
  <c r="BF16" i="17"/>
  <c r="AV16" i="17"/>
  <c r="BJ16" i="17"/>
  <c r="AY16" i="17"/>
  <c r="AO16" i="17"/>
  <c r="AZ16" i="17"/>
  <c r="BG16" i="17"/>
  <c r="AU16" i="17"/>
  <c r="AS16" i="17"/>
  <c r="BH16" i="17"/>
  <c r="BD16" i="17"/>
  <c r="AX16" i="17"/>
  <c r="AR16" i="17"/>
  <c r="AN16" i="17"/>
  <c r="BA16" i="17"/>
  <c r="BI16" i="17"/>
  <c r="AW16" i="17"/>
  <c r="AT16" i="17"/>
  <c r="CX16" i="17"/>
  <c r="AQ16" i="17"/>
  <c r="CS16" i="17"/>
  <c r="CT16" i="17"/>
  <c r="BB16" i="17"/>
  <c r="CW16" i="17"/>
  <c r="CW70" i="17" s="1"/>
  <c r="BL12" i="17"/>
  <c r="BK12" i="17" s="1"/>
  <c r="BL10" i="17"/>
  <c r="BK10" i="17" s="1"/>
  <c r="AT11" i="17"/>
  <c r="BJ11" i="17"/>
  <c r="BH11" i="17"/>
  <c r="CT11" i="17"/>
  <c r="AW11" i="17"/>
  <c r="AZ11" i="17"/>
  <c r="AZ71" i="17" s="1"/>
  <c r="AX11" i="17"/>
  <c r="BG11" i="17"/>
  <c r="AR11" i="17"/>
  <c r="BC11" i="17"/>
  <c r="BI11" i="17"/>
  <c r="BB11" i="17"/>
  <c r="CX11" i="17"/>
  <c r="AU11" i="17"/>
  <c r="AU71" i="17" s="1"/>
  <c r="BF11" i="17"/>
  <c r="AV11" i="17"/>
  <c r="CW11" i="17"/>
  <c r="AQ11" i="17"/>
  <c r="AY11" i="17"/>
  <c r="CS11" i="17"/>
  <c r="AN11" i="17"/>
  <c r="AP11" i="17"/>
  <c r="AP70" i="17" s="1"/>
  <c r="BD11" i="17"/>
  <c r="AS11" i="17"/>
  <c r="BA11" i="17"/>
  <c r="BE11" i="17"/>
  <c r="AO11" i="17"/>
  <c r="AJ72" i="17"/>
  <c r="AJ70" i="17"/>
  <c r="AJ71" i="17"/>
  <c r="AJ73" i="17"/>
  <c r="AJ68" i="17"/>
  <c r="AJ67" i="17"/>
  <c r="AJ69" i="17"/>
  <c r="AJ66" i="17"/>
  <c r="LD25" i="24"/>
  <c r="L67" i="11"/>
  <c r="L70" i="11"/>
  <c r="L63" i="11"/>
  <c r="L64" i="11"/>
  <c r="L65" i="11"/>
  <c r="L68" i="11"/>
  <c r="L69" i="11"/>
  <c r="L66" i="11"/>
  <c r="AU19" i="17"/>
  <c r="AS19" i="17"/>
  <c r="BE19" i="17"/>
  <c r="CT19" i="17"/>
  <c r="AX19" i="17"/>
  <c r="AP19" i="17"/>
  <c r="BJ19" i="17"/>
  <c r="BA19" i="17"/>
  <c r="BG19" i="17"/>
  <c r="BC19" i="17"/>
  <c r="BF19" i="17"/>
  <c r="AZ19" i="17"/>
  <c r="CW19" i="17"/>
  <c r="AR19" i="17"/>
  <c r="BD19" i="17"/>
  <c r="AQ19" i="17"/>
  <c r="AT19" i="17"/>
  <c r="AW19" i="17"/>
  <c r="CX19" i="17"/>
  <c r="BH19" i="17"/>
  <c r="CS19" i="17"/>
  <c r="BB19" i="17"/>
  <c r="AV19" i="17"/>
  <c r="AO19" i="17"/>
  <c r="AN19" i="17"/>
  <c r="AY19" i="17"/>
  <c r="AY70" i="17" s="1"/>
  <c r="BI19" i="17"/>
  <c r="P65" i="11"/>
  <c r="P69" i="11"/>
  <c r="P70" i="11"/>
  <c r="P68" i="11"/>
  <c r="P67" i="11"/>
  <c r="P63" i="11"/>
  <c r="P66" i="11"/>
  <c r="P64" i="11"/>
  <c r="V65" i="11"/>
  <c r="V64" i="11"/>
  <c r="V68" i="11"/>
  <c r="V70" i="11"/>
  <c r="V63" i="11"/>
  <c r="V69" i="11"/>
  <c r="V66" i="11"/>
  <c r="V67" i="11"/>
  <c r="LA25" i="24"/>
  <c r="LQ41" i="24"/>
  <c r="BL8" i="17"/>
  <c r="BK8" i="17" s="1"/>
  <c r="R69" i="11"/>
  <c r="R70" i="11"/>
  <c r="R65" i="11"/>
  <c r="R67" i="11"/>
  <c r="R68" i="11"/>
  <c r="R64" i="11"/>
  <c r="R66" i="11"/>
  <c r="R63" i="11"/>
  <c r="CW37" i="11"/>
  <c r="BC37" i="11"/>
  <c r="BB37" i="11"/>
  <c r="AW37" i="11"/>
  <c r="BD37" i="11"/>
  <c r="AU37" i="11"/>
  <c r="BF37" i="11"/>
  <c r="CT37" i="11"/>
  <c r="AN37" i="11"/>
  <c r="AY37" i="11"/>
  <c r="AO37" i="11"/>
  <c r="AR37" i="11"/>
  <c r="CS37" i="11"/>
  <c r="AT37" i="11"/>
  <c r="BJ37" i="11"/>
  <c r="AV37" i="11"/>
  <c r="AQ37" i="11"/>
  <c r="CX37" i="11"/>
  <c r="BI37" i="11"/>
  <c r="BG37" i="11"/>
  <c r="BA37" i="11"/>
  <c r="AP37" i="11"/>
  <c r="AS37" i="11"/>
  <c r="BH37" i="11"/>
  <c r="AZ37" i="11"/>
  <c r="BE37" i="11"/>
  <c r="AX37" i="11"/>
  <c r="KY25" i="24"/>
  <c r="LF24" i="24" s="1"/>
  <c r="KK25" i="24"/>
  <c r="X67" i="11"/>
  <c r="X66" i="11"/>
  <c r="X64" i="11"/>
  <c r="X68" i="11"/>
  <c r="X69" i="11"/>
  <c r="X63" i="11"/>
  <c r="X70" i="11"/>
  <c r="X65" i="11"/>
  <c r="BL21" i="17"/>
  <c r="BK21" i="17" s="1"/>
  <c r="BL7" i="17"/>
  <c r="KR25" i="24"/>
  <c r="BL13" i="17"/>
  <c r="BK13" i="17" s="1"/>
  <c r="BL18" i="17"/>
  <c r="BK18" i="17" s="1"/>
  <c r="BL27" i="17"/>
  <c r="BK27" i="17" s="1"/>
  <c r="BL30" i="17"/>
  <c r="BK30" i="17" s="1"/>
  <c r="N67" i="11"/>
  <c r="N63" i="11"/>
  <c r="N68" i="11"/>
  <c r="N69" i="11"/>
  <c r="N66" i="11"/>
  <c r="N70" i="11"/>
  <c r="N64" i="11"/>
  <c r="N65" i="11"/>
  <c r="AW20" i="17"/>
  <c r="AX20" i="17"/>
  <c r="AR20" i="17"/>
  <c r="BF20" i="17"/>
  <c r="AV20" i="17"/>
  <c r="BD20" i="17"/>
  <c r="AP20" i="17"/>
  <c r="AT20" i="17"/>
  <c r="AT71" i="17" s="1"/>
  <c r="CS20" i="17"/>
  <c r="AY20" i="17"/>
  <c r="BJ20" i="17"/>
  <c r="CT20" i="17"/>
  <c r="BA20" i="17"/>
  <c r="BG20" i="17"/>
  <c r="AS20" i="17"/>
  <c r="CX20" i="17"/>
  <c r="CX71" i="17" s="1"/>
  <c r="BH20" i="17"/>
  <c r="AN20" i="17"/>
  <c r="AQ20" i="17"/>
  <c r="BC20" i="17"/>
  <c r="AO20" i="17"/>
  <c r="CW20" i="17"/>
  <c r="BI20" i="17"/>
  <c r="BB20" i="17"/>
  <c r="BB71" i="17" s="1"/>
  <c r="AU20" i="17"/>
  <c r="BE20" i="17"/>
  <c r="AZ20" i="17"/>
  <c r="CS14" i="17"/>
  <c r="AZ14" i="17"/>
  <c r="AT14" i="17"/>
  <c r="AX14" i="17"/>
  <c r="AN14" i="17"/>
  <c r="BB14" i="17"/>
  <c r="BA14" i="17"/>
  <c r="AR14" i="17"/>
  <c r="AU14" i="17"/>
  <c r="AP14" i="17"/>
  <c r="AQ14" i="17"/>
  <c r="AY14" i="17"/>
  <c r="AS14" i="17"/>
  <c r="AS70" i="17" s="1"/>
  <c r="BD14" i="17"/>
  <c r="BG14" i="17"/>
  <c r="BF14" i="17"/>
  <c r="BI14" i="17"/>
  <c r="CW14" i="17"/>
  <c r="CX14" i="17"/>
  <c r="AO14" i="17"/>
  <c r="AW14" i="17"/>
  <c r="AW71" i="17" s="1"/>
  <c r="BE14" i="17"/>
  <c r="BH14" i="17"/>
  <c r="BJ14" i="17"/>
  <c r="CT14" i="17"/>
  <c r="AV14" i="17"/>
  <c r="BC14" i="17"/>
  <c r="BH15" i="17"/>
  <c r="AO15" i="17"/>
  <c r="AO70" i="17" s="1"/>
  <c r="BD15" i="17"/>
  <c r="AX15" i="17"/>
  <c r="AT15" i="17"/>
  <c r="BC15" i="17"/>
  <c r="AY15" i="17"/>
  <c r="AW15" i="17"/>
  <c r="BE15" i="17"/>
  <c r="AP15" i="17"/>
  <c r="AP71" i="17" s="1"/>
  <c r="AS15" i="17"/>
  <c r="CT15" i="17"/>
  <c r="CT70" i="17" s="1"/>
  <c r="BF15" i="17"/>
  <c r="BB15" i="17"/>
  <c r="AV15" i="17"/>
  <c r="CW15" i="17"/>
  <c r="AU15" i="17"/>
  <c r="AZ15" i="17"/>
  <c r="BA15" i="17"/>
  <c r="BG15" i="17"/>
  <c r="BI15" i="17"/>
  <c r="AR15" i="17"/>
  <c r="AQ15" i="17"/>
  <c r="AN15" i="17"/>
  <c r="CS15" i="17"/>
  <c r="CS70" i="17" s="1"/>
  <c r="BJ15" i="17"/>
  <c r="BJ71" i="17" s="1"/>
  <c r="CX15" i="17"/>
  <c r="BL22" i="17"/>
  <c r="BK22" i="17" s="1"/>
  <c r="BL32" i="17"/>
  <c r="BK32" i="17" s="1"/>
  <c r="BL31" i="17"/>
  <c r="BK31" i="17" s="1"/>
  <c r="BL23" i="17"/>
  <c r="BK23" i="17" s="1"/>
  <c r="BL17" i="17"/>
  <c r="BK17" i="17" s="1"/>
  <c r="KV22" i="24"/>
  <c r="KQ16" i="24"/>
  <c r="KK15" i="24"/>
  <c r="KQ31" i="24"/>
  <c r="KK30" i="24"/>
  <c r="KP21" i="24"/>
  <c r="LR41" i="24"/>
  <c r="KQ22" i="24"/>
  <c r="KK21" i="24"/>
  <c r="KZ14" i="24"/>
  <c r="BO9" i="17"/>
  <c r="BP42" i="17"/>
  <c r="BP37" i="17"/>
  <c r="KZ11" i="24"/>
  <c r="LH40" i="24"/>
  <c r="LB39" i="24"/>
  <c r="KJ16" i="24"/>
  <c r="KD15" i="24"/>
  <c r="KP16" i="24"/>
  <c r="BP39" i="17"/>
  <c r="LO34" i="24"/>
  <c r="CZ22" i="17"/>
  <c r="CV22" i="17"/>
  <c r="BM32" i="17"/>
  <c r="BN32" i="17"/>
  <c r="BN7" i="17"/>
  <c r="BM7" i="17"/>
  <c r="BF71" i="17"/>
  <c r="BN18" i="17"/>
  <c r="BM18" i="17"/>
  <c r="CV8" i="17"/>
  <c r="CZ8" i="17"/>
  <c r="CV30" i="17"/>
  <c r="CZ30" i="17"/>
  <c r="CV10" i="17"/>
  <c r="CZ10" i="17"/>
  <c r="LI33" i="24"/>
  <c r="LV33" i="24" s="1"/>
  <c r="KV13" i="24"/>
  <c r="KW17" i="24"/>
  <c r="KW32" i="24"/>
  <c r="KJ11" i="24"/>
  <c r="KD10" i="24"/>
  <c r="LH38" i="24"/>
  <c r="LN39" i="24"/>
  <c r="BP35" i="17"/>
  <c r="LF39" i="24"/>
  <c r="KZ38" i="24"/>
  <c r="BP38" i="17"/>
  <c r="KZ15" i="24"/>
  <c r="KX31" i="24"/>
  <c r="KR30" i="24"/>
  <c r="KV17" i="24"/>
  <c r="KP17" i="24"/>
  <c r="LJ21" i="24"/>
  <c r="LL37" i="24"/>
  <c r="LF36" i="24"/>
  <c r="KP20" i="24"/>
  <c r="BM13" i="17"/>
  <c r="BN13" i="17"/>
  <c r="BN31" i="17"/>
  <c r="BM31" i="17"/>
  <c r="CV12" i="17"/>
  <c r="CZ12" i="17"/>
  <c r="CS71" i="17"/>
  <c r="CV7" i="17"/>
  <c r="CZ7" i="17"/>
  <c r="BN8" i="17"/>
  <c r="BM8" i="17"/>
  <c r="BM27" i="17"/>
  <c r="BN27" i="17"/>
  <c r="BM30" i="17"/>
  <c r="BN30" i="17"/>
  <c r="LF8" i="24"/>
  <c r="LI19" i="24"/>
  <c r="KK29" i="24"/>
  <c r="KQ30" i="24"/>
  <c r="KP12" i="24"/>
  <c r="LL40" i="24"/>
  <c r="LY40" i="24" s="1"/>
  <c r="LE39" i="24"/>
  <c r="LR39" i="24" s="1"/>
  <c r="KY38" i="24"/>
  <c r="KT14" i="24"/>
  <c r="KN13" i="24"/>
  <c r="LG31" i="24"/>
  <c r="LM32" i="24"/>
  <c r="LD32" i="24"/>
  <c r="LC24" i="24"/>
  <c r="KR18" i="24"/>
  <c r="KX19" i="24"/>
  <c r="LV35" i="24"/>
  <c r="MI35" i="24" s="1"/>
  <c r="KZ23" i="24"/>
  <c r="LG8" i="24"/>
  <c r="LM39" i="24"/>
  <c r="LZ39" i="24" s="1"/>
  <c r="LG38" i="24"/>
  <c r="LI28" i="24"/>
  <c r="LP27" i="24" s="1"/>
  <c r="LB18" i="24"/>
  <c r="KJ19" i="24"/>
  <c r="KD18" i="24"/>
  <c r="LD24" i="24"/>
  <c r="BM22" i="17"/>
  <c r="BN22" i="17"/>
  <c r="KT24" i="24"/>
  <c r="KZ25" i="24"/>
  <c r="AV71" i="17"/>
  <c r="AV70" i="17"/>
  <c r="CZ18" i="17"/>
  <c r="CV18" i="17"/>
  <c r="CZ17" i="17"/>
  <c r="CV17" i="17"/>
  <c r="LB25" i="24"/>
  <c r="KV24" i="24"/>
  <c r="KT9" i="24"/>
  <c r="KN8" i="24"/>
  <c r="KZ7" i="24"/>
  <c r="KW31" i="24"/>
  <c r="KY24" i="24"/>
  <c r="KS23" i="24"/>
  <c r="LL9" i="24"/>
  <c r="KZ21" i="24"/>
  <c r="LB14" i="24"/>
  <c r="KR21" i="24"/>
  <c r="KX22" i="24"/>
  <c r="LD35" i="24"/>
  <c r="LS33" i="24"/>
  <c r="MF33" i="24" s="1"/>
  <c r="MS33" i="24" s="1"/>
  <c r="LJ36" i="24"/>
  <c r="LD20" i="24"/>
  <c r="LQ20" i="24" s="1"/>
  <c r="LK38" i="24"/>
  <c r="LX38" i="24" s="1"/>
  <c r="KW30" i="24"/>
  <c r="BO36" i="17"/>
  <c r="KQ9" i="24"/>
  <c r="LD9" i="24" s="1"/>
  <c r="KK8" i="24"/>
  <c r="LC18" i="24"/>
  <c r="LP18" i="24" s="1"/>
  <c r="KX23" i="24"/>
  <c r="KR22" i="24"/>
  <c r="AQ71" i="17"/>
  <c r="AQ70" i="17"/>
  <c r="AT70" i="17"/>
  <c r="BN10" i="17"/>
  <c r="BM10" i="17"/>
  <c r="LC33" i="24"/>
  <c r="LP33" i="24" s="1"/>
  <c r="KQ21" i="24"/>
  <c r="KK20" i="24"/>
  <c r="LI29" i="24"/>
  <c r="LC30" i="24"/>
  <c r="LI31" i="24"/>
  <c r="LJ33" i="24"/>
  <c r="LW33" i="24" s="1"/>
  <c r="KR33" i="24"/>
  <c r="KX34" i="24"/>
  <c r="BO24" i="17"/>
  <c r="LI7" i="24"/>
  <c r="KW7" i="24"/>
  <c r="BO25" i="17"/>
  <c r="KV10" i="24"/>
  <c r="KP9" i="24"/>
  <c r="LE37" i="24"/>
  <c r="KY36" i="24"/>
  <c r="KK28" i="24"/>
  <c r="KQ29" i="24"/>
  <c r="KZ24" i="24"/>
  <c r="KT23" i="24"/>
  <c r="LE36" i="24"/>
  <c r="KY35" i="24"/>
  <c r="LO29" i="24"/>
  <c r="MB29" i="24" s="1"/>
  <c r="LA24" i="24"/>
  <c r="BD71" i="17"/>
  <c r="BD70" i="17"/>
  <c r="AO71" i="17"/>
  <c r="BM17" i="17"/>
  <c r="BN17" i="17"/>
  <c r="KX41" i="24"/>
  <c r="KR40" i="24"/>
  <c r="CZ27" i="17"/>
  <c r="CV27" i="17"/>
  <c r="LF29" i="24"/>
  <c r="LL30" i="24"/>
  <c r="LY30" i="24" s="1"/>
  <c r="BO34" i="17"/>
  <c r="LE34" i="24"/>
  <c r="KY33" i="24"/>
  <c r="KW22" i="24"/>
  <c r="BP40" i="17"/>
  <c r="KW18" i="24"/>
  <c r="LJ18" i="24" s="1"/>
  <c r="LC8" i="24"/>
  <c r="BO29" i="17"/>
  <c r="KV16" i="24"/>
  <c r="KX7" i="24"/>
  <c r="LB17" i="24"/>
  <c r="LL31" i="24"/>
  <c r="LY31" i="24" s="1"/>
  <c r="LF30" i="24"/>
  <c r="KV21" i="24"/>
  <c r="LK37" i="24"/>
  <c r="DA41" i="17"/>
  <c r="KX10" i="24"/>
  <c r="LK35" i="24"/>
  <c r="LX35" i="24" s="1"/>
  <c r="LH39" i="24"/>
  <c r="LB38" i="24"/>
  <c r="KK16" i="24"/>
  <c r="KQ17" i="24"/>
  <c r="BO26" i="17"/>
  <c r="KP15" i="24"/>
  <c r="LQ27" i="24"/>
  <c r="MD27" i="24" s="1"/>
  <c r="LB19" i="24"/>
  <c r="KV18" i="24"/>
  <c r="LC28" i="24"/>
  <c r="KQ7" i="24"/>
  <c r="LQ38" i="24"/>
  <c r="MD38" i="24" s="1"/>
  <c r="KW24" i="24"/>
  <c r="LD23" i="24" s="1"/>
  <c r="LC25" i="24"/>
  <c r="KW27" i="24"/>
  <c r="LP22" i="24"/>
  <c r="LA7" i="24"/>
  <c r="KZ16" i="24"/>
  <c r="CZ32" i="17"/>
  <c r="CV32" i="17"/>
  <c r="CZ31" i="17"/>
  <c r="CV31" i="17"/>
  <c r="CZ21" i="17"/>
  <c r="CV21" i="17"/>
  <c r="AR70" i="17"/>
  <c r="AR71" i="17"/>
  <c r="CT71" i="17"/>
  <c r="KR9" i="24"/>
  <c r="KL8" i="24"/>
  <c r="LC32" i="24"/>
  <c r="LP32" i="24" s="1"/>
  <c r="MC32" i="24" s="1"/>
  <c r="BO33" i="17"/>
  <c r="KD19" i="24"/>
  <c r="KJ20" i="24"/>
  <c r="LN40" i="24"/>
  <c r="KV11" i="24"/>
  <c r="KP10" i="24"/>
  <c r="LW37" i="24"/>
  <c r="MD36" i="24" s="1"/>
  <c r="BD6" i="24"/>
  <c r="BE5" i="24"/>
  <c r="KD13" i="24"/>
  <c r="KJ14" i="24"/>
  <c r="KW23" i="24"/>
  <c r="KT13" i="24"/>
  <c r="KN12" i="24"/>
  <c r="KX24" i="24"/>
  <c r="LK24" i="24" s="1"/>
  <c r="KR23" i="24"/>
  <c r="KT19" i="24"/>
  <c r="KZ20" i="24"/>
  <c r="KL12" i="24"/>
  <c r="KT10" i="24"/>
  <c r="KN9" i="24"/>
  <c r="LN41" i="24"/>
  <c r="KJ15" i="24"/>
  <c r="KD14" i="24"/>
  <c r="LJ25" i="24"/>
  <c r="BO28" i="17"/>
  <c r="LD11" i="24"/>
  <c r="LY41" i="24"/>
  <c r="LC31" i="24"/>
  <c r="LP31" i="24" s="1"/>
  <c r="CZ13" i="17"/>
  <c r="CV13" i="17"/>
  <c r="BM21" i="17"/>
  <c r="BN21" i="17"/>
  <c r="BN12" i="17"/>
  <c r="BM12" i="17"/>
  <c r="CV23" i="17"/>
  <c r="CZ23" i="17"/>
  <c r="BM23" i="17"/>
  <c r="BN23" i="17"/>
  <c r="AX71" i="17"/>
  <c r="AX70" i="17"/>
  <c r="BA70" i="17"/>
  <c r="BA71" i="17"/>
  <c r="BE71" i="17"/>
  <c r="BE70" i="17"/>
  <c r="CX70" i="17"/>
  <c r="MY34" i="24"/>
  <c r="MB33" i="24"/>
  <c r="LV41" i="24"/>
  <c r="LH25" i="24"/>
  <c r="LO41" i="24"/>
  <c r="LP41" i="24"/>
  <c r="LN17" i="24"/>
  <c r="LU27" i="24"/>
  <c r="LX40" i="24"/>
  <c r="LP11" i="24"/>
  <c r="LV32" i="24"/>
  <c r="MI32" i="24" s="1"/>
  <c r="LV34" i="24"/>
  <c r="LU32" i="24"/>
  <c r="LO31" i="24"/>
  <c r="LH18" i="24"/>
  <c r="LI21" i="24"/>
  <c r="LN10" i="24"/>
  <c r="LH9" i="24"/>
  <c r="LJ13" i="24"/>
  <c r="LD12" i="24"/>
  <c r="LI22" i="24"/>
  <c r="LA20" i="24"/>
  <c r="LG12" i="24"/>
  <c r="LA11" i="24"/>
  <c r="LW34" i="24"/>
  <c r="LQ33" i="24"/>
  <c r="LH13" i="24"/>
  <c r="LB12" i="24"/>
  <c r="LU33" i="24"/>
  <c r="LO32" i="24"/>
  <c r="LG7" i="24"/>
  <c r="LH20" i="24"/>
  <c r="LJ12" i="24"/>
  <c r="LB16" i="24"/>
  <c r="LG16" i="24"/>
  <c r="LA15" i="24"/>
  <c r="LX33" i="24"/>
  <c r="LN32" i="24"/>
  <c r="LH31" i="24"/>
  <c r="LO28" i="24"/>
  <c r="LI27" i="24"/>
  <c r="LN27" i="24"/>
  <c r="LX39" i="24"/>
  <c r="LR38" i="24"/>
  <c r="LI8" i="24"/>
  <c r="LC7" i="24"/>
  <c r="MB40" i="24"/>
  <c r="LV39" i="24"/>
  <c r="LO27" i="24"/>
  <c r="LP19" i="24"/>
  <c r="LG17" i="24"/>
  <c r="LA16" i="24"/>
  <c r="LU28" i="24"/>
  <c r="LH16" i="24"/>
  <c r="LB15" i="24"/>
  <c r="LJ10" i="24"/>
  <c r="BS16" i="17"/>
  <c r="CC16" i="17"/>
  <c r="BU16" i="17"/>
  <c r="CK11" i="17"/>
  <c r="CN11" i="17"/>
  <c r="BT11" i="17"/>
  <c r="CH11" i="17"/>
  <c r="CA19" i="17"/>
  <c r="CF37" i="11"/>
  <c r="CF37" i="12" s="1"/>
  <c r="BT37" i="11"/>
  <c r="BT37" i="12" s="1"/>
  <c r="CC37" i="11"/>
  <c r="CC37" i="12" s="1"/>
  <c r="AH25" i="11"/>
  <c r="LD42" i="24"/>
  <c r="BZ20" i="17"/>
  <c r="CK20" i="17"/>
  <c r="CE20" i="17"/>
  <c r="CB14" i="17"/>
  <c r="BR14" i="17"/>
  <c r="BW15" i="17"/>
  <c r="CI15" i="17"/>
  <c r="CJ15" i="17"/>
  <c r="Z16" i="11"/>
  <c r="AI14" i="11"/>
  <c r="AI11" i="11"/>
  <c r="BQ7" i="17"/>
  <c r="CO18" i="17"/>
  <c r="DB10" i="17"/>
  <c r="CO31" i="17"/>
  <c r="BS7" i="17"/>
  <c r="BQ30" i="17"/>
  <c r="Y12" i="11"/>
  <c r="CO22" i="17"/>
  <c r="DB18" i="17"/>
  <c r="AC9" i="11"/>
  <c r="AI21" i="11"/>
  <c r="Z21" i="11"/>
  <c r="AG34" i="11"/>
  <c r="Y9" i="11"/>
  <c r="AH35" i="11"/>
  <c r="AA40" i="11"/>
  <c r="CP34" i="17"/>
  <c r="CP26" i="17"/>
  <c r="DB32" i="17"/>
  <c r="CU21" i="17"/>
  <c r="S20" i="11"/>
  <c r="S14" i="11"/>
  <c r="CU13" i="17"/>
  <c r="DB23" i="17"/>
  <c r="CY7" i="17"/>
  <c r="LN26" i="24"/>
  <c r="LP42" i="24"/>
  <c r="CH16" i="17"/>
  <c r="CJ16" i="17"/>
  <c r="CL11" i="17"/>
  <c r="CB11" i="17"/>
  <c r="BR11" i="17"/>
  <c r="BS19" i="17"/>
  <c r="BU19" i="17"/>
  <c r="CE19" i="17"/>
  <c r="AC26" i="11"/>
  <c r="CE37" i="11"/>
  <c r="CE37" i="12" s="1"/>
  <c r="CB37" i="11"/>
  <c r="CB37" i="12" s="1"/>
  <c r="CY37" i="11"/>
  <c r="CY37" i="12" s="1"/>
  <c r="CH37" i="11"/>
  <c r="CH37" i="12" s="1"/>
  <c r="KQ26" i="24"/>
  <c r="KX26" i="24"/>
  <c r="CA20" i="17"/>
  <c r="CB20" i="17"/>
  <c r="BX20" i="17"/>
  <c r="CE14" i="17"/>
  <c r="BV14" i="17"/>
  <c r="BZ14" i="17"/>
  <c r="CF15" i="17"/>
  <c r="CN15" i="17"/>
  <c r="CL15" i="17"/>
  <c r="T15" i="11"/>
  <c r="CK7" i="17"/>
  <c r="CU10" i="17"/>
  <c r="AI15" i="11"/>
  <c r="CO30" i="17"/>
  <c r="BQ22" i="17"/>
  <c r="CE7" i="17"/>
  <c r="W8" i="11"/>
  <c r="AK14" i="11"/>
  <c r="AG23" i="11"/>
  <c r="T20" i="11"/>
  <c r="CP24" i="17"/>
  <c r="DB27" i="17"/>
  <c r="CP29" i="17"/>
  <c r="AF24" i="11"/>
  <c r="BU7" i="17"/>
  <c r="AA9" i="11"/>
  <c r="AF23" i="11"/>
  <c r="U12" i="11"/>
  <c r="CP28" i="17"/>
  <c r="CO21" i="17"/>
  <c r="CU23" i="17"/>
  <c r="CD7" i="17"/>
  <c r="AJ20" i="11"/>
  <c r="CF16" i="17"/>
  <c r="BX16" i="17"/>
  <c r="CD16" i="17"/>
  <c r="CE16" i="17"/>
  <c r="BZ11" i="17"/>
  <c r="CE11" i="17"/>
  <c r="CM19" i="17"/>
  <c r="CG19" i="17"/>
  <c r="BY19" i="17"/>
  <c r="LG26" i="24"/>
  <c r="BZ37" i="11"/>
  <c r="BZ37" i="12" s="1"/>
  <c r="BR37" i="11"/>
  <c r="BR37" i="12" s="1"/>
  <c r="CL37" i="11"/>
  <c r="CL37" i="12" s="1"/>
  <c r="CA37" i="11"/>
  <c r="CA37" i="12" s="1"/>
  <c r="T25" i="11"/>
  <c r="AA25" i="11"/>
  <c r="BU20" i="17"/>
  <c r="CM20" i="17"/>
  <c r="BT20" i="17"/>
  <c r="CH20" i="17"/>
  <c r="CD14" i="17"/>
  <c r="CG14" i="17"/>
  <c r="CH14" i="17"/>
  <c r="CB15" i="17"/>
  <c r="CE15" i="17"/>
  <c r="BU15" i="17"/>
  <c r="Z31" i="11"/>
  <c r="CP9" i="17"/>
  <c r="AK39" i="11"/>
  <c r="CU22" i="17"/>
  <c r="CU8" i="17"/>
  <c r="CQ35" i="17"/>
  <c r="AG31" i="11"/>
  <c r="Y20" i="11"/>
  <c r="CU12" i="17"/>
  <c r="CU18" i="17"/>
  <c r="AI7" i="11"/>
  <c r="AG18" i="25" s="1"/>
  <c r="AA21" i="11"/>
  <c r="AA22" i="11"/>
  <c r="BX7" i="17"/>
  <c r="AH36" i="11"/>
  <c r="AJ24" i="11"/>
  <c r="AH33" i="11"/>
  <c r="AE16" i="11"/>
  <c r="AG10" i="11"/>
  <c r="Y15" i="11"/>
  <c r="CU32" i="17"/>
  <c r="U8" i="11"/>
  <c r="AE11" i="11"/>
  <c r="AC13" i="11"/>
  <c r="AC10" i="11"/>
  <c r="BQ23" i="17"/>
  <c r="AJ15" i="11"/>
  <c r="I32" i="13"/>
  <c r="AJ11" i="11"/>
  <c r="CI16" i="17"/>
  <c r="BV16" i="17"/>
  <c r="CL16" i="17"/>
  <c r="CC11" i="17"/>
  <c r="CY11" i="17"/>
  <c r="CD19" i="17"/>
  <c r="BT19" i="17"/>
  <c r="BR19" i="17"/>
  <c r="AJ25" i="11"/>
  <c r="CG37" i="11"/>
  <c r="CG37" i="12" s="1"/>
  <c r="BU37" i="11"/>
  <c r="BU37" i="12" s="1"/>
  <c r="CJ37" i="11"/>
  <c r="CJ37" i="12" s="1"/>
  <c r="CI20" i="17"/>
  <c r="CF20" i="17"/>
  <c r="CC20" i="17"/>
  <c r="BU14" i="17"/>
  <c r="CJ14" i="17"/>
  <c r="CK14" i="17"/>
  <c r="BZ15" i="17"/>
  <c r="BY15" i="17"/>
  <c r="BT15" i="17"/>
  <c r="T30" i="11"/>
  <c r="S16" i="11"/>
  <c r="DB22" i="17"/>
  <c r="DB8" i="17"/>
  <c r="AE13" i="11"/>
  <c r="AA30" i="11"/>
  <c r="CO13" i="17"/>
  <c r="DB12" i="17"/>
  <c r="CJ7" i="17"/>
  <c r="BQ8" i="17"/>
  <c r="AA18" i="11"/>
  <c r="AC24" i="11"/>
  <c r="BV7" i="17"/>
  <c r="DB17" i="17"/>
  <c r="AF31" i="11"/>
  <c r="AG22" i="11"/>
  <c r="AF30" i="11"/>
  <c r="BT7" i="17"/>
  <c r="T28" i="11"/>
  <c r="CC7" i="17"/>
  <c r="CU27" i="17"/>
  <c r="AF22" i="11"/>
  <c r="AG7" i="11"/>
  <c r="CR41" i="17"/>
  <c r="AF27" i="11"/>
  <c r="DB31" i="17"/>
  <c r="Y10" i="11"/>
  <c r="W12" i="11"/>
  <c r="W9" i="11"/>
  <c r="BQ21" i="17"/>
  <c r="CO23" i="17"/>
  <c r="Y34" i="13"/>
  <c r="LJ26" i="24"/>
  <c r="BY16" i="17"/>
  <c r="CN16" i="17"/>
  <c r="BZ16" i="17"/>
  <c r="CA11" i="17"/>
  <c r="BX11" i="17"/>
  <c r="BS11" i="17"/>
  <c r="BX19" i="17"/>
  <c r="CJ19" i="17"/>
  <c r="BW19" i="17"/>
  <c r="BX37" i="11"/>
  <c r="BX37" i="12" s="1"/>
  <c r="CD37" i="11"/>
  <c r="CD37" i="12" s="1"/>
  <c r="LX42" i="24"/>
  <c r="BY20" i="17"/>
  <c r="CD20" i="17"/>
  <c r="BR20" i="17"/>
  <c r="BX14" i="17"/>
  <c r="CI14" i="17"/>
  <c r="CM14" i="17"/>
  <c r="CK15" i="17"/>
  <c r="CH15" i="17"/>
  <c r="Y21" i="11"/>
  <c r="M15" i="11"/>
  <c r="AF17" i="11"/>
  <c r="CO8" i="17"/>
  <c r="AH38" i="11"/>
  <c r="AG19" i="11"/>
  <c r="AK18" i="11"/>
  <c r="AI25" i="11"/>
  <c r="AH24" i="11"/>
  <c r="BQ10" i="17"/>
  <c r="AF7" i="11"/>
  <c r="Z29" i="11"/>
  <c r="CG7" i="17"/>
  <c r="CO17" i="17"/>
  <c r="S33" i="13"/>
  <c r="CQ40" i="17"/>
  <c r="AK17" i="11"/>
  <c r="CB7" i="17"/>
  <c r="AK19" i="11"/>
  <c r="AG24" i="11"/>
  <c r="BQ12" i="17"/>
  <c r="AJ16" i="11"/>
  <c r="CM16" i="17"/>
  <c r="CK16" i="17"/>
  <c r="BW16" i="17"/>
  <c r="CJ11" i="17"/>
  <c r="CI11" i="17"/>
  <c r="CG11" i="17"/>
  <c r="BV19" i="17"/>
  <c r="CF19" i="17"/>
  <c r="BZ19" i="17"/>
  <c r="CB19" i="17"/>
  <c r="LW42" i="24"/>
  <c r="CI37" i="11"/>
  <c r="CI37" i="12" s="1"/>
  <c r="BW37" i="11"/>
  <c r="BW37" i="12" s="1"/>
  <c r="BS37" i="11"/>
  <c r="BS37" i="12" s="1"/>
  <c r="CG20" i="17"/>
  <c r="CJ20" i="17"/>
  <c r="CN20" i="17"/>
  <c r="CC14" i="17"/>
  <c r="BS14" i="17"/>
  <c r="CL14" i="17"/>
  <c r="BR15" i="17"/>
  <c r="BS15" i="17"/>
  <c r="BX15" i="17"/>
  <c r="CQ42" i="17"/>
  <c r="Y16" i="11"/>
  <c r="CO32" i="17"/>
  <c r="CI7" i="17"/>
  <c r="CL7" i="17"/>
  <c r="DB30" i="17"/>
  <c r="AF32" i="11"/>
  <c r="AE17" i="11"/>
  <c r="BQ13" i="17"/>
  <c r="CU7" i="17"/>
  <c r="CO27" i="17"/>
  <c r="AC14" i="11"/>
  <c r="I35" i="13"/>
  <c r="S19" i="11"/>
  <c r="CU17" i="17"/>
  <c r="AB23" i="11"/>
  <c r="CP36" i="17"/>
  <c r="AI24" i="11"/>
  <c r="AK38" i="11"/>
  <c r="AE18" i="11"/>
  <c r="AJ7" i="11"/>
  <c r="AH18" i="25" s="1"/>
  <c r="CU31" i="17"/>
  <c r="CF7" i="17"/>
  <c r="AA23" i="11"/>
  <c r="CA7" i="17"/>
  <c r="CH7" i="17"/>
  <c r="LU42" i="24"/>
  <c r="CB16" i="17"/>
  <c r="CG16" i="17"/>
  <c r="CY16" i="17"/>
  <c r="BW11" i="17"/>
  <c r="BU11" i="17"/>
  <c r="BY11" i="17"/>
  <c r="BV11" i="17"/>
  <c r="CH19" i="17"/>
  <c r="CI19" i="17"/>
  <c r="CY19" i="17"/>
  <c r="CN19" i="17"/>
  <c r="CM37" i="11"/>
  <c r="CM37" i="12" s="1"/>
  <c r="BV37" i="11"/>
  <c r="BV37" i="12" s="1"/>
  <c r="BS20" i="17"/>
  <c r="BV20" i="17"/>
  <c r="BW14" i="17"/>
  <c r="BT14" i="17"/>
  <c r="BY14" i="17"/>
  <c r="CG15" i="17"/>
  <c r="BV15" i="17"/>
  <c r="CC15" i="17"/>
  <c r="CM15" i="17"/>
  <c r="Z22" i="11"/>
  <c r="CU30" i="17"/>
  <c r="S11" i="11"/>
  <c r="AI38" i="11"/>
  <c r="Y17" i="11"/>
  <c r="BZ7" i="17"/>
  <c r="T29" i="11"/>
  <c r="W13" i="11"/>
  <c r="M18" i="11"/>
  <c r="AK25" i="11"/>
  <c r="Z9" i="11"/>
  <c r="CO10" i="17"/>
  <c r="CP25" i="17"/>
  <c r="AC23" i="11"/>
  <c r="BQ17" i="17"/>
  <c r="AF18" i="11"/>
  <c r="T16" i="11"/>
  <c r="AI16" i="11"/>
  <c r="DB21" i="17"/>
  <c r="CP33" i="17"/>
  <c r="AC19" i="11"/>
  <c r="S15" i="11"/>
  <c r="DB13" i="17"/>
  <c r="CO12" i="17"/>
  <c r="BR16" i="17"/>
  <c r="CA16" i="17"/>
  <c r="BT16" i="17"/>
  <c r="CM11" i="17"/>
  <c r="CF11" i="17"/>
  <c r="CD11" i="17"/>
  <c r="CC19" i="17"/>
  <c r="CK19" i="17"/>
  <c r="CL19" i="17"/>
  <c r="CN37" i="11"/>
  <c r="BY37" i="11"/>
  <c r="BY37" i="12" s="1"/>
  <c r="CK37" i="11"/>
  <c r="CK37" i="12" s="1"/>
  <c r="LE26" i="24"/>
  <c r="BW20" i="17"/>
  <c r="CY20" i="17"/>
  <c r="CL20" i="17"/>
  <c r="CA14" i="17"/>
  <c r="CN14" i="17"/>
  <c r="CY14" i="17"/>
  <c r="CF14" i="17"/>
  <c r="CA15" i="17"/>
  <c r="CD15" i="17"/>
  <c r="CY15" i="17"/>
  <c r="AE22" i="11"/>
  <c r="T21" i="11"/>
  <c r="CQ37" i="17"/>
  <c r="CQ39" i="17"/>
  <c r="BQ32" i="17"/>
  <c r="BQ18" i="17"/>
  <c r="M10" i="11"/>
  <c r="CQ38" i="17"/>
  <c r="BQ31" i="17"/>
  <c r="BQ27" i="17"/>
  <c r="Z30" i="11"/>
  <c r="AI23" i="11"/>
  <c r="BY7" i="17"/>
  <c r="AE24" i="11"/>
  <c r="T8" i="11"/>
  <c r="BW7" i="17"/>
  <c r="AA33" i="11"/>
  <c r="AE10" i="11"/>
  <c r="BR7" i="17"/>
  <c r="AG41" i="11"/>
  <c r="AE21" i="11"/>
  <c r="CM7" i="17"/>
  <c r="Z17" i="11"/>
  <c r="Z7" i="11"/>
  <c r="M19" i="11"/>
  <c r="M13" i="11"/>
  <c r="AI20" i="11"/>
  <c r="M14" i="11"/>
  <c r="AA18" i="25"/>
  <c r="MB42" i="24"/>
  <c r="LV42" i="24"/>
  <c r="LH26" i="24"/>
  <c r="AK15" i="11"/>
  <c r="AJ26" i="11"/>
  <c r="AK12" i="11"/>
  <c r="AK16" i="11"/>
  <c r="Z26" i="11"/>
  <c r="AG26" i="11"/>
  <c r="AE18" i="25"/>
  <c r="AD18" i="25"/>
  <c r="CN37" i="12"/>
  <c r="X18" i="25"/>
  <c r="BJ70" i="17" l="1"/>
  <c r="AU70" i="17"/>
  <c r="AS71" i="17"/>
  <c r="BC71" i="17"/>
  <c r="AY71" i="17"/>
  <c r="BB70" i="17"/>
  <c r="AZ70" i="17"/>
  <c r="BI71" i="17"/>
  <c r="CW71" i="17"/>
  <c r="AW70" i="17"/>
  <c r="LP28" i="24"/>
  <c r="BH70" i="17"/>
  <c r="BG71" i="17"/>
  <c r="AN70" i="17"/>
  <c r="BG70" i="17"/>
  <c r="BH71" i="17"/>
  <c r="BI70" i="17"/>
  <c r="LR37" i="24"/>
  <c r="LU39" i="24"/>
  <c r="LR34" i="24"/>
  <c r="ME34" i="24" s="1"/>
  <c r="BF70" i="17"/>
  <c r="LQ35" i="24"/>
  <c r="BL37" i="12"/>
  <c r="BK37" i="12" s="1"/>
  <c r="BO37" i="12" s="1"/>
  <c r="BP37" i="12" s="1"/>
  <c r="CM70" i="17"/>
  <c r="CM71" i="17"/>
  <c r="AP41" i="11"/>
  <c r="CW41" i="11"/>
  <c r="BJ41" i="11"/>
  <c r="BC41" i="11"/>
  <c r="AR41" i="11"/>
  <c r="AO41" i="11"/>
  <c r="BH41" i="11"/>
  <c r="AU41" i="11"/>
  <c r="BG41" i="11"/>
  <c r="CX41" i="11"/>
  <c r="CT41" i="11"/>
  <c r="BB41" i="11"/>
  <c r="AQ41" i="11"/>
  <c r="BD41" i="11"/>
  <c r="AX41" i="11"/>
  <c r="AW41" i="11"/>
  <c r="AY41" i="11"/>
  <c r="BE41" i="11"/>
  <c r="BA41" i="11"/>
  <c r="AT41" i="11"/>
  <c r="CS41" i="11"/>
  <c r="AN41" i="11"/>
  <c r="AS41" i="11"/>
  <c r="BF41" i="11"/>
  <c r="AZ41" i="11"/>
  <c r="AV41" i="11"/>
  <c r="BI41" i="11"/>
  <c r="BR71" i="17"/>
  <c r="BR70" i="17"/>
  <c r="AE67" i="11"/>
  <c r="AE64" i="11"/>
  <c r="AE70" i="11"/>
  <c r="AE66" i="11"/>
  <c r="AE65" i="11"/>
  <c r="AE69" i="11"/>
  <c r="AE63" i="11"/>
  <c r="AE68" i="11"/>
  <c r="AW33" i="11"/>
  <c r="AQ33" i="11"/>
  <c r="AZ33" i="11"/>
  <c r="BB33" i="11"/>
  <c r="AN33" i="11"/>
  <c r="BF33" i="11"/>
  <c r="BC33" i="11"/>
  <c r="CS33" i="11"/>
  <c r="AY33" i="11"/>
  <c r="AT33" i="11"/>
  <c r="AS33" i="11"/>
  <c r="BD33" i="11"/>
  <c r="BA33" i="11"/>
  <c r="AR33" i="11"/>
  <c r="BE33" i="11"/>
  <c r="AX33" i="11"/>
  <c r="BJ33" i="11"/>
  <c r="BG33" i="11"/>
  <c r="AO33" i="11"/>
  <c r="AU33" i="11"/>
  <c r="CT33" i="11"/>
  <c r="CX33" i="11"/>
  <c r="AP33" i="11"/>
  <c r="BI33" i="11"/>
  <c r="AV33" i="11"/>
  <c r="CW33" i="11"/>
  <c r="BH33" i="11"/>
  <c r="BW70" i="17"/>
  <c r="BW71" i="17"/>
  <c r="BY70" i="17"/>
  <c r="BY71" i="17"/>
  <c r="M64" i="11"/>
  <c r="M68" i="11"/>
  <c r="M69" i="11"/>
  <c r="M65" i="11"/>
  <c r="M70" i="11"/>
  <c r="M63" i="11"/>
  <c r="M66" i="11"/>
  <c r="M67" i="11"/>
  <c r="BL14" i="17"/>
  <c r="BK14" i="17" s="1"/>
  <c r="BL37" i="11"/>
  <c r="BK37" i="11" s="1"/>
  <c r="BZ71" i="17"/>
  <c r="BZ70" i="17"/>
  <c r="S67" i="11"/>
  <c r="S69" i="11"/>
  <c r="S70" i="11"/>
  <c r="S65" i="11"/>
  <c r="S63" i="11"/>
  <c r="S68" i="11"/>
  <c r="S66" i="11"/>
  <c r="S64" i="11"/>
  <c r="BL19" i="17"/>
  <c r="BK19" i="17" s="1"/>
  <c r="CH70" i="17"/>
  <c r="CH71" i="17"/>
  <c r="CA70" i="17"/>
  <c r="CA71" i="17"/>
  <c r="CF71" i="17"/>
  <c r="CF70" i="17"/>
  <c r="CL70" i="17"/>
  <c r="CL71" i="17"/>
  <c r="CI71" i="17"/>
  <c r="CI70" i="17"/>
  <c r="BL20" i="17"/>
  <c r="BK20" i="17" s="1"/>
  <c r="MD41" i="24"/>
  <c r="MK40" i="24" s="1"/>
  <c r="CB70" i="17"/>
  <c r="CB71" i="17"/>
  <c r="CG70" i="17"/>
  <c r="CG71" i="17"/>
  <c r="AU38" i="11"/>
  <c r="AP38" i="11"/>
  <c r="AQ38" i="11"/>
  <c r="AN38" i="11"/>
  <c r="AT38" i="11"/>
  <c r="BD38" i="11"/>
  <c r="AO38" i="11"/>
  <c r="CS38" i="11"/>
  <c r="CW38" i="11"/>
  <c r="BA38" i="11"/>
  <c r="BF38" i="11"/>
  <c r="BJ38" i="11"/>
  <c r="AW38" i="11"/>
  <c r="AZ38" i="11"/>
  <c r="BC38" i="11"/>
  <c r="AV38" i="11"/>
  <c r="BI38" i="11"/>
  <c r="AS38" i="11"/>
  <c r="BB38" i="11"/>
  <c r="CT38" i="11"/>
  <c r="BG38" i="11"/>
  <c r="BE38" i="11"/>
  <c r="AY38" i="11"/>
  <c r="AR38" i="11"/>
  <c r="BH38" i="11"/>
  <c r="AX38" i="11"/>
  <c r="CX38" i="11"/>
  <c r="BL16" i="17"/>
  <c r="BK16" i="17" s="1"/>
  <c r="DC41" i="17"/>
  <c r="CC70" i="17"/>
  <c r="CC71" i="17"/>
  <c r="BT71" i="17"/>
  <c r="BT70" i="17"/>
  <c r="BV70" i="17"/>
  <c r="BV71" i="17"/>
  <c r="CJ71" i="17"/>
  <c r="CJ70" i="17"/>
  <c r="U69" i="11"/>
  <c r="U63" i="11"/>
  <c r="U66" i="11"/>
  <c r="U67" i="11"/>
  <c r="U70" i="11"/>
  <c r="U65" i="11"/>
  <c r="U64" i="11"/>
  <c r="U68" i="11"/>
  <c r="AQ36" i="11"/>
  <c r="BJ36" i="11"/>
  <c r="AW36" i="11"/>
  <c r="CW36" i="11"/>
  <c r="BB36" i="11"/>
  <c r="BI36" i="11"/>
  <c r="BF36" i="11"/>
  <c r="BC36" i="11"/>
  <c r="AN36" i="11"/>
  <c r="CX36" i="11"/>
  <c r="BE36" i="11"/>
  <c r="BA36" i="11"/>
  <c r="AR36" i="11"/>
  <c r="AP36" i="11"/>
  <c r="AX36" i="11"/>
  <c r="AV36" i="11"/>
  <c r="AY36" i="11"/>
  <c r="CS36" i="11"/>
  <c r="BD36" i="11"/>
  <c r="AU36" i="11"/>
  <c r="AZ36" i="11"/>
  <c r="AO36" i="11"/>
  <c r="AS36" i="11"/>
  <c r="CT36" i="11"/>
  <c r="BG36" i="11"/>
  <c r="AT36" i="11"/>
  <c r="BH36" i="11"/>
  <c r="BX70" i="17"/>
  <c r="BX71" i="17"/>
  <c r="AW31" i="11"/>
  <c r="AO31" i="11"/>
  <c r="BC31" i="11"/>
  <c r="BA31" i="11"/>
  <c r="AU31" i="11"/>
  <c r="BB31" i="11"/>
  <c r="AT31" i="11"/>
  <c r="AN31" i="11"/>
  <c r="AX31" i="11"/>
  <c r="AS31" i="11"/>
  <c r="BJ31" i="11"/>
  <c r="CS31" i="11"/>
  <c r="AR31" i="11"/>
  <c r="BH31" i="11"/>
  <c r="CW31" i="11"/>
  <c r="AY31" i="11"/>
  <c r="BD31" i="11"/>
  <c r="AZ31" i="11"/>
  <c r="BI31" i="11"/>
  <c r="AV31" i="11"/>
  <c r="CT31" i="11"/>
  <c r="AP31" i="11"/>
  <c r="CX31" i="11"/>
  <c r="BE31" i="11"/>
  <c r="BG31" i="11"/>
  <c r="AQ31" i="11"/>
  <c r="BF31" i="11"/>
  <c r="CD70" i="17"/>
  <c r="CD71" i="17"/>
  <c r="BU71" i="17"/>
  <c r="BU70" i="17"/>
  <c r="W64" i="11"/>
  <c r="W69" i="11"/>
  <c r="W67" i="11"/>
  <c r="W70" i="11"/>
  <c r="W66" i="11"/>
  <c r="W63" i="11"/>
  <c r="W68" i="11"/>
  <c r="W65" i="11"/>
  <c r="CE71" i="17"/>
  <c r="CE70" i="17"/>
  <c r="CK70" i="17"/>
  <c r="CK71" i="17"/>
  <c r="BL15" i="17"/>
  <c r="BK15" i="17" s="1"/>
  <c r="CY71" i="17"/>
  <c r="CY70" i="17"/>
  <c r="CW40" i="11"/>
  <c r="AY40" i="11"/>
  <c r="AX40" i="11"/>
  <c r="BA40" i="11"/>
  <c r="BG40" i="11"/>
  <c r="AU40" i="11"/>
  <c r="AR40" i="11"/>
  <c r="BE40" i="11"/>
  <c r="BC40" i="11"/>
  <c r="AQ40" i="11"/>
  <c r="AT40" i="11"/>
  <c r="CX40" i="11"/>
  <c r="AN40" i="11"/>
  <c r="BB40" i="11"/>
  <c r="CT40" i="11"/>
  <c r="AZ40" i="11"/>
  <c r="BH40" i="11"/>
  <c r="BI40" i="11"/>
  <c r="AP40" i="11"/>
  <c r="AW40" i="11"/>
  <c r="BD40" i="11"/>
  <c r="BJ40" i="11"/>
  <c r="AS40" i="11"/>
  <c r="AO40" i="11"/>
  <c r="AV40" i="11"/>
  <c r="BF40" i="11"/>
  <c r="CS40" i="11"/>
  <c r="BH35" i="11"/>
  <c r="CW35" i="11"/>
  <c r="AU35" i="11"/>
  <c r="BG35" i="11"/>
  <c r="AV35" i="11"/>
  <c r="AP35" i="11"/>
  <c r="AO35" i="11"/>
  <c r="BA35" i="11"/>
  <c r="BE35" i="11"/>
  <c r="AX35" i="11"/>
  <c r="AR35" i="11"/>
  <c r="BC35" i="11"/>
  <c r="BJ35" i="11"/>
  <c r="AT35" i="11"/>
  <c r="CX35" i="11"/>
  <c r="BF35" i="11"/>
  <c r="BI35" i="11"/>
  <c r="CT35" i="11"/>
  <c r="BB35" i="11"/>
  <c r="AQ35" i="11"/>
  <c r="BD35" i="11"/>
  <c r="AS35" i="11"/>
  <c r="AZ35" i="11"/>
  <c r="AY35" i="11"/>
  <c r="AW35" i="11"/>
  <c r="AN35" i="11"/>
  <c r="CS35" i="11"/>
  <c r="Y66" i="11"/>
  <c r="Y65" i="11"/>
  <c r="Y68" i="11"/>
  <c r="Y67" i="11"/>
  <c r="Y69" i="11"/>
  <c r="Y63" i="11"/>
  <c r="Y70" i="11"/>
  <c r="Y64" i="11"/>
  <c r="AO34" i="11"/>
  <c r="AX34" i="11"/>
  <c r="CT34" i="11"/>
  <c r="AN34" i="11"/>
  <c r="AU34" i="11"/>
  <c r="BB34" i="11"/>
  <c r="BD34" i="11"/>
  <c r="CW34" i="11"/>
  <c r="BI34" i="11"/>
  <c r="AT34" i="11"/>
  <c r="AS34" i="11"/>
  <c r="BE34" i="11"/>
  <c r="CX34" i="11"/>
  <c r="AR34" i="11"/>
  <c r="CS34" i="11"/>
  <c r="BF34" i="11"/>
  <c r="AY34" i="11"/>
  <c r="BC34" i="11"/>
  <c r="AZ34" i="11"/>
  <c r="AW34" i="11"/>
  <c r="BG34" i="11"/>
  <c r="AP34" i="11"/>
  <c r="BA34" i="11"/>
  <c r="AV34" i="11"/>
  <c r="AQ34" i="11"/>
  <c r="BJ34" i="11"/>
  <c r="BH34" i="11"/>
  <c r="AC66" i="11"/>
  <c r="AC70" i="11"/>
  <c r="AC65" i="11"/>
  <c r="AC68" i="11"/>
  <c r="AC69" i="11"/>
  <c r="AC67" i="11"/>
  <c r="AC63" i="11"/>
  <c r="AC64" i="11"/>
  <c r="BS71" i="17"/>
  <c r="BS70" i="17"/>
  <c r="BL11" i="17"/>
  <c r="BK11" i="17" s="1"/>
  <c r="CN71" i="17"/>
  <c r="CN70" i="17"/>
  <c r="NF33" i="24"/>
  <c r="KQ14" i="24"/>
  <c r="KK13" i="24"/>
  <c r="KK12" i="24"/>
  <c r="KQ13" i="24"/>
  <c r="KQ19" i="24"/>
  <c r="KK18" i="24"/>
  <c r="LD17" i="24"/>
  <c r="BP34" i="17"/>
  <c r="LK41" i="24"/>
  <c r="LR36" i="24"/>
  <c r="KY32" i="24"/>
  <c r="LE33" i="24"/>
  <c r="KX8" i="24"/>
  <c r="LK8" i="24" s="1"/>
  <c r="KR7" i="24"/>
  <c r="LI24" i="24"/>
  <c r="LC23" i="24"/>
  <c r="LQ24" i="24"/>
  <c r="LG22" i="24"/>
  <c r="LM23" i="24"/>
  <c r="LN30" i="24"/>
  <c r="LT31" i="24"/>
  <c r="LD30" i="24"/>
  <c r="LW21" i="24"/>
  <c r="KQ10" i="24"/>
  <c r="KK9" i="24"/>
  <c r="KR20" i="24"/>
  <c r="KX21" i="24"/>
  <c r="KW15" i="24"/>
  <c r="LG19" i="24"/>
  <c r="LA18" i="24"/>
  <c r="BF5" i="24"/>
  <c r="BE6" i="24"/>
  <c r="LG15" i="24"/>
  <c r="KX16" i="24"/>
  <c r="KR15" i="24"/>
  <c r="LS30" i="24"/>
  <c r="MF30" i="24" s="1"/>
  <c r="LM29" i="24"/>
  <c r="LA22" i="24"/>
  <c r="LG23" i="24"/>
  <c r="KQ18" i="24"/>
  <c r="KK17" i="24"/>
  <c r="LA13" i="24"/>
  <c r="KU12" i="24"/>
  <c r="KX29" i="24"/>
  <c r="KR28" i="24"/>
  <c r="BO27" i="17"/>
  <c r="BO31" i="17"/>
  <c r="LC17" i="24"/>
  <c r="LM38" i="24"/>
  <c r="LG37" i="24"/>
  <c r="KW11" i="24"/>
  <c r="BO18" i="17"/>
  <c r="BO32" i="17"/>
  <c r="DA39" i="17"/>
  <c r="DA37" i="17"/>
  <c r="LD22" i="24"/>
  <c r="BO12" i="17"/>
  <c r="LE23" i="24"/>
  <c r="KY22" i="24"/>
  <c r="BP33" i="17"/>
  <c r="LN7" i="24"/>
  <c r="LI18" i="24"/>
  <c r="LO38" i="24"/>
  <c r="MB38" i="24" s="1"/>
  <c r="LI37" i="24"/>
  <c r="DA40" i="17"/>
  <c r="LS29" i="24"/>
  <c r="LM28" i="24"/>
  <c r="BO17" i="17"/>
  <c r="BP25" i="17"/>
  <c r="BO10" i="17"/>
  <c r="KZ22" i="24"/>
  <c r="LF23" i="24"/>
  <c r="KW19" i="24"/>
  <c r="LG14" i="24"/>
  <c r="LI17" i="24"/>
  <c r="LS39" i="24"/>
  <c r="MF39" i="24" s="1"/>
  <c r="LJ32" i="24"/>
  <c r="LW32" i="24" s="1"/>
  <c r="LC16" i="24"/>
  <c r="ME41" i="24"/>
  <c r="CV15" i="17"/>
  <c r="CZ15" i="17"/>
  <c r="BK7" i="17"/>
  <c r="BO23" i="17"/>
  <c r="LD29" i="24"/>
  <c r="LJ7" i="24"/>
  <c r="BP36" i="17"/>
  <c r="LG24" i="24"/>
  <c r="LK19" i="24"/>
  <c r="LX19" i="24" s="1"/>
  <c r="LL38" i="24"/>
  <c r="LF37" i="24"/>
  <c r="LS8" i="24"/>
  <c r="BO13" i="17"/>
  <c r="MC34" i="24"/>
  <c r="MP34" i="24" s="1"/>
  <c r="LJ17" i="24"/>
  <c r="LW17" i="24" s="1"/>
  <c r="KQ15" i="24"/>
  <c r="KK14" i="24"/>
  <c r="DA42" i="17"/>
  <c r="LC21" i="24"/>
  <c r="BN15" i="17"/>
  <c r="BM15" i="17"/>
  <c r="CV14" i="17"/>
  <c r="CZ14" i="17"/>
  <c r="CV37" i="11"/>
  <c r="CZ37" i="11"/>
  <c r="BN19" i="17"/>
  <c r="BM19" i="17"/>
  <c r="LA9" i="24"/>
  <c r="KU8" i="24"/>
  <c r="LA12" i="24"/>
  <c r="KU11" i="24"/>
  <c r="KW9" i="24"/>
  <c r="LC10" i="24"/>
  <c r="LJ27" i="24"/>
  <c r="LW27" i="24" s="1"/>
  <c r="MK35" i="24"/>
  <c r="KR27" i="24"/>
  <c r="KX28" i="24"/>
  <c r="LJ29" i="24"/>
  <c r="LP30" i="24"/>
  <c r="LJ30" i="24"/>
  <c r="LK22" i="24"/>
  <c r="LJ31" i="24"/>
  <c r="LW31" i="24" s="1"/>
  <c r="MJ31" i="24" s="1"/>
  <c r="LA23" i="24"/>
  <c r="LV28" i="24"/>
  <c r="MI28" i="24" s="1"/>
  <c r="LE18" i="24"/>
  <c r="LR18" i="24" s="1"/>
  <c r="KY17" i="24"/>
  <c r="LE30" i="24"/>
  <c r="KY29" i="24"/>
  <c r="DA35" i="17"/>
  <c r="LI13" i="24"/>
  <c r="AN71" i="17"/>
  <c r="KW16" i="24"/>
  <c r="KX30" i="24"/>
  <c r="KR29" i="24"/>
  <c r="LH24" i="24"/>
  <c r="LN25" i="24"/>
  <c r="BM11" i="17"/>
  <c r="BN11" i="17"/>
  <c r="BO21" i="17"/>
  <c r="BP28" i="17"/>
  <c r="LG10" i="24"/>
  <c r="LG13" i="24"/>
  <c r="KS7" i="24"/>
  <c r="KY8" i="24"/>
  <c r="LC15" i="24"/>
  <c r="LK10" i="24"/>
  <c r="LI16" i="24"/>
  <c r="LL33" i="24"/>
  <c r="LY33" i="24" s="1"/>
  <c r="ML33" i="24" s="1"/>
  <c r="LF32" i="24"/>
  <c r="LH23" i="24"/>
  <c r="LO22" i="24" s="1"/>
  <c r="LV21" i="24" s="1"/>
  <c r="LL36" i="24"/>
  <c r="LY36" i="24" s="1"/>
  <c r="LF35" i="24"/>
  <c r="BP24" i="17"/>
  <c r="LE22" i="24"/>
  <c r="LR22" i="24" s="1"/>
  <c r="KY21" i="24"/>
  <c r="MF40" i="24"/>
  <c r="MM39" i="24" s="1"/>
  <c r="KY20" i="24"/>
  <c r="LE21" i="24"/>
  <c r="LM7" i="24"/>
  <c r="BO22" i="17"/>
  <c r="LT38" i="24"/>
  <c r="MG38" i="24" s="1"/>
  <c r="LN37" i="24"/>
  <c r="BO30" i="17"/>
  <c r="BO8" i="17"/>
  <c r="LC20" i="24"/>
  <c r="LP20" i="24" s="1"/>
  <c r="LK31" i="24"/>
  <c r="LI38" i="24"/>
  <c r="LO39" i="24"/>
  <c r="LD31" i="24"/>
  <c r="LE25" i="24"/>
  <c r="LL24" i="24" s="1"/>
  <c r="KX25" i="24"/>
  <c r="KR24" i="24"/>
  <c r="CZ11" i="17"/>
  <c r="CV11" i="17"/>
  <c r="KS11" i="24"/>
  <c r="LJ23" i="24"/>
  <c r="LE9" i="24"/>
  <c r="LJ24" i="24"/>
  <c r="LQ23" i="24" s="1"/>
  <c r="LX22" i="24" s="1"/>
  <c r="BP26" i="17"/>
  <c r="LX37" i="24"/>
  <c r="MK37" i="24" s="1"/>
  <c r="KX20" i="24"/>
  <c r="KR19" i="24"/>
  <c r="LK23" i="24"/>
  <c r="LA8" i="24"/>
  <c r="KU7" i="24"/>
  <c r="LQ32" i="24"/>
  <c r="MD32" i="24" s="1"/>
  <c r="LS36" i="24"/>
  <c r="LM35" i="24"/>
  <c r="LU40" i="24"/>
  <c r="BP9" i="17"/>
  <c r="KX15" i="24"/>
  <c r="KR14" i="24"/>
  <c r="BN20" i="17"/>
  <c r="BM20" i="17"/>
  <c r="BM16" i="17"/>
  <c r="BN16" i="17"/>
  <c r="KW14" i="24"/>
  <c r="KW20" i="24"/>
  <c r="BP29" i="17"/>
  <c r="LE40" i="24"/>
  <c r="LR40" i="24" s="1"/>
  <c r="KY39" i="24"/>
  <c r="LL35" i="24"/>
  <c r="LY35" i="24" s="1"/>
  <c r="LF34" i="24"/>
  <c r="LC9" i="24"/>
  <c r="KW8" i="24"/>
  <c r="LK34" i="24"/>
  <c r="LD21" i="24"/>
  <c r="MD20" i="24"/>
  <c r="LG20" i="24"/>
  <c r="LZ32" i="24"/>
  <c r="MM32" i="24" s="1"/>
  <c r="LC12" i="24"/>
  <c r="LP12" i="24" s="1"/>
  <c r="DA38" i="17"/>
  <c r="LU38" i="24"/>
  <c r="LO37" i="24"/>
  <c r="LD16" i="24"/>
  <c r="LQ16" i="24" s="1"/>
  <c r="BM14" i="17"/>
  <c r="BN14" i="17"/>
  <c r="CV20" i="17"/>
  <c r="CZ20" i="17"/>
  <c r="LL25" i="24"/>
  <c r="LS24" i="24" s="1"/>
  <c r="BM37" i="11"/>
  <c r="BN37" i="11"/>
  <c r="CV19" i="17"/>
  <c r="CZ19" i="17"/>
  <c r="CZ16" i="17"/>
  <c r="CV16" i="17"/>
  <c r="LW10" i="24"/>
  <c r="ME18" i="24"/>
  <c r="LO25" i="24"/>
  <c r="LQ25" i="24"/>
  <c r="LX24" i="24" s="1"/>
  <c r="LW41" i="24"/>
  <c r="MD16" i="24"/>
  <c r="MI39" i="24"/>
  <c r="MC38" i="24"/>
  <c r="LN15" i="24"/>
  <c r="LH14" i="24"/>
  <c r="LP21" i="24"/>
  <c r="LO17" i="24"/>
  <c r="MB41" i="24"/>
  <c r="LV40" i="24"/>
  <c r="MI41" i="24"/>
  <c r="MC40" i="24"/>
  <c r="LQ9" i="24"/>
  <c r="ME37" i="24"/>
  <c r="LQ11" i="24"/>
  <c r="MD33" i="24"/>
  <c r="LX32" i="24"/>
  <c r="MC41" i="24"/>
  <c r="LW40" i="24"/>
  <c r="LU25" i="24"/>
  <c r="LO24" i="24"/>
  <c r="LN16" i="24"/>
  <c r="LH15" i="24"/>
  <c r="ME38" i="24"/>
  <c r="LY37" i="24"/>
  <c r="LN11" i="24"/>
  <c r="LH10" i="24"/>
  <c r="MC33" i="24"/>
  <c r="LQ12" i="24"/>
  <c r="LK11" i="24"/>
  <c r="LR23" i="24"/>
  <c r="MB32" i="24"/>
  <c r="LV31" i="24"/>
  <c r="LU31" i="24"/>
  <c r="LO30" i="24"/>
  <c r="LI15" i="24"/>
  <c r="LU9" i="24"/>
  <c r="LO8" i="24"/>
  <c r="ME39" i="24"/>
  <c r="LY38" i="24"/>
  <c r="LO15" i="24"/>
  <c r="LI14" i="24"/>
  <c r="LW18" i="24"/>
  <c r="LQ17" i="24"/>
  <c r="MC31" i="24"/>
  <c r="MP31" i="24" s="1"/>
  <c r="LW30" i="24"/>
  <c r="LU16" i="24"/>
  <c r="LP7" i="24"/>
  <c r="LH19" i="24"/>
  <c r="DA37" i="12"/>
  <c r="ME32" i="24"/>
  <c r="LO12" i="24"/>
  <c r="LI11" i="24"/>
  <c r="MB27" i="24"/>
  <c r="LV27" i="24"/>
  <c r="MF29" i="24"/>
  <c r="LO19" i="24"/>
  <c r="MB31" i="24"/>
  <c r="LV30" i="24"/>
  <c r="CY41" i="11"/>
  <c r="CY41" i="12" s="1"/>
  <c r="CH41" i="11"/>
  <c r="CH41" i="12" s="1"/>
  <c r="CC41" i="11"/>
  <c r="CC41" i="12" s="1"/>
  <c r="CE33" i="11"/>
  <c r="CE33" i="12" s="1"/>
  <c r="CG33" i="11"/>
  <c r="CG33" i="12" s="1"/>
  <c r="BR33" i="11"/>
  <c r="BR33" i="12" s="1"/>
  <c r="CK33" i="11"/>
  <c r="CK33" i="12" s="1"/>
  <c r="BR38" i="11"/>
  <c r="BR38" i="12" s="1"/>
  <c r="CF38" i="11"/>
  <c r="CF38" i="12" s="1"/>
  <c r="CB38" i="11"/>
  <c r="CB38" i="12" s="1"/>
  <c r="BT36" i="11"/>
  <c r="BT36" i="12" s="1"/>
  <c r="BY36" i="11"/>
  <c r="BY36" i="12" s="1"/>
  <c r="CN31" i="11"/>
  <c r="BV31" i="11"/>
  <c r="BV31" i="12" s="1"/>
  <c r="CC31" i="11"/>
  <c r="CC31" i="12" s="1"/>
  <c r="BT31" i="11"/>
  <c r="BT31" i="12" s="1"/>
  <c r="CD40" i="11"/>
  <c r="CD40" i="12" s="1"/>
  <c r="CY40" i="11"/>
  <c r="CY40" i="12" s="1"/>
  <c r="BZ40" i="11"/>
  <c r="BZ40" i="12" s="1"/>
  <c r="CK35" i="11"/>
  <c r="CK35" i="12" s="1"/>
  <c r="CH35" i="11"/>
  <c r="CH35" i="12" s="1"/>
  <c r="CI35" i="11"/>
  <c r="CI35" i="12" s="1"/>
  <c r="CB35" i="11"/>
  <c r="CB35" i="12" s="1"/>
  <c r="BX34" i="11"/>
  <c r="BX34" i="12" s="1"/>
  <c r="CY34" i="11"/>
  <c r="CY34" i="12" s="1"/>
  <c r="BZ34" i="11"/>
  <c r="BZ34" i="12" s="1"/>
  <c r="T12" i="11"/>
  <c r="Z10" i="11"/>
  <c r="AA28" i="11"/>
  <c r="AF11" i="11"/>
  <c r="P34" i="13"/>
  <c r="CR42" i="17"/>
  <c r="AJ9" i="11"/>
  <c r="KY42" i="24"/>
  <c r="AA27" i="11"/>
  <c r="I28" i="13"/>
  <c r="BQ11" i="17"/>
  <c r="AH8" i="11"/>
  <c r="AA24" i="11"/>
  <c r="CO20" i="17"/>
  <c r="BQ14" i="17"/>
  <c r="CM41" i="11"/>
  <c r="CM41" i="12" s="1"/>
  <c r="CD41" i="11"/>
  <c r="CD41" i="12" s="1"/>
  <c r="BY41" i="11"/>
  <c r="BY41" i="12" s="1"/>
  <c r="CD33" i="11"/>
  <c r="CD33" i="12" s="1"/>
  <c r="BX33" i="11"/>
  <c r="BX33" i="12" s="1"/>
  <c r="BX38" i="11"/>
  <c r="BX38" i="12" s="1"/>
  <c r="BY38" i="11"/>
  <c r="BY38" i="12" s="1"/>
  <c r="BU38" i="11"/>
  <c r="BU38" i="12" s="1"/>
  <c r="CM36" i="11"/>
  <c r="CM36" i="12" s="1"/>
  <c r="CY36" i="11"/>
  <c r="CY36" i="12" s="1"/>
  <c r="CB36" i="11"/>
  <c r="CB36" i="12" s="1"/>
  <c r="CJ36" i="11"/>
  <c r="CJ36" i="12" s="1"/>
  <c r="CF31" i="11"/>
  <c r="CF31" i="12" s="1"/>
  <c r="CM31" i="11"/>
  <c r="CM31" i="12" s="1"/>
  <c r="CL31" i="11"/>
  <c r="CL31" i="12" s="1"/>
  <c r="CI31" i="11"/>
  <c r="CI31" i="12" s="1"/>
  <c r="LD26" i="24"/>
  <c r="CJ40" i="11"/>
  <c r="CJ40" i="12" s="1"/>
  <c r="CG40" i="11"/>
  <c r="CG40" i="12" s="1"/>
  <c r="CA35" i="11"/>
  <c r="CA35" i="12" s="1"/>
  <c r="CL35" i="11"/>
  <c r="CL35" i="12" s="1"/>
  <c r="BZ35" i="11"/>
  <c r="BZ35" i="12" s="1"/>
  <c r="CE34" i="11"/>
  <c r="CE34" i="12" s="1"/>
  <c r="BU34" i="11"/>
  <c r="BU34" i="12" s="1"/>
  <c r="CJ34" i="11"/>
  <c r="CJ34" i="12" s="1"/>
  <c r="Z13" i="11"/>
  <c r="AH32" i="11"/>
  <c r="T9" i="11"/>
  <c r="CP18" i="17"/>
  <c r="CP17" i="17"/>
  <c r="AF19" i="11"/>
  <c r="DB37" i="11"/>
  <c r="DB37" i="12" s="1"/>
  <c r="AD8" i="11"/>
  <c r="AG28" i="11"/>
  <c r="AF16" i="11"/>
  <c r="CP21" i="17"/>
  <c r="CU11" i="17"/>
  <c r="AJ8" i="11"/>
  <c r="CP7" i="17"/>
  <c r="BQ20" i="17"/>
  <c r="CU19" i="17"/>
  <c r="I41" i="13"/>
  <c r="MC42" i="24"/>
  <c r="CF41" i="11"/>
  <c r="CF41" i="12" s="1"/>
  <c r="CE41" i="11"/>
  <c r="CE41" i="12" s="1"/>
  <c r="BW41" i="11"/>
  <c r="BW41" i="12" s="1"/>
  <c r="CL41" i="11"/>
  <c r="CL41" i="12" s="1"/>
  <c r="CI33" i="11"/>
  <c r="CI33" i="12" s="1"/>
  <c r="BU33" i="11"/>
  <c r="BU33" i="12" s="1"/>
  <c r="CN38" i="11"/>
  <c r="CL38" i="11"/>
  <c r="CL38" i="12" s="1"/>
  <c r="CK38" i="11"/>
  <c r="CK38" i="12" s="1"/>
  <c r="BZ36" i="11"/>
  <c r="BZ36" i="12" s="1"/>
  <c r="CN36" i="11"/>
  <c r="BW36" i="11"/>
  <c r="BW36" i="12" s="1"/>
  <c r="CD31" i="11"/>
  <c r="CD31" i="12" s="1"/>
  <c r="BY31" i="11"/>
  <c r="BY31" i="12" s="1"/>
  <c r="BX40" i="11"/>
  <c r="BX40" i="12" s="1"/>
  <c r="CE40" i="11"/>
  <c r="CE40" i="12" s="1"/>
  <c r="CM40" i="11"/>
  <c r="CM40" i="12" s="1"/>
  <c r="BX35" i="11"/>
  <c r="BX35" i="12" s="1"/>
  <c r="BU35" i="11"/>
  <c r="BU35" i="12" s="1"/>
  <c r="CG34" i="11"/>
  <c r="CG34" i="12" s="1"/>
  <c r="CN34" i="11"/>
  <c r="BS34" i="11"/>
  <c r="BS34" i="12" s="1"/>
  <c r="Z19" i="11"/>
  <c r="AA20" i="11"/>
  <c r="Z18" i="11"/>
  <c r="CP27" i="17"/>
  <c r="DB15" i="17"/>
  <c r="BQ15" i="17"/>
  <c r="CU37" i="11"/>
  <c r="CU37" i="12" s="1"/>
  <c r="AJ12" i="11"/>
  <c r="AH17" i="11"/>
  <c r="AG30" i="11"/>
  <c r="CQ24" i="17"/>
  <c r="CP22" i="17"/>
  <c r="DB11" i="17"/>
  <c r="AD7" i="11"/>
  <c r="LB26" i="24"/>
  <c r="CO16" i="17"/>
  <c r="AH39" i="11"/>
  <c r="CR38" i="17"/>
  <c r="LP26" i="24"/>
  <c r="L33" i="13"/>
  <c r="LU26" i="24"/>
  <c r="BU41" i="11"/>
  <c r="BU41" i="12" s="1"/>
  <c r="BT41" i="11"/>
  <c r="BT41" i="12" s="1"/>
  <c r="CF33" i="11"/>
  <c r="CF33" i="12" s="1"/>
  <c r="CH33" i="11"/>
  <c r="CH33" i="12" s="1"/>
  <c r="CY33" i="11"/>
  <c r="CY33" i="12" s="1"/>
  <c r="BS38" i="11"/>
  <c r="BS38" i="12" s="1"/>
  <c r="CD38" i="11"/>
  <c r="CD38" i="12" s="1"/>
  <c r="BV38" i="11"/>
  <c r="BV38" i="12" s="1"/>
  <c r="CA38" i="11"/>
  <c r="CA38" i="12" s="1"/>
  <c r="CH36" i="11"/>
  <c r="CH36" i="12" s="1"/>
  <c r="CG36" i="11"/>
  <c r="CG36" i="12" s="1"/>
  <c r="CK36" i="11"/>
  <c r="CK36" i="12" s="1"/>
  <c r="BX31" i="11"/>
  <c r="BX31" i="12" s="1"/>
  <c r="BU31" i="11"/>
  <c r="BU31" i="12" s="1"/>
  <c r="BU40" i="11"/>
  <c r="BU40" i="12" s="1"/>
  <c r="BV40" i="11"/>
  <c r="BV40" i="12" s="1"/>
  <c r="CJ35" i="11"/>
  <c r="CJ35" i="12" s="1"/>
  <c r="CF35" i="11"/>
  <c r="CF35" i="12" s="1"/>
  <c r="CE35" i="11"/>
  <c r="CE35" i="12" s="1"/>
  <c r="CD34" i="11"/>
  <c r="CD34" i="12" s="1"/>
  <c r="T18" i="11"/>
  <c r="AG8" i="11"/>
  <c r="AG21" i="11"/>
  <c r="AG16" i="11"/>
  <c r="T17" i="11"/>
  <c r="CP31" i="17"/>
  <c r="CP32" i="17"/>
  <c r="CP12" i="17"/>
  <c r="CQ25" i="17"/>
  <c r="CU15" i="17"/>
  <c r="CO7" i="17"/>
  <c r="AD11" i="11"/>
  <c r="AA29" i="11"/>
  <c r="CQ28" i="17"/>
  <c r="G38" i="13"/>
  <c r="CQ26" i="17"/>
  <c r="M39" i="13"/>
  <c r="DB20" i="17"/>
  <c r="DB19" i="17"/>
  <c r="MI42" i="24"/>
  <c r="BR41" i="11"/>
  <c r="BR41" i="12" s="1"/>
  <c r="CG41" i="11"/>
  <c r="CG41" i="12" s="1"/>
  <c r="CA33" i="11"/>
  <c r="CA33" i="12" s="1"/>
  <c r="BS33" i="11"/>
  <c r="BS33" i="12" s="1"/>
  <c r="BT38" i="11"/>
  <c r="BT38" i="12" s="1"/>
  <c r="CI38" i="11"/>
  <c r="CI38" i="12" s="1"/>
  <c r="CE38" i="11"/>
  <c r="CE38" i="12" s="1"/>
  <c r="CY38" i="11"/>
  <c r="CY38" i="12" s="1"/>
  <c r="CE36" i="11"/>
  <c r="CE36" i="12" s="1"/>
  <c r="CD36" i="11"/>
  <c r="CD36" i="12" s="1"/>
  <c r="BX36" i="11"/>
  <c r="BX36" i="12" s="1"/>
  <c r="CE31" i="11"/>
  <c r="CE31" i="12" s="1"/>
  <c r="CK31" i="11"/>
  <c r="CK31" i="12" s="1"/>
  <c r="BS31" i="11"/>
  <c r="BS31" i="12" s="1"/>
  <c r="CH40" i="11"/>
  <c r="CH40" i="12" s="1"/>
  <c r="CC40" i="11"/>
  <c r="CC40" i="12" s="1"/>
  <c r="BR40" i="11"/>
  <c r="BR40" i="12" s="1"/>
  <c r="BY35" i="11"/>
  <c r="BY35" i="12" s="1"/>
  <c r="CM35" i="11"/>
  <c r="CM35" i="12" s="1"/>
  <c r="BT35" i="11"/>
  <c r="BT35" i="12" s="1"/>
  <c r="BR34" i="11"/>
  <c r="BR34" i="12" s="1"/>
  <c r="CL34" i="11"/>
  <c r="CL34" i="12" s="1"/>
  <c r="CI34" i="11"/>
  <c r="CI34" i="12" s="1"/>
  <c r="BY34" i="11"/>
  <c r="BY34" i="12" s="1"/>
  <c r="LQ42" i="24"/>
  <c r="AF33" i="13"/>
  <c r="AA7" i="11"/>
  <c r="AF15" i="11"/>
  <c r="AA15" i="11"/>
  <c r="CO15" i="17"/>
  <c r="CO19" i="17"/>
  <c r="AF9" i="11"/>
  <c r="AH29" i="11"/>
  <c r="AH21" i="11"/>
  <c r="K37" i="13"/>
  <c r="CQ9" i="17"/>
  <c r="BQ16" i="17"/>
  <c r="M32" i="13"/>
  <c r="CU20" i="17"/>
  <c r="DB16" i="17"/>
  <c r="CK41" i="11"/>
  <c r="CK41" i="12" s="1"/>
  <c r="CA41" i="11"/>
  <c r="CA41" i="12" s="1"/>
  <c r="BV41" i="11"/>
  <c r="BV41" i="12" s="1"/>
  <c r="BZ33" i="11"/>
  <c r="BZ33" i="12" s="1"/>
  <c r="CB33" i="11"/>
  <c r="CB33" i="12" s="1"/>
  <c r="CM33" i="11"/>
  <c r="CM33" i="12" s="1"/>
  <c r="CL33" i="11"/>
  <c r="CL33" i="12" s="1"/>
  <c r="CM38" i="11"/>
  <c r="CM38" i="12" s="1"/>
  <c r="MK42" i="24"/>
  <c r="K42" i="13" s="1"/>
  <c r="CL36" i="11"/>
  <c r="CL36" i="12" s="1"/>
  <c r="BU36" i="11"/>
  <c r="BU36" i="12" s="1"/>
  <c r="CC36" i="11"/>
  <c r="CC36" i="12" s="1"/>
  <c r="BW31" i="11"/>
  <c r="BW31" i="12" s="1"/>
  <c r="CY31" i="11"/>
  <c r="CY31" i="12" s="1"/>
  <c r="CN40" i="11"/>
  <c r="CF40" i="11"/>
  <c r="CF40" i="12" s="1"/>
  <c r="CK40" i="11"/>
  <c r="CK40" i="12" s="1"/>
  <c r="BY40" i="11"/>
  <c r="BY40" i="12" s="1"/>
  <c r="BS35" i="11"/>
  <c r="BS35" i="12" s="1"/>
  <c r="BW35" i="11"/>
  <c r="BW35" i="12" s="1"/>
  <c r="CG35" i="11"/>
  <c r="CG35" i="12" s="1"/>
  <c r="CA34" i="11"/>
  <c r="CA34" i="12" s="1"/>
  <c r="BW34" i="11"/>
  <c r="BW34" i="12" s="1"/>
  <c r="CB34" i="11"/>
  <c r="CB34" i="12" s="1"/>
  <c r="BT34" i="11"/>
  <c r="BT34" i="12" s="1"/>
  <c r="Z14" i="11"/>
  <c r="CQ34" i="17"/>
  <c r="AJ13" i="11"/>
  <c r="AH22" i="11"/>
  <c r="CR40" i="17"/>
  <c r="CP10" i="17"/>
  <c r="CQ36" i="17"/>
  <c r="Z15" i="11"/>
  <c r="BQ19" i="17"/>
  <c r="CP30" i="17"/>
  <c r="AG15" i="11"/>
  <c r="AF14" i="11"/>
  <c r="I39" i="13"/>
  <c r="K40" i="13"/>
  <c r="LW26" i="24"/>
  <c r="BX41" i="11"/>
  <c r="BX41" i="12" s="1"/>
  <c r="BZ41" i="11"/>
  <c r="BZ41" i="12" s="1"/>
  <c r="CI41" i="11"/>
  <c r="CI41" i="12" s="1"/>
  <c r="BT33" i="11"/>
  <c r="BT33" i="12" s="1"/>
  <c r="BW33" i="11"/>
  <c r="BW33" i="12" s="1"/>
  <c r="CN33" i="11"/>
  <c r="BY33" i="11"/>
  <c r="BY33" i="12" s="1"/>
  <c r="BW38" i="11"/>
  <c r="BW38" i="12" s="1"/>
  <c r="BZ38" i="11"/>
  <c r="BZ38" i="12" s="1"/>
  <c r="CJ38" i="11"/>
  <c r="CJ38" i="12" s="1"/>
  <c r="CI36" i="11"/>
  <c r="CI36" i="12" s="1"/>
  <c r="BS36" i="11"/>
  <c r="BS36" i="12" s="1"/>
  <c r="BR36" i="11"/>
  <c r="BR36" i="12" s="1"/>
  <c r="BZ31" i="11"/>
  <c r="BZ31" i="12" s="1"/>
  <c r="CB31" i="11"/>
  <c r="CB31" i="12" s="1"/>
  <c r="CH31" i="11"/>
  <c r="CH31" i="12" s="1"/>
  <c r="CB40" i="11"/>
  <c r="CB40" i="12" s="1"/>
  <c r="BT40" i="11"/>
  <c r="BT40" i="12" s="1"/>
  <c r="CL40" i="11"/>
  <c r="CL40" i="12" s="1"/>
  <c r="CI40" i="11"/>
  <c r="CI40" i="12" s="1"/>
  <c r="BR35" i="11"/>
  <c r="BR35" i="12" s="1"/>
  <c r="CY35" i="11"/>
  <c r="CY35" i="12" s="1"/>
  <c r="BV35" i="11"/>
  <c r="BV35" i="12" s="1"/>
  <c r="BV34" i="11"/>
  <c r="BV34" i="12" s="1"/>
  <c r="CF34" i="11"/>
  <c r="CF34" i="12" s="1"/>
  <c r="CM34" i="11"/>
  <c r="CM34" i="12" s="1"/>
  <c r="T13" i="11"/>
  <c r="AJ18" i="11"/>
  <c r="AD12" i="11"/>
  <c r="CR39" i="17"/>
  <c r="CQ33" i="17"/>
  <c r="CP13" i="17"/>
  <c r="T14" i="11"/>
  <c r="DB14" i="17"/>
  <c r="CR35" i="17"/>
  <c r="CO11" i="17"/>
  <c r="AH20" i="11"/>
  <c r="AB11" i="11"/>
  <c r="AG20" i="11"/>
  <c r="AA14" i="11"/>
  <c r="AF20" i="11"/>
  <c r="AF8" i="11"/>
  <c r="DB7" i="17"/>
  <c r="CO37" i="11"/>
  <c r="CO37" i="12" s="1"/>
  <c r="CU16" i="17"/>
  <c r="P31" i="13"/>
  <c r="J31" i="13"/>
  <c r="BS41" i="11"/>
  <c r="BS41" i="12" s="1"/>
  <c r="CJ41" i="11"/>
  <c r="CJ41" i="12" s="1"/>
  <c r="CB41" i="11"/>
  <c r="CB41" i="12" s="1"/>
  <c r="CN41" i="11"/>
  <c r="CC33" i="11"/>
  <c r="CC33" i="12" s="1"/>
  <c r="BV33" i="11"/>
  <c r="BV33" i="12" s="1"/>
  <c r="CJ33" i="11"/>
  <c r="CJ33" i="12" s="1"/>
  <c r="CG38" i="11"/>
  <c r="CG38" i="12" s="1"/>
  <c r="CC38" i="11"/>
  <c r="CC38" i="12" s="1"/>
  <c r="CH38" i="11"/>
  <c r="CH38" i="12" s="1"/>
  <c r="CF36" i="11"/>
  <c r="CF36" i="12" s="1"/>
  <c r="CA36" i="11"/>
  <c r="CA36" i="12" s="1"/>
  <c r="BV36" i="11"/>
  <c r="BV36" i="12" s="1"/>
  <c r="BR31" i="11"/>
  <c r="BR31" i="12" s="1"/>
  <c r="CA31" i="11"/>
  <c r="CA31" i="12" s="1"/>
  <c r="CG31" i="11"/>
  <c r="CG31" i="12" s="1"/>
  <c r="CJ31" i="11"/>
  <c r="CJ31" i="12" s="1"/>
  <c r="CA40" i="11"/>
  <c r="CA40" i="12" s="1"/>
  <c r="BW40" i="11"/>
  <c r="BW40" i="12" s="1"/>
  <c r="BS40" i="11"/>
  <c r="BS40" i="12" s="1"/>
  <c r="CD35" i="11"/>
  <c r="CD35" i="12" s="1"/>
  <c r="CN35" i="11"/>
  <c r="CC35" i="11"/>
  <c r="CC35" i="12" s="1"/>
  <c r="CH34" i="11"/>
  <c r="CH34" i="12" s="1"/>
  <c r="CC34" i="11"/>
  <c r="CC34" i="12" s="1"/>
  <c r="CK34" i="11"/>
  <c r="CK34" i="12" s="1"/>
  <c r="AJ22" i="11"/>
  <c r="AG29" i="11"/>
  <c r="CR37" i="17"/>
  <c r="AI22" i="11"/>
  <c r="CP23" i="17"/>
  <c r="CU14" i="17"/>
  <c r="K35" i="13"/>
  <c r="AJ23" i="11"/>
  <c r="AB7" i="11"/>
  <c r="KZ26" i="24"/>
  <c r="CP8" i="17"/>
  <c r="AG25" i="11"/>
  <c r="AA19" i="11"/>
  <c r="CQ29" i="17"/>
  <c r="CO14" i="17"/>
  <c r="BQ37" i="11"/>
  <c r="BQ37" i="12" s="1"/>
  <c r="CN31" i="12"/>
  <c r="AH42" i="11"/>
  <c r="CN38" i="12"/>
  <c r="CN36" i="12"/>
  <c r="CN34" i="12"/>
  <c r="AB18" i="25"/>
  <c r="AK26" i="11"/>
  <c r="Y18" i="25"/>
  <c r="CN40" i="12"/>
  <c r="CN33" i="12"/>
  <c r="CN41" i="12"/>
  <c r="CN35" i="12"/>
  <c r="Z18" i="25"/>
  <c r="AI26" i="11"/>
  <c r="LX23" i="24" l="1"/>
  <c r="ME22" i="24"/>
  <c r="BL70" i="17"/>
  <c r="BL71" i="17"/>
  <c r="LQ31" i="24"/>
  <c r="LX34" i="24"/>
  <c r="LZ7" i="24"/>
  <c r="MB39" i="24"/>
  <c r="CZ70" i="17"/>
  <c r="BN71" i="17"/>
  <c r="LR9" i="24"/>
  <c r="LZ38" i="24"/>
  <c r="MM38" i="24" s="1"/>
  <c r="LR30" i="24"/>
  <c r="CV70" i="17"/>
  <c r="LR21" i="24"/>
  <c r="LP16" i="24"/>
  <c r="BL35" i="12"/>
  <c r="BK35" i="12" s="1"/>
  <c r="BO35" i="12" s="1"/>
  <c r="BP35" i="12" s="1"/>
  <c r="BL41" i="12"/>
  <c r="BK41" i="12" s="1"/>
  <c r="BO41" i="12" s="1"/>
  <c r="BP41" i="12" s="1"/>
  <c r="DA41" i="12" s="1"/>
  <c r="BL33" i="12"/>
  <c r="BK33" i="12" s="1"/>
  <c r="BO33" i="12" s="1"/>
  <c r="BP33" i="12" s="1"/>
  <c r="BL40" i="12"/>
  <c r="BK40" i="12" s="1"/>
  <c r="BO40" i="12" s="1"/>
  <c r="BP40" i="12" s="1"/>
  <c r="DA40" i="12" s="1"/>
  <c r="BL34" i="12"/>
  <c r="BK34" i="12" s="1"/>
  <c r="BO34" i="12" s="1"/>
  <c r="BP34" i="12" s="1"/>
  <c r="BL36" i="12"/>
  <c r="BK36" i="12" s="1"/>
  <c r="BO36" i="12" s="1"/>
  <c r="BP36" i="12" s="1"/>
  <c r="DA36" i="12" s="1"/>
  <c r="BL38" i="12"/>
  <c r="BK38" i="12" s="1"/>
  <c r="BO38" i="12" s="1"/>
  <c r="BP38" i="12" s="1"/>
  <c r="BH42" i="11"/>
  <c r="CS42" i="11"/>
  <c r="AW42" i="11"/>
  <c r="CT42" i="11"/>
  <c r="AO42" i="11"/>
  <c r="AU42" i="11"/>
  <c r="AV42" i="11"/>
  <c r="BI42" i="11"/>
  <c r="BJ42" i="11"/>
  <c r="BD42" i="11"/>
  <c r="BG42" i="11"/>
  <c r="BB42" i="11"/>
  <c r="CW42" i="11"/>
  <c r="AP42" i="11"/>
  <c r="BF42" i="11"/>
  <c r="AY42" i="11"/>
  <c r="CX42" i="11"/>
  <c r="AQ42" i="11"/>
  <c r="AN42" i="11"/>
  <c r="AS42" i="11"/>
  <c r="AR42" i="11"/>
  <c r="BC42" i="11"/>
  <c r="AT42" i="11"/>
  <c r="BA42" i="11"/>
  <c r="AZ42" i="11"/>
  <c r="AX42" i="11"/>
  <c r="BE42" i="11"/>
  <c r="BL31" i="12"/>
  <c r="BK31" i="12" s="1"/>
  <c r="BO31" i="12" s="1"/>
  <c r="BP31" i="12" s="1"/>
  <c r="DA31" i="12" s="1"/>
  <c r="AY25" i="11"/>
  <c r="CX25" i="11"/>
  <c r="BF25" i="11"/>
  <c r="AO25" i="11"/>
  <c r="BH25" i="11"/>
  <c r="AV25" i="11"/>
  <c r="AT25" i="11"/>
  <c r="AZ25" i="11"/>
  <c r="AS25" i="11"/>
  <c r="AN25" i="11"/>
  <c r="AW25" i="11"/>
  <c r="AP25" i="11"/>
  <c r="AX25" i="11"/>
  <c r="BA25" i="11"/>
  <c r="CS25" i="11"/>
  <c r="BB25" i="11"/>
  <c r="AU25" i="11"/>
  <c r="BG25" i="11"/>
  <c r="BJ25" i="11"/>
  <c r="BC25" i="11"/>
  <c r="CT25" i="11"/>
  <c r="BE25" i="11"/>
  <c r="CW25" i="11"/>
  <c r="BI25" i="11"/>
  <c r="AQ25" i="11"/>
  <c r="AR25" i="11"/>
  <c r="BD25" i="11"/>
  <c r="LG25" i="24"/>
  <c r="AB68" i="11"/>
  <c r="AB65" i="11"/>
  <c r="AB63" i="11"/>
  <c r="AB66" i="11"/>
  <c r="AB70" i="11"/>
  <c r="AB69" i="11"/>
  <c r="AB64" i="11"/>
  <c r="AB67" i="11"/>
  <c r="DC37" i="17"/>
  <c r="BL35" i="11"/>
  <c r="BK35" i="11" s="1"/>
  <c r="BL41" i="11"/>
  <c r="BK41" i="11" s="1"/>
  <c r="DB71" i="17"/>
  <c r="DB70" i="17"/>
  <c r="AF66" i="11"/>
  <c r="AF68" i="11"/>
  <c r="AF63" i="11"/>
  <c r="AF64" i="11"/>
  <c r="AF67" i="11"/>
  <c r="AF65" i="11"/>
  <c r="AF70" i="11"/>
  <c r="AF69" i="11"/>
  <c r="DC35" i="17"/>
  <c r="DC39" i="17"/>
  <c r="BL33" i="11"/>
  <c r="BK33" i="11" s="1"/>
  <c r="DC40" i="17"/>
  <c r="AZ22" i="11"/>
  <c r="AO22" i="11"/>
  <c r="BA22" i="11"/>
  <c r="BH22" i="11"/>
  <c r="AW22" i="11"/>
  <c r="AR22" i="11"/>
  <c r="BI22" i="11"/>
  <c r="CT22" i="11"/>
  <c r="BB22" i="11"/>
  <c r="CW22" i="11"/>
  <c r="BD22" i="11"/>
  <c r="CS22" i="11"/>
  <c r="BG22" i="11"/>
  <c r="CX22" i="11"/>
  <c r="AX22" i="11"/>
  <c r="BJ22" i="11"/>
  <c r="AS22" i="11"/>
  <c r="BC22" i="11"/>
  <c r="AV22" i="11"/>
  <c r="BE22" i="11"/>
  <c r="AP22" i="11"/>
  <c r="AQ22" i="11"/>
  <c r="BF22" i="11"/>
  <c r="AT22" i="11"/>
  <c r="AN22" i="11"/>
  <c r="AY22" i="11"/>
  <c r="AU22" i="11"/>
  <c r="BL40" i="11"/>
  <c r="BK40" i="11" s="1"/>
  <c r="AN29" i="11"/>
  <c r="AT29" i="11"/>
  <c r="BG29" i="11"/>
  <c r="AR29" i="11"/>
  <c r="BJ29" i="11"/>
  <c r="BB29" i="11"/>
  <c r="AW29" i="11"/>
  <c r="CT29" i="11"/>
  <c r="BD29" i="11"/>
  <c r="CS29" i="11"/>
  <c r="BA29" i="11"/>
  <c r="AV29" i="11"/>
  <c r="AQ29" i="11"/>
  <c r="BF29" i="11"/>
  <c r="AS29" i="11"/>
  <c r="AO29" i="11"/>
  <c r="BE29" i="11"/>
  <c r="AU29" i="11"/>
  <c r="AY29" i="11"/>
  <c r="BI29" i="11"/>
  <c r="AZ29" i="11"/>
  <c r="BC29" i="11"/>
  <c r="CW29" i="11"/>
  <c r="BH29" i="11"/>
  <c r="AX29" i="11"/>
  <c r="AP29" i="11"/>
  <c r="CX29" i="11"/>
  <c r="CO70" i="17"/>
  <c r="CO71" i="17"/>
  <c r="AX21" i="11"/>
  <c r="AR21" i="11"/>
  <c r="CW21" i="11"/>
  <c r="BA21" i="11"/>
  <c r="AV21" i="11"/>
  <c r="AQ21" i="11"/>
  <c r="AY21" i="11"/>
  <c r="AP21" i="11"/>
  <c r="AT21" i="11"/>
  <c r="AW21" i="11"/>
  <c r="CS21" i="11"/>
  <c r="AS21" i="11"/>
  <c r="BD21" i="11"/>
  <c r="CT21" i="11"/>
  <c r="AU21" i="11"/>
  <c r="AZ21" i="11"/>
  <c r="AO21" i="11"/>
  <c r="BI21" i="11"/>
  <c r="BC21" i="11"/>
  <c r="BE21" i="11"/>
  <c r="BB21" i="11"/>
  <c r="BF21" i="11"/>
  <c r="BG21" i="11"/>
  <c r="AN21" i="11"/>
  <c r="BH21" i="11"/>
  <c r="CX21" i="11"/>
  <c r="BJ21" i="11"/>
  <c r="DC38" i="17"/>
  <c r="BH39" i="11"/>
  <c r="AV39" i="11"/>
  <c r="BF39" i="11"/>
  <c r="CX39" i="11"/>
  <c r="CW39" i="11"/>
  <c r="AT39" i="11"/>
  <c r="BJ39" i="11"/>
  <c r="AO39" i="11"/>
  <c r="CS39" i="11"/>
  <c r="AY39" i="11"/>
  <c r="BE39" i="11"/>
  <c r="AZ39" i="11"/>
  <c r="BI39" i="11"/>
  <c r="AS39" i="11"/>
  <c r="BG39" i="11"/>
  <c r="BB39" i="11"/>
  <c r="BC39" i="11"/>
  <c r="BA39" i="11"/>
  <c r="CT39" i="11"/>
  <c r="AQ39" i="11"/>
  <c r="AR39" i="11"/>
  <c r="AN39" i="11"/>
  <c r="AW39" i="11"/>
  <c r="AP39" i="11"/>
  <c r="AU39" i="11"/>
  <c r="AX39" i="11"/>
  <c r="BD39" i="11"/>
  <c r="LI25" i="24"/>
  <c r="AD65" i="11"/>
  <c r="AD64" i="11"/>
  <c r="AD70" i="11"/>
  <c r="AD69" i="11"/>
  <c r="AD67" i="11"/>
  <c r="AD63" i="11"/>
  <c r="AD66" i="11"/>
  <c r="AD68" i="11"/>
  <c r="BJ30" i="11"/>
  <c r="BC30" i="11"/>
  <c r="BB30" i="11"/>
  <c r="BD30" i="11"/>
  <c r="AO30" i="11"/>
  <c r="CT30" i="11"/>
  <c r="AS30" i="11"/>
  <c r="AR30" i="11"/>
  <c r="AX30" i="11"/>
  <c r="AZ30" i="11"/>
  <c r="BI30" i="11"/>
  <c r="CS30" i="11"/>
  <c r="BA30" i="11"/>
  <c r="CW30" i="11"/>
  <c r="AW30" i="11"/>
  <c r="CX30" i="11"/>
  <c r="BG30" i="11"/>
  <c r="BF30" i="11"/>
  <c r="AQ30" i="11"/>
  <c r="AT30" i="11"/>
  <c r="AU30" i="11"/>
  <c r="AV30" i="11"/>
  <c r="BH30" i="11"/>
  <c r="BE30" i="11"/>
  <c r="AY30" i="11"/>
  <c r="AN30" i="11"/>
  <c r="AP30" i="11"/>
  <c r="AP20" i="11"/>
  <c r="AT20" i="11"/>
  <c r="AZ20" i="11"/>
  <c r="BD20" i="11"/>
  <c r="BG20" i="11"/>
  <c r="CT20" i="11"/>
  <c r="AN20" i="11"/>
  <c r="AR20" i="11"/>
  <c r="BF20" i="11"/>
  <c r="BI20" i="11"/>
  <c r="AU20" i="11"/>
  <c r="BB20" i="11"/>
  <c r="BM20" i="11" s="1"/>
  <c r="BC20" i="11"/>
  <c r="CW20" i="11"/>
  <c r="AX20" i="11"/>
  <c r="BA20" i="11"/>
  <c r="AS20" i="11"/>
  <c r="BH20" i="11"/>
  <c r="AV20" i="11"/>
  <c r="CX20" i="11"/>
  <c r="AY20" i="11"/>
  <c r="AO20" i="11"/>
  <c r="BE20" i="11"/>
  <c r="AW20" i="11"/>
  <c r="CS20" i="11"/>
  <c r="BJ20" i="11"/>
  <c r="AQ20" i="11"/>
  <c r="BL34" i="11"/>
  <c r="BK34" i="11" s="1"/>
  <c r="BL36" i="11"/>
  <c r="BK36" i="11" s="1"/>
  <c r="BL38" i="11"/>
  <c r="BK38" i="11" s="1"/>
  <c r="AJ63" i="11"/>
  <c r="AJ69" i="11"/>
  <c r="AJ70" i="11"/>
  <c r="AJ65" i="11"/>
  <c r="AJ67" i="11"/>
  <c r="AJ68" i="11"/>
  <c r="AJ66" i="11"/>
  <c r="AJ64" i="11"/>
  <c r="CU71" i="17"/>
  <c r="CU70" i="17"/>
  <c r="T67" i="11"/>
  <c r="T63" i="11"/>
  <c r="T66" i="11"/>
  <c r="T69" i="11"/>
  <c r="T65" i="11"/>
  <c r="T70" i="11"/>
  <c r="T64" i="11"/>
  <c r="T68" i="11"/>
  <c r="AX32" i="11"/>
  <c r="BF32" i="11"/>
  <c r="AP32" i="11"/>
  <c r="BE32" i="11"/>
  <c r="BD32" i="11"/>
  <c r="CW32" i="11"/>
  <c r="AT32" i="11"/>
  <c r="AY32" i="11"/>
  <c r="BH32" i="11"/>
  <c r="CT32" i="11"/>
  <c r="AV32" i="11"/>
  <c r="BJ32" i="11"/>
  <c r="AU32" i="11"/>
  <c r="BB32" i="11"/>
  <c r="AN32" i="11"/>
  <c r="CX32" i="11"/>
  <c r="BA32" i="11"/>
  <c r="AW32" i="11"/>
  <c r="AQ32" i="11"/>
  <c r="BG32" i="11"/>
  <c r="AO32" i="11"/>
  <c r="AS32" i="11"/>
  <c r="CS32" i="11"/>
  <c r="BC32" i="11"/>
  <c r="AR32" i="11"/>
  <c r="BI32" i="11"/>
  <c r="AZ32" i="11"/>
  <c r="AO24" i="11"/>
  <c r="BH24" i="11"/>
  <c r="BD24" i="11"/>
  <c r="CW24" i="11"/>
  <c r="BG24" i="11"/>
  <c r="AY24" i="11"/>
  <c r="BI24" i="11"/>
  <c r="AS24" i="11"/>
  <c r="AN24" i="11"/>
  <c r="AV24" i="11"/>
  <c r="BJ24" i="11"/>
  <c r="AU24" i="11"/>
  <c r="CX24" i="11"/>
  <c r="BE24" i="11"/>
  <c r="BF24" i="11"/>
  <c r="AQ24" i="11"/>
  <c r="AZ24" i="11"/>
  <c r="CS24" i="11"/>
  <c r="BB24" i="11"/>
  <c r="CT24" i="11"/>
  <c r="AR24" i="11"/>
  <c r="AT24" i="11"/>
  <c r="AX24" i="11"/>
  <c r="AP24" i="11"/>
  <c r="BA24" i="11"/>
  <c r="BC24" i="11"/>
  <c r="AW24" i="11"/>
  <c r="BQ70" i="17"/>
  <c r="BQ71" i="17"/>
  <c r="LF41" i="24"/>
  <c r="DC42" i="17"/>
  <c r="Z70" i="11"/>
  <c r="Z67" i="11"/>
  <c r="Z64" i="11"/>
  <c r="Z66" i="11"/>
  <c r="Z63" i="11"/>
  <c r="Z65" i="11"/>
  <c r="Z68" i="11"/>
  <c r="Z69" i="11"/>
  <c r="BL31" i="11"/>
  <c r="BK31" i="11" s="1"/>
  <c r="BO20" i="17"/>
  <c r="LE19" i="24"/>
  <c r="KY18" i="24"/>
  <c r="LE24" i="24"/>
  <c r="LK25" i="24"/>
  <c r="LF7" i="24"/>
  <c r="BO11" i="17"/>
  <c r="LH22" i="24"/>
  <c r="LN23" i="24"/>
  <c r="BP13" i="17"/>
  <c r="LM22" i="24"/>
  <c r="LG21" i="24"/>
  <c r="LZ28" i="24"/>
  <c r="LT27" i="24"/>
  <c r="DA33" i="17"/>
  <c r="LN36" i="24"/>
  <c r="LT37" i="24"/>
  <c r="MG37" i="24" s="1"/>
  <c r="LK29" i="24"/>
  <c r="LN22" i="24"/>
  <c r="LH21" i="24"/>
  <c r="BF6" i="24"/>
  <c r="BG5" i="24"/>
  <c r="LX41" i="24"/>
  <c r="BN34" i="11"/>
  <c r="BM34" i="11"/>
  <c r="CZ40" i="11"/>
  <c r="CV40" i="11"/>
  <c r="LJ8" i="24"/>
  <c r="LD7" i="24"/>
  <c r="LJ20" i="24"/>
  <c r="LE14" i="24"/>
  <c r="KY13" i="24"/>
  <c r="LZ35" i="24"/>
  <c r="LT34" i="24"/>
  <c r="LK20" i="24"/>
  <c r="KZ10" i="24"/>
  <c r="BP30" i="17"/>
  <c r="LL20" i="24"/>
  <c r="LY20" i="24" s="1"/>
  <c r="LF19" i="24"/>
  <c r="KX14" i="24"/>
  <c r="KR13" i="24"/>
  <c r="DA36" i="17"/>
  <c r="BP10" i="17"/>
  <c r="LH12" i="24"/>
  <c r="LB11" i="24"/>
  <c r="LZ29" i="24"/>
  <c r="MM29" i="24" s="1"/>
  <c r="LT28" i="24"/>
  <c r="LH17" i="24"/>
  <c r="LN18" i="24"/>
  <c r="CV71" i="17"/>
  <c r="LP23" i="24"/>
  <c r="LJ22" i="24"/>
  <c r="DA34" i="17"/>
  <c r="KX13" i="24"/>
  <c r="KR12" i="24"/>
  <c r="BM31" i="11"/>
  <c r="BN31" i="11"/>
  <c r="LJ14" i="24"/>
  <c r="LK15" i="24"/>
  <c r="LX15" i="24" s="1"/>
  <c r="LM31" i="24"/>
  <c r="LS32" i="24"/>
  <c r="MF32" i="24" s="1"/>
  <c r="LD15" i="24"/>
  <c r="LL22" i="24"/>
  <c r="LF21" i="24"/>
  <c r="LP17" i="24"/>
  <c r="LN13" i="24"/>
  <c r="LD14" i="24"/>
  <c r="BM38" i="11"/>
  <c r="BN38" i="11"/>
  <c r="MB37" i="24"/>
  <c r="LV36" i="24"/>
  <c r="MZ32" i="24"/>
  <c r="LS34" i="24"/>
  <c r="MF34" i="24" s="1"/>
  <c r="LM33" i="24"/>
  <c r="LU36" i="24"/>
  <c r="MA37" i="24"/>
  <c r="MN37" i="24" s="1"/>
  <c r="LL21" i="24"/>
  <c r="LY21" i="24" s="1"/>
  <c r="ML21" i="24" s="1"/>
  <c r="LF20" i="24"/>
  <c r="DA28" i="17"/>
  <c r="LO23" i="24"/>
  <c r="LU24" i="24"/>
  <c r="LL29" i="24"/>
  <c r="LY29" i="24" s="1"/>
  <c r="LF28" i="24"/>
  <c r="LJ9" i="24"/>
  <c r="LD8" i="24"/>
  <c r="BM71" i="17"/>
  <c r="LM36" i="24"/>
  <c r="LS37" i="24"/>
  <c r="MF37" i="24" s="1"/>
  <c r="BO7" i="17"/>
  <c r="BK70" i="17"/>
  <c r="BK71" i="17"/>
  <c r="DA25" i="17"/>
  <c r="BP32" i="17"/>
  <c r="BP31" i="17"/>
  <c r="LE15" i="24"/>
  <c r="KY14" i="24"/>
  <c r="LJ15" i="24"/>
  <c r="LW15" i="24" s="1"/>
  <c r="LQ30" i="24"/>
  <c r="MD30" i="24" s="1"/>
  <c r="LE7" i="24"/>
  <c r="CZ33" i="11"/>
  <c r="CV33" i="11"/>
  <c r="BM41" i="11"/>
  <c r="BN41" i="11"/>
  <c r="LN19" i="24"/>
  <c r="BO16" i="17"/>
  <c r="DA9" i="17"/>
  <c r="LV38" i="24"/>
  <c r="LP37" i="24"/>
  <c r="MT38" i="24"/>
  <c r="LE29" i="24"/>
  <c r="KY28" i="24"/>
  <c r="LH11" i="24"/>
  <c r="LU11" i="24" s="1"/>
  <c r="LB10" i="24"/>
  <c r="BO19" i="17"/>
  <c r="BO15" i="17"/>
  <c r="LQ29" i="24"/>
  <c r="MD29" i="24" s="1"/>
  <c r="LV37" i="24"/>
  <c r="MI37" i="24" s="1"/>
  <c r="LP36" i="24"/>
  <c r="KR16" i="24"/>
  <c r="KX17" i="24"/>
  <c r="LK16" i="24"/>
  <c r="LX16" i="24" s="1"/>
  <c r="LK21" i="24"/>
  <c r="MG31" i="24"/>
  <c r="KX18" i="24"/>
  <c r="KR17" i="24"/>
  <c r="CZ34" i="11"/>
  <c r="CV34" i="11"/>
  <c r="CV35" i="11"/>
  <c r="CZ35" i="11"/>
  <c r="CV41" i="11"/>
  <c r="CZ41" i="11"/>
  <c r="LL39" i="24"/>
  <c r="LY39" i="24" s="1"/>
  <c r="LF38" i="24"/>
  <c r="LH7" i="24"/>
  <c r="DA26" i="17"/>
  <c r="LX31" i="24"/>
  <c r="MK31" i="24" s="1"/>
  <c r="BP21" i="17"/>
  <c r="LK30" i="24"/>
  <c r="LX30" i="24" s="1"/>
  <c r="LL17" i="24"/>
  <c r="LY17" i="24" s="1"/>
  <c r="LF16" i="24"/>
  <c r="LQ28" i="24"/>
  <c r="LW29" i="24"/>
  <c r="LN12" i="24"/>
  <c r="BM70" i="17"/>
  <c r="MK19" i="24"/>
  <c r="BP12" i="17"/>
  <c r="BP18" i="17"/>
  <c r="LD18" i="24"/>
  <c r="LN14" i="24"/>
  <c r="LE20" i="24"/>
  <c r="LR20" i="24" s="1"/>
  <c r="KY19" i="24"/>
  <c r="LU29" i="24"/>
  <c r="MA30" i="24"/>
  <c r="LR33" i="24"/>
  <c r="ME33" i="24" s="1"/>
  <c r="LD19" i="24"/>
  <c r="BM35" i="11"/>
  <c r="BN35" i="11"/>
  <c r="CV31" i="11"/>
  <c r="CZ31" i="11"/>
  <c r="CV36" i="11"/>
  <c r="CZ36" i="11"/>
  <c r="BO14" i="17"/>
  <c r="ME40" i="24"/>
  <c r="BP22" i="17"/>
  <c r="DA24" i="17"/>
  <c r="LP15" i="24"/>
  <c r="LJ16" i="24"/>
  <c r="LK28" i="24"/>
  <c r="LH8" i="24"/>
  <c r="LB7" i="24"/>
  <c r="LJ19" i="24"/>
  <c r="LQ22" i="24"/>
  <c r="BP27" i="17"/>
  <c r="MJ33" i="24"/>
  <c r="KX9" i="24"/>
  <c r="KR8" i="24"/>
  <c r="LZ23" i="24"/>
  <c r="LF31" i="24"/>
  <c r="LL32" i="24"/>
  <c r="LY32" i="24" s="1"/>
  <c r="ML32" i="24" s="1"/>
  <c r="LD13" i="24"/>
  <c r="LQ13" i="24" s="1"/>
  <c r="MC27" i="24"/>
  <c r="BN40" i="11"/>
  <c r="BM40" i="11"/>
  <c r="CZ38" i="11"/>
  <c r="CV38" i="11"/>
  <c r="BM33" i="11"/>
  <c r="BN33" i="11"/>
  <c r="BO37" i="11"/>
  <c r="CZ71" i="17"/>
  <c r="DA29" i="17"/>
  <c r="BN70" i="17"/>
  <c r="KY23" i="24"/>
  <c r="BP8" i="17"/>
  <c r="LS35" i="24"/>
  <c r="MF35" i="24" s="1"/>
  <c r="LM34" i="24"/>
  <c r="LL8" i="24"/>
  <c r="LY8" i="24" s="1"/>
  <c r="LE27" i="24"/>
  <c r="LN9" i="24"/>
  <c r="BP23" i="17"/>
  <c r="ML40" i="24"/>
  <c r="MR41" i="24"/>
  <c r="LS23" i="24"/>
  <c r="BP17" i="17"/>
  <c r="LJ11" i="24"/>
  <c r="LW11" i="24" s="1"/>
  <c r="LE28" i="24"/>
  <c r="LR28" i="24" s="1"/>
  <c r="KY27" i="24"/>
  <c r="LD10" i="24"/>
  <c r="LT22" i="24"/>
  <c r="LN21" i="24"/>
  <c r="ME36" i="24"/>
  <c r="KX12" i="24"/>
  <c r="KR11" i="24"/>
  <c r="MR34" i="24"/>
  <c r="BN36" i="11"/>
  <c r="BM36" i="11"/>
  <c r="MS32" i="24"/>
  <c r="MQ30" i="24"/>
  <c r="MD9" i="24"/>
  <c r="ML17" i="24"/>
  <c r="LW25" i="24"/>
  <c r="MJ32" i="24"/>
  <c r="MD31" i="24"/>
  <c r="MI30" i="24"/>
  <c r="MC29" i="24"/>
  <c r="LV14" i="24"/>
  <c r="LP13" i="24"/>
  <c r="MB24" i="24"/>
  <c r="LV23" i="24"/>
  <c r="CZ20" i="11"/>
  <c r="CV20" i="11"/>
  <c r="ML31" i="24"/>
  <c r="MJ30" i="24"/>
  <c r="MB15" i="24"/>
  <c r="MK32" i="24"/>
  <c r="ME31" i="24"/>
  <c r="ML36" i="24"/>
  <c r="MC20" i="24"/>
  <c r="LW19" i="24"/>
  <c r="ME21" i="24"/>
  <c r="MJ40" i="24"/>
  <c r="MD39" i="24"/>
  <c r="LU14" i="24"/>
  <c r="LO13" i="24"/>
  <c r="DA38" i="12"/>
  <c r="MP41" i="24"/>
  <c r="LX8" i="24"/>
  <c r="LR7" i="24"/>
  <c r="MM28" i="24"/>
  <c r="LO18" i="24"/>
  <c r="LP14" i="24"/>
  <c r="ME23" i="24"/>
  <c r="LY22" i="24"/>
  <c r="ML37" i="24"/>
  <c r="MF36" i="24"/>
  <c r="LX10" i="24"/>
  <c r="LV16" i="24"/>
  <c r="DA34" i="12"/>
  <c r="MI31" i="24"/>
  <c r="MC30" i="24"/>
  <c r="MI40" i="24"/>
  <c r="MC39" i="24"/>
  <c r="DA35" i="12"/>
  <c r="MB30" i="24"/>
  <c r="LV29" i="24"/>
  <c r="LU15" i="24"/>
  <c r="LO14" i="24"/>
  <c r="MD25" i="24"/>
  <c r="ML38" i="24"/>
  <c r="LX11" i="24"/>
  <c r="LR10" i="24"/>
  <c r="MJ41" i="24"/>
  <c r="MD40" i="24"/>
  <c r="LV11" i="24"/>
  <c r="LP10" i="24"/>
  <c r="MD17" i="24"/>
  <c r="MR39" i="24"/>
  <c r="LU10" i="24"/>
  <c r="LO9" i="24"/>
  <c r="LW20" i="24"/>
  <c r="LV18" i="24"/>
  <c r="MP38" i="24"/>
  <c r="MJ37" i="24"/>
  <c r="DA33" i="12"/>
  <c r="MB8" i="24"/>
  <c r="LV7" i="24"/>
  <c r="MP40" i="24"/>
  <c r="MJ39" i="24"/>
  <c r="MK15" i="24"/>
  <c r="MB25" i="24"/>
  <c r="LV24" i="24"/>
  <c r="M38" i="13"/>
  <c r="CG42" i="11"/>
  <c r="CG42" i="12" s="1"/>
  <c r="BT42" i="11"/>
  <c r="BT42" i="12" s="1"/>
  <c r="CC42" i="11"/>
  <c r="CK25" i="11"/>
  <c r="CK25" i="12" s="1"/>
  <c r="BS25" i="11"/>
  <c r="BS25" i="12" s="1"/>
  <c r="CF25" i="11"/>
  <c r="CF25" i="12" s="1"/>
  <c r="BR22" i="11"/>
  <c r="BR22" i="12" s="1"/>
  <c r="CF22" i="11"/>
  <c r="CF22" i="12" s="1"/>
  <c r="MD42" i="24"/>
  <c r="BZ29" i="11"/>
  <c r="BZ29" i="12" s="1"/>
  <c r="BV29" i="11"/>
  <c r="BV29" i="12" s="1"/>
  <c r="BT21" i="11"/>
  <c r="BT21" i="12" s="1"/>
  <c r="CG21" i="11"/>
  <c r="CG21" i="12" s="1"/>
  <c r="CE21" i="11"/>
  <c r="CE21" i="12" s="1"/>
  <c r="CC39" i="11"/>
  <c r="CC39" i="12" s="1"/>
  <c r="BT39" i="11"/>
  <c r="BT39" i="12" s="1"/>
  <c r="BY30" i="11"/>
  <c r="BY30" i="12" s="1"/>
  <c r="CC20" i="11"/>
  <c r="CL20" i="11"/>
  <c r="CK20" i="11"/>
  <c r="CM20" i="11"/>
  <c r="CB32" i="11"/>
  <c r="CB32" i="12" s="1"/>
  <c r="CY32" i="11"/>
  <c r="CY32" i="12" s="1"/>
  <c r="CF32" i="11"/>
  <c r="CF32" i="12" s="1"/>
  <c r="CN24" i="11"/>
  <c r="BY24" i="11"/>
  <c r="BY24" i="12" s="1"/>
  <c r="CF24" i="11"/>
  <c r="CF24" i="12" s="1"/>
  <c r="CP11" i="17"/>
  <c r="CU40" i="11"/>
  <c r="CU40" i="12" s="1"/>
  <c r="AK11" i="11"/>
  <c r="CR34" i="17"/>
  <c r="CO38" i="11"/>
  <c r="CO38" i="12" s="1"/>
  <c r="CQ31" i="17"/>
  <c r="DB33" i="11"/>
  <c r="DB33" i="12" s="1"/>
  <c r="AH28" i="11"/>
  <c r="AG18" i="11"/>
  <c r="CU41" i="11"/>
  <c r="CU41" i="12" s="1"/>
  <c r="CQ18" i="17"/>
  <c r="CU31" i="11"/>
  <c r="CU31" i="12" s="1"/>
  <c r="AK7" i="11"/>
  <c r="LI26" i="24"/>
  <c r="CU38" i="11"/>
  <c r="CU38" i="12" s="1"/>
  <c r="CQ23" i="17"/>
  <c r="AA11" i="11"/>
  <c r="L17" i="13"/>
  <c r="S32" i="13"/>
  <c r="BQ20" i="11"/>
  <c r="CC20" i="12"/>
  <c r="L36" i="13"/>
  <c r="BZ42" i="11"/>
  <c r="BZ42" i="12" s="1"/>
  <c r="CJ42" i="11"/>
  <c r="CN42" i="11"/>
  <c r="CA42" i="11"/>
  <c r="CA42" i="12" s="1"/>
  <c r="CN25" i="11"/>
  <c r="CA25" i="11"/>
  <c r="CA25" i="12" s="1"/>
  <c r="CD22" i="11"/>
  <c r="CD22" i="12" s="1"/>
  <c r="CG22" i="11"/>
  <c r="CG22" i="12" s="1"/>
  <c r="BY22" i="11"/>
  <c r="BY22" i="12" s="1"/>
  <c r="CB22" i="11"/>
  <c r="CB22" i="12" s="1"/>
  <c r="BR29" i="11"/>
  <c r="BR29" i="12" s="1"/>
  <c r="CK29" i="11"/>
  <c r="CK29" i="12" s="1"/>
  <c r="CB21" i="11"/>
  <c r="CB21" i="12" s="1"/>
  <c r="CI21" i="11"/>
  <c r="CI21" i="12" s="1"/>
  <c r="BW39" i="11"/>
  <c r="BW39" i="12" s="1"/>
  <c r="CL39" i="11"/>
  <c r="CL39" i="12" s="1"/>
  <c r="BU39" i="11"/>
  <c r="BU39" i="12" s="1"/>
  <c r="LO26" i="24"/>
  <c r="BV30" i="11"/>
  <c r="BV30" i="12" s="1"/>
  <c r="BZ30" i="11"/>
  <c r="BZ30" i="12" s="1"/>
  <c r="CK30" i="11"/>
  <c r="CK30" i="12" s="1"/>
  <c r="CG20" i="11"/>
  <c r="BX20" i="11"/>
  <c r="BY20" i="11"/>
  <c r="BT20" i="11"/>
  <c r="CA32" i="11"/>
  <c r="CA32" i="12" s="1"/>
  <c r="CK32" i="11"/>
  <c r="CK32" i="12" s="1"/>
  <c r="CD32" i="11"/>
  <c r="CD32" i="12" s="1"/>
  <c r="BU32" i="11"/>
  <c r="BU32" i="12" s="1"/>
  <c r="CG24" i="11"/>
  <c r="CG24" i="12" s="1"/>
  <c r="CM24" i="11"/>
  <c r="CM24" i="12" s="1"/>
  <c r="CE24" i="11"/>
  <c r="CE24" i="12" s="1"/>
  <c r="BZ24" i="11"/>
  <c r="BZ24" i="12" s="1"/>
  <c r="LL42" i="24"/>
  <c r="CP20" i="17"/>
  <c r="MA42" i="24"/>
  <c r="AG14" i="11"/>
  <c r="M29" i="13"/>
  <c r="I37" i="13"/>
  <c r="AA17" i="11"/>
  <c r="CQ22" i="17"/>
  <c r="DB38" i="11"/>
  <c r="DB38" i="12" s="1"/>
  <c r="LF42" i="24"/>
  <c r="AH27" i="11"/>
  <c r="R34" i="13"/>
  <c r="I40" i="13"/>
  <c r="CR29" i="17"/>
  <c r="CO36" i="11"/>
  <c r="CO36" i="12" s="1"/>
  <c r="K15" i="13"/>
  <c r="CU20" i="11"/>
  <c r="CE42" i="11"/>
  <c r="CE42" i="12" s="1"/>
  <c r="CH42" i="11"/>
  <c r="CH42" i="12" s="1"/>
  <c r="BY25" i="11"/>
  <c r="BY25" i="12" s="1"/>
  <c r="CD25" i="11"/>
  <c r="CD25" i="12" s="1"/>
  <c r="CH25" i="11"/>
  <c r="CH25" i="12" s="1"/>
  <c r="CK22" i="11"/>
  <c r="CK22" i="12" s="1"/>
  <c r="CN22" i="11"/>
  <c r="BX22" i="11"/>
  <c r="BX22" i="12" s="1"/>
  <c r="BW29" i="11"/>
  <c r="BW29" i="12" s="1"/>
  <c r="CG29" i="11"/>
  <c r="CG29" i="12" s="1"/>
  <c r="CH29" i="11"/>
  <c r="CH29" i="12" s="1"/>
  <c r="CA29" i="11"/>
  <c r="CA29" i="12" s="1"/>
  <c r="BS21" i="11"/>
  <c r="BS21" i="12" s="1"/>
  <c r="BX21" i="11"/>
  <c r="BX21" i="12" s="1"/>
  <c r="CJ21" i="11"/>
  <c r="CJ21" i="12" s="1"/>
  <c r="CM39" i="11"/>
  <c r="CM39" i="12" s="1"/>
  <c r="BV39" i="11"/>
  <c r="BV39" i="12" s="1"/>
  <c r="CM30" i="11"/>
  <c r="CM30" i="12" s="1"/>
  <c r="BU30" i="11"/>
  <c r="BU30" i="12" s="1"/>
  <c r="CY30" i="11"/>
  <c r="CY30" i="12" s="1"/>
  <c r="CH30" i="11"/>
  <c r="CH30" i="12" s="1"/>
  <c r="CJ20" i="11"/>
  <c r="CE20" i="11"/>
  <c r="CE20" i="12" s="1"/>
  <c r="CY20" i="11"/>
  <c r="CI32" i="11"/>
  <c r="CI32" i="12" s="1"/>
  <c r="BZ32" i="11"/>
  <c r="BZ32" i="12" s="1"/>
  <c r="CL32" i="11"/>
  <c r="CL32" i="12" s="1"/>
  <c r="BX24" i="11"/>
  <c r="BX24" i="12" s="1"/>
  <c r="CR33" i="17"/>
  <c r="AA13" i="11"/>
  <c r="AG13" i="11"/>
  <c r="CO41" i="11"/>
  <c r="CO41" i="12" s="1"/>
  <c r="CR9" i="17"/>
  <c r="CU34" i="11"/>
  <c r="CU34" i="12" s="1"/>
  <c r="DB41" i="11"/>
  <c r="DB41" i="12" s="1"/>
  <c r="CR26" i="17"/>
  <c r="DB36" i="11"/>
  <c r="DB36" i="12" s="1"/>
  <c r="L32" i="13"/>
  <c r="L40" i="13"/>
  <c r="BR42" i="11"/>
  <c r="BR42" i="12" s="1"/>
  <c r="BV42" i="11"/>
  <c r="BV42" i="12" s="1"/>
  <c r="BW25" i="11"/>
  <c r="BW25" i="12" s="1"/>
  <c r="BZ22" i="11"/>
  <c r="BZ22" i="12" s="1"/>
  <c r="CJ22" i="11"/>
  <c r="CJ22" i="12" s="1"/>
  <c r="CH22" i="11"/>
  <c r="CH22" i="12" s="1"/>
  <c r="CJ29" i="11"/>
  <c r="CJ29" i="12" s="1"/>
  <c r="BX29" i="11"/>
  <c r="BX29" i="12" s="1"/>
  <c r="BS29" i="11"/>
  <c r="BS29" i="12" s="1"/>
  <c r="CA21" i="11"/>
  <c r="CA21" i="12" s="1"/>
  <c r="BW21" i="11"/>
  <c r="BW21" i="12" s="1"/>
  <c r="CC21" i="11"/>
  <c r="CC21" i="12" s="1"/>
  <c r="BR39" i="11"/>
  <c r="BR39" i="12" s="1"/>
  <c r="CJ39" i="11"/>
  <c r="CJ39" i="12" s="1"/>
  <c r="BZ39" i="11"/>
  <c r="BZ39" i="12" s="1"/>
  <c r="CF30" i="11"/>
  <c r="CF30" i="12" s="1"/>
  <c r="CA30" i="11"/>
  <c r="CA30" i="12" s="1"/>
  <c r="CJ30" i="11"/>
  <c r="CJ30" i="12" s="1"/>
  <c r="CB30" i="11"/>
  <c r="CB30" i="12" s="1"/>
  <c r="CF20" i="11"/>
  <c r="CB20" i="11"/>
  <c r="BS32" i="11"/>
  <c r="BS32" i="12" s="1"/>
  <c r="BY32" i="11"/>
  <c r="BY32" i="12" s="1"/>
  <c r="BT32" i="11"/>
  <c r="BT32" i="12" s="1"/>
  <c r="CN32" i="11"/>
  <c r="CJ24" i="11"/>
  <c r="CJ24" i="12" s="1"/>
  <c r="CY24" i="11"/>
  <c r="CY24" i="12" s="1"/>
  <c r="BU24" i="11"/>
  <c r="BU24" i="12" s="1"/>
  <c r="AA12" i="11"/>
  <c r="N37" i="13"/>
  <c r="AH14" i="11"/>
  <c r="AK10" i="11"/>
  <c r="AA16" i="11"/>
  <c r="DB34" i="11"/>
  <c r="DB34" i="12" s="1"/>
  <c r="K31" i="13"/>
  <c r="CO35" i="11"/>
  <c r="CO35" i="12" s="1"/>
  <c r="CU36" i="11"/>
  <c r="CU36" i="12" s="1"/>
  <c r="CR24" i="17"/>
  <c r="CO33" i="11"/>
  <c r="CO33" i="12" s="1"/>
  <c r="MJ42" i="24"/>
  <c r="I31" i="13"/>
  <c r="CL20" i="12"/>
  <c r="BX42" i="11"/>
  <c r="BX42" i="12" s="1"/>
  <c r="BS42" i="11"/>
  <c r="BS42" i="12" s="1"/>
  <c r="BU42" i="11"/>
  <c r="BU42" i="12" s="1"/>
  <c r="CB25" i="11"/>
  <c r="CB25" i="12" s="1"/>
  <c r="CC25" i="11"/>
  <c r="CC25" i="12" s="1"/>
  <c r="CE25" i="11"/>
  <c r="CE25" i="12" s="1"/>
  <c r="CL25" i="11"/>
  <c r="CL25" i="12" s="1"/>
  <c r="BU22" i="11"/>
  <c r="BU22" i="12" s="1"/>
  <c r="CY22" i="11"/>
  <c r="CY22" i="12" s="1"/>
  <c r="BS22" i="11"/>
  <c r="BS22" i="12" s="1"/>
  <c r="BU29" i="11"/>
  <c r="BU29" i="12" s="1"/>
  <c r="CD29" i="11"/>
  <c r="CD29" i="12" s="1"/>
  <c r="CB29" i="11"/>
  <c r="CB29" i="12" s="1"/>
  <c r="CY29" i="11"/>
  <c r="CY29" i="12" s="1"/>
  <c r="BU21" i="11"/>
  <c r="BU21" i="12" s="1"/>
  <c r="CN21" i="11"/>
  <c r="BR21" i="11"/>
  <c r="BR21" i="12" s="1"/>
  <c r="CK21" i="11"/>
  <c r="CK21" i="12" s="1"/>
  <c r="CK39" i="11"/>
  <c r="CK39" i="12" s="1"/>
  <c r="CE39" i="11"/>
  <c r="CE39" i="12" s="1"/>
  <c r="BS39" i="11"/>
  <c r="BS39" i="12" s="1"/>
  <c r="CE30" i="11"/>
  <c r="CE30" i="12" s="1"/>
  <c r="CC30" i="11"/>
  <c r="CC30" i="12" s="1"/>
  <c r="CI30" i="11"/>
  <c r="CI30" i="12" s="1"/>
  <c r="BR20" i="11"/>
  <c r="BR20" i="12" s="1"/>
  <c r="CH32" i="11"/>
  <c r="CH32" i="12" s="1"/>
  <c r="CM32" i="11"/>
  <c r="CM32" i="12" s="1"/>
  <c r="CJ32" i="11"/>
  <c r="CJ32" i="12" s="1"/>
  <c r="CC32" i="11"/>
  <c r="CC32" i="12" s="1"/>
  <c r="CB24" i="11"/>
  <c r="CB24" i="12" s="1"/>
  <c r="CH24" i="11"/>
  <c r="CH24" i="12" s="1"/>
  <c r="BW24" i="11"/>
  <c r="BW24" i="12" s="1"/>
  <c r="AH18" i="11"/>
  <c r="LK26" i="24"/>
  <c r="AI10" i="11"/>
  <c r="CR36" i="17"/>
  <c r="CO31" i="11"/>
  <c r="CO31" i="12" s="1"/>
  <c r="L21" i="13"/>
  <c r="BQ41" i="11"/>
  <c r="BQ41" i="12" s="1"/>
  <c r="CP19" i="17"/>
  <c r="AG17" i="11"/>
  <c r="BY20" i="12"/>
  <c r="I42" i="13"/>
  <c r="BY42" i="11"/>
  <c r="BY42" i="12" s="1"/>
  <c r="CI42" i="11"/>
  <c r="CI42" i="12" s="1"/>
  <c r="CF42" i="11"/>
  <c r="CF42" i="12" s="1"/>
  <c r="CY25" i="11"/>
  <c r="CY25" i="12" s="1"/>
  <c r="BV25" i="11"/>
  <c r="BV25" i="12" s="1"/>
  <c r="BX25" i="11"/>
  <c r="BX25" i="12" s="1"/>
  <c r="BT25" i="11"/>
  <c r="BT25" i="12" s="1"/>
  <c r="CL22" i="11"/>
  <c r="CL22" i="12" s="1"/>
  <c r="CA22" i="11"/>
  <c r="CA22" i="12" s="1"/>
  <c r="BT22" i="11"/>
  <c r="BT22" i="12" s="1"/>
  <c r="CN29" i="11"/>
  <c r="BY29" i="11"/>
  <c r="BY29" i="12" s="1"/>
  <c r="CL29" i="11"/>
  <c r="CL29" i="12" s="1"/>
  <c r="BZ21" i="11"/>
  <c r="BZ21" i="12" s="1"/>
  <c r="CL21" i="11"/>
  <c r="CL21" i="12" s="1"/>
  <c r="CY21" i="11"/>
  <c r="CY21" i="12" s="1"/>
  <c r="BY39" i="11"/>
  <c r="BY39" i="12" s="1"/>
  <c r="CN39" i="11"/>
  <c r="CF39" i="11"/>
  <c r="CF39" i="12" s="1"/>
  <c r="BX39" i="11"/>
  <c r="BX39" i="12" s="1"/>
  <c r="CN30" i="11"/>
  <c r="CL30" i="11"/>
  <c r="CL30" i="12" s="1"/>
  <c r="BT30" i="11"/>
  <c r="BT30" i="12" s="1"/>
  <c r="BS30" i="11"/>
  <c r="BS30" i="12" s="1"/>
  <c r="BU20" i="11"/>
  <c r="CA20" i="11"/>
  <c r="CA20" i="12" s="1"/>
  <c r="CH20" i="11"/>
  <c r="CG32" i="11"/>
  <c r="CG32" i="12" s="1"/>
  <c r="BX32" i="11"/>
  <c r="BX32" i="12" s="1"/>
  <c r="BR32" i="11"/>
  <c r="BR32" i="12" s="1"/>
  <c r="LQ26" i="24"/>
  <c r="CL24" i="11"/>
  <c r="CL24" i="12" s="1"/>
  <c r="CI24" i="11"/>
  <c r="CI24" i="12" s="1"/>
  <c r="CA24" i="11"/>
  <c r="CA24" i="12" s="1"/>
  <c r="CQ13" i="17"/>
  <c r="G37" i="13"/>
  <c r="CO34" i="11"/>
  <c r="CO34" i="12" s="1"/>
  <c r="CR25" i="17"/>
  <c r="CQ21" i="17"/>
  <c r="K19" i="13"/>
  <c r="BQ35" i="11"/>
  <c r="BQ35" i="12" s="1"/>
  <c r="J33" i="13"/>
  <c r="BQ33" i="11"/>
  <c r="BQ33" i="12" s="1"/>
  <c r="AH23" i="11"/>
  <c r="KY26" i="24"/>
  <c r="CQ17" i="17"/>
  <c r="J32" i="13"/>
  <c r="CL42" i="11"/>
  <c r="CL42" i="12" s="1"/>
  <c r="CB42" i="11"/>
  <c r="CB42" i="12" s="1"/>
  <c r="BW42" i="11"/>
  <c r="BW42" i="12" s="1"/>
  <c r="CI25" i="11"/>
  <c r="CI25" i="12" s="1"/>
  <c r="CJ25" i="11"/>
  <c r="CJ25" i="12" s="1"/>
  <c r="BU25" i="11"/>
  <c r="BU25" i="12" s="1"/>
  <c r="CM22" i="11"/>
  <c r="CM22" i="12" s="1"/>
  <c r="CI22" i="11"/>
  <c r="CI22" i="12" s="1"/>
  <c r="CM29" i="11"/>
  <c r="CM29" i="12" s="1"/>
  <c r="BT29" i="11"/>
  <c r="BT29" i="12" s="1"/>
  <c r="CC29" i="11"/>
  <c r="CC29" i="12" s="1"/>
  <c r="CD21" i="11"/>
  <c r="CD21" i="12" s="1"/>
  <c r="CF21" i="11"/>
  <c r="CF21" i="12" s="1"/>
  <c r="CM21" i="11"/>
  <c r="CM21" i="12" s="1"/>
  <c r="CI39" i="11"/>
  <c r="CI39" i="12" s="1"/>
  <c r="CB39" i="11"/>
  <c r="CB39" i="12" s="1"/>
  <c r="CD39" i="11"/>
  <c r="CD39" i="12" s="1"/>
  <c r="CA39" i="11"/>
  <c r="CA39" i="12" s="1"/>
  <c r="CG30" i="11"/>
  <c r="CG30" i="12" s="1"/>
  <c r="BW30" i="11"/>
  <c r="BW30" i="12" s="1"/>
  <c r="BS20" i="11"/>
  <c r="BS20" i="12" s="1"/>
  <c r="CI20" i="11"/>
  <c r="CI20" i="12" s="1"/>
  <c r="CD20" i="11"/>
  <c r="CD20" i="12" s="1"/>
  <c r="BZ20" i="11"/>
  <c r="CE32" i="11"/>
  <c r="CE32" i="12" s="1"/>
  <c r="BV32" i="11"/>
  <c r="BV32" i="12" s="1"/>
  <c r="BR24" i="11"/>
  <c r="BR24" i="12" s="1"/>
  <c r="BV24" i="11"/>
  <c r="BV24" i="12" s="1"/>
  <c r="BT24" i="11"/>
  <c r="BT24" i="12" s="1"/>
  <c r="BS24" i="11"/>
  <c r="BS24" i="12" s="1"/>
  <c r="BQ34" i="11"/>
  <c r="BQ34" i="12" s="1"/>
  <c r="CQ30" i="17"/>
  <c r="CQ10" i="17"/>
  <c r="BQ31" i="11"/>
  <c r="BQ31" i="12" s="1"/>
  <c r="Z32" i="13"/>
  <c r="CQ32" i="17"/>
  <c r="T38" i="13"/>
  <c r="DB35" i="11"/>
  <c r="DB35" i="12" s="1"/>
  <c r="AH19" i="11"/>
  <c r="CP14" i="17"/>
  <c r="AG9" i="11"/>
  <c r="CO40" i="11"/>
  <c r="CO40" i="12" s="1"/>
  <c r="CQ8" i="17"/>
  <c r="L31" i="13"/>
  <c r="CB20" i="12"/>
  <c r="CY20" i="12"/>
  <c r="K32" i="13"/>
  <c r="CF20" i="12"/>
  <c r="L38" i="13"/>
  <c r="Q30" i="13"/>
  <c r="BZ20" i="12"/>
  <c r="I30" i="13"/>
  <c r="CG20" i="12"/>
  <c r="P40" i="13"/>
  <c r="MC26" i="24"/>
  <c r="M28" i="13"/>
  <c r="J37" i="13"/>
  <c r="BU20" i="12"/>
  <c r="CQ27" i="17"/>
  <c r="J39" i="13"/>
  <c r="CK42" i="11"/>
  <c r="CK42" i="12" s="1"/>
  <c r="CM42" i="11"/>
  <c r="CM42" i="12" s="1"/>
  <c r="CY42" i="11"/>
  <c r="CY42" i="12" s="1"/>
  <c r="CD42" i="11"/>
  <c r="CD42" i="12" s="1"/>
  <c r="BR25" i="11"/>
  <c r="BR25" i="12" s="1"/>
  <c r="BZ25" i="11"/>
  <c r="BZ25" i="12" s="1"/>
  <c r="CM25" i="11"/>
  <c r="CM25" i="12" s="1"/>
  <c r="CG25" i="11"/>
  <c r="CG25" i="12" s="1"/>
  <c r="CC22" i="11"/>
  <c r="CC22" i="12" s="1"/>
  <c r="CE22" i="11"/>
  <c r="CE22" i="12" s="1"/>
  <c r="BV22" i="11"/>
  <c r="BV22" i="12" s="1"/>
  <c r="BW22" i="11"/>
  <c r="BW22" i="12" s="1"/>
  <c r="CE29" i="11"/>
  <c r="CE29" i="12" s="1"/>
  <c r="CI29" i="11"/>
  <c r="CI29" i="12" s="1"/>
  <c r="CF29" i="11"/>
  <c r="CF29" i="12" s="1"/>
  <c r="BY21" i="11"/>
  <c r="BY21" i="12" s="1"/>
  <c r="BV21" i="11"/>
  <c r="BV21" i="12" s="1"/>
  <c r="CH21" i="11"/>
  <c r="CH21" i="12" s="1"/>
  <c r="CY39" i="11"/>
  <c r="CY39" i="12" s="1"/>
  <c r="CH39" i="11"/>
  <c r="CH39" i="12" s="1"/>
  <c r="CG39" i="11"/>
  <c r="CG39" i="12" s="1"/>
  <c r="BR30" i="11"/>
  <c r="BR30" i="12" s="1"/>
  <c r="CD30" i="11"/>
  <c r="CD30" i="12" s="1"/>
  <c r="BX30" i="11"/>
  <c r="BX30" i="12" s="1"/>
  <c r="BW20" i="11"/>
  <c r="BW20" i="12" s="1"/>
  <c r="CN20" i="11"/>
  <c r="BV20" i="11"/>
  <c r="BW32" i="11"/>
  <c r="BW32" i="12" s="1"/>
  <c r="CK24" i="11"/>
  <c r="CK24" i="12" s="1"/>
  <c r="CC24" i="11"/>
  <c r="CC24" i="12" s="1"/>
  <c r="CD24" i="11"/>
  <c r="CD24" i="12" s="1"/>
  <c r="DB40" i="11"/>
  <c r="DB40" i="12" s="1"/>
  <c r="AH13" i="11"/>
  <c r="BQ38" i="11"/>
  <c r="BQ38" i="12" s="1"/>
  <c r="CR28" i="17"/>
  <c r="CU33" i="11"/>
  <c r="CU33" i="12" s="1"/>
  <c r="CP16" i="17"/>
  <c r="CP15" i="17"/>
  <c r="G31" i="13"/>
  <c r="CU35" i="11"/>
  <c r="CU35" i="12" s="1"/>
  <c r="CQ12" i="17"/>
  <c r="DB31" i="11"/>
  <c r="DB31" i="12" s="1"/>
  <c r="AA8" i="11"/>
  <c r="BQ40" i="11"/>
  <c r="BQ40" i="12" s="1"/>
  <c r="CP37" i="11"/>
  <c r="CP37" i="12" s="1"/>
  <c r="AG12" i="11"/>
  <c r="BX20" i="12"/>
  <c r="L37" i="13"/>
  <c r="CM20" i="12"/>
  <c r="CN20" i="12"/>
  <c r="BT20" i="12"/>
  <c r="CK20" i="12"/>
  <c r="J40" i="13"/>
  <c r="CJ20" i="12"/>
  <c r="P38" i="13"/>
  <c r="BV20" i="12"/>
  <c r="J41" i="13"/>
  <c r="CH20" i="12"/>
  <c r="P41" i="13"/>
  <c r="J30" i="13"/>
  <c r="R41" i="13"/>
  <c r="R39" i="13"/>
  <c r="BQ36" i="11"/>
  <c r="BQ36" i="12" s="1"/>
  <c r="CO20" i="11"/>
  <c r="DB20" i="11"/>
  <c r="CN24" i="12"/>
  <c r="AI18" i="25"/>
  <c r="CN42" i="12"/>
  <c r="CN25" i="12"/>
  <c r="CN22" i="12"/>
  <c r="CN32" i="12"/>
  <c r="J42" i="13"/>
  <c r="CN21" i="12"/>
  <c r="CN29" i="12"/>
  <c r="CN39" i="12"/>
  <c r="AH26" i="11"/>
  <c r="MG22" i="24" l="1"/>
  <c r="MI38" i="24"/>
  <c r="BN20" i="11"/>
  <c r="LQ19" i="24"/>
  <c r="LR27" i="24"/>
  <c r="MN30" i="24"/>
  <c r="LQ10" i="24"/>
  <c r="MD10" i="24" s="1"/>
  <c r="LW16" i="24"/>
  <c r="LQ18" i="24"/>
  <c r="ML39" i="24"/>
  <c r="LR24" i="24"/>
  <c r="BD26" i="11"/>
  <c r="AN26" i="11"/>
  <c r="AR26" i="11"/>
  <c r="BC26" i="11"/>
  <c r="CT26" i="11"/>
  <c r="AZ26" i="11"/>
  <c r="BH26" i="11"/>
  <c r="AO26" i="11"/>
  <c r="AT26" i="11"/>
  <c r="AV26" i="11"/>
  <c r="AW26" i="11"/>
  <c r="BF26" i="11"/>
  <c r="AU26" i="11"/>
  <c r="AX26" i="11"/>
  <c r="AQ26" i="11"/>
  <c r="BJ26" i="11"/>
  <c r="AP26" i="11"/>
  <c r="AY26" i="11"/>
  <c r="BG26" i="11"/>
  <c r="BI26" i="11"/>
  <c r="CX26" i="11"/>
  <c r="BA26" i="11"/>
  <c r="BB26" i="11"/>
  <c r="BE26" i="11"/>
  <c r="AS26" i="11"/>
  <c r="CW26" i="11"/>
  <c r="CS26" i="11"/>
  <c r="BL39" i="12"/>
  <c r="BK39" i="12" s="1"/>
  <c r="BO39" i="12" s="1"/>
  <c r="BP39" i="12" s="1"/>
  <c r="DA39" i="12" s="1"/>
  <c r="BL29" i="12"/>
  <c r="BK29" i="12" s="1"/>
  <c r="BO29" i="12" s="1"/>
  <c r="BP29" i="12" s="1"/>
  <c r="DA29" i="12" s="1"/>
  <c r="BL21" i="12"/>
  <c r="BK21" i="12" s="1"/>
  <c r="BO21" i="12" s="1"/>
  <c r="BP21" i="12" s="1"/>
  <c r="BL32" i="12"/>
  <c r="BK32" i="12" s="1"/>
  <c r="BO32" i="12" s="1"/>
  <c r="BP32" i="12" s="1"/>
  <c r="BL22" i="12"/>
  <c r="BK22" i="12" s="1"/>
  <c r="BO22" i="12" s="1"/>
  <c r="BP22" i="12" s="1"/>
  <c r="BL25" i="12"/>
  <c r="BK25" i="12" s="1"/>
  <c r="BO25" i="12" s="1"/>
  <c r="BP25" i="12" s="1"/>
  <c r="DA25" i="12" s="1"/>
  <c r="BL42" i="12"/>
  <c r="BK42" i="12" s="1"/>
  <c r="BO42" i="12" s="1"/>
  <c r="BL24" i="12"/>
  <c r="BK24" i="12" s="1"/>
  <c r="BO24" i="12" s="1"/>
  <c r="BP24" i="12" s="1"/>
  <c r="DA24" i="12" s="1"/>
  <c r="BA8" i="11"/>
  <c r="BH8" i="11"/>
  <c r="BD8" i="11"/>
  <c r="AW8" i="11"/>
  <c r="BC8" i="11"/>
  <c r="AS8" i="11"/>
  <c r="BF8" i="11"/>
  <c r="AT8" i="11"/>
  <c r="CS8" i="11"/>
  <c r="BI8" i="11"/>
  <c r="CT8" i="11"/>
  <c r="BB8" i="11"/>
  <c r="AX8" i="11"/>
  <c r="CX8" i="11"/>
  <c r="CW8" i="11"/>
  <c r="AV8" i="11"/>
  <c r="AR8" i="11"/>
  <c r="AN8" i="11"/>
  <c r="AY8" i="11"/>
  <c r="AQ8" i="11"/>
  <c r="AP8" i="11"/>
  <c r="BG8" i="11"/>
  <c r="AZ8" i="11"/>
  <c r="AU8" i="11"/>
  <c r="AO8" i="11"/>
  <c r="BJ8" i="11"/>
  <c r="BE8" i="11"/>
  <c r="AA68" i="11"/>
  <c r="AA63" i="11"/>
  <c r="AA64" i="11"/>
  <c r="AA69" i="11"/>
  <c r="AA70" i="11"/>
  <c r="AA67" i="11"/>
  <c r="AA65" i="11"/>
  <c r="AA66" i="11"/>
  <c r="DC28" i="17"/>
  <c r="BL20" i="11"/>
  <c r="BK20" i="11" s="1"/>
  <c r="AG64" i="11"/>
  <c r="BE9" i="11"/>
  <c r="AR9" i="11"/>
  <c r="CT9" i="11"/>
  <c r="BI9" i="11"/>
  <c r="AG65" i="11"/>
  <c r="AY9" i="11"/>
  <c r="AO9" i="11"/>
  <c r="AG70" i="11"/>
  <c r="AU9" i="11"/>
  <c r="AX9" i="11"/>
  <c r="BC9" i="11"/>
  <c r="AG68" i="11"/>
  <c r="BA9" i="11"/>
  <c r="AN9" i="11"/>
  <c r="AP9" i="11"/>
  <c r="AG69" i="11"/>
  <c r="CW9" i="11"/>
  <c r="CX9" i="11"/>
  <c r="BH9" i="11"/>
  <c r="AG66" i="11"/>
  <c r="BG9" i="11"/>
  <c r="AW9" i="11"/>
  <c r="BD9" i="11"/>
  <c r="AV9" i="11"/>
  <c r="AG63" i="11"/>
  <c r="BB9" i="11"/>
  <c r="BJ9" i="11"/>
  <c r="AZ9" i="11"/>
  <c r="AS9" i="11"/>
  <c r="AG67" i="11"/>
  <c r="CS9" i="11"/>
  <c r="BF9" i="11"/>
  <c r="AQ9" i="11"/>
  <c r="AT9" i="11"/>
  <c r="BI19" i="11"/>
  <c r="AR19" i="11"/>
  <c r="BD19" i="11"/>
  <c r="AU19" i="11"/>
  <c r="AY19" i="11"/>
  <c r="AV19" i="11"/>
  <c r="BF19" i="11"/>
  <c r="BJ19" i="11"/>
  <c r="AP19" i="11"/>
  <c r="AW19" i="11"/>
  <c r="BE19" i="11"/>
  <c r="CX19" i="11"/>
  <c r="AN19" i="11"/>
  <c r="BC19" i="11"/>
  <c r="AT19" i="11"/>
  <c r="BH19" i="11"/>
  <c r="AQ19" i="11"/>
  <c r="CS19" i="11"/>
  <c r="AS19" i="11"/>
  <c r="AZ19" i="11"/>
  <c r="CT19" i="11"/>
  <c r="BB19" i="11"/>
  <c r="BG19" i="11"/>
  <c r="AX19" i="11"/>
  <c r="BA19" i="11"/>
  <c r="AO19" i="11"/>
  <c r="CW19" i="11"/>
  <c r="LF25" i="24"/>
  <c r="CT23" i="11"/>
  <c r="AN23" i="11"/>
  <c r="BB23" i="11"/>
  <c r="AX23" i="11"/>
  <c r="AY23" i="11"/>
  <c r="AO23" i="11"/>
  <c r="AS23" i="11"/>
  <c r="BG23" i="11"/>
  <c r="AW23" i="11"/>
  <c r="BJ23" i="11"/>
  <c r="AT23" i="11"/>
  <c r="AP23" i="11"/>
  <c r="BH23" i="11"/>
  <c r="AQ23" i="11"/>
  <c r="BI23" i="11"/>
  <c r="CW23" i="11"/>
  <c r="CS23" i="11"/>
  <c r="BF23" i="11"/>
  <c r="AR23" i="11"/>
  <c r="CX23" i="11"/>
  <c r="BE23" i="11"/>
  <c r="BD23" i="11"/>
  <c r="AZ23" i="11"/>
  <c r="BA23" i="11"/>
  <c r="BC23" i="11"/>
  <c r="AV23" i="11"/>
  <c r="AU23" i="11"/>
  <c r="DC25" i="17"/>
  <c r="BL30" i="11"/>
  <c r="BK30" i="11" s="1"/>
  <c r="BL39" i="11"/>
  <c r="BK39" i="11" s="1"/>
  <c r="BL29" i="11"/>
  <c r="BK29" i="11" s="1"/>
  <c r="DC36" i="17"/>
  <c r="AI66" i="11"/>
  <c r="AI70" i="11"/>
  <c r="AI67" i="11"/>
  <c r="AI68" i="11"/>
  <c r="AI64" i="11"/>
  <c r="AI63" i="11"/>
  <c r="AI65" i="11"/>
  <c r="AI69" i="11"/>
  <c r="LR25" i="24"/>
  <c r="BL21" i="11"/>
  <c r="BK21" i="11" s="1"/>
  <c r="MQ41" i="24"/>
  <c r="DC24" i="17"/>
  <c r="BL32" i="11"/>
  <c r="BK32" i="11" s="1"/>
  <c r="DC26" i="17"/>
  <c r="DC9" i="17"/>
  <c r="CS13" i="11"/>
  <c r="AQ13" i="11"/>
  <c r="CW13" i="11"/>
  <c r="AO13" i="11"/>
  <c r="BI13" i="11"/>
  <c r="AN13" i="11"/>
  <c r="AT13" i="11"/>
  <c r="CT13" i="11"/>
  <c r="AP13" i="11"/>
  <c r="AR13" i="11"/>
  <c r="BD13" i="11"/>
  <c r="AX13" i="11"/>
  <c r="BH13" i="11"/>
  <c r="BF13" i="11"/>
  <c r="AZ13" i="11"/>
  <c r="AS13" i="11"/>
  <c r="BB13" i="11"/>
  <c r="AY13" i="11"/>
  <c r="BE13" i="11"/>
  <c r="AV13" i="11"/>
  <c r="AW13" i="11"/>
  <c r="BA13" i="11"/>
  <c r="CX13" i="11"/>
  <c r="BC13" i="11"/>
  <c r="BJ13" i="11"/>
  <c r="BG13" i="11"/>
  <c r="AU13" i="11"/>
  <c r="DC33" i="17"/>
  <c r="BL22" i="11"/>
  <c r="BK22" i="11" s="1"/>
  <c r="DC29" i="17"/>
  <c r="BF27" i="11"/>
  <c r="BH27" i="11"/>
  <c r="AQ27" i="11"/>
  <c r="AT27" i="11"/>
  <c r="BD27" i="11"/>
  <c r="AS27" i="11"/>
  <c r="BE27" i="11"/>
  <c r="CW27" i="11"/>
  <c r="BJ27" i="11"/>
  <c r="CT27" i="11"/>
  <c r="AZ27" i="11"/>
  <c r="AV27" i="11"/>
  <c r="AW27" i="11"/>
  <c r="BG27" i="11"/>
  <c r="AN27" i="11"/>
  <c r="AO27" i="11"/>
  <c r="AR27" i="11"/>
  <c r="AX27" i="11"/>
  <c r="CX27" i="11"/>
  <c r="CS27" i="11"/>
  <c r="BC27" i="11"/>
  <c r="BI27" i="11"/>
  <c r="AP27" i="11"/>
  <c r="BB27" i="11"/>
  <c r="AU27" i="11"/>
  <c r="AY27" i="11"/>
  <c r="BA27" i="11"/>
  <c r="LM41" i="24"/>
  <c r="CT17" i="11"/>
  <c r="AZ17" i="11"/>
  <c r="CW17" i="11"/>
  <c r="BJ17" i="11"/>
  <c r="AQ17" i="11"/>
  <c r="BC17" i="11"/>
  <c r="AW17" i="11"/>
  <c r="CS17" i="11"/>
  <c r="AO17" i="11"/>
  <c r="AR17" i="11"/>
  <c r="AN17" i="11"/>
  <c r="BB17" i="11"/>
  <c r="BH17" i="11"/>
  <c r="AS17" i="11"/>
  <c r="AX17" i="11"/>
  <c r="BF17" i="11"/>
  <c r="BA17" i="11"/>
  <c r="BG17" i="11"/>
  <c r="AT17" i="11"/>
  <c r="BD17" i="11"/>
  <c r="CX17" i="11"/>
  <c r="AV17" i="11"/>
  <c r="AU17" i="11"/>
  <c r="BE17" i="11"/>
  <c r="AY17" i="11"/>
  <c r="AP17" i="11"/>
  <c r="BI17" i="11"/>
  <c r="AU14" i="11"/>
  <c r="BB14" i="11"/>
  <c r="BC14" i="11"/>
  <c r="AR14" i="11"/>
  <c r="AP14" i="11"/>
  <c r="AY14" i="11"/>
  <c r="BI14" i="11"/>
  <c r="CX14" i="11"/>
  <c r="BH14" i="11"/>
  <c r="AS14" i="11"/>
  <c r="BG14" i="11"/>
  <c r="CS14" i="11"/>
  <c r="AW14" i="11"/>
  <c r="AV14" i="11"/>
  <c r="BE14" i="11"/>
  <c r="BJ14" i="11"/>
  <c r="BA14" i="11"/>
  <c r="AZ14" i="11"/>
  <c r="AX14" i="11"/>
  <c r="CT14" i="11"/>
  <c r="AO14" i="11"/>
  <c r="AN14" i="11"/>
  <c r="AT14" i="11"/>
  <c r="CW14" i="11"/>
  <c r="BF14" i="11"/>
  <c r="BD14" i="11"/>
  <c r="AQ14" i="11"/>
  <c r="MH41" i="24"/>
  <c r="BL25" i="11"/>
  <c r="BK25" i="11" s="1"/>
  <c r="BL42" i="11"/>
  <c r="BK42" i="11" s="1"/>
  <c r="LP25" i="24"/>
  <c r="AK67" i="11"/>
  <c r="AK66" i="11"/>
  <c r="AK63" i="11"/>
  <c r="AK69" i="11"/>
  <c r="AK65" i="11"/>
  <c r="AK64" i="11"/>
  <c r="AK68" i="11"/>
  <c r="AK70" i="11"/>
  <c r="AU18" i="11"/>
  <c r="CX18" i="11"/>
  <c r="BJ18" i="11"/>
  <c r="CT18" i="11"/>
  <c r="CS18" i="11"/>
  <c r="AZ18" i="11"/>
  <c r="AO18" i="11"/>
  <c r="AQ18" i="11"/>
  <c r="BB18" i="11"/>
  <c r="BG18" i="11"/>
  <c r="BD18" i="11"/>
  <c r="BC18" i="11"/>
  <c r="AX18" i="11"/>
  <c r="BE18" i="11"/>
  <c r="BA18" i="11"/>
  <c r="AS18" i="11"/>
  <c r="AR18" i="11"/>
  <c r="BH18" i="11"/>
  <c r="AW18" i="11"/>
  <c r="CW18" i="11"/>
  <c r="AT18" i="11"/>
  <c r="BF18" i="11"/>
  <c r="AV18" i="11"/>
  <c r="AN18" i="11"/>
  <c r="AY18" i="11"/>
  <c r="BI18" i="11"/>
  <c r="AP18" i="11"/>
  <c r="AU28" i="11"/>
  <c r="AT28" i="11"/>
  <c r="BB28" i="11"/>
  <c r="AV28" i="11"/>
  <c r="BD28" i="11"/>
  <c r="AP28" i="11"/>
  <c r="BA28" i="11"/>
  <c r="BI28" i="11"/>
  <c r="AN28" i="11"/>
  <c r="AR28" i="11"/>
  <c r="CW28" i="11"/>
  <c r="BG28" i="11"/>
  <c r="AQ28" i="11"/>
  <c r="BE28" i="11"/>
  <c r="AW28" i="11"/>
  <c r="CX28" i="11"/>
  <c r="AX28" i="11"/>
  <c r="CS28" i="11"/>
  <c r="BH28" i="11"/>
  <c r="BC28" i="11"/>
  <c r="BJ28" i="11"/>
  <c r="AS28" i="11"/>
  <c r="CT28" i="11"/>
  <c r="BF28" i="11"/>
  <c r="AO28" i="11"/>
  <c r="AZ28" i="11"/>
  <c r="AY28" i="11"/>
  <c r="DC34" i="17"/>
  <c r="CP71" i="17"/>
  <c r="CP70" i="17"/>
  <c r="BL24" i="11"/>
  <c r="BK24" i="11" s="1"/>
  <c r="MY40" i="24"/>
  <c r="LK12" i="24"/>
  <c r="LX12" i="24" s="1"/>
  <c r="DA8" i="17"/>
  <c r="LE8" i="24"/>
  <c r="KY7" i="24"/>
  <c r="LU8" i="24"/>
  <c r="MH29" i="24"/>
  <c r="MB28" i="24"/>
  <c r="MT31" i="24"/>
  <c r="LR29" i="24"/>
  <c r="ME29" i="24" s="1"/>
  <c r="DA32" i="17"/>
  <c r="LT35" i="24"/>
  <c r="MA34" i="24" s="1"/>
  <c r="LZ36" i="24"/>
  <c r="LQ15" i="24"/>
  <c r="MD15" i="24" s="1"/>
  <c r="LW22" i="24"/>
  <c r="LQ21" i="24"/>
  <c r="LU12" i="24"/>
  <c r="LL13" i="24"/>
  <c r="LF12" i="24"/>
  <c r="LN20" i="24"/>
  <c r="LT21" i="24"/>
  <c r="LS7" i="24"/>
  <c r="MF7" i="24" s="1"/>
  <c r="BM24" i="11"/>
  <c r="BN24" i="11"/>
  <c r="CZ32" i="11"/>
  <c r="CV32" i="11"/>
  <c r="BM32" i="11"/>
  <c r="BN32" i="11"/>
  <c r="MR36" i="24"/>
  <c r="ML35" i="24"/>
  <c r="DA17" i="17"/>
  <c r="LK9" i="24"/>
  <c r="LX9" i="24" s="1"/>
  <c r="MK9" i="24" s="1"/>
  <c r="LX28" i="24"/>
  <c r="LF18" i="24"/>
  <c r="LL19" i="24"/>
  <c r="LY19" i="24" s="1"/>
  <c r="DA12" i="17"/>
  <c r="LM37" i="24"/>
  <c r="LS38" i="24"/>
  <c r="MF38" i="24" s="1"/>
  <c r="MS38" i="24" s="1"/>
  <c r="LX21" i="24"/>
  <c r="ME20" i="24" s="1"/>
  <c r="BP15" i="17"/>
  <c r="LU18" i="24"/>
  <c r="LQ14" i="24"/>
  <c r="MD14" i="24" s="1"/>
  <c r="LR14" i="24"/>
  <c r="ME14" i="24" s="1"/>
  <c r="LX29" i="24"/>
  <c r="LZ22" i="24"/>
  <c r="MG21" i="24" s="1"/>
  <c r="LX25" i="24"/>
  <c r="ME24" i="24" s="1"/>
  <c r="CZ30" i="11"/>
  <c r="CV30" i="11"/>
  <c r="CZ21" i="11"/>
  <c r="CV21" i="11"/>
  <c r="BM25" i="11"/>
  <c r="BN25" i="11"/>
  <c r="MA21" i="24"/>
  <c r="MN21" i="24" s="1"/>
  <c r="LU20" i="24"/>
  <c r="LL23" i="24"/>
  <c r="LY23" i="24" s="1"/>
  <c r="LF22" i="24"/>
  <c r="BO40" i="11"/>
  <c r="MW33" i="24"/>
  <c r="BP14" i="17"/>
  <c r="BP19" i="17"/>
  <c r="MC37" i="24"/>
  <c r="MP37" i="24" s="1"/>
  <c r="LW36" i="24"/>
  <c r="LQ8" i="24"/>
  <c r="LK7" i="24"/>
  <c r="LM19" i="24"/>
  <c r="LS20" i="24"/>
  <c r="MF20" i="24" s="1"/>
  <c r="MS20" i="24" s="1"/>
  <c r="MC35" i="24"/>
  <c r="MI36" i="24"/>
  <c r="BO31" i="11"/>
  <c r="DA10" i="17"/>
  <c r="DA30" i="17"/>
  <c r="MT37" i="24"/>
  <c r="BO35" i="11"/>
  <c r="LU13" i="24"/>
  <c r="DA21" i="17"/>
  <c r="LK17" i="24"/>
  <c r="LX17" i="24" s="1"/>
  <c r="LG9" i="24"/>
  <c r="LQ7" i="24"/>
  <c r="BO34" i="11"/>
  <c r="LU35" i="24"/>
  <c r="MA36" i="24"/>
  <c r="MN36" i="24" s="1"/>
  <c r="DA13" i="17"/>
  <c r="LL18" i="24"/>
  <c r="LF17" i="24"/>
  <c r="BM30" i="11"/>
  <c r="BN30" i="11"/>
  <c r="CV39" i="11"/>
  <c r="CZ39" i="11"/>
  <c r="ME27" i="24"/>
  <c r="MP27" i="24"/>
  <c r="DA27" i="17"/>
  <c r="KY15" i="24"/>
  <c r="LE16" i="24"/>
  <c r="LO10" i="24"/>
  <c r="MB10" i="24" s="1"/>
  <c r="LI9" i="24"/>
  <c r="BO41" i="11"/>
  <c r="LL14" i="24"/>
  <c r="LF13" i="24"/>
  <c r="LS28" i="24"/>
  <c r="MF28" i="24" s="1"/>
  <c r="LM27" i="24"/>
  <c r="NA37" i="24"/>
  <c r="LZ31" i="24"/>
  <c r="MM31" i="24" s="1"/>
  <c r="LT30" i="24"/>
  <c r="LE12" i="24"/>
  <c r="KY11" i="24"/>
  <c r="LO16" i="24"/>
  <c r="LU17" i="24"/>
  <c r="MK41" i="24"/>
  <c r="LR19" i="24"/>
  <c r="BN21" i="11"/>
  <c r="BM21" i="11"/>
  <c r="CV29" i="11"/>
  <c r="CZ29" i="11"/>
  <c r="CZ25" i="11"/>
  <c r="CV25" i="11"/>
  <c r="BO33" i="11"/>
  <c r="BO36" i="11"/>
  <c r="MC36" i="24"/>
  <c r="MP36" i="24" s="1"/>
  <c r="LW35" i="24"/>
  <c r="LR15" i="24"/>
  <c r="ME15" i="24" s="1"/>
  <c r="MH36" i="24"/>
  <c r="MB35" i="24"/>
  <c r="LS21" i="24"/>
  <c r="LM20" i="24"/>
  <c r="LK13" i="24"/>
  <c r="LX13" i="24" s="1"/>
  <c r="MK13" i="24" s="1"/>
  <c r="MA27" i="24"/>
  <c r="MG28" i="24"/>
  <c r="LE13" i="24"/>
  <c r="KY12" i="24"/>
  <c r="MR18" i="24"/>
  <c r="BG6" i="24"/>
  <c r="BH5" i="24"/>
  <c r="LU22" i="24"/>
  <c r="LO21" i="24"/>
  <c r="BP20" i="17"/>
  <c r="BN39" i="11"/>
  <c r="BM39" i="11"/>
  <c r="CV22" i="11"/>
  <c r="CZ22" i="11"/>
  <c r="BN42" i="11"/>
  <c r="BM42" i="11"/>
  <c r="LL27" i="24"/>
  <c r="LY27" i="24" s="1"/>
  <c r="DA23" i="17"/>
  <c r="LT33" i="24"/>
  <c r="LZ34" i="24"/>
  <c r="MM34" i="24" s="1"/>
  <c r="LS31" i="24"/>
  <c r="MF31" i="24" s="1"/>
  <c r="LM30" i="24"/>
  <c r="DA18" i="17"/>
  <c r="LX27" i="24"/>
  <c r="MD28" i="24"/>
  <c r="LE17" i="24"/>
  <c r="KY16" i="24"/>
  <c r="ME30" i="24"/>
  <c r="MR30" i="24" s="1"/>
  <c r="DA31" i="17"/>
  <c r="BO70" i="17"/>
  <c r="BP7" i="17"/>
  <c r="BO71" i="17"/>
  <c r="MQ32" i="24"/>
  <c r="MX31" i="24" s="1"/>
  <c r="BO38" i="11"/>
  <c r="LK14" i="24"/>
  <c r="LX14" i="24" s="1"/>
  <c r="MK14" i="24" s="1"/>
  <c r="MG34" i="24"/>
  <c r="MA33" i="24"/>
  <c r="MG27" i="24"/>
  <c r="BP11" i="17"/>
  <c r="BM29" i="11"/>
  <c r="BN29" i="11"/>
  <c r="LE11" i="24"/>
  <c r="LR11" i="24" s="1"/>
  <c r="ME11" i="24" s="1"/>
  <c r="KY10" i="24"/>
  <c r="BP37" i="11"/>
  <c r="LO7" i="24"/>
  <c r="MB7" i="24" s="1"/>
  <c r="DA22" i="17"/>
  <c r="NA30" i="24"/>
  <c r="LS16" i="24"/>
  <c r="MF16" i="24" s="1"/>
  <c r="LM15" i="24"/>
  <c r="LK18" i="24"/>
  <c r="LX18" i="24" s="1"/>
  <c r="LL28" i="24"/>
  <c r="LY28" i="24" s="1"/>
  <c r="ML28" i="24" s="1"/>
  <c r="LF27" i="24"/>
  <c r="BP16" i="17"/>
  <c r="MB23" i="24"/>
  <c r="LV22" i="24"/>
  <c r="LZ33" i="24"/>
  <c r="LT32" i="24"/>
  <c r="MA31" i="24" s="1"/>
  <c r="MS39" i="24"/>
  <c r="LW14" i="24"/>
  <c r="MD13" i="24" s="1"/>
  <c r="MK12" i="24" s="1"/>
  <c r="LI10" i="24"/>
  <c r="LO11" i="24"/>
  <c r="LM18" i="24"/>
  <c r="LS19" i="24"/>
  <c r="MF19" i="24" s="1"/>
  <c r="LU21" i="24"/>
  <c r="LO20" i="24"/>
  <c r="MY33" i="24"/>
  <c r="LM40" i="24"/>
  <c r="LS41" i="24"/>
  <c r="CV24" i="11"/>
  <c r="CZ24" i="11"/>
  <c r="LV25" i="24"/>
  <c r="LP24" i="24"/>
  <c r="BN22" i="11"/>
  <c r="BM22" i="11"/>
  <c r="LN24" i="24"/>
  <c r="CZ42" i="11"/>
  <c r="CV42" i="11"/>
  <c r="BL20" i="12"/>
  <c r="BK20" i="12" s="1"/>
  <c r="BO20" i="12" s="1"/>
  <c r="BP20" i="12" s="1"/>
  <c r="MK8" i="24"/>
  <c r="MS16" i="24"/>
  <c r="MY17" i="24"/>
  <c r="MI7" i="24"/>
  <c r="MC17" i="24"/>
  <c r="MB9" i="24"/>
  <c r="LV8" i="24"/>
  <c r="MC10" i="24"/>
  <c r="LW9" i="24"/>
  <c r="MQ40" i="24"/>
  <c r="MK39" i="24"/>
  <c r="ME9" i="24"/>
  <c r="MR31" i="24"/>
  <c r="ML30" i="24"/>
  <c r="MQ29" i="24"/>
  <c r="MK28" i="24"/>
  <c r="MW30" i="24"/>
  <c r="ML19" i="24"/>
  <c r="MS36" i="24"/>
  <c r="MM35" i="24"/>
  <c r="ME7" i="24"/>
  <c r="MR14" i="24"/>
  <c r="MI23" i="24"/>
  <c r="MC22" i="24"/>
  <c r="MC13" i="24"/>
  <c r="LW12" i="24"/>
  <c r="DA21" i="12"/>
  <c r="MI14" i="24"/>
  <c r="MS30" i="24"/>
  <c r="LV17" i="24"/>
  <c r="MB13" i="24"/>
  <c r="LV12" i="24"/>
  <c r="DA22" i="12"/>
  <c r="MY38" i="24"/>
  <c r="MJ25" i="24"/>
  <c r="MD24" i="24"/>
  <c r="BO20" i="11"/>
  <c r="MK16" i="24"/>
  <c r="MS37" i="24"/>
  <c r="MJ19" i="24"/>
  <c r="MD18" i="24"/>
  <c r="DA32" i="12"/>
  <c r="MW39" i="24"/>
  <c r="MQ38" i="24"/>
  <c r="MI29" i="24"/>
  <c r="MC28" i="24"/>
  <c r="MK24" i="24"/>
  <c r="MR23" i="24" s="1"/>
  <c r="ML22" i="24"/>
  <c r="MF21" i="24"/>
  <c r="MQ31" i="24"/>
  <c r="MK30" i="24"/>
  <c r="MD19" i="24"/>
  <c r="ME10" i="24"/>
  <c r="LY9" i="24"/>
  <c r="MP30" i="24"/>
  <c r="MJ29" i="24"/>
  <c r="MQ39" i="24"/>
  <c r="MK38" i="24"/>
  <c r="MI24" i="24"/>
  <c r="MC23" i="24"/>
  <c r="MW37" i="24"/>
  <c r="MQ36" i="24"/>
  <c r="MC15" i="24"/>
  <c r="MT27" i="24"/>
  <c r="MW40" i="24"/>
  <c r="MB14" i="24"/>
  <c r="LV13" i="24"/>
  <c r="MP39" i="24"/>
  <c r="MJ38" i="24"/>
  <c r="MS35" i="24"/>
  <c r="MP29" i="24"/>
  <c r="MJ28" i="24"/>
  <c r="LW13" i="24"/>
  <c r="ML20" i="24"/>
  <c r="G22" i="13"/>
  <c r="I38" i="13"/>
  <c r="N30" i="13"/>
  <c r="L39" i="13"/>
  <c r="CG26" i="11"/>
  <c r="CG26" i="12" s="1"/>
  <c r="BW26" i="11"/>
  <c r="BW26" i="12" s="1"/>
  <c r="CM26" i="11"/>
  <c r="CM26" i="12" s="1"/>
  <c r="CH26" i="11"/>
  <c r="CH26" i="12" s="1"/>
  <c r="CF8" i="11"/>
  <c r="CF8" i="12" s="1"/>
  <c r="CA8" i="11"/>
  <c r="CA8" i="12" s="1"/>
  <c r="BT8" i="11"/>
  <c r="BT8" i="12" s="1"/>
  <c r="CN9" i="11"/>
  <c r="CD9" i="11"/>
  <c r="CD9" i="12" s="1"/>
  <c r="CJ9" i="11"/>
  <c r="CJ9" i="12" s="1"/>
  <c r="BV9" i="11"/>
  <c r="BV9" i="12" s="1"/>
  <c r="CG19" i="11"/>
  <c r="CG19" i="12" s="1"/>
  <c r="CH19" i="11"/>
  <c r="CH19" i="12" s="1"/>
  <c r="BR19" i="11"/>
  <c r="BR19" i="12" s="1"/>
  <c r="CB23" i="11"/>
  <c r="CB23" i="12" s="1"/>
  <c r="CK23" i="11"/>
  <c r="CK23" i="12" s="1"/>
  <c r="CH23" i="11"/>
  <c r="CH23" i="12" s="1"/>
  <c r="BT13" i="11"/>
  <c r="BT13" i="12" s="1"/>
  <c r="BU13" i="11"/>
  <c r="BU13" i="12" s="1"/>
  <c r="CB13" i="11"/>
  <c r="CB13" i="12" s="1"/>
  <c r="CM13" i="11"/>
  <c r="CM13" i="12" s="1"/>
  <c r="BT27" i="11"/>
  <c r="BT27" i="12" s="1"/>
  <c r="CC27" i="11"/>
  <c r="CC27" i="12" s="1"/>
  <c r="CY27" i="11"/>
  <c r="CY27" i="12" s="1"/>
  <c r="CB27" i="11"/>
  <c r="CB27" i="12" s="1"/>
  <c r="BT17" i="11"/>
  <c r="BT17" i="12" s="1"/>
  <c r="CE17" i="11"/>
  <c r="CE17" i="12" s="1"/>
  <c r="CG17" i="11"/>
  <c r="CG17" i="12" s="1"/>
  <c r="BX14" i="11"/>
  <c r="BX14" i="12" s="1"/>
  <c r="CK14" i="11"/>
  <c r="CK14" i="12" s="1"/>
  <c r="CD14" i="11"/>
  <c r="CD14" i="12" s="1"/>
  <c r="CI14" i="11"/>
  <c r="CI14" i="12" s="1"/>
  <c r="BX18" i="11"/>
  <c r="BX18" i="12" s="1"/>
  <c r="CE18" i="11"/>
  <c r="CE18" i="12" s="1"/>
  <c r="BV18" i="11"/>
  <c r="BV18" i="12" s="1"/>
  <c r="CG28" i="11"/>
  <c r="CG28" i="12" s="1"/>
  <c r="BT28" i="11"/>
  <c r="BT28" i="12" s="1"/>
  <c r="CM28" i="11"/>
  <c r="CM28" i="12" s="1"/>
  <c r="CO32" i="11"/>
  <c r="CO32" i="12" s="1"/>
  <c r="K9" i="13"/>
  <c r="G21" i="13"/>
  <c r="BQ25" i="11"/>
  <c r="BQ25" i="12" s="1"/>
  <c r="CP40" i="11"/>
  <c r="CP40" i="12" s="1"/>
  <c r="P37" i="13"/>
  <c r="CP31" i="11"/>
  <c r="CP31" i="12" s="1"/>
  <c r="CU39" i="11"/>
  <c r="CU39" i="12" s="1"/>
  <c r="AA37" i="13"/>
  <c r="DB25" i="11"/>
  <c r="DB25" i="12" s="1"/>
  <c r="MH42" i="24"/>
  <c r="CU22" i="11"/>
  <c r="CU22" i="12" s="1"/>
  <c r="G27" i="13"/>
  <c r="DB24" i="11"/>
  <c r="DB24" i="12" s="1"/>
  <c r="DB42" i="11"/>
  <c r="DB42" i="12" s="1"/>
  <c r="W39" i="13"/>
  <c r="R23" i="13"/>
  <c r="Q36" i="13"/>
  <c r="CP35" i="11"/>
  <c r="CP35" i="12" s="1"/>
  <c r="BQ42" i="11"/>
  <c r="BQ42" i="12" s="1"/>
  <c r="M34" i="13"/>
  <c r="M35" i="13"/>
  <c r="I29" i="13"/>
  <c r="P30" i="13"/>
  <c r="BY26" i="11"/>
  <c r="BY26" i="12" s="1"/>
  <c r="BS26" i="11"/>
  <c r="BS26" i="12" s="1"/>
  <c r="BV26" i="11"/>
  <c r="BV26" i="12" s="1"/>
  <c r="BV8" i="11"/>
  <c r="BV8" i="12" s="1"/>
  <c r="CY8" i="11"/>
  <c r="CY8" i="12" s="1"/>
  <c r="BS8" i="11"/>
  <c r="BS8" i="12" s="1"/>
  <c r="CB9" i="11"/>
  <c r="CB9" i="12" s="1"/>
  <c r="BZ9" i="11"/>
  <c r="BZ9" i="12" s="1"/>
  <c r="BX19" i="11"/>
  <c r="BX19" i="12" s="1"/>
  <c r="CY19" i="11"/>
  <c r="CY19" i="12" s="1"/>
  <c r="BV19" i="11"/>
  <c r="BV19" i="12" s="1"/>
  <c r="BR23" i="11"/>
  <c r="BR23" i="12" s="1"/>
  <c r="BT23" i="11"/>
  <c r="BT23" i="12" s="1"/>
  <c r="CN23" i="11"/>
  <c r="CN30" i="12"/>
  <c r="MW42" i="24"/>
  <c r="CG13" i="11"/>
  <c r="CG13" i="12" s="1"/>
  <c r="CH13" i="11"/>
  <c r="CH13" i="12" s="1"/>
  <c r="CJ13" i="11"/>
  <c r="CJ13" i="12" s="1"/>
  <c r="BW27" i="11"/>
  <c r="BW27" i="12" s="1"/>
  <c r="BY27" i="11"/>
  <c r="BY27" i="12" s="1"/>
  <c r="CN27" i="11"/>
  <c r="CD27" i="11"/>
  <c r="CD27" i="12" s="1"/>
  <c r="CF17" i="11"/>
  <c r="CF17" i="12" s="1"/>
  <c r="CK17" i="11"/>
  <c r="CK17" i="12" s="1"/>
  <c r="CY17" i="11"/>
  <c r="CY17" i="12" s="1"/>
  <c r="CE14" i="11"/>
  <c r="CE14" i="12" s="1"/>
  <c r="BV14" i="11"/>
  <c r="BV14" i="12" s="1"/>
  <c r="CC14" i="11"/>
  <c r="CC14" i="12" s="1"/>
  <c r="CG14" i="11"/>
  <c r="CG14" i="12" s="1"/>
  <c r="CJ42" i="12"/>
  <c r="CY18" i="11"/>
  <c r="CY18" i="12" s="1"/>
  <c r="CJ18" i="11"/>
  <c r="CJ18" i="12" s="1"/>
  <c r="BU18" i="11"/>
  <c r="BU18" i="12" s="1"/>
  <c r="CB18" i="11"/>
  <c r="CB18" i="12" s="1"/>
  <c r="BS28" i="11"/>
  <c r="BS28" i="12" s="1"/>
  <c r="CH28" i="11"/>
  <c r="CH28" i="12" s="1"/>
  <c r="BV28" i="11"/>
  <c r="BV28" i="12" s="1"/>
  <c r="T31" i="13"/>
  <c r="CO24" i="11"/>
  <c r="CO24" i="12" s="1"/>
  <c r="CO25" i="11"/>
  <c r="CO25" i="12" s="1"/>
  <c r="CU25" i="11"/>
  <c r="CU25" i="12" s="1"/>
  <c r="AH16" i="11"/>
  <c r="Q29" i="13"/>
  <c r="DB20" i="12"/>
  <c r="J29" i="13"/>
  <c r="I7" i="13"/>
  <c r="BU26" i="11"/>
  <c r="BU26" i="12" s="1"/>
  <c r="BZ26" i="11"/>
  <c r="BZ26" i="12" s="1"/>
  <c r="CB26" i="11"/>
  <c r="CB26" i="12" s="1"/>
  <c r="CI8" i="11"/>
  <c r="CI8" i="12" s="1"/>
  <c r="CJ8" i="11"/>
  <c r="CJ8" i="12" s="1"/>
  <c r="BR9" i="11"/>
  <c r="BR9" i="12" s="1"/>
  <c r="BS9" i="11"/>
  <c r="BS9" i="12" s="1"/>
  <c r="CG9" i="11"/>
  <c r="CG9" i="12" s="1"/>
  <c r="CB19" i="11"/>
  <c r="CB19" i="12" s="1"/>
  <c r="CC19" i="11"/>
  <c r="CC19" i="12" s="1"/>
  <c r="LL26" i="24"/>
  <c r="BV23" i="11"/>
  <c r="BV23" i="12" s="1"/>
  <c r="CL23" i="11"/>
  <c r="CL23" i="12" s="1"/>
  <c r="CG23" i="11"/>
  <c r="CG23" i="12" s="1"/>
  <c r="Q41" i="13"/>
  <c r="BR13" i="11"/>
  <c r="BR13" i="12" s="1"/>
  <c r="CA13" i="11"/>
  <c r="CA13" i="12" s="1"/>
  <c r="BY13" i="11"/>
  <c r="BY13" i="12" s="1"/>
  <c r="BX13" i="11"/>
  <c r="BX13" i="12" s="1"/>
  <c r="CG27" i="11"/>
  <c r="CG27" i="12" s="1"/>
  <c r="BZ27" i="11"/>
  <c r="BZ27" i="12" s="1"/>
  <c r="LS42" i="24"/>
  <c r="BZ17" i="11"/>
  <c r="BZ17" i="12" s="1"/>
  <c r="BV17" i="11"/>
  <c r="BV17" i="12" s="1"/>
  <c r="BY17" i="11"/>
  <c r="BY17" i="12" s="1"/>
  <c r="CF14" i="11"/>
  <c r="CF14" i="12" s="1"/>
  <c r="CJ14" i="11"/>
  <c r="CJ14" i="12" s="1"/>
  <c r="CA14" i="11"/>
  <c r="CA14" i="12" s="1"/>
  <c r="CN14" i="11"/>
  <c r="CM18" i="11"/>
  <c r="CM18" i="12" s="1"/>
  <c r="CN18" i="11"/>
  <c r="CK18" i="11"/>
  <c r="CK18" i="12" s="1"/>
  <c r="CL18" i="11"/>
  <c r="CL18" i="12" s="1"/>
  <c r="CD28" i="11"/>
  <c r="CD28" i="12" s="1"/>
  <c r="BZ28" i="11"/>
  <c r="BZ28" i="12" s="1"/>
  <c r="CN28" i="11"/>
  <c r="CR8" i="17"/>
  <c r="BQ24" i="11"/>
  <c r="BQ24" i="12" s="1"/>
  <c r="CQ15" i="17"/>
  <c r="DB30" i="11"/>
  <c r="DB30" i="12" s="1"/>
  <c r="W33" i="13"/>
  <c r="P27" i="13"/>
  <c r="CQ20" i="17"/>
  <c r="R30" i="13"/>
  <c r="Q32" i="13"/>
  <c r="CQ37" i="11"/>
  <c r="CQ37" i="12" s="1"/>
  <c r="CU42" i="11"/>
  <c r="CU42" i="12" s="1"/>
  <c r="S30" i="13"/>
  <c r="Y17" i="13"/>
  <c r="CF26" i="11"/>
  <c r="CF26" i="12" s="1"/>
  <c r="CN26" i="11"/>
  <c r="CJ26" i="11"/>
  <c r="CJ26" i="12" s="1"/>
  <c r="BW8" i="11"/>
  <c r="BW8" i="12" s="1"/>
  <c r="BY8" i="11"/>
  <c r="BY8" i="12" s="1"/>
  <c r="CC8" i="11"/>
  <c r="CC8" i="12" s="1"/>
  <c r="CH9" i="11"/>
  <c r="CH9" i="12" s="1"/>
  <c r="BY9" i="11"/>
  <c r="BY9" i="12" s="1"/>
  <c r="CI9" i="11"/>
  <c r="CI9" i="12" s="1"/>
  <c r="BY19" i="11"/>
  <c r="BY19" i="12" s="1"/>
  <c r="CN19" i="11"/>
  <c r="CJ23" i="11"/>
  <c r="CJ23" i="12" s="1"/>
  <c r="CC23" i="11"/>
  <c r="CC23" i="12" s="1"/>
  <c r="CL13" i="11"/>
  <c r="CL13" i="12" s="1"/>
  <c r="CK13" i="11"/>
  <c r="CK13" i="12" s="1"/>
  <c r="BZ13" i="11"/>
  <c r="BZ13" i="12" s="1"/>
  <c r="BV27" i="11"/>
  <c r="BV27" i="12" s="1"/>
  <c r="CJ27" i="11"/>
  <c r="CJ27" i="12" s="1"/>
  <c r="CF27" i="11"/>
  <c r="CF27" i="12" s="1"/>
  <c r="CA17" i="11"/>
  <c r="CA17" i="12" s="1"/>
  <c r="BX17" i="11"/>
  <c r="BX17" i="12" s="1"/>
  <c r="BU14" i="11"/>
  <c r="BU14" i="12" s="1"/>
  <c r="BT14" i="11"/>
  <c r="BT14" i="12" s="1"/>
  <c r="CG18" i="11"/>
  <c r="CG18" i="12" s="1"/>
  <c r="BZ18" i="11"/>
  <c r="BZ18" i="12" s="1"/>
  <c r="BS18" i="11"/>
  <c r="BS18" i="12" s="1"/>
  <c r="CL28" i="11"/>
  <c r="CL28" i="12" s="1"/>
  <c r="CY28" i="11"/>
  <c r="CY28" i="12" s="1"/>
  <c r="R36" i="13"/>
  <c r="CU30" i="11"/>
  <c r="CU30" i="12" s="1"/>
  <c r="LR26" i="24"/>
  <c r="CR10" i="17"/>
  <c r="CP34" i="11"/>
  <c r="CP34" i="12" s="1"/>
  <c r="BQ30" i="11"/>
  <c r="BQ30" i="12" s="1"/>
  <c r="CP41" i="11"/>
  <c r="CP41" i="12" s="1"/>
  <c r="CO21" i="11"/>
  <c r="CO21" i="12" s="1"/>
  <c r="H36" i="13"/>
  <c r="AH12" i="11"/>
  <c r="BQ39" i="11"/>
  <c r="BQ39" i="12" s="1"/>
  <c r="CO42" i="11"/>
  <c r="CO42" i="12" s="1"/>
  <c r="CR31" i="17"/>
  <c r="CQ11" i="17"/>
  <c r="L28" i="13"/>
  <c r="S39" i="13"/>
  <c r="Y33" i="13"/>
  <c r="K12" i="13"/>
  <c r="Q31" i="13"/>
  <c r="J19" i="13"/>
  <c r="K13" i="13"/>
  <c r="L19" i="13"/>
  <c r="K14" i="13"/>
  <c r="J38" i="13"/>
  <c r="K38" i="13"/>
  <c r="Q40" i="13"/>
  <c r="CI26" i="11"/>
  <c r="CI26" i="12" s="1"/>
  <c r="CL26" i="11"/>
  <c r="CL26" i="12" s="1"/>
  <c r="CD8" i="11"/>
  <c r="CD8" i="12" s="1"/>
  <c r="CN8" i="11"/>
  <c r="BX8" i="11"/>
  <c r="BX8" i="12" s="1"/>
  <c r="BU9" i="11"/>
  <c r="BU9" i="12" s="1"/>
  <c r="BX9" i="11"/>
  <c r="BX9" i="12" s="1"/>
  <c r="BT9" i="11"/>
  <c r="BT9" i="12" s="1"/>
  <c r="CI19" i="11"/>
  <c r="CI19" i="12" s="1"/>
  <c r="CF19" i="11"/>
  <c r="CF19" i="12" s="1"/>
  <c r="CE19" i="11"/>
  <c r="CE19" i="12" s="1"/>
  <c r="BZ23" i="11"/>
  <c r="BZ23" i="12" s="1"/>
  <c r="CD23" i="11"/>
  <c r="CD23" i="12" s="1"/>
  <c r="CI13" i="11"/>
  <c r="CI13" i="12" s="1"/>
  <c r="CN13" i="11"/>
  <c r="CH27" i="11"/>
  <c r="CH27" i="12" s="1"/>
  <c r="CL27" i="11"/>
  <c r="CL27" i="12" s="1"/>
  <c r="BR17" i="11"/>
  <c r="BR17" i="12" s="1"/>
  <c r="CI17" i="11"/>
  <c r="CI17" i="12" s="1"/>
  <c r="CH17" i="11"/>
  <c r="CH17" i="12" s="1"/>
  <c r="BS14" i="11"/>
  <c r="BS14" i="12" s="1"/>
  <c r="BZ14" i="11"/>
  <c r="BZ14" i="12" s="1"/>
  <c r="BR14" i="11"/>
  <c r="BR14" i="12" s="1"/>
  <c r="H41" i="13"/>
  <c r="CF18" i="11"/>
  <c r="CF18" i="12" s="1"/>
  <c r="BX28" i="11"/>
  <c r="BX28" i="12" s="1"/>
  <c r="CA28" i="11"/>
  <c r="CA28" i="12" s="1"/>
  <c r="CI28" i="11"/>
  <c r="CI28" i="12" s="1"/>
  <c r="CC42" i="12"/>
  <c r="AH7" i="11"/>
  <c r="CR32" i="17"/>
  <c r="DB32" i="11"/>
  <c r="DB32" i="12" s="1"/>
  <c r="L35" i="13"/>
  <c r="CR12" i="17"/>
  <c r="N21" i="13"/>
  <c r="CQ14" i="17"/>
  <c r="CR30" i="17"/>
  <c r="CO30" i="11"/>
  <c r="CO30" i="12" s="1"/>
  <c r="CR27" i="17"/>
  <c r="AH11" i="11"/>
  <c r="BQ21" i="11"/>
  <c r="BQ21" i="12" s="1"/>
  <c r="CP33" i="11"/>
  <c r="CP33" i="12" s="1"/>
  <c r="R18" i="13"/>
  <c r="CR18" i="17"/>
  <c r="CP38" i="11"/>
  <c r="CP38" i="12" s="1"/>
  <c r="BQ29" i="11"/>
  <c r="BQ29" i="12" s="1"/>
  <c r="LM42" i="24"/>
  <c r="CO22" i="11"/>
  <c r="CO22" i="12" s="1"/>
  <c r="S36" i="13"/>
  <c r="CP20" i="11"/>
  <c r="I24" i="13"/>
  <c r="R14" i="13"/>
  <c r="S37" i="13"/>
  <c r="K39" i="13"/>
  <c r="Q38" i="13"/>
  <c r="J28" i="13"/>
  <c r="CC26" i="11"/>
  <c r="CC26" i="12" s="1"/>
  <c r="BX26" i="11"/>
  <c r="BX26" i="12" s="1"/>
  <c r="CY26" i="11"/>
  <c r="CY26" i="12" s="1"/>
  <c r="CK8" i="11"/>
  <c r="CK8" i="12" s="1"/>
  <c r="CL8" i="11"/>
  <c r="CL8" i="12" s="1"/>
  <c r="BU8" i="11"/>
  <c r="BU8" i="12" s="1"/>
  <c r="BR8" i="11"/>
  <c r="BR8" i="12" s="1"/>
  <c r="CA9" i="11"/>
  <c r="CA9" i="12" s="1"/>
  <c r="CY9" i="11"/>
  <c r="CY9" i="12" s="1"/>
  <c r="CE9" i="11"/>
  <c r="CE9" i="12" s="1"/>
  <c r="BW9" i="11"/>
  <c r="BW9" i="12" s="1"/>
  <c r="CM19" i="11"/>
  <c r="CM19" i="12" s="1"/>
  <c r="BW19" i="11"/>
  <c r="BW19" i="12" s="1"/>
  <c r="CJ19" i="11"/>
  <c r="CJ19" i="12" s="1"/>
  <c r="CM23" i="11"/>
  <c r="CM23" i="12" s="1"/>
  <c r="CI23" i="11"/>
  <c r="CI23" i="12" s="1"/>
  <c r="CF23" i="11"/>
  <c r="CF23" i="12" s="1"/>
  <c r="BW13" i="11"/>
  <c r="BW13" i="12" s="1"/>
  <c r="CC13" i="11"/>
  <c r="CC13" i="12" s="1"/>
  <c r="CD13" i="11"/>
  <c r="CD13" i="12" s="1"/>
  <c r="BR27" i="11"/>
  <c r="BR27" i="12" s="1"/>
  <c r="BS27" i="11"/>
  <c r="BS27" i="12" s="1"/>
  <c r="CC17" i="11"/>
  <c r="CC17" i="12" s="1"/>
  <c r="CN17" i="11"/>
  <c r="CD17" i="11"/>
  <c r="CD17" i="12" s="1"/>
  <c r="CB17" i="11"/>
  <c r="CB17" i="12" s="1"/>
  <c r="CB14" i="11"/>
  <c r="CB14" i="12" s="1"/>
  <c r="BY14" i="11"/>
  <c r="BY14" i="12" s="1"/>
  <c r="MN42" i="24"/>
  <c r="CC18" i="11"/>
  <c r="CC18" i="12" s="1"/>
  <c r="CA18" i="11"/>
  <c r="CA18" i="12" s="1"/>
  <c r="BW18" i="11"/>
  <c r="BW18" i="12" s="1"/>
  <c r="BW28" i="11"/>
  <c r="BW28" i="12" s="1"/>
  <c r="BU28" i="11"/>
  <c r="BU28" i="12" s="1"/>
  <c r="BR28" i="11"/>
  <c r="BR28" i="12" s="1"/>
  <c r="CR17" i="17"/>
  <c r="DB21" i="11"/>
  <c r="DB21" i="12" s="1"/>
  <c r="S20" i="13"/>
  <c r="CR21" i="17"/>
  <c r="CP36" i="11"/>
  <c r="CP36" i="12" s="1"/>
  <c r="CO39" i="11"/>
  <c r="CO39" i="12" s="1"/>
  <c r="LF26" i="24"/>
  <c r="CQ7" i="17"/>
  <c r="CO29" i="11"/>
  <c r="CO29" i="12" s="1"/>
  <c r="CQ16" i="17"/>
  <c r="BQ22" i="11"/>
  <c r="BQ22" i="12" s="1"/>
  <c r="L20" i="13"/>
  <c r="CK26" i="11"/>
  <c r="CK26" i="12" s="1"/>
  <c r="CA26" i="11"/>
  <c r="CD26" i="11"/>
  <c r="CD26" i="12" s="1"/>
  <c r="CG8" i="11"/>
  <c r="CG8" i="12" s="1"/>
  <c r="CM8" i="11"/>
  <c r="CM8" i="12" s="1"/>
  <c r="CL9" i="11"/>
  <c r="CL9" i="12" s="1"/>
  <c r="CF9" i="11"/>
  <c r="CF9" i="12" s="1"/>
  <c r="CK9" i="11"/>
  <c r="CK9" i="12" s="1"/>
  <c r="CM9" i="11"/>
  <c r="CM9" i="12" s="1"/>
  <c r="CL19" i="11"/>
  <c r="CL19" i="12" s="1"/>
  <c r="BS19" i="11"/>
  <c r="BS19" i="12" s="1"/>
  <c r="CK19" i="11"/>
  <c r="CK19" i="12" s="1"/>
  <c r="CA19" i="11"/>
  <c r="CA19" i="12" s="1"/>
  <c r="CE23" i="11"/>
  <c r="CE23" i="12" s="1"/>
  <c r="BW23" i="11"/>
  <c r="BW23" i="12" s="1"/>
  <c r="BU23" i="11"/>
  <c r="BU23" i="12" s="1"/>
  <c r="BY23" i="11"/>
  <c r="BY23" i="12" s="1"/>
  <c r="LX26" i="24"/>
  <c r="BV13" i="11"/>
  <c r="BV13" i="12" s="1"/>
  <c r="CY13" i="11"/>
  <c r="CY13" i="12" s="1"/>
  <c r="CI27" i="11"/>
  <c r="CI27" i="12" s="1"/>
  <c r="CM27" i="11"/>
  <c r="CM27" i="12" s="1"/>
  <c r="BU27" i="11"/>
  <c r="BU27" i="12" s="1"/>
  <c r="CE27" i="11"/>
  <c r="CE27" i="12" s="1"/>
  <c r="BU17" i="11"/>
  <c r="BU17" i="12" s="1"/>
  <c r="CJ17" i="11"/>
  <c r="CJ17" i="12" s="1"/>
  <c r="BS17" i="11"/>
  <c r="BS17" i="12" s="1"/>
  <c r="CL14" i="11"/>
  <c r="CL14" i="12" s="1"/>
  <c r="CH14" i="11"/>
  <c r="CH14" i="12" s="1"/>
  <c r="BW14" i="11"/>
  <c r="BW14" i="12" s="1"/>
  <c r="LY42" i="24"/>
  <c r="LV26" i="24"/>
  <c r="BR18" i="11"/>
  <c r="BR18" i="12" s="1"/>
  <c r="CH18" i="11"/>
  <c r="CH18" i="12" s="1"/>
  <c r="CI18" i="11"/>
  <c r="CI18" i="12" s="1"/>
  <c r="CE28" i="11"/>
  <c r="CE28" i="12" s="1"/>
  <c r="CK28" i="11"/>
  <c r="CK28" i="12" s="1"/>
  <c r="CC28" i="11"/>
  <c r="CC28" i="12" s="1"/>
  <c r="Y40" i="13"/>
  <c r="CU32" i="11"/>
  <c r="CU32" i="12" s="1"/>
  <c r="T37" i="13"/>
  <c r="N36" i="13"/>
  <c r="AH15" i="11"/>
  <c r="CU29" i="11"/>
  <c r="CU29" i="12" s="1"/>
  <c r="CR23" i="17"/>
  <c r="ME42" i="24"/>
  <c r="G34" i="13"/>
  <c r="CR22" i="17"/>
  <c r="P39" i="13"/>
  <c r="K24" i="13"/>
  <c r="L22" i="13"/>
  <c r="BQ20" i="12"/>
  <c r="M31" i="13"/>
  <c r="K30" i="13"/>
  <c r="Y38" i="13"/>
  <c r="T27" i="13"/>
  <c r="W37" i="13"/>
  <c r="S16" i="13"/>
  <c r="Q39" i="13"/>
  <c r="BR26" i="11"/>
  <c r="BT26" i="11"/>
  <c r="BT26" i="12" s="1"/>
  <c r="CE26" i="11"/>
  <c r="CE26" i="12" s="1"/>
  <c r="BZ8" i="11"/>
  <c r="BZ8" i="12" s="1"/>
  <c r="CE8" i="11"/>
  <c r="CE8" i="12" s="1"/>
  <c r="CB8" i="11"/>
  <c r="CB8" i="12" s="1"/>
  <c r="CH8" i="11"/>
  <c r="CH8" i="12" s="1"/>
  <c r="CC9" i="11"/>
  <c r="CC9" i="12" s="1"/>
  <c r="BU19" i="11"/>
  <c r="BU19" i="12" s="1"/>
  <c r="BZ19" i="11"/>
  <c r="BZ19" i="12" s="1"/>
  <c r="BT19" i="11"/>
  <c r="BT19" i="12" s="1"/>
  <c r="CD19" i="11"/>
  <c r="CD19" i="12" s="1"/>
  <c r="CA23" i="11"/>
  <c r="CA23" i="12" s="1"/>
  <c r="BS23" i="11"/>
  <c r="BS23" i="12" s="1"/>
  <c r="CY23" i="11"/>
  <c r="CY23" i="12" s="1"/>
  <c r="BX23" i="11"/>
  <c r="BX23" i="12" s="1"/>
  <c r="BS13" i="11"/>
  <c r="BS13" i="12" s="1"/>
  <c r="CE13" i="11"/>
  <c r="CE13" i="12" s="1"/>
  <c r="CF13" i="11"/>
  <c r="CF13" i="12" s="1"/>
  <c r="CK27" i="11"/>
  <c r="CK27" i="12" s="1"/>
  <c r="CA27" i="11"/>
  <c r="CA27" i="12" s="1"/>
  <c r="BX27" i="11"/>
  <c r="BX27" i="12" s="1"/>
  <c r="CM17" i="11"/>
  <c r="CM17" i="12" s="1"/>
  <c r="BW17" i="11"/>
  <c r="BW17" i="12" s="1"/>
  <c r="CL17" i="11"/>
  <c r="CL17" i="12" s="1"/>
  <c r="CY14" i="11"/>
  <c r="CY14" i="12" s="1"/>
  <c r="CM14" i="11"/>
  <c r="CM14" i="12" s="1"/>
  <c r="BT18" i="11"/>
  <c r="BT18" i="12" s="1"/>
  <c r="CD18" i="11"/>
  <c r="CD18" i="12" s="1"/>
  <c r="BY18" i="11"/>
  <c r="BY18" i="12" s="1"/>
  <c r="BY28" i="11"/>
  <c r="BY28" i="12" s="1"/>
  <c r="CJ28" i="11"/>
  <c r="CJ28" i="12" s="1"/>
  <c r="CF28" i="11"/>
  <c r="CF28" i="12" s="1"/>
  <c r="CB28" i="11"/>
  <c r="CB28" i="12" s="1"/>
  <c r="H29" i="13"/>
  <c r="BQ32" i="11"/>
  <c r="BQ32" i="12" s="1"/>
  <c r="S38" i="13"/>
  <c r="CU21" i="11"/>
  <c r="CU21" i="12" s="1"/>
  <c r="CQ19" i="17"/>
  <c r="I36" i="13"/>
  <c r="CR13" i="17"/>
  <c r="DB39" i="11"/>
  <c r="DB39" i="12" s="1"/>
  <c r="LT42" i="24"/>
  <c r="K41" i="13"/>
  <c r="DB29" i="11"/>
  <c r="DB29" i="12" s="1"/>
  <c r="P36" i="13"/>
  <c r="DB22" i="11"/>
  <c r="DB22" i="12" s="1"/>
  <c r="AK17" i="25"/>
  <c r="AA30" i="13"/>
  <c r="CU24" i="11"/>
  <c r="CU24" i="12" s="1"/>
  <c r="K8" i="13"/>
  <c r="K16" i="13"/>
  <c r="I14" i="13"/>
  <c r="I23" i="13"/>
  <c r="CU20" i="12"/>
  <c r="W40" i="13"/>
  <c r="R31" i="13"/>
  <c r="K28" i="13"/>
  <c r="S35" i="13"/>
  <c r="P29" i="13"/>
  <c r="G28" i="13"/>
  <c r="AH10" i="11"/>
  <c r="W30" i="13"/>
  <c r="CO20" i="12"/>
  <c r="L30" i="13"/>
  <c r="J25" i="13"/>
  <c r="X31" i="13"/>
  <c r="CN9" i="12"/>
  <c r="H42" i="13"/>
  <c r="CN23" i="12"/>
  <c r="CN27" i="12"/>
  <c r="CN14" i="12"/>
  <c r="CN18" i="12"/>
  <c r="CN28" i="12"/>
  <c r="CN26" i="12"/>
  <c r="CN19" i="12"/>
  <c r="CN8" i="12"/>
  <c r="CN13" i="12"/>
  <c r="AF18" i="25"/>
  <c r="CN17" i="12"/>
  <c r="N42" i="13"/>
  <c r="LR16" i="24" l="1"/>
  <c r="ME16" i="24" s="1"/>
  <c r="MG35" i="24"/>
  <c r="MM36" i="24"/>
  <c r="MB11" i="24"/>
  <c r="BL17" i="12"/>
  <c r="BK17" i="12" s="1"/>
  <c r="BO17" i="12" s="1"/>
  <c r="BP17" i="12" s="1"/>
  <c r="DA17" i="12" s="1"/>
  <c r="BL13" i="12"/>
  <c r="BK13" i="12" s="1"/>
  <c r="BO13" i="12" s="1"/>
  <c r="BP13" i="12" s="1"/>
  <c r="DA13" i="12" s="1"/>
  <c r="BL8" i="12"/>
  <c r="BK8" i="12" s="1"/>
  <c r="BO8" i="12" s="1"/>
  <c r="BP8" i="12" s="1"/>
  <c r="DA8" i="12" s="1"/>
  <c r="BL19" i="12"/>
  <c r="BK19" i="12" s="1"/>
  <c r="BO19" i="12" s="1"/>
  <c r="BP19" i="12" s="1"/>
  <c r="DA19" i="12" s="1"/>
  <c r="BL26" i="12"/>
  <c r="BK26" i="12" s="1"/>
  <c r="BO26" i="12" s="1"/>
  <c r="BP26" i="12" s="1"/>
  <c r="DA26" i="12" s="1"/>
  <c r="BL28" i="12"/>
  <c r="BK28" i="12" s="1"/>
  <c r="BO28" i="12" s="1"/>
  <c r="BP28" i="12" s="1"/>
  <c r="DA28" i="12" s="1"/>
  <c r="BL18" i="12"/>
  <c r="BK18" i="12" s="1"/>
  <c r="BO18" i="12" s="1"/>
  <c r="BP18" i="12" s="1"/>
  <c r="DA18" i="12" s="1"/>
  <c r="BL14" i="12"/>
  <c r="BK14" i="12" s="1"/>
  <c r="BO14" i="12" s="1"/>
  <c r="BP14" i="12" s="1"/>
  <c r="DA14" i="12" s="1"/>
  <c r="BL27" i="12"/>
  <c r="BK27" i="12" s="1"/>
  <c r="BO27" i="12" s="1"/>
  <c r="BP27" i="12" s="1"/>
  <c r="DA27" i="12" s="1"/>
  <c r="BL23" i="12"/>
  <c r="BK23" i="12" s="1"/>
  <c r="BO23" i="12" s="1"/>
  <c r="BP23" i="12" s="1"/>
  <c r="DA23" i="12" s="1"/>
  <c r="BL9" i="12"/>
  <c r="BK9" i="12" s="1"/>
  <c r="BO9" i="12" s="1"/>
  <c r="BP9" i="12" s="1"/>
  <c r="DA9" i="12" s="1"/>
  <c r="BJ10" i="11"/>
  <c r="BD10" i="11"/>
  <c r="BG10" i="11"/>
  <c r="AT10" i="11"/>
  <c r="BH10" i="11"/>
  <c r="BF10" i="11"/>
  <c r="AR10" i="11"/>
  <c r="CW10" i="11"/>
  <c r="AW10" i="11"/>
  <c r="BA10" i="11"/>
  <c r="AZ10" i="11"/>
  <c r="CS10" i="11"/>
  <c r="BE10" i="11"/>
  <c r="AO10" i="11"/>
  <c r="BB10" i="11"/>
  <c r="AQ10" i="11"/>
  <c r="CX10" i="11"/>
  <c r="AU10" i="11"/>
  <c r="AN10" i="11"/>
  <c r="CT10" i="11"/>
  <c r="AP10" i="11"/>
  <c r="BC10" i="11"/>
  <c r="AY10" i="11"/>
  <c r="AV10" i="11"/>
  <c r="AX10" i="11"/>
  <c r="AS10" i="11"/>
  <c r="BI10" i="11"/>
  <c r="MA41" i="24"/>
  <c r="DC13" i="17"/>
  <c r="DC22" i="17"/>
  <c r="ML41" i="24"/>
  <c r="DC23" i="17"/>
  <c r="AX15" i="11"/>
  <c r="CS15" i="11"/>
  <c r="AU15" i="11"/>
  <c r="AY15" i="11"/>
  <c r="BI15" i="11"/>
  <c r="BB15" i="11"/>
  <c r="CX15" i="11"/>
  <c r="CW15" i="11"/>
  <c r="AN15" i="11"/>
  <c r="BD15" i="11"/>
  <c r="AO15" i="11"/>
  <c r="AZ15" i="11"/>
  <c r="AV15" i="11"/>
  <c r="AP15" i="11"/>
  <c r="CT15" i="11"/>
  <c r="BF15" i="11"/>
  <c r="BA15" i="11"/>
  <c r="AW15" i="11"/>
  <c r="BE15" i="11"/>
  <c r="AS15" i="11"/>
  <c r="AR15" i="11"/>
  <c r="AT15" i="11"/>
  <c r="BC15" i="11"/>
  <c r="BJ15" i="11"/>
  <c r="BG15" i="11"/>
  <c r="BH15" i="11"/>
  <c r="AQ15" i="11"/>
  <c r="CQ70" i="17"/>
  <c r="CQ71" i="17"/>
  <c r="LM25" i="24"/>
  <c r="DC21" i="17"/>
  <c r="DC17" i="17"/>
  <c r="BL17" i="11"/>
  <c r="BK17" i="11" s="1"/>
  <c r="LT41" i="24"/>
  <c r="DC18" i="17"/>
  <c r="AZ11" i="11"/>
  <c r="AX11" i="11"/>
  <c r="BD11" i="11"/>
  <c r="AU11" i="11"/>
  <c r="AW11" i="11"/>
  <c r="AV11" i="11"/>
  <c r="BI11" i="11"/>
  <c r="BB11" i="11"/>
  <c r="AY11" i="11"/>
  <c r="CT11" i="11"/>
  <c r="AN11" i="11"/>
  <c r="BH11" i="11"/>
  <c r="BJ11" i="11"/>
  <c r="AO11" i="11"/>
  <c r="BA11" i="11"/>
  <c r="AR11" i="11"/>
  <c r="BE11" i="11"/>
  <c r="BG11" i="11"/>
  <c r="AP11" i="11"/>
  <c r="CW11" i="11"/>
  <c r="AQ11" i="11"/>
  <c r="CX11" i="11"/>
  <c r="CS11" i="11"/>
  <c r="AS11" i="11"/>
  <c r="AT11" i="11"/>
  <c r="BF11" i="11"/>
  <c r="BC11" i="11"/>
  <c r="DC27" i="17"/>
  <c r="DC30" i="17"/>
  <c r="DC12" i="17"/>
  <c r="DC32" i="17"/>
  <c r="AH65" i="11"/>
  <c r="AH66" i="11"/>
  <c r="AH69" i="11"/>
  <c r="AH68" i="11"/>
  <c r="AH67" i="11"/>
  <c r="AH70" i="11"/>
  <c r="AH63" i="11"/>
  <c r="AH64" i="11"/>
  <c r="CW7" i="11"/>
  <c r="AU7" i="11"/>
  <c r="CX7" i="11"/>
  <c r="AZ7" i="11"/>
  <c r="AO7" i="11"/>
  <c r="BF7" i="11"/>
  <c r="BJ7" i="11"/>
  <c r="AV7" i="11"/>
  <c r="BC7" i="11"/>
  <c r="AX7" i="11"/>
  <c r="AP7" i="11"/>
  <c r="AT7" i="11"/>
  <c r="BD7" i="11"/>
  <c r="AY7" i="11"/>
  <c r="AN7" i="11"/>
  <c r="BE7" i="11"/>
  <c r="BA7" i="11"/>
  <c r="AQ7" i="11"/>
  <c r="AW7" i="11"/>
  <c r="BH7" i="11"/>
  <c r="AS7" i="11"/>
  <c r="BB7" i="11"/>
  <c r="AR7" i="11"/>
  <c r="CT7" i="11"/>
  <c r="BG7" i="11"/>
  <c r="BI7" i="11"/>
  <c r="CS7" i="11"/>
  <c r="BL13" i="11"/>
  <c r="BK13" i="11" s="1"/>
  <c r="BL8" i="11"/>
  <c r="BK8" i="11" s="1"/>
  <c r="DC31" i="17"/>
  <c r="AQ12" i="11"/>
  <c r="BD12" i="11"/>
  <c r="BI12" i="11"/>
  <c r="CW12" i="11"/>
  <c r="AT12" i="11"/>
  <c r="CT12" i="11"/>
  <c r="AR12" i="11"/>
  <c r="BB12" i="11"/>
  <c r="AP12" i="11"/>
  <c r="BE12" i="11"/>
  <c r="CS12" i="11"/>
  <c r="AW12" i="11"/>
  <c r="BG12" i="11"/>
  <c r="BF12" i="11"/>
  <c r="AY12" i="11"/>
  <c r="BJ12" i="11"/>
  <c r="AV12" i="11"/>
  <c r="AX12" i="11"/>
  <c r="AN12" i="11"/>
  <c r="BC12" i="11"/>
  <c r="BH12" i="11"/>
  <c r="AS12" i="11"/>
  <c r="AO12" i="11"/>
  <c r="AU12" i="11"/>
  <c r="BA12" i="11"/>
  <c r="CX12" i="11"/>
  <c r="AZ12" i="11"/>
  <c r="DC10" i="17"/>
  <c r="LY25" i="24"/>
  <c r="BL19" i="11"/>
  <c r="BK19" i="11" s="1"/>
  <c r="BL26" i="11"/>
  <c r="BK26" i="11" s="1"/>
  <c r="DC8" i="17"/>
  <c r="BL28" i="11"/>
  <c r="BK28" i="11" s="1"/>
  <c r="BL18" i="11"/>
  <c r="BK18" i="11" s="1"/>
  <c r="BL14" i="11"/>
  <c r="BK14" i="11" s="1"/>
  <c r="AZ16" i="11"/>
  <c r="BG16" i="11"/>
  <c r="BE16" i="11"/>
  <c r="CX16" i="11"/>
  <c r="AX16" i="11"/>
  <c r="AO16" i="11"/>
  <c r="AV16" i="11"/>
  <c r="AU16" i="11"/>
  <c r="CW16" i="11"/>
  <c r="BA16" i="11"/>
  <c r="AR16" i="11"/>
  <c r="AN16" i="11"/>
  <c r="AQ16" i="11"/>
  <c r="BF16" i="11"/>
  <c r="AY16" i="11"/>
  <c r="AP16" i="11"/>
  <c r="CS16" i="11"/>
  <c r="AW16" i="11"/>
  <c r="BH16" i="11"/>
  <c r="BB16" i="11"/>
  <c r="BD16" i="11"/>
  <c r="BI16" i="11"/>
  <c r="AT16" i="11"/>
  <c r="CT16" i="11"/>
  <c r="AS16" i="11"/>
  <c r="BJ16" i="11"/>
  <c r="BC16" i="11"/>
  <c r="BL27" i="11"/>
  <c r="BK27" i="11" s="1"/>
  <c r="BL30" i="12"/>
  <c r="BK30" i="12" s="1"/>
  <c r="BO30" i="12" s="1"/>
  <c r="BL23" i="11"/>
  <c r="BK23" i="11" s="1"/>
  <c r="MO41" i="24"/>
  <c r="BL9" i="11"/>
  <c r="BK9" i="11" s="1"/>
  <c r="LF9" i="24"/>
  <c r="LL10" i="24"/>
  <c r="LY10" i="24" s="1"/>
  <c r="ML10" i="24" s="1"/>
  <c r="MT28" i="24"/>
  <c r="LV9" i="24"/>
  <c r="MI9" i="24" s="1"/>
  <c r="LP8" i="24"/>
  <c r="MJ36" i="24"/>
  <c r="MD35" i="24"/>
  <c r="LU23" i="24"/>
  <c r="LT17" i="24"/>
  <c r="LZ18" i="24"/>
  <c r="MM18" i="24" s="1"/>
  <c r="MN33" i="24"/>
  <c r="MH32" i="24"/>
  <c r="BP71" i="17"/>
  <c r="BP70" i="17"/>
  <c r="DA7" i="17"/>
  <c r="LZ27" i="24"/>
  <c r="MM27" i="24" s="1"/>
  <c r="LS22" i="24"/>
  <c r="MF22" i="24" s="1"/>
  <c r="LM21" i="24"/>
  <c r="MK29" i="24"/>
  <c r="ME28" i="24"/>
  <c r="MU29" i="24"/>
  <c r="MC25" i="24"/>
  <c r="LW24" i="24"/>
  <c r="BN17" i="11"/>
  <c r="BM17" i="11"/>
  <c r="CV13" i="11"/>
  <c r="CZ13" i="11"/>
  <c r="ME25" i="24"/>
  <c r="LY24" i="24"/>
  <c r="LZ15" i="24"/>
  <c r="MM15" i="24" s="1"/>
  <c r="MZ15" i="24" s="1"/>
  <c r="LT14" i="24"/>
  <c r="LN8" i="24"/>
  <c r="BP31" i="11"/>
  <c r="MZ31" i="24"/>
  <c r="DA16" i="17"/>
  <c r="BO29" i="11"/>
  <c r="MK27" i="24"/>
  <c r="BI5" i="24"/>
  <c r="BH6" i="24"/>
  <c r="LZ20" i="24"/>
  <c r="MM20" i="24" s="1"/>
  <c r="LT19" i="24"/>
  <c r="BP36" i="11"/>
  <c r="LF14" i="24"/>
  <c r="LL15" i="24"/>
  <c r="LY15" i="24" s="1"/>
  <c r="ML15" i="24" s="1"/>
  <c r="NA36" i="24"/>
  <c r="MJ34" i="24"/>
  <c r="MP35" i="24"/>
  <c r="DA19" i="17"/>
  <c r="ML23" i="24"/>
  <c r="LZ37" i="24"/>
  <c r="MM37" i="24" s="1"/>
  <c r="LT36" i="24"/>
  <c r="MA20" i="24"/>
  <c r="MN20" i="24" s="1"/>
  <c r="LU19" i="24"/>
  <c r="MR40" i="24"/>
  <c r="BN8" i="11"/>
  <c r="BM8" i="11"/>
  <c r="MF41" i="24"/>
  <c r="LV10" i="24"/>
  <c r="MI10" i="24" s="1"/>
  <c r="LP9" i="24"/>
  <c r="LV15" i="24"/>
  <c r="MB16" i="24"/>
  <c r="LS13" i="24"/>
  <c r="LM12" i="24"/>
  <c r="BO30" i="11"/>
  <c r="MB34" i="24"/>
  <c r="MH35" i="24"/>
  <c r="MH20" i="24"/>
  <c r="MB19" i="24"/>
  <c r="MN34" i="24"/>
  <c r="MH33" i="24"/>
  <c r="CV28" i="11"/>
  <c r="CZ28" i="11"/>
  <c r="BN14" i="11"/>
  <c r="BM14" i="11"/>
  <c r="BM23" i="11"/>
  <c r="BN23" i="11"/>
  <c r="LT39" i="24"/>
  <c r="LZ40" i="24"/>
  <c r="LS27" i="24"/>
  <c r="MF27" i="24" s="1"/>
  <c r="MS27" i="24" s="1"/>
  <c r="BO39" i="11"/>
  <c r="MI34" i="24"/>
  <c r="MO35" i="24"/>
  <c r="LF10" i="24"/>
  <c r="LL11" i="24"/>
  <c r="LY14" i="24"/>
  <c r="ML14" i="24" s="1"/>
  <c r="BP34" i="11"/>
  <c r="LZ19" i="24"/>
  <c r="MM19" i="24" s="1"/>
  <c r="LT18" i="24"/>
  <c r="MS34" i="24"/>
  <c r="MY35" i="24"/>
  <c r="LS12" i="24"/>
  <c r="LM11" i="24"/>
  <c r="LL7" i="24"/>
  <c r="BM28" i="11"/>
  <c r="BN28" i="11"/>
  <c r="CZ18" i="11"/>
  <c r="CV18" i="11"/>
  <c r="MU41" i="24"/>
  <c r="MO40" i="24"/>
  <c r="BN27" i="11"/>
  <c r="BM27" i="11"/>
  <c r="BN13" i="11"/>
  <c r="BM13" i="11"/>
  <c r="CV23" i="11"/>
  <c r="CZ23" i="11"/>
  <c r="CZ8" i="11"/>
  <c r="CV8" i="11"/>
  <c r="BO22" i="11"/>
  <c r="MZ38" i="24"/>
  <c r="NF39" i="24"/>
  <c r="DA37" i="11"/>
  <c r="BP38" i="11"/>
  <c r="LZ30" i="24"/>
  <c r="LT29" i="24"/>
  <c r="LL12" i="24"/>
  <c r="LF11" i="24"/>
  <c r="MU36" i="24"/>
  <c r="BP33" i="11"/>
  <c r="LR12" i="24"/>
  <c r="ME12" i="24" s="1"/>
  <c r="MR12" i="24" s="1"/>
  <c r="LX7" i="24"/>
  <c r="DA14" i="17"/>
  <c r="NF32" i="24"/>
  <c r="MB17" i="24"/>
  <c r="BO24" i="11"/>
  <c r="LY13" i="24"/>
  <c r="ML13" i="24" s="1"/>
  <c r="LR8" i="24"/>
  <c r="ME8" i="24" s="1"/>
  <c r="MR8" i="24" s="1"/>
  <c r="CZ14" i="11"/>
  <c r="CV14" i="11"/>
  <c r="CZ17" i="11"/>
  <c r="CV17" i="11"/>
  <c r="LZ41" i="24"/>
  <c r="LT40" i="24"/>
  <c r="LS25" i="24"/>
  <c r="LM24" i="24"/>
  <c r="CV26" i="11"/>
  <c r="CZ26" i="11"/>
  <c r="LW23" i="24"/>
  <c r="MC24" i="24"/>
  <c r="MB20" i="24"/>
  <c r="LV19" i="24"/>
  <c r="MH30" i="24"/>
  <c r="DA11" i="17"/>
  <c r="ND32" i="24"/>
  <c r="NK31" i="24" s="1"/>
  <c r="NE30" i="24"/>
  <c r="MM30" i="24"/>
  <c r="MS31" i="24"/>
  <c r="BO42" i="11"/>
  <c r="LR13" i="24"/>
  <c r="ME13" i="24" s="1"/>
  <c r="MR13" i="24" s="1"/>
  <c r="ML29" i="24"/>
  <c r="MS28" i="24" s="1"/>
  <c r="BO21" i="11"/>
  <c r="MA29" i="24"/>
  <c r="MG30" i="24"/>
  <c r="BP41" i="11"/>
  <c r="LS17" i="24"/>
  <c r="LM16" i="24"/>
  <c r="MB12" i="24"/>
  <c r="BO25" i="11"/>
  <c r="LS18" i="24"/>
  <c r="MF18" i="24" s="1"/>
  <c r="MS18" i="24" s="1"/>
  <c r="LM17" i="24"/>
  <c r="CZ27" i="11"/>
  <c r="CV27" i="11"/>
  <c r="ND41" i="24"/>
  <c r="MX40" i="24"/>
  <c r="BN19" i="11"/>
  <c r="BM19" i="11"/>
  <c r="CZ9" i="11"/>
  <c r="CV9" i="11"/>
  <c r="BP42" i="12"/>
  <c r="MG32" i="24"/>
  <c r="MN31" i="24" s="1"/>
  <c r="MM33" i="24"/>
  <c r="LF15" i="24"/>
  <c r="LL16" i="24"/>
  <c r="DA15" i="17"/>
  <c r="BO32" i="11"/>
  <c r="LX20" i="24"/>
  <c r="MD21" i="24"/>
  <c r="NG31" i="24"/>
  <c r="BM9" i="11"/>
  <c r="BN9" i="11"/>
  <c r="BN26" i="11"/>
  <c r="BM26" i="11"/>
  <c r="DA20" i="17"/>
  <c r="LY18" i="24"/>
  <c r="BP40" i="11"/>
  <c r="MI22" i="24"/>
  <c r="MC21" i="24"/>
  <c r="LR17" i="24"/>
  <c r="ME17" i="24" s="1"/>
  <c r="MG33" i="24"/>
  <c r="MA32" i="24"/>
  <c r="MH31" i="24" s="1"/>
  <c r="LV20" i="24"/>
  <c r="MB21" i="24"/>
  <c r="MN27" i="24"/>
  <c r="MD34" i="24"/>
  <c r="MJ35" i="24"/>
  <c r="BP35" i="11"/>
  <c r="MO28" i="24"/>
  <c r="MI27" i="24"/>
  <c r="BN18" i="11"/>
  <c r="BM18" i="11"/>
  <c r="CV19" i="11"/>
  <c r="CZ19" i="11"/>
  <c r="MR7" i="24"/>
  <c r="NF16" i="24"/>
  <c r="MD12" i="24"/>
  <c r="DA20" i="12"/>
  <c r="ND36" i="24"/>
  <c r="MX35" i="24"/>
  <c r="MW29" i="24"/>
  <c r="MQ28" i="24"/>
  <c r="ND29" i="24"/>
  <c r="MJ16" i="24"/>
  <c r="MZ34" i="24"/>
  <c r="MJ14" i="24"/>
  <c r="MX30" i="24"/>
  <c r="MR29" i="24"/>
  <c r="BP20" i="11"/>
  <c r="MZ35" i="24"/>
  <c r="MT34" i="24"/>
  <c r="MY30" i="24"/>
  <c r="MS29" i="24"/>
  <c r="MQ24" i="24"/>
  <c r="MK23" i="24"/>
  <c r="MI12" i="24"/>
  <c r="MC11" i="24"/>
  <c r="MX39" i="24"/>
  <c r="MR38" i="24"/>
  <c r="MP28" i="24"/>
  <c r="MJ27" i="24"/>
  <c r="MQ18" i="24"/>
  <c r="MK17" i="24"/>
  <c r="MJ12" i="24"/>
  <c r="MD11" i="24"/>
  <c r="MC16" i="24"/>
  <c r="MZ29" i="24"/>
  <c r="MP13" i="24"/>
  <c r="MS19" i="24"/>
  <c r="MX38" i="24"/>
  <c r="MR37" i="24"/>
  <c r="MP22" i="24"/>
  <c r="MJ21" i="24"/>
  <c r="ML8" i="24"/>
  <c r="MP23" i="24"/>
  <c r="MJ22" i="24"/>
  <c r="ML9" i="24"/>
  <c r="MF8" i="24"/>
  <c r="ND39" i="24"/>
  <c r="MR11" i="24"/>
  <c r="MS21" i="24"/>
  <c r="MJ9" i="24"/>
  <c r="MD8" i="24"/>
  <c r="MW38" i="24"/>
  <c r="MQ37" i="24"/>
  <c r="MK18" i="24"/>
  <c r="MY22" i="24"/>
  <c r="MZ36" i="24"/>
  <c r="MT35" i="24"/>
  <c r="MW28" i="24"/>
  <c r="MQ27" i="24"/>
  <c r="ND38" i="24"/>
  <c r="MX37" i="24"/>
  <c r="NF37" i="24"/>
  <c r="MY13" i="24"/>
  <c r="MI8" i="24"/>
  <c r="MC7" i="24"/>
  <c r="MI13" i="24"/>
  <c r="MC12" i="24"/>
  <c r="MR15" i="24"/>
  <c r="MX28" i="24"/>
  <c r="MR27" i="24"/>
  <c r="G35" i="13"/>
  <c r="M36" i="13"/>
  <c r="CK10" i="11"/>
  <c r="CK10" i="12" s="1"/>
  <c r="CH10" i="11"/>
  <c r="CH10" i="12" s="1"/>
  <c r="MG42" i="24"/>
  <c r="CN15" i="11"/>
  <c r="CI15" i="11"/>
  <c r="CI15" i="12" s="1"/>
  <c r="CM15" i="11"/>
  <c r="CM15" i="12" s="1"/>
  <c r="CL11" i="11"/>
  <c r="CL11" i="12" s="1"/>
  <c r="CD11" i="11"/>
  <c r="CD11" i="12" s="1"/>
  <c r="CI7" i="11"/>
  <c r="CI7" i="12" s="1"/>
  <c r="CB7" i="11"/>
  <c r="CB7" i="12" s="1"/>
  <c r="CE7" i="11"/>
  <c r="CE7" i="12" s="1"/>
  <c r="CE12" i="11"/>
  <c r="CE12" i="12" s="1"/>
  <c r="CM12" i="11"/>
  <c r="CM12" i="12" s="1"/>
  <c r="BX12" i="11"/>
  <c r="BX12" i="12" s="1"/>
  <c r="CC16" i="11"/>
  <c r="CC16" i="12" s="1"/>
  <c r="BX16" i="11"/>
  <c r="BX16" i="12" s="1"/>
  <c r="BS16" i="11"/>
  <c r="BS16" i="12" s="1"/>
  <c r="T28" i="13"/>
  <c r="M18" i="13"/>
  <c r="U29" i="13"/>
  <c r="DB13" i="11"/>
  <c r="DB13" i="12" s="1"/>
  <c r="CQ31" i="11"/>
  <c r="CQ31" i="12" s="1"/>
  <c r="L15" i="13"/>
  <c r="M37" i="13"/>
  <c r="CU28" i="11"/>
  <c r="CU28" i="12" s="1"/>
  <c r="BQ23" i="11"/>
  <c r="BQ23" i="12" s="1"/>
  <c r="O35" i="13"/>
  <c r="S34" i="13"/>
  <c r="CU18" i="11"/>
  <c r="CU18" i="12" s="1"/>
  <c r="CQ33" i="11"/>
  <c r="CQ33" i="12" s="1"/>
  <c r="CU17" i="11"/>
  <c r="CU17" i="12" s="1"/>
  <c r="DB26" i="11"/>
  <c r="CR11" i="17"/>
  <c r="L29" i="13"/>
  <c r="CU27" i="11"/>
  <c r="CU27" i="12" s="1"/>
  <c r="DB9" i="11"/>
  <c r="DB9" i="12" s="1"/>
  <c r="CO9" i="11"/>
  <c r="CO9" i="12" s="1"/>
  <c r="MP42" i="24"/>
  <c r="I27" i="13"/>
  <c r="L8" i="13"/>
  <c r="AD36" i="13"/>
  <c r="AD39" i="13"/>
  <c r="S18" i="13"/>
  <c r="Z34" i="13"/>
  <c r="I13" i="13"/>
  <c r="I8" i="13"/>
  <c r="CQ20" i="11"/>
  <c r="MX42" i="24"/>
  <c r="K17" i="13"/>
  <c r="R27" i="13"/>
  <c r="Y22" i="13"/>
  <c r="G20" i="25"/>
  <c r="AF37" i="13"/>
  <c r="Q24" i="13"/>
  <c r="X37" i="13"/>
  <c r="CP20" i="12"/>
  <c r="X39" i="13"/>
  <c r="P22" i="13"/>
  <c r="L10" i="13"/>
  <c r="S29" i="13"/>
  <c r="R7" i="13"/>
  <c r="J21" i="13"/>
  <c r="R13" i="13"/>
  <c r="J9" i="13"/>
  <c r="R15" i="13"/>
  <c r="AL18" i="25"/>
  <c r="CI10" i="11"/>
  <c r="CI10" i="12" s="1"/>
  <c r="BR10" i="11"/>
  <c r="BR10" i="12" s="1"/>
  <c r="BS10" i="11"/>
  <c r="BS10" i="12" s="1"/>
  <c r="CA15" i="11"/>
  <c r="CA15" i="12" s="1"/>
  <c r="CD15" i="11"/>
  <c r="CD15" i="12" s="1"/>
  <c r="CJ15" i="11"/>
  <c r="CJ15" i="12" s="1"/>
  <c r="LS26" i="24"/>
  <c r="CE11" i="11"/>
  <c r="CE11" i="12" s="1"/>
  <c r="BU11" i="11"/>
  <c r="BU11" i="12" s="1"/>
  <c r="BV11" i="11"/>
  <c r="BV11" i="12" s="1"/>
  <c r="CM7" i="11"/>
  <c r="CM7" i="12" s="1"/>
  <c r="BU7" i="11"/>
  <c r="BU7" i="12" s="1"/>
  <c r="BT12" i="11"/>
  <c r="BT12" i="12" s="1"/>
  <c r="BS12" i="11"/>
  <c r="BS12" i="12" s="1"/>
  <c r="BY12" i="11"/>
  <c r="BY12" i="12" s="1"/>
  <c r="CD12" i="11"/>
  <c r="CD12" i="12" s="1"/>
  <c r="CN16" i="11"/>
  <c r="BV16" i="11"/>
  <c r="BV16" i="12" s="1"/>
  <c r="MU42" i="24"/>
  <c r="I9" i="13"/>
  <c r="M27" i="13"/>
  <c r="Z31" i="13"/>
  <c r="AA36" i="13"/>
  <c r="I10" i="13"/>
  <c r="Y35" i="13"/>
  <c r="DB18" i="11"/>
  <c r="DB18" i="12" s="1"/>
  <c r="CO13" i="11"/>
  <c r="CO13" i="12" s="1"/>
  <c r="CQ38" i="11"/>
  <c r="CQ38" i="12" s="1"/>
  <c r="CP24" i="11"/>
  <c r="CP24" i="12" s="1"/>
  <c r="AD32" i="13"/>
  <c r="DB27" i="11"/>
  <c r="DB27" i="12" s="1"/>
  <c r="CU9" i="11"/>
  <c r="CU9" i="12" s="1"/>
  <c r="CR15" i="17"/>
  <c r="CQ40" i="11"/>
  <c r="CQ40" i="12" s="1"/>
  <c r="BQ18" i="11"/>
  <c r="BQ18" i="12" s="1"/>
  <c r="MJ26" i="24"/>
  <c r="Z15" i="13"/>
  <c r="Y30" i="13"/>
  <c r="S21" i="13"/>
  <c r="J16" i="13"/>
  <c r="CQ35" i="11"/>
  <c r="CQ35" i="12" s="1"/>
  <c r="W28" i="13"/>
  <c r="T35" i="13"/>
  <c r="BU10" i="11"/>
  <c r="BU10" i="12" s="1"/>
  <c r="CE10" i="11"/>
  <c r="CE10" i="12" s="1"/>
  <c r="CF10" i="11"/>
  <c r="CF10" i="12" s="1"/>
  <c r="CG15" i="11"/>
  <c r="CG15" i="12" s="1"/>
  <c r="BZ15" i="11"/>
  <c r="BZ15" i="12" s="1"/>
  <c r="CK15" i="11"/>
  <c r="CK15" i="12" s="1"/>
  <c r="CC11" i="11"/>
  <c r="CC11" i="12" s="1"/>
  <c r="CB11" i="11"/>
  <c r="CB11" i="12" s="1"/>
  <c r="CH11" i="11"/>
  <c r="CH11" i="12" s="1"/>
  <c r="CN11" i="11"/>
  <c r="BY7" i="11"/>
  <c r="BY7" i="12" s="1"/>
  <c r="CH7" i="11"/>
  <c r="CH7" i="12" s="1"/>
  <c r="CG12" i="11"/>
  <c r="CG12" i="12" s="1"/>
  <c r="CH12" i="11"/>
  <c r="CH12" i="12" s="1"/>
  <c r="CA12" i="11"/>
  <c r="CA12" i="12" s="1"/>
  <c r="CN12" i="11"/>
  <c r="CJ16" i="11"/>
  <c r="CJ16" i="12" s="1"/>
  <c r="CD16" i="11"/>
  <c r="CD16" i="12" s="1"/>
  <c r="BZ16" i="11"/>
  <c r="BZ16" i="12" s="1"/>
  <c r="CM16" i="11"/>
  <c r="CM16" i="12" s="1"/>
  <c r="O41" i="13"/>
  <c r="N33" i="13"/>
  <c r="LT26" i="24"/>
  <c r="N20" i="13"/>
  <c r="H35" i="13"/>
  <c r="DB28" i="11"/>
  <c r="DB28" i="12" s="1"/>
  <c r="BQ13" i="11"/>
  <c r="BQ13" i="12" s="1"/>
  <c r="CP22" i="11"/>
  <c r="CP22" i="12" s="1"/>
  <c r="L13" i="13"/>
  <c r="AE30" i="13"/>
  <c r="CP21" i="11"/>
  <c r="CP21" i="12" s="1"/>
  <c r="BQ9" i="11"/>
  <c r="BQ9" i="12" s="1"/>
  <c r="N27" i="13"/>
  <c r="Q37" i="13"/>
  <c r="J12" i="13"/>
  <c r="J27" i="13"/>
  <c r="S19" i="13"/>
  <c r="Q28" i="13"/>
  <c r="AD29" i="13"/>
  <c r="AF16" i="13"/>
  <c r="CR14" i="17"/>
  <c r="R8" i="13"/>
  <c r="AD41" i="13"/>
  <c r="P13" i="13"/>
  <c r="K18" i="13"/>
  <c r="M20" i="13"/>
  <c r="R37" i="13"/>
  <c r="CU19" i="11"/>
  <c r="CU19" i="12" s="1"/>
  <c r="AD38" i="13"/>
  <c r="X35" i="13"/>
  <c r="I12" i="13"/>
  <c r="X30" i="13"/>
  <c r="BT10" i="11"/>
  <c r="BT10" i="12" s="1"/>
  <c r="CB10" i="11"/>
  <c r="CB10" i="12" s="1"/>
  <c r="BR26" i="12"/>
  <c r="BX15" i="11"/>
  <c r="BX15" i="12" s="1"/>
  <c r="BR15" i="11"/>
  <c r="BR15" i="12" s="1"/>
  <c r="CH15" i="11"/>
  <c r="CH15" i="12" s="1"/>
  <c r="BT15" i="11"/>
  <c r="BT15" i="12" s="1"/>
  <c r="CA11" i="11"/>
  <c r="CA11" i="12" s="1"/>
  <c r="CJ11" i="11"/>
  <c r="CJ11" i="12" s="1"/>
  <c r="BW11" i="11"/>
  <c r="BW11" i="12" s="1"/>
  <c r="BX7" i="11"/>
  <c r="BX7" i="12" s="1"/>
  <c r="CF7" i="11"/>
  <c r="CF7" i="12" s="1"/>
  <c r="CD7" i="11"/>
  <c r="CD7" i="12" s="1"/>
  <c r="CJ7" i="11"/>
  <c r="CJ7" i="12" s="1"/>
  <c r="CL12" i="11"/>
  <c r="CL12" i="12" s="1"/>
  <c r="CY12" i="11"/>
  <c r="CY12" i="12" s="1"/>
  <c r="CH16" i="11"/>
  <c r="CH16" i="12" s="1"/>
  <c r="BU16" i="11"/>
  <c r="BU16" i="12" s="1"/>
  <c r="CK16" i="11"/>
  <c r="CK16" i="12" s="1"/>
  <c r="CF16" i="11"/>
  <c r="CF16" i="12" s="1"/>
  <c r="J36" i="13"/>
  <c r="H32" i="13"/>
  <c r="M15" i="13"/>
  <c r="CR16" i="17"/>
  <c r="CQ36" i="11"/>
  <c r="CQ36" i="12" s="1"/>
  <c r="J34" i="13"/>
  <c r="H20" i="13"/>
  <c r="S27" i="13"/>
  <c r="U41" i="13"/>
  <c r="M30" i="13"/>
  <c r="BQ26" i="11"/>
  <c r="BQ26" i="12" s="1"/>
  <c r="I22" i="13"/>
  <c r="CO18" i="11"/>
  <c r="CO18" i="12" s="1"/>
  <c r="Q27" i="13"/>
  <c r="CM10" i="11"/>
  <c r="CM10" i="12" s="1"/>
  <c r="BZ10" i="11"/>
  <c r="BZ10" i="12" s="1"/>
  <c r="CN10" i="11"/>
  <c r="BY10" i="11"/>
  <c r="BY10" i="12" s="1"/>
  <c r="CB15" i="11"/>
  <c r="CB15" i="12" s="1"/>
  <c r="CC15" i="11"/>
  <c r="CC15" i="12" s="1"/>
  <c r="BV15" i="11"/>
  <c r="BV15" i="12" s="1"/>
  <c r="MI26" i="24"/>
  <c r="I26" i="13" s="1"/>
  <c r="CG11" i="11"/>
  <c r="CG11" i="12" s="1"/>
  <c r="BS11" i="11"/>
  <c r="BS11" i="12" s="1"/>
  <c r="CI11" i="11"/>
  <c r="CI11" i="12" s="1"/>
  <c r="CY7" i="11"/>
  <c r="CY7" i="12" s="1"/>
  <c r="CA7" i="11"/>
  <c r="CA7" i="12" s="1"/>
  <c r="BT7" i="11"/>
  <c r="BT7" i="12" s="1"/>
  <c r="CL7" i="11"/>
  <c r="CL7" i="12" s="1"/>
  <c r="BZ12" i="11"/>
  <c r="BZ12" i="12" s="1"/>
  <c r="CF12" i="11"/>
  <c r="CF12" i="12" s="1"/>
  <c r="CC12" i="11"/>
  <c r="CC12" i="12" s="1"/>
  <c r="CY16" i="11"/>
  <c r="CY16" i="12" s="1"/>
  <c r="CE16" i="11"/>
  <c r="CE16" i="12" s="1"/>
  <c r="CO17" i="11"/>
  <c r="CO17" i="12" s="1"/>
  <c r="CP29" i="11"/>
  <c r="CP29" i="12" s="1"/>
  <c r="P35" i="13"/>
  <c r="R40" i="13"/>
  <c r="BQ14" i="11"/>
  <c r="BQ14" i="12" s="1"/>
  <c r="LM26" i="24"/>
  <c r="CQ34" i="11"/>
  <c r="CQ34" i="12" s="1"/>
  <c r="O40" i="13"/>
  <c r="CU23" i="11"/>
  <c r="CU23" i="12" s="1"/>
  <c r="Z38" i="13"/>
  <c r="CU14" i="11"/>
  <c r="CU14" i="12" s="1"/>
  <c r="S31" i="13"/>
  <c r="G30" i="13"/>
  <c r="CP25" i="11"/>
  <c r="CP25" i="12" s="1"/>
  <c r="X40" i="13"/>
  <c r="CP32" i="11"/>
  <c r="CP32" i="12" s="1"/>
  <c r="J35" i="13"/>
  <c r="Z35" i="13"/>
  <c r="X38" i="13"/>
  <c r="J14" i="13"/>
  <c r="J22" i="13"/>
  <c r="W38" i="13"/>
  <c r="Y13" i="13"/>
  <c r="P23" i="13"/>
  <c r="G32" i="13"/>
  <c r="CO26" i="11"/>
  <c r="CO26" i="12" s="1"/>
  <c r="CG10" i="11"/>
  <c r="CG10" i="12" s="1"/>
  <c r="CD10" i="11"/>
  <c r="CD10" i="12" s="1"/>
  <c r="CY10" i="11"/>
  <c r="CY10" i="12" s="1"/>
  <c r="CA10" i="11"/>
  <c r="CA10" i="12" s="1"/>
  <c r="L41" i="13"/>
  <c r="CL15" i="11"/>
  <c r="CL15" i="12" s="1"/>
  <c r="BY15" i="11"/>
  <c r="BY15" i="12" s="1"/>
  <c r="BU15" i="11"/>
  <c r="BU15" i="12" s="1"/>
  <c r="ML42" i="24"/>
  <c r="NA42" i="24"/>
  <c r="BX11" i="11"/>
  <c r="BX11" i="12" s="1"/>
  <c r="CK11" i="11"/>
  <c r="CK11" i="12" s="1"/>
  <c r="CF11" i="11"/>
  <c r="CF11" i="12" s="1"/>
  <c r="CC7" i="11"/>
  <c r="CC7" i="12" s="1"/>
  <c r="BS7" i="11"/>
  <c r="BS7" i="12" s="1"/>
  <c r="BZ7" i="11"/>
  <c r="BZ7" i="12" s="1"/>
  <c r="BW12" i="11"/>
  <c r="BW12" i="12" s="1"/>
  <c r="CJ12" i="11"/>
  <c r="CJ12" i="12" s="1"/>
  <c r="CK12" i="11"/>
  <c r="CK12" i="12" s="1"/>
  <c r="CA16" i="11"/>
  <c r="CA16" i="12" s="1"/>
  <c r="BT16" i="11"/>
  <c r="BT16" i="12" s="1"/>
  <c r="CG16" i="11"/>
  <c r="CG16" i="12" s="1"/>
  <c r="W42" i="13"/>
  <c r="K29" i="13"/>
  <c r="BQ17" i="11"/>
  <c r="BQ17" i="12" s="1"/>
  <c r="N34" i="13"/>
  <c r="CO14" i="11"/>
  <c r="CO14" i="12" s="1"/>
  <c r="CP39" i="11"/>
  <c r="CP39" i="12" s="1"/>
  <c r="BQ28" i="11"/>
  <c r="BQ28" i="12" s="1"/>
  <c r="DB23" i="11"/>
  <c r="DB23" i="12" s="1"/>
  <c r="AF39" i="13"/>
  <c r="AF32" i="13"/>
  <c r="DB14" i="11"/>
  <c r="DB14" i="12" s="1"/>
  <c r="CP42" i="11"/>
  <c r="CP42" i="12" s="1"/>
  <c r="K23" i="13"/>
  <c r="R12" i="13"/>
  <c r="W29" i="13"/>
  <c r="CJ10" i="11"/>
  <c r="CJ10" i="12" s="1"/>
  <c r="CC10" i="11"/>
  <c r="CC10" i="12" s="1"/>
  <c r="BX10" i="11"/>
  <c r="BX10" i="12" s="1"/>
  <c r="BV10" i="11"/>
  <c r="BV10" i="12" s="1"/>
  <c r="MR42" i="24"/>
  <c r="R42" i="13" s="1"/>
  <c r="CE15" i="11"/>
  <c r="CE15" i="12" s="1"/>
  <c r="BS15" i="11"/>
  <c r="BS15" i="12" s="1"/>
  <c r="BW15" i="11"/>
  <c r="BW15" i="12" s="1"/>
  <c r="CA26" i="12"/>
  <c r="BZ11" i="11"/>
  <c r="BZ11" i="12" s="1"/>
  <c r="CM11" i="11"/>
  <c r="CM11" i="12" s="1"/>
  <c r="BT11" i="11"/>
  <c r="BT11" i="12" s="1"/>
  <c r="CN7" i="11"/>
  <c r="BW7" i="11"/>
  <c r="BW7" i="12" s="1"/>
  <c r="CK7" i="11"/>
  <c r="CK7" i="12" s="1"/>
  <c r="CI12" i="11"/>
  <c r="CI12" i="12" s="1"/>
  <c r="BV12" i="11"/>
  <c r="BV12" i="12" s="1"/>
  <c r="MF42" i="24"/>
  <c r="BR16" i="11"/>
  <c r="BR16" i="12" s="1"/>
  <c r="CI16" i="11"/>
  <c r="CI16" i="12" s="1"/>
  <c r="CL16" i="11"/>
  <c r="CL16" i="12" s="1"/>
  <c r="CR7" i="17"/>
  <c r="CU13" i="11"/>
  <c r="CU13" i="12" s="1"/>
  <c r="K27" i="13"/>
  <c r="CR19" i="17"/>
  <c r="CO8" i="11"/>
  <c r="CO8" i="12" s="1"/>
  <c r="H33" i="13"/>
  <c r="CO23" i="11"/>
  <c r="CO23" i="12" s="1"/>
  <c r="M19" i="13"/>
  <c r="CO28" i="11"/>
  <c r="CO28" i="12" s="1"/>
  <c r="BQ27" i="11"/>
  <c r="BQ27" i="12" s="1"/>
  <c r="CU8" i="11"/>
  <c r="CU8" i="12" s="1"/>
  <c r="CR37" i="11"/>
  <c r="U36" i="13"/>
  <c r="H30" i="13"/>
  <c r="CQ41" i="11"/>
  <c r="CQ41" i="12" s="1"/>
  <c r="BQ19" i="11"/>
  <c r="BQ19" i="12" s="1"/>
  <c r="M33" i="13"/>
  <c r="CR20" i="17"/>
  <c r="G33" i="13"/>
  <c r="DB19" i="11"/>
  <c r="DB19" i="12" s="1"/>
  <c r="R11" i="13"/>
  <c r="T34" i="13"/>
  <c r="L14" i="13"/>
  <c r="Z29" i="13"/>
  <c r="P28" i="13"/>
  <c r="Q18" i="13"/>
  <c r="X28" i="13"/>
  <c r="MQ42" i="24"/>
  <c r="L9" i="13"/>
  <c r="R29" i="13"/>
  <c r="R38" i="13"/>
  <c r="CU26" i="11"/>
  <c r="CU26" i="12" s="1"/>
  <c r="CO19" i="11"/>
  <c r="CO19" i="12" s="1"/>
  <c r="BW10" i="11"/>
  <c r="BW10" i="12" s="1"/>
  <c r="CL10" i="11"/>
  <c r="CL10" i="12" s="1"/>
  <c r="CY15" i="11"/>
  <c r="CY15" i="12" s="1"/>
  <c r="CF15" i="11"/>
  <c r="CF15" i="12" s="1"/>
  <c r="LZ42" i="24"/>
  <c r="BY11" i="11"/>
  <c r="BY11" i="12" s="1"/>
  <c r="BR11" i="11"/>
  <c r="BR11" i="12" s="1"/>
  <c r="CY11" i="11"/>
  <c r="CY11" i="12" s="1"/>
  <c r="BR7" i="11"/>
  <c r="BR7" i="12" s="1"/>
  <c r="CG7" i="11"/>
  <c r="CG7" i="12" s="1"/>
  <c r="BV7" i="11"/>
  <c r="BV7" i="12" s="1"/>
  <c r="BU12" i="11"/>
  <c r="BU12" i="12" s="1"/>
  <c r="CB12" i="11"/>
  <c r="CB12" i="12" s="1"/>
  <c r="BR12" i="11"/>
  <c r="BR12" i="12" s="1"/>
  <c r="ME26" i="24"/>
  <c r="LY26" i="24"/>
  <c r="BY16" i="11"/>
  <c r="BY16" i="12" s="1"/>
  <c r="CB16" i="11"/>
  <c r="CB16" i="12" s="1"/>
  <c r="BW16" i="11"/>
  <c r="BW16" i="12" s="1"/>
  <c r="L23" i="13"/>
  <c r="BQ8" i="11"/>
  <c r="BQ8" i="12" s="1"/>
  <c r="CP30" i="11"/>
  <c r="CP30" i="12" s="1"/>
  <c r="I34" i="13"/>
  <c r="CO27" i="11"/>
  <c r="CO27" i="12" s="1"/>
  <c r="DB8" i="11"/>
  <c r="DB8" i="12" s="1"/>
  <c r="DB17" i="11"/>
  <c r="DB17" i="12" s="1"/>
  <c r="AG31" i="13"/>
  <c r="H31" i="13"/>
  <c r="O28" i="13"/>
  <c r="Z36" i="13"/>
  <c r="AK31" i="13"/>
  <c r="N31" i="13"/>
  <c r="S28" i="13"/>
  <c r="G42" i="13"/>
  <c r="CN15" i="12"/>
  <c r="P42" i="13"/>
  <c r="CN16" i="12"/>
  <c r="U42" i="13"/>
  <c r="CN11" i="12"/>
  <c r="CN12" i="12"/>
  <c r="CN10" i="12"/>
  <c r="L42" i="13"/>
  <c r="AA42" i="13"/>
  <c r="CN7" i="12"/>
  <c r="CR37" i="12"/>
  <c r="MM40" i="24" l="1"/>
  <c r="MF17" i="24"/>
  <c r="DC37" i="12"/>
  <c r="BL7" i="12"/>
  <c r="BK7" i="12" s="1"/>
  <c r="BO7" i="12" s="1"/>
  <c r="BP7" i="12" s="1"/>
  <c r="BL10" i="12"/>
  <c r="BK10" i="12" s="1"/>
  <c r="BO10" i="12" s="1"/>
  <c r="BP10" i="12" s="1"/>
  <c r="DA10" i="12" s="1"/>
  <c r="BL12" i="12"/>
  <c r="BK12" i="12" s="1"/>
  <c r="BO12" i="12" s="1"/>
  <c r="BP12" i="12" s="1"/>
  <c r="DA12" i="12" s="1"/>
  <c r="BL11" i="12"/>
  <c r="BK11" i="12" s="1"/>
  <c r="BO11" i="12" s="1"/>
  <c r="BP11" i="12" s="1"/>
  <c r="DA11" i="12" s="1"/>
  <c r="BL16" i="12"/>
  <c r="BK16" i="12" s="1"/>
  <c r="BO16" i="12" s="1"/>
  <c r="BP16" i="12" s="1"/>
  <c r="DA16" i="12" s="1"/>
  <c r="BL15" i="12"/>
  <c r="BK15" i="12" s="1"/>
  <c r="BO15" i="12" s="1"/>
  <c r="BP15" i="12" s="1"/>
  <c r="DA15" i="12" s="1"/>
  <c r="DC20" i="17"/>
  <c r="DC37" i="11"/>
  <c r="DC19" i="17"/>
  <c r="CR71" i="17"/>
  <c r="DC7" i="17"/>
  <c r="CR70" i="17"/>
  <c r="BL7" i="11"/>
  <c r="BK7" i="11" s="1"/>
  <c r="NH41" i="24"/>
  <c r="LT25" i="24"/>
  <c r="BL10" i="11"/>
  <c r="BK10" i="11" s="1"/>
  <c r="DC16" i="17"/>
  <c r="DC14" i="17"/>
  <c r="MA25" i="24"/>
  <c r="BL12" i="11"/>
  <c r="BK12" i="11" s="1"/>
  <c r="BL11" i="11"/>
  <c r="BK11" i="11" s="1"/>
  <c r="DC15" i="17"/>
  <c r="BL16" i="11"/>
  <c r="BK16" i="11" s="1"/>
  <c r="MW41" i="24"/>
  <c r="DC11" i="17"/>
  <c r="BL15" i="11"/>
  <c r="BK15" i="11" s="1"/>
  <c r="NB28" i="24"/>
  <c r="MO30" i="24"/>
  <c r="LS15" i="24"/>
  <c r="LM14" i="24"/>
  <c r="LZ17" i="24"/>
  <c r="MM17" i="24" s="1"/>
  <c r="LT16" i="24"/>
  <c r="MI16" i="24"/>
  <c r="DA33" i="11"/>
  <c r="BO28" i="11"/>
  <c r="MG18" i="24"/>
  <c r="MA17" i="24"/>
  <c r="MP33" i="24"/>
  <c r="BO23" i="11"/>
  <c r="LM13" i="24"/>
  <c r="LS14" i="24"/>
  <c r="MF14" i="24" s="1"/>
  <c r="MS14" i="24" s="1"/>
  <c r="BJ5" i="24"/>
  <c r="BI6" i="24"/>
  <c r="DA31" i="11"/>
  <c r="DA71" i="17"/>
  <c r="DA70" i="17"/>
  <c r="MA16" i="24"/>
  <c r="MH15" i="24" s="1"/>
  <c r="MG17" i="24"/>
  <c r="BP30" i="12"/>
  <c r="BN10" i="11"/>
  <c r="BM10" i="11"/>
  <c r="CV10" i="11"/>
  <c r="CZ10" i="11"/>
  <c r="DA35" i="11"/>
  <c r="MN32" i="24"/>
  <c r="MT33" i="24"/>
  <c r="MZ33" i="24"/>
  <c r="BP42" i="11"/>
  <c r="MU30" i="24"/>
  <c r="MO29" i="24"/>
  <c r="NH36" i="24"/>
  <c r="MZ19" i="24"/>
  <c r="BP39" i="11"/>
  <c r="MU33" i="24"/>
  <c r="MO32" i="24"/>
  <c r="LZ12" i="24"/>
  <c r="LT11" i="24"/>
  <c r="LU7" i="24"/>
  <c r="MR28" i="24"/>
  <c r="ML27" i="24"/>
  <c r="MB22" i="24"/>
  <c r="LS9" i="24"/>
  <c r="MF9" i="24" s="1"/>
  <c r="LM8" i="24"/>
  <c r="ML25" i="24"/>
  <c r="MF24" i="24"/>
  <c r="BO19" i="11"/>
  <c r="BP25" i="11"/>
  <c r="DA41" i="11"/>
  <c r="LZ24" i="24"/>
  <c r="LT23" i="24"/>
  <c r="LS11" i="24"/>
  <c r="LM10" i="24"/>
  <c r="BO27" i="11"/>
  <c r="DA34" i="11"/>
  <c r="MF13" i="24"/>
  <c r="BO8" i="11"/>
  <c r="BP29" i="11"/>
  <c r="MX29" i="24"/>
  <c r="CZ7" i="11"/>
  <c r="CV7" i="11"/>
  <c r="MS40" i="24"/>
  <c r="MY41" i="24"/>
  <c r="ME19" i="24"/>
  <c r="MK20" i="24"/>
  <c r="MT32" i="24"/>
  <c r="NA31" i="24" s="1"/>
  <c r="MW35" i="24"/>
  <c r="MJ20" i="24"/>
  <c r="MP21" i="24"/>
  <c r="BO26" i="11"/>
  <c r="NE39" i="24"/>
  <c r="NK40" i="24"/>
  <c r="MT30" i="24"/>
  <c r="MZ30" i="24"/>
  <c r="MI19" i="24"/>
  <c r="MC18" i="24"/>
  <c r="MF25" i="24"/>
  <c r="LY12" i="24"/>
  <c r="ML12" i="24" s="1"/>
  <c r="MV39" i="24"/>
  <c r="NB40" i="24"/>
  <c r="LY7" i="24"/>
  <c r="ML7" i="24" s="1"/>
  <c r="MI18" i="24"/>
  <c r="MO19" i="24"/>
  <c r="MY39" i="24"/>
  <c r="MW34" i="24"/>
  <c r="DA36" i="11"/>
  <c r="MG14" i="24"/>
  <c r="MA13" i="24"/>
  <c r="LZ21" i="24"/>
  <c r="MM21" i="24" s="1"/>
  <c r="LT20" i="24"/>
  <c r="MK34" i="24"/>
  <c r="MQ35" i="24"/>
  <c r="BM16" i="11"/>
  <c r="BN16" i="11"/>
  <c r="BN11" i="11"/>
  <c r="BM11" i="11"/>
  <c r="BP32" i="11"/>
  <c r="DA42" i="12"/>
  <c r="MG40" i="24"/>
  <c r="MA39" i="24"/>
  <c r="MG29" i="24"/>
  <c r="MA28" i="24"/>
  <c r="BP22" i="11"/>
  <c r="LZ11" i="24"/>
  <c r="LT10" i="24"/>
  <c r="BO14" i="11"/>
  <c r="MU20" i="24"/>
  <c r="MI15" i="24"/>
  <c r="MC14" i="24"/>
  <c r="MH19" i="24"/>
  <c r="MB18" i="24"/>
  <c r="MQ33" i="24"/>
  <c r="BO17" i="11"/>
  <c r="MS22" i="24"/>
  <c r="MU32" i="24"/>
  <c r="MO31" i="24"/>
  <c r="MW36" i="24"/>
  <c r="BM12" i="11"/>
  <c r="BN12" i="11"/>
  <c r="CZ12" i="11"/>
  <c r="CV12" i="11"/>
  <c r="MQ34" i="24"/>
  <c r="MK33" i="24"/>
  <c r="MH28" i="24"/>
  <c r="MN29" i="24"/>
  <c r="BO18" i="11"/>
  <c r="NA27" i="24"/>
  <c r="DA40" i="11"/>
  <c r="MI11" i="24"/>
  <c r="MM41" i="24"/>
  <c r="MF12" i="24"/>
  <c r="MS12" i="24" s="1"/>
  <c r="LY11" i="24"/>
  <c r="ML11" i="24" s="1"/>
  <c r="MU35" i="24"/>
  <c r="MC9" i="24"/>
  <c r="MP9" i="24" s="1"/>
  <c r="LW8" i="24"/>
  <c r="NG37" i="24"/>
  <c r="MG19" i="24"/>
  <c r="MT19" i="24" s="1"/>
  <c r="MA18" i="24"/>
  <c r="ML24" i="24"/>
  <c r="MF23" i="24"/>
  <c r="MJ24" i="24"/>
  <c r="MD23" i="24"/>
  <c r="LW7" i="24"/>
  <c r="MC8" i="24"/>
  <c r="MP8" i="24" s="1"/>
  <c r="NB41" i="24"/>
  <c r="MV40" i="24"/>
  <c r="LZ25" i="24"/>
  <c r="LT24" i="24"/>
  <c r="CV15" i="11"/>
  <c r="CZ15" i="11"/>
  <c r="BO9" i="11"/>
  <c r="BP21" i="11"/>
  <c r="MJ23" i="24"/>
  <c r="MD22" i="24"/>
  <c r="LS10" i="24"/>
  <c r="LM9" i="24"/>
  <c r="MA38" i="24"/>
  <c r="MG39" i="24"/>
  <c r="MI33" i="24"/>
  <c r="MO34" i="24"/>
  <c r="MG36" i="24"/>
  <c r="MA35" i="24"/>
  <c r="MP25" i="24"/>
  <c r="MZ27" i="24"/>
  <c r="CZ16" i="11"/>
  <c r="CV16" i="11"/>
  <c r="BN7" i="11"/>
  <c r="BM7" i="11"/>
  <c r="BM15" i="11"/>
  <c r="BN15" i="11"/>
  <c r="MN41" i="24"/>
  <c r="MH40" i="24"/>
  <c r="MV27" i="24"/>
  <c r="MC19" i="24"/>
  <c r="MI20" i="24"/>
  <c r="LY16" i="24"/>
  <c r="ML16" i="24" s="1"/>
  <c r="LZ16" i="24"/>
  <c r="MM16" i="24" s="1"/>
  <c r="LT15" i="24"/>
  <c r="MY29" i="24"/>
  <c r="NF28" i="24" s="1"/>
  <c r="BP24" i="11"/>
  <c r="DA38" i="11"/>
  <c r="BO13" i="11"/>
  <c r="NF34" i="24"/>
  <c r="MV34" i="24"/>
  <c r="NB35" i="24"/>
  <c r="BP30" i="11"/>
  <c r="MS41" i="24"/>
  <c r="MZ40" i="24" s="1"/>
  <c r="MZ37" i="24"/>
  <c r="NH29" i="24"/>
  <c r="CZ11" i="11"/>
  <c r="CV11" i="11"/>
  <c r="MG41" i="24"/>
  <c r="MA40" i="24"/>
  <c r="NE41" i="24"/>
  <c r="MX41" i="24"/>
  <c r="MQ25" i="24"/>
  <c r="MQ8" i="24"/>
  <c r="MK7" i="24"/>
  <c r="NE38" i="24"/>
  <c r="MY37" i="24"/>
  <c r="MQ15" i="24"/>
  <c r="NE27" i="24"/>
  <c r="MY11" i="24"/>
  <c r="NG35" i="24"/>
  <c r="NA34" i="24"/>
  <c r="NG28" i="24"/>
  <c r="MX17" i="24"/>
  <c r="MR16" i="24"/>
  <c r="ND27" i="24"/>
  <c r="NK28" i="24"/>
  <c r="NF12" i="24"/>
  <c r="MS7" i="24"/>
  <c r="MJ15" i="24"/>
  <c r="MZ17" i="24"/>
  <c r="MW27" i="24"/>
  <c r="DA20" i="11"/>
  <c r="NG33" i="24"/>
  <c r="MY12" i="24"/>
  <c r="MP12" i="24"/>
  <c r="MJ11" i="24"/>
  <c r="MQ11" i="24"/>
  <c r="MK10" i="24"/>
  <c r="NG34" i="24"/>
  <c r="NA33" i="24"/>
  <c r="MR17" i="24"/>
  <c r="MY10" i="24"/>
  <c r="NE37" i="24"/>
  <c r="MY36" i="24"/>
  <c r="MW12" i="24"/>
  <c r="MK11" i="24"/>
  <c r="ND37" i="24"/>
  <c r="MX36" i="24"/>
  <c r="MS9" i="24"/>
  <c r="NE29" i="24"/>
  <c r="MY28" i="24"/>
  <c r="NK38" i="24"/>
  <c r="MP7" i="24"/>
  <c r="ND28" i="24"/>
  <c r="MX27" i="24"/>
  <c r="MP11" i="24"/>
  <c r="MJ10" i="24"/>
  <c r="MY14" i="24"/>
  <c r="MS13" i="24"/>
  <c r="MZ20" i="24"/>
  <c r="MS8" i="24"/>
  <c r="MM7" i="24"/>
  <c r="NF21" i="24"/>
  <c r="MX23" i="24"/>
  <c r="MR22" i="24"/>
  <c r="MQ13" i="24"/>
  <c r="NK37" i="24"/>
  <c r="NE36" i="24"/>
  <c r="MW21" i="24"/>
  <c r="MQ20" i="24"/>
  <c r="MW22" i="24"/>
  <c r="MQ21" i="24"/>
  <c r="MZ18" i="24"/>
  <c r="NF29" i="24"/>
  <c r="MZ28" i="24"/>
  <c r="NK35" i="24"/>
  <c r="NE34" i="24"/>
  <c r="M40" i="13"/>
  <c r="MM42" i="24"/>
  <c r="MG26" i="24"/>
  <c r="W41" i="13"/>
  <c r="AB28" i="13"/>
  <c r="I16" i="13"/>
  <c r="CP23" i="11"/>
  <c r="CP23" i="12" s="1"/>
  <c r="CO10" i="11"/>
  <c r="CO10" i="12" s="1"/>
  <c r="Z33" i="13"/>
  <c r="CQ39" i="11"/>
  <c r="CQ39" i="12" s="1"/>
  <c r="L27" i="13"/>
  <c r="CP19" i="11"/>
  <c r="CP19" i="12" s="1"/>
  <c r="AE39" i="13"/>
  <c r="V39" i="13"/>
  <c r="CO16" i="11"/>
  <c r="CO16" i="12" s="1"/>
  <c r="O31" i="13"/>
  <c r="CO7" i="11"/>
  <c r="CO7" i="12" s="1"/>
  <c r="AK19" i="25"/>
  <c r="AH41" i="13"/>
  <c r="NC42" i="24"/>
  <c r="AC42" i="13" s="1"/>
  <c r="CR33" i="11"/>
  <c r="U33" i="13"/>
  <c r="CP27" i="11"/>
  <c r="CP27" i="12" s="1"/>
  <c r="CQ29" i="11"/>
  <c r="CQ29" i="12" s="1"/>
  <c r="K20" i="13"/>
  <c r="AK40" i="13"/>
  <c r="AB40" i="13"/>
  <c r="CR36" i="11"/>
  <c r="CQ22" i="11"/>
  <c r="CQ22" i="12" s="1"/>
  <c r="H19" i="13"/>
  <c r="W36" i="13"/>
  <c r="K33" i="13"/>
  <c r="MD26" i="24"/>
  <c r="DB15" i="11"/>
  <c r="DB15" i="12" s="1"/>
  <c r="P25" i="13"/>
  <c r="CO15" i="11"/>
  <c r="CO15" i="12" s="1"/>
  <c r="I20" i="13"/>
  <c r="CR38" i="11"/>
  <c r="S41" i="13"/>
  <c r="AG28" i="13"/>
  <c r="AE36" i="13"/>
  <c r="CR20" i="11"/>
  <c r="AE37" i="13"/>
  <c r="K10" i="13"/>
  <c r="AE34" i="13"/>
  <c r="P11" i="13"/>
  <c r="MY42" i="24"/>
  <c r="O30" i="13"/>
  <c r="H15" i="13"/>
  <c r="DB10" i="11"/>
  <c r="DB10" i="12" s="1"/>
  <c r="CQ42" i="11"/>
  <c r="CQ42" i="12" s="1"/>
  <c r="O32" i="13"/>
  <c r="CQ25" i="11"/>
  <c r="CQ25" i="12" s="1"/>
  <c r="X29" i="13"/>
  <c r="T32" i="13"/>
  <c r="T30" i="13"/>
  <c r="L7" i="13"/>
  <c r="G14" i="13"/>
  <c r="BQ16" i="11"/>
  <c r="BQ16" i="12" s="1"/>
  <c r="CO12" i="11"/>
  <c r="CO12" i="12" s="1"/>
  <c r="H28" i="13"/>
  <c r="I11" i="13"/>
  <c r="AG37" i="13"/>
  <c r="P8" i="13"/>
  <c r="Z27" i="13"/>
  <c r="BQ15" i="11"/>
  <c r="BQ15" i="12" s="1"/>
  <c r="L16" i="13"/>
  <c r="CP13" i="11"/>
  <c r="CP13" i="12" s="1"/>
  <c r="Z37" i="13"/>
  <c r="AG33" i="13"/>
  <c r="P20" i="25"/>
  <c r="AD27" i="13"/>
  <c r="Z28" i="13"/>
  <c r="P12" i="13"/>
  <c r="Q21" i="13"/>
  <c r="AD28" i="13"/>
  <c r="AF21" i="13"/>
  <c r="LZ26" i="24"/>
  <c r="DB26" i="12"/>
  <c r="CP28" i="11"/>
  <c r="CP28" i="12" s="1"/>
  <c r="S14" i="13"/>
  <c r="G17" i="13"/>
  <c r="CU10" i="11"/>
  <c r="CU10" i="12" s="1"/>
  <c r="U30" i="13"/>
  <c r="CR41" i="11"/>
  <c r="CR34" i="11"/>
  <c r="DB7" i="11"/>
  <c r="DB7" i="12" s="1"/>
  <c r="W35" i="13"/>
  <c r="Z30" i="13"/>
  <c r="I18" i="13"/>
  <c r="Q33" i="13"/>
  <c r="N29" i="13"/>
  <c r="M41" i="13"/>
  <c r="G19" i="13"/>
  <c r="AB41" i="13"/>
  <c r="CP9" i="11"/>
  <c r="CP9" i="12" s="1"/>
  <c r="DB16" i="11"/>
  <c r="DB16" i="12" s="1"/>
  <c r="O29" i="13"/>
  <c r="CU7" i="11"/>
  <c r="CU7" i="12" s="1"/>
  <c r="J20" i="13"/>
  <c r="I19" i="13"/>
  <c r="O19" i="13"/>
  <c r="M21" i="13"/>
  <c r="CO11" i="11"/>
  <c r="CO11" i="12" s="1"/>
  <c r="G40" i="13"/>
  <c r="CP14" i="11"/>
  <c r="CP14" i="12" s="1"/>
  <c r="BQ12" i="11"/>
  <c r="BQ12" i="12" s="1"/>
  <c r="CP18" i="11"/>
  <c r="CP18" i="12" s="1"/>
  <c r="S12" i="13"/>
  <c r="V40" i="13"/>
  <c r="G39" i="13"/>
  <c r="CU16" i="11"/>
  <c r="CU16" i="12" s="1"/>
  <c r="N41" i="13"/>
  <c r="AF34" i="13"/>
  <c r="DB11" i="11"/>
  <c r="DB11" i="12" s="1"/>
  <c r="R16" i="13"/>
  <c r="AF12" i="13"/>
  <c r="Q15" i="13"/>
  <c r="MW26" i="24"/>
  <c r="Z17" i="13"/>
  <c r="X41" i="13"/>
  <c r="Q25" i="13"/>
  <c r="AA34" i="13"/>
  <c r="Y12" i="13"/>
  <c r="AE27" i="13"/>
  <c r="Y37" i="13"/>
  <c r="AA33" i="13"/>
  <c r="Q8" i="13"/>
  <c r="M16" i="13"/>
  <c r="NH42" i="24"/>
  <c r="AH42" i="13" s="1"/>
  <c r="MT42" i="24"/>
  <c r="M17" i="13"/>
  <c r="G18" i="13"/>
  <c r="CR35" i="11"/>
  <c r="AH36" i="13"/>
  <c r="L25" i="13"/>
  <c r="P21" i="13"/>
  <c r="BQ11" i="11"/>
  <c r="BQ11" i="12" s="1"/>
  <c r="CP17" i="11"/>
  <c r="CP17" i="12" s="1"/>
  <c r="DB12" i="11"/>
  <c r="DB12" i="12" s="1"/>
  <c r="L11" i="13"/>
  <c r="L24" i="13"/>
  <c r="CQ21" i="11"/>
  <c r="CQ21" i="12" s="1"/>
  <c r="I33" i="13"/>
  <c r="H40" i="13"/>
  <c r="Y29" i="13"/>
  <c r="V34" i="13"/>
  <c r="CU11" i="11"/>
  <c r="CU11" i="12" s="1"/>
  <c r="AE38" i="13"/>
  <c r="AK28" i="13"/>
  <c r="J10" i="13"/>
  <c r="W27" i="13"/>
  <c r="AK38" i="13"/>
  <c r="J15" i="13"/>
  <c r="W22" i="13"/>
  <c r="R22" i="13"/>
  <c r="Y11" i="13"/>
  <c r="Q20" i="13"/>
  <c r="AF29" i="13"/>
  <c r="ND42" i="24"/>
  <c r="W21" i="13"/>
  <c r="Q11" i="13"/>
  <c r="Y28" i="13"/>
  <c r="AK35" i="13"/>
  <c r="Q42" i="13"/>
  <c r="X17" i="13"/>
  <c r="NE42" i="24"/>
  <c r="Q13" i="13"/>
  <c r="MR26" i="24"/>
  <c r="Z20" i="13"/>
  <c r="S7" i="13"/>
  <c r="AD37" i="13"/>
  <c r="S13" i="13"/>
  <c r="CR31" i="11"/>
  <c r="N32" i="13"/>
  <c r="Z19" i="13"/>
  <c r="MB26" i="24"/>
  <c r="S40" i="13"/>
  <c r="CP26" i="11"/>
  <c r="CP26" i="12" s="1"/>
  <c r="Y39" i="13"/>
  <c r="K34" i="13"/>
  <c r="G29" i="13"/>
  <c r="U20" i="13"/>
  <c r="S22" i="13"/>
  <c r="CU12" i="11"/>
  <c r="CU12" i="12" s="1"/>
  <c r="AA27" i="13"/>
  <c r="O34" i="13"/>
  <c r="BQ7" i="11"/>
  <c r="BQ7" i="12" s="1"/>
  <c r="V27" i="13"/>
  <c r="AB35" i="13"/>
  <c r="AE41" i="13"/>
  <c r="T19" i="13"/>
  <c r="AE29" i="13"/>
  <c r="M7" i="13"/>
  <c r="X36" i="13"/>
  <c r="CQ32" i="11"/>
  <c r="CQ32" i="12" s="1"/>
  <c r="CR40" i="11"/>
  <c r="P9" i="13"/>
  <c r="W12" i="13"/>
  <c r="Y42" i="13"/>
  <c r="P7" i="13"/>
  <c r="X42" i="13"/>
  <c r="X27" i="13"/>
  <c r="Y14" i="13"/>
  <c r="CQ20" i="12"/>
  <c r="AH29" i="13"/>
  <c r="K7" i="13"/>
  <c r="ML26" i="24"/>
  <c r="MS42" i="24"/>
  <c r="MF26" i="24"/>
  <c r="P33" i="13"/>
  <c r="BQ10" i="11"/>
  <c r="BQ10" i="12" s="1"/>
  <c r="T33" i="13"/>
  <c r="R28" i="13"/>
  <c r="CP8" i="11"/>
  <c r="CP8" i="12" s="1"/>
  <c r="Y41" i="13"/>
  <c r="L12" i="13"/>
  <c r="W34" i="13"/>
  <c r="Q35" i="13"/>
  <c r="I15" i="13"/>
  <c r="U32" i="13"/>
  <c r="U35" i="13"/>
  <c r="J24" i="13"/>
  <c r="CU15" i="11"/>
  <c r="CU15" i="12" s="1"/>
  <c r="J23" i="13"/>
  <c r="G36" i="13"/>
  <c r="MP26" i="24"/>
  <c r="CQ24" i="11"/>
  <c r="CQ24" i="12" s="1"/>
  <c r="CQ30" i="11"/>
  <c r="CQ30" i="12" s="1"/>
  <c r="G41" i="13"/>
  <c r="J26" i="13"/>
  <c r="Y10" i="13"/>
  <c r="Z18" i="13"/>
  <c r="J11" i="13"/>
  <c r="AK37" i="13"/>
  <c r="AG35" i="13"/>
  <c r="Y36" i="13"/>
  <c r="NK42" i="24"/>
  <c r="AG34" i="13"/>
  <c r="Q34" i="13"/>
  <c r="S8" i="13"/>
  <c r="R17" i="13"/>
  <c r="X23" i="13"/>
  <c r="K11" i="13"/>
  <c r="S9" i="13"/>
  <c r="Z40" i="13"/>
  <c r="AF28" i="13"/>
  <c r="AA31" i="13"/>
  <c r="M42" i="13"/>
  <c r="G26" i="13"/>
  <c r="CR33" i="12"/>
  <c r="CR36" i="12"/>
  <c r="CR38" i="12"/>
  <c r="J20" i="25"/>
  <c r="CR41" i="12"/>
  <c r="CR34" i="12"/>
  <c r="T42" i="13"/>
  <c r="CR35" i="12"/>
  <c r="CR31" i="12"/>
  <c r="CR40" i="12"/>
  <c r="L26" i="13"/>
  <c r="S42" i="13"/>
  <c r="P26" i="13"/>
  <c r="MF10" i="24" l="1"/>
  <c r="MS10" i="24" s="1"/>
  <c r="DC40" i="12"/>
  <c r="DC31" i="12"/>
  <c r="DC35" i="12"/>
  <c r="DC34" i="12"/>
  <c r="DC41" i="12"/>
  <c r="DC38" i="12"/>
  <c r="DC36" i="12"/>
  <c r="DC33" i="12"/>
  <c r="MW25" i="24"/>
  <c r="DC40" i="11"/>
  <c r="MI25" i="24"/>
  <c r="DC31" i="11"/>
  <c r="DC35" i="11"/>
  <c r="DC34" i="11"/>
  <c r="DC41" i="11"/>
  <c r="DC38" i="11"/>
  <c r="MK25" i="24"/>
  <c r="DC36" i="11"/>
  <c r="DC33" i="11"/>
  <c r="NH30" i="24"/>
  <c r="NF41" i="24"/>
  <c r="MP19" i="24"/>
  <c r="MJ18" i="24"/>
  <c r="MK21" i="24"/>
  <c r="MQ22" i="24"/>
  <c r="ND34" i="24"/>
  <c r="MT41" i="24"/>
  <c r="BO7" i="11"/>
  <c r="MT36" i="24"/>
  <c r="MW24" i="24"/>
  <c r="NH35" i="24"/>
  <c r="MN28" i="24"/>
  <c r="MH27" i="24"/>
  <c r="DA32" i="11"/>
  <c r="ND35" i="24"/>
  <c r="BP26" i="11"/>
  <c r="MF11" i="24"/>
  <c r="MS11" i="24" s="1"/>
  <c r="BP19" i="11"/>
  <c r="NE28" i="24"/>
  <c r="DA39" i="11"/>
  <c r="NA32" i="24"/>
  <c r="NC33" i="24"/>
  <c r="MW32" i="24"/>
  <c r="MH39" i="24"/>
  <c r="MN40" i="24"/>
  <c r="NI34" i="24"/>
  <c r="DA24" i="11"/>
  <c r="NI27" i="24"/>
  <c r="NB34" i="24"/>
  <c r="DA21" i="11"/>
  <c r="MG24" i="24"/>
  <c r="MA23" i="24"/>
  <c r="MM22" i="24"/>
  <c r="MS23" i="24"/>
  <c r="MT29" i="24"/>
  <c r="MR33" i="24"/>
  <c r="MX34" i="24"/>
  <c r="NF38" i="24"/>
  <c r="MS25" i="24"/>
  <c r="MZ39" i="24"/>
  <c r="NF40" i="24"/>
  <c r="BP8" i="11"/>
  <c r="MG23" i="24"/>
  <c r="MA22" i="24"/>
  <c r="MM23" i="24"/>
  <c r="MS24" i="24"/>
  <c r="BO10" i="11"/>
  <c r="MN17" i="24"/>
  <c r="MH16" i="24"/>
  <c r="MG16" i="24"/>
  <c r="MA15" i="24"/>
  <c r="BP13" i="11"/>
  <c r="DA30" i="11"/>
  <c r="MH34" i="24"/>
  <c r="MN35" i="24"/>
  <c r="MJ13" i="24"/>
  <c r="MP14" i="24"/>
  <c r="NL29" i="24"/>
  <c r="MO39" i="24"/>
  <c r="MV33" i="24"/>
  <c r="MP32" i="24"/>
  <c r="MM25" i="24"/>
  <c r="BP18" i="11"/>
  <c r="BP14" i="11"/>
  <c r="MN39" i="24"/>
  <c r="MH38" i="24"/>
  <c r="MG20" i="24"/>
  <c r="MA19" i="24"/>
  <c r="MP18" i="24"/>
  <c r="MJ17" i="24"/>
  <c r="MM24" i="24"/>
  <c r="MT18" i="24"/>
  <c r="DC71" i="17"/>
  <c r="DC70" i="17"/>
  <c r="MG15" i="24"/>
  <c r="MA14" i="24"/>
  <c r="MU40" i="24"/>
  <c r="NA41" i="24"/>
  <c r="MT39" i="24"/>
  <c r="BP9" i="11"/>
  <c r="NC39" i="24"/>
  <c r="NI40" i="24"/>
  <c r="MN18" i="24"/>
  <c r="NA18" i="24" s="1"/>
  <c r="MH17" i="24"/>
  <c r="BP17" i="11"/>
  <c r="MT40" i="24"/>
  <c r="MZ21" i="24"/>
  <c r="NB19" i="24"/>
  <c r="MQ19" i="24"/>
  <c r="MW20" i="24"/>
  <c r="LZ8" i="24"/>
  <c r="MM8" i="24" s="1"/>
  <c r="MZ8" i="24" s="1"/>
  <c r="LT7" i="24"/>
  <c r="MG11" i="24"/>
  <c r="MA10" i="24"/>
  <c r="NB29" i="24"/>
  <c r="MV28" i="24"/>
  <c r="DA30" i="12"/>
  <c r="BK5" i="24"/>
  <c r="BJ6" i="24"/>
  <c r="BP28" i="11"/>
  <c r="LT13" i="24"/>
  <c r="LZ14" i="24"/>
  <c r="MG25" i="24"/>
  <c r="MA24" i="24"/>
  <c r="BO15" i="11"/>
  <c r="MH37" i="24"/>
  <c r="MN38" i="24"/>
  <c r="MZ41" i="24"/>
  <c r="NA29" i="24"/>
  <c r="BO12" i="11"/>
  <c r="ND33" i="24"/>
  <c r="MX32" i="24"/>
  <c r="MG10" i="24"/>
  <c r="MA9" i="24"/>
  <c r="BO11" i="11"/>
  <c r="MN13" i="24"/>
  <c r="MH12" i="24"/>
  <c r="MP17" i="24"/>
  <c r="MV18" i="24"/>
  <c r="MM12" i="24"/>
  <c r="MN16" i="24"/>
  <c r="MU15" i="24" s="1"/>
  <c r="MT17" i="24"/>
  <c r="NG17" i="24" s="1"/>
  <c r="MF15" i="24"/>
  <c r="MS15" i="24" s="1"/>
  <c r="LT8" i="24"/>
  <c r="LZ9" i="24"/>
  <c r="MM9" i="24" s="1"/>
  <c r="MZ9" i="24" s="1"/>
  <c r="MP10" i="24"/>
  <c r="MO27" i="24"/>
  <c r="MU28" i="24"/>
  <c r="MO18" i="24"/>
  <c r="MI17" i="24"/>
  <c r="MM11" i="24"/>
  <c r="MT14" i="24"/>
  <c r="MY7" i="24"/>
  <c r="NG30" i="24"/>
  <c r="NG32" i="24"/>
  <c r="BP27" i="11"/>
  <c r="MI21" i="24"/>
  <c r="NB32" i="24"/>
  <c r="MV31" i="24"/>
  <c r="MO14" i="24"/>
  <c r="LZ13" i="24"/>
  <c r="MM13" i="24" s="1"/>
  <c r="LT12" i="24"/>
  <c r="MV29" i="24"/>
  <c r="MJ7" i="24"/>
  <c r="MD7" i="24"/>
  <c r="MJ8" i="24"/>
  <c r="MX33" i="24"/>
  <c r="MR32" i="24"/>
  <c r="MU19" i="24"/>
  <c r="BO16" i="11"/>
  <c r="DA25" i="11"/>
  <c r="DA42" i="11"/>
  <c r="BP23" i="11"/>
  <c r="MU31" i="24"/>
  <c r="MN25" i="24"/>
  <c r="MH24" i="24"/>
  <c r="DA7" i="12"/>
  <c r="MK22" i="24"/>
  <c r="MQ23" i="24"/>
  <c r="NB31" i="24"/>
  <c r="MV30" i="24"/>
  <c r="DA22" i="11"/>
  <c r="NI39" i="24"/>
  <c r="NC38" i="24"/>
  <c r="NL38" i="24"/>
  <c r="MR19" i="24"/>
  <c r="ML18" i="24"/>
  <c r="DA29" i="11"/>
  <c r="LZ10" i="24"/>
  <c r="MM10" i="24" s="1"/>
  <c r="MZ10" i="24" s="1"/>
  <c r="LT9" i="24"/>
  <c r="MY27" i="24"/>
  <c r="MP15" i="24"/>
  <c r="ND40" i="24"/>
  <c r="NJ41" i="24"/>
  <c r="NL41" i="24"/>
  <c r="DC20" i="11"/>
  <c r="MY25" i="24"/>
  <c r="MX12" i="24"/>
  <c r="NG19" i="24"/>
  <c r="NH32" i="24"/>
  <c r="NF10" i="24"/>
  <c r="NL28" i="24"/>
  <c r="NF27" i="24"/>
  <c r="NK36" i="24"/>
  <c r="NE35" i="24"/>
  <c r="NK41" i="24"/>
  <c r="NE40" i="24"/>
  <c r="MW10" i="24"/>
  <c r="MQ9" i="24"/>
  <c r="MX10" i="24"/>
  <c r="MR9" i="24"/>
  <c r="ND11" i="24"/>
  <c r="NL40" i="24"/>
  <c r="ND25" i="24"/>
  <c r="MX24" i="24"/>
  <c r="NK27" i="24"/>
  <c r="NE22" i="24"/>
  <c r="MY21" i="24"/>
  <c r="NL36" i="24"/>
  <c r="NF35" i="24"/>
  <c r="ND21" i="24"/>
  <c r="MX20" i="24"/>
  <c r="NE16" i="24"/>
  <c r="MY15" i="24"/>
  <c r="MX14" i="24"/>
  <c r="MR10" i="24"/>
  <c r="NL33" i="24"/>
  <c r="NF13" i="24"/>
  <c r="MZ12" i="24"/>
  <c r="NF9" i="24"/>
  <c r="MY16" i="24"/>
  <c r="MW11" i="24"/>
  <c r="MQ10" i="24"/>
  <c r="NL37" i="24"/>
  <c r="NF36" i="24"/>
  <c r="NG27" i="24"/>
  <c r="NH33" i="24"/>
  <c r="MX7" i="24"/>
  <c r="NL35" i="24"/>
  <c r="ND20" i="24"/>
  <c r="MX19" i="24"/>
  <c r="MZ7" i="24"/>
  <c r="NF11" i="24"/>
  <c r="MQ14" i="24"/>
  <c r="S10" i="13"/>
  <c r="K25" i="13"/>
  <c r="P19" i="13"/>
  <c r="T36" i="13"/>
  <c r="AD35" i="13"/>
  <c r="CR39" i="11"/>
  <c r="S23" i="13"/>
  <c r="CR30" i="11"/>
  <c r="P32" i="13"/>
  <c r="G20" i="13"/>
  <c r="AC39" i="13"/>
  <c r="AB19" i="13"/>
  <c r="AB29" i="13"/>
  <c r="Z41" i="13"/>
  <c r="T17" i="13"/>
  <c r="O18" i="13"/>
  <c r="R32" i="13"/>
  <c r="Q23" i="13"/>
  <c r="R19" i="13"/>
  <c r="AG17" i="13"/>
  <c r="Y21" i="13"/>
  <c r="Z12" i="13"/>
  <c r="K20" i="25"/>
  <c r="X24" i="13"/>
  <c r="W25" i="13"/>
  <c r="MQ26" i="24"/>
  <c r="J18" i="13"/>
  <c r="W24" i="13"/>
  <c r="AA32" i="13"/>
  <c r="AI27" i="13"/>
  <c r="T29" i="13"/>
  <c r="CQ8" i="11"/>
  <c r="CQ8" i="12" s="1"/>
  <c r="N17" i="13"/>
  <c r="H34" i="13"/>
  <c r="M25" i="13"/>
  <c r="G15" i="13"/>
  <c r="AI40" i="13"/>
  <c r="V28" i="13"/>
  <c r="AA29" i="13"/>
  <c r="CP11" i="11"/>
  <c r="CP11" i="12" s="1"/>
  <c r="S15" i="13"/>
  <c r="I17" i="13"/>
  <c r="AB31" i="13"/>
  <c r="L18" i="13"/>
  <c r="AD40" i="13"/>
  <c r="AD21" i="13"/>
  <c r="AE42" i="13"/>
  <c r="AH32" i="13"/>
  <c r="AF35" i="13"/>
  <c r="AK42" i="13"/>
  <c r="AK36" i="13"/>
  <c r="MS26" i="24"/>
  <c r="NG42" i="24"/>
  <c r="AG42" i="13" s="1"/>
  <c r="K21" i="13"/>
  <c r="AH35" i="13"/>
  <c r="CQ26" i="11"/>
  <c r="CQ26" i="12" s="1"/>
  <c r="AC33" i="13"/>
  <c r="AB34" i="13"/>
  <c r="R33" i="13"/>
  <c r="G23" i="13"/>
  <c r="H16" i="13"/>
  <c r="N35" i="13"/>
  <c r="CQ18" i="11"/>
  <c r="CQ18" i="12" s="1"/>
  <c r="P18" i="13"/>
  <c r="N18" i="13"/>
  <c r="Q19" i="13"/>
  <c r="G25" i="13"/>
  <c r="N13" i="13"/>
  <c r="M11" i="13"/>
  <c r="I21" i="13"/>
  <c r="V29" i="13"/>
  <c r="U19" i="13"/>
  <c r="CQ23" i="11"/>
  <c r="CQ23" i="12" s="1"/>
  <c r="V30" i="13"/>
  <c r="AJ41" i="13"/>
  <c r="AF27" i="13"/>
  <c r="Q26" i="13"/>
  <c r="W11" i="13"/>
  <c r="NF42" i="24"/>
  <c r="AF42" i="13" s="1"/>
  <c r="Q22" i="13"/>
  <c r="S11" i="13"/>
  <c r="W32" i="13"/>
  <c r="CR21" i="11"/>
  <c r="X34" i="13"/>
  <c r="G16" i="13"/>
  <c r="J13" i="13"/>
  <c r="J17" i="13"/>
  <c r="U40" i="13"/>
  <c r="H17" i="13"/>
  <c r="W20" i="13"/>
  <c r="CR30" i="12"/>
  <c r="CP12" i="11"/>
  <c r="CP12" i="12" s="1"/>
  <c r="H12" i="13"/>
  <c r="M9" i="13"/>
  <c r="T14" i="13"/>
  <c r="AB32" i="13"/>
  <c r="CP16" i="11"/>
  <c r="CP16" i="12" s="1"/>
  <c r="U31" i="13"/>
  <c r="CR22" i="11"/>
  <c r="CR29" i="11"/>
  <c r="X14" i="13"/>
  <c r="AA18" i="13"/>
  <c r="R9" i="13"/>
  <c r="I20" i="25"/>
  <c r="Q9" i="13"/>
  <c r="AF10" i="13"/>
  <c r="X19" i="13"/>
  <c r="Z9" i="13"/>
  <c r="Q10" i="13"/>
  <c r="X12" i="13"/>
  <c r="Y25" i="13"/>
  <c r="MY26" i="24"/>
  <c r="MT26" i="24"/>
  <c r="AD34" i="13"/>
  <c r="N28" i="13"/>
  <c r="H39" i="13"/>
  <c r="AF38" i="13"/>
  <c r="M23" i="13"/>
  <c r="P14" i="13"/>
  <c r="AA41" i="13"/>
  <c r="M8" i="13"/>
  <c r="AD33" i="13"/>
  <c r="P17" i="13"/>
  <c r="Y7" i="13"/>
  <c r="V31" i="13"/>
  <c r="J7" i="13"/>
  <c r="N25" i="13"/>
  <c r="M10" i="13"/>
  <c r="W26" i="13"/>
  <c r="X20" i="13"/>
  <c r="CR20" i="12"/>
  <c r="AK41" i="13"/>
  <c r="AF36" i="13"/>
  <c r="AE16" i="13"/>
  <c r="AD11" i="13"/>
  <c r="MM26" i="24"/>
  <c r="MZ42" i="24"/>
  <c r="Z42" i="13" s="1"/>
  <c r="T41" i="13"/>
  <c r="H27" i="13"/>
  <c r="MO42" i="24"/>
  <c r="CQ19" i="11"/>
  <c r="CQ19" i="12" s="1"/>
  <c r="N40" i="13"/>
  <c r="G24" i="13"/>
  <c r="S25" i="13"/>
  <c r="S24" i="13"/>
  <c r="CQ14" i="11"/>
  <c r="CQ14" i="12" s="1"/>
  <c r="M24" i="13"/>
  <c r="T39" i="13"/>
  <c r="CQ17" i="11"/>
  <c r="CQ17" i="12" s="1"/>
  <c r="MA26" i="24"/>
  <c r="CP15" i="11"/>
  <c r="CP15" i="12" s="1"/>
  <c r="X32" i="13"/>
  <c r="V18" i="13"/>
  <c r="P10" i="13"/>
  <c r="AG30" i="13"/>
  <c r="U15" i="13"/>
  <c r="MK26" i="24"/>
  <c r="H24" i="13"/>
  <c r="AI39" i="13"/>
  <c r="X7" i="13"/>
  <c r="AF9" i="13"/>
  <c r="AD20" i="13"/>
  <c r="AG19" i="13"/>
  <c r="Y26" i="13"/>
  <c r="NL42" i="24"/>
  <c r="AH30" i="13"/>
  <c r="CP7" i="11"/>
  <c r="CP7" i="12" s="1"/>
  <c r="CR32" i="11"/>
  <c r="AE28" i="13"/>
  <c r="AI34" i="13"/>
  <c r="Z39" i="13"/>
  <c r="CQ13" i="11"/>
  <c r="CQ13" i="12" s="1"/>
  <c r="O39" i="13"/>
  <c r="N39" i="13"/>
  <c r="T18" i="13"/>
  <c r="T40" i="13"/>
  <c r="G11" i="13"/>
  <c r="CQ28" i="11"/>
  <c r="CQ28" i="12" s="1"/>
  <c r="H37" i="13"/>
  <c r="G10" i="13"/>
  <c r="M12" i="13"/>
  <c r="MV42" i="24"/>
  <c r="O27" i="13"/>
  <c r="AG32" i="13"/>
  <c r="O14" i="13"/>
  <c r="J8" i="13"/>
  <c r="CR25" i="11"/>
  <c r="AC38" i="13"/>
  <c r="Y27" i="13"/>
  <c r="W10" i="13"/>
  <c r="AE40" i="13"/>
  <c r="Q20" i="25"/>
  <c r="Q14" i="13"/>
  <c r="AH33" i="13"/>
  <c r="Y16" i="13"/>
  <c r="X10" i="13"/>
  <c r="NE26" i="24"/>
  <c r="AK27" i="13"/>
  <c r="AD42" i="13"/>
  <c r="Z8" i="13"/>
  <c r="AD25" i="13"/>
  <c r="AG27" i="13"/>
  <c r="I25" i="13"/>
  <c r="AF41" i="13"/>
  <c r="CR24" i="11"/>
  <c r="M22" i="13"/>
  <c r="AF40" i="13"/>
  <c r="CP10" i="11"/>
  <c r="CP10" i="12" s="1"/>
  <c r="V33" i="13"/>
  <c r="H38" i="13"/>
  <c r="CQ9" i="11"/>
  <c r="CQ9" i="12" s="1"/>
  <c r="Z21" i="13"/>
  <c r="N38" i="13"/>
  <c r="N16" i="13"/>
  <c r="U28" i="13"/>
  <c r="CQ27" i="11"/>
  <c r="CQ27" i="12" s="1"/>
  <c r="M13" i="13"/>
  <c r="X33" i="13"/>
  <c r="CR42" i="11"/>
  <c r="K22" i="13"/>
  <c r="P15" i="13"/>
  <c r="N20" i="25"/>
  <c r="AF11" i="13"/>
  <c r="AE22" i="13"/>
  <c r="Z7" i="13"/>
  <c r="R10" i="13"/>
  <c r="AF13" i="13"/>
  <c r="Y15" i="13"/>
  <c r="Z10" i="13"/>
  <c r="R26" i="13"/>
  <c r="AE35" i="13"/>
  <c r="CR39" i="12"/>
  <c r="S26" i="13"/>
  <c r="CR21" i="12"/>
  <c r="CR22" i="12"/>
  <c r="CR29" i="12"/>
  <c r="T26" i="13"/>
  <c r="H20" i="25"/>
  <c r="M26" i="13"/>
  <c r="O42" i="13"/>
  <c r="K26" i="13"/>
  <c r="V42" i="13"/>
  <c r="CR25" i="12"/>
  <c r="CR24" i="12"/>
  <c r="CR42" i="12"/>
  <c r="DC42" i="12" l="1"/>
  <c r="DC24" i="12"/>
  <c r="DC25" i="12"/>
  <c r="DC29" i="12"/>
  <c r="DC22" i="12"/>
  <c r="DC21" i="12"/>
  <c r="DC39" i="12"/>
  <c r="DC42" i="11"/>
  <c r="DC24" i="11"/>
  <c r="DC25" i="11"/>
  <c r="NC41" i="24"/>
  <c r="DC32" i="11"/>
  <c r="MR25" i="24"/>
  <c r="MH25" i="24"/>
  <c r="MV41" i="24"/>
  <c r="J65" i="13"/>
  <c r="J68" i="13"/>
  <c r="J62" i="13"/>
  <c r="J64" i="13"/>
  <c r="J61" i="13"/>
  <c r="J63" i="13"/>
  <c r="J67" i="13"/>
  <c r="J66" i="13"/>
  <c r="NA25" i="24"/>
  <c r="NF25" i="24"/>
  <c r="DC29" i="11"/>
  <c r="DC22" i="11"/>
  <c r="DC30" i="12"/>
  <c r="DC21" i="11"/>
  <c r="K66" i="13"/>
  <c r="K68" i="13"/>
  <c r="K64" i="13"/>
  <c r="K65" i="13"/>
  <c r="K67" i="13"/>
  <c r="K61" i="13"/>
  <c r="K62" i="13"/>
  <c r="K63" i="13"/>
  <c r="L67" i="13"/>
  <c r="L61" i="13"/>
  <c r="L64" i="13"/>
  <c r="L68" i="13"/>
  <c r="L65" i="13"/>
  <c r="L62" i="13"/>
  <c r="L66" i="13"/>
  <c r="L63" i="13"/>
  <c r="I63" i="13"/>
  <c r="I61" i="13"/>
  <c r="I66" i="13"/>
  <c r="I68" i="13"/>
  <c r="I67" i="13"/>
  <c r="I65" i="13"/>
  <c r="I64" i="13"/>
  <c r="I62" i="13"/>
  <c r="MX25" i="24"/>
  <c r="DC30" i="11"/>
  <c r="DC39" i="11"/>
  <c r="MW14" i="24"/>
  <c r="MX22" i="24"/>
  <c r="MR21" i="24"/>
  <c r="NK33" i="24"/>
  <c r="MZ13" i="24"/>
  <c r="NH28" i="24"/>
  <c r="MN9" i="24"/>
  <c r="MH8" i="24"/>
  <c r="NA38" i="24"/>
  <c r="DA28" i="11"/>
  <c r="MN10" i="24"/>
  <c r="MH9" i="24"/>
  <c r="MU38" i="24"/>
  <c r="MO37" i="24"/>
  <c r="NI33" i="24"/>
  <c r="MT21" i="24"/>
  <c r="MZ22" i="24"/>
  <c r="BP7" i="11"/>
  <c r="MP24" i="24"/>
  <c r="NL27" i="24"/>
  <c r="NJ37" i="24"/>
  <c r="MW8" i="24"/>
  <c r="NB14" i="24"/>
  <c r="MV13" i="24"/>
  <c r="NB27" i="24"/>
  <c r="MT10" i="24"/>
  <c r="MO36" i="24"/>
  <c r="MU37" i="24"/>
  <c r="MT11" i="24"/>
  <c r="NG40" i="24"/>
  <c r="DA9" i="11"/>
  <c r="NG18" i="24"/>
  <c r="NA39" i="24"/>
  <c r="NB39" i="24"/>
  <c r="MV38" i="24"/>
  <c r="NG38" i="24"/>
  <c r="MN23" i="24"/>
  <c r="MH22" i="24"/>
  <c r="MG9" i="24"/>
  <c r="MA8" i="24"/>
  <c r="MU24" i="24"/>
  <c r="MO23" i="24"/>
  <c r="MQ7" i="24"/>
  <c r="MW9" i="24"/>
  <c r="NI18" i="24"/>
  <c r="NE31" i="24"/>
  <c r="NK32" i="24"/>
  <c r="MG7" i="24"/>
  <c r="NG39" i="24"/>
  <c r="MZ24" i="24"/>
  <c r="DA13" i="11"/>
  <c r="MT24" i="24"/>
  <c r="NA40" i="24"/>
  <c r="MU27" i="24"/>
  <c r="NG41" i="24"/>
  <c r="BP16" i="11"/>
  <c r="MW7" i="24"/>
  <c r="NI31" i="24"/>
  <c r="NC30" i="24"/>
  <c r="NC17" i="24"/>
  <c r="MW16" i="24"/>
  <c r="BP15" i="11"/>
  <c r="BK6" i="24"/>
  <c r="BL5" i="24"/>
  <c r="DA17" i="11"/>
  <c r="DA14" i="11"/>
  <c r="MN15" i="24"/>
  <c r="MH14" i="24"/>
  <c r="MZ23" i="24"/>
  <c r="MT22" i="24"/>
  <c r="MU39" i="24"/>
  <c r="MO38" i="24"/>
  <c r="DA19" i="11"/>
  <c r="NA28" i="24"/>
  <c r="NH31" i="24"/>
  <c r="NG14" i="24"/>
  <c r="MU12" i="24"/>
  <c r="MO11" i="24"/>
  <c r="MN24" i="24"/>
  <c r="MH23" i="24"/>
  <c r="MU17" i="24"/>
  <c r="NH17" i="24" s="1"/>
  <c r="MO16" i="24"/>
  <c r="NH40" i="24"/>
  <c r="MQ16" i="24"/>
  <c r="MW17" i="24"/>
  <c r="DA18" i="11"/>
  <c r="MQ12" i="24"/>
  <c r="MW13" i="24"/>
  <c r="MT16" i="24"/>
  <c r="MN22" i="24"/>
  <c r="MH21" i="24"/>
  <c r="NK34" i="24"/>
  <c r="ND31" i="24"/>
  <c r="NJ32" i="24"/>
  <c r="NI30" i="24"/>
  <c r="NC29" i="24"/>
  <c r="NC28" i="24"/>
  <c r="MP20" i="24"/>
  <c r="MZ11" i="24"/>
  <c r="MG8" i="24"/>
  <c r="MA7" i="24"/>
  <c r="NA13" i="24"/>
  <c r="BP12" i="11"/>
  <c r="MT25" i="24"/>
  <c r="MX18" i="24"/>
  <c r="ND19" i="24"/>
  <c r="MN14" i="24"/>
  <c r="MH13" i="24"/>
  <c r="NA35" i="24"/>
  <c r="MO15" i="24"/>
  <c r="MU16" i="24"/>
  <c r="MT23" i="24"/>
  <c r="MY32" i="24"/>
  <c r="NE33" i="24"/>
  <c r="MR20" i="24"/>
  <c r="MX21" i="24"/>
  <c r="NK39" i="24"/>
  <c r="MS17" i="24"/>
  <c r="MY18" i="24"/>
  <c r="DA23" i="11"/>
  <c r="NB30" i="24"/>
  <c r="MP16" i="24"/>
  <c r="MV17" i="24"/>
  <c r="MM14" i="24"/>
  <c r="NC27" i="24"/>
  <c r="NI28" i="24"/>
  <c r="MT15" i="24"/>
  <c r="MN19" i="24"/>
  <c r="MH18" i="24"/>
  <c r="MZ25" i="24"/>
  <c r="MO33" i="24"/>
  <c r="MU34" i="24"/>
  <c r="NA17" i="24"/>
  <c r="NG29" i="24"/>
  <c r="DA26" i="11"/>
  <c r="MW18" i="24"/>
  <c r="MQ17" i="24"/>
  <c r="ND24" i="24"/>
  <c r="ND23" i="24"/>
  <c r="NE32" i="24"/>
  <c r="MY31" i="24"/>
  <c r="MG12" i="24"/>
  <c r="MA11" i="24"/>
  <c r="DA27" i="11"/>
  <c r="NB18" i="24"/>
  <c r="NA16" i="24"/>
  <c r="NH15" i="24" s="1"/>
  <c r="BP11" i="11"/>
  <c r="MA12" i="24"/>
  <c r="MG13" i="24"/>
  <c r="NJ38" i="24"/>
  <c r="MT20" i="24"/>
  <c r="NC32" i="24"/>
  <c r="MW31" i="24"/>
  <c r="BP10" i="11"/>
  <c r="DA8" i="11"/>
  <c r="NG36" i="24"/>
  <c r="MR24" i="24"/>
  <c r="DC20" i="12"/>
  <c r="NE11" i="24"/>
  <c r="NE13" i="24"/>
  <c r="ND9" i="24"/>
  <c r="MX8" i="24"/>
  <c r="NG11" i="24"/>
  <c r="NL15" i="24"/>
  <c r="NF14" i="24"/>
  <c r="NK20" i="24"/>
  <c r="NE19" i="24"/>
  <c r="NK19" i="24"/>
  <c r="NE18" i="24"/>
  <c r="ND10" i="24"/>
  <c r="MX9" i="24"/>
  <c r="NL39" i="24"/>
  <c r="MX13" i="24"/>
  <c r="NK24" i="24"/>
  <c r="NE23" i="24"/>
  <c r="NE9" i="24"/>
  <c r="MY8" i="24"/>
  <c r="NK10" i="24"/>
  <c r="NH24" i="24"/>
  <c r="NL25" i="24"/>
  <c r="NF24" i="24"/>
  <c r="MY9" i="24"/>
  <c r="NL34" i="24"/>
  <c r="NL21" i="24"/>
  <c r="NF20" i="24"/>
  <c r="NF15" i="24"/>
  <c r="H25" i="13"/>
  <c r="AF25" i="13"/>
  <c r="X22" i="13"/>
  <c r="Z22" i="13"/>
  <c r="AB14" i="13"/>
  <c r="AG40" i="13"/>
  <c r="N23" i="13"/>
  <c r="W9" i="13"/>
  <c r="W7" i="13"/>
  <c r="Z23" i="13"/>
  <c r="AG14" i="13"/>
  <c r="AH40" i="13"/>
  <c r="N22" i="13"/>
  <c r="CQ12" i="11"/>
  <c r="CQ12" i="12" s="1"/>
  <c r="O15" i="13"/>
  <c r="S17" i="13"/>
  <c r="NJ42" i="24"/>
  <c r="AJ42" i="13" s="1"/>
  <c r="AC27" i="13"/>
  <c r="AA17" i="13"/>
  <c r="AD23" i="13"/>
  <c r="AA16" i="13"/>
  <c r="W31" i="13"/>
  <c r="AK24" i="13"/>
  <c r="MN26" i="24"/>
  <c r="R21" i="13"/>
  <c r="CR28" i="11"/>
  <c r="AK18" i="25"/>
  <c r="V13" i="13"/>
  <c r="CR9" i="11"/>
  <c r="H22" i="13"/>
  <c r="CR13" i="11"/>
  <c r="AI31" i="13"/>
  <c r="T22" i="13"/>
  <c r="U12" i="13"/>
  <c r="Q16" i="13"/>
  <c r="H21" i="13"/>
  <c r="T25" i="13"/>
  <c r="U16" i="13"/>
  <c r="Y18" i="13"/>
  <c r="AI28" i="13"/>
  <c r="AG29" i="13"/>
  <c r="AE32" i="13"/>
  <c r="CQ11" i="11"/>
  <c r="CQ11" i="12" s="1"/>
  <c r="AE19" i="13"/>
  <c r="AF20" i="13"/>
  <c r="V41" i="13"/>
  <c r="ND26" i="24"/>
  <c r="AK33" i="13"/>
  <c r="N10" i="13"/>
  <c r="CQ7" i="11"/>
  <c r="CQ7" i="12" s="1"/>
  <c r="AB27" i="13"/>
  <c r="G9" i="13"/>
  <c r="AI18" i="13"/>
  <c r="T24" i="13"/>
  <c r="AC30" i="13"/>
  <c r="CR17" i="11"/>
  <c r="U39" i="13"/>
  <c r="O11" i="13"/>
  <c r="W17" i="13"/>
  <c r="AK34" i="13"/>
  <c r="P20" i="13"/>
  <c r="X18" i="13"/>
  <c r="T23" i="13"/>
  <c r="CR23" i="11"/>
  <c r="T15" i="13"/>
  <c r="Y31" i="13"/>
  <c r="CQ10" i="11"/>
  <c r="CQ10" i="12" s="1"/>
  <c r="AE11" i="13"/>
  <c r="AD10" i="13"/>
  <c r="AF14" i="13"/>
  <c r="AE23" i="13"/>
  <c r="AH24" i="13"/>
  <c r="AD9" i="13"/>
  <c r="AG11" i="13"/>
  <c r="NB42" i="24"/>
  <c r="AB42" i="13" s="1"/>
  <c r="X25" i="13"/>
  <c r="Z13" i="13"/>
  <c r="H9" i="13"/>
  <c r="AG18" i="13"/>
  <c r="AE31" i="13"/>
  <c r="AA40" i="13"/>
  <c r="AC17" i="13"/>
  <c r="CR14" i="11"/>
  <c r="O38" i="13"/>
  <c r="N24" i="13"/>
  <c r="AD31" i="13"/>
  <c r="Z11" i="13"/>
  <c r="AD19" i="13"/>
  <c r="Y32" i="13"/>
  <c r="N19" i="13"/>
  <c r="CR26" i="11"/>
  <c r="G12" i="13"/>
  <c r="CR8" i="11"/>
  <c r="AE13" i="13"/>
  <c r="X9" i="13"/>
  <c r="AK19" i="13"/>
  <c r="AE26" i="13"/>
  <c r="X20" i="25"/>
  <c r="AF24" i="13"/>
  <c r="AF15" i="13"/>
  <c r="V20" i="25"/>
  <c r="AE18" i="13"/>
  <c r="AK20" i="13"/>
  <c r="CR32" i="12"/>
  <c r="MZ26" i="24"/>
  <c r="Z26" i="13" s="1"/>
  <c r="AH28" i="13"/>
  <c r="U38" i="13"/>
  <c r="P24" i="13"/>
  <c r="T10" i="13"/>
  <c r="AA39" i="13"/>
  <c r="U24" i="13"/>
  <c r="AK32" i="13"/>
  <c r="U27" i="13"/>
  <c r="W16" i="13"/>
  <c r="H23" i="13"/>
  <c r="CR18" i="11"/>
  <c r="AJ32" i="13"/>
  <c r="G8" i="13"/>
  <c r="N14" i="13"/>
  <c r="AE33" i="13"/>
  <c r="AB30" i="13"/>
  <c r="H18" i="13"/>
  <c r="W18" i="13"/>
  <c r="G13" i="13"/>
  <c r="AH17" i="13"/>
  <c r="AE9" i="13"/>
  <c r="Y9" i="13"/>
  <c r="W20" i="25"/>
  <c r="NF26" i="24"/>
  <c r="AF26" i="13" s="1"/>
  <c r="N9" i="13"/>
  <c r="O37" i="13"/>
  <c r="O36" i="13"/>
  <c r="AB39" i="13"/>
  <c r="O23" i="13"/>
  <c r="G7" i="13"/>
  <c r="AG41" i="13"/>
  <c r="CR19" i="11"/>
  <c r="Q12" i="13"/>
  <c r="AI30" i="13"/>
  <c r="MH26" i="24"/>
  <c r="H13" i="13"/>
  <c r="R20" i="13"/>
  <c r="P16" i="13"/>
  <c r="Z25" i="13"/>
  <c r="Q17" i="13"/>
  <c r="CR27" i="11"/>
  <c r="AJ38" i="13"/>
  <c r="AG36" i="13"/>
  <c r="X8" i="13"/>
  <c r="Y8" i="13"/>
  <c r="NI42" i="24"/>
  <c r="AI42" i="13" s="1"/>
  <c r="MX26" i="24"/>
  <c r="AA25" i="13"/>
  <c r="H8" i="13"/>
  <c r="AI33" i="13"/>
  <c r="AJ37" i="13"/>
  <c r="U37" i="13"/>
  <c r="V38" i="13"/>
  <c r="Q7" i="13"/>
  <c r="AG39" i="13"/>
  <c r="CQ15" i="11"/>
  <c r="CQ15" i="12" s="1"/>
  <c r="N15" i="13"/>
  <c r="AA28" i="13"/>
  <c r="U17" i="13"/>
  <c r="W13" i="13"/>
  <c r="AC29" i="13"/>
  <c r="AA13" i="13"/>
  <c r="X21" i="13"/>
  <c r="V17" i="13"/>
  <c r="O33" i="13"/>
  <c r="AD24" i="13"/>
  <c r="T20" i="13"/>
  <c r="X13" i="13"/>
  <c r="AC41" i="13"/>
  <c r="R25" i="13"/>
  <c r="NG26" i="24"/>
  <c r="AG26" i="13" s="1"/>
  <c r="W14" i="13"/>
  <c r="AA38" i="13"/>
  <c r="T21" i="13"/>
  <c r="W8" i="13"/>
  <c r="T11" i="13"/>
  <c r="AG38" i="13"/>
  <c r="Z24" i="13"/>
  <c r="CQ16" i="11"/>
  <c r="CQ16" i="12" s="1"/>
  <c r="H14" i="13"/>
  <c r="AH31" i="13"/>
  <c r="O16" i="13"/>
  <c r="T16" i="13"/>
  <c r="AC28" i="13"/>
  <c r="AA35" i="13"/>
  <c r="AK39" i="13"/>
  <c r="M14" i="13"/>
  <c r="U34" i="13"/>
  <c r="AB18" i="13"/>
  <c r="AC32" i="13"/>
  <c r="R24" i="13"/>
  <c r="AK10" i="13"/>
  <c r="AH15" i="13"/>
  <c r="U20" i="25"/>
  <c r="N26" i="13"/>
  <c r="CR28" i="12"/>
  <c r="CR9" i="12"/>
  <c r="CR13" i="12"/>
  <c r="AD26" i="13"/>
  <c r="CR17" i="12"/>
  <c r="CR23" i="12"/>
  <c r="CR14" i="12"/>
  <c r="CR26" i="12"/>
  <c r="CR8" i="12"/>
  <c r="CR18" i="12"/>
  <c r="E20" i="25"/>
  <c r="CR19" i="12"/>
  <c r="H26" i="13"/>
  <c r="CR27" i="12"/>
  <c r="X26" i="13"/>
  <c r="O20" i="25"/>
  <c r="DC27" i="12" l="1"/>
  <c r="DC19" i="12"/>
  <c r="DC18" i="12"/>
  <c r="DC8" i="12"/>
  <c r="DC26" i="12"/>
  <c r="DC14" i="12"/>
  <c r="DC23" i="12"/>
  <c r="DC17" i="12"/>
  <c r="DC13" i="12"/>
  <c r="DC9" i="12"/>
  <c r="DC28" i="12"/>
  <c r="M62" i="13"/>
  <c r="M67" i="13"/>
  <c r="M68" i="13"/>
  <c r="M66" i="13"/>
  <c r="M61" i="13"/>
  <c r="M65" i="13"/>
  <c r="M63" i="13"/>
  <c r="M64" i="13"/>
  <c r="Q63" i="13"/>
  <c r="Q68" i="13"/>
  <c r="Q67" i="13"/>
  <c r="Q64" i="13"/>
  <c r="Q62" i="13"/>
  <c r="Q61" i="13"/>
  <c r="Q65" i="13"/>
  <c r="Q66" i="13"/>
  <c r="DC27" i="11"/>
  <c r="P68" i="13"/>
  <c r="P61" i="13"/>
  <c r="P65" i="13"/>
  <c r="P63" i="13"/>
  <c r="P67" i="13"/>
  <c r="P64" i="13"/>
  <c r="P62" i="13"/>
  <c r="P66" i="13"/>
  <c r="R64" i="13"/>
  <c r="R63" i="13"/>
  <c r="R66" i="13"/>
  <c r="R62" i="13"/>
  <c r="R68" i="13"/>
  <c r="R67" i="13"/>
  <c r="R65" i="13"/>
  <c r="R61" i="13"/>
  <c r="MO25" i="24"/>
  <c r="DC19" i="11"/>
  <c r="G67" i="13"/>
  <c r="G68" i="13"/>
  <c r="G65" i="13"/>
  <c r="G62" i="13"/>
  <c r="G66" i="13"/>
  <c r="G63" i="13"/>
  <c r="G64" i="13"/>
  <c r="G61" i="13"/>
  <c r="DC18" i="11"/>
  <c r="DC32" i="12"/>
  <c r="DC8" i="11"/>
  <c r="DC26" i="11"/>
  <c r="DC14" i="11"/>
  <c r="AX42" i="13"/>
  <c r="BE42" i="13"/>
  <c r="CX42" i="13"/>
  <c r="AP42" i="13"/>
  <c r="BH42" i="13"/>
  <c r="AT42" i="13"/>
  <c r="AQ42" i="13"/>
  <c r="BA42" i="13"/>
  <c r="BI42" i="13"/>
  <c r="BC42" i="13"/>
  <c r="AN42" i="13"/>
  <c r="AV42" i="13"/>
  <c r="AW42" i="13"/>
  <c r="AU42" i="13"/>
  <c r="AY42" i="13"/>
  <c r="BG42" i="13"/>
  <c r="AO42" i="13"/>
  <c r="BD42" i="13"/>
  <c r="AR42" i="13"/>
  <c r="BJ42" i="13"/>
  <c r="AS42" i="13"/>
  <c r="AZ42" i="13"/>
  <c r="CT42" i="13"/>
  <c r="BB42" i="13"/>
  <c r="CS42" i="13"/>
  <c r="BF42" i="13"/>
  <c r="CW42" i="13"/>
  <c r="DC23" i="11"/>
  <c r="DC17" i="11"/>
  <c r="NK25" i="24"/>
  <c r="DC13" i="11"/>
  <c r="DC9" i="11"/>
  <c r="DC28" i="11"/>
  <c r="S67" i="13"/>
  <c r="S65" i="13"/>
  <c r="S62" i="13"/>
  <c r="S66" i="13"/>
  <c r="S68" i="13"/>
  <c r="S61" i="13"/>
  <c r="S63" i="13"/>
  <c r="S64" i="13"/>
  <c r="MY23" i="24"/>
  <c r="NH34" i="24"/>
  <c r="MZ14" i="24"/>
  <c r="DA12" i="11"/>
  <c r="NJ27" i="24"/>
  <c r="NG16" i="24"/>
  <c r="NB16" i="24"/>
  <c r="MV15" i="24"/>
  <c r="MU14" i="24"/>
  <c r="MO13" i="24"/>
  <c r="NG21" i="24"/>
  <c r="NA20" i="24"/>
  <c r="ND13" i="24"/>
  <c r="NE25" i="24"/>
  <c r="MY24" i="24"/>
  <c r="NJ40" i="24"/>
  <c r="NG20" i="24"/>
  <c r="NK23" i="24"/>
  <c r="MV32" i="24"/>
  <c r="NB33" i="24"/>
  <c r="NI17" i="24"/>
  <c r="NJ28" i="24"/>
  <c r="NA15" i="24"/>
  <c r="DA16" i="11"/>
  <c r="ND7" i="24"/>
  <c r="NI38" i="24"/>
  <c r="NC37" i="24"/>
  <c r="NH37" i="24"/>
  <c r="MO7" i="24"/>
  <c r="MU8" i="24"/>
  <c r="ND17" i="24"/>
  <c r="MX16" i="24"/>
  <c r="NG24" i="24"/>
  <c r="NC16" i="24"/>
  <c r="MW15" i="24"/>
  <c r="NE20" i="24"/>
  <c r="MY19" i="24"/>
  <c r="MU13" i="24"/>
  <c r="MO12" i="24"/>
  <c r="MN7" i="24"/>
  <c r="ND12" i="24"/>
  <c r="MX11" i="24"/>
  <c r="DA15" i="11"/>
  <c r="MT7" i="24"/>
  <c r="NB23" i="24"/>
  <c r="MV22" i="24"/>
  <c r="MV35" i="24"/>
  <c r="NB36" i="24"/>
  <c r="NB37" i="24"/>
  <c r="MV36" i="24"/>
  <c r="NA9" i="24"/>
  <c r="MT13" i="24"/>
  <c r="MN11" i="24"/>
  <c r="MH10" i="24"/>
  <c r="MU18" i="24"/>
  <c r="MO17" i="24"/>
  <c r="NA14" i="24"/>
  <c r="MT8" i="24"/>
  <c r="MU23" i="24"/>
  <c r="MO22" i="24"/>
  <c r="NJ16" i="24"/>
  <c r="ND15" i="24"/>
  <c r="NH27" i="24"/>
  <c r="NG10" i="24"/>
  <c r="MW23" i="24"/>
  <c r="NH38" i="24"/>
  <c r="MN12" i="24"/>
  <c r="MH11" i="24"/>
  <c r="MT12" i="24"/>
  <c r="NA19" i="24"/>
  <c r="NL32" i="24"/>
  <c r="NF31" i="24"/>
  <c r="NK30" i="24"/>
  <c r="NA24" i="24"/>
  <c r="NB38" i="24"/>
  <c r="MV37" i="24"/>
  <c r="NL30" i="24"/>
  <c r="MN8" i="24"/>
  <c r="MH7" i="24"/>
  <c r="MU9" i="24"/>
  <c r="MO8" i="24"/>
  <c r="NE24" i="24"/>
  <c r="DA11" i="11"/>
  <c r="NL31" i="24"/>
  <c r="NF30" i="24"/>
  <c r="NG23" i="24"/>
  <c r="NK18" i="24"/>
  <c r="NE17" i="24"/>
  <c r="MW19" i="24"/>
  <c r="NB11" i="24"/>
  <c r="MV10" i="24"/>
  <c r="NH39" i="24"/>
  <c r="NJ29" i="24"/>
  <c r="MT9" i="24"/>
  <c r="NA10" i="24"/>
  <c r="NC40" i="24"/>
  <c r="NI41" i="24"/>
  <c r="DA10" i="11"/>
  <c r="NH16" i="24"/>
  <c r="NG25" i="24"/>
  <c r="MU21" i="24"/>
  <c r="MO20" i="24"/>
  <c r="ND16" i="24"/>
  <c r="MX15" i="24"/>
  <c r="NH12" i="24"/>
  <c r="NG22" i="24"/>
  <c r="NA21" i="24"/>
  <c r="MU22" i="24"/>
  <c r="MO21" i="24"/>
  <c r="NI13" i="24"/>
  <c r="NC12" i="24"/>
  <c r="DA7" i="11"/>
  <c r="MY20" i="24"/>
  <c r="NE21" i="24"/>
  <c r="NJ31" i="24"/>
  <c r="ND30" i="24"/>
  <c r="NF17" i="24"/>
  <c r="MZ16" i="24"/>
  <c r="NB15" i="24"/>
  <c r="MV14" i="24"/>
  <c r="NI29" i="24"/>
  <c r="NA22" i="24"/>
  <c r="BL6" i="24"/>
  <c r="BM5" i="24"/>
  <c r="ND8" i="24"/>
  <c r="NA23" i="24"/>
  <c r="NK22" i="24"/>
  <c r="MU25" i="24"/>
  <c r="MO24" i="24"/>
  <c r="NF8" i="24"/>
  <c r="NE12" i="24"/>
  <c r="NL18" i="24"/>
  <c r="NK8" i="24"/>
  <c r="NE7" i="24"/>
  <c r="NL8" i="24"/>
  <c r="NF7" i="24"/>
  <c r="NL22" i="24"/>
  <c r="NK9" i="24"/>
  <c r="NE8" i="24"/>
  <c r="NL12" i="24"/>
  <c r="NL17" i="24"/>
  <c r="NL10" i="24"/>
  <c r="BS42" i="13"/>
  <c r="BY42" i="13"/>
  <c r="CM42" i="13"/>
  <c r="CR12" i="11"/>
  <c r="AA20" i="13"/>
  <c r="V32" i="13"/>
  <c r="AD7" i="13"/>
  <c r="AG24" i="13"/>
  <c r="AD12" i="13"/>
  <c r="AB36" i="13"/>
  <c r="U18" i="13"/>
  <c r="AH27" i="13"/>
  <c r="AA19" i="13"/>
  <c r="N8" i="13"/>
  <c r="AF30" i="13"/>
  <c r="V10" i="13"/>
  <c r="CR10" i="11"/>
  <c r="AG22" i="13"/>
  <c r="Y20" i="13"/>
  <c r="V14" i="13"/>
  <c r="AK22" i="13"/>
  <c r="AK9" i="13"/>
  <c r="CK42" i="13"/>
  <c r="BZ42" i="13"/>
  <c r="CN42" i="13"/>
  <c r="AJ27" i="13"/>
  <c r="AD13" i="13"/>
  <c r="AB33" i="13"/>
  <c r="AI38" i="13"/>
  <c r="AC16" i="13"/>
  <c r="X11" i="13"/>
  <c r="AB37" i="13"/>
  <c r="O17" i="13"/>
  <c r="AG10" i="13"/>
  <c r="MO26" i="24"/>
  <c r="H7" i="13"/>
  <c r="AG23" i="13"/>
  <c r="AH39" i="13"/>
  <c r="AH16" i="13"/>
  <c r="AA21" i="13"/>
  <c r="AE21" i="13"/>
  <c r="AI29" i="13"/>
  <c r="U25" i="13"/>
  <c r="AF8" i="13"/>
  <c r="BW42" i="13"/>
  <c r="BX42" i="13"/>
  <c r="BV42" i="13"/>
  <c r="AG16" i="13"/>
  <c r="AI17" i="13"/>
  <c r="AC37" i="13"/>
  <c r="W15" i="13"/>
  <c r="V36" i="13"/>
  <c r="AA14" i="13"/>
  <c r="AF31" i="13"/>
  <c r="U9" i="13"/>
  <c r="AK18" i="13"/>
  <c r="AJ29" i="13"/>
  <c r="AG25" i="13"/>
  <c r="U22" i="13"/>
  <c r="AJ31" i="13"/>
  <c r="AA22" i="13"/>
  <c r="O24" i="13"/>
  <c r="AK8" i="13"/>
  <c r="NK26" i="24"/>
  <c r="AK26" i="13" s="1"/>
  <c r="BT42" i="13"/>
  <c r="CB42" i="13"/>
  <c r="CC42" i="13"/>
  <c r="AB16" i="13"/>
  <c r="AE25" i="13"/>
  <c r="AJ28" i="13"/>
  <c r="AH37" i="13"/>
  <c r="AE20" i="13"/>
  <c r="CR15" i="11"/>
  <c r="AA9" i="13"/>
  <c r="T8" i="13"/>
  <c r="W23" i="13"/>
  <c r="AK30" i="13"/>
  <c r="O8" i="13"/>
  <c r="AE17" i="13"/>
  <c r="T9" i="13"/>
  <c r="U21" i="13"/>
  <c r="O21" i="13"/>
  <c r="AD30" i="13"/>
  <c r="CD42" i="13"/>
  <c r="CJ42" i="13"/>
  <c r="Y23" i="13"/>
  <c r="V15" i="13"/>
  <c r="Y24" i="13"/>
  <c r="MV26" i="24"/>
  <c r="O7" i="13"/>
  <c r="Y19" i="13"/>
  <c r="T7" i="13"/>
  <c r="T13" i="13"/>
  <c r="U23" i="13"/>
  <c r="AH38" i="13"/>
  <c r="AA24" i="13"/>
  <c r="AE24" i="13"/>
  <c r="AA10" i="13"/>
  <c r="O20" i="13"/>
  <c r="AI13" i="13"/>
  <c r="MU26" i="24"/>
  <c r="CA42" i="13"/>
  <c r="CL42" i="13"/>
  <c r="BR42" i="13"/>
  <c r="CE42" i="13"/>
  <c r="AH34" i="13"/>
  <c r="U14" i="13"/>
  <c r="AJ40" i="13"/>
  <c r="AA15" i="13"/>
  <c r="U8" i="13"/>
  <c r="U13" i="13"/>
  <c r="AB23" i="13"/>
  <c r="N11" i="13"/>
  <c r="O22" i="13"/>
  <c r="N12" i="13"/>
  <c r="AB38" i="13"/>
  <c r="W19" i="13"/>
  <c r="AC40" i="13"/>
  <c r="AD16" i="13"/>
  <c r="AC12" i="13"/>
  <c r="AF17" i="13"/>
  <c r="O25" i="13"/>
  <c r="CH42" i="13"/>
  <c r="CF42" i="13"/>
  <c r="CG42" i="13"/>
  <c r="Z14" i="13"/>
  <c r="O13" i="13"/>
  <c r="AG20" i="13"/>
  <c r="CR16" i="11"/>
  <c r="AD17" i="13"/>
  <c r="O12" i="13"/>
  <c r="V22" i="13"/>
  <c r="H10" i="13"/>
  <c r="AJ16" i="13"/>
  <c r="H11" i="13"/>
  <c r="V37" i="13"/>
  <c r="CR11" i="11"/>
  <c r="AI41" i="13"/>
  <c r="X15" i="13"/>
  <c r="CR7" i="11"/>
  <c r="Z16" i="13"/>
  <c r="AD8" i="13"/>
  <c r="CY42" i="13"/>
  <c r="BQ42" i="13"/>
  <c r="BU42" i="13"/>
  <c r="CI42" i="13"/>
  <c r="AK25" i="13"/>
  <c r="NA26" i="24"/>
  <c r="AA26" i="13" s="1"/>
  <c r="AG21" i="13"/>
  <c r="AK23" i="13"/>
  <c r="X16" i="13"/>
  <c r="N7" i="13"/>
  <c r="V35" i="13"/>
  <c r="AD15" i="13"/>
  <c r="T12" i="13"/>
  <c r="AB11" i="13"/>
  <c r="AH12" i="13"/>
  <c r="AB15" i="13"/>
  <c r="AA23" i="13"/>
  <c r="AE12" i="13"/>
  <c r="AE7" i="13"/>
  <c r="AE8" i="13"/>
  <c r="AF7" i="13"/>
  <c r="NL26" i="24"/>
  <c r="CR12" i="12"/>
  <c r="AB20" i="25"/>
  <c r="CR10" i="12"/>
  <c r="O26" i="13"/>
  <c r="F20" i="25"/>
  <c r="CR15" i="12"/>
  <c r="V26" i="13"/>
  <c r="M20" i="25"/>
  <c r="R20" i="25"/>
  <c r="U26" i="13"/>
  <c r="CR16" i="12"/>
  <c r="CR11" i="12"/>
  <c r="CR7" i="12"/>
  <c r="L20" i="25"/>
  <c r="BN42" i="13" l="1"/>
  <c r="BM42" i="13"/>
  <c r="DC7" i="12"/>
  <c r="DC11" i="12"/>
  <c r="DC16" i="12"/>
  <c r="DC15" i="12"/>
  <c r="DC10" i="12"/>
  <c r="DC12" i="12"/>
  <c r="N68" i="13"/>
  <c r="N62" i="13"/>
  <c r="N64" i="13"/>
  <c r="N61" i="13"/>
  <c r="N66" i="13"/>
  <c r="N65" i="13"/>
  <c r="N67" i="13"/>
  <c r="N63" i="13"/>
  <c r="DC7" i="11"/>
  <c r="BI41" i="13"/>
  <c r="BG41" i="13"/>
  <c r="AY41" i="13"/>
  <c r="AR41" i="13"/>
  <c r="BE41" i="13"/>
  <c r="BD41" i="13"/>
  <c r="BA41" i="13"/>
  <c r="BB41" i="13"/>
  <c r="CX41" i="13"/>
  <c r="BC41" i="13"/>
  <c r="AP41" i="13"/>
  <c r="BH41" i="13"/>
  <c r="CW41" i="13"/>
  <c r="CS41" i="13"/>
  <c r="AN41" i="13"/>
  <c r="AU41" i="13"/>
  <c r="AW41" i="13"/>
  <c r="BF41" i="13"/>
  <c r="AX41" i="13"/>
  <c r="AS41" i="13"/>
  <c r="AV41" i="13"/>
  <c r="BJ41" i="13"/>
  <c r="AQ41" i="13"/>
  <c r="AT41" i="13"/>
  <c r="CT41" i="13"/>
  <c r="AO41" i="13"/>
  <c r="AZ41" i="13"/>
  <c r="DC11" i="11"/>
  <c r="DC16" i="11"/>
  <c r="Z62" i="13"/>
  <c r="Z67" i="13"/>
  <c r="Z64" i="13"/>
  <c r="Z68" i="13"/>
  <c r="Z63" i="13"/>
  <c r="Z66" i="13"/>
  <c r="Z65" i="13"/>
  <c r="Z61" i="13"/>
  <c r="AO40" i="13"/>
  <c r="AZ40" i="13"/>
  <c r="CW40" i="13"/>
  <c r="AR40" i="13"/>
  <c r="AS40" i="13"/>
  <c r="BF40" i="13"/>
  <c r="AT40" i="13"/>
  <c r="AU40" i="13"/>
  <c r="BI40" i="13"/>
  <c r="BA40" i="13"/>
  <c r="BG40" i="13"/>
  <c r="CX40" i="13"/>
  <c r="AN40" i="13"/>
  <c r="CS40" i="13"/>
  <c r="AP40" i="13"/>
  <c r="BJ40" i="13"/>
  <c r="AQ40" i="13"/>
  <c r="AV40" i="13"/>
  <c r="BD40" i="13"/>
  <c r="AW40" i="13"/>
  <c r="AY40" i="13"/>
  <c r="CT40" i="13"/>
  <c r="BE40" i="13"/>
  <c r="BB40" i="13"/>
  <c r="BH40" i="13"/>
  <c r="AX40" i="13"/>
  <c r="BC40" i="13"/>
  <c r="AP38" i="13"/>
  <c r="AR38" i="13"/>
  <c r="BC38" i="13"/>
  <c r="BH38" i="13"/>
  <c r="BA38" i="13"/>
  <c r="AN38" i="13"/>
  <c r="BI38" i="13"/>
  <c r="CS38" i="13"/>
  <c r="AO38" i="13"/>
  <c r="CT38" i="13"/>
  <c r="CX38" i="13"/>
  <c r="BF38" i="13"/>
  <c r="AV38" i="13"/>
  <c r="BB38" i="13"/>
  <c r="AT38" i="13"/>
  <c r="BJ38" i="13"/>
  <c r="AZ38" i="13"/>
  <c r="AU38" i="13"/>
  <c r="BD38" i="13"/>
  <c r="AQ38" i="13"/>
  <c r="BE38" i="13"/>
  <c r="AY38" i="13"/>
  <c r="AS38" i="13"/>
  <c r="CW38" i="13"/>
  <c r="BG38" i="13"/>
  <c r="AX38" i="13"/>
  <c r="AW38" i="13"/>
  <c r="T63" i="13"/>
  <c r="T61" i="13"/>
  <c r="T64" i="13"/>
  <c r="T62" i="13"/>
  <c r="T66" i="13"/>
  <c r="T68" i="13"/>
  <c r="T65" i="13"/>
  <c r="T67" i="13"/>
  <c r="Y62" i="13"/>
  <c r="Y67" i="13"/>
  <c r="Y65" i="13"/>
  <c r="Y64" i="13"/>
  <c r="Y63" i="13"/>
  <c r="Y61" i="13"/>
  <c r="Y68" i="13"/>
  <c r="Y66" i="13"/>
  <c r="NC25" i="24"/>
  <c r="DC15" i="11"/>
  <c r="BA28" i="13"/>
  <c r="AP28" i="13"/>
  <c r="AS28" i="13"/>
  <c r="AY28" i="13"/>
  <c r="BJ28" i="13"/>
  <c r="AO28" i="13"/>
  <c r="BE28" i="13"/>
  <c r="CT28" i="13"/>
  <c r="AX28" i="13"/>
  <c r="BH28" i="13"/>
  <c r="CS28" i="13"/>
  <c r="AQ28" i="13"/>
  <c r="BF28" i="13"/>
  <c r="BI28" i="13"/>
  <c r="AT28" i="13"/>
  <c r="AN28" i="13"/>
  <c r="BB28" i="13"/>
  <c r="CX28" i="13"/>
  <c r="CW28" i="13"/>
  <c r="AU28" i="13"/>
  <c r="AW28" i="13"/>
  <c r="BD28" i="13"/>
  <c r="AR28" i="13"/>
  <c r="AZ28" i="13"/>
  <c r="BC28" i="13"/>
  <c r="AV28" i="13"/>
  <c r="BG28" i="13"/>
  <c r="W68" i="13"/>
  <c r="W65" i="13"/>
  <c r="W64" i="13"/>
  <c r="W61" i="13"/>
  <c r="W62" i="13"/>
  <c r="W66" i="13"/>
  <c r="W67" i="13"/>
  <c r="W63" i="13"/>
  <c r="H66" i="13"/>
  <c r="H64" i="13"/>
  <c r="H67" i="13"/>
  <c r="H61" i="13"/>
  <c r="H68" i="13"/>
  <c r="H65" i="13"/>
  <c r="H63" i="13"/>
  <c r="H62" i="13"/>
  <c r="MV25" i="24"/>
  <c r="X61" i="13"/>
  <c r="X64" i="13"/>
  <c r="X66" i="13"/>
  <c r="X62" i="13"/>
  <c r="X68" i="13"/>
  <c r="X63" i="13"/>
  <c r="X65" i="13"/>
  <c r="X67" i="13"/>
  <c r="BL42" i="13"/>
  <c r="BK42" i="13" s="1"/>
  <c r="DC10" i="11"/>
  <c r="BD27" i="13"/>
  <c r="BC27" i="13"/>
  <c r="AO27" i="13"/>
  <c r="AS27" i="13"/>
  <c r="AY27" i="13"/>
  <c r="CW27" i="13"/>
  <c r="BJ27" i="13"/>
  <c r="BI27" i="13"/>
  <c r="AP27" i="13"/>
  <c r="AX27" i="13"/>
  <c r="AQ27" i="13"/>
  <c r="BE27" i="13"/>
  <c r="BG27" i="13"/>
  <c r="AV27" i="13"/>
  <c r="CS27" i="13"/>
  <c r="BA27" i="13"/>
  <c r="BH27" i="13"/>
  <c r="AW27" i="13"/>
  <c r="BB27" i="13"/>
  <c r="AT27" i="13"/>
  <c r="AZ27" i="13"/>
  <c r="CT27" i="13"/>
  <c r="BF27" i="13"/>
  <c r="AN27" i="13"/>
  <c r="AR27" i="13"/>
  <c r="CX27" i="13"/>
  <c r="AU27" i="13"/>
  <c r="DC12" i="11"/>
  <c r="NG12" i="24"/>
  <c r="NK14" i="24"/>
  <c r="NC34" i="24"/>
  <c r="NI35" i="24"/>
  <c r="NA7" i="24"/>
  <c r="NK16" i="24"/>
  <c r="NE15" i="24"/>
  <c r="NK7" i="24"/>
  <c r="NG15" i="24"/>
  <c r="NK15" i="24"/>
  <c r="NE14" i="24"/>
  <c r="NI37" i="24"/>
  <c r="NC36" i="24"/>
  <c r="MO10" i="24"/>
  <c r="MU11" i="24"/>
  <c r="MO9" i="24"/>
  <c r="MU10" i="24"/>
  <c r="NI22" i="24"/>
  <c r="NC21" i="24"/>
  <c r="NB12" i="24"/>
  <c r="MV11" i="24"/>
  <c r="NB13" i="24"/>
  <c r="MV12" i="24"/>
  <c r="CZ42" i="13"/>
  <c r="CV42" i="13"/>
  <c r="MV24" i="24"/>
  <c r="NB25" i="24"/>
  <c r="NJ11" i="24"/>
  <c r="NJ39" i="24"/>
  <c r="ND18" i="24"/>
  <c r="NA12" i="24"/>
  <c r="NB22" i="24"/>
  <c r="MV21" i="24"/>
  <c r="NA11" i="24"/>
  <c r="NH13" i="24"/>
  <c r="NH8" i="24"/>
  <c r="NH14" i="24"/>
  <c r="BN5" i="24"/>
  <c r="BM6" i="24"/>
  <c r="NB20" i="24"/>
  <c r="MV19" i="24"/>
  <c r="NH23" i="24"/>
  <c r="NG13" i="24"/>
  <c r="NG7" i="24"/>
  <c r="NL19" i="24"/>
  <c r="NF18" i="24"/>
  <c r="NB7" i="24"/>
  <c r="NL24" i="24"/>
  <c r="NF23" i="24"/>
  <c r="NI15" i="24"/>
  <c r="NC14" i="24"/>
  <c r="NL23" i="24"/>
  <c r="NF22" i="24"/>
  <c r="NK29" i="24"/>
  <c r="NB21" i="24"/>
  <c r="MV20" i="24"/>
  <c r="NH21" i="24"/>
  <c r="NG9" i="24"/>
  <c r="NL16" i="24"/>
  <c r="NB8" i="24"/>
  <c r="MV7" i="24"/>
  <c r="ND22" i="24"/>
  <c r="NG8" i="24"/>
  <c r="NB24" i="24"/>
  <c r="MV23" i="24"/>
  <c r="NH22" i="24"/>
  <c r="NH9" i="24"/>
  <c r="NC35" i="24"/>
  <c r="NI36" i="24"/>
  <c r="ND14" i="24"/>
  <c r="NJ15" i="24"/>
  <c r="NJ36" i="24"/>
  <c r="NH25" i="24"/>
  <c r="NH20" i="24"/>
  <c r="MU7" i="24"/>
  <c r="NB17" i="24"/>
  <c r="MV16" i="24"/>
  <c r="NK11" i="24"/>
  <c r="NE10" i="24"/>
  <c r="NK12" i="24"/>
  <c r="NI14" i="24"/>
  <c r="NC13" i="24"/>
  <c r="NL20" i="24"/>
  <c r="NF19" i="24"/>
  <c r="NI10" i="24"/>
  <c r="NC9" i="24"/>
  <c r="NA8" i="24"/>
  <c r="NH18" i="24"/>
  <c r="NI32" i="24"/>
  <c r="NC31" i="24"/>
  <c r="NH19" i="24"/>
  <c r="BO42" i="13"/>
  <c r="BP42" i="13" s="1"/>
  <c r="NL7" i="24"/>
  <c r="NL11" i="24"/>
  <c r="CO42" i="13"/>
  <c r="CJ41" i="13"/>
  <c r="CF41" i="13"/>
  <c r="CN41" i="13"/>
  <c r="BU40" i="13"/>
  <c r="CY40" i="13"/>
  <c r="BZ40" i="13"/>
  <c r="CF40" i="13"/>
  <c r="CM38" i="13"/>
  <c r="BV38" i="13"/>
  <c r="CN28" i="13"/>
  <c r="BU28" i="13"/>
  <c r="BV27" i="13"/>
  <c r="CH27" i="13"/>
  <c r="BW27" i="13"/>
  <c r="BX27" i="13"/>
  <c r="AE15" i="13"/>
  <c r="U11" i="13"/>
  <c r="V12" i="13"/>
  <c r="AH14" i="13"/>
  <c r="AF22" i="13"/>
  <c r="NC26" i="24"/>
  <c r="V7" i="13"/>
  <c r="AC35" i="13"/>
  <c r="AB17" i="13"/>
  <c r="AF19" i="13"/>
  <c r="AC20" i="25"/>
  <c r="CB41" i="13"/>
  <c r="BS41" i="13"/>
  <c r="CI41" i="13"/>
  <c r="BR41" i="13"/>
  <c r="BV40" i="13"/>
  <c r="CN40" i="13"/>
  <c r="BS38" i="13"/>
  <c r="BR38" i="13"/>
  <c r="CC38" i="13"/>
  <c r="CD28" i="13"/>
  <c r="CA28" i="13"/>
  <c r="CC28" i="13"/>
  <c r="CB27" i="13"/>
  <c r="CJ27" i="13"/>
  <c r="CC27" i="13"/>
  <c r="AK7" i="13"/>
  <c r="O9" i="13"/>
  <c r="CU42" i="13"/>
  <c r="AD18" i="13"/>
  <c r="AF18" i="13"/>
  <c r="AK29" i="13"/>
  <c r="AD22" i="13"/>
  <c r="AI36" i="13"/>
  <c r="V16" i="13"/>
  <c r="AI10" i="13"/>
  <c r="CQ42" i="13"/>
  <c r="BU41" i="13"/>
  <c r="CK41" i="13"/>
  <c r="CA41" i="13"/>
  <c r="CC41" i="13"/>
  <c r="CI40" i="13"/>
  <c r="CB40" i="13"/>
  <c r="BU38" i="13"/>
  <c r="BX38" i="13"/>
  <c r="CJ38" i="13"/>
  <c r="BS28" i="13"/>
  <c r="CK28" i="13"/>
  <c r="CE28" i="13"/>
  <c r="CF28" i="13"/>
  <c r="BY27" i="13"/>
  <c r="CN27" i="13"/>
  <c r="AG12" i="13"/>
  <c r="AG15" i="13"/>
  <c r="U10" i="13"/>
  <c r="DB42" i="13"/>
  <c r="AA12" i="13"/>
  <c r="AB7" i="13"/>
  <c r="AB21" i="13"/>
  <c r="AD14" i="13"/>
  <c r="AK11" i="13"/>
  <c r="AC9" i="13"/>
  <c r="CP42" i="13"/>
  <c r="CH41" i="13"/>
  <c r="BV41" i="13"/>
  <c r="BW40" i="13"/>
  <c r="BS40" i="13"/>
  <c r="CF38" i="13"/>
  <c r="CY38" i="13"/>
  <c r="CG38" i="13"/>
  <c r="CA38" i="13"/>
  <c r="BV28" i="13"/>
  <c r="CY28" i="13"/>
  <c r="BY28" i="13"/>
  <c r="CM27" i="13"/>
  <c r="AK14" i="13"/>
  <c r="AK15" i="13"/>
  <c r="AI22" i="13"/>
  <c r="AB22" i="13"/>
  <c r="AB20" i="13"/>
  <c r="V20" i="13"/>
  <c r="AG8" i="13"/>
  <c r="AJ15" i="13"/>
  <c r="AE10" i="13"/>
  <c r="AA8" i="13"/>
  <c r="CG41" i="13"/>
  <c r="BY41" i="13"/>
  <c r="BX40" i="13"/>
  <c r="CM40" i="13"/>
  <c r="CH40" i="13"/>
  <c r="CK38" i="13"/>
  <c r="CI38" i="13"/>
  <c r="BT38" i="13"/>
  <c r="BZ38" i="13"/>
  <c r="CB28" i="13"/>
  <c r="BT28" i="13"/>
  <c r="CJ28" i="13"/>
  <c r="CL27" i="13"/>
  <c r="CD27" i="13"/>
  <c r="CI27" i="13"/>
  <c r="AC34" i="13"/>
  <c r="AE14" i="13"/>
  <c r="AC21" i="13"/>
  <c r="V24" i="13"/>
  <c r="V21" i="13"/>
  <c r="V19" i="13"/>
  <c r="AF23" i="13"/>
  <c r="AH21" i="13"/>
  <c r="AB24" i="13"/>
  <c r="AJ36" i="13"/>
  <c r="AK12" i="13"/>
  <c r="AH18" i="13"/>
  <c r="AD20" i="25"/>
  <c r="CD41" i="13"/>
  <c r="CM41" i="13"/>
  <c r="BR40" i="13"/>
  <c r="CL40" i="13"/>
  <c r="BT40" i="13"/>
  <c r="CE40" i="13"/>
  <c r="CD38" i="13"/>
  <c r="BY38" i="13"/>
  <c r="CH38" i="13"/>
  <c r="NH26" i="24"/>
  <c r="AH26" i="13" s="1"/>
  <c r="CM28" i="13"/>
  <c r="CI28" i="13"/>
  <c r="BX28" i="13"/>
  <c r="NB26" i="24"/>
  <c r="AB26" i="13" s="1"/>
  <c r="CG27" i="13"/>
  <c r="BS27" i="13"/>
  <c r="CK27" i="13"/>
  <c r="AI35" i="13"/>
  <c r="AI37" i="13"/>
  <c r="AB12" i="13"/>
  <c r="AB25" i="13"/>
  <c r="AA11" i="13"/>
  <c r="AH23" i="13"/>
  <c r="AI15" i="13"/>
  <c r="AG9" i="13"/>
  <c r="V23" i="13"/>
  <c r="AH25" i="13"/>
  <c r="AI14" i="13"/>
  <c r="AI32" i="13"/>
  <c r="CE41" i="13"/>
  <c r="BX41" i="13"/>
  <c r="BT41" i="13"/>
  <c r="CC40" i="13"/>
  <c r="CD40" i="13"/>
  <c r="BY40" i="13"/>
  <c r="CK40" i="13"/>
  <c r="CE38" i="13"/>
  <c r="CN38" i="13"/>
  <c r="NI26" i="24"/>
  <c r="AI26" i="13" s="1"/>
  <c r="BR28" i="13"/>
  <c r="CL28" i="13"/>
  <c r="BZ28" i="13"/>
  <c r="V25" i="13"/>
  <c r="CF27" i="13"/>
  <c r="CA27" i="13"/>
  <c r="BZ27" i="13"/>
  <c r="BU27" i="13"/>
  <c r="AA7" i="13"/>
  <c r="AC36" i="13"/>
  <c r="V11" i="13"/>
  <c r="AJ11" i="13"/>
  <c r="AH13" i="13"/>
  <c r="AG13" i="13"/>
  <c r="AC14" i="13"/>
  <c r="AH22" i="13"/>
  <c r="AH20" i="13"/>
  <c r="AC13" i="13"/>
  <c r="AC31" i="13"/>
  <c r="CL41" i="13"/>
  <c r="CY41" i="13"/>
  <c r="BZ41" i="13"/>
  <c r="BW41" i="13"/>
  <c r="CJ40" i="13"/>
  <c r="CG40" i="13"/>
  <c r="CA40" i="13"/>
  <c r="CL38" i="13"/>
  <c r="BW38" i="13"/>
  <c r="CB38" i="13"/>
  <c r="AC25" i="13"/>
  <c r="CH28" i="13"/>
  <c r="BW28" i="13"/>
  <c r="CG28" i="13"/>
  <c r="BR27" i="13"/>
  <c r="BT27" i="13"/>
  <c r="CE27" i="13"/>
  <c r="CY27" i="13"/>
  <c r="AK16" i="13"/>
  <c r="O10" i="13"/>
  <c r="AB13" i="13"/>
  <c r="AJ39" i="13"/>
  <c r="AH8" i="13"/>
  <c r="AG7" i="13"/>
  <c r="AB8" i="13"/>
  <c r="AH9" i="13"/>
  <c r="U7" i="13"/>
  <c r="AH19" i="13"/>
  <c r="AC26" i="13"/>
  <c r="T20" i="25"/>
  <c r="AI20" i="25"/>
  <c r="Z20" i="25"/>
  <c r="Y20" i="25"/>
  <c r="AE20" i="25"/>
  <c r="S20" i="25"/>
  <c r="U67" i="13" l="1"/>
  <c r="U61" i="13"/>
  <c r="U62" i="13"/>
  <c r="U64" i="13"/>
  <c r="U66" i="13"/>
  <c r="U68" i="13"/>
  <c r="U65" i="13"/>
  <c r="U63" i="13"/>
  <c r="AG62" i="13"/>
  <c r="AG67" i="13"/>
  <c r="AG63" i="13"/>
  <c r="AG64" i="13"/>
  <c r="AG66" i="13"/>
  <c r="AG65" i="13"/>
  <c r="AG68" i="13"/>
  <c r="AG61" i="13"/>
  <c r="BD39" i="13"/>
  <c r="AX39" i="13"/>
  <c r="BG39" i="13"/>
  <c r="AP39" i="13"/>
  <c r="AY39" i="13"/>
  <c r="AR39" i="13"/>
  <c r="BF39" i="13"/>
  <c r="AU39" i="13"/>
  <c r="BB39" i="13"/>
  <c r="AT39" i="13"/>
  <c r="AO39" i="13"/>
  <c r="BH39" i="13"/>
  <c r="CT39" i="13"/>
  <c r="CX39" i="13"/>
  <c r="AQ39" i="13"/>
  <c r="BE39" i="13"/>
  <c r="AN39" i="13"/>
  <c r="BJ39" i="13"/>
  <c r="CS39" i="13"/>
  <c r="BC39" i="13"/>
  <c r="BI39" i="13"/>
  <c r="BA39" i="13"/>
  <c r="AV39" i="13"/>
  <c r="CW39" i="13"/>
  <c r="AW39" i="13"/>
  <c r="AZ39" i="13"/>
  <c r="AS39" i="13"/>
  <c r="AX31" i="13"/>
  <c r="CT31" i="13"/>
  <c r="AY31" i="13"/>
  <c r="CX31" i="13"/>
  <c r="AT31" i="13"/>
  <c r="BE31" i="13"/>
  <c r="BJ31" i="13"/>
  <c r="AR31" i="13"/>
  <c r="AN31" i="13"/>
  <c r="BF31" i="13"/>
  <c r="AU31" i="13"/>
  <c r="AZ31" i="13"/>
  <c r="CS31" i="13"/>
  <c r="BA31" i="13"/>
  <c r="AO31" i="13"/>
  <c r="CW31" i="13"/>
  <c r="AQ31" i="13"/>
  <c r="BI31" i="13"/>
  <c r="BH31" i="13"/>
  <c r="BB31" i="13"/>
  <c r="BG31" i="13"/>
  <c r="BC31" i="13"/>
  <c r="BD31" i="13"/>
  <c r="AS31" i="13"/>
  <c r="AW31" i="13"/>
  <c r="AV31" i="13"/>
  <c r="AP31" i="13"/>
  <c r="AP36" i="13"/>
  <c r="BH36" i="13"/>
  <c r="AV36" i="13"/>
  <c r="AY36" i="13"/>
  <c r="BA36" i="13"/>
  <c r="CX36" i="13"/>
  <c r="AO36" i="13"/>
  <c r="BG36" i="13"/>
  <c r="AS36" i="13"/>
  <c r="CS36" i="13"/>
  <c r="CW36" i="13"/>
  <c r="BC36" i="13"/>
  <c r="AN36" i="13"/>
  <c r="BF36" i="13"/>
  <c r="AW36" i="13"/>
  <c r="AX36" i="13"/>
  <c r="BJ36" i="13"/>
  <c r="BE36" i="13"/>
  <c r="AT36" i="13"/>
  <c r="AQ36" i="13"/>
  <c r="BB36" i="13"/>
  <c r="CT36" i="13"/>
  <c r="AZ36" i="13"/>
  <c r="BI36" i="13"/>
  <c r="AU36" i="13"/>
  <c r="AR36" i="13"/>
  <c r="BD36" i="13"/>
  <c r="AA61" i="13"/>
  <c r="AA64" i="13"/>
  <c r="AA67" i="13"/>
  <c r="AA65" i="13"/>
  <c r="AA68" i="13"/>
  <c r="AA62" i="13"/>
  <c r="AA66" i="13"/>
  <c r="AA63" i="13"/>
  <c r="BL38" i="13"/>
  <c r="BK38" i="13" s="1"/>
  <c r="AP32" i="13"/>
  <c r="AZ32" i="13"/>
  <c r="BE32" i="13"/>
  <c r="BH32" i="13"/>
  <c r="CW32" i="13"/>
  <c r="AR32" i="13"/>
  <c r="AO32" i="13"/>
  <c r="BD32" i="13"/>
  <c r="BF32" i="13"/>
  <c r="BC32" i="13"/>
  <c r="AY32" i="13"/>
  <c r="AT32" i="13"/>
  <c r="CX32" i="13"/>
  <c r="BA32" i="13"/>
  <c r="AV32" i="13"/>
  <c r="BJ32" i="13"/>
  <c r="AX32" i="13"/>
  <c r="CS32" i="13"/>
  <c r="AQ32" i="13"/>
  <c r="AU32" i="13"/>
  <c r="CT32" i="13"/>
  <c r="AN32" i="13"/>
  <c r="AW32" i="13"/>
  <c r="BI32" i="13"/>
  <c r="BB32" i="13"/>
  <c r="AS32" i="13"/>
  <c r="BG32" i="13"/>
  <c r="AS37" i="13"/>
  <c r="BG37" i="13"/>
  <c r="AN37" i="13"/>
  <c r="BA37" i="13"/>
  <c r="BJ37" i="13"/>
  <c r="AO37" i="13"/>
  <c r="BD37" i="13"/>
  <c r="BI37" i="13"/>
  <c r="BB37" i="13"/>
  <c r="BF37" i="13"/>
  <c r="CT37" i="13"/>
  <c r="AX37" i="13"/>
  <c r="AP37" i="13"/>
  <c r="AW37" i="13"/>
  <c r="BE37" i="13"/>
  <c r="AR37" i="13"/>
  <c r="BC37" i="13"/>
  <c r="BH37" i="13"/>
  <c r="CX37" i="13"/>
  <c r="CW37" i="13"/>
  <c r="AT37" i="13"/>
  <c r="AQ37" i="13"/>
  <c r="AY37" i="13"/>
  <c r="AU37" i="13"/>
  <c r="CS37" i="13"/>
  <c r="AZ37" i="13"/>
  <c r="AV37" i="13"/>
  <c r="AE68" i="13"/>
  <c r="AE61" i="13"/>
  <c r="AE65" i="13"/>
  <c r="AE64" i="13"/>
  <c r="AE63" i="13"/>
  <c r="AE62" i="13"/>
  <c r="AE67" i="13"/>
  <c r="AE66" i="13"/>
  <c r="AD61" i="13"/>
  <c r="AD67" i="13"/>
  <c r="AD65" i="13"/>
  <c r="AD66" i="13"/>
  <c r="AD64" i="13"/>
  <c r="AD63" i="13"/>
  <c r="AD68" i="13"/>
  <c r="AD62" i="13"/>
  <c r="BL27" i="13"/>
  <c r="BK27" i="13" s="1"/>
  <c r="AU29" i="13"/>
  <c r="BG29" i="13"/>
  <c r="BA29" i="13"/>
  <c r="CS29" i="13"/>
  <c r="AQ29" i="13"/>
  <c r="CT29" i="13"/>
  <c r="AN29" i="13"/>
  <c r="AZ29" i="13"/>
  <c r="AX29" i="13"/>
  <c r="AS29" i="13"/>
  <c r="CX29" i="13"/>
  <c r="BB29" i="13"/>
  <c r="AV29" i="13"/>
  <c r="CW29" i="13"/>
  <c r="BJ29" i="13"/>
  <c r="AP29" i="13"/>
  <c r="BC29" i="13"/>
  <c r="AR29" i="13"/>
  <c r="BF29" i="13"/>
  <c r="BI29" i="13"/>
  <c r="BH29" i="13"/>
  <c r="AW29" i="13"/>
  <c r="AY29" i="13"/>
  <c r="BD29" i="13"/>
  <c r="AO29" i="13"/>
  <c r="BE29" i="13"/>
  <c r="AT29" i="13"/>
  <c r="AF62" i="13"/>
  <c r="AF68" i="13"/>
  <c r="AF65" i="13"/>
  <c r="AF64" i="13"/>
  <c r="AF63" i="13"/>
  <c r="AF67" i="13"/>
  <c r="AF66" i="13"/>
  <c r="AF61" i="13"/>
  <c r="O61" i="13"/>
  <c r="O62" i="13"/>
  <c r="O65" i="13"/>
  <c r="O63" i="13"/>
  <c r="O64" i="13"/>
  <c r="O68" i="13"/>
  <c r="O66" i="13"/>
  <c r="O67" i="13"/>
  <c r="BL40" i="13"/>
  <c r="BK40" i="13" s="1"/>
  <c r="NJ25" i="24"/>
  <c r="BL28" i="13"/>
  <c r="BK28" i="13" s="1"/>
  <c r="BL41" i="13"/>
  <c r="BK41" i="13" s="1"/>
  <c r="NH7" i="24"/>
  <c r="NB10" i="24"/>
  <c r="MV9" i="24"/>
  <c r="NJ24" i="24"/>
  <c r="NJ30" i="24"/>
  <c r="NJ12" i="24"/>
  <c r="NJ13" i="24"/>
  <c r="NI11" i="24"/>
  <c r="NC10" i="24"/>
  <c r="NJ35" i="24"/>
  <c r="NI25" i="24"/>
  <c r="NC24" i="24"/>
  <c r="BN38" i="13"/>
  <c r="BM38" i="13"/>
  <c r="NC22" i="24"/>
  <c r="NI23" i="24"/>
  <c r="NI24" i="24"/>
  <c r="BN27" i="13"/>
  <c r="BM27" i="13"/>
  <c r="BM41" i="13"/>
  <c r="BN41" i="13"/>
  <c r="NI19" i="24"/>
  <c r="NC18" i="24"/>
  <c r="NI21" i="24"/>
  <c r="NC20" i="24"/>
  <c r="NC23" i="24"/>
  <c r="NJ20" i="24"/>
  <c r="NL13" i="24"/>
  <c r="NJ33" i="24"/>
  <c r="CZ41" i="13"/>
  <c r="CV41" i="13"/>
  <c r="NL9" i="24"/>
  <c r="NI20" i="24"/>
  <c r="NC19" i="24"/>
  <c r="CZ27" i="13"/>
  <c r="CV27" i="13"/>
  <c r="CV28" i="13"/>
  <c r="CZ28" i="13"/>
  <c r="NJ8" i="24"/>
  <c r="NK13" i="24"/>
  <c r="NH10" i="24"/>
  <c r="CZ40" i="13"/>
  <c r="CV40" i="13"/>
  <c r="NI16" i="24"/>
  <c r="NC15" i="24"/>
  <c r="NK21" i="24"/>
  <c r="BO5" i="24"/>
  <c r="BN6" i="24"/>
  <c r="NK17" i="24"/>
  <c r="MV8" i="24"/>
  <c r="NB9" i="24"/>
  <c r="BM28" i="13"/>
  <c r="BN28" i="13"/>
  <c r="BM40" i="13"/>
  <c r="BN40" i="13"/>
  <c r="NJ34" i="24"/>
  <c r="NI7" i="24"/>
  <c r="NC11" i="24"/>
  <c r="NI12" i="24"/>
  <c r="NH11" i="24"/>
  <c r="NL14" i="24"/>
  <c r="CV38" i="13"/>
  <c r="CZ38" i="13"/>
  <c r="DA42" i="13"/>
  <c r="CB39" i="13"/>
  <c r="CF39" i="13"/>
  <c r="CA31" i="13"/>
  <c r="BV31" i="13"/>
  <c r="BS36" i="13"/>
  <c r="BV36" i="13"/>
  <c r="CA36" i="13"/>
  <c r="CL36" i="13"/>
  <c r="CG32" i="13"/>
  <c r="BY32" i="13"/>
  <c r="BZ32" i="13"/>
  <c r="CL37" i="13"/>
  <c r="BU37" i="13"/>
  <c r="BX37" i="13"/>
  <c r="CD29" i="13"/>
  <c r="CY29" i="13"/>
  <c r="BU29" i="13"/>
  <c r="CH29" i="13"/>
  <c r="AJ13" i="13"/>
  <c r="CO38" i="13"/>
  <c r="CO40" i="13"/>
  <c r="BU39" i="13"/>
  <c r="CY39" i="13"/>
  <c r="CL39" i="13"/>
  <c r="CI31" i="13"/>
  <c r="BT31" i="13"/>
  <c r="BZ31" i="13"/>
  <c r="CK36" i="13"/>
  <c r="CM36" i="13"/>
  <c r="BX36" i="13"/>
  <c r="BS32" i="13"/>
  <c r="CI32" i="13"/>
  <c r="CM32" i="13"/>
  <c r="CL32" i="13"/>
  <c r="BV37" i="13"/>
  <c r="CE37" i="13"/>
  <c r="CF37" i="13"/>
  <c r="CN37" i="13"/>
  <c r="CE29" i="13"/>
  <c r="CI29" i="13"/>
  <c r="BW29" i="13"/>
  <c r="AI11" i="13"/>
  <c r="AC22" i="13"/>
  <c r="BQ41" i="13"/>
  <c r="AJ33" i="13"/>
  <c r="DB40" i="13"/>
  <c r="AK17" i="13"/>
  <c r="CI39" i="13"/>
  <c r="BT39" i="13"/>
  <c r="CD39" i="13"/>
  <c r="CB31" i="13"/>
  <c r="BX31" i="13"/>
  <c r="CL31" i="13"/>
  <c r="BY31" i="13"/>
  <c r="BY36" i="13"/>
  <c r="CH36" i="13"/>
  <c r="BU36" i="13"/>
  <c r="CC32" i="13"/>
  <c r="CN32" i="13"/>
  <c r="CA32" i="13"/>
  <c r="CE32" i="13"/>
  <c r="CJ37" i="13"/>
  <c r="CI37" i="13"/>
  <c r="CK37" i="13"/>
  <c r="BT29" i="13"/>
  <c r="BY29" i="13"/>
  <c r="CL29" i="13"/>
  <c r="AH7" i="13"/>
  <c r="AC10" i="13"/>
  <c r="AI23" i="13"/>
  <c r="AI19" i="13"/>
  <c r="CU41" i="13"/>
  <c r="CU27" i="13"/>
  <c r="V8" i="13"/>
  <c r="AJ34" i="13"/>
  <c r="CU38" i="13"/>
  <c r="DB27" i="13"/>
  <c r="AH10" i="13"/>
  <c r="DB38" i="13"/>
  <c r="BX39" i="13"/>
  <c r="CH39" i="13"/>
  <c r="BY39" i="13"/>
  <c r="CY31" i="13"/>
  <c r="CC31" i="13"/>
  <c r="CK31" i="13"/>
  <c r="BS31" i="13"/>
  <c r="CB36" i="13"/>
  <c r="CF36" i="13"/>
  <c r="BW36" i="13"/>
  <c r="CG36" i="13"/>
  <c r="CH32" i="13"/>
  <c r="CF32" i="13"/>
  <c r="BV32" i="13"/>
  <c r="CY37" i="13"/>
  <c r="CC37" i="13"/>
  <c r="CN29" i="13"/>
  <c r="CK29" i="13"/>
  <c r="AB10" i="13"/>
  <c r="AJ35" i="13"/>
  <c r="AI24" i="13"/>
  <c r="AC18" i="13"/>
  <c r="DB41" i="13"/>
  <c r="CU40" i="13"/>
  <c r="AB9" i="13"/>
  <c r="AI7" i="13"/>
  <c r="AI21" i="13"/>
  <c r="CU28" i="13"/>
  <c r="AI16" i="13"/>
  <c r="BQ28" i="13"/>
  <c r="AC11" i="13"/>
  <c r="CR42" i="13"/>
  <c r="AI12" i="13"/>
  <c r="AC23" i="13"/>
  <c r="AI20" i="13"/>
  <c r="AJ8" i="13"/>
  <c r="AK21" i="13"/>
  <c r="CG39" i="13"/>
  <c r="CE39" i="13"/>
  <c r="CN39" i="13"/>
  <c r="BW31" i="13"/>
  <c r="CE31" i="13"/>
  <c r="CD36" i="13"/>
  <c r="CN36" i="13"/>
  <c r="BT36" i="13"/>
  <c r="CK32" i="13"/>
  <c r="CB32" i="13"/>
  <c r="BT32" i="13"/>
  <c r="CJ32" i="13"/>
  <c r="CD37" i="13"/>
  <c r="CA37" i="13"/>
  <c r="BY37" i="13"/>
  <c r="BZ29" i="13"/>
  <c r="V9" i="13"/>
  <c r="AI25" i="13"/>
  <c r="AH11" i="13"/>
  <c r="AJ20" i="13"/>
  <c r="AC19" i="13"/>
  <c r="AK13" i="13"/>
  <c r="BQ40" i="13"/>
  <c r="CA39" i="13"/>
  <c r="BW39" i="13"/>
  <c r="BZ39" i="13"/>
  <c r="CH31" i="13"/>
  <c r="CN31" i="13"/>
  <c r="CJ31" i="13"/>
  <c r="CY36" i="13"/>
  <c r="CE36" i="13"/>
  <c r="BW32" i="13"/>
  <c r="BX32" i="13"/>
  <c r="CM37" i="13"/>
  <c r="BS37" i="13"/>
  <c r="BW37" i="13"/>
  <c r="CC29" i="13"/>
  <c r="CM29" i="13"/>
  <c r="CB29" i="13"/>
  <c r="AJ24" i="13"/>
  <c r="AC24" i="13"/>
  <c r="BQ27" i="13"/>
  <c r="AC20" i="13"/>
  <c r="DB28" i="13"/>
  <c r="AC15" i="13"/>
  <c r="CO28" i="13"/>
  <c r="CJ39" i="13"/>
  <c r="BR39" i="13"/>
  <c r="CM39" i="13"/>
  <c r="CC39" i="13"/>
  <c r="CM31" i="13"/>
  <c r="CD31" i="13"/>
  <c r="CF31" i="13"/>
  <c r="BR36" i="13"/>
  <c r="CI36" i="13"/>
  <c r="BU32" i="13"/>
  <c r="CY32" i="13"/>
  <c r="BR37" i="13"/>
  <c r="BZ37" i="13"/>
  <c r="BT37" i="13"/>
  <c r="BX29" i="13"/>
  <c r="CA29" i="13"/>
  <c r="BS29" i="13"/>
  <c r="CG29" i="13"/>
  <c r="AJ30" i="13"/>
  <c r="BQ38" i="13"/>
  <c r="CO27" i="13"/>
  <c r="BS39" i="13"/>
  <c r="CK39" i="13"/>
  <c r="BV39" i="13"/>
  <c r="BU31" i="13"/>
  <c r="BR31" i="13"/>
  <c r="CG31" i="13"/>
  <c r="CJ36" i="13"/>
  <c r="BZ36" i="13"/>
  <c r="CC36" i="13"/>
  <c r="BR32" i="13"/>
  <c r="CD32" i="13"/>
  <c r="CG37" i="13"/>
  <c r="CH37" i="13"/>
  <c r="CB37" i="13"/>
  <c r="CJ29" i="13"/>
  <c r="BV29" i="13"/>
  <c r="CF29" i="13"/>
  <c r="BR29" i="13"/>
  <c r="AJ25" i="13"/>
  <c r="AJ12" i="13"/>
  <c r="CO41" i="13"/>
  <c r="AG20" i="25"/>
  <c r="BF30" i="13" l="1"/>
  <c r="AQ30" i="13"/>
  <c r="BB30" i="13"/>
  <c r="BI30" i="13"/>
  <c r="AS30" i="13"/>
  <c r="CX30" i="13"/>
  <c r="AX30" i="13"/>
  <c r="BG30" i="13"/>
  <c r="CT30" i="13"/>
  <c r="AO30" i="13"/>
  <c r="BH30" i="13"/>
  <c r="BE30" i="13"/>
  <c r="BD30" i="13"/>
  <c r="AU30" i="13"/>
  <c r="AT30" i="13"/>
  <c r="AP30" i="13"/>
  <c r="AV30" i="13"/>
  <c r="CS30" i="13"/>
  <c r="AW30" i="13"/>
  <c r="BJ30" i="13"/>
  <c r="BC30" i="13"/>
  <c r="BA30" i="13"/>
  <c r="AN30" i="13"/>
  <c r="AZ30" i="13"/>
  <c r="AR30" i="13"/>
  <c r="CW30" i="13"/>
  <c r="AY30" i="13"/>
  <c r="BB15" i="13"/>
  <c r="BG15" i="13"/>
  <c r="BD15" i="13"/>
  <c r="AU15" i="13"/>
  <c r="CS15" i="13"/>
  <c r="BF15" i="13"/>
  <c r="AZ15" i="13"/>
  <c r="CX15" i="13"/>
  <c r="AV15" i="13"/>
  <c r="CW15" i="13"/>
  <c r="AQ15" i="13"/>
  <c r="AS15" i="13"/>
  <c r="BE15" i="13"/>
  <c r="AR15" i="13"/>
  <c r="AP15" i="13"/>
  <c r="CT15" i="13"/>
  <c r="BJ15" i="13"/>
  <c r="AO15" i="13"/>
  <c r="BH15" i="13"/>
  <c r="BC15" i="13"/>
  <c r="AX15" i="13"/>
  <c r="AT15" i="13"/>
  <c r="BA15" i="13"/>
  <c r="AN15" i="13"/>
  <c r="BI15" i="13"/>
  <c r="AY15" i="13"/>
  <c r="AW15" i="13"/>
  <c r="AX20" i="13"/>
  <c r="AS20" i="13"/>
  <c r="AU20" i="13"/>
  <c r="CT20" i="13"/>
  <c r="BC20" i="13"/>
  <c r="AW20" i="13"/>
  <c r="AR20" i="13"/>
  <c r="BB20" i="13"/>
  <c r="AZ20" i="13"/>
  <c r="AY20" i="13"/>
  <c r="AO20" i="13"/>
  <c r="AQ20" i="13"/>
  <c r="BI20" i="13"/>
  <c r="AV20" i="13"/>
  <c r="BF20" i="13"/>
  <c r="AT20" i="13"/>
  <c r="BE20" i="13"/>
  <c r="CX20" i="13"/>
  <c r="BA20" i="13"/>
  <c r="CW20" i="13"/>
  <c r="AN20" i="13"/>
  <c r="CS20" i="13"/>
  <c r="AP20" i="13"/>
  <c r="BD20" i="13"/>
  <c r="BG20" i="13"/>
  <c r="BH20" i="13"/>
  <c r="BJ20" i="13"/>
  <c r="AN24" i="13"/>
  <c r="BE24" i="13"/>
  <c r="CX24" i="13"/>
  <c r="AU24" i="13"/>
  <c r="CW24" i="13"/>
  <c r="AV24" i="13"/>
  <c r="BF24" i="13"/>
  <c r="AY24" i="13"/>
  <c r="BI24" i="13"/>
  <c r="CS24" i="13"/>
  <c r="AO24" i="13"/>
  <c r="AS24" i="13"/>
  <c r="AR24" i="13"/>
  <c r="AT24" i="13"/>
  <c r="BJ24" i="13"/>
  <c r="BG24" i="13"/>
  <c r="AZ24" i="13"/>
  <c r="AQ24" i="13"/>
  <c r="AW24" i="13"/>
  <c r="AP24" i="13"/>
  <c r="AX24" i="13"/>
  <c r="BA24" i="13"/>
  <c r="BH24" i="13"/>
  <c r="BC24" i="13"/>
  <c r="BB24" i="13"/>
  <c r="CT24" i="13"/>
  <c r="BD24" i="13"/>
  <c r="BL31" i="13"/>
  <c r="BK31" i="13" s="1"/>
  <c r="AK68" i="13"/>
  <c r="AK63" i="13"/>
  <c r="AK66" i="13"/>
  <c r="AK65" i="13"/>
  <c r="AK61" i="13"/>
  <c r="AK62" i="13"/>
  <c r="AK64" i="13"/>
  <c r="AK67" i="13"/>
  <c r="AS25" i="13"/>
  <c r="BD25" i="13"/>
  <c r="AN25" i="13"/>
  <c r="CW25" i="13"/>
  <c r="AX25" i="13"/>
  <c r="AV25" i="13"/>
  <c r="CS25" i="13"/>
  <c r="CT25" i="13"/>
  <c r="BI25" i="13"/>
  <c r="BB25" i="13"/>
  <c r="BF25" i="13"/>
  <c r="AU25" i="13"/>
  <c r="BG25" i="13"/>
  <c r="AR25" i="13"/>
  <c r="AT25" i="13"/>
  <c r="AO25" i="13"/>
  <c r="BJ25" i="13"/>
  <c r="CX25" i="13"/>
  <c r="BC25" i="13"/>
  <c r="AZ25" i="13"/>
  <c r="BH25" i="13"/>
  <c r="BE25" i="13"/>
  <c r="AP25" i="13"/>
  <c r="AY25" i="13"/>
  <c r="AQ25" i="13"/>
  <c r="BA25" i="13"/>
  <c r="AW25" i="13"/>
  <c r="BL36" i="13"/>
  <c r="BK36" i="13" s="1"/>
  <c r="BL39" i="13"/>
  <c r="BK39" i="13" s="1"/>
  <c r="BC12" i="13"/>
  <c r="AO12" i="13"/>
  <c r="BE12" i="13"/>
  <c r="CS12" i="13"/>
  <c r="AZ12" i="13"/>
  <c r="AR12" i="13"/>
  <c r="AS12" i="13"/>
  <c r="CW12" i="13"/>
  <c r="BB12" i="13"/>
  <c r="CT12" i="13"/>
  <c r="BI12" i="13"/>
  <c r="AX12" i="13"/>
  <c r="AY12" i="13"/>
  <c r="BH12" i="13"/>
  <c r="AV12" i="13"/>
  <c r="CX12" i="13"/>
  <c r="AQ12" i="13"/>
  <c r="AU12" i="13"/>
  <c r="BJ12" i="13"/>
  <c r="BD12" i="13"/>
  <c r="BA12" i="13"/>
  <c r="AP12" i="13"/>
  <c r="BG12" i="13"/>
  <c r="AN12" i="13"/>
  <c r="BF12" i="13"/>
  <c r="AT12" i="13"/>
  <c r="AW12" i="13"/>
  <c r="AQ11" i="13"/>
  <c r="AZ11" i="13"/>
  <c r="BE11" i="13"/>
  <c r="AV11" i="13"/>
  <c r="BI11" i="13"/>
  <c r="AT11" i="13"/>
  <c r="BJ11" i="13"/>
  <c r="BC11" i="13"/>
  <c r="CX11" i="13"/>
  <c r="BD11" i="13"/>
  <c r="AU11" i="13"/>
  <c r="BG11" i="13"/>
  <c r="AX11" i="13"/>
  <c r="CW11" i="13"/>
  <c r="BA11" i="13"/>
  <c r="AY11" i="13"/>
  <c r="AS11" i="13"/>
  <c r="AP11" i="13"/>
  <c r="CT11" i="13"/>
  <c r="AN11" i="13"/>
  <c r="AW11" i="13"/>
  <c r="AR11" i="13"/>
  <c r="CS11" i="13"/>
  <c r="AO11" i="13"/>
  <c r="BH11" i="13"/>
  <c r="BB11" i="13"/>
  <c r="BF11" i="13"/>
  <c r="CS16" i="13"/>
  <c r="AV16" i="13"/>
  <c r="BB16" i="13"/>
  <c r="BF16" i="13"/>
  <c r="BJ16" i="13"/>
  <c r="AT16" i="13"/>
  <c r="AU16" i="13"/>
  <c r="AS16" i="13"/>
  <c r="AO16" i="13"/>
  <c r="BC16" i="13"/>
  <c r="BG16" i="13"/>
  <c r="AX16" i="13"/>
  <c r="BD16" i="13"/>
  <c r="AN16" i="13"/>
  <c r="AZ16" i="13"/>
  <c r="CW16" i="13"/>
  <c r="CT16" i="13"/>
  <c r="AW16" i="13"/>
  <c r="AQ16" i="13"/>
  <c r="BE16" i="13"/>
  <c r="BA16" i="13"/>
  <c r="BH16" i="13"/>
  <c r="AY16" i="13"/>
  <c r="AR16" i="13"/>
  <c r="BI16" i="13"/>
  <c r="AP16" i="13"/>
  <c r="CX16" i="13"/>
  <c r="AB61" i="13"/>
  <c r="AB62" i="13"/>
  <c r="AB67" i="13"/>
  <c r="AB63" i="13"/>
  <c r="AB66" i="13"/>
  <c r="AB65" i="13"/>
  <c r="AB68" i="13"/>
  <c r="AB64" i="13"/>
  <c r="BE35" i="13"/>
  <c r="BD35" i="13"/>
  <c r="AQ35" i="13"/>
  <c r="CX35" i="13"/>
  <c r="AY35" i="13"/>
  <c r="CW35" i="13"/>
  <c r="AP35" i="13"/>
  <c r="AS35" i="13"/>
  <c r="AO35" i="13"/>
  <c r="AR35" i="13"/>
  <c r="BG35" i="13"/>
  <c r="AW35" i="13"/>
  <c r="BA35" i="13"/>
  <c r="AN35" i="13"/>
  <c r="AT35" i="13"/>
  <c r="BC35" i="13"/>
  <c r="BI35" i="13"/>
  <c r="CT35" i="13"/>
  <c r="BH35" i="13"/>
  <c r="BJ35" i="13"/>
  <c r="BB35" i="13"/>
  <c r="CS35" i="13"/>
  <c r="AX35" i="13"/>
  <c r="BF35" i="13"/>
  <c r="AZ35" i="13"/>
  <c r="AV35" i="13"/>
  <c r="AU35" i="13"/>
  <c r="BL29" i="13"/>
  <c r="BK29" i="13" s="1"/>
  <c r="AQ34" i="13"/>
  <c r="AN34" i="13"/>
  <c r="BA34" i="13"/>
  <c r="CW34" i="13"/>
  <c r="BE34" i="13"/>
  <c r="AZ34" i="13"/>
  <c r="BB34" i="13"/>
  <c r="CS34" i="13"/>
  <c r="CT34" i="13"/>
  <c r="AO34" i="13"/>
  <c r="BC34" i="13"/>
  <c r="BI34" i="13"/>
  <c r="AR34" i="13"/>
  <c r="AV34" i="13"/>
  <c r="BF34" i="13"/>
  <c r="AW34" i="13"/>
  <c r="BH34" i="13"/>
  <c r="AS34" i="13"/>
  <c r="AY34" i="13"/>
  <c r="BG34" i="13"/>
  <c r="AU34" i="13"/>
  <c r="BJ34" i="13"/>
  <c r="AX34" i="13"/>
  <c r="BD34" i="13"/>
  <c r="AP34" i="13"/>
  <c r="CX34" i="13"/>
  <c r="AT34" i="13"/>
  <c r="V62" i="13"/>
  <c r="V68" i="13"/>
  <c r="V63" i="13"/>
  <c r="V65" i="13"/>
  <c r="V67" i="13"/>
  <c r="V61" i="13"/>
  <c r="V66" i="13"/>
  <c r="V64" i="13"/>
  <c r="AH66" i="13"/>
  <c r="AH61" i="13"/>
  <c r="AH67" i="13"/>
  <c r="AH65" i="13"/>
  <c r="AH63" i="13"/>
  <c r="AH62" i="13"/>
  <c r="AH68" i="13"/>
  <c r="AH64" i="13"/>
  <c r="BL32" i="13"/>
  <c r="BK32" i="13" s="1"/>
  <c r="BA33" i="13"/>
  <c r="AT33" i="13"/>
  <c r="BF33" i="13"/>
  <c r="BD33" i="13"/>
  <c r="AU33" i="13"/>
  <c r="AY33" i="13"/>
  <c r="BB33" i="13"/>
  <c r="AP33" i="13"/>
  <c r="BC33" i="13"/>
  <c r="BI33" i="13"/>
  <c r="AR33" i="13"/>
  <c r="AS33" i="13"/>
  <c r="AZ33" i="13"/>
  <c r="AV33" i="13"/>
  <c r="AX33" i="13"/>
  <c r="BE33" i="13"/>
  <c r="AN33" i="13"/>
  <c r="CX33" i="13"/>
  <c r="AO33" i="13"/>
  <c r="BJ33" i="13"/>
  <c r="CT33" i="13"/>
  <c r="AQ33" i="13"/>
  <c r="CS33" i="13"/>
  <c r="BG33" i="13"/>
  <c r="CW33" i="13"/>
  <c r="BH33" i="13"/>
  <c r="AW33" i="13"/>
  <c r="BL37" i="13"/>
  <c r="BK37" i="13" s="1"/>
  <c r="AR13" i="13"/>
  <c r="BF13" i="13"/>
  <c r="CT13" i="13"/>
  <c r="AW13" i="13"/>
  <c r="CW13" i="13"/>
  <c r="AX13" i="13"/>
  <c r="AZ13" i="13"/>
  <c r="AT13" i="13"/>
  <c r="BG13" i="13"/>
  <c r="BD13" i="13"/>
  <c r="BB13" i="13"/>
  <c r="AV13" i="13"/>
  <c r="AU13" i="13"/>
  <c r="AY13" i="13"/>
  <c r="AO13" i="13"/>
  <c r="BI13" i="13"/>
  <c r="CX13" i="13"/>
  <c r="BA13" i="13"/>
  <c r="AP13" i="13"/>
  <c r="CS13" i="13"/>
  <c r="AS13" i="13"/>
  <c r="AN13" i="13"/>
  <c r="BJ13" i="13"/>
  <c r="BC13" i="13"/>
  <c r="BE13" i="13"/>
  <c r="AQ13" i="13"/>
  <c r="BH13" i="13"/>
  <c r="BO38" i="13"/>
  <c r="BM32" i="13"/>
  <c r="BN32" i="13"/>
  <c r="CV39" i="13"/>
  <c r="CZ39" i="13"/>
  <c r="NJ14" i="24"/>
  <c r="NJ19" i="24"/>
  <c r="NJ23" i="24"/>
  <c r="BN36" i="13"/>
  <c r="BM36" i="13"/>
  <c r="BM39" i="13"/>
  <c r="BN39" i="13"/>
  <c r="BO41" i="13"/>
  <c r="NJ18" i="24"/>
  <c r="BO27" i="13"/>
  <c r="NC8" i="24"/>
  <c r="NI9" i="24"/>
  <c r="BM29" i="13"/>
  <c r="BN29" i="13"/>
  <c r="CZ31" i="13"/>
  <c r="CV31" i="13"/>
  <c r="BO28" i="13"/>
  <c r="NJ22" i="24"/>
  <c r="NJ10" i="24"/>
  <c r="NJ17" i="24"/>
  <c r="BN37" i="13"/>
  <c r="BM37" i="13"/>
  <c r="CZ32" i="13"/>
  <c r="CV32" i="13"/>
  <c r="BP5" i="24"/>
  <c r="BO6" i="24"/>
  <c r="NI8" i="24"/>
  <c r="NC7" i="24"/>
  <c r="NJ9" i="24"/>
  <c r="CZ37" i="13"/>
  <c r="CV37" i="13"/>
  <c r="BO40" i="13"/>
  <c r="NJ21" i="24"/>
  <c r="CZ29" i="13"/>
  <c r="CV29" i="13"/>
  <c r="CZ36" i="13"/>
  <c r="CV36" i="13"/>
  <c r="BN31" i="13"/>
  <c r="BM31" i="13"/>
  <c r="DC42" i="13"/>
  <c r="CI30" i="13"/>
  <c r="CJ30" i="13"/>
  <c r="BS30" i="13"/>
  <c r="CC30" i="13"/>
  <c r="BV15" i="13"/>
  <c r="CF15" i="13"/>
  <c r="CA20" i="13"/>
  <c r="CC20" i="13"/>
  <c r="BW20" i="13"/>
  <c r="CG20" i="13"/>
  <c r="BU24" i="13"/>
  <c r="BS24" i="13"/>
  <c r="BX25" i="13"/>
  <c r="CC25" i="13"/>
  <c r="BZ25" i="13"/>
  <c r="BU12" i="13"/>
  <c r="CK12" i="13"/>
  <c r="CD12" i="13"/>
  <c r="CC11" i="13"/>
  <c r="CG11" i="13"/>
  <c r="CN11" i="13"/>
  <c r="CK11" i="13"/>
  <c r="BW16" i="13"/>
  <c r="CD16" i="13"/>
  <c r="CG35" i="13"/>
  <c r="BU35" i="13"/>
  <c r="CC35" i="13"/>
  <c r="BT34" i="13"/>
  <c r="BZ34" i="13"/>
  <c r="CG34" i="13"/>
  <c r="AF20" i="25"/>
  <c r="CE33" i="13"/>
  <c r="CA33" i="13"/>
  <c r="CN33" i="13"/>
  <c r="CN13" i="13"/>
  <c r="BX13" i="13"/>
  <c r="BV13" i="13"/>
  <c r="CP38" i="13"/>
  <c r="AJ19" i="13"/>
  <c r="CO29" i="13"/>
  <c r="BT30" i="13"/>
  <c r="BY30" i="13"/>
  <c r="BU30" i="13"/>
  <c r="CN15" i="13"/>
  <c r="CH15" i="13"/>
  <c r="CA15" i="13"/>
  <c r="BV20" i="13"/>
  <c r="CB20" i="13"/>
  <c r="CH20" i="13"/>
  <c r="CJ20" i="13"/>
  <c r="BY24" i="13"/>
  <c r="BW24" i="13"/>
  <c r="CA24" i="13"/>
  <c r="CA25" i="13"/>
  <c r="CJ25" i="13"/>
  <c r="CK25" i="13"/>
  <c r="BV12" i="13"/>
  <c r="BY12" i="13"/>
  <c r="BS12" i="13"/>
  <c r="CH11" i="13"/>
  <c r="BX11" i="13"/>
  <c r="BS11" i="13"/>
  <c r="CE11" i="13"/>
  <c r="BX16" i="13"/>
  <c r="CN16" i="13"/>
  <c r="CK16" i="13"/>
  <c r="BT35" i="13"/>
  <c r="CJ35" i="13"/>
  <c r="CK35" i="13"/>
  <c r="BY35" i="13"/>
  <c r="CK34" i="13"/>
  <c r="BS34" i="13"/>
  <c r="BS33" i="13"/>
  <c r="CH33" i="13"/>
  <c r="CA13" i="13"/>
  <c r="CB13" i="13"/>
  <c r="CO32" i="13"/>
  <c r="AJ17" i="13"/>
  <c r="BQ31" i="13"/>
  <c r="CN30" i="13"/>
  <c r="BR30" i="13"/>
  <c r="CI15" i="13"/>
  <c r="BU15" i="13"/>
  <c r="BW15" i="13"/>
  <c r="BX20" i="13"/>
  <c r="CN20" i="13"/>
  <c r="CY20" i="13"/>
  <c r="CK20" i="13"/>
  <c r="CI24" i="13"/>
  <c r="CM24" i="13"/>
  <c r="CD24" i="13"/>
  <c r="BY25" i="13"/>
  <c r="BU25" i="13"/>
  <c r="CH25" i="13"/>
  <c r="CY12" i="13"/>
  <c r="CJ12" i="13"/>
  <c r="BY11" i="13"/>
  <c r="CJ11" i="13"/>
  <c r="CI11" i="13"/>
  <c r="BV16" i="13"/>
  <c r="CC16" i="13"/>
  <c r="CB16" i="13"/>
  <c r="CY35" i="13"/>
  <c r="BZ35" i="13"/>
  <c r="CM35" i="13"/>
  <c r="BX35" i="13"/>
  <c r="CD34" i="13"/>
  <c r="BR34" i="13"/>
  <c r="BV34" i="13"/>
  <c r="CY34" i="13"/>
  <c r="CD33" i="13"/>
  <c r="CF33" i="13"/>
  <c r="CJ33" i="13"/>
  <c r="CC13" i="13"/>
  <c r="BR13" i="13"/>
  <c r="CM13" i="13"/>
  <c r="AJ18" i="13"/>
  <c r="AI8" i="13"/>
  <c r="CE30" i="13"/>
  <c r="CK30" i="13"/>
  <c r="BZ30" i="13"/>
  <c r="CB30" i="13"/>
  <c r="CC15" i="13"/>
  <c r="BS15" i="13"/>
  <c r="CD15" i="13"/>
  <c r="BR20" i="13"/>
  <c r="CD20" i="13"/>
  <c r="CM20" i="13"/>
  <c r="CB24" i="13"/>
  <c r="CJ24" i="13"/>
  <c r="CK24" i="13"/>
  <c r="BW25" i="13"/>
  <c r="CN25" i="13"/>
  <c r="CF12" i="13"/>
  <c r="CE12" i="13"/>
  <c r="BT12" i="13"/>
  <c r="CL11" i="13"/>
  <c r="CA11" i="13"/>
  <c r="BR16" i="13"/>
  <c r="BU16" i="13"/>
  <c r="CB35" i="13"/>
  <c r="CD35" i="13"/>
  <c r="CE35" i="13"/>
  <c r="CF34" i="13"/>
  <c r="CB34" i="13"/>
  <c r="BW34" i="13"/>
  <c r="BW33" i="13"/>
  <c r="CL33" i="13"/>
  <c r="CY33" i="13"/>
  <c r="BU13" i="13"/>
  <c r="BW13" i="13"/>
  <c r="CL13" i="13"/>
  <c r="CF13" i="13"/>
  <c r="BQ32" i="13"/>
  <c r="BQ36" i="13"/>
  <c r="BQ37" i="13"/>
  <c r="NJ26" i="24"/>
  <c r="AJ26" i="13" s="1"/>
  <c r="AC7" i="13"/>
  <c r="DB29" i="13"/>
  <c r="CO31" i="13"/>
  <c r="AJ9" i="13"/>
  <c r="AC8" i="13"/>
  <c r="DB32" i="13"/>
  <c r="DB37" i="13"/>
  <c r="CU29" i="13"/>
  <c r="CL30" i="13"/>
  <c r="CH30" i="13"/>
  <c r="CM30" i="13"/>
  <c r="CE15" i="13"/>
  <c r="CY15" i="13"/>
  <c r="CF20" i="13"/>
  <c r="BT20" i="13"/>
  <c r="CL24" i="13"/>
  <c r="CC24" i="13"/>
  <c r="CF24" i="13"/>
  <c r="BR25" i="13"/>
  <c r="BS25" i="13"/>
  <c r="BR12" i="13"/>
  <c r="CN12" i="13"/>
  <c r="CI12" i="13"/>
  <c r="BW11" i="13"/>
  <c r="BZ11" i="13"/>
  <c r="BY16" i="13"/>
  <c r="CF16" i="13"/>
  <c r="CL16" i="13"/>
  <c r="CH34" i="13"/>
  <c r="CL34" i="13"/>
  <c r="CJ34" i="13"/>
  <c r="CI33" i="13"/>
  <c r="BU33" i="13"/>
  <c r="BR33" i="13"/>
  <c r="CK33" i="13"/>
  <c r="CI13" i="13"/>
  <c r="CJ13" i="13"/>
  <c r="CY13" i="13"/>
  <c r="CH13" i="13"/>
  <c r="CU39" i="13"/>
  <c r="CO36" i="13"/>
  <c r="CP27" i="13"/>
  <c r="CU31" i="13"/>
  <c r="CO37" i="13"/>
  <c r="BV30" i="13"/>
  <c r="CG30" i="13"/>
  <c r="CF30" i="13"/>
  <c r="CJ15" i="13"/>
  <c r="BY15" i="13"/>
  <c r="CM15" i="13"/>
  <c r="CL15" i="13"/>
  <c r="BZ20" i="13"/>
  <c r="CL20" i="13"/>
  <c r="CH24" i="13"/>
  <c r="BT24" i="13"/>
  <c r="CE24" i="13"/>
  <c r="BV25" i="13"/>
  <c r="CL25" i="13"/>
  <c r="CM25" i="13"/>
  <c r="CB25" i="13"/>
  <c r="CH12" i="13"/>
  <c r="CL12" i="13"/>
  <c r="BX12" i="13"/>
  <c r="BW12" i="13"/>
  <c r="CM11" i="13"/>
  <c r="CD11" i="13"/>
  <c r="BU11" i="13"/>
  <c r="CE16" i="13"/>
  <c r="CJ16" i="13"/>
  <c r="BZ16" i="13"/>
  <c r="BS16" i="13"/>
  <c r="BS35" i="13"/>
  <c r="BW35" i="13"/>
  <c r="CN35" i="13"/>
  <c r="CC34" i="13"/>
  <c r="BU34" i="13"/>
  <c r="BX34" i="13"/>
  <c r="CG33" i="13"/>
  <c r="BV33" i="13"/>
  <c r="CM33" i="13"/>
  <c r="BZ33" i="13"/>
  <c r="CG13" i="13"/>
  <c r="CD13" i="13"/>
  <c r="BT13" i="13"/>
  <c r="CO39" i="13"/>
  <c r="CY30" i="13"/>
  <c r="BX30" i="13"/>
  <c r="CD30" i="13"/>
  <c r="CG15" i="13"/>
  <c r="BR15" i="13"/>
  <c r="CB15" i="13"/>
  <c r="BU20" i="13"/>
  <c r="BY20" i="13"/>
  <c r="CY24" i="13"/>
  <c r="BR24" i="13"/>
  <c r="BZ24" i="13"/>
  <c r="CG25" i="13"/>
  <c r="CE25" i="13"/>
  <c r="CY25" i="13"/>
  <c r="BT25" i="13"/>
  <c r="CA12" i="13"/>
  <c r="CM12" i="13"/>
  <c r="BZ12" i="13"/>
  <c r="CF11" i="13"/>
  <c r="CB11" i="13"/>
  <c r="CI16" i="13"/>
  <c r="CA16" i="13"/>
  <c r="BT16" i="13"/>
  <c r="CY16" i="13"/>
  <c r="BV35" i="13"/>
  <c r="CF35" i="13"/>
  <c r="CA35" i="13"/>
  <c r="CN34" i="13"/>
  <c r="BY34" i="13"/>
  <c r="CM34" i="13"/>
  <c r="BX33" i="13"/>
  <c r="CC33" i="13"/>
  <c r="BZ13" i="13"/>
  <c r="CE13" i="13"/>
  <c r="BS13" i="13"/>
  <c r="CK13" i="13"/>
  <c r="DB39" i="13"/>
  <c r="BQ39" i="13"/>
  <c r="AI9" i="13"/>
  <c r="CP28" i="13"/>
  <c r="CU32" i="13"/>
  <c r="CU37" i="13"/>
  <c r="DB36" i="13"/>
  <c r="BY13" i="13"/>
  <c r="AJ14" i="13"/>
  <c r="BQ29" i="13"/>
  <c r="AJ22" i="13"/>
  <c r="CU36" i="13"/>
  <c r="AJ10" i="13"/>
  <c r="CP40" i="13"/>
  <c r="AJ23" i="13"/>
  <c r="CP41" i="13"/>
  <c r="CA30" i="13"/>
  <c r="BW30" i="13"/>
  <c r="BX15" i="13"/>
  <c r="BT15" i="13"/>
  <c r="CK15" i="13"/>
  <c r="BZ15" i="13"/>
  <c r="CE20" i="13"/>
  <c r="CI20" i="13"/>
  <c r="BS20" i="13"/>
  <c r="BX24" i="13"/>
  <c r="BV24" i="13"/>
  <c r="CN24" i="13"/>
  <c r="CG24" i="13"/>
  <c r="CI25" i="13"/>
  <c r="CF25" i="13"/>
  <c r="CD25" i="13"/>
  <c r="CC12" i="13"/>
  <c r="CB12" i="13"/>
  <c r="CG12" i="13"/>
  <c r="BT11" i="13"/>
  <c r="CY11" i="13"/>
  <c r="BV11" i="13"/>
  <c r="BR11" i="13"/>
  <c r="CM16" i="13"/>
  <c r="CG16" i="13"/>
  <c r="CH16" i="13"/>
  <c r="CH35" i="13"/>
  <c r="BR35" i="13"/>
  <c r="CL35" i="13"/>
  <c r="CI35" i="13"/>
  <c r="CE34" i="13"/>
  <c r="CI34" i="13"/>
  <c r="CA34" i="13"/>
  <c r="CB33" i="13"/>
  <c r="BY33" i="13"/>
  <c r="BT33" i="13"/>
  <c r="DB31" i="13"/>
  <c r="AJ21" i="13"/>
  <c r="AA20" i="25"/>
  <c r="AU21" i="13" l="1"/>
  <c r="AX21" i="13"/>
  <c r="AV21" i="13"/>
  <c r="CS21" i="13"/>
  <c r="BF21" i="13"/>
  <c r="AO21" i="13"/>
  <c r="AS21" i="13"/>
  <c r="BD21" i="13"/>
  <c r="AW21" i="13"/>
  <c r="BE21" i="13"/>
  <c r="CT21" i="13"/>
  <c r="CX21" i="13"/>
  <c r="AN21" i="13"/>
  <c r="AR21" i="13"/>
  <c r="AQ21" i="13"/>
  <c r="BJ21" i="13"/>
  <c r="AZ21" i="13"/>
  <c r="CW21" i="13"/>
  <c r="BH21" i="13"/>
  <c r="AY21" i="13"/>
  <c r="BG21" i="13"/>
  <c r="BI21" i="13"/>
  <c r="BC21" i="13"/>
  <c r="BA21" i="13"/>
  <c r="AP21" i="13"/>
  <c r="AT21" i="13"/>
  <c r="BB21" i="13"/>
  <c r="BL24" i="13"/>
  <c r="BK24" i="13" s="1"/>
  <c r="CW23" i="13"/>
  <c r="BC23" i="13"/>
  <c r="AW23" i="13"/>
  <c r="AY23" i="13"/>
  <c r="AR23" i="13"/>
  <c r="CT23" i="13"/>
  <c r="BB23" i="13"/>
  <c r="BI23" i="13"/>
  <c r="AT23" i="13"/>
  <c r="AO23" i="13"/>
  <c r="BE23" i="13"/>
  <c r="AQ23" i="13"/>
  <c r="BA23" i="13"/>
  <c r="BJ23" i="13"/>
  <c r="AP23" i="13"/>
  <c r="AU23" i="13"/>
  <c r="AS23" i="13"/>
  <c r="AN23" i="13"/>
  <c r="CS23" i="13"/>
  <c r="BD23" i="13"/>
  <c r="CX23" i="13"/>
  <c r="AV23" i="13"/>
  <c r="BH23" i="13"/>
  <c r="BF23" i="13"/>
  <c r="AX23" i="13"/>
  <c r="BG23" i="13"/>
  <c r="AZ23" i="13"/>
  <c r="AZ10" i="13"/>
  <c r="AN10" i="13"/>
  <c r="AS10" i="13"/>
  <c r="BJ10" i="13"/>
  <c r="BE10" i="13"/>
  <c r="AV10" i="13"/>
  <c r="AP10" i="13"/>
  <c r="AU10" i="13"/>
  <c r="BD10" i="13"/>
  <c r="AT10" i="13"/>
  <c r="BG10" i="13"/>
  <c r="AO10" i="13"/>
  <c r="CW10" i="13"/>
  <c r="BC10" i="13"/>
  <c r="AW10" i="13"/>
  <c r="BA10" i="13"/>
  <c r="AQ10" i="13"/>
  <c r="AX10" i="13"/>
  <c r="AR10" i="13"/>
  <c r="BB10" i="13"/>
  <c r="BF10" i="13"/>
  <c r="CS10" i="13"/>
  <c r="AY10" i="13"/>
  <c r="BI10" i="13"/>
  <c r="BH10" i="13"/>
  <c r="CT10" i="13"/>
  <c r="CX10" i="13"/>
  <c r="BF22" i="13"/>
  <c r="CW22" i="13"/>
  <c r="AN22" i="13"/>
  <c r="BG22" i="13"/>
  <c r="BC22" i="13"/>
  <c r="AV22" i="13"/>
  <c r="AZ22" i="13"/>
  <c r="BD22" i="13"/>
  <c r="AX22" i="13"/>
  <c r="BB22" i="13"/>
  <c r="BE22" i="13"/>
  <c r="AU22" i="13"/>
  <c r="CT22" i="13"/>
  <c r="AW22" i="13"/>
  <c r="AR22" i="13"/>
  <c r="AY22" i="13"/>
  <c r="AT22" i="13"/>
  <c r="AS22" i="13"/>
  <c r="AQ22" i="13"/>
  <c r="BJ22" i="13"/>
  <c r="AP22" i="13"/>
  <c r="BA22" i="13"/>
  <c r="AO22" i="13"/>
  <c r="CS22" i="13"/>
  <c r="BI22" i="13"/>
  <c r="BH22" i="13"/>
  <c r="CX22" i="13"/>
  <c r="BB14" i="13"/>
  <c r="BC14" i="13"/>
  <c r="AY14" i="13"/>
  <c r="CX14" i="13"/>
  <c r="BE14" i="13"/>
  <c r="AT14" i="13"/>
  <c r="CS14" i="13"/>
  <c r="AN14" i="13"/>
  <c r="AQ14" i="13"/>
  <c r="BA14" i="13"/>
  <c r="BH14" i="13"/>
  <c r="BJ14" i="13"/>
  <c r="BD14" i="13"/>
  <c r="CW14" i="13"/>
  <c r="AZ14" i="13"/>
  <c r="AS14" i="13"/>
  <c r="AO14" i="13"/>
  <c r="BG14" i="13"/>
  <c r="CT14" i="13"/>
  <c r="AW14" i="13"/>
  <c r="AV14" i="13"/>
  <c r="AR14" i="13"/>
  <c r="BF14" i="13"/>
  <c r="AU14" i="13"/>
  <c r="AX14" i="13"/>
  <c r="AP14" i="13"/>
  <c r="BI14" i="13"/>
  <c r="AW9" i="13"/>
  <c r="BI9" i="13"/>
  <c r="AR9" i="13"/>
  <c r="AT9" i="13"/>
  <c r="AQ9" i="13"/>
  <c r="BD9" i="13"/>
  <c r="CS9" i="13"/>
  <c r="BE9" i="13"/>
  <c r="AS9" i="13"/>
  <c r="AP9" i="13"/>
  <c r="BB9" i="13"/>
  <c r="AZ9" i="13"/>
  <c r="CW9" i="13"/>
  <c r="AY9" i="13"/>
  <c r="BG9" i="13"/>
  <c r="BF9" i="13"/>
  <c r="CT9" i="13"/>
  <c r="AN9" i="13"/>
  <c r="AX9" i="13"/>
  <c r="AO9" i="13"/>
  <c r="AV9" i="13"/>
  <c r="AU9" i="13"/>
  <c r="BA9" i="13"/>
  <c r="CX9" i="13"/>
  <c r="BH9" i="13"/>
  <c r="BC9" i="13"/>
  <c r="BJ9" i="13"/>
  <c r="BL34" i="13"/>
  <c r="BK34" i="13" s="1"/>
  <c r="BL35" i="13"/>
  <c r="BK35" i="13" s="1"/>
  <c r="BL12" i="13"/>
  <c r="BK12" i="13" s="1"/>
  <c r="BC8" i="13"/>
  <c r="BA8" i="13"/>
  <c r="BJ8" i="13"/>
  <c r="BH8" i="13"/>
  <c r="AN8" i="13"/>
  <c r="CX8" i="13"/>
  <c r="AV8" i="13"/>
  <c r="BI8" i="13"/>
  <c r="AZ8" i="13"/>
  <c r="AR8" i="13"/>
  <c r="AS8" i="13"/>
  <c r="BG8" i="13"/>
  <c r="CT8" i="13"/>
  <c r="BD8" i="13"/>
  <c r="CW8" i="13"/>
  <c r="AX8" i="13"/>
  <c r="BB8" i="13"/>
  <c r="AW8" i="13"/>
  <c r="AU8" i="13"/>
  <c r="CS8" i="13"/>
  <c r="AP8" i="13"/>
  <c r="AQ8" i="13"/>
  <c r="BF8" i="13"/>
  <c r="AO8" i="13"/>
  <c r="BE8" i="13"/>
  <c r="AT8" i="13"/>
  <c r="AY8" i="13"/>
  <c r="AC66" i="13"/>
  <c r="AC62" i="13"/>
  <c r="AC64" i="13"/>
  <c r="AC67" i="13"/>
  <c r="AC68" i="13"/>
  <c r="AC63" i="13"/>
  <c r="AC65" i="13"/>
  <c r="AC61" i="13"/>
  <c r="BB26" i="13"/>
  <c r="BH26" i="13"/>
  <c r="BI26" i="13"/>
  <c r="AU26" i="13"/>
  <c r="AW26" i="13"/>
  <c r="AS26" i="13"/>
  <c r="BG26" i="13"/>
  <c r="CW26" i="13"/>
  <c r="AP26" i="13"/>
  <c r="AR26" i="13"/>
  <c r="CT26" i="13"/>
  <c r="BC26" i="13"/>
  <c r="CS26" i="13"/>
  <c r="BA26" i="13"/>
  <c r="BF26" i="13"/>
  <c r="BJ26" i="13"/>
  <c r="AQ26" i="13"/>
  <c r="AO26" i="13"/>
  <c r="AV26" i="13"/>
  <c r="AY26" i="13"/>
  <c r="BE26" i="13"/>
  <c r="CX26" i="13"/>
  <c r="AZ26" i="13"/>
  <c r="AT26" i="13"/>
  <c r="AN26" i="13"/>
  <c r="AX26" i="13"/>
  <c r="BD26" i="13"/>
  <c r="BL25" i="13"/>
  <c r="BK25" i="13" s="1"/>
  <c r="AI63" i="13"/>
  <c r="AI61" i="13"/>
  <c r="AI67" i="13"/>
  <c r="AI62" i="13"/>
  <c r="AI64" i="13"/>
  <c r="AI65" i="13"/>
  <c r="AI66" i="13"/>
  <c r="AI68" i="13"/>
  <c r="AZ18" i="13"/>
  <c r="BA18" i="13"/>
  <c r="AT18" i="13"/>
  <c r="BJ18" i="13"/>
  <c r="AO18" i="13"/>
  <c r="BI18" i="13"/>
  <c r="AQ18" i="13"/>
  <c r="AV18" i="13"/>
  <c r="AX18" i="13"/>
  <c r="AN18" i="13"/>
  <c r="BE18" i="13"/>
  <c r="BF18" i="13"/>
  <c r="BC18" i="13"/>
  <c r="BH18" i="13"/>
  <c r="CX18" i="13"/>
  <c r="CS18" i="13"/>
  <c r="BB18" i="13"/>
  <c r="CW18" i="13"/>
  <c r="AU18" i="13"/>
  <c r="BD18" i="13"/>
  <c r="AW18" i="13"/>
  <c r="BG18" i="13"/>
  <c r="CT18" i="13"/>
  <c r="AR18" i="13"/>
  <c r="AS18" i="13"/>
  <c r="AY18" i="13"/>
  <c r="AP18" i="13"/>
  <c r="BL20" i="13"/>
  <c r="BK20" i="13" s="1"/>
  <c r="BL30" i="13"/>
  <c r="BK30" i="13" s="1"/>
  <c r="BF17" i="13"/>
  <c r="CS17" i="13"/>
  <c r="BD17" i="13"/>
  <c r="BI17" i="13"/>
  <c r="BH17" i="13"/>
  <c r="AX17" i="13"/>
  <c r="BG17" i="13"/>
  <c r="AN17" i="13"/>
  <c r="CW17" i="13"/>
  <c r="BA17" i="13"/>
  <c r="AS17" i="13"/>
  <c r="AZ17" i="13"/>
  <c r="BJ17" i="13"/>
  <c r="AW17" i="13"/>
  <c r="BB17" i="13"/>
  <c r="AO17" i="13"/>
  <c r="AQ17" i="13"/>
  <c r="AU17" i="13"/>
  <c r="BE17" i="13"/>
  <c r="AY17" i="13"/>
  <c r="AV17" i="13"/>
  <c r="BC17" i="13"/>
  <c r="CT17" i="13"/>
  <c r="AP17" i="13"/>
  <c r="AR17" i="13"/>
  <c r="AT17" i="13"/>
  <c r="CX17" i="13"/>
  <c r="BL16" i="13"/>
  <c r="BK16" i="13" s="1"/>
  <c r="BL15" i="13"/>
  <c r="BK15" i="13" s="1"/>
  <c r="AQ19" i="13"/>
  <c r="CX19" i="13"/>
  <c r="AP19" i="13"/>
  <c r="BH19" i="13"/>
  <c r="BC19" i="13"/>
  <c r="CW19" i="13"/>
  <c r="BD19" i="13"/>
  <c r="BG19" i="13"/>
  <c r="AU19" i="13"/>
  <c r="BE19" i="13"/>
  <c r="AR19" i="13"/>
  <c r="BI19" i="13"/>
  <c r="AS19" i="13"/>
  <c r="AY19" i="13"/>
  <c r="BF19" i="13"/>
  <c r="CS19" i="13"/>
  <c r="AX19" i="13"/>
  <c r="BJ19" i="13"/>
  <c r="AZ19" i="13"/>
  <c r="BA19" i="13"/>
  <c r="AV19" i="13"/>
  <c r="AT19" i="13"/>
  <c r="AW19" i="13"/>
  <c r="CT19" i="13"/>
  <c r="AO19" i="13"/>
  <c r="BB19" i="13"/>
  <c r="AN19" i="13"/>
  <c r="BL13" i="13"/>
  <c r="BK13" i="13" s="1"/>
  <c r="BL33" i="13"/>
  <c r="BK33" i="13" s="1"/>
  <c r="BL11" i="13"/>
  <c r="BK11" i="13" s="1"/>
  <c r="BO39" i="13"/>
  <c r="CZ13" i="13"/>
  <c r="CV13" i="13"/>
  <c r="BM25" i="13"/>
  <c r="BN25" i="13"/>
  <c r="BN30" i="13"/>
  <c r="BM30" i="13"/>
  <c r="BO29" i="13"/>
  <c r="BQ5" i="24"/>
  <c r="BP6" i="24"/>
  <c r="BP38" i="13"/>
  <c r="CZ11" i="13"/>
  <c r="CV11" i="13"/>
  <c r="CV12" i="13"/>
  <c r="CZ12" i="13"/>
  <c r="CZ20" i="13"/>
  <c r="CV20" i="13"/>
  <c r="CZ24" i="13"/>
  <c r="CV24" i="13"/>
  <c r="BM20" i="13"/>
  <c r="BN20" i="13"/>
  <c r="CZ35" i="13"/>
  <c r="CV35" i="13"/>
  <c r="BM35" i="13"/>
  <c r="BN35" i="13"/>
  <c r="BM24" i="13"/>
  <c r="BN24" i="13"/>
  <c r="BN15" i="13"/>
  <c r="BM15" i="13"/>
  <c r="BO37" i="13"/>
  <c r="BP28" i="13"/>
  <c r="NJ7" i="24"/>
  <c r="BP27" i="13"/>
  <c r="CV16" i="13"/>
  <c r="CZ16" i="13"/>
  <c r="BM11" i="13"/>
  <c r="BN11" i="13"/>
  <c r="BN12" i="13"/>
  <c r="BM12" i="13"/>
  <c r="CZ25" i="13"/>
  <c r="CV25" i="13"/>
  <c r="BO32" i="13"/>
  <c r="BN33" i="13"/>
  <c r="BM33" i="13"/>
  <c r="CZ30" i="13"/>
  <c r="CV30" i="13"/>
  <c r="BO36" i="13"/>
  <c r="BP40" i="13"/>
  <c r="BM13" i="13"/>
  <c r="BN13" i="13"/>
  <c r="CZ33" i="13"/>
  <c r="CV33" i="13"/>
  <c r="BN34" i="13"/>
  <c r="BM34" i="13"/>
  <c r="BO31" i="13"/>
  <c r="BP41" i="13"/>
  <c r="CZ34" i="13"/>
  <c r="CV34" i="13"/>
  <c r="BN16" i="13"/>
  <c r="BM16" i="13"/>
  <c r="CZ15" i="13"/>
  <c r="CV15" i="13"/>
  <c r="BV21" i="13"/>
  <c r="BT21" i="13"/>
  <c r="CF21" i="13"/>
  <c r="BZ23" i="13"/>
  <c r="CH23" i="13"/>
  <c r="CJ23" i="13"/>
  <c r="BS10" i="13"/>
  <c r="BZ10" i="13"/>
  <c r="CE22" i="13"/>
  <c r="BV22" i="13"/>
  <c r="CK22" i="13"/>
  <c r="CN14" i="13"/>
  <c r="BU14" i="13"/>
  <c r="BU9" i="13"/>
  <c r="CN9" i="13"/>
  <c r="CF9" i="13"/>
  <c r="CM8" i="13"/>
  <c r="BV8" i="13"/>
  <c r="BX8" i="13"/>
  <c r="CB8" i="13"/>
  <c r="BX26" i="13"/>
  <c r="BY26" i="13"/>
  <c r="CG26" i="13"/>
  <c r="BT18" i="13"/>
  <c r="CK18" i="13"/>
  <c r="CJ18" i="13"/>
  <c r="CI17" i="13"/>
  <c r="BT17" i="13"/>
  <c r="BS17" i="13"/>
  <c r="BS19" i="13"/>
  <c r="BU19" i="13"/>
  <c r="CM19" i="13"/>
  <c r="CE19" i="13"/>
  <c r="CU13" i="13"/>
  <c r="DB24" i="13"/>
  <c r="BQ35" i="13"/>
  <c r="CO15" i="13"/>
  <c r="CO12" i="13"/>
  <c r="BQ33" i="13"/>
  <c r="CO13" i="13"/>
  <c r="BX21" i="13"/>
  <c r="CG21" i="13"/>
  <c r="CM21" i="13"/>
  <c r="CD21" i="13"/>
  <c r="CB23" i="13"/>
  <c r="BT23" i="13"/>
  <c r="CC23" i="13"/>
  <c r="BX10" i="13"/>
  <c r="CD10" i="13"/>
  <c r="CB10" i="13"/>
  <c r="CN22" i="13"/>
  <c r="CH22" i="13"/>
  <c r="BT22" i="13"/>
  <c r="CY22" i="13"/>
  <c r="CC14" i="13"/>
  <c r="CI14" i="13"/>
  <c r="BW9" i="13"/>
  <c r="CE9" i="13"/>
  <c r="CA9" i="13"/>
  <c r="CM9" i="13"/>
  <c r="CK8" i="13"/>
  <c r="CJ8" i="13"/>
  <c r="BZ26" i="13"/>
  <c r="CF26" i="13"/>
  <c r="CB26" i="13"/>
  <c r="BY18" i="13"/>
  <c r="CY18" i="13"/>
  <c r="CD17" i="13"/>
  <c r="BX17" i="13"/>
  <c r="BU17" i="13"/>
  <c r="CK19" i="13"/>
  <c r="CL19" i="13"/>
  <c r="CC19" i="13"/>
  <c r="CP29" i="13"/>
  <c r="CO35" i="13"/>
  <c r="CP37" i="13"/>
  <c r="DB16" i="13"/>
  <c r="DB25" i="13"/>
  <c r="DB30" i="13"/>
  <c r="CP31" i="13"/>
  <c r="CO16" i="13"/>
  <c r="CA21" i="13"/>
  <c r="BZ21" i="13"/>
  <c r="CC21" i="13"/>
  <c r="BS21" i="13"/>
  <c r="BU23" i="13"/>
  <c r="CD23" i="13"/>
  <c r="CG23" i="13"/>
  <c r="CC10" i="13"/>
  <c r="CG10" i="13"/>
  <c r="BT10" i="13"/>
  <c r="CL10" i="13"/>
  <c r="CJ22" i="13"/>
  <c r="BX22" i="13"/>
  <c r="CM22" i="13"/>
  <c r="CE14" i="13"/>
  <c r="BV14" i="13"/>
  <c r="BX14" i="13"/>
  <c r="BT9" i="13"/>
  <c r="CC9" i="13"/>
  <c r="BR9" i="13"/>
  <c r="BS8" i="13"/>
  <c r="BV26" i="13"/>
  <c r="CH26" i="13"/>
  <c r="CC18" i="13"/>
  <c r="CA18" i="13"/>
  <c r="BU18" i="13"/>
  <c r="CG17" i="13"/>
  <c r="BV17" i="13"/>
  <c r="CH17" i="13"/>
  <c r="BW17" i="13"/>
  <c r="CF19" i="13"/>
  <c r="BV19" i="13"/>
  <c r="CD19" i="13"/>
  <c r="CO25" i="13"/>
  <c r="DB12" i="13"/>
  <c r="CO20" i="13"/>
  <c r="CN21" i="13"/>
  <c r="CH21" i="13"/>
  <c r="BW21" i="13"/>
  <c r="CM23" i="13"/>
  <c r="CY23" i="13"/>
  <c r="BW10" i="13"/>
  <c r="CA10" i="13"/>
  <c r="CK10" i="13"/>
  <c r="CF22" i="13"/>
  <c r="BS22" i="13"/>
  <c r="CF14" i="13"/>
  <c r="BT14" i="13"/>
  <c r="BR14" i="13"/>
  <c r="CA14" i="13"/>
  <c r="CG9" i="13"/>
  <c r="BY9" i="13"/>
  <c r="CY8" i="13"/>
  <c r="CG8" i="13"/>
  <c r="BT8" i="13"/>
  <c r="CJ26" i="13"/>
  <c r="CD26" i="13"/>
  <c r="CY26" i="13"/>
  <c r="CD18" i="13"/>
  <c r="CN18" i="13"/>
  <c r="CE18" i="13"/>
  <c r="BV18" i="13"/>
  <c r="CL17" i="13"/>
  <c r="CC17" i="13"/>
  <c r="CN17" i="13"/>
  <c r="CY17" i="13"/>
  <c r="CN19" i="13"/>
  <c r="BY19" i="13"/>
  <c r="CU12" i="13"/>
  <c r="BQ20" i="13"/>
  <c r="BQ24" i="13"/>
  <c r="CQ28" i="13"/>
  <c r="CO11" i="13"/>
  <c r="CU25" i="13"/>
  <c r="DB33" i="13"/>
  <c r="DB15" i="13"/>
  <c r="CO33" i="13"/>
  <c r="BY21" i="13"/>
  <c r="CK21" i="13"/>
  <c r="CE21" i="13"/>
  <c r="CE23" i="13"/>
  <c r="BS23" i="13"/>
  <c r="BY23" i="13"/>
  <c r="BV10" i="13"/>
  <c r="CJ10" i="13"/>
  <c r="CN10" i="13"/>
  <c r="BY22" i="13"/>
  <c r="BZ22" i="13"/>
  <c r="CD22" i="13"/>
  <c r="CB14" i="13"/>
  <c r="CD14" i="13"/>
  <c r="CJ14" i="13"/>
  <c r="BS14" i="13"/>
  <c r="CB9" i="13"/>
  <c r="BX9" i="13"/>
  <c r="BY8" i="13"/>
  <c r="CI8" i="13"/>
  <c r="CI26" i="13"/>
  <c r="CC26" i="13"/>
  <c r="BW18" i="13"/>
  <c r="CB18" i="13"/>
  <c r="CK17" i="13"/>
  <c r="CM17" i="13"/>
  <c r="CB17" i="13"/>
  <c r="CG19" i="13"/>
  <c r="CB19" i="13"/>
  <c r="BW19" i="13"/>
  <c r="BQ25" i="13"/>
  <c r="CQ38" i="13"/>
  <c r="DB20" i="13"/>
  <c r="CO24" i="13"/>
  <c r="BQ11" i="13"/>
  <c r="CP32" i="13"/>
  <c r="CQ41" i="13"/>
  <c r="CU15" i="13"/>
  <c r="CP36" i="13"/>
  <c r="CU33" i="13"/>
  <c r="DB34" i="13"/>
  <c r="BQ34" i="13"/>
  <c r="CQ27" i="13"/>
  <c r="CU16" i="13"/>
  <c r="CU30" i="13"/>
  <c r="BQ13" i="13"/>
  <c r="BQ16" i="13"/>
  <c r="CY21" i="13"/>
  <c r="CB21" i="13"/>
  <c r="CL23" i="13"/>
  <c r="BX23" i="13"/>
  <c r="CK23" i="13"/>
  <c r="CM10" i="13"/>
  <c r="BR10" i="13"/>
  <c r="BU10" i="13"/>
  <c r="CY10" i="13"/>
  <c r="CC22" i="13"/>
  <c r="BU22" i="13"/>
  <c r="BR22" i="13"/>
  <c r="CY14" i="13"/>
  <c r="CK14" i="13"/>
  <c r="CL14" i="13"/>
  <c r="CH9" i="13"/>
  <c r="CJ9" i="13"/>
  <c r="CD9" i="13"/>
  <c r="CF8" i="13"/>
  <c r="CL8" i="13"/>
  <c r="CA8" i="13"/>
  <c r="BR8" i="13"/>
  <c r="CE26" i="13"/>
  <c r="BS26" i="13"/>
  <c r="CM26" i="13"/>
  <c r="BW26" i="13"/>
  <c r="CM18" i="13"/>
  <c r="CH18" i="13"/>
  <c r="BX18" i="13"/>
  <c r="BS18" i="13"/>
  <c r="CA17" i="13"/>
  <c r="BZ17" i="13"/>
  <c r="BY17" i="13"/>
  <c r="CJ19" i="13"/>
  <c r="CI19" i="13"/>
  <c r="BZ19" i="13"/>
  <c r="BQ30" i="13"/>
  <c r="CU20" i="13"/>
  <c r="CU35" i="13"/>
  <c r="AJ7" i="13"/>
  <c r="CI21" i="13"/>
  <c r="CJ21" i="13"/>
  <c r="BW23" i="13"/>
  <c r="BV23" i="13"/>
  <c r="CI23" i="13"/>
  <c r="CH10" i="13"/>
  <c r="CE10" i="13"/>
  <c r="CI22" i="13"/>
  <c r="CG22" i="13"/>
  <c r="CB22" i="13"/>
  <c r="CH14" i="13"/>
  <c r="CM14" i="13"/>
  <c r="BZ14" i="13"/>
  <c r="BZ9" i="13"/>
  <c r="BV9" i="13"/>
  <c r="CI9" i="13"/>
  <c r="CY9" i="13"/>
  <c r="CN8" i="13"/>
  <c r="CC8" i="13"/>
  <c r="CE8" i="13"/>
  <c r="CH8" i="13"/>
  <c r="CK26" i="13"/>
  <c r="CN26" i="13"/>
  <c r="BT26" i="13"/>
  <c r="BR18" i="13"/>
  <c r="CI18" i="13"/>
  <c r="CG18" i="13"/>
  <c r="CJ17" i="13"/>
  <c r="CE17" i="13"/>
  <c r="CF17" i="13"/>
  <c r="BT19" i="13"/>
  <c r="BX19" i="13"/>
  <c r="CP39" i="13"/>
  <c r="CU11" i="13"/>
  <c r="DB35" i="13"/>
  <c r="BQ15" i="13"/>
  <c r="BQ12" i="13"/>
  <c r="CQ40" i="13"/>
  <c r="BR21" i="13"/>
  <c r="BU21" i="13"/>
  <c r="CL21" i="13"/>
  <c r="CF23" i="13"/>
  <c r="BR23" i="13"/>
  <c r="CN23" i="13"/>
  <c r="CA23" i="13"/>
  <c r="BY10" i="13"/>
  <c r="CF10" i="13"/>
  <c r="CI10" i="13"/>
  <c r="CA22" i="13"/>
  <c r="BW22" i="13"/>
  <c r="CL22" i="13"/>
  <c r="BW14" i="13"/>
  <c r="CG14" i="13"/>
  <c r="BY14" i="13"/>
  <c r="CL9" i="13"/>
  <c r="BS9" i="13"/>
  <c r="CK9" i="13"/>
  <c r="CD8" i="13"/>
  <c r="BU8" i="13"/>
  <c r="BZ8" i="13"/>
  <c r="BW8" i="13"/>
  <c r="CL26" i="13"/>
  <c r="BU26" i="13"/>
  <c r="BR26" i="13"/>
  <c r="CA26" i="13"/>
  <c r="CL18" i="13"/>
  <c r="CF18" i="13"/>
  <c r="BZ18" i="13"/>
  <c r="BR17" i="13"/>
  <c r="CY19" i="13"/>
  <c r="CH19" i="13"/>
  <c r="CA19" i="13"/>
  <c r="BR19" i="13"/>
  <c r="DB13" i="13"/>
  <c r="CO30" i="13"/>
  <c r="DB11" i="13"/>
  <c r="CU24" i="13"/>
  <c r="CU34" i="13"/>
  <c r="CO34" i="13"/>
  <c r="AH20" i="25"/>
  <c r="BL23" i="13" l="1"/>
  <c r="BK23" i="13" s="1"/>
  <c r="BL26" i="13"/>
  <c r="BK26" i="13" s="1"/>
  <c r="BL8" i="13"/>
  <c r="BK8" i="13" s="1"/>
  <c r="AJ67" i="13"/>
  <c r="AJ62" i="13"/>
  <c r="AJ64" i="13"/>
  <c r="AJ68" i="13"/>
  <c r="AJ65" i="13"/>
  <c r="AJ63" i="13"/>
  <c r="AJ61" i="13"/>
  <c r="AJ66" i="13"/>
  <c r="BI7" i="13"/>
  <c r="CT7" i="13"/>
  <c r="AX7" i="13"/>
  <c r="AU7" i="13"/>
  <c r="AO7" i="13"/>
  <c r="BH7" i="13"/>
  <c r="CW7" i="13"/>
  <c r="CX7" i="13"/>
  <c r="CS7" i="13"/>
  <c r="BB7" i="13"/>
  <c r="AN7" i="13"/>
  <c r="AS7" i="13"/>
  <c r="AT7" i="13"/>
  <c r="BJ7" i="13"/>
  <c r="AR7" i="13"/>
  <c r="AY7" i="13"/>
  <c r="BG7" i="13"/>
  <c r="AP7" i="13"/>
  <c r="AZ7" i="13"/>
  <c r="BD7" i="13"/>
  <c r="AV7" i="13"/>
  <c r="AQ7" i="13"/>
  <c r="BC7" i="13"/>
  <c r="BE7" i="13"/>
  <c r="BF7" i="13"/>
  <c r="BA7" i="13"/>
  <c r="AW7" i="13"/>
  <c r="BL10" i="13"/>
  <c r="BK10" i="13" s="1"/>
  <c r="BL19" i="13"/>
  <c r="BK19" i="13" s="1"/>
  <c r="BL17" i="13"/>
  <c r="BK17" i="13" s="1"/>
  <c r="BL18" i="13"/>
  <c r="BK18" i="13" s="1"/>
  <c r="BL21" i="13"/>
  <c r="BK21" i="13" s="1"/>
  <c r="BL22" i="13"/>
  <c r="BK22" i="13" s="1"/>
  <c r="BL9" i="13"/>
  <c r="BK9" i="13" s="1"/>
  <c r="BL14" i="13"/>
  <c r="BK14" i="13" s="1"/>
  <c r="BO15" i="13"/>
  <c r="BM17" i="13"/>
  <c r="BN17" i="13"/>
  <c r="BO34" i="13"/>
  <c r="BO33" i="13"/>
  <c r="DA27" i="13"/>
  <c r="BO30" i="13"/>
  <c r="CV19" i="13"/>
  <c r="CZ19" i="13"/>
  <c r="BM26" i="13"/>
  <c r="BN26" i="13"/>
  <c r="CV22" i="13"/>
  <c r="CZ22" i="13"/>
  <c r="BN21" i="13"/>
  <c r="BM21" i="13"/>
  <c r="BO16" i="13"/>
  <c r="BO11" i="13"/>
  <c r="BO24" i="13"/>
  <c r="DA38" i="13"/>
  <c r="BP39" i="13"/>
  <c r="CV21" i="13"/>
  <c r="CZ21" i="13"/>
  <c r="BP31" i="13"/>
  <c r="BP37" i="13"/>
  <c r="BO12" i="13"/>
  <c r="DA40" i="13"/>
  <c r="BP32" i="13"/>
  <c r="BP36" i="13"/>
  <c r="DA28" i="13"/>
  <c r="BO20" i="13"/>
  <c r="BN18" i="13"/>
  <c r="BM18" i="13"/>
  <c r="CZ9" i="13"/>
  <c r="CV9" i="13"/>
  <c r="DA41" i="13"/>
  <c r="BO25" i="13"/>
  <c r="BM10" i="13"/>
  <c r="BN10" i="13"/>
  <c r="BO35" i="13"/>
  <c r="BQ6" i="24"/>
  <c r="BR5" i="24"/>
  <c r="CZ18" i="13"/>
  <c r="CV18" i="13"/>
  <c r="CZ26" i="13"/>
  <c r="CV26" i="13"/>
  <c r="BM8" i="13"/>
  <c r="BN8" i="13"/>
  <c r="BM14" i="13"/>
  <c r="BN14" i="13"/>
  <c r="BO13" i="13"/>
  <c r="BN19" i="13"/>
  <c r="BM19" i="13"/>
  <c r="CZ17" i="13"/>
  <c r="CV17" i="13"/>
  <c r="CV8" i="13"/>
  <c r="CZ8" i="13"/>
  <c r="CV14" i="13"/>
  <c r="CZ14" i="13"/>
  <c r="CV23" i="13"/>
  <c r="CZ23" i="13"/>
  <c r="BP29" i="13"/>
  <c r="BN9" i="13"/>
  <c r="BM9" i="13"/>
  <c r="BM22" i="13"/>
  <c r="BN22" i="13"/>
  <c r="CV10" i="13"/>
  <c r="CZ10" i="13"/>
  <c r="BM23" i="13"/>
  <c r="BN23" i="13"/>
  <c r="AL20" i="25"/>
  <c r="BR7" i="13"/>
  <c r="BW7" i="13"/>
  <c r="CG7" i="13"/>
  <c r="CP33" i="13"/>
  <c r="BQ26" i="13"/>
  <c r="BQ21" i="13"/>
  <c r="CR38" i="13"/>
  <c r="CQ37" i="13"/>
  <c r="CO18" i="13"/>
  <c r="CO10" i="13"/>
  <c r="CO14" i="13"/>
  <c r="CK7" i="13"/>
  <c r="CM7" i="13"/>
  <c r="BY7" i="13"/>
  <c r="CP15" i="13"/>
  <c r="CO26" i="13"/>
  <c r="CP16" i="13"/>
  <c r="CQ39" i="13"/>
  <c r="CQ36" i="13"/>
  <c r="CU9" i="13"/>
  <c r="BQ14" i="13"/>
  <c r="CU23" i="13"/>
  <c r="CO22" i="13"/>
  <c r="BU7" i="13"/>
  <c r="BT7" i="13"/>
  <c r="CO17" i="13"/>
  <c r="CR27" i="13"/>
  <c r="DB9" i="13"/>
  <c r="CY7" i="13"/>
  <c r="CB7" i="13"/>
  <c r="CF7" i="13"/>
  <c r="CP12" i="13"/>
  <c r="CR28" i="13"/>
  <c r="CP13" i="13"/>
  <c r="DB23" i="13"/>
  <c r="BQ23" i="13"/>
  <c r="BQ10" i="13"/>
  <c r="DB26" i="13"/>
  <c r="CU17" i="13"/>
  <c r="BQ22" i="13"/>
  <c r="CL7" i="13"/>
  <c r="CJ7" i="13"/>
  <c r="CH7" i="13"/>
  <c r="BQ17" i="13"/>
  <c r="CP30" i="13"/>
  <c r="DB22" i="13"/>
  <c r="CP11" i="13"/>
  <c r="DB21" i="13"/>
  <c r="CR40" i="13"/>
  <c r="CR41" i="13"/>
  <c r="CP35" i="13"/>
  <c r="CU26" i="13"/>
  <c r="CU8" i="13"/>
  <c r="CQ29" i="13"/>
  <c r="CU10" i="13"/>
  <c r="BQ8" i="13"/>
  <c r="CU14" i="13"/>
  <c r="CE7" i="13"/>
  <c r="BS7" i="13"/>
  <c r="CI7" i="13"/>
  <c r="CP34" i="13"/>
  <c r="CU19" i="13"/>
  <c r="CU22" i="13"/>
  <c r="CP24" i="13"/>
  <c r="CU21" i="13"/>
  <c r="CP20" i="13"/>
  <c r="DB8" i="13"/>
  <c r="CQ31" i="13"/>
  <c r="BQ18" i="13"/>
  <c r="CP25" i="13"/>
  <c r="CO8" i="13"/>
  <c r="DB10" i="13"/>
  <c r="CU18" i="13"/>
  <c r="CA7" i="13"/>
  <c r="CN7" i="13"/>
  <c r="CD7" i="13"/>
  <c r="CO19" i="13"/>
  <c r="CO23" i="13"/>
  <c r="BX7" i="13"/>
  <c r="BV7" i="13"/>
  <c r="CC7" i="13"/>
  <c r="BZ7" i="13"/>
  <c r="DB19" i="13"/>
  <c r="CO21" i="13"/>
  <c r="CQ32" i="13"/>
  <c r="BQ19" i="13"/>
  <c r="BQ9" i="13"/>
  <c r="DB18" i="13"/>
  <c r="DB17" i="13"/>
  <c r="DB14" i="13"/>
  <c r="CO9" i="13"/>
  <c r="BL7" i="13" l="1"/>
  <c r="BK7" i="13" s="1"/>
  <c r="DC41" i="13"/>
  <c r="DC40" i="13"/>
  <c r="DC28" i="13"/>
  <c r="DC27" i="13"/>
  <c r="DC38" i="13"/>
  <c r="AL22" i="25"/>
  <c r="BO18" i="13"/>
  <c r="DA31" i="13"/>
  <c r="BP33" i="13"/>
  <c r="BO21" i="13"/>
  <c r="BP34" i="13"/>
  <c r="BN7" i="13"/>
  <c r="BM7" i="13"/>
  <c r="BO8" i="13"/>
  <c r="BP25" i="13"/>
  <c r="BR6" i="24"/>
  <c r="BS5" i="24"/>
  <c r="DA32" i="13"/>
  <c r="BP24" i="13"/>
  <c r="DA29" i="13"/>
  <c r="BO23" i="13"/>
  <c r="BO9" i="13"/>
  <c r="BO19" i="13"/>
  <c r="BP13" i="13"/>
  <c r="BP20" i="13"/>
  <c r="CZ7" i="13"/>
  <c r="CV7" i="13"/>
  <c r="BO22" i="13"/>
  <c r="BP35" i="13"/>
  <c r="BP11" i="13"/>
  <c r="BP30" i="13"/>
  <c r="BO17" i="13"/>
  <c r="BO14" i="13"/>
  <c r="BP12" i="13"/>
  <c r="DA39" i="13"/>
  <c r="BP16" i="13"/>
  <c r="BO26" i="13"/>
  <c r="BO10" i="13"/>
  <c r="DA37" i="13"/>
  <c r="DA36" i="13"/>
  <c r="BP15" i="13"/>
  <c r="CR32" i="13"/>
  <c r="DB7" i="13"/>
  <c r="BQ7" i="13"/>
  <c r="CP23" i="13"/>
  <c r="CQ20" i="13"/>
  <c r="CQ12" i="13"/>
  <c r="CP10" i="13"/>
  <c r="CR31" i="13"/>
  <c r="CP19" i="13"/>
  <c r="CQ30" i="13"/>
  <c r="CP21" i="13"/>
  <c r="CP8" i="13"/>
  <c r="CQ24" i="13"/>
  <c r="CP17" i="13"/>
  <c r="CQ16" i="13"/>
  <c r="CQ33" i="13"/>
  <c r="CP9" i="13"/>
  <c r="CR39" i="13"/>
  <c r="CR37" i="13"/>
  <c r="CQ25" i="13"/>
  <c r="CR29" i="13"/>
  <c r="CQ13" i="13"/>
  <c r="CP22" i="13"/>
  <c r="CR36" i="13"/>
  <c r="CP14" i="13"/>
  <c r="CQ15" i="13"/>
  <c r="CU7" i="13"/>
  <c r="CQ11" i="13"/>
  <c r="CO7" i="13"/>
  <c r="CP18" i="13"/>
  <c r="CQ34" i="13"/>
  <c r="CQ35" i="13"/>
  <c r="CP26" i="13"/>
  <c r="DC36" i="13" l="1"/>
  <c r="DC29" i="13"/>
  <c r="DC37" i="13"/>
  <c r="DC39" i="13"/>
  <c r="DC31" i="13"/>
  <c r="DC32" i="13"/>
  <c r="DA15" i="13"/>
  <c r="BP14" i="13"/>
  <c r="DA13" i="13"/>
  <c r="DA25" i="13"/>
  <c r="BP10" i="13"/>
  <c r="DA12" i="13"/>
  <c r="BP9" i="13"/>
  <c r="BP26" i="13"/>
  <c r="DA35" i="13"/>
  <c r="DA20" i="13"/>
  <c r="BP23" i="13"/>
  <c r="DA34" i="13"/>
  <c r="BP18" i="13"/>
  <c r="DA16" i="13"/>
  <c r="BP17" i="13"/>
  <c r="BP21" i="13"/>
  <c r="DA30" i="13"/>
  <c r="BP22" i="13"/>
  <c r="BP19" i="13"/>
  <c r="DA24" i="13"/>
  <c r="BP8" i="13"/>
  <c r="DA33" i="13"/>
  <c r="BO7" i="13"/>
  <c r="DA11" i="13"/>
  <c r="BS6" i="24"/>
  <c r="BT5" i="24"/>
  <c r="CR12" i="13"/>
  <c r="CR20" i="13"/>
  <c r="CR16" i="13"/>
  <c r="CQ22" i="13"/>
  <c r="CQ14" i="13"/>
  <c r="CR33" i="13"/>
  <c r="CQ23" i="13"/>
  <c r="CQ17" i="13"/>
  <c r="CR13" i="13"/>
  <c r="CQ9" i="13"/>
  <c r="CQ19" i="13"/>
  <c r="CP7" i="13"/>
  <c r="CR25" i="13"/>
  <c r="CQ26" i="13"/>
  <c r="CR11" i="13"/>
  <c r="CR34" i="13"/>
  <c r="CQ21" i="13"/>
  <c r="CR24" i="13"/>
  <c r="CR35" i="13"/>
  <c r="CQ18" i="13"/>
  <c r="CR15" i="13"/>
  <c r="CQ10" i="13"/>
  <c r="CR30" i="13"/>
  <c r="CQ8" i="13"/>
  <c r="DC30" i="13" l="1"/>
  <c r="DC15" i="13"/>
  <c r="DC35" i="13"/>
  <c r="DC24" i="13"/>
  <c r="DC34" i="13"/>
  <c r="DC11" i="13"/>
  <c r="DC25" i="13"/>
  <c r="DC13" i="13"/>
  <c r="DC33" i="13"/>
  <c r="DC16" i="13"/>
  <c r="DC20" i="13"/>
  <c r="DC12" i="13"/>
  <c r="BU5" i="24"/>
  <c r="BT6" i="24"/>
  <c r="DA18" i="13"/>
  <c r="DA8" i="13"/>
  <c r="DA10" i="13"/>
  <c r="DA26" i="13"/>
  <c r="DA21" i="13"/>
  <c r="DA17" i="13"/>
  <c r="DA23" i="13"/>
  <c r="BP7" i="13"/>
  <c r="DA19" i="13"/>
  <c r="DA9" i="13"/>
  <c r="DA22" i="13"/>
  <c r="DA14" i="13"/>
  <c r="CR18" i="13"/>
  <c r="CR21" i="13"/>
  <c r="CR8" i="13"/>
  <c r="CR17" i="13"/>
  <c r="CR9" i="13"/>
  <c r="CR10" i="13"/>
  <c r="CR23" i="13"/>
  <c r="CR22" i="13"/>
  <c r="CR26" i="13"/>
  <c r="AK20" i="25"/>
  <c r="CQ7" i="13"/>
  <c r="CR14" i="13"/>
  <c r="CR19" i="13"/>
  <c r="DC19" i="13" l="1"/>
  <c r="DC14" i="13"/>
  <c r="AK22" i="25"/>
  <c r="AK24" i="25" s="1"/>
  <c r="AK25" i="25" s="1"/>
  <c r="DC26" i="13"/>
  <c r="DC22" i="13"/>
  <c r="DC23" i="13"/>
  <c r="DC10" i="13"/>
  <c r="DC9" i="13"/>
  <c r="DC17" i="13"/>
  <c r="DC8" i="13"/>
  <c r="DC21" i="13"/>
  <c r="DC18" i="13"/>
  <c r="DA7" i="13"/>
  <c r="BU6" i="24"/>
  <c r="BV5" i="24"/>
  <c r="CR7" i="13"/>
  <c r="DC7" i="13" l="1"/>
  <c r="BW5" i="24"/>
  <c r="BV6" i="24"/>
  <c r="BW6" i="24" l="1"/>
  <c r="BX5" i="24"/>
  <c r="BX6" i="24" l="1"/>
  <c r="BY5" i="24"/>
  <c r="BZ5" i="24" l="1"/>
  <c r="BY6" i="24"/>
  <c r="CA5" i="24" l="1"/>
  <c r="BZ6" i="24"/>
  <c r="CB5" i="24" l="1"/>
  <c r="CA6" i="24"/>
  <c r="CC5" i="24" l="1"/>
  <c r="CB6" i="24"/>
  <c r="CD5" i="24" l="1"/>
  <c r="CC6" i="24"/>
  <c r="CD6" i="24" l="1"/>
  <c r="CE5" i="24"/>
  <c r="CE6" i="24" l="1"/>
  <c r="CF5" i="24"/>
  <c r="CG5" i="24" l="1"/>
  <c r="CF6" i="24"/>
  <c r="CG6" i="24" l="1"/>
  <c r="CH5" i="24"/>
  <c r="CH6" i="24" l="1"/>
  <c r="CI5" i="24"/>
  <c r="CI6" i="24" l="1"/>
  <c r="CJ5" i="24"/>
  <c r="CJ6" i="24" l="1"/>
  <c r="CK5" i="24"/>
  <c r="CL5" i="24" l="1"/>
  <c r="CK6" i="24"/>
  <c r="CL6" i="24" l="1"/>
  <c r="CM5" i="24"/>
  <c r="CN5" i="24" l="1"/>
  <c r="CM6" i="24"/>
  <c r="CO5" i="24" l="1"/>
  <c r="CN6" i="24"/>
  <c r="CP5" i="24" l="1"/>
  <c r="CO6" i="24"/>
  <c r="CQ5" i="24" l="1"/>
  <c r="CP6" i="24"/>
  <c r="CR5" i="24" l="1"/>
  <c r="CQ6" i="24"/>
  <c r="CS5" i="24" l="1"/>
  <c r="CR6" i="24"/>
  <c r="CT5" i="24" l="1"/>
  <c r="CS6" i="24"/>
  <c r="CU5" i="24" l="1"/>
  <c r="CT6" i="24"/>
  <c r="CU6" i="24" l="1"/>
  <c r="CV5" i="24"/>
  <c r="CV6" i="24" l="1"/>
  <c r="CW5" i="24"/>
  <c r="CX5" i="24" l="1"/>
  <c r="CW6" i="24"/>
  <c r="CY5" i="24" l="1"/>
  <c r="CX6" i="24"/>
  <c r="CY6" i="24" l="1"/>
  <c r="CZ5" i="24"/>
  <c r="CZ6" i="24" l="1"/>
  <c r="DA5" i="24"/>
  <c r="DB5" i="24" l="1"/>
  <c r="DA6" i="24"/>
  <c r="DB6" i="24" l="1"/>
  <c r="DC5" i="24"/>
  <c r="DC6" i="24" l="1"/>
  <c r="DD5" i="24"/>
  <c r="DE5" i="24" l="1"/>
  <c r="DD6" i="24"/>
  <c r="DE6" i="24" l="1"/>
  <c r="DF5" i="24"/>
  <c r="DG5" i="24" l="1"/>
  <c r="DF6" i="24"/>
  <c r="DG6" i="24" l="1"/>
  <c r="DH5" i="24"/>
  <c r="DH6" i="24" l="1"/>
  <c r="DI5" i="24"/>
  <c r="DJ5" i="24" l="1"/>
  <c r="DI6" i="24"/>
  <c r="DK5" i="24" l="1"/>
  <c r="DJ6" i="24"/>
  <c r="DK6" i="24" l="1"/>
  <c r="DL5" i="24"/>
  <c r="DM5" i="24" l="1"/>
  <c r="DL6" i="24"/>
  <c r="DN5" i="24" l="1"/>
  <c r="DM6" i="24"/>
  <c r="DO5" i="24" l="1"/>
  <c r="DN6" i="24"/>
  <c r="DO6" i="24" l="1"/>
  <c r="DP5" i="24"/>
  <c r="DP6" i="24" l="1"/>
  <c r="DQ5" i="24"/>
  <c r="DR5" i="24" l="1"/>
  <c r="DQ6" i="24"/>
  <c r="DS5" i="24" l="1"/>
  <c r="DR6" i="24"/>
  <c r="DS6" i="24" l="1"/>
  <c r="DT5" i="24"/>
  <c r="DU5" i="24" l="1"/>
  <c r="DT6" i="24"/>
  <c r="DV5" i="24" l="1"/>
  <c r="DU6" i="24"/>
  <c r="DW5" i="24" l="1"/>
  <c r="DV6" i="24"/>
  <c r="DW6" i="24" l="1"/>
  <c r="DX5" i="24"/>
  <c r="DY5" i="24" l="1"/>
  <c r="DX6" i="24"/>
  <c r="DZ5" i="24" l="1"/>
  <c r="DY6" i="24"/>
  <c r="EA5" i="24" l="1"/>
  <c r="DZ6" i="24"/>
  <c r="EA6" i="24" l="1"/>
  <c r="EB5" i="24"/>
  <c r="EC5" i="24" l="1"/>
  <c r="EB6" i="24"/>
  <c r="EC6" i="24" l="1"/>
  <c r="ED5" i="24"/>
  <c r="EE5" i="24" l="1"/>
  <c r="ED6" i="24"/>
  <c r="EE6" i="24" l="1"/>
  <c r="EF5" i="24"/>
  <c r="EG5" i="24" l="1"/>
  <c r="EF6" i="24"/>
  <c r="EG6" i="24" l="1"/>
  <c r="EH5" i="24"/>
  <c r="EH6" i="24" l="1"/>
  <c r="EI5" i="24"/>
  <c r="EJ5" i="24" l="1"/>
  <c r="EI6" i="24"/>
  <c r="EK5" i="24" l="1"/>
  <c r="EJ6" i="24"/>
  <c r="EL5" i="24" l="1"/>
  <c r="EK6" i="24"/>
  <c r="EM5" i="24" l="1"/>
  <c r="EL6" i="24"/>
  <c r="EM6" i="24" l="1"/>
  <c r="EN5" i="24"/>
  <c r="EO5" i="24" l="1"/>
  <c r="EN6" i="24"/>
  <c r="EP5" i="24" l="1"/>
  <c r="EO6" i="24"/>
  <c r="EQ5" i="24" l="1"/>
  <c r="EP6" i="24"/>
  <c r="EQ6" i="24" l="1"/>
  <c r="ER5" i="24"/>
  <c r="ES5" i="24" l="1"/>
  <c r="ER6" i="24"/>
  <c r="ET5" i="24" l="1"/>
  <c r="ES6" i="24"/>
  <c r="EU5" i="24" l="1"/>
  <c r="ET6" i="24"/>
  <c r="EU6" i="24" l="1"/>
  <c r="EV5" i="24"/>
  <c r="EW5" i="24" l="1"/>
  <c r="EV6" i="24"/>
  <c r="EX5" i="24" l="1"/>
  <c r="EW6" i="24"/>
  <c r="EX6" i="24" l="1"/>
  <c r="EY5" i="24"/>
  <c r="EY6" i="24" l="1"/>
  <c r="EZ5" i="24"/>
  <c r="FA5" i="24" l="1"/>
  <c r="EZ6" i="24"/>
  <c r="FB5" i="24" l="1"/>
  <c r="FA6" i="24"/>
  <c r="FC5" i="24" l="1"/>
  <c r="FB6" i="24"/>
  <c r="FD5" i="24" l="1"/>
  <c r="FC6" i="24"/>
  <c r="FD6" i="24" l="1"/>
  <c r="FE5" i="24"/>
  <c r="FF5" i="24" l="1"/>
  <c r="FE6" i="24"/>
  <c r="FG5" i="24" l="1"/>
  <c r="FF6" i="24"/>
  <c r="FH5" i="24" l="1"/>
  <c r="FG6" i="24"/>
  <c r="FI5" i="24" l="1"/>
  <c r="FH6" i="24"/>
  <c r="FJ5" i="24" l="1"/>
  <c r="FI6" i="24"/>
  <c r="FJ6" i="24" l="1"/>
  <c r="FK5" i="24"/>
  <c r="FK6" i="24" l="1"/>
  <c r="FL5" i="24"/>
  <c r="FL6" i="24" l="1"/>
  <c r="FM5" i="24"/>
  <c r="FN5" i="24" l="1"/>
  <c r="FM6" i="24"/>
  <c r="FO5" i="24" l="1"/>
  <c r="FN6" i="24"/>
  <c r="FO6" i="24" l="1"/>
  <c r="FP5" i="24"/>
  <c r="FP6" i="24" l="1"/>
  <c r="FQ5" i="24"/>
  <c r="FR5" i="24" l="1"/>
  <c r="FQ6" i="24"/>
  <c r="FS5" i="24" l="1"/>
  <c r="FR6" i="24"/>
  <c r="FS6" i="24" l="1"/>
  <c r="FT5" i="24"/>
  <c r="FU5" i="24" l="1"/>
  <c r="FT6" i="24"/>
  <c r="FV5" i="24" l="1"/>
  <c r="FU6" i="24"/>
  <c r="FW5" i="24" l="1"/>
  <c r="FV6" i="24"/>
  <c r="FW6" i="24" l="1"/>
  <c r="FX5" i="24"/>
  <c r="FY5" i="24" l="1"/>
  <c r="FX6" i="24"/>
  <c r="FY6" i="24" l="1"/>
  <c r="FZ5" i="24"/>
  <c r="FZ6" i="24" l="1"/>
  <c r="GA5" i="24"/>
  <c r="GA6" i="24" l="1"/>
  <c r="GB5" i="24"/>
  <c r="GC5" i="24" l="1"/>
  <c r="GB6" i="24"/>
  <c r="GD5" i="24" l="1"/>
  <c r="GC6" i="24"/>
  <c r="GE5" i="24" l="1"/>
  <c r="GD6" i="24"/>
  <c r="GF5" i="24" l="1"/>
  <c r="GE6" i="24"/>
  <c r="GG5" i="24" l="1"/>
  <c r="GF6" i="24"/>
  <c r="GH5" i="24" l="1"/>
  <c r="GG6" i="24"/>
  <c r="GH6" i="24" l="1"/>
  <c r="GI5" i="24"/>
  <c r="GJ5" i="24" l="1"/>
  <c r="GI6" i="24"/>
  <c r="GJ6" i="24" l="1"/>
  <c r="GK5" i="24"/>
  <c r="GL5" i="24" l="1"/>
  <c r="GK6" i="24"/>
  <c r="GL6" i="24" l="1"/>
  <c r="GM5" i="24"/>
  <c r="GM6" i="24" l="1"/>
  <c r="GN5" i="24"/>
  <c r="GO5" i="24" l="1"/>
  <c r="GN6" i="24"/>
  <c r="GP5" i="24" l="1"/>
  <c r="GO6" i="24"/>
  <c r="GQ5" i="24" l="1"/>
  <c r="GP6" i="24"/>
  <c r="GQ6" i="24" l="1"/>
  <c r="GR5" i="24"/>
  <c r="GR6" i="24" l="1"/>
  <c r="GS5" i="24"/>
  <c r="GT5" i="24" l="1"/>
  <c r="GS6" i="24"/>
  <c r="GT6" i="24" l="1"/>
  <c r="GU5" i="24"/>
  <c r="GU6" i="24" l="1"/>
  <c r="GV5" i="24"/>
  <c r="GW5" i="24" l="1"/>
  <c r="GV6" i="24"/>
  <c r="GW6" i="24" l="1"/>
  <c r="GX5" i="24"/>
  <c r="GX6" i="24" l="1"/>
  <c r="GY5" i="24"/>
  <c r="GY6" i="24" l="1"/>
  <c r="GZ5" i="24"/>
  <c r="HA5" i="24" l="1"/>
  <c r="GZ6" i="24"/>
  <c r="HB5" i="24" l="1"/>
  <c r="HA6" i="24"/>
  <c r="HC5" i="24" l="1"/>
  <c r="HB6" i="24"/>
  <c r="HC6" i="24" l="1"/>
  <c r="HD5" i="24"/>
  <c r="HE5" i="24" l="1"/>
  <c r="HD6" i="24"/>
  <c r="HF5" i="24" l="1"/>
  <c r="HE6" i="24"/>
  <c r="HF6" i="24" l="1"/>
  <c r="HG5" i="24"/>
  <c r="HG6" i="24" l="1"/>
  <c r="HH5" i="24"/>
  <c r="HI5" i="24" l="1"/>
  <c r="HH6" i="24"/>
  <c r="HJ5" i="24" l="1"/>
  <c r="HI6" i="24"/>
  <c r="HK5" i="24" l="1"/>
  <c r="HJ6" i="24"/>
  <c r="HK6" i="24" l="1"/>
  <c r="HL5" i="24"/>
  <c r="HM5" i="24" l="1"/>
  <c r="HL6" i="24"/>
  <c r="HM6" i="24" l="1"/>
  <c r="HN5" i="24"/>
  <c r="HO5" i="24" l="1"/>
  <c r="HN6" i="24"/>
  <c r="HP5" i="24" l="1"/>
  <c r="HO6" i="24"/>
  <c r="HP6" i="24" l="1"/>
  <c r="HQ5" i="24"/>
  <c r="HR5" i="24" l="1"/>
  <c r="HQ6" i="24"/>
  <c r="HS5" i="24" l="1"/>
  <c r="HR6" i="24"/>
  <c r="HT5" i="24" l="1"/>
  <c r="HS6" i="24"/>
  <c r="HU5" i="24" l="1"/>
  <c r="HT6" i="24"/>
  <c r="HU6" i="24" l="1"/>
  <c r="HV5" i="24"/>
  <c r="HV6" i="24" l="1"/>
  <c r="HW5" i="24"/>
  <c r="HW6" i="24" l="1"/>
  <c r="HX5" i="24"/>
  <c r="HX6" i="24" l="1"/>
  <c r="HY5" i="24"/>
  <c r="HY6" i="24" l="1"/>
  <c r="HZ5" i="24"/>
  <c r="IA5" i="24" l="1"/>
  <c r="HZ6" i="24"/>
  <c r="IA6" i="24" l="1"/>
  <c r="IB5" i="24"/>
  <c r="IB6" i="24" l="1"/>
  <c r="IC5" i="24"/>
  <c r="ID5" i="24" l="1"/>
  <c r="IC6" i="24"/>
  <c r="ID6" i="24" l="1"/>
  <c r="IE5" i="24"/>
  <c r="IF5" i="24" l="1"/>
  <c r="IE6" i="24"/>
  <c r="IG5" i="24" l="1"/>
  <c r="IF6" i="24"/>
  <c r="IH5" i="24" l="1"/>
  <c r="IG6" i="24"/>
  <c r="IH6" i="24" l="1"/>
  <c r="II5" i="24"/>
  <c r="II6" i="24" l="1"/>
  <c r="IJ5" i="24"/>
  <c r="IK5" i="24" l="1"/>
  <c r="IJ6" i="24"/>
  <c r="IK6" i="24" l="1"/>
  <c r="IL5" i="24"/>
  <c r="IL6" i="24" l="1"/>
  <c r="IM5" i="24"/>
  <c r="IN5" i="24" l="1"/>
  <c r="IM6" i="24"/>
  <c r="IN6" i="24" l="1"/>
  <c r="IO5" i="24"/>
  <c r="IP5" i="24" l="1"/>
  <c r="IO6" i="24"/>
  <c r="IQ5" i="24" l="1"/>
  <c r="IP6" i="24"/>
  <c r="IR5" i="24" l="1"/>
  <c r="IQ6" i="24"/>
  <c r="IS5" i="24" l="1"/>
  <c r="IR6" i="24"/>
  <c r="IT5" i="24" l="1"/>
  <c r="IS6" i="24"/>
  <c r="IT6" i="24" l="1"/>
  <c r="IU5" i="24"/>
  <c r="IV5" i="24" l="1"/>
  <c r="IU6" i="24"/>
  <c r="IV6" i="24" l="1"/>
  <c r="IW5" i="24"/>
  <c r="IW6" i="24" l="1"/>
  <c r="IX5" i="24"/>
  <c r="IY5" i="24" l="1"/>
  <c r="IX6" i="24"/>
  <c r="IY6" i="24" l="1"/>
  <c r="IZ5" i="24"/>
  <c r="IZ6" i="24" l="1"/>
  <c r="JA5" i="24"/>
  <c r="JB5" i="24" l="1"/>
  <c r="JA6" i="24"/>
  <c r="JC5" i="24" l="1"/>
  <c r="JB6" i="24"/>
  <c r="JD5" i="24" l="1"/>
  <c r="JC6" i="24"/>
  <c r="JE5" i="24" l="1"/>
  <c r="JD6" i="24"/>
  <c r="JF5" i="24" l="1"/>
  <c r="JE6" i="24"/>
  <c r="JF6" i="24" l="1"/>
  <c r="JG5" i="24"/>
  <c r="JG6" i="24" l="1"/>
  <c r="JH5" i="24"/>
  <c r="JH6" i="24" l="1"/>
  <c r="JI5" i="24"/>
  <c r="JJ5" i="24" l="1"/>
  <c r="JI6" i="24"/>
  <c r="JK5" i="24" l="1"/>
  <c r="JJ6" i="24"/>
  <c r="JL5" i="24" l="1"/>
  <c r="JK6" i="24"/>
  <c r="JM5" i="24" l="1"/>
  <c r="JL6" i="24"/>
  <c r="JN5" i="24" l="1"/>
  <c r="JM6" i="24"/>
  <c r="JN6" i="24" l="1"/>
  <c r="JO5" i="24"/>
  <c r="JO6" i="24" l="1"/>
  <c r="JP5" i="24"/>
  <c r="JQ5" i="24" l="1"/>
  <c r="JP6" i="24"/>
  <c r="JQ6" i="24" l="1"/>
  <c r="JR5" i="24"/>
  <c r="JR6" i="24" l="1"/>
  <c r="JS5" i="24"/>
  <c r="JS6" i="24" l="1"/>
  <c r="JT5" i="24"/>
  <c r="JT6" i="24" l="1"/>
  <c r="JU5" i="24"/>
  <c r="JV5" i="24" l="1"/>
  <c r="JU6" i="24"/>
  <c r="JW5" i="24" l="1"/>
  <c r="JV6" i="24"/>
  <c r="JX5" i="24" l="1"/>
  <c r="JW6" i="24"/>
  <c r="JY5" i="24" l="1"/>
  <c r="JX6" i="24"/>
  <c r="JY6" i="24" l="1"/>
  <c r="JZ5" i="24"/>
  <c r="KA5" i="24" l="1"/>
  <c r="JZ6" i="24"/>
  <c r="KB5" i="24" l="1"/>
  <c r="KA6" i="24"/>
  <c r="KB6" i="24" l="1"/>
  <c r="KC5" i="24"/>
  <c r="KD5" i="24" l="1"/>
  <c r="KC6" i="24"/>
  <c r="KE5" i="24" l="1"/>
  <c r="KD6" i="24"/>
  <c r="KF5" i="24" l="1"/>
  <c r="KE6" i="24"/>
  <c r="KG5" i="24" l="1"/>
  <c r="KF6" i="24"/>
  <c r="KH5" i="24" l="1"/>
  <c r="KG6" i="24"/>
  <c r="KH6" i="24" l="1"/>
  <c r="KI5" i="24"/>
  <c r="KI6" i="24" l="1"/>
  <c r="KJ5" i="24"/>
  <c r="KJ6" i="24" l="1"/>
  <c r="KK5" i="24"/>
  <c r="KK6" i="24" l="1"/>
  <c r="KL5" i="24"/>
  <c r="KM5" i="24" l="1"/>
  <c r="KL6" i="24"/>
  <c r="KM6" i="24" l="1"/>
  <c r="KN5" i="24"/>
  <c r="KN6" i="24" l="1"/>
  <c r="KO5" i="24"/>
  <c r="KP5" i="24" l="1"/>
  <c r="KO6" i="24"/>
  <c r="KQ5" i="24" l="1"/>
  <c r="KP6" i="24"/>
  <c r="KR5" i="24" l="1"/>
  <c r="KQ6" i="24"/>
  <c r="KS5" i="24" l="1"/>
  <c r="KR6" i="24"/>
  <c r="KT5" i="24" l="1"/>
  <c r="KS6" i="24"/>
  <c r="KT6" i="24" l="1"/>
  <c r="KU5" i="24"/>
  <c r="KU6" i="24" l="1"/>
  <c r="KV5" i="24"/>
  <c r="KW5" i="24" l="1"/>
  <c r="KV6" i="24"/>
  <c r="KW6" i="24" l="1"/>
  <c r="KX5" i="24"/>
  <c r="KX6" i="24" l="1"/>
  <c r="KY5" i="24"/>
  <c r="KY6" i="24" l="1"/>
  <c r="KZ5" i="24"/>
  <c r="KZ6" i="24" l="1"/>
  <c r="LA5" i="24"/>
  <c r="LB5" i="24" l="1"/>
  <c r="LA6" i="24"/>
  <c r="LC5" i="24" l="1"/>
  <c r="LB6" i="24"/>
  <c r="LD5" i="24" l="1"/>
  <c r="LC6" i="24"/>
  <c r="LE5" i="24" l="1"/>
  <c r="LD6" i="24"/>
  <c r="LF5" i="24" l="1"/>
  <c r="LE6" i="24"/>
  <c r="LF6" i="24" l="1"/>
  <c r="LG5" i="24"/>
  <c r="LH5" i="24" l="1"/>
  <c r="LG6" i="24"/>
  <c r="LI5" i="24" l="1"/>
  <c r="LH6" i="24"/>
  <c r="LI6" i="24" l="1"/>
  <c r="LJ5" i="24"/>
  <c r="LK5" i="24" l="1"/>
  <c r="LJ6" i="24"/>
  <c r="LK6" i="24" l="1"/>
  <c r="LL5" i="24"/>
  <c r="LL6" i="24" l="1"/>
  <c r="LM5" i="24"/>
  <c r="LN5" i="24" l="1"/>
  <c r="LM6" i="24"/>
  <c r="LO5" i="24" l="1"/>
  <c r="LN6" i="24"/>
  <c r="LP5" i="24" l="1"/>
  <c r="LO6" i="24"/>
  <c r="LP6" i="24" l="1"/>
  <c r="LQ5" i="24"/>
  <c r="LR5" i="24" l="1"/>
  <c r="LQ6" i="24"/>
  <c r="LR6" i="24" l="1"/>
  <c r="LS5" i="24"/>
  <c r="LS6" i="24" l="1"/>
  <c r="LT5" i="24"/>
  <c r="LT6" i="24" l="1"/>
  <c r="LU5" i="24"/>
  <c r="LV5" i="24" l="1"/>
  <c r="LU6" i="24"/>
  <c r="LW5" i="24" l="1"/>
  <c r="LV6" i="24"/>
  <c r="LX5" i="24" l="1"/>
  <c r="LW6" i="24"/>
  <c r="LY5" i="24" l="1"/>
  <c r="LX6" i="24"/>
  <c r="LZ5" i="24" l="1"/>
  <c r="LY6" i="24"/>
  <c r="LZ6" i="24" l="1"/>
  <c r="MA5" i="24"/>
  <c r="MA6" i="24" l="1"/>
  <c r="MB5" i="24"/>
  <c r="MC5" i="24" l="1"/>
  <c r="MB6" i="24"/>
  <c r="MC6" i="24" l="1"/>
  <c r="MD5" i="24"/>
  <c r="MD6" i="24" l="1"/>
  <c r="ME5" i="24"/>
  <c r="ME6" i="24" l="1"/>
  <c r="MF5" i="24"/>
  <c r="MF6" i="24" l="1"/>
  <c r="MG5" i="24"/>
  <c r="MH5" i="24" l="1"/>
  <c r="MG6" i="24"/>
  <c r="MI5" i="24" l="1"/>
  <c r="MH6" i="24"/>
  <c r="MJ5" i="24" l="1"/>
  <c r="MI6" i="24"/>
  <c r="MK5" i="24" l="1"/>
  <c r="MJ6" i="24"/>
  <c r="ML5" i="24" l="1"/>
  <c r="MK6" i="24"/>
  <c r="ML6" i="24" l="1"/>
  <c r="MM5" i="24"/>
  <c r="MN5" i="24" l="1"/>
  <c r="MM6" i="24"/>
  <c r="MN6" i="24" l="1"/>
  <c r="MO5" i="24"/>
  <c r="MO6" i="24" l="1"/>
  <c r="MP5" i="24"/>
  <c r="MQ5" i="24" l="1"/>
  <c r="MP6" i="24"/>
  <c r="MQ6" i="24" l="1"/>
  <c r="MR5" i="24"/>
  <c r="MR6" i="24" l="1"/>
  <c r="MS5" i="24"/>
  <c r="MT5" i="24" l="1"/>
  <c r="MS6" i="24"/>
  <c r="MU5" i="24" l="1"/>
  <c r="MT6" i="24"/>
  <c r="MV5" i="24" l="1"/>
  <c r="MU6" i="24"/>
  <c r="MV6" i="24" l="1"/>
  <c r="MW5" i="24"/>
  <c r="MW6" i="24" l="1"/>
  <c r="MX5" i="24"/>
  <c r="MX6" i="24" l="1"/>
  <c r="MY5" i="24"/>
  <c r="MY6" i="24" l="1"/>
  <c r="MZ5" i="24"/>
  <c r="NA5" i="24" l="1"/>
  <c r="MZ6" i="24"/>
  <c r="NA6" i="24" l="1"/>
  <c r="NB5" i="24"/>
  <c r="NC5" i="24" l="1"/>
  <c r="NB6" i="24"/>
  <c r="NC6" i="24" l="1"/>
  <c r="ND5" i="24"/>
  <c r="ND6" i="24" l="1"/>
  <c r="NE5" i="24"/>
  <c r="NF5" i="24" l="1"/>
  <c r="NE6" i="24"/>
  <c r="NF6" i="24" l="1"/>
  <c r="NG5" i="24"/>
  <c r="NH5" i="24" l="1"/>
  <c r="NG6" i="24"/>
  <c r="NI5" i="24" l="1"/>
  <c r="NH6" i="24"/>
  <c r="NJ5" i="24" l="1"/>
  <c r="NI6" i="24"/>
  <c r="NK5" i="24" l="1"/>
  <c r="NJ6" i="24"/>
  <c r="NK6" i="24" l="1"/>
  <c r="NL5" i="24"/>
  <c r="NL6" i="24" s="1"/>
  <c r="AD63" i="6"/>
  <c r="AD62" i="6"/>
  <c r="AD64" i="6"/>
  <c r="AD61" i="6"/>
  <c r="AD68" i="6"/>
  <c r="AA68" i="6"/>
  <c r="AA62" i="6"/>
  <c r="AA64" i="6"/>
  <c r="AA61" i="6"/>
  <c r="AA63" i="6"/>
  <c r="AG68" i="6"/>
  <c r="AG64" i="6"/>
  <c r="AG62" i="6"/>
  <c r="AG61" i="6"/>
  <c r="AG63" i="6"/>
  <c r="X64" i="6"/>
  <c r="X62" i="6"/>
  <c r="X63" i="6"/>
  <c r="X61" i="6"/>
  <c r="X68" i="6"/>
  <c r="W63" i="6"/>
  <c r="W68" i="6"/>
  <c r="W62" i="6"/>
  <c r="W61" i="6"/>
  <c r="W64" i="6"/>
  <c r="P62" i="6"/>
  <c r="P64" i="6"/>
  <c r="P63" i="6"/>
  <c r="P61" i="6"/>
  <c r="P68" i="6"/>
  <c r="AJ62" i="6"/>
  <c r="AJ68" i="6"/>
  <c r="AJ63" i="6"/>
  <c r="AJ61" i="6"/>
  <c r="AJ64" i="6"/>
  <c r="AK64" i="6"/>
  <c r="AK62" i="6"/>
  <c r="AK68" i="6"/>
  <c r="AK61" i="6"/>
  <c r="AK63" i="6"/>
  <c r="S68" i="6"/>
  <c r="S63" i="6"/>
  <c r="S62" i="6"/>
  <c r="S61" i="6"/>
  <c r="S64" i="6"/>
  <c r="U62" i="6"/>
  <c r="U63" i="6"/>
  <c r="U68" i="6"/>
  <c r="U61" i="6"/>
  <c r="U64" i="6"/>
  <c r="Y68" i="6"/>
  <c r="Y62" i="6"/>
  <c r="Y64" i="6"/>
  <c r="Y61" i="6"/>
  <c r="Y63" i="6"/>
  <c r="Z64" i="6"/>
  <c r="Z68" i="6"/>
  <c r="Z63" i="6"/>
  <c r="Z61" i="6"/>
  <c r="Z62" i="6"/>
  <c r="Q62" i="6"/>
  <c r="Q64" i="6"/>
  <c r="Q63" i="6"/>
  <c r="Q61" i="6"/>
  <c r="Q68" i="6"/>
  <c r="AE68" i="6"/>
  <c r="AE62" i="6"/>
  <c r="AE64" i="6"/>
  <c r="AE61" i="6"/>
  <c r="AE63" i="6"/>
  <c r="R64" i="6"/>
  <c r="R63" i="6"/>
  <c r="R62" i="6"/>
  <c r="R61" i="6"/>
  <c r="R68" i="6"/>
  <c r="AF64" i="6"/>
  <c r="AF62" i="6"/>
  <c r="AF63" i="6"/>
  <c r="AF61" i="6"/>
  <c r="AF68" i="6"/>
  <c r="T62" i="6"/>
  <c r="T63" i="6"/>
  <c r="T64" i="6"/>
  <c r="T61" i="6"/>
  <c r="T68" i="6"/>
  <c r="AH64" i="6"/>
  <c r="AH68" i="6"/>
  <c r="AH63" i="6"/>
  <c r="AH61" i="6"/>
  <c r="AH62" i="6"/>
  <c r="AC62" i="6"/>
  <c r="AC68" i="6"/>
  <c r="AC64" i="6"/>
  <c r="AC61" i="6"/>
  <c r="AC63" i="6"/>
  <c r="AB62" i="6"/>
  <c r="AB63" i="6"/>
  <c r="AB68" i="6"/>
  <c r="AB61" i="6"/>
  <c r="AB64" i="6"/>
  <c r="V68" i="6"/>
  <c r="V64" i="6"/>
  <c r="V62" i="6"/>
  <c r="V61" i="6"/>
  <c r="V63" i="6"/>
  <c r="AI64" i="6"/>
  <c r="AI68" i="6"/>
  <c r="AI62" i="6"/>
  <c r="AI61" i="6"/>
  <c r="AI6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  <author>Valdueza</author>
    <author>Lopez Rabat.Sonia</author>
  </authors>
  <commentList>
    <comment ref="W15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Compensación de horas por comisión.
</t>
        </r>
      </text>
    </comment>
    <comment ref="G1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MARIA GALAN. DOBLA POR INCIDENCIA</t>
        </r>
      </text>
    </comment>
    <comment ref="R3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Valdueza:</t>
        </r>
        <r>
          <rPr>
            <sz val="9"/>
            <color indexed="81"/>
            <rFont val="Tahoma"/>
            <family val="2"/>
          </rPr>
          <t xml:space="preserve">
Pendiente de decidir si quiere Horas/Doblaje</t>
        </r>
      </text>
    </comment>
    <comment ref="AJ42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HORAS DE COMISIÓN.
</t>
        </r>
      </text>
    </comment>
    <comment ref="F48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9" authorId="0" shapeId="0" xr:uid="{00000000-0006-0000-0200-000006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50" authorId="0" shapeId="0" xr:uid="{00000000-0006-0000-0200-000007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200-000008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W51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Lopez Rabat.Sonia:</t>
        </r>
        <r>
          <rPr>
            <sz val="9"/>
            <color indexed="81"/>
            <rFont val="Tahoma"/>
            <family val="2"/>
          </rPr>
          <t xml:space="preserve">
NO PUEDE M EL LUNES 20</t>
        </r>
      </text>
    </comment>
    <comment ref="X58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3ªB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T1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Asistencia a Comisiones de Higiene de Manos
</t>
        </r>
      </text>
    </comment>
    <comment ref="F47" authorId="0" shapeId="0" xr:uid="{00000000-0006-0000-0300-000002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0" authorId="0" shapeId="0" xr:uid="{00000000-0006-0000-0300-000005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I5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HACE LA TARDE DE JORGE
</t>
        </r>
      </text>
    </comment>
    <comment ref="U57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CUBRO CON PERSONAL CEX</t>
        </r>
      </text>
    </comment>
    <comment ref="J67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1 ENFERMERA DE UHP
</t>
        </r>
      </text>
    </comment>
    <comment ref="U68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Cubre  CEX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Q13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DIETAS
</t>
        </r>
      </text>
    </comment>
    <comment ref="Z1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8:30H Reunión</t>
        </r>
      </text>
    </comment>
    <comment ref="P1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DIETAS
</t>
        </r>
      </text>
    </comment>
    <comment ref="M26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PREHABILITACIÓN
</t>
        </r>
      </text>
    </comment>
    <comment ref="F47" authorId="0" shapeId="0" xr:uid="{00000000-0006-0000-0400-000005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400-000007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400-000008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N6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1  DUE 3B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N2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14:00H Contenciones</t>
        </r>
      </text>
    </comment>
    <comment ref="F47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500-000004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500-000005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F47" authorId="0" shapeId="0" xr:uid="{00000000-0006-0000-0600-000001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600-000002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600-000003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F47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700-000002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700-000003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X56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6" authorId="0" shapeId="0" xr:uid="{00000000-0006-0000-0800-000002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6" authorId="0" shapeId="0" xr:uid="{00000000-0006-0000-0800-000003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58" authorId="0" shapeId="0" xr:uid="{00000000-0006-0000-0800-000004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8" authorId="0" shapeId="0" xr:uid="{00000000-0006-0000-0800-000005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8" authorId="0" shapeId="0" xr:uid="{00000000-0006-0000-0800-000006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X40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SILVIA:
ERA N. PIDO T 
PEPI:
CAMBIA LA TARDE POR LA MAÑANA CON CANDELA MORENO</t>
        </r>
      </text>
    </comment>
    <comment ref="J5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DIALISIS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AF29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6" authorId="0" shapeId="0" xr:uid="{00000000-0006-0000-0B00-000002000000}">
      <text>
        <r>
          <rPr>
            <sz val="9"/>
            <color indexed="81"/>
            <rFont val="Tahoma"/>
            <family val="2"/>
          </rPr>
          <t xml:space="preserve">ALMACENES
</t>
        </r>
      </text>
    </comment>
  </commentList>
</comments>
</file>

<file path=xl/sharedStrings.xml><?xml version="1.0" encoding="utf-8"?>
<sst xmlns="http://schemas.openxmlformats.org/spreadsheetml/2006/main" count="7649" uniqueCount="305">
  <si>
    <t>Jor</t>
  </si>
  <si>
    <t>unidad:</t>
  </si>
  <si>
    <t>fecha de modificación:</t>
  </si>
  <si>
    <t>CATEGORIA:</t>
  </si>
  <si>
    <t>L</t>
  </si>
  <si>
    <t>M</t>
  </si>
  <si>
    <t>X</t>
  </si>
  <si>
    <t>J</t>
  </si>
  <si>
    <t>V</t>
  </si>
  <si>
    <t>S</t>
  </si>
  <si>
    <t>D</t>
  </si>
  <si>
    <t>TOTAL</t>
  </si>
  <si>
    <t>turno</t>
  </si>
  <si>
    <t>NOMBRE Y APELLIDOS</t>
  </si>
  <si>
    <t>Categoría</t>
  </si>
  <si>
    <t>Unidad</t>
  </si>
  <si>
    <t>tipo de</t>
  </si>
  <si>
    <t>contrato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</si>
  <si>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</si>
  <si>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</si>
  <si>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</si>
  <si>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</si>
  <si>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</si>
  <si>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</si>
  <si>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</si>
  <si>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</si>
  <si>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</si>
  <si>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</si>
  <si>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</si>
  <si>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</si>
  <si>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MANUAL</t>
  </si>
  <si>
    <t>T</t>
  </si>
  <si>
    <t>N</t>
  </si>
  <si>
    <t>Tlf1.</t>
  </si>
  <si>
    <t>Tlf2.</t>
  </si>
  <si>
    <t>mail</t>
  </si>
  <si>
    <t>DNI</t>
  </si>
  <si>
    <t>Nº de empleado</t>
  </si>
  <si>
    <t>JORNADA ANUAL</t>
  </si>
  <si>
    <t>Presencias Maximas</t>
  </si>
  <si>
    <t>G24</t>
  </si>
  <si>
    <t>Presencias Mínimas</t>
  </si>
  <si>
    <t>TURNO</t>
  </si>
  <si>
    <t>LISTA DE FESTIVOS DEL AÑO</t>
  </si>
  <si>
    <t>FRACCIÓN</t>
  </si>
  <si>
    <t>JORNADA</t>
  </si>
  <si>
    <t>FRACCION</t>
  </si>
  <si>
    <t>SUBPATR</t>
  </si>
  <si>
    <t>SI</t>
  </si>
  <si>
    <t>NO</t>
  </si>
  <si>
    <t>CÓD. SUBST</t>
  </si>
  <si>
    <t>PATRÓN DE TURNOS</t>
  </si>
  <si>
    <t>Tipo de contrato</t>
  </si>
  <si>
    <t>JORNADA MENSUAL</t>
  </si>
  <si>
    <t>JORNADA ACUMULADA</t>
  </si>
  <si>
    <t>OTROS</t>
  </si>
  <si>
    <t>DIAS PERIODO</t>
  </si>
  <si>
    <t>VAC.
DISFR.</t>
  </si>
  <si>
    <t>VAC.
PEND.</t>
  </si>
  <si>
    <t>LD</t>
  </si>
  <si>
    <t>DISFR</t>
  </si>
  <si>
    <t>LD
GEN</t>
  </si>
  <si>
    <t>Nm</t>
  </si>
  <si>
    <t>PRESENCIAS POR TURNO PATRÓN</t>
  </si>
  <si>
    <t>HORAS D</t>
  </si>
  <si>
    <t>HORAS N</t>
  </si>
  <si>
    <t>REDUCIBLE</t>
  </si>
  <si>
    <t>Dm</t>
  </si>
  <si>
    <t>Mc</t>
  </si>
  <si>
    <t>Tc</t>
  </si>
  <si>
    <t>Nr</t>
  </si>
  <si>
    <t>Tm</t>
  </si>
  <si>
    <t>D2c</t>
  </si>
  <si>
    <t>Nmr</t>
  </si>
  <si>
    <t>*B*</t>
  </si>
  <si>
    <t>AT</t>
  </si>
  <si>
    <t>P*</t>
  </si>
  <si>
    <t>H.
DIA</t>
  </si>
  <si>
    <t>NOCHES</t>
  </si>
  <si>
    <t>LL</t>
  </si>
  <si>
    <t>NOCHES
&lt; 42</t>
  </si>
  <si>
    <t>NOCHES
&gt;= 42</t>
  </si>
  <si>
    <t>H. R.
NOCHE</t>
  </si>
  <si>
    <t>H. P.
NOCHE</t>
  </si>
  <si>
    <t>JORNADA TEÓRICA</t>
  </si>
  <si>
    <t>JT MES</t>
  </si>
  <si>
    <t>BALANCE
MES</t>
  </si>
  <si>
    <t>JT
ACUM.</t>
  </si>
  <si>
    <t>BALANCE
ACUM.</t>
  </si>
  <si>
    <t>Mañana</t>
  </si>
  <si>
    <t>Tarde</t>
  </si>
  <si>
    <t>Noche</t>
  </si>
  <si>
    <t>Guardia 24h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</si>
  <si>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</si>
  <si>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</si>
  <si>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</si>
  <si>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</si>
  <si>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</si>
  <si>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</si>
  <si>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</si>
  <si>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</si>
  <si>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</si>
  <si>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</si>
  <si>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</si>
  <si>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</si>
  <si>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Día</t>
  </si>
  <si>
    <t>G</t>
  </si>
  <si>
    <t>P2</t>
  </si>
  <si>
    <t>21*</t>
  </si>
  <si>
    <t>PM</t>
  </si>
  <si>
    <t>P1</t>
  </si>
  <si>
    <t>CA*</t>
  </si>
  <si>
    <t>VT*</t>
  </si>
  <si>
    <t>NOMBRE TURNO</t>
  </si>
  <si>
    <t>SIGLA TURNO</t>
  </si>
  <si>
    <t>PATRÓN DE TURNOS ORIGINAL</t>
  </si>
  <si>
    <t>PATRÓN DESPLAZADO</t>
  </si>
  <si>
    <t>SI(O(ESBLANCO(Plantilla!C7);ESBLANCO(E10));"";Plantilla!C7)</t>
  </si>
  <si>
    <t>DESPL.</t>
  </si>
  <si>
    <t>AÑO</t>
  </si>
  <si>
    <t>SEMANAS</t>
  </si>
  <si>
    <t>Clave
Planilla</t>
  </si>
  <si>
    <t>Titular al que sustituye /
Clave de planilla</t>
  </si>
  <si>
    <t>VA</t>
  </si>
  <si>
    <t>FEST.
MES</t>
  </si>
  <si>
    <t>FEST.
ACUM</t>
  </si>
  <si>
    <t>INFORME DE ACTIVIDAD LABORAL DEL EMPLEADO</t>
  </si>
  <si>
    <t>Nº Empleado</t>
  </si>
  <si>
    <t>Nombre y apellidos:</t>
  </si>
  <si>
    <t>DNI:</t>
  </si>
  <si>
    <t>Unidad:</t>
  </si>
  <si>
    <t>Categoría Prof.:</t>
  </si>
  <si>
    <t>Jornada trabajada</t>
  </si>
  <si>
    <t>Jornada teórica</t>
  </si>
  <si>
    <t>BALANCE</t>
  </si>
  <si>
    <t>HORAS</t>
  </si>
  <si>
    <t>Mañana 6h</t>
  </si>
  <si>
    <t>Tarde 6h</t>
  </si>
  <si>
    <t>Noche 12h</t>
  </si>
  <si>
    <t>Nº COLEGIADO</t>
  </si>
  <si>
    <t>-</t>
  </si>
  <si>
    <t>EB</t>
  </si>
  <si>
    <t>Hosp. Médica</t>
  </si>
  <si>
    <t>ESTHER</t>
  </si>
  <si>
    <t>MORAL MINGUEZ</t>
  </si>
  <si>
    <t>ENFERMERÍA</t>
  </si>
  <si>
    <t>Beatriz Mayoral Villén (75%)</t>
  </si>
  <si>
    <t>Maria Isabel Berdié Calle</t>
  </si>
  <si>
    <t>César Fuentes Poza (75%)</t>
  </si>
  <si>
    <t>Virginia Postigo Órtiz</t>
  </si>
  <si>
    <t>Rosa Aguirre Rodríguez (75%)</t>
  </si>
  <si>
    <t>Lourdes Pozo Rojo</t>
  </si>
  <si>
    <t>Fátima Miner Gómez</t>
  </si>
  <si>
    <t>Sara Rincón Troya</t>
  </si>
  <si>
    <t>Patricia Sánz Moya (80%)</t>
  </si>
  <si>
    <t>Débora Gómez Da Veiga</t>
  </si>
  <si>
    <t xml:space="preserve">Carolina Roncero Jorge </t>
  </si>
  <si>
    <t>Gema Gómez Treitas</t>
  </si>
  <si>
    <t>Juan Carlos Quintero Olivares</t>
  </si>
  <si>
    <t>Sara Álvarez Velasco</t>
  </si>
  <si>
    <t>Juan Manzano Álgora (67%)</t>
  </si>
  <si>
    <t>Sandra Pestana Rubio</t>
  </si>
  <si>
    <t>Sonia Enriquez Vázquéz</t>
  </si>
  <si>
    <t>Belén Fernández López-Infante</t>
  </si>
  <si>
    <t>Marisa Gálvez Benites</t>
  </si>
  <si>
    <t>Almudena García Martínez</t>
  </si>
  <si>
    <t>Irene Sánchez Elvira</t>
  </si>
  <si>
    <t>Jose Carlos Martín Adán</t>
  </si>
  <si>
    <t>Natalia Máñez Toledo</t>
  </si>
  <si>
    <t>Richard Sánchez Camacho</t>
  </si>
  <si>
    <t>Patricia González Arcenegui</t>
  </si>
  <si>
    <t>Rocío Rivilla Pérez (60%)</t>
  </si>
  <si>
    <t xml:space="preserve">Janira Ramírez Álvarez </t>
  </si>
  <si>
    <t>Sheila Ayllón García</t>
  </si>
  <si>
    <t>Cristina Barón Lozano (50%)</t>
  </si>
  <si>
    <t>Esther Moral Minguez</t>
  </si>
  <si>
    <t xml:space="preserve">Nora Hernandez Robles </t>
  </si>
  <si>
    <t>Alicia López Solis</t>
  </si>
  <si>
    <t>MªHenar Carpintero Caballero</t>
  </si>
  <si>
    <t>Vanesa de la Fuente Navarro (75%)</t>
  </si>
  <si>
    <t>CA</t>
  </si>
  <si>
    <t>VTA</t>
  </si>
  <si>
    <t>BM</t>
  </si>
  <si>
    <t>Camelia Medves Menyhart</t>
  </si>
  <si>
    <t>Ana de la Torre Fernández</t>
  </si>
  <si>
    <t>Rebeca Constante Ramírez</t>
  </si>
  <si>
    <r>
      <t>T;</t>
    </r>
    <r>
      <rPr>
        <b/>
        <sz val="16"/>
        <color rgb="FF00B050"/>
        <rFont val="Arial"/>
        <family val="2"/>
      </rPr>
      <t>N</t>
    </r>
  </si>
  <si>
    <r>
      <rPr>
        <b/>
        <sz val="16"/>
        <color rgb="FF00B050"/>
        <rFont val="Arial"/>
        <family val="2"/>
      </rPr>
      <t>M</t>
    </r>
    <r>
      <rPr>
        <sz val="16"/>
        <rFont val="Arial"/>
        <family val="2"/>
      </rPr>
      <t>;T</t>
    </r>
  </si>
  <si>
    <r>
      <t>M;</t>
    </r>
    <r>
      <rPr>
        <b/>
        <sz val="16"/>
        <color rgb="FF00B050"/>
        <rFont val="Arial"/>
        <family val="2"/>
      </rPr>
      <t>N</t>
    </r>
  </si>
  <si>
    <t>PX</t>
  </si>
  <si>
    <t>PF</t>
  </si>
  <si>
    <r>
      <t>T;</t>
    </r>
    <r>
      <rPr>
        <b/>
        <sz val="16"/>
        <color rgb="FFFF0000"/>
        <rFont val="Arial"/>
        <family val="2"/>
      </rPr>
      <t>N</t>
    </r>
  </si>
  <si>
    <t>CH(7)</t>
  </si>
  <si>
    <t>M;T</t>
  </si>
  <si>
    <t>DC</t>
  </si>
  <si>
    <t xml:space="preserve">Irene de la Fuente </t>
  </si>
  <si>
    <t>Elena Bricio Ortiz (99%)</t>
  </si>
  <si>
    <t>Elena Cecilia Bolocán (24%)</t>
  </si>
  <si>
    <t>Andrea Valtueña Tejedor (100%)</t>
  </si>
  <si>
    <t>Adela Ioana Horj (93%)</t>
  </si>
  <si>
    <t>BPSO</t>
  </si>
  <si>
    <t>Irene de la Fuente Méndez</t>
  </si>
  <si>
    <t>Jessica Rubina Vilchez (ECH) (50%)</t>
  </si>
  <si>
    <t xml:space="preserve">Cristina Bruña Sánchez </t>
  </si>
  <si>
    <t>Daniel Bonacasa García</t>
  </si>
  <si>
    <t xml:space="preserve">Claudia Sacristan Marín </t>
  </si>
  <si>
    <t>P</t>
  </si>
  <si>
    <t>Jorge Pérez Pérez</t>
  </si>
  <si>
    <t>AC</t>
  </si>
  <si>
    <t>AP</t>
  </si>
  <si>
    <t>Anamaria Ianellis Caldera</t>
  </si>
  <si>
    <t>T;N</t>
  </si>
  <si>
    <t>Lucía Ortega Herranz</t>
  </si>
  <si>
    <t>x</t>
  </si>
  <si>
    <t>M;T(0)</t>
  </si>
  <si>
    <t>M(0)</t>
  </si>
  <si>
    <t>EB(7)</t>
  </si>
  <si>
    <r>
      <rPr>
        <b/>
        <sz val="16"/>
        <color rgb="FF2B0AB6"/>
        <rFont val="Arial"/>
        <family val="2"/>
      </rPr>
      <t>M(0)</t>
    </r>
    <r>
      <rPr>
        <sz val="16"/>
        <rFont val="Arial"/>
        <family val="2"/>
      </rPr>
      <t>;T</t>
    </r>
  </si>
  <si>
    <r>
      <rPr>
        <b/>
        <sz val="16"/>
        <color rgb="FF00B050"/>
        <rFont val="Arial"/>
        <family val="2"/>
      </rPr>
      <t>M</t>
    </r>
    <r>
      <rPr>
        <sz val="16"/>
        <rFont val="Arial"/>
        <family val="2"/>
      </rPr>
      <t>;N</t>
    </r>
  </si>
  <si>
    <r>
      <rPr>
        <b/>
        <sz val="16"/>
        <color rgb="FF2B0AB6"/>
        <rFont val="Arial"/>
        <family val="2"/>
      </rPr>
      <t>T(0)</t>
    </r>
    <r>
      <rPr>
        <sz val="16"/>
        <rFont val="Arial"/>
        <family val="2"/>
      </rPr>
      <t>;N</t>
    </r>
  </si>
  <si>
    <r>
      <t>M(0);</t>
    </r>
    <r>
      <rPr>
        <b/>
        <sz val="16"/>
        <color rgb="FFFF0000"/>
        <rFont val="Arial"/>
        <family val="2"/>
      </rPr>
      <t>N</t>
    </r>
  </si>
  <si>
    <r>
      <t>Mc;</t>
    </r>
    <r>
      <rPr>
        <b/>
        <sz val="16"/>
        <color rgb="FFFF0000"/>
        <rFont val="Arial"/>
        <family val="2"/>
      </rPr>
      <t>N</t>
    </r>
  </si>
  <si>
    <t>Gemma Telléz Galán</t>
  </si>
  <si>
    <t>T(0)</t>
  </si>
  <si>
    <r>
      <rPr>
        <b/>
        <sz val="16"/>
        <color rgb="FFFF0000"/>
        <rFont val="Arial"/>
        <family val="2"/>
      </rPr>
      <t>M</t>
    </r>
    <r>
      <rPr>
        <sz val="16"/>
        <rFont val="Arial"/>
        <family val="2"/>
      </rPr>
      <t>;T</t>
    </r>
  </si>
  <si>
    <t>F</t>
  </si>
  <si>
    <t>Sandra Ana Garrido Maestro</t>
  </si>
  <si>
    <t>PC</t>
  </si>
  <si>
    <t>PI</t>
  </si>
  <si>
    <t>Paula González Morán</t>
  </si>
  <si>
    <t>Sergio Bravo Sánchez</t>
  </si>
  <si>
    <r>
      <rPr>
        <b/>
        <sz val="16"/>
        <color rgb="FFFF0000"/>
        <rFont val="Arial"/>
        <family val="2"/>
      </rPr>
      <t>T</t>
    </r>
    <r>
      <rPr>
        <sz val="16"/>
        <rFont val="Arial"/>
        <family val="2"/>
      </rPr>
      <t>;N</t>
    </r>
  </si>
  <si>
    <t>Myriam Corcobado (50%)</t>
  </si>
  <si>
    <t>PT</t>
  </si>
  <si>
    <t>N(0)</t>
  </si>
  <si>
    <t>EB(10)</t>
  </si>
  <si>
    <r>
      <rPr>
        <b/>
        <sz val="16"/>
        <color rgb="FF2B0AB6"/>
        <rFont val="Arial"/>
        <family val="2"/>
      </rPr>
      <t>M(0)</t>
    </r>
    <r>
      <rPr>
        <b/>
        <sz val="16"/>
        <color rgb="FF00B050"/>
        <rFont val="Arial"/>
        <family val="2"/>
      </rPr>
      <t>;T</t>
    </r>
  </si>
  <si>
    <t>PD</t>
  </si>
  <si>
    <t>Marina Fuentes Carretero</t>
  </si>
  <si>
    <t>T(9)</t>
  </si>
  <si>
    <r>
      <t>M;</t>
    </r>
    <r>
      <rPr>
        <b/>
        <sz val="16"/>
        <color rgb="FFFF0000"/>
        <rFont val="Arial"/>
        <family val="2"/>
      </rPr>
      <t>T</t>
    </r>
  </si>
  <si>
    <t>Paula Múñoz Hervás (50%)</t>
  </si>
  <si>
    <r>
      <t>M;</t>
    </r>
    <r>
      <rPr>
        <b/>
        <sz val="16"/>
        <color rgb="FF00B050"/>
        <rFont val="Arial"/>
        <family val="2"/>
      </rPr>
      <t>T</t>
    </r>
  </si>
  <si>
    <r>
      <rPr>
        <b/>
        <sz val="16"/>
        <color rgb="FFFF0000"/>
        <rFont val="Arial"/>
        <family val="2"/>
      </rPr>
      <t>Mc</t>
    </r>
    <r>
      <rPr>
        <sz val="16"/>
        <rFont val="Arial"/>
        <family val="2"/>
      </rPr>
      <t>;N</t>
    </r>
  </si>
  <si>
    <r>
      <rPr>
        <b/>
        <sz val="16"/>
        <color rgb="FFFF0000"/>
        <rFont val="Arial"/>
        <family val="2"/>
      </rPr>
      <t>Mc</t>
    </r>
    <r>
      <rPr>
        <b/>
        <sz val="16"/>
        <color rgb="FF00B050"/>
        <rFont val="Arial"/>
        <family val="2"/>
      </rPr>
      <t>;N</t>
    </r>
  </si>
  <si>
    <t xml:space="preserve">Mª Pilar Mártinez </t>
  </si>
  <si>
    <t>R</t>
  </si>
  <si>
    <r>
      <t>Mc</t>
    </r>
    <r>
      <rPr>
        <sz val="16"/>
        <color rgb="FF00B050"/>
        <rFont val="Arial"/>
        <family val="2"/>
      </rPr>
      <t>;N</t>
    </r>
  </si>
  <si>
    <t>Lucía Casillas Mariscal</t>
  </si>
  <si>
    <r>
      <rPr>
        <b/>
        <sz val="16"/>
        <color rgb="FFFF0000"/>
        <rFont val="Arial"/>
        <family val="2"/>
      </rPr>
      <t>M</t>
    </r>
    <r>
      <rPr>
        <sz val="16"/>
        <rFont val="Arial"/>
        <family val="2"/>
      </rPr>
      <t>;N</t>
    </r>
  </si>
  <si>
    <r>
      <t>T,</t>
    </r>
    <r>
      <rPr>
        <b/>
        <sz val="16"/>
        <color rgb="FFFF0000"/>
        <rFont val="Arial"/>
        <family val="2"/>
      </rPr>
      <t>N</t>
    </r>
  </si>
  <si>
    <t>EB(0)</t>
  </si>
  <si>
    <t>PS</t>
  </si>
  <si>
    <t>Sara Velásco Álvarez (50%)</t>
  </si>
  <si>
    <t>Camelia Medves Menyhart (50%)</t>
  </si>
  <si>
    <r>
      <t>T;</t>
    </r>
    <r>
      <rPr>
        <sz val="16"/>
        <color theme="1"/>
        <rFont val="Arial"/>
        <family val="2"/>
      </rPr>
      <t>N</t>
    </r>
  </si>
  <si>
    <t>pf</t>
  </si>
  <si>
    <r>
      <rPr>
        <b/>
        <sz val="16"/>
        <color rgb="FFFF0000"/>
        <rFont val="Arial"/>
        <family val="2"/>
      </rPr>
      <t>T</t>
    </r>
    <r>
      <rPr>
        <sz val="16"/>
        <rFont val="Arial"/>
        <family val="2"/>
      </rPr>
      <t>:N</t>
    </r>
  </si>
  <si>
    <r>
      <t>M;</t>
    </r>
    <r>
      <rPr>
        <b/>
        <sz val="16"/>
        <color rgb="FFFF0000"/>
        <rFont val="Arial"/>
        <family val="2"/>
      </rPr>
      <t>N</t>
    </r>
  </si>
  <si>
    <r>
      <t>Mc;</t>
    </r>
    <r>
      <rPr>
        <sz val="16"/>
        <color rgb="FF00B050"/>
        <rFont val="Arial"/>
        <family val="2"/>
      </rPr>
      <t>N</t>
    </r>
  </si>
  <si>
    <t>Enfermera 1</t>
  </si>
  <si>
    <t>Enfermera 2</t>
  </si>
  <si>
    <t>Enfermera 3</t>
  </si>
  <si>
    <t>Enfermera 4</t>
  </si>
  <si>
    <t>Enfermera 5</t>
  </si>
  <si>
    <t>Enfermera 6</t>
  </si>
  <si>
    <t>Enfermera 7</t>
  </si>
  <si>
    <t>Enfermera 8</t>
  </si>
  <si>
    <t>Enfermera 9</t>
  </si>
  <si>
    <t>Enfermera 10</t>
  </si>
  <si>
    <t>Enfermera 11</t>
  </si>
  <si>
    <t>Enfermera 12</t>
  </si>
  <si>
    <t>Enfermera 13</t>
  </si>
  <si>
    <t>Enfermera 14</t>
  </si>
  <si>
    <t>Enfermera 15</t>
  </si>
  <si>
    <t>Enfermera 16</t>
  </si>
  <si>
    <t>Enfermera 17</t>
  </si>
  <si>
    <t>Enfermera 18</t>
  </si>
  <si>
    <t>Enfermera 19</t>
  </si>
  <si>
    <t>Enfermera 20</t>
  </si>
  <si>
    <t>Enfermera 21</t>
  </si>
  <si>
    <t>Enfermera 22</t>
  </si>
  <si>
    <t>Enfermera 23</t>
  </si>
  <si>
    <t>Enfermera 24</t>
  </si>
  <si>
    <t>Enfermera 25</t>
  </si>
  <si>
    <t>Enfermera 26</t>
  </si>
  <si>
    <t>Enfermera 27</t>
  </si>
  <si>
    <t>Enfermera 28</t>
  </si>
  <si>
    <t>Enfermera 29</t>
  </si>
  <si>
    <t>Enfermera 30</t>
  </si>
  <si>
    <t>Enfermera 31</t>
  </si>
  <si>
    <t>Enfermera 32</t>
  </si>
  <si>
    <t>Enfermera 33</t>
  </si>
  <si>
    <t>Enfermera 34</t>
  </si>
  <si>
    <t>Enfermera 35</t>
  </si>
  <si>
    <t>Enfermera 36</t>
  </si>
  <si>
    <t>Enfermera 37</t>
  </si>
  <si>
    <t>Enfermera 38</t>
  </si>
  <si>
    <t>Enfermera 39</t>
  </si>
  <si>
    <t>Enfermera 40</t>
  </si>
  <si>
    <t>Enfermera 41</t>
  </si>
  <si>
    <t>Enfermera 42</t>
  </si>
  <si>
    <t>Enfermera 43</t>
  </si>
  <si>
    <t>Enfermera 44</t>
  </si>
  <si>
    <t>Enfermera 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</si>
</sst>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"/>
  </numFmts>
  <fonts count="8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8"/>
      <color indexed="8"/>
      <name val="Arial"/>
      <family val="2"/>
    </font>
    <font>
      <sz val="9"/>
      <color indexed="9"/>
      <name val="Arial"/>
      <family val="2"/>
    </font>
    <font>
      <sz val="9"/>
      <color indexed="8"/>
      <name val="Arial"/>
      <family val="2"/>
    </font>
    <font>
      <sz val="8"/>
      <color indexed="9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2"/>
      <color indexed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Arial"/>
      <family val="2"/>
    </font>
    <font>
      <b/>
      <sz val="12"/>
      <color rgb="FFFF000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0"/>
      <color theme="3"/>
      <name val="Arial"/>
      <family val="2"/>
    </font>
    <font>
      <b/>
      <sz val="10"/>
      <color theme="0"/>
      <name val="Arial"/>
      <family val="2"/>
    </font>
    <font>
      <b/>
      <sz val="10"/>
      <color theme="4" tint="-0.499984740745262"/>
      <name val="Arial"/>
      <family val="2"/>
    </font>
    <font>
      <sz val="11"/>
      <color indexed="9"/>
      <name val="Arial"/>
      <family val="2"/>
    </font>
    <font>
      <b/>
      <sz val="10"/>
      <color theme="8" tint="-0.499984740745262"/>
      <name val="Arial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9" tint="-0.499984740745262"/>
      <name val="Arial"/>
      <family val="2"/>
    </font>
    <font>
      <sz val="10"/>
      <color rgb="FFFF0000"/>
      <name val="Arial"/>
      <family val="2"/>
    </font>
    <font>
      <sz val="11"/>
      <color theme="0" tint="-0.14999847407452621"/>
      <name val="Arial"/>
      <family val="2"/>
    </font>
    <font>
      <sz val="9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1"/>
      <color theme="0" tint="-0.14999847407452621"/>
      <name val="Calibri"/>
      <family val="2"/>
      <scheme val="minor"/>
    </font>
    <font>
      <sz val="9"/>
      <color theme="0"/>
      <name val="Arial"/>
      <family val="2"/>
    </font>
    <font>
      <sz val="10"/>
      <color theme="0" tint="-4.9989318521683403E-2"/>
      <name val="Arial"/>
      <family val="2"/>
    </font>
    <font>
      <b/>
      <sz val="10"/>
      <color theme="6" tint="-0.499984740745262"/>
      <name val="Arial"/>
      <family val="2"/>
    </font>
    <font>
      <b/>
      <sz val="10"/>
      <color theme="7" tint="-0.499984740745262"/>
      <name val="Arial"/>
      <family val="2"/>
    </font>
    <font>
      <sz val="8"/>
      <color theme="6" tint="0.79998168889431442"/>
      <name val="Arial"/>
      <family val="2"/>
    </font>
    <font>
      <sz val="8"/>
      <color theme="5" tint="0.79998168889431442"/>
      <name val="Arial"/>
      <family val="2"/>
    </font>
    <font>
      <sz val="11"/>
      <color theme="0"/>
      <name val="Arial"/>
      <family val="2"/>
    </font>
    <font>
      <sz val="16"/>
      <name val="Arial"/>
      <family val="2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0" tint="-4.9989318521683403E-2"/>
      <name val="Arial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7.7"/>
      <color theme="10"/>
      <name val="Calibri"/>
      <family val="2"/>
    </font>
    <font>
      <b/>
      <sz val="16"/>
      <color indexed="8"/>
      <name val="Arial"/>
      <family val="2"/>
    </font>
    <font>
      <b/>
      <sz val="14"/>
      <color indexed="8"/>
      <name val="Arial"/>
      <family val="2"/>
    </font>
    <font>
      <b/>
      <sz val="16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rgb="FFFF000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8"/>
      <color theme="6" tint="0.79998168889431442"/>
      <name val="Arial"/>
      <family val="2"/>
    </font>
    <font>
      <b/>
      <sz val="8"/>
      <color theme="5" tint="0.79998168889431442"/>
      <name val="Arial"/>
      <family val="2"/>
    </font>
    <font>
      <sz val="14"/>
      <color rgb="FFFF0000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6"/>
      <color rgb="FF00B050"/>
      <name val="Arial"/>
      <family val="2"/>
    </font>
    <font>
      <sz val="16"/>
      <color rgb="FF2B0AB6"/>
      <name val="Arial"/>
      <family val="2"/>
    </font>
    <font>
      <b/>
      <sz val="16"/>
      <color rgb="FF2B0AB6"/>
      <name val="Arial"/>
      <family val="2"/>
    </font>
    <font>
      <b/>
      <sz val="10"/>
      <color indexed="8"/>
      <name val="Arial"/>
      <family val="2"/>
    </font>
    <font>
      <sz val="16"/>
      <color rgb="FFFF0000"/>
      <name val="Arial"/>
      <family val="2"/>
    </font>
    <font>
      <sz val="16"/>
      <color theme="1"/>
      <name val="Arial"/>
      <family val="2"/>
    </font>
    <font>
      <b/>
      <sz val="16"/>
      <color rgb="FFC00000"/>
      <name val="Arial"/>
      <family val="2"/>
    </font>
    <font>
      <sz val="16"/>
      <color rgb="FF00B050"/>
      <name val="Arial"/>
      <family val="2"/>
    </font>
    <font>
      <b/>
      <sz val="22"/>
      <color rgb="FF2B0AB6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3">
    <xf numFmtId="0" fontId="0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0" applyNumberFormat="0" applyFill="0" applyBorder="0" applyAlignment="0" applyProtection="0">
      <alignment vertical="top"/>
      <protection locked="0"/>
    </xf>
  </cellStyleXfs>
  <cellXfs count="484">
    <xf numFmtId="0" fontId="0" fillId="0" borderId="0" xfId="0"/>
    <xf numFmtId="17" fontId="12" fillId="3" borderId="1" xfId="0" applyNumberFormat="1" applyFont="1" applyFill="1" applyBorder="1" applyAlignment="1">
      <alignment horizontal="center"/>
    </xf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4" fillId="5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11" fillId="0" borderId="0" xfId="0" applyFont="1"/>
    <xf numFmtId="0" fontId="9" fillId="0" borderId="0" xfId="0" applyFont="1" applyAlignment="1">
      <alignment horizontal="center"/>
    </xf>
    <xf numFmtId="0" fontId="13" fillId="3" borderId="9" xfId="0" applyFont="1" applyFill="1" applyBorder="1" applyAlignment="1">
      <alignment horizontal="right"/>
    </xf>
    <xf numFmtId="17" fontId="13" fillId="3" borderId="7" xfId="0" applyNumberFormat="1" applyFont="1" applyFill="1" applyBorder="1" applyAlignment="1">
      <alignment horizontal="right"/>
    </xf>
    <xf numFmtId="0" fontId="3" fillId="8" borderId="3" xfId="0" applyFont="1" applyFill="1" applyBorder="1"/>
    <xf numFmtId="0" fontId="3" fillId="8" borderId="5" xfId="0" applyFont="1" applyFill="1" applyBorder="1"/>
    <xf numFmtId="0" fontId="17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0" fontId="17" fillId="0" borderId="8" xfId="0" applyFont="1" applyBorder="1" applyAlignment="1">
      <alignment vertical="center" wrapText="1"/>
    </xf>
    <xf numFmtId="0" fontId="18" fillId="0" borderId="8" xfId="0" applyFont="1" applyBorder="1" applyAlignment="1">
      <alignment horizontal="left"/>
    </xf>
    <xf numFmtId="0" fontId="18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vertical="center" wrapText="1"/>
    </xf>
    <xf numFmtId="0" fontId="18" fillId="0" borderId="9" xfId="0" applyFont="1" applyBorder="1" applyAlignment="1">
      <alignment horizontal="left"/>
    </xf>
    <xf numFmtId="0" fontId="18" fillId="4" borderId="7" xfId="0" applyFont="1" applyFill="1" applyBorder="1" applyAlignment="1">
      <alignment horizontal="center" vertical="center" wrapText="1"/>
    </xf>
    <xf numFmtId="0" fontId="20" fillId="2" borderId="3" xfId="0" applyFont="1" applyFill="1" applyBorder="1"/>
    <xf numFmtId="17" fontId="20" fillId="8" borderId="3" xfId="0" applyNumberFormat="1" applyFont="1" applyFill="1" applyBorder="1"/>
    <xf numFmtId="0" fontId="19" fillId="2" borderId="2" xfId="0" applyFont="1" applyFill="1" applyBorder="1"/>
    <xf numFmtId="0" fontId="18" fillId="0" borderId="2" xfId="0" applyFont="1" applyBorder="1"/>
    <xf numFmtId="164" fontId="10" fillId="0" borderId="0" xfId="0" applyNumberFormat="1" applyFont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center"/>
    </xf>
    <xf numFmtId="0" fontId="23" fillId="13" borderId="13" xfId="0" applyFont="1" applyFill="1" applyBorder="1" applyAlignment="1">
      <alignment horizontal="left" vertical="center"/>
    </xf>
    <xf numFmtId="0" fontId="19" fillId="0" borderId="0" xfId="0" applyFont="1" applyAlignment="1">
      <alignment horizontal="center"/>
    </xf>
    <xf numFmtId="0" fontId="30" fillId="0" borderId="0" xfId="0" applyFont="1"/>
    <xf numFmtId="0" fontId="19" fillId="0" borderId="0" xfId="0" applyFont="1"/>
    <xf numFmtId="0" fontId="34" fillId="0" borderId="0" xfId="0" applyFont="1"/>
    <xf numFmtId="0" fontId="18" fillId="0" borderId="0" xfId="0" applyFont="1"/>
    <xf numFmtId="0" fontId="21" fillId="0" borderId="0" xfId="0" applyFont="1" applyAlignment="1">
      <alignment horizontal="left"/>
    </xf>
    <xf numFmtId="0" fontId="21" fillId="6" borderId="15" xfId="0" applyFont="1" applyFill="1" applyBorder="1"/>
    <xf numFmtId="0" fontId="21" fillId="6" borderId="16" xfId="0" applyFont="1" applyFill="1" applyBorder="1"/>
    <xf numFmtId="0" fontId="21" fillId="0" borderId="0" xfId="0" applyFont="1"/>
    <xf numFmtId="0" fontId="3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1" fillId="0" borderId="0" xfId="0" applyFont="1" applyAlignment="1" applyProtection="1">
      <alignment horizontal="center"/>
      <protection locked="0"/>
    </xf>
    <xf numFmtId="0" fontId="21" fillId="6" borderId="17" xfId="0" applyFont="1" applyFill="1" applyBorder="1" applyAlignment="1">
      <alignment vertical="center"/>
    </xf>
    <xf numFmtId="2" fontId="21" fillId="6" borderId="16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33" fillId="0" borderId="14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3" fillId="15" borderId="0" xfId="0" applyFont="1" applyFill="1" applyAlignment="1">
      <alignment horizontal="center"/>
    </xf>
    <xf numFmtId="0" fontId="19" fillId="15" borderId="0" xfId="0" applyFont="1" applyFill="1" applyAlignment="1">
      <alignment vertical="center"/>
    </xf>
    <xf numFmtId="164" fontId="19" fillId="15" borderId="0" xfId="0" applyNumberFormat="1" applyFont="1" applyFill="1" applyAlignment="1">
      <alignment horizontal="center" vertical="center"/>
    </xf>
    <xf numFmtId="164" fontId="3" fillId="15" borderId="0" xfId="0" applyNumberFormat="1" applyFont="1" applyFill="1" applyAlignment="1">
      <alignment horizontal="center"/>
    </xf>
    <xf numFmtId="0" fontId="1" fillId="15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0" fontId="1" fillId="0" borderId="0" xfId="0" applyFont="1" applyAlignment="1">
      <alignment horizontal="center" vertical="center" shrinkToFit="1"/>
    </xf>
    <xf numFmtId="0" fontId="13" fillId="3" borderId="8" xfId="0" applyFont="1" applyFill="1" applyBorder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 shrinkToFit="1"/>
    </xf>
    <xf numFmtId="165" fontId="3" fillId="0" borderId="10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0" fontId="37" fillId="19" borderId="0" xfId="0" applyFont="1" applyFill="1" applyAlignment="1">
      <alignment horizontal="center"/>
    </xf>
    <xf numFmtId="0" fontId="1" fillId="20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41" fillId="0" borderId="0" xfId="0" applyFont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44" fillId="0" borderId="0" xfId="0" applyFont="1"/>
    <xf numFmtId="1" fontId="40" fillId="0" borderId="0" xfId="0" applyNumberFormat="1" applyFont="1" applyAlignment="1">
      <alignment horizontal="center" wrapText="1"/>
    </xf>
    <xf numFmtId="0" fontId="4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20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" fillId="21" borderId="0" xfId="0" applyFont="1" applyFill="1" applyAlignment="1">
      <alignment horizontal="center"/>
    </xf>
    <xf numFmtId="0" fontId="45" fillId="0" borderId="0" xfId="0" applyFont="1" applyAlignment="1">
      <alignment horizontal="center"/>
    </xf>
    <xf numFmtId="1" fontId="46" fillId="0" borderId="0" xfId="0" applyNumberFormat="1" applyFont="1"/>
    <xf numFmtId="1" fontId="1" fillId="0" borderId="0" xfId="0" applyNumberFormat="1" applyFont="1" applyAlignment="1">
      <alignment horizontal="center"/>
    </xf>
    <xf numFmtId="0" fontId="4" fillId="0" borderId="2" xfId="0" applyFont="1" applyBorder="1"/>
    <xf numFmtId="0" fontId="20" fillId="0" borderId="0" xfId="0" applyFont="1" applyAlignment="1">
      <alignment vertical="center" wrapText="1"/>
    </xf>
    <xf numFmtId="2" fontId="19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33" fillId="0" borderId="22" xfId="0" applyFont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/>
    </xf>
    <xf numFmtId="0" fontId="3" fillId="22" borderId="1" xfId="0" applyFont="1" applyFill="1" applyBorder="1" applyAlignment="1">
      <alignment horizontal="center" vertical="center" wrapText="1"/>
    </xf>
    <xf numFmtId="0" fontId="3" fillId="22" borderId="8" xfId="0" applyFont="1" applyFill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36" fillId="0" borderId="0" xfId="0" applyFont="1"/>
    <xf numFmtId="1" fontId="1" fillId="0" borderId="0" xfId="0" applyNumberFormat="1" applyFont="1" applyAlignment="1">
      <alignment horizontal="center" vertical="center" shrinkToFit="1"/>
    </xf>
    <xf numFmtId="1" fontId="1" fillId="0" borderId="16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/>
    </xf>
    <xf numFmtId="0" fontId="13" fillId="5" borderId="0" xfId="0" applyFont="1" applyFill="1" applyAlignment="1">
      <alignment horizontal="center"/>
    </xf>
    <xf numFmtId="0" fontId="15" fillId="0" borderId="20" xfId="0" applyFont="1" applyBorder="1" applyAlignment="1">
      <alignment horizontal="center"/>
    </xf>
    <xf numFmtId="164" fontId="19" fillId="15" borderId="0" xfId="0" applyNumberFormat="1" applyFont="1" applyFill="1" applyAlignment="1">
      <alignment horizontal="center" vertical="center" shrinkToFit="1"/>
    </xf>
    <xf numFmtId="0" fontId="3" fillId="0" borderId="39" xfId="0" applyFont="1" applyBorder="1" applyAlignment="1">
      <alignment horizontal="center" vertical="center"/>
    </xf>
    <xf numFmtId="165" fontId="3" fillId="0" borderId="31" xfId="0" applyNumberFormat="1" applyFont="1" applyBorder="1" applyAlignment="1">
      <alignment horizontal="center" vertical="center"/>
    </xf>
    <xf numFmtId="0" fontId="3" fillId="8" borderId="7" xfId="0" applyFont="1" applyFill="1" applyBorder="1"/>
    <xf numFmtId="0" fontId="1" fillId="12" borderId="13" xfId="0" applyFont="1" applyFill="1" applyBorder="1" applyAlignment="1" applyProtection="1">
      <alignment horizontal="center" vertical="center" shrinkToFit="1"/>
      <protection locked="0"/>
    </xf>
    <xf numFmtId="0" fontId="1" fillId="12" borderId="21" xfId="0" applyFont="1" applyFill="1" applyBorder="1" applyAlignment="1" applyProtection="1">
      <alignment horizontal="center" vertical="center" shrinkToFit="1"/>
      <protection locked="0"/>
    </xf>
    <xf numFmtId="0" fontId="6" fillId="12" borderId="21" xfId="0" applyFont="1" applyFill="1" applyBorder="1" applyAlignment="1" applyProtection="1">
      <alignment horizontal="center" vertical="center" shrinkToFit="1"/>
      <protection locked="0"/>
    </xf>
    <xf numFmtId="0" fontId="6" fillId="12" borderId="26" xfId="0" applyFont="1" applyFill="1" applyBorder="1" applyAlignment="1" applyProtection="1">
      <alignment horizontal="center" vertical="center" shrinkToFit="1"/>
      <protection locked="0"/>
    </xf>
    <xf numFmtId="0" fontId="33" fillId="24" borderId="22" xfId="0" applyFont="1" applyFill="1" applyBorder="1" applyAlignment="1">
      <alignment horizontal="center" vertical="center"/>
    </xf>
    <xf numFmtId="0" fontId="33" fillId="25" borderId="22" xfId="0" applyFont="1" applyFill="1" applyBorder="1" applyAlignment="1">
      <alignment horizontal="center" vertical="center"/>
    </xf>
    <xf numFmtId="0" fontId="13" fillId="20" borderId="15" xfId="0" applyFont="1" applyFill="1" applyBorder="1" applyAlignment="1">
      <alignment horizontal="center" vertical="center"/>
    </xf>
    <xf numFmtId="0" fontId="13" fillId="20" borderId="29" xfId="0" applyFont="1" applyFill="1" applyBorder="1" applyAlignment="1">
      <alignment horizontal="center" vertical="center"/>
    </xf>
    <xf numFmtId="0" fontId="13" fillId="20" borderId="14" xfId="0" applyFont="1" applyFill="1" applyBorder="1" applyAlignment="1">
      <alignment horizontal="center" vertical="center"/>
    </xf>
    <xf numFmtId="0" fontId="13" fillId="26" borderId="14" xfId="0" applyFont="1" applyFill="1" applyBorder="1" applyAlignment="1">
      <alignment horizontal="center" vertical="center"/>
    </xf>
    <xf numFmtId="0" fontId="13" fillId="26" borderId="27" xfId="0" applyFont="1" applyFill="1" applyBorder="1" applyAlignment="1">
      <alignment horizontal="center" vertical="center"/>
    </xf>
    <xf numFmtId="0" fontId="13" fillId="20" borderId="27" xfId="0" applyFont="1" applyFill="1" applyBorder="1" applyAlignment="1">
      <alignment horizontal="center" vertical="center"/>
    </xf>
    <xf numFmtId="0" fontId="33" fillId="24" borderId="15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" fillId="0" borderId="0" xfId="4" applyAlignment="1">
      <alignment horizontal="center"/>
    </xf>
    <xf numFmtId="0" fontId="1" fillId="21" borderId="0" xfId="4" applyFill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1" fontId="15" fillId="0" borderId="18" xfId="0" applyNumberFormat="1" applyFont="1" applyBorder="1" applyAlignment="1">
      <alignment horizontal="center" vertical="center" shrinkToFit="1"/>
    </xf>
    <xf numFmtId="0" fontId="51" fillId="0" borderId="0" xfId="0" applyFont="1" applyAlignment="1">
      <alignment horizontal="right"/>
    </xf>
    <xf numFmtId="0" fontId="52" fillId="0" borderId="18" xfId="0" applyFont="1" applyBorder="1" applyAlignment="1" applyProtection="1">
      <alignment horizontal="center" vertical="center" shrinkToFit="1"/>
      <protection locked="0"/>
    </xf>
    <xf numFmtId="165" fontId="13" fillId="20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vertical="center"/>
    </xf>
    <xf numFmtId="0" fontId="23" fillId="0" borderId="14" xfId="0" applyFont="1" applyBorder="1" applyAlignment="1">
      <alignment horizontal="center"/>
    </xf>
    <xf numFmtId="0" fontId="0" fillId="0" borderId="14" xfId="0" applyBorder="1" applyAlignment="1">
      <alignment horizontal="center" vertical="center" shrinkToFit="1"/>
    </xf>
    <xf numFmtId="0" fontId="7" fillId="0" borderId="1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" fontId="10" fillId="0" borderId="18" xfId="0" applyNumberFormat="1" applyFont="1" applyBorder="1" applyAlignment="1">
      <alignment horizontal="center" vertical="center"/>
    </xf>
    <xf numFmtId="1" fontId="10" fillId="0" borderId="19" xfId="0" applyNumberFormat="1" applyFont="1" applyBorder="1" applyAlignment="1">
      <alignment horizontal="center" vertical="center"/>
    </xf>
    <xf numFmtId="1" fontId="10" fillId="0" borderId="24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10" fillId="0" borderId="14" xfId="0" applyNumberFormat="1" applyFont="1" applyBorder="1" applyAlignment="1">
      <alignment horizontal="center" vertical="center"/>
    </xf>
    <xf numFmtId="1" fontId="10" fillId="0" borderId="25" xfId="0" applyNumberFormat="1" applyFont="1" applyBorder="1" applyAlignment="1">
      <alignment horizontal="center" vertical="center"/>
    </xf>
    <xf numFmtId="1" fontId="10" fillId="0" borderId="29" xfId="0" applyNumberFormat="1" applyFont="1" applyBorder="1" applyAlignment="1">
      <alignment horizontal="center" vertical="center"/>
    </xf>
    <xf numFmtId="1" fontId="10" fillId="0" borderId="27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/>
    <xf numFmtId="0" fontId="23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/>
    </xf>
    <xf numFmtId="17" fontId="13" fillId="0" borderId="0" xfId="0" applyNumberFormat="1" applyFont="1" applyAlignment="1">
      <alignment horizontal="righ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17" fontId="1" fillId="0" borderId="0" xfId="0" applyNumberFormat="1" applyFont="1" applyAlignment="1">
      <alignment horizontal="left" vertical="center"/>
    </xf>
    <xf numFmtId="0" fontId="23" fillId="0" borderId="0" xfId="0" applyFont="1"/>
    <xf numFmtId="0" fontId="0" fillId="21" borderId="0" xfId="0" applyFill="1"/>
    <xf numFmtId="0" fontId="55" fillId="0" borderId="0" xfId="0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4" fillId="21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1" fillId="6" borderId="14" xfId="0" applyFont="1" applyFill="1" applyBorder="1" applyAlignment="1">
      <alignment horizontal="center" vertical="center"/>
    </xf>
    <xf numFmtId="0" fontId="1" fillId="0" borderId="14" xfId="0" applyFont="1" applyBorder="1"/>
    <xf numFmtId="0" fontId="1" fillId="21" borderId="14" xfId="0" applyFont="1" applyFill="1" applyBorder="1"/>
    <xf numFmtId="0" fontId="1" fillId="0" borderId="15" xfId="0" applyFont="1" applyBorder="1"/>
    <xf numFmtId="0" fontId="1" fillId="21" borderId="25" xfId="0" applyFont="1" applyFill="1" applyBorder="1"/>
    <xf numFmtId="0" fontId="1" fillId="0" borderId="29" xfId="0" applyFont="1" applyBorder="1"/>
    <xf numFmtId="0" fontId="1" fillId="0" borderId="27" xfId="0" applyFont="1" applyBorder="1"/>
    <xf numFmtId="0" fontId="1" fillId="21" borderId="27" xfId="0" applyFont="1" applyFill="1" applyBorder="1"/>
    <xf numFmtId="0" fontId="1" fillId="21" borderId="28" xfId="0" applyFont="1" applyFill="1" applyBorder="1"/>
    <xf numFmtId="0" fontId="33" fillId="0" borderId="36" xfId="0" applyFont="1" applyBorder="1" applyAlignment="1">
      <alignment horizontal="center" vertical="center"/>
    </xf>
    <xf numFmtId="0" fontId="13" fillId="23" borderId="21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3" borderId="13" xfId="0" applyFont="1" applyFill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23" borderId="21" xfId="0" applyFont="1" applyFill="1" applyBorder="1" applyAlignment="1">
      <alignment horizontal="center" vertical="center"/>
    </xf>
    <xf numFmtId="0" fontId="33" fillId="23" borderId="26" xfId="0" applyFont="1" applyFill="1" applyBorder="1" applyAlignment="1">
      <alignment horizontal="center" vertical="center"/>
    </xf>
    <xf numFmtId="0" fontId="13" fillId="23" borderId="20" xfId="0" applyFont="1" applyFill="1" applyBorder="1" applyAlignment="1">
      <alignment horizontal="center" vertical="center"/>
    </xf>
    <xf numFmtId="2" fontId="1" fillId="0" borderId="13" xfId="0" applyNumberFormat="1" applyFont="1" applyBorder="1" applyAlignment="1" applyProtection="1">
      <alignment horizontal="center"/>
      <protection locked="0"/>
    </xf>
    <xf numFmtId="2" fontId="1" fillId="0" borderId="9" xfId="0" applyNumberFormat="1" applyFont="1" applyBorder="1" applyAlignment="1" applyProtection="1">
      <alignment horizontal="center"/>
      <protection locked="0"/>
    </xf>
    <xf numFmtId="0" fontId="1" fillId="0" borderId="36" xfId="0" applyFont="1" applyBorder="1"/>
    <xf numFmtId="0" fontId="1" fillId="0" borderId="17" xfId="0" applyFont="1" applyBorder="1"/>
    <xf numFmtId="0" fontId="32" fillId="9" borderId="1" xfId="0" applyFont="1" applyFill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2" fontId="39" fillId="0" borderId="14" xfId="0" applyNumberFormat="1" applyFont="1" applyBorder="1" applyAlignment="1">
      <alignment horizontal="center" vertical="center"/>
    </xf>
    <xf numFmtId="2" fontId="39" fillId="0" borderId="25" xfId="0" applyNumberFormat="1" applyFont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/>
    </xf>
    <xf numFmtId="165" fontId="48" fillId="0" borderId="15" xfId="0" applyNumberFormat="1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2" fontId="48" fillId="0" borderId="14" xfId="0" applyNumberFormat="1" applyFont="1" applyBorder="1" applyAlignment="1">
      <alignment horizontal="center" vertical="center"/>
    </xf>
    <xf numFmtId="2" fontId="48" fillId="0" borderId="27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65" fontId="48" fillId="0" borderId="23" xfId="0" applyNumberFormat="1" applyFont="1" applyBorder="1" applyAlignment="1">
      <alignment horizontal="center" vertical="center"/>
    </xf>
    <xf numFmtId="2" fontId="48" fillId="0" borderId="16" xfId="0" applyNumberFormat="1" applyFont="1" applyBorder="1" applyAlignment="1">
      <alignment horizontal="center" vertical="center"/>
    </xf>
    <xf numFmtId="165" fontId="48" fillId="0" borderId="29" xfId="0" applyNumberFormat="1" applyFon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33" fillId="23" borderId="47" xfId="0" applyFont="1" applyFill="1" applyBorder="1" applyAlignment="1">
      <alignment horizontal="center" vertical="center"/>
    </xf>
    <xf numFmtId="0" fontId="33" fillId="23" borderId="17" xfId="0" applyFont="1" applyFill="1" applyBorder="1" applyAlignment="1">
      <alignment horizontal="center" vertical="center"/>
    </xf>
    <xf numFmtId="0" fontId="33" fillId="23" borderId="48" xfId="0" applyFont="1" applyFill="1" applyBorder="1" applyAlignment="1">
      <alignment horizontal="center" vertical="center"/>
    </xf>
    <xf numFmtId="2" fontId="39" fillId="0" borderId="22" xfId="0" applyNumberFormat="1" applyFont="1" applyBorder="1" applyAlignment="1">
      <alignment horizontal="center" vertical="center"/>
    </xf>
    <xf numFmtId="1" fontId="32" fillId="28" borderId="6" xfId="0" applyNumberFormat="1" applyFont="1" applyFill="1" applyBorder="1" applyAlignment="1">
      <alignment horizontal="center" vertical="center" wrapText="1"/>
    </xf>
    <xf numFmtId="1" fontId="32" fillId="28" borderId="42" xfId="0" applyNumberFormat="1" applyFont="1" applyFill="1" applyBorder="1" applyAlignment="1">
      <alignment vertical="center"/>
    </xf>
    <xf numFmtId="1" fontId="48" fillId="0" borderId="34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right" vertical="center"/>
    </xf>
    <xf numFmtId="0" fontId="56" fillId="6" borderId="31" xfId="0" applyFont="1" applyFill="1" applyBorder="1" applyAlignment="1">
      <alignment vertical="center"/>
    </xf>
    <xf numFmtId="0" fontId="56" fillId="6" borderId="6" xfId="0" applyFont="1" applyFill="1" applyBorder="1" applyAlignment="1">
      <alignment vertical="center"/>
    </xf>
    <xf numFmtId="0" fontId="56" fillId="6" borderId="6" xfId="0" applyFont="1" applyFill="1" applyBorder="1" applyAlignment="1">
      <alignment horizontal="right" vertical="center"/>
    </xf>
    <xf numFmtId="0" fontId="56" fillId="6" borderId="6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12" xfId="0" applyFill="1" applyBorder="1"/>
    <xf numFmtId="0" fontId="0" fillId="6" borderId="32" xfId="0" applyFill="1" applyBorder="1" applyAlignment="1">
      <alignment horizontal="right" vertical="center"/>
    </xf>
    <xf numFmtId="0" fontId="0" fillId="6" borderId="0" xfId="0" applyFill="1" applyAlignment="1">
      <alignment horizontal="left" vertical="center"/>
    </xf>
    <xf numFmtId="17" fontId="0" fillId="6" borderId="0" xfId="0" applyNumberFormat="1" applyFill="1" applyAlignment="1">
      <alignment horizontal="left" vertical="center"/>
    </xf>
    <xf numFmtId="0" fontId="0" fillId="6" borderId="44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6" borderId="33" xfId="0" applyFill="1" applyBorder="1"/>
    <xf numFmtId="0" fontId="0" fillId="6" borderId="42" xfId="0" applyFill="1" applyBorder="1"/>
    <xf numFmtId="0" fontId="0" fillId="6" borderId="42" xfId="0" applyFill="1" applyBorder="1" applyAlignment="1">
      <alignment horizontal="right"/>
    </xf>
    <xf numFmtId="0" fontId="0" fillId="6" borderId="51" xfId="0" applyFill="1" applyBorder="1"/>
    <xf numFmtId="0" fontId="0" fillId="0" borderId="0" xfId="0" applyAlignment="1">
      <alignment horizontal="center" vertical="center" wrapText="1"/>
    </xf>
    <xf numFmtId="0" fontId="58" fillId="0" borderId="0" xfId="0" applyFont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 wrapText="1"/>
    </xf>
    <xf numFmtId="0" fontId="0" fillId="0" borderId="14" xfId="0" applyBorder="1" applyAlignment="1">
      <alignment horizontal="right" vertical="center"/>
    </xf>
    <xf numFmtId="0" fontId="0" fillId="8" borderId="3" xfId="0" applyFill="1" applyBorder="1" applyAlignment="1">
      <alignment horizontal="right" vertical="center" wrapText="1"/>
    </xf>
    <xf numFmtId="0" fontId="0" fillId="8" borderId="5" xfId="0" applyFill="1" applyBorder="1" applyAlignment="1">
      <alignment vertical="center"/>
    </xf>
    <xf numFmtId="0" fontId="1" fillId="0" borderId="48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36" fillId="0" borderId="22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/>
    </xf>
    <xf numFmtId="2" fontId="1" fillId="0" borderId="21" xfId="0" applyNumberFormat="1" applyFont="1" applyBorder="1" applyAlignment="1" applyProtection="1">
      <alignment horizontal="center"/>
      <protection locked="0"/>
    </xf>
    <xf numFmtId="0" fontId="59" fillId="0" borderId="14" xfId="22" applyBorder="1" applyAlignment="1" applyProtection="1">
      <alignment horizontal="center" vertical="center" shrinkToFit="1"/>
    </xf>
    <xf numFmtId="2" fontId="1" fillId="0" borderId="16" xfId="0" applyNumberFormat="1" applyFont="1" applyBorder="1" applyAlignment="1" applyProtection="1">
      <alignment horizontal="center"/>
      <protection locked="0"/>
    </xf>
    <xf numFmtId="1" fontId="60" fillId="0" borderId="20" xfId="0" applyNumberFormat="1" applyFont="1" applyBorder="1" applyAlignment="1">
      <alignment horizontal="center" vertical="center" shrinkToFit="1"/>
    </xf>
    <xf numFmtId="1" fontId="60" fillId="0" borderId="7" xfId="0" applyNumberFormat="1" applyFont="1" applyBorder="1" applyAlignment="1">
      <alignment horizontal="center" vertical="center" shrinkToFit="1"/>
    </xf>
    <xf numFmtId="0" fontId="61" fillId="0" borderId="20" xfId="0" applyFont="1" applyBorder="1" applyAlignment="1">
      <alignment horizontal="center"/>
    </xf>
    <xf numFmtId="0" fontId="16" fillId="6" borderId="35" xfId="0" applyFont="1" applyFill="1" applyBorder="1" applyAlignment="1">
      <alignment horizontal="left" vertical="center"/>
    </xf>
    <xf numFmtId="0" fontId="16" fillId="14" borderId="35" xfId="0" applyFont="1" applyFill="1" applyBorder="1" applyAlignment="1">
      <alignment horizontal="left" vertical="center"/>
    </xf>
    <xf numFmtId="0" fontId="60" fillId="17" borderId="35" xfId="0" applyFont="1" applyFill="1" applyBorder="1" applyAlignment="1">
      <alignment horizontal="left" vertical="center"/>
    </xf>
    <xf numFmtId="165" fontId="3" fillId="9" borderId="10" xfId="0" applyNumberFormat="1" applyFont="1" applyFill="1" applyBorder="1" applyAlignment="1">
      <alignment horizontal="center" vertical="center"/>
    </xf>
    <xf numFmtId="165" fontId="3" fillId="15" borderId="10" xfId="0" applyNumberFormat="1" applyFont="1" applyFill="1" applyBorder="1" applyAlignment="1">
      <alignment horizontal="center" vertical="center"/>
    </xf>
    <xf numFmtId="0" fontId="12" fillId="0" borderId="18" xfId="0" applyFont="1" applyBorder="1" applyAlignment="1" applyProtection="1">
      <alignment horizontal="center" vertical="center" shrinkToFit="1"/>
      <protection locked="0"/>
    </xf>
    <xf numFmtId="0" fontId="62" fillId="14" borderId="18" xfId="0" applyFont="1" applyFill="1" applyBorder="1" applyAlignment="1" applyProtection="1">
      <alignment horizontal="center" vertical="center" shrinkToFit="1"/>
      <protection locked="0"/>
    </xf>
    <xf numFmtId="0" fontId="6" fillId="12" borderId="53" xfId="0" applyFont="1" applyFill="1" applyBorder="1" applyAlignment="1" applyProtection="1">
      <alignment horizontal="center" vertical="center" shrinkToFit="1"/>
      <protection locked="0"/>
    </xf>
    <xf numFmtId="0" fontId="13" fillId="23" borderId="53" xfId="0" applyFont="1" applyFill="1" applyBorder="1" applyAlignment="1">
      <alignment horizontal="center" vertical="center"/>
    </xf>
    <xf numFmtId="0" fontId="13" fillId="20" borderId="54" xfId="0" applyFont="1" applyFill="1" applyBorder="1" applyAlignment="1">
      <alignment horizontal="center" vertical="center"/>
    </xf>
    <xf numFmtId="0" fontId="13" fillId="26" borderId="55" xfId="0" applyFont="1" applyFill="1" applyBorder="1" applyAlignment="1">
      <alignment horizontal="center" vertical="center"/>
    </xf>
    <xf numFmtId="0" fontId="13" fillId="20" borderId="55" xfId="0" applyFont="1" applyFill="1" applyBorder="1" applyAlignment="1">
      <alignment horizontal="center" vertical="center"/>
    </xf>
    <xf numFmtId="0" fontId="33" fillId="23" borderId="56" xfId="0" applyFont="1" applyFill="1" applyBorder="1" applyAlignment="1">
      <alignment horizontal="center" vertical="center"/>
    </xf>
    <xf numFmtId="165" fontId="48" fillId="0" borderId="54" xfId="0" applyNumberFormat="1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2" fontId="48" fillId="0" borderId="55" xfId="0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165" fontId="17" fillId="0" borderId="10" xfId="0" applyNumberFormat="1" applyFont="1" applyBorder="1" applyAlignment="1">
      <alignment horizontal="center" vertical="center"/>
    </xf>
    <xf numFmtId="0" fontId="52" fillId="14" borderId="18" xfId="0" applyFont="1" applyFill="1" applyBorder="1" applyAlignment="1" applyProtection="1">
      <alignment horizontal="center" vertical="center" shrinkToFit="1"/>
      <protection locked="0"/>
    </xf>
    <xf numFmtId="0" fontId="21" fillId="6" borderId="0" xfId="0" applyFont="1" applyFill="1"/>
    <xf numFmtId="0" fontId="21" fillId="6" borderId="0" xfId="0" applyFont="1" applyFill="1" applyAlignment="1">
      <alignment horizontal="center" vertical="center"/>
    </xf>
    <xf numFmtId="2" fontId="21" fillId="6" borderId="0" xfId="0" applyNumberFormat="1" applyFont="1" applyFill="1" applyAlignment="1">
      <alignment horizontal="center"/>
    </xf>
    <xf numFmtId="0" fontId="21" fillId="6" borderId="0" xfId="0" applyFont="1" applyFill="1" applyAlignment="1">
      <alignment vertical="center"/>
    </xf>
    <xf numFmtId="0" fontId="6" fillId="12" borderId="0" xfId="0" applyFont="1" applyFill="1" applyAlignment="1" applyProtection="1">
      <alignment horizontal="center" vertical="center" shrinkToFit="1"/>
      <protection locked="0"/>
    </xf>
    <xf numFmtId="2" fontId="1" fillId="0" borderId="0" xfId="0" applyNumberFormat="1" applyFont="1" applyAlignment="1">
      <alignment horizontal="center"/>
    </xf>
    <xf numFmtId="0" fontId="33" fillId="24" borderId="0" xfId="0" applyFont="1" applyFill="1" applyAlignment="1">
      <alignment horizontal="center" vertical="center"/>
    </xf>
    <xf numFmtId="0" fontId="33" fillId="25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165" fontId="13" fillId="20" borderId="0" xfId="0" applyNumberFormat="1" applyFont="1" applyFill="1" applyAlignment="1">
      <alignment horizontal="center" vertical="center"/>
    </xf>
    <xf numFmtId="0" fontId="13" fillId="26" borderId="0" xfId="0" applyFont="1" applyFill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33" fillId="23" borderId="0" xfId="0" applyFont="1" applyFill="1" applyAlignment="1">
      <alignment horizontal="center" vertical="center"/>
    </xf>
    <xf numFmtId="165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2" fontId="48" fillId="0" borderId="0" xfId="0" applyNumberFormat="1" applyFont="1" applyAlignment="1">
      <alignment horizontal="center" vertical="center"/>
    </xf>
    <xf numFmtId="1" fontId="48" fillId="0" borderId="0" xfId="0" applyNumberFormat="1" applyFont="1" applyAlignment="1">
      <alignment horizontal="center" vertical="center"/>
    </xf>
    <xf numFmtId="2" fontId="39" fillId="0" borderId="0" xfId="0" applyNumberFormat="1" applyFont="1" applyAlignment="1">
      <alignment horizontal="center" vertical="center"/>
    </xf>
    <xf numFmtId="0" fontId="12" fillId="6" borderId="35" xfId="0" applyFont="1" applyFill="1" applyBorder="1" applyAlignment="1">
      <alignment horizontal="left" vertical="center"/>
    </xf>
    <xf numFmtId="0" fontId="33" fillId="23" borderId="53" xfId="0" applyFont="1" applyFill="1" applyBorder="1" applyAlignment="1">
      <alignment horizontal="center" vertical="center"/>
    </xf>
    <xf numFmtId="0" fontId="40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69" fillId="0" borderId="20" xfId="0" applyFont="1" applyBorder="1" applyAlignment="1">
      <alignment horizontal="center"/>
    </xf>
    <xf numFmtId="0" fontId="70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1" fontId="15" fillId="0" borderId="23" xfId="0" applyNumberFormat="1" applyFont="1" applyBorder="1" applyAlignment="1">
      <alignment horizontal="center" vertical="center" shrinkToFit="1"/>
    </xf>
    <xf numFmtId="1" fontId="15" fillId="0" borderId="10" xfId="0" applyNumberFormat="1" applyFont="1" applyBorder="1" applyAlignment="1">
      <alignment horizontal="center" vertical="center" shrinkToFit="1"/>
    </xf>
    <xf numFmtId="0" fontId="52" fillId="0" borderId="57" xfId="0" applyFont="1" applyBorder="1" applyAlignment="1" applyProtection="1">
      <alignment horizontal="center" vertical="center" shrinkToFit="1"/>
      <protection locked="0"/>
    </xf>
    <xf numFmtId="0" fontId="6" fillId="12" borderId="35" xfId="0" applyFont="1" applyFill="1" applyBorder="1" applyAlignment="1" applyProtection="1">
      <alignment horizontal="center" vertical="center" shrinkToFit="1"/>
      <protection locked="0"/>
    </xf>
    <xf numFmtId="2" fontId="1" fillId="0" borderId="8" xfId="0" applyNumberFormat="1" applyFont="1" applyBorder="1" applyAlignment="1">
      <alignment horizontal="center"/>
    </xf>
    <xf numFmtId="0" fontId="33" fillId="24" borderId="35" xfId="0" applyFont="1" applyFill="1" applyBorder="1" applyAlignment="1">
      <alignment horizontal="center" vertical="center"/>
    </xf>
    <xf numFmtId="0" fontId="13" fillId="23" borderId="43" xfId="0" applyFont="1" applyFill="1" applyBorder="1" applyAlignment="1">
      <alignment horizontal="center" vertical="center"/>
    </xf>
    <xf numFmtId="165" fontId="13" fillId="20" borderId="56" xfId="0" applyNumberFormat="1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33" fillId="23" borderId="43" xfId="0" applyFont="1" applyFill="1" applyBorder="1" applyAlignment="1">
      <alignment horizontal="center" vertical="center"/>
    </xf>
    <xf numFmtId="165" fontId="48" fillId="0" borderId="56" xfId="0" applyNumberFormat="1" applyFont="1" applyBorder="1" applyAlignment="1">
      <alignment horizontal="center" vertical="center"/>
    </xf>
    <xf numFmtId="0" fontId="48" fillId="0" borderId="58" xfId="0" applyFont="1" applyBorder="1" applyAlignment="1">
      <alignment horizontal="center" vertical="center"/>
    </xf>
    <xf numFmtId="0" fontId="48" fillId="0" borderId="37" xfId="0" applyFont="1" applyBorder="1" applyAlignment="1">
      <alignment horizontal="center" vertical="center"/>
    </xf>
    <xf numFmtId="1" fontId="48" fillId="0" borderId="41" xfId="0" applyNumberFormat="1" applyFont="1" applyBorder="1" applyAlignment="1">
      <alignment horizontal="center" vertical="center"/>
    </xf>
    <xf numFmtId="2" fontId="39" fillId="0" borderId="52" xfId="0" applyNumberFormat="1" applyFont="1" applyBorder="1" applyAlignment="1">
      <alignment horizontal="center" vertical="center"/>
    </xf>
    <xf numFmtId="2" fontId="39" fillId="0" borderId="36" xfId="0" applyNumberFormat="1" applyFont="1" applyBorder="1" applyAlignment="1">
      <alignment horizontal="center" vertical="center"/>
    </xf>
    <xf numFmtId="165" fontId="75" fillId="9" borderId="10" xfId="0" applyNumberFormat="1" applyFont="1" applyFill="1" applyBorder="1" applyAlignment="1">
      <alignment horizontal="center" vertical="center"/>
    </xf>
    <xf numFmtId="0" fontId="12" fillId="17" borderId="35" xfId="0" applyFont="1" applyFill="1" applyBorder="1" applyAlignment="1">
      <alignment horizontal="left" vertical="center"/>
    </xf>
    <xf numFmtId="0" fontId="77" fillId="0" borderId="18" xfId="0" applyFont="1" applyBorder="1" applyAlignment="1" applyProtection="1">
      <alignment horizontal="center" vertical="center" shrinkToFit="1"/>
      <protection locked="0"/>
    </xf>
    <xf numFmtId="0" fontId="62" fillId="0" borderId="18" xfId="0" applyFont="1" applyBorder="1" applyAlignment="1" applyProtection="1">
      <alignment horizontal="center" vertical="center" shrinkToFit="1"/>
      <protection locked="0"/>
    </xf>
    <xf numFmtId="0" fontId="78" fillId="0" borderId="18" xfId="0" applyFont="1" applyBorder="1" applyAlignment="1" applyProtection="1">
      <alignment horizontal="center" vertical="center" shrinkToFit="1"/>
      <protection locked="0"/>
    </xf>
    <xf numFmtId="0" fontId="79" fillId="0" borderId="18" xfId="0" applyFont="1" applyBorder="1" applyAlignment="1" applyProtection="1">
      <alignment horizontal="center" vertical="center" shrinkToFit="1"/>
      <protection locked="0"/>
    </xf>
    <xf numFmtId="0" fontId="80" fillId="12" borderId="21" xfId="0" applyFont="1" applyFill="1" applyBorder="1" applyAlignment="1" applyProtection="1">
      <alignment horizontal="center" vertical="center" shrinkToFit="1"/>
      <protection locked="0"/>
    </xf>
    <xf numFmtId="0" fontId="81" fillId="0" borderId="18" xfId="0" applyFont="1" applyBorder="1" applyAlignment="1" applyProtection="1">
      <alignment horizontal="center" vertical="center" shrinkToFit="1"/>
      <protection locked="0"/>
    </xf>
    <xf numFmtId="0" fontId="82" fillId="0" borderId="18" xfId="0" applyFont="1" applyBorder="1" applyAlignment="1" applyProtection="1">
      <alignment horizontal="center" vertical="center" shrinkToFit="1"/>
      <protection locked="0"/>
    </xf>
    <xf numFmtId="0" fontId="12" fillId="29" borderId="18" xfId="0" applyFont="1" applyFill="1" applyBorder="1" applyAlignment="1" applyProtection="1">
      <alignment horizontal="center" vertical="center" shrinkToFit="1"/>
      <protection locked="0"/>
    </xf>
    <xf numFmtId="0" fontId="83" fillId="0" borderId="18" xfId="0" applyFont="1" applyBorder="1" applyAlignment="1" applyProtection="1">
      <alignment horizontal="center" vertical="center" wrapText="1" shrinkToFit="1"/>
      <protection locked="0"/>
    </xf>
    <xf numFmtId="0" fontId="3" fillId="30" borderId="11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left"/>
    </xf>
    <xf numFmtId="0" fontId="16" fillId="0" borderId="8" xfId="0" applyFont="1" applyBorder="1" applyAlignment="1">
      <alignment horizontal="center" vertical="center" wrapText="1"/>
    </xf>
    <xf numFmtId="0" fontId="16" fillId="26" borderId="35" xfId="0" applyFont="1" applyFill="1" applyBorder="1" applyAlignment="1">
      <alignment horizontal="left" vertical="center"/>
    </xf>
    <xf numFmtId="0" fontId="16" fillId="24" borderId="35" xfId="0" applyFont="1" applyFill="1" applyBorder="1" applyAlignment="1">
      <alignment horizontal="left" vertical="center"/>
    </xf>
    <xf numFmtId="0" fontId="52" fillId="0" borderId="14" xfId="0" applyFont="1" applyBorder="1" applyAlignment="1" applyProtection="1">
      <alignment horizontal="center" vertical="center" shrinkToFit="1"/>
      <protection locked="0"/>
    </xf>
    <xf numFmtId="0" fontId="12" fillId="20" borderId="35" xfId="0" applyFont="1" applyFill="1" applyBorder="1" applyAlignment="1">
      <alignment horizontal="left" vertical="center"/>
    </xf>
    <xf numFmtId="0" fontId="84" fillId="0" borderId="18" xfId="0" applyFont="1" applyBorder="1" applyAlignment="1" applyProtection="1">
      <alignment horizontal="center" vertical="center" shrinkToFit="1"/>
      <protection locked="0"/>
    </xf>
    <xf numFmtId="0" fontId="84" fillId="0" borderId="14" xfId="0" applyFont="1" applyBorder="1" applyAlignment="1" applyProtection="1">
      <alignment horizontal="center" vertical="center" shrinkToFit="1"/>
      <protection locked="0"/>
    </xf>
    <xf numFmtId="0" fontId="62" fillId="0" borderId="14" xfId="0" applyFont="1" applyBorder="1" applyAlignment="1" applyProtection="1">
      <alignment horizontal="center" vertical="center" shrinkToFit="1"/>
      <protection locked="0"/>
    </xf>
    <xf numFmtId="0" fontId="77" fillId="0" borderId="14" xfId="0" applyFont="1" applyBorder="1" applyAlignment="1" applyProtection="1">
      <alignment horizontal="center" vertical="center" shrinkToFit="1"/>
      <protection locked="0"/>
    </xf>
    <xf numFmtId="0" fontId="12" fillId="24" borderId="35" xfId="0" applyFont="1" applyFill="1" applyBorder="1" applyAlignment="1">
      <alignment horizontal="left" vertical="center"/>
    </xf>
    <xf numFmtId="0" fontId="19" fillId="0" borderId="11" xfId="0" applyFont="1" applyBorder="1" applyAlignment="1">
      <alignment horizontal="center" vertical="center"/>
    </xf>
    <xf numFmtId="0" fontId="52" fillId="15" borderId="18" xfId="0" applyFont="1" applyFill="1" applyBorder="1" applyAlignment="1" applyProtection="1">
      <alignment horizontal="center" vertical="center" shrinkToFit="1"/>
      <protection locked="0"/>
    </xf>
    <xf numFmtId="0" fontId="12" fillId="0" borderId="14" xfId="0" applyFont="1" applyBorder="1" applyAlignment="1" applyProtection="1">
      <alignment horizontal="center" vertical="center" shrinkToFit="1"/>
      <protection locked="0"/>
    </xf>
    <xf numFmtId="0" fontId="52" fillId="11" borderId="14" xfId="0" applyFont="1" applyFill="1" applyBorder="1" applyAlignment="1" applyProtection="1">
      <alignment horizontal="center" vertical="center" shrinkToFit="1"/>
      <protection locked="0"/>
    </xf>
    <xf numFmtId="0" fontId="52" fillId="25" borderId="18" xfId="0" applyFont="1" applyFill="1" applyBorder="1" applyAlignment="1" applyProtection="1">
      <alignment horizontal="center" vertical="center" shrinkToFit="1"/>
      <protection locked="0"/>
    </xf>
    <xf numFmtId="0" fontId="77" fillId="25" borderId="18" xfId="0" applyFont="1" applyFill="1" applyBorder="1" applyAlignment="1" applyProtection="1">
      <alignment horizontal="center" vertical="center" shrinkToFit="1"/>
      <protection locked="0"/>
    </xf>
    <xf numFmtId="0" fontId="79" fillId="0" borderId="14" xfId="0" applyFont="1" applyBorder="1" applyAlignment="1" applyProtection="1">
      <alignment horizontal="center" vertical="center" shrinkToFit="1"/>
      <protection locked="0"/>
    </xf>
    <xf numFmtId="0" fontId="52" fillId="31" borderId="18" xfId="0" applyFont="1" applyFill="1" applyBorder="1" applyAlignment="1" applyProtection="1">
      <alignment horizontal="center" vertical="center" shrinkToFit="1"/>
      <protection locked="0"/>
    </xf>
    <xf numFmtId="0" fontId="12" fillId="32" borderId="18" xfId="0" applyFont="1" applyFill="1" applyBorder="1" applyAlignment="1" applyProtection="1">
      <alignment horizontal="center" vertical="center" shrinkToFit="1"/>
      <protection locked="0"/>
    </xf>
    <xf numFmtId="0" fontId="82" fillId="0" borderId="14" xfId="0" applyFont="1" applyBorder="1" applyAlignment="1" applyProtection="1">
      <alignment horizontal="center" vertical="center" shrinkToFit="1"/>
      <protection locked="0"/>
    </xf>
    <xf numFmtId="0" fontId="52" fillId="33" borderId="18" xfId="0" applyFont="1" applyFill="1" applyBorder="1" applyAlignment="1" applyProtection="1">
      <alignment horizontal="center" vertical="center" shrinkToFit="1"/>
      <protection locked="0"/>
    </xf>
    <xf numFmtId="0" fontId="85" fillId="0" borderId="18" xfId="0" applyFont="1" applyBorder="1" applyAlignment="1" applyProtection="1">
      <alignment horizontal="center" vertical="center" shrinkToFit="1"/>
      <protection locked="0"/>
    </xf>
    <xf numFmtId="0" fontId="79" fillId="15" borderId="18" xfId="0" applyFont="1" applyFill="1" applyBorder="1" applyAlignment="1" applyProtection="1">
      <alignment horizontal="center" vertical="center" shrinkToFit="1"/>
      <protection locked="0"/>
    </xf>
    <xf numFmtId="0" fontId="62" fillId="15" borderId="18" xfId="0" applyFont="1" applyFill="1" applyBorder="1" applyAlignment="1" applyProtection="1">
      <alignment horizontal="center" vertical="center" shrinkToFit="1"/>
      <protection locked="0"/>
    </xf>
    <xf numFmtId="0" fontId="78" fillId="0" borderId="14" xfId="0" applyFont="1" applyBorder="1" applyAlignment="1" applyProtection="1">
      <alignment horizontal="center" vertical="center" shrinkToFit="1"/>
      <protection locked="0"/>
    </xf>
    <xf numFmtId="0" fontId="12" fillId="34" borderId="18" xfId="0" applyFont="1" applyFill="1" applyBorder="1" applyAlignment="1" applyProtection="1">
      <alignment horizontal="center" vertical="center" shrinkToFit="1"/>
      <protection locked="0"/>
    </xf>
    <xf numFmtId="0" fontId="52" fillId="34" borderId="18" xfId="0" applyFont="1" applyFill="1" applyBorder="1" applyAlignment="1" applyProtection="1">
      <alignment horizontal="center" vertical="center" shrinkToFit="1"/>
      <protection locked="0"/>
    </xf>
    <xf numFmtId="0" fontId="77" fillId="35" borderId="18" xfId="0" applyFont="1" applyFill="1" applyBorder="1" applyAlignment="1" applyProtection="1">
      <alignment horizontal="center" vertical="center" shrinkToFit="1"/>
      <protection locked="0"/>
    </xf>
    <xf numFmtId="1" fontId="60" fillId="35" borderId="20" xfId="0" applyNumberFormat="1" applyFont="1" applyFill="1" applyBorder="1" applyAlignment="1">
      <alignment horizontal="center" vertical="center" shrinkToFit="1"/>
    </xf>
    <xf numFmtId="17" fontId="16" fillId="11" borderId="31" xfId="0" applyNumberFormat="1" applyFont="1" applyFill="1" applyBorder="1" applyAlignment="1">
      <alignment horizontal="center"/>
    </xf>
    <xf numFmtId="17" fontId="16" fillId="11" borderId="12" xfId="0" applyNumberFormat="1" applyFont="1" applyFill="1" applyBorder="1" applyAlignment="1">
      <alignment horizontal="center"/>
    </xf>
    <xf numFmtId="0" fontId="16" fillId="11" borderId="2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31" xfId="0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23" fillId="7" borderId="2" xfId="0" applyFont="1" applyFill="1" applyBorder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47" fillId="20" borderId="0" xfId="0" applyFont="1" applyFill="1" applyAlignment="1">
      <alignment horizontal="center" vertical="center"/>
    </xf>
    <xf numFmtId="0" fontId="23" fillId="7" borderId="2" xfId="0" applyFont="1" applyFill="1" applyBorder="1" applyAlignment="1">
      <alignment horizontal="center" vertical="center" wrapText="1"/>
    </xf>
    <xf numFmtId="0" fontId="23" fillId="7" borderId="5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1" fontId="32" fillId="10" borderId="37" xfId="0" applyNumberFormat="1" applyFont="1" applyFill="1" applyBorder="1" applyAlignment="1">
      <alignment horizontal="center" vertical="center" wrapText="1"/>
    </xf>
    <xf numFmtId="1" fontId="32" fillId="10" borderId="16" xfId="0" applyNumberFormat="1" applyFont="1" applyFill="1" applyBorder="1" applyAlignment="1">
      <alignment horizontal="center" vertical="center"/>
    </xf>
    <xf numFmtId="1" fontId="32" fillId="10" borderId="40" xfId="0" applyNumberFormat="1" applyFont="1" applyFill="1" applyBorder="1" applyAlignment="1">
      <alignment horizontal="center" vertical="center"/>
    </xf>
    <xf numFmtId="1" fontId="32" fillId="10" borderId="38" xfId="0" applyNumberFormat="1" applyFont="1" applyFill="1" applyBorder="1" applyAlignment="1">
      <alignment horizontal="center" vertical="center" wrapText="1"/>
    </xf>
    <xf numFmtId="1" fontId="32" fillId="10" borderId="23" xfId="0" applyNumberFormat="1" applyFont="1" applyFill="1" applyBorder="1" applyAlignment="1">
      <alignment horizontal="center" vertical="center"/>
    </xf>
    <xf numFmtId="1" fontId="32" fillId="18" borderId="11" xfId="0" applyNumberFormat="1" applyFont="1" applyFill="1" applyBorder="1" applyAlignment="1">
      <alignment horizontal="center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32" fillId="18" borderId="46" xfId="0" applyNumberFormat="1" applyFont="1" applyFill="1" applyBorder="1" applyAlignment="1">
      <alignment horizontal="center" vertical="center" wrapText="1"/>
    </xf>
    <xf numFmtId="1" fontId="32" fillId="18" borderId="34" xfId="0" applyNumberFormat="1" applyFont="1" applyFill="1" applyBorder="1" applyAlignment="1">
      <alignment horizontal="center" vertical="center" wrapText="1"/>
    </xf>
    <xf numFmtId="1" fontId="32" fillId="28" borderId="19" xfId="0" applyNumberFormat="1" applyFont="1" applyFill="1" applyBorder="1" applyAlignment="1">
      <alignment horizontal="center" vertical="center" wrapText="1"/>
    </xf>
    <xf numFmtId="1" fontId="32" fillId="28" borderId="27" xfId="0" applyNumberFormat="1" applyFont="1" applyFill="1" applyBorder="1" applyAlignment="1">
      <alignment horizontal="center" vertical="center" wrapText="1"/>
    </xf>
    <xf numFmtId="1" fontId="38" fillId="28" borderId="19" xfId="0" applyNumberFormat="1" applyFont="1" applyFill="1" applyBorder="1" applyAlignment="1">
      <alignment horizontal="center" vertical="center" wrapText="1"/>
    </xf>
    <xf numFmtId="1" fontId="38" fillId="28" borderId="27" xfId="0" applyNumberFormat="1" applyFont="1" applyFill="1" applyBorder="1" applyAlignment="1">
      <alignment horizontal="center" vertical="center" wrapText="1"/>
    </xf>
    <xf numFmtId="1" fontId="32" fillId="28" borderId="18" xfId="0" applyNumberFormat="1" applyFont="1" applyFill="1" applyBorder="1" applyAlignment="1">
      <alignment horizontal="center" vertical="center" wrapText="1"/>
    </xf>
    <xf numFmtId="1" fontId="32" fillId="28" borderId="29" xfId="0" applyNumberFormat="1" applyFont="1" applyFill="1" applyBorder="1" applyAlignment="1">
      <alignment horizontal="center" vertical="center" wrapText="1"/>
    </xf>
    <xf numFmtId="1" fontId="32" fillId="18" borderId="49" xfId="0" applyNumberFormat="1" applyFont="1" applyFill="1" applyBorder="1" applyAlignment="1">
      <alignment horizontal="center" vertical="center" wrapText="1"/>
    </xf>
    <xf numFmtId="1" fontId="32" fillId="18" borderId="45" xfId="0" applyNumberFormat="1" applyFont="1" applyFill="1" applyBorder="1" applyAlignment="1">
      <alignment horizontal="center" vertical="center" wrapText="1"/>
    </xf>
    <xf numFmtId="0" fontId="31" fillId="14" borderId="3" xfId="0" applyFont="1" applyFill="1" applyBorder="1" applyAlignment="1">
      <alignment horizontal="center" vertical="center"/>
    </xf>
    <xf numFmtId="0" fontId="31" fillId="14" borderId="5" xfId="0" applyFont="1" applyFill="1" applyBorder="1" applyAlignment="1">
      <alignment horizontal="center" vertical="center"/>
    </xf>
    <xf numFmtId="0" fontId="13" fillId="27" borderId="2" xfId="0" applyFont="1" applyFill="1" applyBorder="1" applyAlignment="1">
      <alignment horizontal="center" vertical="center"/>
    </xf>
    <xf numFmtId="0" fontId="13" fillId="27" borderId="3" xfId="0" applyFont="1" applyFill="1" applyBorder="1" applyAlignment="1">
      <alignment horizontal="center" vertical="center"/>
    </xf>
    <xf numFmtId="0" fontId="13" fillId="27" borderId="5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1" fontId="35" fillId="11" borderId="3" xfId="0" applyNumberFormat="1" applyFont="1" applyFill="1" applyBorder="1" applyAlignment="1">
      <alignment horizontal="center" vertical="center"/>
    </xf>
    <xf numFmtId="1" fontId="35" fillId="11" borderId="5" xfId="0" applyNumberFormat="1" applyFont="1" applyFill="1" applyBorder="1" applyAlignment="1">
      <alignment horizontal="center" vertical="center"/>
    </xf>
    <xf numFmtId="1" fontId="35" fillId="11" borderId="2" xfId="0" applyNumberFormat="1" applyFont="1" applyFill="1" applyBorder="1" applyAlignment="1">
      <alignment horizontal="center" vertical="center"/>
    </xf>
    <xf numFmtId="22" fontId="3" fillId="0" borderId="30" xfId="0" applyNumberFormat="1" applyFont="1" applyBorder="1" applyAlignment="1">
      <alignment horizontal="center"/>
    </xf>
    <xf numFmtId="22" fontId="3" fillId="0" borderId="3" xfId="0" applyNumberFormat="1" applyFont="1" applyBorder="1" applyAlignment="1">
      <alignment horizontal="center"/>
    </xf>
    <xf numFmtId="22" fontId="3" fillId="0" borderId="5" xfId="0" applyNumberFormat="1" applyFont="1" applyBorder="1" applyAlignment="1">
      <alignment horizontal="center"/>
    </xf>
    <xf numFmtId="1" fontId="32" fillId="16" borderId="38" xfId="0" applyNumberFormat="1" applyFont="1" applyFill="1" applyBorder="1" applyAlignment="1">
      <alignment horizontal="center" vertical="center" wrapText="1"/>
    </xf>
    <xf numFmtId="1" fontId="32" fillId="16" borderId="2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31" fillId="14" borderId="2" xfId="0" applyFont="1" applyFill="1" applyBorder="1" applyAlignment="1">
      <alignment horizontal="center" vertical="center"/>
    </xf>
    <xf numFmtId="1" fontId="32" fillId="16" borderId="37" xfId="0" applyNumberFormat="1" applyFont="1" applyFill="1" applyBorder="1" applyAlignment="1">
      <alignment horizontal="center" vertical="center" wrapText="1"/>
    </xf>
    <xf numFmtId="1" fontId="32" fillId="16" borderId="16" xfId="0" applyNumberFormat="1" applyFont="1" applyFill="1" applyBorder="1" applyAlignment="1">
      <alignment horizontal="center" vertical="center"/>
    </xf>
    <xf numFmtId="1" fontId="32" fillId="28" borderId="19" xfId="0" applyNumberFormat="1" applyFont="1" applyFill="1" applyBorder="1" applyAlignment="1">
      <alignment horizontal="center" wrapText="1"/>
    </xf>
    <xf numFmtId="1" fontId="32" fillId="28" borderId="27" xfId="0" applyNumberFormat="1" applyFont="1" applyFill="1" applyBorder="1" applyAlignment="1">
      <alignment horizontal="center" wrapText="1"/>
    </xf>
    <xf numFmtId="1" fontId="32" fillId="28" borderId="24" xfId="0" applyNumberFormat="1" applyFont="1" applyFill="1" applyBorder="1" applyAlignment="1">
      <alignment horizontal="center" wrapText="1"/>
    </xf>
    <xf numFmtId="1" fontId="32" fillId="28" borderId="28" xfId="0" applyNumberFormat="1" applyFont="1" applyFill="1" applyBorder="1" applyAlignment="1">
      <alignment horizontal="center" wrapText="1"/>
    </xf>
    <xf numFmtId="1" fontId="32" fillId="16" borderId="40" xfId="0" applyNumberFormat="1" applyFont="1" applyFill="1" applyBorder="1" applyAlignment="1">
      <alignment horizontal="center" vertical="center" wrapText="1"/>
    </xf>
    <xf numFmtId="1" fontId="32" fillId="16" borderId="41" xfId="0" applyNumberFormat="1" applyFont="1" applyFill="1" applyBorder="1" applyAlignment="1">
      <alignment horizontal="center" vertical="center"/>
    </xf>
    <xf numFmtId="1" fontId="32" fillId="16" borderId="1" xfId="0" applyNumberFormat="1" applyFont="1" applyFill="1" applyBorder="1" applyAlignment="1">
      <alignment horizontal="center" vertical="center"/>
    </xf>
    <xf numFmtId="1" fontId="32" fillId="16" borderId="13" xfId="0" applyNumberFormat="1" applyFont="1" applyFill="1" applyBorder="1" applyAlignment="1">
      <alignment horizontal="center" vertical="center"/>
    </xf>
    <xf numFmtId="1" fontId="38" fillId="28" borderId="11" xfId="0" applyNumberFormat="1" applyFont="1" applyFill="1" applyBorder="1" applyAlignment="1">
      <alignment horizontal="center" vertical="center" wrapText="1"/>
    </xf>
    <xf numFmtId="1" fontId="38" fillId="28" borderId="50" xfId="0" applyNumberFormat="1" applyFont="1" applyFill="1" applyBorder="1" applyAlignment="1">
      <alignment horizontal="center" vertical="center" wrapText="1"/>
    </xf>
    <xf numFmtId="1" fontId="32" fillId="10" borderId="40" xfId="0" applyNumberFormat="1" applyFont="1" applyFill="1" applyBorder="1" applyAlignment="1">
      <alignment horizontal="center" vertical="center" wrapText="1"/>
    </xf>
    <xf numFmtId="1" fontId="32" fillId="10" borderId="41" xfId="0" applyNumberFormat="1" applyFont="1" applyFill="1" applyBorder="1" applyAlignment="1">
      <alignment horizontal="center" vertical="center"/>
    </xf>
    <xf numFmtId="1" fontId="32" fillId="16" borderId="8" xfId="0" applyNumberFormat="1" applyFont="1" applyFill="1" applyBorder="1" applyAlignment="1">
      <alignment horizontal="center" vertical="center"/>
    </xf>
    <xf numFmtId="165" fontId="45" fillId="15" borderId="0" xfId="0" applyNumberFormat="1" applyFont="1" applyFill="1" applyAlignment="1">
      <alignment horizontal="center"/>
    </xf>
    <xf numFmtId="1" fontId="32" fillId="10" borderId="1" xfId="0" applyNumberFormat="1" applyFont="1" applyFill="1" applyBorder="1" applyAlignment="1">
      <alignment horizontal="center" vertical="center"/>
    </xf>
    <xf numFmtId="1" fontId="32" fillId="10" borderId="13" xfId="0" applyNumberFormat="1" applyFont="1" applyFill="1" applyBorder="1" applyAlignment="1">
      <alignment horizontal="center" vertical="center"/>
    </xf>
    <xf numFmtId="165" fontId="9" fillId="15" borderId="0" xfId="0" applyNumberFormat="1" applyFont="1" applyFill="1" applyAlignment="1">
      <alignment horizontal="center"/>
    </xf>
    <xf numFmtId="22" fontId="66" fillId="0" borderId="30" xfId="0" applyNumberFormat="1" applyFont="1" applyBorder="1" applyAlignment="1">
      <alignment horizontal="center"/>
    </xf>
    <xf numFmtId="22" fontId="66" fillId="0" borderId="3" xfId="0" applyNumberFormat="1" applyFont="1" applyBorder="1" applyAlignment="1">
      <alignment horizontal="center"/>
    </xf>
    <xf numFmtId="22" fontId="66" fillId="0" borderId="5" xfId="0" applyNumberFormat="1" applyFont="1" applyBorder="1" applyAlignment="1">
      <alignment horizontal="center"/>
    </xf>
    <xf numFmtId="22" fontId="62" fillId="0" borderId="30" xfId="0" applyNumberFormat="1" applyFont="1" applyBorder="1" applyAlignment="1">
      <alignment horizontal="center"/>
    </xf>
    <xf numFmtId="22" fontId="62" fillId="0" borderId="3" xfId="0" applyNumberFormat="1" applyFont="1" applyBorder="1" applyAlignment="1">
      <alignment horizontal="center"/>
    </xf>
    <xf numFmtId="22" fontId="62" fillId="0" borderId="5" xfId="0" applyNumberFormat="1" applyFont="1" applyBorder="1" applyAlignment="1">
      <alignment horizontal="center"/>
    </xf>
    <xf numFmtId="22" fontId="73" fillId="0" borderId="30" xfId="0" applyNumberFormat="1" applyFont="1" applyBorder="1" applyAlignment="1">
      <alignment horizontal="center"/>
    </xf>
    <xf numFmtId="22" fontId="73" fillId="0" borderId="3" xfId="0" applyNumberFormat="1" applyFont="1" applyBorder="1" applyAlignment="1">
      <alignment horizontal="center"/>
    </xf>
    <xf numFmtId="22" fontId="73" fillId="0" borderId="5" xfId="0" applyNumberFormat="1" applyFont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5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23">
    <cellStyle name="Hipervínculo" xfId="2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3" xfId="7" xr:uid="{00000000-0005-0000-0000-000004000000}"/>
    <cellStyle name="Normal 2 4" xfId="11" xr:uid="{00000000-0005-0000-0000-000005000000}"/>
    <cellStyle name="Normal 2 5" xfId="13" xr:uid="{00000000-0005-0000-0000-000006000000}"/>
    <cellStyle name="Normal 2 6" xfId="17" xr:uid="{00000000-0005-0000-0000-000007000000}"/>
    <cellStyle name="Normal 2 7" xfId="20" xr:uid="{00000000-0005-0000-0000-000008000000}"/>
    <cellStyle name="Normal 3" xfId="2" xr:uid="{00000000-0005-0000-0000-000009000000}"/>
    <cellStyle name="Normal 3 2" xfId="5" xr:uid="{00000000-0005-0000-0000-00000A000000}"/>
    <cellStyle name="Normal 3 3" xfId="8" xr:uid="{00000000-0005-0000-0000-00000B000000}"/>
    <cellStyle name="Normal 3 4" xfId="12" xr:uid="{00000000-0005-0000-0000-00000C000000}"/>
    <cellStyle name="Normal 3 5" xfId="14" xr:uid="{00000000-0005-0000-0000-00000D000000}"/>
    <cellStyle name="Normal 3 6" xfId="18" xr:uid="{00000000-0005-0000-0000-00000E000000}"/>
    <cellStyle name="Normal 3 7" xfId="21" xr:uid="{00000000-0005-0000-0000-00000F000000}"/>
    <cellStyle name="Normal 4" xfId="3" xr:uid="{00000000-0005-0000-0000-000010000000}"/>
    <cellStyle name="Normal 4 2" xfId="6" xr:uid="{00000000-0005-0000-0000-000011000000}"/>
    <cellStyle name="Normal 4 3" xfId="9" xr:uid="{00000000-0005-0000-0000-000012000000}"/>
    <cellStyle name="Normal 4 4" xfId="10" xr:uid="{00000000-0005-0000-0000-000013000000}"/>
    <cellStyle name="Normal 4 5" xfId="15" xr:uid="{00000000-0005-0000-0000-000014000000}"/>
    <cellStyle name="Normal 4 6" xfId="16" xr:uid="{00000000-0005-0000-0000-000015000000}"/>
    <cellStyle name="Normal 4 7" xfId="19" xr:uid="{00000000-0005-0000-0000-000016000000}"/>
  </cellStyles>
  <dxfs count="21752">
    <dxf>
      <font>
        <condense val="0"/>
        <extend val="0"/>
        <color indexed="9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1" tint="0.499984740745262"/>
      </font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colors>
    <mruColors>
      <color rgb="FFFFCCFF"/>
      <color rgb="FF2B0AB6"/>
      <color rgb="FFCC99FF"/>
      <color rgb="FF9F1181"/>
      <color rgb="FF99CCFF"/>
      <color rgb="FFFF99FF"/>
      <color rgb="FFCCFFCC"/>
      <color rgb="FFEAF1DD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</xdr:row>
      <xdr:rowOff>38100</xdr:rowOff>
    </xdr:from>
    <xdr:to>
      <xdr:col>2</xdr:col>
      <xdr:colOff>9525</xdr:colOff>
      <xdr:row>2</xdr:row>
      <xdr:rowOff>285750</xdr:rowOff>
    </xdr:to>
    <xdr:pic>
      <xdr:nvPicPr>
        <xdr:cNvPr id="2" name="1 Imagen" descr="Logotipo Genérico color Hospita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200025"/>
          <a:ext cx="21050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161925</xdr:colOff>
      <xdr:row>1</xdr:row>
      <xdr:rowOff>38100</xdr:rowOff>
    </xdr:from>
    <xdr:to>
      <xdr:col>2</xdr:col>
      <xdr:colOff>9525</xdr:colOff>
      <xdr:row>2</xdr:row>
      <xdr:rowOff>285750</xdr:rowOff>
    </xdr:to>
    <xdr:pic>
      <xdr:nvPicPr>
        <xdr:cNvPr id="3" name="2 Imagen" descr="Logotipo Genérico color Hospita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200025"/>
          <a:ext cx="21050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1</xdr:row>
      <xdr:rowOff>28575</xdr:rowOff>
    </xdr:from>
    <xdr:to>
      <xdr:col>0</xdr:col>
      <xdr:colOff>2133600</xdr:colOff>
      <xdr:row>2</xdr:row>
      <xdr:rowOff>176892</xdr:rowOff>
    </xdr:to>
    <xdr:pic>
      <xdr:nvPicPr>
        <xdr:cNvPr id="5" name="4 Imagen" descr="Logotipo Genérico color Hospita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0050" y="219075"/>
          <a:ext cx="1733550" cy="3388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50800</xdr:rowOff>
        </xdr:from>
        <xdr:to>
          <xdr:col>5</xdr:col>
          <xdr:colOff>2870200</xdr:colOff>
          <xdr:row>2</xdr:row>
          <xdr:rowOff>298450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0</xdr:row>
          <xdr:rowOff>88900</xdr:rowOff>
        </xdr:from>
        <xdr:to>
          <xdr:col>5</xdr:col>
          <xdr:colOff>2819400</xdr:colOff>
          <xdr:row>2</xdr:row>
          <xdr:rowOff>336550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298450</xdr:colOff>
          <xdr:row>0</xdr:row>
          <xdr:rowOff>50800</xdr:rowOff>
        </xdr:from>
        <xdr:to>
          <xdr:col>5</xdr:col>
          <xdr:colOff>2800350</xdr:colOff>
          <xdr:row>2</xdr:row>
          <xdr:rowOff>298450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0</xdr:row>
          <xdr:rowOff>38100</xdr:rowOff>
        </xdr:from>
        <xdr:to>
          <xdr:col>5</xdr:col>
          <xdr:colOff>2647950</xdr:colOff>
          <xdr:row>2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5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38100</xdr:rowOff>
        </xdr:from>
        <xdr:to>
          <xdr:col>5</xdr:col>
          <xdr:colOff>2717800</xdr:colOff>
          <xdr:row>2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50800</xdr:rowOff>
        </xdr:from>
        <xdr:to>
          <xdr:col>5</xdr:col>
          <xdr:colOff>2717800</xdr:colOff>
          <xdr:row>2</xdr:row>
          <xdr:rowOff>298450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7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7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0</xdr:row>
          <xdr:rowOff>50800</xdr:rowOff>
        </xdr:from>
        <xdr:to>
          <xdr:col>5</xdr:col>
          <xdr:colOff>2819400</xdr:colOff>
          <xdr:row>2</xdr:row>
          <xdr:rowOff>298450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8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8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8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69850</xdr:rowOff>
        </xdr:from>
        <xdr:to>
          <xdr:col>5</xdr:col>
          <xdr:colOff>2736850</xdr:colOff>
          <xdr:row>2</xdr:row>
          <xdr:rowOff>317500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69850</xdr:rowOff>
        </xdr:from>
        <xdr:to>
          <xdr:col>5</xdr:col>
          <xdr:colOff>2736850</xdr:colOff>
          <xdr:row>2</xdr:row>
          <xdr:rowOff>317500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0</xdr:row>
          <xdr:rowOff>69850</xdr:rowOff>
        </xdr:from>
        <xdr:to>
          <xdr:col>5</xdr:col>
          <xdr:colOff>2781300</xdr:colOff>
          <xdr:row>2</xdr:row>
          <xdr:rowOff>317500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B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B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B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260350</xdr:colOff>
          <xdr:row>0</xdr:row>
          <xdr:rowOff>69850</xdr:rowOff>
        </xdr:from>
        <xdr:to>
          <xdr:col>5</xdr:col>
          <xdr:colOff>2762250</xdr:colOff>
          <xdr:row>2</xdr:row>
          <xdr:rowOff>317500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C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C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50800</xdr:rowOff>
        </xdr:from>
        <xdr:to>
          <xdr:col>5</xdr:col>
          <xdr:colOff>2717800</xdr:colOff>
          <xdr:row>2</xdr:row>
          <xdr:rowOff>298450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D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D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D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207818</xdr:colOff>
      <xdr:row>0</xdr:row>
      <xdr:rowOff>34637</xdr:rowOff>
    </xdr:from>
    <xdr:to>
      <xdr:col>8</xdr:col>
      <xdr:colOff>235527</xdr:colOff>
      <xdr:row>1</xdr:row>
      <xdr:rowOff>34637</xdr:rowOff>
    </xdr:to>
    <xdr:pic>
      <xdr:nvPicPr>
        <xdr:cNvPr id="2" name="1 Imagen" descr="Logotipo cabecera carta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r="52849" b="-10904"/>
        <a:stretch>
          <a:fillRect/>
        </a:stretch>
      </xdr:blipFill>
      <xdr:spPr bwMode="auto">
        <a:xfrm>
          <a:off x="131618" y="34637"/>
          <a:ext cx="3828184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Area%20Enfermeria\Gestion%20de%20personal%202017\Bloque_Obstetrico\PARI_MATR_2017_CAMB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tilla"/>
      <sheetName val="Diseño Patrón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  <sheetName val="Liquidación"/>
      <sheetName val="HORAS TURNO"/>
      <sheetName val="PATRÓN"/>
      <sheetName val="Informe RRHH"/>
      <sheetName val="Calc_IF"/>
      <sheetName val="PARI_MATR_2017_CAMBIOS"/>
      <sheetName val="NOCHES PAULA"/>
      <sheetName val="rotatorio noches Paula"/>
      <sheetName val="Abri_incorporados traslados"/>
      <sheetName val="MAYO sin OPE"/>
      <sheetName val="NO usar_Junio sin OPE"/>
      <sheetName val="junio con OPE"/>
      <sheetName val="no usar_ORIGINAL_Junio sin OPE"/>
      <sheetName val="no usar_JUNIO 13m+CEX"/>
      <sheetName val="no vale_Julio"/>
      <sheetName val="no vale_Agosto"/>
      <sheetName val="JulioVACAS"/>
      <sheetName val="jULIO_ORIGINAL"/>
      <sheetName val="AgostoVACAS"/>
      <sheetName val="AGOSTO_ORIGINAL"/>
      <sheetName val="Septiembre_VACAS"/>
      <sheetName val="SEPTIEM_ORIGI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4">
          <cell r="N4">
            <v>365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X4" totalsRowShown="0" headerRowDxfId="26" dataDxfId="25">
  <tableColumns count="24">
    <tableColumn id="1" xr3:uid="{00000000-0010-0000-0000-000001000000}" name="TURNO" dataDxfId="24"/>
    <tableColumn id="2" xr3:uid="{00000000-0010-0000-0000-000002000000}" name="M" dataDxfId="23"/>
    <tableColumn id="3" xr3:uid="{00000000-0010-0000-0000-000003000000}" name="T" dataDxfId="22"/>
    <tableColumn id="4" xr3:uid="{00000000-0010-0000-0000-000004000000}" name="N" dataDxfId="21"/>
    <tableColumn id="5" xr3:uid="{00000000-0010-0000-0000-000005000000}" name="D" dataDxfId="20"/>
    <tableColumn id="6" xr3:uid="{00000000-0010-0000-0000-000006000000}" name="Nm" dataDxfId="19"/>
    <tableColumn id="7" xr3:uid="{00000000-0010-0000-0000-000007000000}" name="Dm" dataDxfId="18"/>
    <tableColumn id="8" xr3:uid="{00000000-0010-0000-0000-000008000000}" name="Tm" dataDxfId="17"/>
    <tableColumn id="9" xr3:uid="{00000000-0010-0000-0000-000009000000}" name="Mc" dataDxfId="16"/>
    <tableColumn id="10" xr3:uid="{00000000-0010-0000-0000-00000A000000}" name="Tc" dataDxfId="15"/>
    <tableColumn id="11" xr3:uid="{00000000-0010-0000-0000-00000B000000}" name="Nr" dataDxfId="14"/>
    <tableColumn id="12" xr3:uid="{00000000-0010-0000-0000-00000C000000}" name="D2c" dataDxfId="13"/>
    <tableColumn id="13" xr3:uid="{00000000-0010-0000-0000-00000D000000}" name="Nmr" dataDxfId="12"/>
    <tableColumn id="14" xr3:uid="{00000000-0010-0000-0000-00000E000000}" name="21*" dataDxfId="11"/>
    <tableColumn id="15" xr3:uid="{00000000-0010-0000-0000-00000F000000}" name="*B*" dataDxfId="10"/>
    <tableColumn id="16" xr3:uid="{00000000-0010-0000-0000-000010000000}" name="AT" dataDxfId="9"/>
    <tableColumn id="17" xr3:uid="{00000000-0010-0000-0000-000011000000}" name="LL" dataDxfId="8"/>
    <tableColumn id="18" xr3:uid="{00000000-0010-0000-0000-000012000000}" name="P*" dataDxfId="7"/>
    <tableColumn id="19" xr3:uid="{00000000-0010-0000-0000-000013000000}" name="PM" dataDxfId="6"/>
    <tableColumn id="20" xr3:uid="{00000000-0010-0000-0000-000014000000}" name="P1" dataDxfId="5"/>
    <tableColumn id="21" xr3:uid="{00000000-0010-0000-0000-000015000000}" name="P2" dataDxfId="4"/>
    <tableColumn id="22" xr3:uid="{00000000-0010-0000-0000-000016000000}" name="VA" dataDxfId="3"/>
    <tableColumn id="23" xr3:uid="{00000000-0010-0000-0000-000017000000}" name="CA*" dataDxfId="2"/>
    <tableColumn id="24" xr3:uid="{00000000-0010-0000-0000-000018000000}" name="VT*" dataDxfId="1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1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18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0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2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2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vmlDrawing" Target="../drawings/vmlDrawing2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0000"/>
    <pageSetUpPr fitToPage="1"/>
  </sheetPr>
  <dimension ref="A1:BH60"/>
  <sheetViews>
    <sheetView topLeftCell="C7" zoomScale="80" zoomScaleNormal="80" workbookViewId="0">
      <selection activeCell="E33" sqref="E33"/>
    </sheetView>
  </sheetViews>
  <sheetFormatPr baseColWidth="10" defaultColWidth="11.453125" defaultRowHeight="14.5" x14ac:dyDescent="0.35"/>
  <cols>
    <col min="1" max="1" width="11.453125" style="8"/>
    <col min="2" max="2" width="22.453125" style="8" customWidth="1"/>
    <col min="3" max="3" width="11.453125" style="9"/>
    <col min="4" max="4" width="12.26953125" style="9" customWidth="1"/>
    <col min="5" max="5" width="57.1796875" style="23" customWidth="1"/>
    <col min="6" max="6" width="11.453125" style="8"/>
    <col min="7" max="7" width="15.54296875" style="8" customWidth="1"/>
    <col min="8" max="8" width="11.453125" style="8"/>
    <col min="9" max="9" width="29.81640625" style="78" customWidth="1"/>
    <col min="10" max="11" width="21" style="8" customWidth="1"/>
    <col min="12" max="26" width="11.453125" style="8"/>
    <col min="27" max="39" width="11.453125" style="9"/>
    <col min="40" max="57" width="0" style="9" hidden="1" customWidth="1"/>
    <col min="58" max="59" width="11.453125" style="9"/>
    <col min="60" max="60" width="11.453125" style="116"/>
    <col min="61" max="16384" width="11.453125" style="8"/>
  </cols>
  <sheetData>
    <row r="1" spans="1:59" s="8" customFormat="1" ht="12.5" x14ac:dyDescent="0.25">
      <c r="C1" s="9"/>
      <c r="D1" s="9"/>
      <c r="E1" s="23"/>
      <c r="I1" s="78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59" s="8" customFormat="1" ht="12.5" x14ac:dyDescent="0.25">
      <c r="C2" s="9"/>
      <c r="D2" s="9"/>
      <c r="E2" s="23"/>
      <c r="I2" s="78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</row>
    <row r="3" spans="1:59" s="8" customFormat="1" ht="36" customHeight="1" thickBot="1" x14ac:dyDescent="0.3">
      <c r="C3" s="9"/>
      <c r="D3" s="9"/>
      <c r="E3" s="23"/>
      <c r="I3" s="78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59" ht="24" customHeight="1" thickBot="1" x14ac:dyDescent="0.45">
      <c r="A4" s="384" t="s">
        <v>52</v>
      </c>
      <c r="B4" s="381" t="s">
        <v>122</v>
      </c>
      <c r="C4" s="381" t="s">
        <v>42</v>
      </c>
      <c r="D4" s="384" t="s">
        <v>37</v>
      </c>
      <c r="E4" s="33" t="s">
        <v>14</v>
      </c>
      <c r="F4" s="377" t="s">
        <v>145</v>
      </c>
      <c r="G4" s="378"/>
      <c r="J4" s="14"/>
    </row>
    <row r="5" spans="1:59" ht="18.75" customHeight="1" thickBot="1" x14ac:dyDescent="0.45">
      <c r="A5" s="385"/>
      <c r="B5" s="382"/>
      <c r="C5" s="382"/>
      <c r="D5" s="385"/>
      <c r="E5" s="79" t="s">
        <v>15</v>
      </c>
      <c r="F5" s="379" t="s">
        <v>142</v>
      </c>
      <c r="G5" s="380"/>
      <c r="H5" s="105"/>
      <c r="I5" s="117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9"/>
    </row>
    <row r="6" spans="1:59" ht="14.25" customHeight="1" thickBot="1" x14ac:dyDescent="0.4">
      <c r="A6" s="386"/>
      <c r="B6" s="383"/>
      <c r="C6" s="383"/>
      <c r="D6" s="386"/>
      <c r="E6" s="15" t="s">
        <v>13</v>
      </c>
      <c r="F6" s="43" t="s">
        <v>46</v>
      </c>
      <c r="G6" s="118" t="s">
        <v>33</v>
      </c>
      <c r="H6" s="119" t="s">
        <v>34</v>
      </c>
      <c r="I6" s="120" t="s">
        <v>35</v>
      </c>
      <c r="J6" s="119" t="s">
        <v>36</v>
      </c>
      <c r="K6" s="119" t="s">
        <v>139</v>
      </c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BF6" s="121"/>
      <c r="BG6" s="122"/>
    </row>
    <row r="7" spans="1:59" ht="18" x14ac:dyDescent="0.35">
      <c r="A7" s="204"/>
      <c r="B7" s="81">
        <v>1</v>
      </c>
      <c r="C7" s="266"/>
      <c r="D7" s="81">
        <v>1</v>
      </c>
      <c r="E7" s="349" t="s">
        <v>146</v>
      </c>
      <c r="F7" s="80">
        <v>1</v>
      </c>
      <c r="G7" s="153"/>
      <c r="H7" s="153"/>
      <c r="I7" s="154"/>
      <c r="J7" s="153"/>
      <c r="K7" s="153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16"/>
    </row>
    <row r="8" spans="1:59" ht="18" x14ac:dyDescent="0.35">
      <c r="A8" s="204"/>
      <c r="B8" s="81">
        <v>2</v>
      </c>
      <c r="C8" s="266"/>
      <c r="D8" s="81">
        <v>2</v>
      </c>
      <c r="E8" s="270" t="s">
        <v>147</v>
      </c>
      <c r="F8" s="80">
        <v>1</v>
      </c>
      <c r="G8" s="153"/>
      <c r="H8" s="153"/>
      <c r="I8" s="154"/>
      <c r="J8" s="153"/>
      <c r="K8" s="153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116"/>
    </row>
    <row r="9" spans="1:59" ht="18" x14ac:dyDescent="0.35">
      <c r="A9" s="204"/>
      <c r="B9" s="81">
        <v>3</v>
      </c>
      <c r="C9" s="266"/>
      <c r="D9" s="81">
        <v>3</v>
      </c>
      <c r="E9" s="270" t="s">
        <v>148</v>
      </c>
      <c r="F9" s="80">
        <v>1</v>
      </c>
      <c r="G9" s="153"/>
      <c r="H9" s="153"/>
      <c r="I9" s="154"/>
      <c r="J9" s="153"/>
      <c r="K9" s="153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116"/>
    </row>
    <row r="10" spans="1:59" ht="18" x14ac:dyDescent="0.35">
      <c r="A10" s="204"/>
      <c r="B10" s="81">
        <v>4</v>
      </c>
      <c r="C10" s="266"/>
      <c r="D10" s="81">
        <v>4</v>
      </c>
      <c r="E10" s="270" t="s">
        <v>149</v>
      </c>
      <c r="F10" s="80">
        <v>1</v>
      </c>
      <c r="G10" s="153"/>
      <c r="H10" s="153"/>
      <c r="I10" s="154"/>
      <c r="J10" s="153"/>
      <c r="K10" s="153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116"/>
    </row>
    <row r="11" spans="1:59" ht="18" x14ac:dyDescent="0.35">
      <c r="A11" s="204"/>
      <c r="B11" s="81">
        <v>5</v>
      </c>
      <c r="C11" s="266"/>
      <c r="D11" s="81">
        <v>5</v>
      </c>
      <c r="E11" s="270" t="s">
        <v>150</v>
      </c>
      <c r="F11" s="80">
        <v>1</v>
      </c>
      <c r="G11" s="153"/>
      <c r="H11" s="153"/>
      <c r="I11" s="154"/>
      <c r="J11" s="153"/>
      <c r="K11" s="153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116"/>
    </row>
    <row r="12" spans="1:59" ht="18" x14ac:dyDescent="0.35">
      <c r="A12" s="204"/>
      <c r="B12" s="81">
        <v>6</v>
      </c>
      <c r="C12" s="266"/>
      <c r="D12" s="261">
        <v>6</v>
      </c>
      <c r="E12" s="270" t="s">
        <v>151</v>
      </c>
      <c r="F12" s="80">
        <v>1</v>
      </c>
      <c r="G12" s="153"/>
      <c r="H12" s="153"/>
      <c r="I12" s="154"/>
      <c r="J12" s="153"/>
      <c r="K12" s="153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116"/>
    </row>
    <row r="13" spans="1:59" ht="18" x14ac:dyDescent="0.35">
      <c r="A13" s="204"/>
      <c r="B13" s="81">
        <v>7</v>
      </c>
      <c r="C13" s="202"/>
      <c r="D13" s="261">
        <v>7</v>
      </c>
      <c r="E13" s="270" t="s">
        <v>152</v>
      </c>
      <c r="F13" s="80">
        <v>1</v>
      </c>
      <c r="G13" s="153"/>
      <c r="H13" s="153"/>
      <c r="I13" s="154"/>
      <c r="J13" s="153"/>
      <c r="K13" s="153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116"/>
    </row>
    <row r="14" spans="1:59" ht="18" x14ac:dyDescent="0.35">
      <c r="A14" s="204"/>
      <c r="B14" s="81">
        <v>8</v>
      </c>
      <c r="C14" s="202"/>
      <c r="D14" s="261">
        <v>8</v>
      </c>
      <c r="E14" s="270" t="s">
        <v>153</v>
      </c>
      <c r="F14" s="80">
        <v>1</v>
      </c>
      <c r="G14" s="153"/>
      <c r="H14" s="153"/>
      <c r="I14" s="154"/>
      <c r="J14" s="153"/>
      <c r="K14" s="153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116"/>
    </row>
    <row r="15" spans="1:59" ht="18" x14ac:dyDescent="0.35">
      <c r="A15" s="204"/>
      <c r="B15" s="81">
        <v>9</v>
      </c>
      <c r="C15" s="202"/>
      <c r="D15" s="261">
        <v>9</v>
      </c>
      <c r="E15" s="270" t="s">
        <v>154</v>
      </c>
      <c r="F15" s="80">
        <v>1</v>
      </c>
      <c r="G15" s="153"/>
      <c r="H15" s="153"/>
      <c r="I15" s="154"/>
      <c r="J15" s="153"/>
      <c r="K15" s="153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116"/>
    </row>
    <row r="16" spans="1:59" ht="18" x14ac:dyDescent="0.35">
      <c r="A16" s="204"/>
      <c r="B16" s="81">
        <v>10</v>
      </c>
      <c r="C16" s="202"/>
      <c r="D16" s="261">
        <v>10</v>
      </c>
      <c r="E16" s="270" t="s">
        <v>155</v>
      </c>
      <c r="F16" s="80">
        <v>1</v>
      </c>
      <c r="G16" s="153"/>
      <c r="H16" s="153"/>
      <c r="I16" s="154"/>
      <c r="J16" s="153"/>
      <c r="K16" s="153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16"/>
    </row>
    <row r="17" spans="1:27" ht="18" x14ac:dyDescent="0.35">
      <c r="A17" s="204"/>
      <c r="B17" s="81">
        <v>11</v>
      </c>
      <c r="C17" s="264"/>
      <c r="D17" s="261">
        <v>11</v>
      </c>
      <c r="E17" s="270" t="s">
        <v>156</v>
      </c>
      <c r="F17" s="80">
        <v>1</v>
      </c>
      <c r="G17" s="153"/>
      <c r="H17" s="153"/>
      <c r="I17" s="265"/>
      <c r="J17" s="153"/>
      <c r="K17" s="153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16"/>
    </row>
    <row r="18" spans="1:27" ht="18" x14ac:dyDescent="0.35">
      <c r="A18" s="204"/>
      <c r="B18" s="81">
        <v>12</v>
      </c>
      <c r="C18" s="264"/>
      <c r="D18" s="261">
        <v>12</v>
      </c>
      <c r="E18" s="270" t="s">
        <v>157</v>
      </c>
      <c r="F18" s="80">
        <v>1</v>
      </c>
      <c r="G18" s="153"/>
      <c r="H18" s="153"/>
      <c r="I18" s="265"/>
      <c r="J18" s="153"/>
      <c r="K18" s="153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16"/>
    </row>
    <row r="19" spans="1:27" ht="18" x14ac:dyDescent="0.35">
      <c r="A19" s="204"/>
      <c r="B19" s="81">
        <v>13</v>
      </c>
      <c r="C19" s="202"/>
      <c r="D19" s="261">
        <v>13</v>
      </c>
      <c r="E19" s="270" t="s">
        <v>158</v>
      </c>
      <c r="F19" s="80">
        <v>1</v>
      </c>
      <c r="G19" s="153"/>
      <c r="H19" s="153"/>
      <c r="I19" s="154"/>
      <c r="J19" s="153"/>
      <c r="K19" s="153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16"/>
    </row>
    <row r="20" spans="1:27" ht="18" x14ac:dyDescent="0.35">
      <c r="A20" s="204"/>
      <c r="B20" s="81">
        <v>14</v>
      </c>
      <c r="C20" s="202"/>
      <c r="D20" s="261">
        <v>14</v>
      </c>
      <c r="E20" s="270" t="s">
        <v>159</v>
      </c>
      <c r="F20" s="80">
        <v>1</v>
      </c>
      <c r="G20" s="153"/>
      <c r="H20" s="153"/>
      <c r="I20" s="154"/>
      <c r="J20" s="153"/>
      <c r="K20" s="153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16"/>
    </row>
    <row r="21" spans="1:27" ht="18" x14ac:dyDescent="0.35">
      <c r="A21" s="204"/>
      <c r="B21" s="81">
        <v>15</v>
      </c>
      <c r="C21" s="202"/>
      <c r="D21" s="261">
        <v>15</v>
      </c>
      <c r="E21" s="270" t="s">
        <v>160</v>
      </c>
      <c r="F21" s="80">
        <v>1</v>
      </c>
      <c r="G21" s="82"/>
      <c r="H21" s="82"/>
      <c r="I21" s="83"/>
      <c r="J21" s="82"/>
      <c r="K21" s="155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16"/>
    </row>
    <row r="22" spans="1:27" ht="18" x14ac:dyDescent="0.35">
      <c r="A22" s="81"/>
      <c r="B22" s="81">
        <v>16</v>
      </c>
      <c r="C22" s="202"/>
      <c r="D22" s="261">
        <v>16</v>
      </c>
      <c r="E22" s="270" t="s">
        <v>161</v>
      </c>
      <c r="F22" s="80">
        <v>1</v>
      </c>
      <c r="G22" s="82"/>
      <c r="H22" s="82"/>
      <c r="I22" s="83"/>
      <c r="J22" s="82"/>
      <c r="K22" s="82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16"/>
    </row>
    <row r="23" spans="1:27" ht="18" x14ac:dyDescent="0.35">
      <c r="A23" s="81"/>
      <c r="B23" s="81">
        <v>17</v>
      </c>
      <c r="C23" s="202"/>
      <c r="D23" s="261">
        <v>17</v>
      </c>
      <c r="E23" s="270" t="s">
        <v>162</v>
      </c>
      <c r="F23" s="80">
        <v>1</v>
      </c>
      <c r="G23" s="82"/>
      <c r="H23" s="82"/>
      <c r="I23" s="83"/>
      <c r="J23" s="82"/>
      <c r="K23" s="82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16"/>
    </row>
    <row r="24" spans="1:27" ht="18" x14ac:dyDescent="0.35">
      <c r="A24" s="81"/>
      <c r="B24" s="81">
        <v>18</v>
      </c>
      <c r="C24" s="202"/>
      <c r="D24" s="261">
        <v>18</v>
      </c>
      <c r="E24" s="270" t="s">
        <v>163</v>
      </c>
      <c r="F24" s="80">
        <v>1</v>
      </c>
      <c r="G24" s="82"/>
      <c r="H24" s="82"/>
      <c r="I24" s="83"/>
      <c r="J24" s="82"/>
      <c r="K24" s="82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16"/>
    </row>
    <row r="25" spans="1:27" ht="18" x14ac:dyDescent="0.35">
      <c r="A25" s="205"/>
      <c r="B25" s="81">
        <v>19</v>
      </c>
      <c r="C25" s="202"/>
      <c r="D25" s="261">
        <v>19</v>
      </c>
      <c r="E25" s="270" t="s">
        <v>164</v>
      </c>
      <c r="F25" s="80">
        <v>1</v>
      </c>
      <c r="G25" s="82"/>
      <c r="H25" s="82"/>
      <c r="I25" s="83"/>
      <c r="J25" s="82"/>
      <c r="K25" s="82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16"/>
    </row>
    <row r="26" spans="1:27" ht="18" x14ac:dyDescent="0.35">
      <c r="A26" s="205"/>
      <c r="B26" s="81">
        <v>20</v>
      </c>
      <c r="C26" s="202"/>
      <c r="D26" s="261">
        <v>20</v>
      </c>
      <c r="E26" s="270" t="s">
        <v>165</v>
      </c>
      <c r="F26" s="80">
        <v>1</v>
      </c>
      <c r="G26" s="82"/>
      <c r="H26" s="82"/>
      <c r="I26" s="83"/>
      <c r="J26" s="82"/>
      <c r="K26" s="82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16"/>
    </row>
    <row r="27" spans="1:27" ht="18" x14ac:dyDescent="0.35">
      <c r="A27" s="205"/>
      <c r="B27" s="81">
        <v>21</v>
      </c>
      <c r="C27" s="202"/>
      <c r="D27" s="261">
        <v>21</v>
      </c>
      <c r="E27" s="270" t="s">
        <v>166</v>
      </c>
      <c r="F27" s="80">
        <v>1</v>
      </c>
      <c r="G27" s="82"/>
      <c r="H27" s="82"/>
      <c r="I27" s="83"/>
      <c r="J27" s="82"/>
      <c r="K27" s="82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16"/>
    </row>
    <row r="28" spans="1:27" ht="18" x14ac:dyDescent="0.35">
      <c r="A28" s="205"/>
      <c r="B28" s="81">
        <v>22</v>
      </c>
      <c r="C28" s="202"/>
      <c r="D28" s="261">
        <v>22</v>
      </c>
      <c r="E28" s="270" t="s">
        <v>167</v>
      </c>
      <c r="F28" s="80">
        <v>1</v>
      </c>
      <c r="G28" s="82"/>
      <c r="H28" s="82"/>
      <c r="I28" s="83"/>
      <c r="J28" s="82"/>
      <c r="K28" s="82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16"/>
    </row>
    <row r="29" spans="1:27" ht="18" x14ac:dyDescent="0.35">
      <c r="A29" s="205"/>
      <c r="B29" s="81">
        <v>23</v>
      </c>
      <c r="C29" s="202"/>
      <c r="D29" s="261">
        <v>23</v>
      </c>
      <c r="E29" s="270" t="s">
        <v>168</v>
      </c>
      <c r="F29" s="80">
        <v>1</v>
      </c>
      <c r="G29" s="82"/>
      <c r="H29" s="82"/>
      <c r="I29" s="83"/>
      <c r="J29" s="82"/>
      <c r="K29" s="82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16"/>
    </row>
    <row r="30" spans="1:27" ht="18" x14ac:dyDescent="0.35">
      <c r="A30" s="205"/>
      <c r="B30" s="81">
        <v>24</v>
      </c>
      <c r="C30" s="202"/>
      <c r="D30" s="261">
        <v>24</v>
      </c>
      <c r="E30" s="270" t="s">
        <v>169</v>
      </c>
      <c r="F30" s="80">
        <v>1</v>
      </c>
      <c r="G30" s="82"/>
      <c r="H30" s="82"/>
      <c r="I30" s="83"/>
      <c r="J30" s="82"/>
      <c r="K30" s="82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16"/>
    </row>
    <row r="31" spans="1:27" ht="18" x14ac:dyDescent="0.35">
      <c r="A31" s="205"/>
      <c r="B31" s="81">
        <v>25</v>
      </c>
      <c r="C31" s="202"/>
      <c r="D31" s="261">
        <v>25</v>
      </c>
      <c r="E31" s="270" t="s">
        <v>170</v>
      </c>
      <c r="F31" s="80">
        <v>1</v>
      </c>
      <c r="G31" s="82"/>
      <c r="H31" s="82"/>
      <c r="I31" s="83"/>
      <c r="J31" s="82"/>
      <c r="K31" s="82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16"/>
    </row>
    <row r="32" spans="1:27" ht="18" x14ac:dyDescent="0.35">
      <c r="A32" s="205"/>
      <c r="B32" s="81">
        <v>26</v>
      </c>
      <c r="C32" s="202"/>
      <c r="D32" s="261">
        <v>26</v>
      </c>
      <c r="E32" s="270" t="s">
        <v>226</v>
      </c>
      <c r="F32" s="80">
        <v>1</v>
      </c>
      <c r="G32" s="82"/>
      <c r="H32" s="82"/>
      <c r="I32" s="83"/>
      <c r="J32" s="82"/>
      <c r="K32" s="82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16"/>
    </row>
    <row r="33" spans="1:27" ht="18" x14ac:dyDescent="0.35">
      <c r="A33" s="205"/>
      <c r="B33" s="81">
        <v>27</v>
      </c>
      <c r="C33" s="202"/>
      <c r="D33" s="261">
        <v>27</v>
      </c>
      <c r="E33" s="270" t="s">
        <v>171</v>
      </c>
      <c r="F33" s="80">
        <v>1</v>
      </c>
      <c r="G33" s="82"/>
      <c r="H33" s="82"/>
      <c r="I33" s="83"/>
      <c r="J33" s="82"/>
      <c r="K33" s="82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116"/>
    </row>
    <row r="34" spans="1:27" ht="18" x14ac:dyDescent="0.35">
      <c r="A34" s="205"/>
      <c r="B34" s="81">
        <v>28</v>
      </c>
      <c r="C34" s="202"/>
      <c r="D34" s="261">
        <v>28</v>
      </c>
      <c r="E34" s="270" t="s">
        <v>202</v>
      </c>
      <c r="F34" s="80">
        <v>1</v>
      </c>
      <c r="G34" s="82"/>
      <c r="H34" s="82"/>
      <c r="I34" s="83"/>
      <c r="J34" s="82"/>
      <c r="K34" s="82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116"/>
    </row>
    <row r="35" spans="1:27" ht="18" x14ac:dyDescent="0.35">
      <c r="A35" s="205"/>
      <c r="B35" s="81">
        <v>29</v>
      </c>
      <c r="C35" s="202"/>
      <c r="D35" s="261">
        <v>29</v>
      </c>
      <c r="E35" s="270" t="s">
        <v>172</v>
      </c>
      <c r="F35" s="80">
        <v>1</v>
      </c>
      <c r="G35" s="82"/>
      <c r="H35" s="82"/>
      <c r="I35" s="83"/>
      <c r="J35" s="82"/>
      <c r="K35" s="82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116"/>
    </row>
    <row r="36" spans="1:27" ht="18" x14ac:dyDescent="0.35">
      <c r="A36" s="205"/>
      <c r="B36" s="81">
        <v>30</v>
      </c>
      <c r="C36" s="202"/>
      <c r="D36" s="261">
        <v>30</v>
      </c>
      <c r="E36" s="270" t="s">
        <v>173</v>
      </c>
      <c r="F36" s="80">
        <v>1</v>
      </c>
      <c r="G36" s="82"/>
      <c r="H36" s="82"/>
      <c r="I36" s="83"/>
      <c r="J36" s="82"/>
      <c r="K36" s="82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116"/>
    </row>
    <row r="37" spans="1:27" ht="18" x14ac:dyDescent="0.35">
      <c r="A37" s="205"/>
      <c r="B37" s="81">
        <v>31</v>
      </c>
      <c r="C37" s="202"/>
      <c r="D37" s="261">
        <v>31</v>
      </c>
      <c r="E37" s="270" t="s">
        <v>174</v>
      </c>
      <c r="F37" s="80">
        <v>1</v>
      </c>
      <c r="G37" s="82"/>
      <c r="H37" s="82"/>
      <c r="I37" s="83"/>
      <c r="J37" s="82"/>
      <c r="K37" s="82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116"/>
    </row>
    <row r="38" spans="1:27" ht="18" x14ac:dyDescent="0.35">
      <c r="A38" s="205"/>
      <c r="B38" s="81">
        <v>32</v>
      </c>
      <c r="C38" s="202"/>
      <c r="D38" s="261">
        <v>32</v>
      </c>
      <c r="E38" s="270" t="s">
        <v>175</v>
      </c>
      <c r="F38" s="80">
        <v>1</v>
      </c>
      <c r="G38" s="82"/>
      <c r="H38" s="82"/>
      <c r="I38" s="83"/>
      <c r="J38" s="82"/>
      <c r="K38" s="82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116"/>
    </row>
    <row r="39" spans="1:27" ht="18" x14ac:dyDescent="0.35">
      <c r="A39" s="205"/>
      <c r="B39" s="81">
        <v>33</v>
      </c>
      <c r="C39" s="202"/>
      <c r="D39" s="261">
        <v>33</v>
      </c>
      <c r="E39" s="270" t="s">
        <v>176</v>
      </c>
      <c r="F39" s="80">
        <v>1</v>
      </c>
      <c r="G39" s="82"/>
      <c r="H39" s="82"/>
      <c r="I39" s="83"/>
      <c r="J39" s="82"/>
      <c r="K39" s="82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116"/>
    </row>
    <row r="40" spans="1:27" ht="18" x14ac:dyDescent="0.35">
      <c r="A40" s="205"/>
      <c r="B40" s="81">
        <v>34</v>
      </c>
      <c r="C40" s="202"/>
      <c r="D40" s="261">
        <v>34</v>
      </c>
      <c r="E40" s="270" t="s">
        <v>201</v>
      </c>
      <c r="F40" s="80">
        <v>1</v>
      </c>
      <c r="G40" s="82"/>
      <c r="H40" s="82"/>
      <c r="I40" s="83"/>
      <c r="J40" s="82"/>
      <c r="K40" s="82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116"/>
    </row>
    <row r="41" spans="1:27" ht="18" x14ac:dyDescent="0.35">
      <c r="A41" s="205"/>
      <c r="B41" s="81">
        <v>35</v>
      </c>
      <c r="C41" s="202"/>
      <c r="D41" s="261">
        <v>35</v>
      </c>
      <c r="E41" s="270" t="s">
        <v>177</v>
      </c>
      <c r="F41" s="80">
        <v>1</v>
      </c>
      <c r="G41" s="82"/>
      <c r="H41" s="82"/>
      <c r="I41" s="83"/>
      <c r="J41" s="82"/>
      <c r="K41" s="82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116"/>
    </row>
    <row r="42" spans="1:27" ht="18" x14ac:dyDescent="0.35">
      <c r="A42" s="205"/>
      <c r="B42" s="81">
        <v>36</v>
      </c>
      <c r="C42" s="202"/>
      <c r="D42" s="261">
        <v>36</v>
      </c>
      <c r="E42" s="270" t="s">
        <v>178</v>
      </c>
      <c r="F42" s="80">
        <v>1</v>
      </c>
      <c r="G42" s="82"/>
      <c r="H42" s="82"/>
      <c r="I42" s="83"/>
      <c r="J42" s="82"/>
      <c r="K42" s="82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116"/>
    </row>
    <row r="43" spans="1:27" ht="18" x14ac:dyDescent="0.35">
      <c r="A43" s="205"/>
      <c r="B43" s="81">
        <v>37</v>
      </c>
      <c r="C43" s="202"/>
      <c r="D43" s="261">
        <v>37</v>
      </c>
      <c r="E43" s="270" t="s">
        <v>179</v>
      </c>
      <c r="F43" s="80">
        <v>1</v>
      </c>
      <c r="G43" s="82"/>
      <c r="H43" s="82"/>
      <c r="I43" s="83"/>
      <c r="J43" s="82"/>
      <c r="K43" s="82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116"/>
    </row>
    <row r="44" spans="1:27" ht="18" x14ac:dyDescent="0.35">
      <c r="A44" s="205"/>
      <c r="B44" s="81">
        <v>38</v>
      </c>
      <c r="C44" s="202"/>
      <c r="D44" s="261">
        <v>38</v>
      </c>
      <c r="E44" s="270"/>
      <c r="F44" s="80">
        <v>1</v>
      </c>
      <c r="G44" s="82"/>
      <c r="H44" s="82"/>
      <c r="I44" s="83"/>
      <c r="J44" s="82"/>
      <c r="K44" s="82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116"/>
    </row>
    <row r="45" spans="1:27" ht="18" x14ac:dyDescent="0.35">
      <c r="A45" s="205"/>
      <c r="B45" s="81">
        <v>39</v>
      </c>
      <c r="C45" s="202"/>
      <c r="D45" s="261">
        <v>39</v>
      </c>
      <c r="E45" s="270"/>
      <c r="F45" s="80">
        <v>1</v>
      </c>
      <c r="G45" s="82"/>
      <c r="H45" s="82"/>
      <c r="I45" s="83"/>
      <c r="J45" s="82"/>
      <c r="K45" s="82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116"/>
    </row>
    <row r="46" spans="1:27" ht="18" x14ac:dyDescent="0.35">
      <c r="A46" s="205"/>
      <c r="B46" s="81">
        <v>40</v>
      </c>
      <c r="C46" s="202"/>
      <c r="D46" s="261">
        <v>40</v>
      </c>
      <c r="E46" s="270"/>
      <c r="F46" s="80">
        <v>1</v>
      </c>
      <c r="G46" s="82"/>
      <c r="H46" s="82"/>
      <c r="I46" s="83"/>
      <c r="J46" s="82"/>
      <c r="K46" s="82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116"/>
    </row>
    <row r="47" spans="1:27" x14ac:dyDescent="0.35">
      <c r="A47" s="205"/>
      <c r="B47" s="81">
        <v>41</v>
      </c>
      <c r="C47" s="202"/>
      <c r="D47" s="261">
        <v>41</v>
      </c>
      <c r="E47" s="260"/>
      <c r="F47" s="80">
        <v>1</v>
      </c>
      <c r="G47" s="82"/>
      <c r="H47" s="82"/>
      <c r="I47" s="83"/>
      <c r="J47" s="82"/>
      <c r="K47" s="82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116"/>
    </row>
    <row r="48" spans="1:27" x14ac:dyDescent="0.35">
      <c r="A48" s="205"/>
      <c r="B48" s="81">
        <v>42</v>
      </c>
      <c r="C48" s="202"/>
      <c r="D48" s="261">
        <v>42</v>
      </c>
      <c r="E48" s="260"/>
      <c r="F48" s="80">
        <v>1</v>
      </c>
      <c r="G48" s="82"/>
      <c r="H48" s="82"/>
      <c r="I48" s="83"/>
      <c r="J48" s="82"/>
      <c r="K48" s="82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116"/>
    </row>
    <row r="49" spans="1:27" x14ac:dyDescent="0.35">
      <c r="A49" s="205"/>
      <c r="B49" s="81">
        <v>43</v>
      </c>
      <c r="C49" s="202"/>
      <c r="D49" s="261">
        <v>43</v>
      </c>
      <c r="E49" s="260"/>
      <c r="F49" s="80">
        <v>1</v>
      </c>
      <c r="G49" s="82"/>
      <c r="H49" s="82"/>
      <c r="I49" s="83"/>
      <c r="J49" s="82"/>
      <c r="K49" s="82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116"/>
    </row>
    <row r="50" spans="1:27" x14ac:dyDescent="0.35">
      <c r="A50" s="205"/>
      <c r="B50" s="81">
        <v>44</v>
      </c>
      <c r="C50" s="202"/>
      <c r="D50" s="261">
        <v>44</v>
      </c>
      <c r="E50" s="260"/>
      <c r="F50" s="80">
        <v>1</v>
      </c>
      <c r="G50" s="82"/>
      <c r="H50" s="82"/>
      <c r="I50" s="83"/>
      <c r="J50" s="82"/>
      <c r="K50" s="82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116"/>
    </row>
    <row r="51" spans="1:27" x14ac:dyDescent="0.35">
      <c r="A51" s="205"/>
      <c r="B51" s="81">
        <v>45</v>
      </c>
      <c r="C51" s="202"/>
      <c r="D51" s="261">
        <v>45</v>
      </c>
      <c r="E51" s="260"/>
      <c r="F51" s="80">
        <v>1</v>
      </c>
      <c r="G51" s="82"/>
      <c r="H51" s="82"/>
      <c r="I51" s="83"/>
      <c r="J51" s="82"/>
      <c r="K51" s="82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116"/>
    </row>
    <row r="52" spans="1:27" x14ac:dyDescent="0.35">
      <c r="A52" s="205"/>
      <c r="B52" s="81">
        <v>46</v>
      </c>
      <c r="C52" s="202"/>
      <c r="D52" s="261">
        <v>46</v>
      </c>
      <c r="E52" s="260"/>
      <c r="F52" s="80">
        <v>1</v>
      </c>
      <c r="G52" s="82"/>
      <c r="H52" s="82"/>
      <c r="I52" s="83"/>
      <c r="J52" s="82"/>
      <c r="K52" s="82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116"/>
    </row>
    <row r="53" spans="1:27" x14ac:dyDescent="0.35">
      <c r="A53" s="205"/>
      <c r="B53" s="81">
        <v>47</v>
      </c>
      <c r="C53" s="202"/>
      <c r="D53" s="261">
        <v>47</v>
      </c>
      <c r="E53" s="260"/>
      <c r="F53" s="80">
        <v>1</v>
      </c>
      <c r="G53" s="82"/>
      <c r="H53" s="82"/>
      <c r="I53" s="83"/>
      <c r="J53" s="82"/>
      <c r="K53" s="82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116"/>
    </row>
    <row r="54" spans="1:27" x14ac:dyDescent="0.35">
      <c r="A54" s="205"/>
      <c r="B54" s="81">
        <v>48</v>
      </c>
      <c r="C54" s="202"/>
      <c r="D54" s="261">
        <v>48</v>
      </c>
      <c r="E54" s="260"/>
      <c r="F54" s="80">
        <v>1</v>
      </c>
      <c r="G54" s="82"/>
      <c r="H54" s="82"/>
      <c r="I54" s="83"/>
      <c r="J54" s="82"/>
      <c r="K54" s="82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116"/>
    </row>
    <row r="55" spans="1:27" x14ac:dyDescent="0.35">
      <c r="A55" s="205"/>
      <c r="B55" s="81">
        <v>49</v>
      </c>
      <c r="C55" s="202"/>
      <c r="D55" s="261">
        <v>49</v>
      </c>
      <c r="E55" s="260"/>
      <c r="F55" s="80">
        <v>1</v>
      </c>
      <c r="G55" s="82"/>
      <c r="H55" s="82"/>
      <c r="I55" s="83"/>
      <c r="J55" s="82"/>
      <c r="K55" s="82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116"/>
    </row>
    <row r="56" spans="1:27" x14ac:dyDescent="0.35">
      <c r="A56" s="205"/>
      <c r="B56" s="81">
        <v>50</v>
      </c>
      <c r="C56" s="202"/>
      <c r="D56" s="261">
        <v>50</v>
      </c>
      <c r="E56" s="260"/>
      <c r="F56" s="80">
        <v>1</v>
      </c>
      <c r="G56" s="82"/>
      <c r="H56" s="82"/>
      <c r="I56" s="83"/>
      <c r="J56" s="8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116"/>
    </row>
    <row r="57" spans="1:27" x14ac:dyDescent="0.35">
      <c r="A57" s="205"/>
      <c r="B57" s="81">
        <v>51</v>
      </c>
      <c r="C57" s="202"/>
      <c r="D57" s="261">
        <v>51</v>
      </c>
      <c r="E57" s="260"/>
      <c r="F57" s="80">
        <v>1</v>
      </c>
      <c r="G57" s="82"/>
      <c r="H57" s="82"/>
      <c r="I57" s="83"/>
      <c r="J57" s="82"/>
      <c r="K57" s="82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116"/>
    </row>
    <row r="58" spans="1:27" x14ac:dyDescent="0.35">
      <c r="A58" s="205"/>
      <c r="B58" s="81">
        <v>52</v>
      </c>
      <c r="C58" s="202"/>
      <c r="D58" s="261">
        <v>52</v>
      </c>
      <c r="E58" s="260"/>
      <c r="F58" s="80">
        <v>1</v>
      </c>
      <c r="G58" s="82"/>
      <c r="H58" s="82"/>
      <c r="I58" s="83"/>
      <c r="J58" s="82"/>
      <c r="K58" s="82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116"/>
    </row>
    <row r="59" spans="1:27" x14ac:dyDescent="0.35">
      <c r="A59" s="205"/>
      <c r="B59" s="81">
        <v>53</v>
      </c>
      <c r="C59" s="202"/>
      <c r="D59" s="261">
        <v>53</v>
      </c>
      <c r="E59" s="260"/>
      <c r="F59" s="80">
        <v>1</v>
      </c>
      <c r="G59" s="82"/>
      <c r="H59" s="82"/>
      <c r="I59" s="83"/>
      <c r="J59" s="82"/>
      <c r="K59" s="82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116"/>
    </row>
    <row r="60" spans="1:27" ht="18" customHeight="1" thickBot="1" x14ac:dyDescent="0.4">
      <c r="A60" s="205"/>
      <c r="B60" s="258">
        <v>54</v>
      </c>
      <c r="C60" s="203"/>
      <c r="D60" s="262">
        <v>54</v>
      </c>
      <c r="E60" s="260"/>
      <c r="F60" s="80">
        <v>1</v>
      </c>
      <c r="G60" s="82"/>
      <c r="H60" s="82"/>
      <c r="I60" s="83"/>
      <c r="J60" s="82"/>
      <c r="K60" s="82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116"/>
    </row>
  </sheetData>
  <sortState xmlns:xlrd2="http://schemas.microsoft.com/office/spreadsheetml/2017/richdata2" ref="B8:E24">
    <sortCondition ref="D7:D24"/>
  </sortState>
  <mergeCells count="6">
    <mergeCell ref="F4:G4"/>
    <mergeCell ref="F5:G5"/>
    <mergeCell ref="C4:C6"/>
    <mergeCell ref="A4:A6"/>
    <mergeCell ref="B4:B6"/>
    <mergeCell ref="D4:D6"/>
  </mergeCells>
  <conditionalFormatting sqref="E47:E60 F7:F16 A27:D60 A7:B15 A24:B26 F19:F60 A19:A23 A16 B16:B23">
    <cfRule type="cellIs" dxfId="21751" priority="211" stopIfTrue="1" operator="equal">
      <formula>0</formula>
    </cfRule>
  </conditionalFormatting>
  <conditionalFormatting sqref="C26:D26 C19:C25 C7:C16">
    <cfRule type="cellIs" dxfId="21750" priority="188" stopIfTrue="1" operator="equal">
      <formula>0</formula>
    </cfRule>
  </conditionalFormatting>
  <conditionalFormatting sqref="D7:D16 D19:D25">
    <cfRule type="cellIs" dxfId="21749" priority="187" stopIfTrue="1" operator="equal">
      <formula>0</formula>
    </cfRule>
  </conditionalFormatting>
  <conditionalFormatting sqref="F17:F18 A17:A18 C17:D18">
    <cfRule type="cellIs" dxfId="21748" priority="186" stopIfTrue="1" operator="equal">
      <formula>0</formula>
    </cfRule>
  </conditionalFormatting>
  <conditionalFormatting sqref="C7:D11 C12">
    <cfRule type="cellIs" dxfId="21747" priority="185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23" orientation="landscape" horizontalDpi="300" r:id="rId1"/>
  <headerFooter>
    <oddHeader>&amp;LAño 2022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B050"/>
  </sheetPr>
  <dimension ref="A1:S109"/>
  <sheetViews>
    <sheetView topLeftCell="A45" zoomScaleNormal="100" workbookViewId="0">
      <selection activeCell="W49" sqref="W49"/>
    </sheetView>
  </sheetViews>
  <sheetFormatPr baseColWidth="10" defaultRowHeight="14.5" x14ac:dyDescent="0.35"/>
  <cols>
    <col min="1" max="1" width="46.1796875" style="23" customWidth="1"/>
    <col min="2" max="2" width="10.54296875" style="25" customWidth="1"/>
    <col min="3" max="4" width="2.7265625" style="10" customWidth="1"/>
    <col min="5" max="11" width="4.7265625" style="10" customWidth="1"/>
    <col min="12" max="12" width="8.7265625" customWidth="1"/>
    <col min="13" max="19" width="4.7265625" customWidth="1"/>
  </cols>
  <sheetData>
    <row r="1" spans="1:19" x14ac:dyDescent="0.35">
      <c r="A1" s="27"/>
      <c r="C1" s="30" t="s">
        <v>48</v>
      </c>
      <c r="D1" s="30"/>
      <c r="E1" s="25"/>
      <c r="F1" s="25"/>
      <c r="G1" s="25"/>
      <c r="H1" s="25"/>
      <c r="I1" s="25"/>
      <c r="J1" s="25"/>
      <c r="K1" s="25"/>
    </row>
    <row r="2" spans="1:19" x14ac:dyDescent="0.35">
      <c r="A2" s="27"/>
      <c r="C2" s="30" t="s">
        <v>49</v>
      </c>
      <c r="D2" s="30"/>
      <c r="E2" s="25"/>
      <c r="F2" s="25"/>
      <c r="G2" s="25"/>
      <c r="H2" s="25"/>
      <c r="I2" s="25"/>
      <c r="J2" s="25"/>
      <c r="K2" s="25"/>
    </row>
    <row r="3" spans="1:19" ht="15" thickBot="1" x14ac:dyDescent="0.4">
      <c r="C3" s="8"/>
      <c r="D3" s="8"/>
      <c r="E3" s="8"/>
      <c r="F3" s="8"/>
      <c r="G3" s="8"/>
      <c r="H3" s="8"/>
      <c r="I3" s="8"/>
      <c r="J3" s="8"/>
      <c r="K3" s="8"/>
      <c r="L3" s="174" t="s">
        <v>120</v>
      </c>
    </row>
    <row r="4" spans="1:19" ht="15" thickBot="1" x14ac:dyDescent="0.4">
      <c r="A4" s="173"/>
      <c r="B4" s="168" t="s">
        <v>47</v>
      </c>
      <c r="C4" s="391" t="s">
        <v>48</v>
      </c>
      <c r="D4" s="392"/>
      <c r="F4" s="393" t="s">
        <v>50</v>
      </c>
      <c r="G4" s="393"/>
      <c r="H4" s="393"/>
      <c r="I4" s="388"/>
      <c r="J4" s="389"/>
      <c r="L4" s="174" t="s">
        <v>118</v>
      </c>
      <c r="M4" s="388"/>
      <c r="N4" s="389"/>
    </row>
    <row r="5" spans="1:19" s="116" customFormat="1" ht="15" thickBot="1" x14ac:dyDescent="0.4">
      <c r="A5" s="172"/>
      <c r="B5" s="14"/>
      <c r="C5" s="171"/>
      <c r="D5" s="171"/>
      <c r="E5" s="8"/>
      <c r="F5" s="14"/>
      <c r="G5" s="14"/>
      <c r="H5" s="14"/>
      <c r="I5" s="14"/>
      <c r="J5" s="14"/>
      <c r="K5" s="8"/>
      <c r="M5" s="14"/>
      <c r="N5" s="14"/>
    </row>
    <row r="6" spans="1:19" s="116" customFormat="1" ht="15" thickBot="1" x14ac:dyDescent="0.4">
      <c r="A6" s="170"/>
      <c r="B6" s="172" t="s">
        <v>38</v>
      </c>
      <c r="C6" s="171"/>
      <c r="D6" s="171"/>
      <c r="E6" s="8"/>
      <c r="F6" s="388">
        <v>1642.5</v>
      </c>
      <c r="G6" s="389"/>
      <c r="H6" s="14"/>
      <c r="I6" s="14" t="s">
        <v>119</v>
      </c>
      <c r="J6" s="388">
        <v>2025</v>
      </c>
      <c r="K6" s="389"/>
      <c r="M6" s="14"/>
      <c r="N6" s="14"/>
    </row>
    <row r="7" spans="1:19" s="116" customFormat="1" x14ac:dyDescent="0.35">
      <c r="A7" s="263" t="str">
        <f>Plantilla!F4</f>
        <v>ENFERMERÍA</v>
      </c>
      <c r="B7" s="14"/>
      <c r="C7" s="171"/>
      <c r="D7" s="171"/>
      <c r="E7" s="8"/>
      <c r="F7" s="14"/>
      <c r="G7" s="14"/>
      <c r="H7" s="14"/>
      <c r="I7" s="14"/>
      <c r="J7" s="14"/>
      <c r="K7" s="8"/>
      <c r="M7" s="14"/>
      <c r="N7" s="14"/>
    </row>
    <row r="8" spans="1:19" ht="15" thickBot="1" x14ac:dyDescent="0.4">
      <c r="A8" s="263" t="str">
        <f>Plantilla!F5</f>
        <v>Hosp. Médica</v>
      </c>
      <c r="B8" s="98" t="s">
        <v>42</v>
      </c>
      <c r="C8" s="97"/>
      <c r="D8" s="97"/>
      <c r="E8" s="390" t="s">
        <v>115</v>
      </c>
      <c r="F8" s="390"/>
      <c r="G8" s="390"/>
      <c r="H8" s="390"/>
      <c r="I8" s="390"/>
      <c r="J8" s="390"/>
      <c r="K8" s="390"/>
      <c r="M8" s="390" t="s">
        <v>116</v>
      </c>
      <c r="N8" s="390"/>
      <c r="O8" s="390"/>
      <c r="P8" s="390"/>
      <c r="Q8" s="390"/>
      <c r="R8" s="390"/>
      <c r="S8" s="390"/>
    </row>
    <row r="9" spans="1:19" ht="15" thickBot="1" x14ac:dyDescent="0.4">
      <c r="A9" s="15" t="s">
        <v>13</v>
      </c>
      <c r="B9" s="25" t="s">
        <v>117</v>
      </c>
      <c r="C9" s="16"/>
      <c r="D9" s="16"/>
      <c r="E9" s="52" t="s">
        <v>4</v>
      </c>
      <c r="F9" s="52" t="s">
        <v>5</v>
      </c>
      <c r="G9" s="52" t="s">
        <v>6</v>
      </c>
      <c r="H9" s="52" t="s">
        <v>7</v>
      </c>
      <c r="I9" s="52" t="s">
        <v>8</v>
      </c>
      <c r="J9" s="52" t="s">
        <v>9</v>
      </c>
      <c r="K9" s="52" t="s">
        <v>10</v>
      </c>
      <c r="M9" s="52" t="s">
        <v>4</v>
      </c>
      <c r="N9" s="52" t="s">
        <v>5</v>
      </c>
      <c r="O9" s="52" t="s">
        <v>6</v>
      </c>
      <c r="P9" s="52" t="s">
        <v>7</v>
      </c>
      <c r="Q9" s="52" t="s">
        <v>8</v>
      </c>
      <c r="R9" s="52" t="s">
        <v>9</v>
      </c>
      <c r="S9" s="52" t="s">
        <v>10</v>
      </c>
    </row>
    <row r="10" spans="1:19" ht="20.5" thickBot="1" x14ac:dyDescent="0.4">
      <c r="A10" s="54" t="str">
        <f>Plantilla!E7</f>
        <v>Beatriz Mayoral Villén (75%)</v>
      </c>
      <c r="B10" s="99" t="s">
        <v>5</v>
      </c>
      <c r="C10" s="176">
        <f t="array" ref="C10">IF($C$4="SI",SMALL(IF($B$10:$B10=B10,ROW($B$10:$B10), ""),1),10)</f>
        <v>10</v>
      </c>
      <c r="D10" s="176">
        <f t="array" ref="D10">IF($C$4="SI",          LARGE(IF($B$10:$B$63=B10,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0" s="148" t="s">
        <v>5</v>
      </c>
      <c r="F10" s="148" t="s">
        <v>5</v>
      </c>
      <c r="G10" s="148" t="s">
        <v>32</v>
      </c>
      <c r="H10" s="148" t="s">
        <v>140</v>
      </c>
      <c r="I10" s="148" t="s">
        <v>4</v>
      </c>
      <c r="J10" s="148" t="s">
        <v>4</v>
      </c>
      <c r="K10" s="148" t="s">
        <v>4</v>
      </c>
      <c r="L10" s="177"/>
      <c r="M10" s="177" t="str">
        <f>IF(ISBLANK(E10),"",          IF(INDEX(E:E,$C10+MOD($M$4+ROW()-$C10,$D10-$C10+1),1)=$I$4,                    $B10,                    INDEX(E:E,$C10+MOD($M$4+ROW()-$C10,$D10-$C10+1),1)))</f>
        <v>M</v>
      </c>
      <c r="N10" s="177" t="str">
        <f t="shared" ref="N10:N22" si="0">IF(ISBLANK(F10),"",          IF(INDEX(F:F,$C10+MOD($M$4+ROW()-$C10,$D10-$C10+1),1)=$I$4,                    $B10,                    INDEX(F:F,$C10+MOD($M$4+ROW()-$C10,$D10-$C10+1),1)))</f>
        <v>M</v>
      </c>
      <c r="O10" s="177" t="str">
        <f t="shared" ref="O10:O22" si="1">IF(ISBLANK(G10),"",          IF(INDEX(G:G,$C10+MOD($M$4+ROW()-$C10,$D10-$C10+1),1)=$I$4,                    $B10,                    INDEX(G:G,$C10+MOD($M$4+ROW()-$C10,$D10-$C10+1),1)))</f>
        <v>N</v>
      </c>
      <c r="P10" s="177" t="str">
        <f t="shared" ref="P10:P22" si="2">IF(ISBLANK(H10),"",          IF(INDEX(H:H,$C10+MOD($M$4+ROW()-$C10,$D10-$C10+1),1)=$I$4,                    $B10,                    INDEX(H:H,$C10+MOD($M$4+ROW()-$C10,$D10-$C10+1),1)))</f>
        <v>-</v>
      </c>
      <c r="Q10" s="177" t="str">
        <f t="shared" ref="Q10:Q22" si="3">IF(ISBLANK(I10),"",          IF(INDEX(I:I,$C10+MOD($M$4+ROW()-$C10,$D10-$C10+1),1)=$I$4,                    $B10,                    INDEX(I:I,$C10+MOD($M$4+ROW()-$C10,$D10-$C10+1),1)))</f>
        <v>L</v>
      </c>
      <c r="R10" s="178" t="str">
        <f t="shared" ref="R10:R22" si="4">IF(ISBLANK(J10),"",          IF(INDEX(J:J,$C10+MOD($M$4+ROW()-$C10,$D10-$C10+1),1)=$I$4,                    $B10,                    INDEX(J:J,$C10+MOD($M$4+ROW()-$C10,$D10-$C10+1),1)))</f>
        <v>L</v>
      </c>
      <c r="S10" s="178" t="str">
        <f t="shared" ref="S10:S22" si="5">IF(ISBLANK(K10),"",          IF(INDEX(K:K,$C10+MOD($M$4+ROW()-$C10,$D10-$C10+1),1)=$I$4,                    $B10,                    INDEX(K:K,$C10+MOD($M$4+ROW()-$C10,$D10-$C10+1),1)))</f>
        <v>L</v>
      </c>
    </row>
    <row r="11" spans="1:19" ht="20.5" thickBot="1" x14ac:dyDescent="0.4">
      <c r="A11" s="54" t="str">
        <f>Plantilla!E8</f>
        <v>Maria Isabel Berdié Calle</v>
      </c>
      <c r="B11" s="99" t="s">
        <v>5</v>
      </c>
      <c r="C11" s="176">
        <f t="array" ref="C11">IF($C$4="SI",SMALL(IF($B$10:$B11=B11,ROW($B$10:$B11), ""),1),10)</f>
        <v>10</v>
      </c>
      <c r="D11" s="176">
        <f t="array" ref="D11">IF($C$4="SI",          LARGE(IF($B$10:$B$63=B11,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1" s="148" t="s">
        <v>5</v>
      </c>
      <c r="F11" s="148" t="s">
        <v>5</v>
      </c>
      <c r="G11" s="148" t="s">
        <v>5</v>
      </c>
      <c r="H11" s="148" t="s">
        <v>32</v>
      </c>
      <c r="I11" s="148" t="s">
        <v>32</v>
      </c>
      <c r="J11" s="148" t="s">
        <v>140</v>
      </c>
      <c r="K11" s="148" t="s">
        <v>140</v>
      </c>
      <c r="L11" s="177"/>
      <c r="M11" s="177" t="str">
        <f t="shared" ref="M11:M22" si="6">IF(ISBLANK(E11),"",          IF(INDEX(E:E,$C11+MOD($M$4+ROW()-$C11,$D11-$C11+1),1)=$I$4,                    $B11,                    INDEX(E:E,$C11+MOD($M$4+ROW()-$C11,$D11-$C11+1),1)))</f>
        <v>M</v>
      </c>
      <c r="N11" s="177" t="str">
        <f t="shared" si="0"/>
        <v>M</v>
      </c>
      <c r="O11" s="177" t="str">
        <f t="shared" si="1"/>
        <v>M</v>
      </c>
      <c r="P11" s="177" t="str">
        <f t="shared" si="2"/>
        <v>N</v>
      </c>
      <c r="Q11" s="177" t="str">
        <f t="shared" si="3"/>
        <v>N</v>
      </c>
      <c r="R11" s="178" t="str">
        <f t="shared" si="4"/>
        <v>-</v>
      </c>
      <c r="S11" s="178" t="str">
        <f t="shared" si="5"/>
        <v>-</v>
      </c>
    </row>
    <row r="12" spans="1:19" ht="20.5" thickBot="1" x14ac:dyDescent="0.4">
      <c r="A12" s="54" t="str">
        <f>Plantilla!E9</f>
        <v>César Fuentes Poza (75%)</v>
      </c>
      <c r="B12" s="99" t="s">
        <v>5</v>
      </c>
      <c r="C12" s="176">
        <f t="array" ref="C12">IF($C$4="SI",SMALL(IF($B$10:$B12=B12,ROW($B$10:$B12), ""),1),10)</f>
        <v>10</v>
      </c>
      <c r="D12" s="176">
        <f t="array" ref="D12">IF($C$4="SI",          LARGE(IF($B$10:$B$63=B12,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2" s="148" t="s">
        <v>4</v>
      </c>
      <c r="F12" s="148" t="s">
        <v>5</v>
      </c>
      <c r="G12" s="148" t="s">
        <v>5</v>
      </c>
      <c r="H12" s="148" t="s">
        <v>5</v>
      </c>
      <c r="I12" s="148" t="s">
        <v>5</v>
      </c>
      <c r="J12" s="148" t="s">
        <v>32</v>
      </c>
      <c r="K12" s="148" t="s">
        <v>32</v>
      </c>
      <c r="L12" s="177"/>
      <c r="M12" s="177" t="str">
        <f t="shared" si="6"/>
        <v>L</v>
      </c>
      <c r="N12" s="177" t="str">
        <f t="shared" si="0"/>
        <v>M</v>
      </c>
      <c r="O12" s="177" t="str">
        <f t="shared" si="1"/>
        <v>M</v>
      </c>
      <c r="P12" s="177" t="str">
        <f t="shared" si="2"/>
        <v>M</v>
      </c>
      <c r="Q12" s="177" t="str">
        <f t="shared" si="3"/>
        <v>M</v>
      </c>
      <c r="R12" s="178" t="str">
        <f t="shared" si="4"/>
        <v>N</v>
      </c>
      <c r="S12" s="178" t="str">
        <f t="shared" si="5"/>
        <v>N</v>
      </c>
    </row>
    <row r="13" spans="1:19" ht="20.5" thickBot="1" x14ac:dyDescent="0.4">
      <c r="A13" s="54" t="str">
        <f>Plantilla!E10</f>
        <v>Virginia Postigo Órtiz</v>
      </c>
      <c r="B13" s="99" t="s">
        <v>5</v>
      </c>
      <c r="C13" s="176">
        <f t="array" ref="C13">IF($C$4="SI",SMALL(IF($B$10:$B13=B13,ROW($B$10:$B13), ""),1),10)</f>
        <v>10</v>
      </c>
      <c r="D13" s="176">
        <f t="array" ref="D13">IF($C$4="SI",          LARGE(IF($B$10:$B$63=B13,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3" s="148" t="s">
        <v>140</v>
      </c>
      <c r="F13" s="148" t="s">
        <v>140</v>
      </c>
      <c r="G13" s="148" t="s">
        <v>4</v>
      </c>
      <c r="H13" s="148" t="s">
        <v>5</v>
      </c>
      <c r="I13" s="148" t="s">
        <v>5</v>
      </c>
      <c r="J13" s="148" t="s">
        <v>5</v>
      </c>
      <c r="K13" s="148" t="s">
        <v>5</v>
      </c>
      <c r="L13" s="177"/>
      <c r="M13" s="177" t="str">
        <f t="shared" si="6"/>
        <v>-</v>
      </c>
      <c r="N13" s="177" t="str">
        <f t="shared" si="0"/>
        <v>-</v>
      </c>
      <c r="O13" s="177" t="str">
        <f t="shared" si="1"/>
        <v>L</v>
      </c>
      <c r="P13" s="177" t="str">
        <f>IF(ISBLANK(H13),"",          IF(INDEX(H:H,$C13+MOD($M$4+ROW()-$C13,$D13-$C13+1),1)=$I$4,                    $B13,                    INDEX(H:H,$C13+MOD($M$4+ROW()-$C13,$D13-$C13+1),1)))</f>
        <v>M</v>
      </c>
      <c r="Q13" s="177" t="str">
        <f t="shared" si="3"/>
        <v>M</v>
      </c>
      <c r="R13" s="178" t="str">
        <f t="shared" si="4"/>
        <v>M</v>
      </c>
      <c r="S13" s="178" t="str">
        <f t="shared" si="5"/>
        <v>M</v>
      </c>
    </row>
    <row r="14" spans="1:19" ht="20.5" thickBot="1" x14ac:dyDescent="0.4">
      <c r="A14" s="54" t="str">
        <f>Plantilla!E11</f>
        <v>Rosa Aguirre Rodríguez (75%)</v>
      </c>
      <c r="B14" s="99" t="s">
        <v>5</v>
      </c>
      <c r="C14" s="176">
        <f t="array" ref="C14">IF($C$4="SI",SMALL(IF($B$10:$B14=B14,ROW($B$10:$B14), ""),1),10)</f>
        <v>10</v>
      </c>
      <c r="D14" s="176">
        <f t="array" ref="D14">IF($C$4="SI",          LARGE(IF($B$10:$B$63=B14,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4" s="148" t="s">
        <v>32</v>
      </c>
      <c r="F14" s="148" t="s">
        <v>32</v>
      </c>
      <c r="G14" s="148" t="s">
        <v>140</v>
      </c>
      <c r="H14" s="148" t="s">
        <v>140</v>
      </c>
      <c r="I14" s="148" t="s">
        <v>4</v>
      </c>
      <c r="J14" s="148" t="s">
        <v>4</v>
      </c>
      <c r="K14" s="148" t="s">
        <v>4</v>
      </c>
      <c r="L14" s="177"/>
      <c r="M14" s="177" t="str">
        <f t="shared" si="6"/>
        <v>N</v>
      </c>
      <c r="N14" s="177" t="str">
        <f t="shared" si="0"/>
        <v>N</v>
      </c>
      <c r="O14" s="177" t="str">
        <f t="shared" si="1"/>
        <v>-</v>
      </c>
      <c r="P14" s="177" t="str">
        <f t="shared" si="2"/>
        <v>-</v>
      </c>
      <c r="Q14" s="177" t="str">
        <f t="shared" si="3"/>
        <v>L</v>
      </c>
      <c r="R14" s="178" t="str">
        <f t="shared" si="4"/>
        <v>L</v>
      </c>
      <c r="S14" s="178" t="str">
        <f t="shared" si="5"/>
        <v>L</v>
      </c>
    </row>
    <row r="15" spans="1:19" ht="20.5" thickBot="1" x14ac:dyDescent="0.4">
      <c r="A15" s="54" t="str">
        <f>Plantilla!E12</f>
        <v>Lourdes Pozo Rojo</v>
      </c>
      <c r="B15" s="99" t="s">
        <v>5</v>
      </c>
      <c r="C15" s="176">
        <f t="array" ref="C15">IF($C$4="SI",SMALL(IF($B$10:$B15=B15,ROW($B$10:$B15), ""),1),10)</f>
        <v>10</v>
      </c>
      <c r="D15" s="176">
        <f t="array" ref="D15">IF($C$4="SI",          LARGE(IF($B$10:$B$63=B15,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5" s="148" t="s">
        <v>5</v>
      </c>
      <c r="F15" s="148" t="s">
        <v>5</v>
      </c>
      <c r="G15" s="148" t="s">
        <v>5</v>
      </c>
      <c r="H15" s="148" t="s">
        <v>5</v>
      </c>
      <c r="I15" s="148" t="s">
        <v>4</v>
      </c>
      <c r="J15" s="148" t="s">
        <v>5</v>
      </c>
      <c r="K15" s="148" t="s">
        <v>5</v>
      </c>
      <c r="L15" s="177"/>
      <c r="M15" s="177" t="str">
        <f t="shared" si="6"/>
        <v>M</v>
      </c>
      <c r="N15" s="177" t="str">
        <f t="shared" si="0"/>
        <v>M</v>
      </c>
      <c r="O15" s="177" t="str">
        <f t="shared" si="1"/>
        <v>M</v>
      </c>
      <c r="P15" s="177" t="str">
        <f t="shared" si="2"/>
        <v>M</v>
      </c>
      <c r="Q15" s="177" t="str">
        <f t="shared" si="3"/>
        <v>L</v>
      </c>
      <c r="R15" s="178" t="str">
        <f t="shared" si="4"/>
        <v>M</v>
      </c>
      <c r="S15" s="178" t="str">
        <f t="shared" si="5"/>
        <v>M</v>
      </c>
    </row>
    <row r="16" spans="1:19" ht="20.5" thickBot="1" x14ac:dyDescent="0.4">
      <c r="A16" s="54" t="str">
        <f>Plantilla!E13</f>
        <v>Fátima Miner Gómez</v>
      </c>
      <c r="B16" s="99" t="s">
        <v>5</v>
      </c>
      <c r="C16" s="176">
        <f t="array" ref="C16">IF($C$4="SI",SMALL(IF($B$10:$B16=B16,ROW($B$10:$B16), ""),1),10)</f>
        <v>10</v>
      </c>
      <c r="D16" s="176">
        <f t="array" ref="D16">IF($C$4="SI",          LARGE(IF($B$10:$B$63=B16,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6" s="148" t="s">
        <v>5</v>
      </c>
      <c r="F16" s="148" t="s">
        <v>5</v>
      </c>
      <c r="G16" s="148" t="s">
        <v>32</v>
      </c>
      <c r="H16" s="148" t="s">
        <v>140</v>
      </c>
      <c r="I16" s="148" t="s">
        <v>4</v>
      </c>
      <c r="J16" s="148" t="s">
        <v>4</v>
      </c>
      <c r="K16" s="148" t="s">
        <v>4</v>
      </c>
      <c r="L16" s="177"/>
      <c r="M16" s="177" t="str">
        <f t="shared" ref="M16:S16" si="7">IF(ISBLANK(E16),"",          IF(INDEX(E:E,$C16+MOD($M$4+ROW()-$C16,$D16-$C16+1),1)=$I$4,                    $B16,                    INDEX(E:E,$C16+MOD($M$4+ROW()-$C16,$D16-$C16+1),1)))</f>
        <v>M</v>
      </c>
      <c r="N16" s="177" t="str">
        <f t="shared" si="7"/>
        <v>M</v>
      </c>
      <c r="O16" s="177" t="str">
        <f t="shared" si="7"/>
        <v>N</v>
      </c>
      <c r="P16" s="177" t="str">
        <f t="shared" si="7"/>
        <v>-</v>
      </c>
      <c r="Q16" s="177" t="str">
        <f t="shared" si="7"/>
        <v>L</v>
      </c>
      <c r="R16" s="178" t="str">
        <f t="shared" si="7"/>
        <v>L</v>
      </c>
      <c r="S16" s="178" t="str">
        <f t="shared" si="7"/>
        <v>L</v>
      </c>
    </row>
    <row r="17" spans="1:19" ht="20.5" thickBot="1" x14ac:dyDescent="0.4">
      <c r="A17" s="54" t="str">
        <f>Plantilla!E14</f>
        <v>Sara Rincón Troya</v>
      </c>
      <c r="B17" s="99" t="s">
        <v>5</v>
      </c>
      <c r="C17" s="176">
        <f t="array" ref="C17">IF($C$4="SI",SMALL(IF($B$10:$B17=B17,ROW($B$10:$B17), ""),1),10)</f>
        <v>10</v>
      </c>
      <c r="D17" s="176">
        <f t="array" ref="D17">IF($C$4="SI",          LARGE(IF($B$10:$B$63=B17,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7" s="148" t="s">
        <v>5</v>
      </c>
      <c r="F17" s="148" t="s">
        <v>5</v>
      </c>
      <c r="G17" s="148" t="s">
        <v>5</v>
      </c>
      <c r="H17" s="148" t="s">
        <v>4</v>
      </c>
      <c r="I17" s="148" t="s">
        <v>5</v>
      </c>
      <c r="J17" s="148" t="s">
        <v>5</v>
      </c>
      <c r="K17" s="148" t="s">
        <v>5</v>
      </c>
      <c r="L17" s="177"/>
      <c r="M17" s="177" t="str">
        <f t="shared" si="6"/>
        <v>M</v>
      </c>
      <c r="N17" s="177" t="str">
        <f t="shared" si="0"/>
        <v>M</v>
      </c>
      <c r="O17" s="177" t="str">
        <f t="shared" si="1"/>
        <v>M</v>
      </c>
      <c r="P17" s="177" t="str">
        <f t="shared" si="2"/>
        <v>L</v>
      </c>
      <c r="Q17" s="177" t="str">
        <f t="shared" si="3"/>
        <v>M</v>
      </c>
      <c r="R17" s="178" t="str">
        <f t="shared" si="4"/>
        <v>M</v>
      </c>
      <c r="S17" s="178" t="str">
        <f t="shared" si="5"/>
        <v>M</v>
      </c>
    </row>
    <row r="18" spans="1:19" ht="20.5" thickBot="1" x14ac:dyDescent="0.4">
      <c r="A18" s="54" t="str">
        <f>Plantilla!E15</f>
        <v>Patricia Sánz Moya (80%)</v>
      </c>
      <c r="B18" s="99" t="s">
        <v>5</v>
      </c>
      <c r="C18" s="176">
        <f t="array" ref="C18">IF($C$4="SI",SMALL(IF($B$10:$B18=B18,ROW($B$10:$B18), ""),1),10)</f>
        <v>10</v>
      </c>
      <c r="D18" s="176">
        <f t="array" ref="D18">IF($C$4="SI",          LARGE(IF($B$10:$B$63=B18,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8" s="148" t="s">
        <v>4</v>
      </c>
      <c r="F18" s="148" t="s">
        <v>4</v>
      </c>
      <c r="G18" s="148" t="s">
        <v>5</v>
      </c>
      <c r="H18" s="148" t="s">
        <v>5</v>
      </c>
      <c r="I18" s="148" t="s">
        <v>5</v>
      </c>
      <c r="J18" s="148" t="s">
        <v>4</v>
      </c>
      <c r="K18" s="148" t="s">
        <v>4</v>
      </c>
      <c r="L18" s="177"/>
      <c r="M18" s="177" t="str">
        <f t="shared" si="6"/>
        <v>L</v>
      </c>
      <c r="N18" s="177" t="str">
        <f t="shared" si="0"/>
        <v>L</v>
      </c>
      <c r="O18" s="177" t="str">
        <f t="shared" si="1"/>
        <v>M</v>
      </c>
      <c r="P18" s="177" t="str">
        <f t="shared" si="2"/>
        <v>M</v>
      </c>
      <c r="Q18" s="177" t="str">
        <f t="shared" si="3"/>
        <v>M</v>
      </c>
      <c r="R18" s="178" t="str">
        <f t="shared" si="4"/>
        <v>L</v>
      </c>
      <c r="S18" s="178" t="str">
        <f t="shared" si="5"/>
        <v>L</v>
      </c>
    </row>
    <row r="19" spans="1:19" ht="20.5" thickBot="1" x14ac:dyDescent="0.4">
      <c r="A19" s="54" t="str">
        <f>Plantilla!E16</f>
        <v>Débora Gómez Da Veiga</v>
      </c>
      <c r="B19" s="99" t="s">
        <v>5</v>
      </c>
      <c r="C19" s="176">
        <f t="array" ref="C19">IF($C$4="SI",SMALL(IF($B$10:$B19=B19,ROW($B$10:$B19), ""),1),10)</f>
        <v>10</v>
      </c>
      <c r="D19" s="176">
        <f t="array" ref="D19">IF($C$4="SI",          LARGE(IF($B$10:$B$63=B19,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9" s="148" t="s">
        <v>5</v>
      </c>
      <c r="F19" s="148" t="s">
        <v>5</v>
      </c>
      <c r="G19" s="148" t="s">
        <v>5</v>
      </c>
      <c r="H19" s="148" t="s">
        <v>32</v>
      </c>
      <c r="I19" s="148" t="s">
        <v>32</v>
      </c>
      <c r="J19" s="148" t="s">
        <v>140</v>
      </c>
      <c r="K19" s="148" t="s">
        <v>140</v>
      </c>
      <c r="L19" s="177"/>
      <c r="M19" s="177" t="str">
        <f t="shared" si="6"/>
        <v>M</v>
      </c>
      <c r="N19" s="177" t="str">
        <f t="shared" si="0"/>
        <v>M</v>
      </c>
      <c r="O19" s="177" t="str">
        <f t="shared" si="1"/>
        <v>M</v>
      </c>
      <c r="P19" s="177" t="str">
        <f t="shared" si="2"/>
        <v>N</v>
      </c>
      <c r="Q19" s="177" t="str">
        <f t="shared" si="3"/>
        <v>N</v>
      </c>
      <c r="R19" s="178" t="str">
        <f t="shared" si="4"/>
        <v>-</v>
      </c>
      <c r="S19" s="178" t="str">
        <f t="shared" si="5"/>
        <v>-</v>
      </c>
    </row>
    <row r="20" spans="1:19" ht="20.5" thickBot="1" x14ac:dyDescent="0.4">
      <c r="A20" s="54" t="str">
        <f>Plantilla!E17</f>
        <v xml:space="preserve">Carolina Roncero Jorge </v>
      </c>
      <c r="B20" s="99" t="s">
        <v>5</v>
      </c>
      <c r="C20" s="176">
        <f t="array" ref="C20">IF($C$4="SI",SMALL(IF($B$10:$B20=B20,ROW($B$10:$B20), ""),1),10)</f>
        <v>10</v>
      </c>
      <c r="D20" s="176">
        <f t="array" ref="D20">IF($C$4="SI",          LARGE(IF($B$10:$B$63=B20,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0" s="148" t="s">
        <v>4</v>
      </c>
      <c r="F20" s="148" t="s">
        <v>5</v>
      </c>
      <c r="G20" s="148" t="s">
        <v>5</v>
      </c>
      <c r="H20" s="148" t="s">
        <v>5</v>
      </c>
      <c r="I20" s="148" t="s">
        <v>5</v>
      </c>
      <c r="J20" s="148" t="s">
        <v>32</v>
      </c>
      <c r="K20" s="148" t="s">
        <v>32</v>
      </c>
      <c r="L20" s="177"/>
      <c r="M20" s="177" t="str">
        <f t="shared" si="6"/>
        <v>L</v>
      </c>
      <c r="N20" s="177" t="str">
        <f t="shared" si="0"/>
        <v>M</v>
      </c>
      <c r="O20" s="177" t="str">
        <f t="shared" si="1"/>
        <v>M</v>
      </c>
      <c r="P20" s="177" t="str">
        <f t="shared" si="2"/>
        <v>M</v>
      </c>
      <c r="Q20" s="177" t="str">
        <f t="shared" si="3"/>
        <v>M</v>
      </c>
      <c r="R20" s="178" t="str">
        <f t="shared" si="4"/>
        <v>N</v>
      </c>
      <c r="S20" s="178" t="str">
        <f t="shared" si="5"/>
        <v>N</v>
      </c>
    </row>
    <row r="21" spans="1:19" ht="20.5" thickBot="1" x14ac:dyDescent="0.4">
      <c r="A21" s="54" t="str">
        <f>Plantilla!E18</f>
        <v>Gema Gómez Treitas</v>
      </c>
      <c r="B21" s="99" t="s">
        <v>5</v>
      </c>
      <c r="C21" s="176">
        <f t="array" ref="C21">IF($C$4="SI",SMALL(IF($B$10:$B21=B21,ROW($B$10:$B21), ""),1),10)</f>
        <v>10</v>
      </c>
      <c r="D21" s="176">
        <f t="array" ref="D21">IF($C$4="SI",          LARGE(IF($B$10:$B$63=B21,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1" s="148" t="s">
        <v>140</v>
      </c>
      <c r="F21" s="148" t="s">
        <v>140</v>
      </c>
      <c r="G21" s="148" t="s">
        <v>4</v>
      </c>
      <c r="H21" s="148" t="s">
        <v>5</v>
      </c>
      <c r="I21" s="148" t="s">
        <v>5</v>
      </c>
      <c r="J21" s="148" t="s">
        <v>5</v>
      </c>
      <c r="K21" s="148" t="s">
        <v>5</v>
      </c>
      <c r="L21" s="177"/>
      <c r="M21" s="177" t="str">
        <f t="shared" si="6"/>
        <v>-</v>
      </c>
      <c r="N21" s="177" t="str">
        <f t="shared" si="0"/>
        <v>-</v>
      </c>
      <c r="O21" s="177" t="str">
        <f t="shared" si="1"/>
        <v>L</v>
      </c>
      <c r="P21" s="177" t="str">
        <f t="shared" si="2"/>
        <v>M</v>
      </c>
      <c r="Q21" s="177" t="str">
        <f t="shared" si="3"/>
        <v>M</v>
      </c>
      <c r="R21" s="178" t="str">
        <f t="shared" si="4"/>
        <v>M</v>
      </c>
      <c r="S21" s="178" t="str">
        <f t="shared" si="5"/>
        <v>M</v>
      </c>
    </row>
    <row r="22" spans="1:19" ht="20.5" thickBot="1" x14ac:dyDescent="0.4">
      <c r="A22" s="54" t="str">
        <f>Plantilla!E19</f>
        <v>Juan Carlos Quintero Olivares</v>
      </c>
      <c r="B22" s="99" t="s">
        <v>5</v>
      </c>
      <c r="C22" s="176">
        <f t="array" ref="C22">IF($C$4="SI",SMALL(IF($B$10:$B22=B22,ROW($B$10:$B22), ""),1),10)</f>
        <v>10</v>
      </c>
      <c r="D22" s="176">
        <f t="array" ref="D22">IF($C$4="SI",          LARGE(IF($B$10:$B$63=B22,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2" s="148" t="s">
        <v>32</v>
      </c>
      <c r="F22" s="148" t="s">
        <v>32</v>
      </c>
      <c r="G22" s="148" t="s">
        <v>140</v>
      </c>
      <c r="H22" s="148" t="s">
        <v>140</v>
      </c>
      <c r="I22" s="148" t="s">
        <v>4</v>
      </c>
      <c r="J22" s="148" t="s">
        <v>4</v>
      </c>
      <c r="K22" s="148" t="s">
        <v>4</v>
      </c>
      <c r="L22" s="177"/>
      <c r="M22" s="177" t="str">
        <f t="shared" si="6"/>
        <v>N</v>
      </c>
      <c r="N22" s="177" t="str">
        <f t="shared" si="0"/>
        <v>N</v>
      </c>
      <c r="O22" s="177" t="str">
        <f t="shared" si="1"/>
        <v>-</v>
      </c>
      <c r="P22" s="177" t="str">
        <f t="shared" si="2"/>
        <v>-</v>
      </c>
      <c r="Q22" s="177" t="str">
        <f t="shared" si="3"/>
        <v>L</v>
      </c>
      <c r="R22" s="178" t="str">
        <f t="shared" si="4"/>
        <v>L</v>
      </c>
      <c r="S22" s="178" t="str">
        <f t="shared" si="5"/>
        <v>L</v>
      </c>
    </row>
    <row r="23" spans="1:19" ht="20.5" thickBot="1" x14ac:dyDescent="0.4">
      <c r="A23" s="54" t="str">
        <f>Plantilla!E20</f>
        <v>Sara Álvarez Velasco</v>
      </c>
      <c r="B23" s="99" t="s">
        <v>5</v>
      </c>
      <c r="C23" s="176">
        <f t="array" ref="C23">IF($C$4="SI",SMALL(IF($B$10:$B23=B23,ROW($B$10:$B23), ""),1),10)</f>
        <v>10</v>
      </c>
      <c r="D23" s="176">
        <f t="array" ref="D23">IF($C$4="SI",          LARGE(IF($B$10:$B$63=B23,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3" s="148" t="s">
        <v>5</v>
      </c>
      <c r="F23" s="148" t="s">
        <v>5</v>
      </c>
      <c r="G23" s="148" t="s">
        <v>32</v>
      </c>
      <c r="H23" s="148" t="s">
        <v>140</v>
      </c>
      <c r="I23" s="148" t="s">
        <v>4</v>
      </c>
      <c r="J23" s="148" t="s">
        <v>5</v>
      </c>
      <c r="K23" s="148" t="s">
        <v>5</v>
      </c>
      <c r="M23" t="str">
        <f t="shared" ref="M23:M63" si="8">IF(ISBLANK(E23),"",          IF(INDEX(E:E,$C23+MOD($M$4+ROW()-$C23,$D23-$C23+1),1)=$I$4,                    $B23,                    INDEX(E:E,$C23+MOD($M$4+ROW()-$C23,$D23-$C23+1),1)))</f>
        <v>M</v>
      </c>
      <c r="N23" t="str">
        <f t="shared" ref="N23:N63" si="9">IF(ISBLANK(F23),"",          IF(INDEX(F:F,$C23+MOD($M$4+ROW()-$C23,$D23-$C23+1),1)=$I$4,                    $B23,                    INDEX(F:F,$C23+MOD($M$4+ROW()-$C23,$D23-$C23+1),1)))</f>
        <v>M</v>
      </c>
      <c r="O23" t="str">
        <f t="shared" ref="O23:O63" si="10">IF(ISBLANK(G23),"",          IF(INDEX(G:G,$C23+MOD($M$4+ROW()-$C23,$D23-$C23+1),1)=$I$4,                    $B23,                    INDEX(G:G,$C23+MOD($M$4+ROW()-$C23,$D23-$C23+1),1)))</f>
        <v>N</v>
      </c>
      <c r="P23" t="str">
        <f t="shared" ref="P23:P63" si="11">IF(ISBLANK(H23),"",          IF(INDEX(H:H,$C23+MOD($M$4+ROW()-$C23,$D23-$C23+1),1)=$I$4,                    $B23,                    INDEX(H:H,$C23+MOD($M$4+ROW()-$C23,$D23-$C23+1),1)))</f>
        <v>-</v>
      </c>
      <c r="Q23" t="str">
        <f t="shared" ref="Q23:Q63" si="12">IF(ISBLANK(I23),"",          IF(INDEX(I:I,$C23+MOD($M$4+ROW()-$C23,$D23-$C23+1),1)=$I$4,                    $B23,                    INDEX(I:I,$C23+MOD($M$4+ROW()-$C23,$D23-$C23+1),1)))</f>
        <v>L</v>
      </c>
      <c r="R23" s="175" t="str">
        <f t="shared" ref="R23:R63" si="13">IF(ISBLANK(J23),"",          IF(INDEX(J:J,$C23+MOD($M$4+ROW()-$C23,$D23-$C23+1),1)=$I$4,                    $B23,                    INDEX(J:J,$C23+MOD($M$4+ROW()-$C23,$D23-$C23+1),1)))</f>
        <v>M</v>
      </c>
      <c r="S23" s="175" t="str">
        <f t="shared" ref="S23:S63" si="14">IF(ISBLANK(K23),"",          IF(INDEX(K:K,$C23+MOD($M$4+ROW()-$C23,$D23-$C23+1),1)=$I$4,                    $B23,                    INDEX(K:K,$C23+MOD($M$4+ROW()-$C23,$D23-$C23+1),1)))</f>
        <v>M</v>
      </c>
    </row>
    <row r="24" spans="1:19" ht="20.5" thickBot="1" x14ac:dyDescent="0.4">
      <c r="A24" s="54" t="str">
        <f>Plantilla!E21</f>
        <v>Juan Manzano Álgora (67%)</v>
      </c>
      <c r="B24" s="99" t="s">
        <v>5</v>
      </c>
      <c r="C24" s="176">
        <f t="array" ref="C24">IF($C$4="SI",SMALL(IF($B$10:$B24=B24,ROW($B$10:$B24), ""),1),10)</f>
        <v>10</v>
      </c>
      <c r="D24" s="176">
        <f t="array" ref="D24">IF($C$4="SI",          LARGE(IF($B$10:$B$63=B24,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4" s="148" t="s">
        <v>5</v>
      </c>
      <c r="F24" s="148" t="s">
        <v>4</v>
      </c>
      <c r="G24" s="148" t="s">
        <v>5</v>
      </c>
      <c r="H24" s="148" t="s">
        <v>5</v>
      </c>
      <c r="I24" s="148" t="s">
        <v>5</v>
      </c>
      <c r="J24" s="148" t="s">
        <v>4</v>
      </c>
      <c r="K24" s="148" t="s">
        <v>4</v>
      </c>
      <c r="M24" t="str">
        <f t="shared" si="8"/>
        <v>M</v>
      </c>
      <c r="N24" t="str">
        <f t="shared" si="9"/>
        <v>L</v>
      </c>
      <c r="O24" t="str">
        <f t="shared" si="10"/>
        <v>M</v>
      </c>
      <c r="P24" t="str">
        <f t="shared" si="11"/>
        <v>M</v>
      </c>
      <c r="Q24" t="str">
        <f t="shared" si="12"/>
        <v>M</v>
      </c>
      <c r="R24" s="175" t="str">
        <f t="shared" si="13"/>
        <v>L</v>
      </c>
      <c r="S24" s="175" t="str">
        <f t="shared" si="14"/>
        <v>L</v>
      </c>
    </row>
    <row r="25" spans="1:19" ht="20.5" thickBot="1" x14ac:dyDescent="0.4">
      <c r="A25" s="54" t="str">
        <f>Plantilla!E22</f>
        <v>Sandra Pestana Rubio</v>
      </c>
      <c r="B25" s="99" t="s">
        <v>5</v>
      </c>
      <c r="C25" s="176">
        <f t="array" ref="C25">IF($C$4="SI",SMALL(IF($B$10:$B25=B25,ROW($B$10:$B25), ""),1),10)</f>
        <v>10</v>
      </c>
      <c r="D25" s="176">
        <f t="array" ref="D25">IF($C$4="SI",          LARGE(IF($B$10:$B$63=B25,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5" s="148" t="s">
        <v>5</v>
      </c>
      <c r="F25" s="148" t="s">
        <v>5</v>
      </c>
      <c r="G25" s="148" t="s">
        <v>5</v>
      </c>
      <c r="H25" s="148" t="s">
        <v>32</v>
      </c>
      <c r="I25" s="148" t="s">
        <v>32</v>
      </c>
      <c r="J25" s="148" t="s">
        <v>140</v>
      </c>
      <c r="K25" s="148" t="s">
        <v>140</v>
      </c>
      <c r="M25" t="str">
        <f t="shared" si="8"/>
        <v>M</v>
      </c>
      <c r="N25" t="str">
        <f t="shared" si="9"/>
        <v>M</v>
      </c>
      <c r="O25" t="str">
        <f t="shared" si="10"/>
        <v>M</v>
      </c>
      <c r="P25" t="str">
        <f t="shared" si="11"/>
        <v>N</v>
      </c>
      <c r="Q25" t="str">
        <f t="shared" si="12"/>
        <v>N</v>
      </c>
      <c r="R25" s="175" t="str">
        <f t="shared" si="13"/>
        <v>-</v>
      </c>
      <c r="S25" s="175" t="str">
        <f t="shared" si="14"/>
        <v>-</v>
      </c>
    </row>
    <row r="26" spans="1:19" ht="20.5" thickBot="1" x14ac:dyDescent="0.4">
      <c r="A26" s="54" t="str">
        <f>Plantilla!E23</f>
        <v>Sonia Enriquez Vázquéz</v>
      </c>
      <c r="B26" s="99" t="s">
        <v>5</v>
      </c>
      <c r="C26" s="176">
        <f t="array" ref="C26">IF($C$4="SI",SMALL(IF($B$10:$B26=B26,ROW($B$10:$B26), ""),1),10)</f>
        <v>10</v>
      </c>
      <c r="D26" s="176">
        <f t="array" ref="D26">IF($C$4="SI",          LARGE(IF($B$10:$B$63=B26,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6" s="148" t="s">
        <v>4</v>
      </c>
      <c r="F26" s="148" t="s">
        <v>4</v>
      </c>
      <c r="G26" s="148" t="s">
        <v>5</v>
      </c>
      <c r="H26" s="148" t="s">
        <v>5</v>
      </c>
      <c r="I26" s="148" t="s">
        <v>5</v>
      </c>
      <c r="J26" s="148" t="s">
        <v>32</v>
      </c>
      <c r="K26" s="148" t="s">
        <v>32</v>
      </c>
      <c r="M26" t="str">
        <f t="shared" si="8"/>
        <v>L</v>
      </c>
      <c r="N26" t="str">
        <f t="shared" si="9"/>
        <v>L</v>
      </c>
      <c r="O26" t="str">
        <f t="shared" si="10"/>
        <v>M</v>
      </c>
      <c r="P26" t="str">
        <f t="shared" si="11"/>
        <v>M</v>
      </c>
      <c r="Q26" t="str">
        <f t="shared" si="12"/>
        <v>M</v>
      </c>
      <c r="R26" s="175" t="str">
        <f t="shared" si="13"/>
        <v>N</v>
      </c>
      <c r="S26" s="175" t="str">
        <f t="shared" si="14"/>
        <v>N</v>
      </c>
    </row>
    <row r="27" spans="1:19" ht="20.5" thickBot="1" x14ac:dyDescent="0.4">
      <c r="A27" s="54" t="str">
        <f>Plantilla!E24</f>
        <v>Belén Fernández López-Infante</v>
      </c>
      <c r="B27" s="99" t="s">
        <v>5</v>
      </c>
      <c r="C27" s="176">
        <f t="array" ref="C27">IF($C$4="SI",SMALL(IF($B$10:$B27=B27,ROW($B$10:$B27), ""),1),10)</f>
        <v>10</v>
      </c>
      <c r="D27" s="176">
        <f t="array" ref="D27">IF($C$4="SI",          LARGE(IF($B$10:$B$63=B27,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7" s="148" t="s">
        <v>140</v>
      </c>
      <c r="F27" s="148" t="s">
        <v>140</v>
      </c>
      <c r="G27" s="148" t="s">
        <v>4</v>
      </c>
      <c r="H27" s="148" t="s">
        <v>5</v>
      </c>
      <c r="I27" s="148" t="s">
        <v>5</v>
      </c>
      <c r="J27" s="148" t="s">
        <v>5</v>
      </c>
      <c r="K27" s="148" t="s">
        <v>5</v>
      </c>
      <c r="M27" t="str">
        <f t="shared" si="8"/>
        <v>-</v>
      </c>
      <c r="N27" t="str">
        <f t="shared" si="9"/>
        <v>-</v>
      </c>
      <c r="O27" t="str">
        <f t="shared" si="10"/>
        <v>L</v>
      </c>
      <c r="P27" t="str">
        <f t="shared" si="11"/>
        <v>M</v>
      </c>
      <c r="Q27" t="str">
        <f t="shared" si="12"/>
        <v>M</v>
      </c>
      <c r="R27" s="175" t="str">
        <f t="shared" si="13"/>
        <v>M</v>
      </c>
      <c r="S27" s="175" t="str">
        <f t="shared" si="14"/>
        <v>M</v>
      </c>
    </row>
    <row r="28" spans="1:19" ht="20.5" thickBot="1" x14ac:dyDescent="0.4">
      <c r="A28" s="54" t="str">
        <f>Plantilla!E25</f>
        <v>Marisa Gálvez Benites</v>
      </c>
      <c r="B28" s="99" t="s">
        <v>5</v>
      </c>
      <c r="C28" s="176">
        <f t="array" ref="C28">IF($C$4="SI",SMALL(IF($B$10:$B28=B28,ROW($B$10:$B28), ""),1),10)</f>
        <v>10</v>
      </c>
      <c r="D28" s="176">
        <f t="array" ref="D28">IF($C$4="SI",          LARGE(IF($B$10:$B$63=B28,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8" s="148" t="s">
        <v>32</v>
      </c>
      <c r="F28" s="148" t="s">
        <v>32</v>
      </c>
      <c r="G28" s="148" t="s">
        <v>140</v>
      </c>
      <c r="H28" s="148" t="s">
        <v>140</v>
      </c>
      <c r="I28" s="148" t="s">
        <v>4</v>
      </c>
      <c r="J28" s="148" t="s">
        <v>4</v>
      </c>
      <c r="K28" s="148" t="s">
        <v>4</v>
      </c>
      <c r="M28" t="str">
        <f t="shared" si="8"/>
        <v>N</v>
      </c>
      <c r="N28" t="str">
        <f t="shared" si="9"/>
        <v>N</v>
      </c>
      <c r="O28" t="str">
        <f t="shared" si="10"/>
        <v>-</v>
      </c>
      <c r="P28" t="str">
        <f t="shared" si="11"/>
        <v>-</v>
      </c>
      <c r="Q28" t="str">
        <f t="shared" si="12"/>
        <v>L</v>
      </c>
      <c r="R28" s="175" t="str">
        <f t="shared" si="13"/>
        <v>L</v>
      </c>
      <c r="S28" s="175" t="str">
        <f t="shared" si="14"/>
        <v>L</v>
      </c>
    </row>
    <row r="29" spans="1:19" ht="20.5" thickBot="1" x14ac:dyDescent="0.4">
      <c r="A29" s="54" t="str">
        <f>Plantilla!E26</f>
        <v>Almudena García Martínez</v>
      </c>
      <c r="B29" s="99" t="s">
        <v>5</v>
      </c>
      <c r="C29" s="176">
        <f t="array" ref="C29">IF($C$4="SI",SMALL(IF($B$10:$B29=B29,ROW($B$10:$B29), ""),1),10)</f>
        <v>10</v>
      </c>
      <c r="D29" s="176">
        <f t="array" ref="D29">IF($C$4="SI",          LARGE(IF($B$10:$B$63=B29,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9" s="148" t="s">
        <v>5</v>
      </c>
      <c r="F29" s="148" t="s">
        <v>5</v>
      </c>
      <c r="G29" s="148" t="s">
        <v>5</v>
      </c>
      <c r="H29" s="148" t="s">
        <v>5</v>
      </c>
      <c r="I29" s="148" t="s">
        <v>4</v>
      </c>
      <c r="J29" s="148" t="s">
        <v>5</v>
      </c>
      <c r="K29" s="148" t="s">
        <v>5</v>
      </c>
      <c r="M29" t="str">
        <f t="shared" si="8"/>
        <v>M</v>
      </c>
      <c r="N29" t="str">
        <f t="shared" si="9"/>
        <v>M</v>
      </c>
      <c r="O29" t="str">
        <f t="shared" si="10"/>
        <v>M</v>
      </c>
      <c r="P29" t="str">
        <f t="shared" si="11"/>
        <v>M</v>
      </c>
      <c r="Q29" t="str">
        <f t="shared" si="12"/>
        <v>L</v>
      </c>
      <c r="R29" s="175" t="str">
        <f t="shared" si="13"/>
        <v>M</v>
      </c>
      <c r="S29" s="175" t="str">
        <f t="shared" si="14"/>
        <v>M</v>
      </c>
    </row>
    <row r="30" spans="1:19" ht="20.5" thickBot="1" x14ac:dyDescent="0.4">
      <c r="A30" s="54" t="str">
        <f>Plantilla!E27</f>
        <v>Irene Sánchez Elvira</v>
      </c>
      <c r="B30" s="99" t="s">
        <v>31</v>
      </c>
      <c r="C30" s="176">
        <f t="array" ref="C30">IF($C$4="SI",SMALL(IF($B$10:$B30=B30,ROW($B$10:$B30), ""),1),10)</f>
        <v>30</v>
      </c>
      <c r="D30" s="176">
        <f t="array" ref="D30">IF($C$4="SI",          LARGE(IF($B$10:$B$63=B30,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0" s="148" t="s">
        <v>32</v>
      </c>
      <c r="F30" s="148" t="s">
        <v>140</v>
      </c>
      <c r="G30" s="148" t="s">
        <v>4</v>
      </c>
      <c r="H30" s="148" t="s">
        <v>31</v>
      </c>
      <c r="I30" s="148" t="s">
        <v>31</v>
      </c>
      <c r="J30" s="148" t="s">
        <v>4</v>
      </c>
      <c r="K30" s="148" t="s">
        <v>4</v>
      </c>
      <c r="M30" t="str">
        <f t="shared" si="8"/>
        <v>N</v>
      </c>
      <c r="N30" t="str">
        <f t="shared" si="9"/>
        <v>-</v>
      </c>
      <c r="O30" t="str">
        <f t="shared" si="10"/>
        <v>L</v>
      </c>
      <c r="P30" t="str">
        <f t="shared" si="11"/>
        <v>T</v>
      </c>
      <c r="Q30" t="str">
        <f t="shared" si="12"/>
        <v>T</v>
      </c>
      <c r="R30" s="175" t="str">
        <f t="shared" si="13"/>
        <v>L</v>
      </c>
      <c r="S30" s="175" t="str">
        <f t="shared" si="14"/>
        <v>L</v>
      </c>
    </row>
    <row r="31" spans="1:19" ht="20.5" thickBot="1" x14ac:dyDescent="0.4">
      <c r="A31" s="54" t="str">
        <f>Plantilla!E28</f>
        <v>Jose Carlos Martín Adán</v>
      </c>
      <c r="B31" s="99" t="s">
        <v>31</v>
      </c>
      <c r="C31" s="176">
        <f t="array" ref="C31">IF($C$4="SI",SMALL(IF($B$10:$B31=B31,ROW($B$10:$B31), ""),1),10)</f>
        <v>30</v>
      </c>
      <c r="D31" s="176">
        <f t="array" ref="D31">IF($C$4="SI",          LARGE(IF($B$10:$B$63=B31,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1" s="148" t="s">
        <v>31</v>
      </c>
      <c r="F31" s="148" t="s">
        <v>31</v>
      </c>
      <c r="G31" s="148" t="s">
        <v>31</v>
      </c>
      <c r="H31" s="148" t="s">
        <v>31</v>
      </c>
      <c r="I31" s="148" t="s">
        <v>4</v>
      </c>
      <c r="J31" s="148" t="s">
        <v>32</v>
      </c>
      <c r="K31" s="148" t="s">
        <v>32</v>
      </c>
      <c r="M31" t="str">
        <f t="shared" si="8"/>
        <v>T</v>
      </c>
      <c r="N31" t="str">
        <f t="shared" si="9"/>
        <v>T</v>
      </c>
      <c r="O31" t="str">
        <f t="shared" si="10"/>
        <v>T</v>
      </c>
      <c r="P31" t="str">
        <f t="shared" si="11"/>
        <v>T</v>
      </c>
      <c r="Q31" t="str">
        <f t="shared" si="12"/>
        <v>L</v>
      </c>
      <c r="R31" s="175" t="str">
        <f t="shared" si="13"/>
        <v>N</v>
      </c>
      <c r="S31" s="175" t="str">
        <f t="shared" si="14"/>
        <v>N</v>
      </c>
    </row>
    <row r="32" spans="1:19" ht="20.5" thickBot="1" x14ac:dyDescent="0.4">
      <c r="A32" s="54" t="str">
        <f>Plantilla!E29</f>
        <v>Natalia Máñez Toledo</v>
      </c>
      <c r="B32" s="99" t="s">
        <v>31</v>
      </c>
      <c r="C32" s="176">
        <f t="array" ref="C32">IF($C$4="SI",SMALL(IF($B$10:$B32=B32,ROW($B$10:$B32), ""),1),10)</f>
        <v>30</v>
      </c>
      <c r="D32" s="176">
        <f t="array" ref="D32">IF($C$4="SI",          LARGE(IF($B$10:$B$63=B32,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2" s="148" t="s">
        <v>140</v>
      </c>
      <c r="F32" s="148" t="s">
        <v>140</v>
      </c>
      <c r="G32" s="148" t="s">
        <v>4</v>
      </c>
      <c r="H32" s="148" t="s">
        <v>31</v>
      </c>
      <c r="I32" s="148" t="s">
        <v>31</v>
      </c>
      <c r="J32" s="148" t="s">
        <v>4</v>
      </c>
      <c r="K32" s="148" t="s">
        <v>4</v>
      </c>
      <c r="M32" t="str">
        <f t="shared" si="8"/>
        <v>-</v>
      </c>
      <c r="N32" t="str">
        <f t="shared" si="9"/>
        <v>-</v>
      </c>
      <c r="O32" t="str">
        <f t="shared" si="10"/>
        <v>L</v>
      </c>
      <c r="P32" t="str">
        <f t="shared" si="11"/>
        <v>T</v>
      </c>
      <c r="Q32" t="str">
        <f t="shared" si="12"/>
        <v>T</v>
      </c>
      <c r="R32" s="175" t="str">
        <f t="shared" si="13"/>
        <v>L</v>
      </c>
      <c r="S32" s="175" t="str">
        <f t="shared" si="14"/>
        <v>L</v>
      </c>
    </row>
    <row r="33" spans="1:19" ht="20.5" thickBot="1" x14ac:dyDescent="0.4">
      <c r="A33" s="54" t="str">
        <f>Plantilla!E30</f>
        <v>Richard Sánchez Camacho</v>
      </c>
      <c r="B33" s="99" t="s">
        <v>31</v>
      </c>
      <c r="C33" s="176">
        <f t="array" ref="C33">IF($C$4="SI",SMALL(IF($B$10:$B33=B33,ROW($B$10:$B33), ""),1),10)</f>
        <v>30</v>
      </c>
      <c r="D33" s="176">
        <f t="array" ref="D33">IF($C$4="SI",          LARGE(IF($B$10:$B$63=B33,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3" s="148" t="s">
        <v>31</v>
      </c>
      <c r="F33" s="148" t="s">
        <v>32</v>
      </c>
      <c r="G33" s="148" t="s">
        <v>140</v>
      </c>
      <c r="H33" s="148" t="s">
        <v>4</v>
      </c>
      <c r="I33" s="148" t="s">
        <v>31</v>
      </c>
      <c r="J33" s="148" t="s">
        <v>31</v>
      </c>
      <c r="K33" s="148" t="s">
        <v>31</v>
      </c>
      <c r="M33" t="str">
        <f t="shared" si="8"/>
        <v>T</v>
      </c>
      <c r="N33" t="str">
        <f t="shared" si="9"/>
        <v>N</v>
      </c>
      <c r="O33" t="str">
        <f t="shared" si="10"/>
        <v>-</v>
      </c>
      <c r="P33" t="str">
        <f t="shared" si="11"/>
        <v>L</v>
      </c>
      <c r="Q33" t="str">
        <f t="shared" si="12"/>
        <v>T</v>
      </c>
      <c r="R33" s="175" t="str">
        <f t="shared" si="13"/>
        <v>T</v>
      </c>
      <c r="S33" s="175" t="str">
        <f t="shared" si="14"/>
        <v>T</v>
      </c>
    </row>
    <row r="34" spans="1:19" ht="20.5" thickBot="1" x14ac:dyDescent="0.4">
      <c r="A34" s="54" t="str">
        <f>Plantilla!E31</f>
        <v>Patricia González Arcenegui</v>
      </c>
      <c r="B34" s="99" t="s">
        <v>31</v>
      </c>
      <c r="C34" s="176">
        <f t="array" ref="C34">IF($C$4="SI",SMALL(IF($B$10:$B34=B34,ROW($B$10:$B34), ""),1),10)</f>
        <v>30</v>
      </c>
      <c r="D34" s="176">
        <f t="array" ref="D34">IF($C$4="SI",          LARGE(IF($B$10:$B$63=B34,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4" s="148" t="s">
        <v>4</v>
      </c>
      <c r="F34" s="148" t="s">
        <v>31</v>
      </c>
      <c r="G34" s="148" t="s">
        <v>31</v>
      </c>
      <c r="H34" s="148" t="s">
        <v>31</v>
      </c>
      <c r="I34" s="148" t="s">
        <v>32</v>
      </c>
      <c r="J34" s="148" t="s">
        <v>140</v>
      </c>
      <c r="K34" s="148" t="s">
        <v>4</v>
      </c>
      <c r="M34" t="str">
        <f t="shared" si="8"/>
        <v>L</v>
      </c>
      <c r="N34" t="str">
        <f t="shared" si="9"/>
        <v>T</v>
      </c>
      <c r="O34" t="str">
        <f t="shared" si="10"/>
        <v>T</v>
      </c>
      <c r="P34" t="str">
        <f t="shared" si="11"/>
        <v>T</v>
      </c>
      <c r="Q34" t="str">
        <f t="shared" si="12"/>
        <v>N</v>
      </c>
      <c r="R34" s="175" t="str">
        <f t="shared" si="13"/>
        <v>-</v>
      </c>
      <c r="S34" s="175" t="str">
        <f t="shared" si="14"/>
        <v>L</v>
      </c>
    </row>
    <row r="35" spans="1:19" ht="20.5" thickBot="1" x14ac:dyDescent="0.4">
      <c r="A35" s="54" t="str">
        <f>Plantilla!E32</f>
        <v>Sandra Ana Garrido Maestro</v>
      </c>
      <c r="B35" s="99" t="s">
        <v>31</v>
      </c>
      <c r="C35" s="176">
        <f t="array" ref="C35">IF($C$4="SI",SMALL(IF($B$10:$B35=B35,ROW($B$10:$B35), ""),1),10)</f>
        <v>30</v>
      </c>
      <c r="D35" s="176">
        <f t="array" ref="D35">IF($C$4="SI",          LARGE(IF($B$10:$B$63=B35,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5" s="148" t="s">
        <v>31</v>
      </c>
      <c r="F35" s="148" t="s">
        <v>31</v>
      </c>
      <c r="G35" s="148" t="s">
        <v>31</v>
      </c>
      <c r="H35" s="148" t="s">
        <v>31</v>
      </c>
      <c r="I35" s="148" t="s">
        <v>4</v>
      </c>
      <c r="J35" s="148" t="s">
        <v>31</v>
      </c>
      <c r="K35" s="148" t="s">
        <v>31</v>
      </c>
      <c r="M35" t="str">
        <f t="shared" si="8"/>
        <v>T</v>
      </c>
      <c r="N35" t="str">
        <f t="shared" si="9"/>
        <v>T</v>
      </c>
      <c r="O35" t="str">
        <f t="shared" si="10"/>
        <v>T</v>
      </c>
      <c r="P35" t="str">
        <f t="shared" si="11"/>
        <v>T</v>
      </c>
      <c r="Q35" t="str">
        <f t="shared" si="12"/>
        <v>L</v>
      </c>
      <c r="R35" s="175" t="str">
        <f t="shared" si="13"/>
        <v>T</v>
      </c>
      <c r="S35" s="175" t="str">
        <f t="shared" si="14"/>
        <v>T</v>
      </c>
    </row>
    <row r="36" spans="1:19" ht="20.5" thickBot="1" x14ac:dyDescent="0.4">
      <c r="A36" s="54" t="str">
        <f>Plantilla!E33</f>
        <v>Rocío Rivilla Pérez (60%)</v>
      </c>
      <c r="B36" s="99" t="s">
        <v>31</v>
      </c>
      <c r="C36" s="176">
        <f t="array" ref="C36">IF($C$4="SI",SMALL(IF($B$10:$B36=B36,ROW($B$10:$B36), ""),1),10)</f>
        <v>30</v>
      </c>
      <c r="D36" s="176">
        <f t="array" ref="D36">IF($C$4="SI",          LARGE(IF($B$10:$B$63=B36,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6" s="148" t="s">
        <v>31</v>
      </c>
      <c r="F36" s="148" t="s">
        <v>31</v>
      </c>
      <c r="G36" s="148" t="s">
        <v>32</v>
      </c>
      <c r="H36" s="148" t="s">
        <v>32</v>
      </c>
      <c r="I36" s="148" t="s">
        <v>140</v>
      </c>
      <c r="J36" s="148" t="s">
        <v>140</v>
      </c>
      <c r="K36" s="148" t="s">
        <v>4</v>
      </c>
      <c r="M36" t="str">
        <f t="shared" si="8"/>
        <v>T</v>
      </c>
      <c r="N36" t="str">
        <f t="shared" si="9"/>
        <v>T</v>
      </c>
      <c r="O36" t="str">
        <f t="shared" si="10"/>
        <v>N</v>
      </c>
      <c r="P36" t="str">
        <f t="shared" si="11"/>
        <v>N</v>
      </c>
      <c r="Q36" t="str">
        <f t="shared" si="12"/>
        <v>-</v>
      </c>
      <c r="R36" s="175" t="str">
        <f t="shared" si="13"/>
        <v>-</v>
      </c>
      <c r="S36" s="175" t="str">
        <f t="shared" si="14"/>
        <v>L</v>
      </c>
    </row>
    <row r="37" spans="1:19" ht="20.5" thickBot="1" x14ac:dyDescent="0.4">
      <c r="A37" s="54" t="str">
        <f>Plantilla!E34</f>
        <v>Jessica Rubina Vilchez (ECH) (50%)</v>
      </c>
      <c r="B37" s="99" t="s">
        <v>31</v>
      </c>
      <c r="C37" s="176">
        <f t="array" ref="C37">IF($C$4="SI",SMALL(IF($B$10:$B37=B37,ROW($B$10:$B37), ""),1),10)</f>
        <v>30</v>
      </c>
      <c r="D37" s="176">
        <f t="array" ref="D37">IF($C$4="SI",          LARGE(IF($B$10:$B$63=B37,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7" s="148" t="s">
        <v>4</v>
      </c>
      <c r="F37" s="148" t="s">
        <v>31</v>
      </c>
      <c r="G37" s="148" t="s">
        <v>31</v>
      </c>
      <c r="H37" s="148" t="s">
        <v>4</v>
      </c>
      <c r="I37" s="148" t="s">
        <v>31</v>
      </c>
      <c r="J37" s="148" t="s">
        <v>31</v>
      </c>
      <c r="K37" s="148" t="s">
        <v>31</v>
      </c>
      <c r="M37" t="str">
        <f t="shared" si="8"/>
        <v>L</v>
      </c>
      <c r="N37" t="str">
        <f t="shared" si="9"/>
        <v>T</v>
      </c>
      <c r="O37" t="str">
        <f t="shared" si="10"/>
        <v>T</v>
      </c>
      <c r="P37" t="str">
        <f t="shared" si="11"/>
        <v>L</v>
      </c>
      <c r="Q37" t="str">
        <f t="shared" si="12"/>
        <v>T</v>
      </c>
      <c r="R37" s="175" t="str">
        <f t="shared" si="13"/>
        <v>T</v>
      </c>
      <c r="S37" s="175" t="str">
        <f t="shared" si="14"/>
        <v>T</v>
      </c>
    </row>
    <row r="38" spans="1:19" ht="20.5" thickBot="1" x14ac:dyDescent="0.4">
      <c r="A38" s="54" t="str">
        <f>Plantilla!E35</f>
        <v xml:space="preserve">Janira Ramírez Álvarez </v>
      </c>
      <c r="B38" s="99" t="s">
        <v>31</v>
      </c>
      <c r="C38" s="176">
        <f t="array" ref="C38">IF($C$4="SI",SMALL(IF($B$10:$B38=B38,ROW($B$10:$B38), ""),1),10)</f>
        <v>30</v>
      </c>
      <c r="D38" s="176">
        <f t="array" ref="D38">IF($C$4="SI",          LARGE(IF($B$10:$B$63=B38,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8" s="148" t="s">
        <v>32</v>
      </c>
      <c r="F38" s="148" t="s">
        <v>140</v>
      </c>
      <c r="G38" s="148" t="s">
        <v>4</v>
      </c>
      <c r="H38" s="148" t="s">
        <v>31</v>
      </c>
      <c r="I38" s="148" t="s">
        <v>31</v>
      </c>
      <c r="J38" s="148" t="s">
        <v>4</v>
      </c>
      <c r="K38" s="148" t="s">
        <v>4</v>
      </c>
      <c r="M38" t="str">
        <f t="shared" si="8"/>
        <v>N</v>
      </c>
      <c r="N38" t="str">
        <f t="shared" si="9"/>
        <v>-</v>
      </c>
      <c r="O38" t="str">
        <f t="shared" si="10"/>
        <v>L</v>
      </c>
      <c r="P38" t="str">
        <f t="shared" si="11"/>
        <v>T</v>
      </c>
      <c r="Q38" t="str">
        <f t="shared" si="12"/>
        <v>T</v>
      </c>
      <c r="R38" s="175" t="str">
        <f t="shared" si="13"/>
        <v>L</v>
      </c>
      <c r="S38" s="175" t="str">
        <f t="shared" si="14"/>
        <v>L</v>
      </c>
    </row>
    <row r="39" spans="1:19" ht="20.5" thickBot="1" x14ac:dyDescent="0.4">
      <c r="A39" s="54" t="str">
        <f>Plantilla!E36</f>
        <v>Sheila Ayllón García</v>
      </c>
      <c r="B39" s="99" t="s">
        <v>31</v>
      </c>
      <c r="C39" s="176">
        <f t="array" ref="C39">IF($C$4="SI",SMALL(IF($B$10:$B39=B39,ROW($B$10:$B39), ""),1),10)</f>
        <v>30</v>
      </c>
      <c r="D39" s="176">
        <f t="array" ref="D39">IF($C$4="SI",          LARGE(IF($B$10:$B$63=B39,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9" s="148" t="s">
        <v>31</v>
      </c>
      <c r="F39" s="148" t="s">
        <v>31</v>
      </c>
      <c r="G39" s="148" t="s">
        <v>31</v>
      </c>
      <c r="H39" s="148" t="s">
        <v>31</v>
      </c>
      <c r="I39" s="148" t="s">
        <v>4</v>
      </c>
      <c r="J39" s="148" t="s">
        <v>32</v>
      </c>
      <c r="K39" s="148" t="s">
        <v>32</v>
      </c>
      <c r="M39" t="str">
        <f t="shared" si="8"/>
        <v>T</v>
      </c>
      <c r="N39" t="str">
        <f t="shared" si="9"/>
        <v>T</v>
      </c>
      <c r="O39" t="str">
        <f t="shared" si="10"/>
        <v>T</v>
      </c>
      <c r="P39" t="str">
        <f t="shared" si="11"/>
        <v>T</v>
      </c>
      <c r="Q39" t="str">
        <f t="shared" si="12"/>
        <v>L</v>
      </c>
      <c r="R39" s="175" t="str">
        <f t="shared" si="13"/>
        <v>N</v>
      </c>
      <c r="S39" s="175" t="str">
        <f t="shared" si="14"/>
        <v>N</v>
      </c>
    </row>
    <row r="40" spans="1:19" ht="20.5" thickBot="1" x14ac:dyDescent="0.4">
      <c r="A40" s="54" t="str">
        <f>Plantilla!E37</f>
        <v>Cristina Barón Lozano (50%)</v>
      </c>
      <c r="B40" s="99" t="s">
        <v>31</v>
      </c>
      <c r="C40" s="176">
        <f t="array" ref="C40">IF($C$4="SI",SMALL(IF($B$10:$B40=B40,ROW($B$10:$B40), ""),1),10)</f>
        <v>30</v>
      </c>
      <c r="D40" s="176">
        <f t="array" ref="D40">IF($C$4="SI",          LARGE(IF($B$10:$B$63=B40,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0" s="148" t="s">
        <v>140</v>
      </c>
      <c r="F40" s="148" t="s">
        <v>140</v>
      </c>
      <c r="G40" s="148" t="s">
        <v>4</v>
      </c>
      <c r="H40" s="148" t="s">
        <v>31</v>
      </c>
      <c r="I40" s="148" t="s">
        <v>31</v>
      </c>
      <c r="J40" s="148" t="s">
        <v>4</v>
      </c>
      <c r="K40" s="148" t="s">
        <v>4</v>
      </c>
      <c r="M40" t="str">
        <f t="shared" si="8"/>
        <v>-</v>
      </c>
      <c r="N40" t="str">
        <f t="shared" si="9"/>
        <v>-</v>
      </c>
      <c r="O40" t="str">
        <f t="shared" si="10"/>
        <v>L</v>
      </c>
      <c r="P40" t="str">
        <f t="shared" si="11"/>
        <v>T</v>
      </c>
      <c r="Q40" t="str">
        <f t="shared" si="12"/>
        <v>T</v>
      </c>
      <c r="R40" s="175" t="str">
        <f t="shared" si="13"/>
        <v>L</v>
      </c>
      <c r="S40" s="175" t="str">
        <f t="shared" si="14"/>
        <v>L</v>
      </c>
    </row>
    <row r="41" spans="1:19" ht="20.5" thickBot="1" x14ac:dyDescent="0.4">
      <c r="A41" s="54" t="str">
        <f>Plantilla!E38</f>
        <v>Esther Moral Minguez</v>
      </c>
      <c r="B41" s="99" t="s">
        <v>31</v>
      </c>
      <c r="C41" s="176">
        <f t="array" ref="C41">IF($C$4="SI",SMALL(IF($B$10:$B41=B41,ROW($B$10:$B41), ""),1),10)</f>
        <v>30</v>
      </c>
      <c r="D41" s="176">
        <f t="array" ref="D41">IF($C$4="SI",          LARGE(IF($B$10:$B$63=B41,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1" s="148" t="s">
        <v>31</v>
      </c>
      <c r="F41" s="148" t="s">
        <v>32</v>
      </c>
      <c r="G41" s="148" t="s">
        <v>140</v>
      </c>
      <c r="H41" s="148" t="s">
        <v>4</v>
      </c>
      <c r="I41" s="148" t="s">
        <v>31</v>
      </c>
      <c r="J41" s="148" t="s">
        <v>31</v>
      </c>
      <c r="K41" s="148" t="s">
        <v>31</v>
      </c>
      <c r="M41" t="str">
        <f t="shared" si="8"/>
        <v>T</v>
      </c>
      <c r="N41" t="str">
        <f t="shared" si="9"/>
        <v>N</v>
      </c>
      <c r="O41" t="str">
        <f t="shared" si="10"/>
        <v>-</v>
      </c>
      <c r="P41" t="str">
        <f t="shared" si="11"/>
        <v>L</v>
      </c>
      <c r="Q41" t="str">
        <f t="shared" si="12"/>
        <v>T</v>
      </c>
      <c r="R41" s="175" t="str">
        <f t="shared" si="13"/>
        <v>T</v>
      </c>
      <c r="S41" s="175" t="str">
        <f t="shared" si="14"/>
        <v>T</v>
      </c>
    </row>
    <row r="42" spans="1:19" ht="20.5" thickBot="1" x14ac:dyDescent="0.4">
      <c r="A42" s="54" t="str">
        <f>Plantilla!E39</f>
        <v xml:space="preserve">Nora Hernandez Robles </v>
      </c>
      <c r="B42" s="99" t="s">
        <v>31</v>
      </c>
      <c r="C42" s="176">
        <f t="array" ref="C42">IF($C$4="SI",SMALL(IF($B$10:$B42=B42,ROW($B$10:$B42), ""),1),10)</f>
        <v>30</v>
      </c>
      <c r="D42" s="176">
        <f t="array" ref="D42">IF($C$4="SI",          LARGE(IF($B$10:$B$63=B42,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2" s="148" t="s">
        <v>4</v>
      </c>
      <c r="F42" s="148" t="s">
        <v>31</v>
      </c>
      <c r="G42" s="148" t="s">
        <v>31</v>
      </c>
      <c r="H42" s="148" t="s">
        <v>31</v>
      </c>
      <c r="I42" s="148" t="s">
        <v>32</v>
      </c>
      <c r="J42" s="148" t="s">
        <v>140</v>
      </c>
      <c r="K42" s="148" t="s">
        <v>4</v>
      </c>
      <c r="M42" t="str">
        <f t="shared" si="8"/>
        <v>L</v>
      </c>
      <c r="N42" t="str">
        <f t="shared" si="9"/>
        <v>T</v>
      </c>
      <c r="O42" t="str">
        <f t="shared" si="10"/>
        <v>T</v>
      </c>
      <c r="P42" t="str">
        <f t="shared" si="11"/>
        <v>T</v>
      </c>
      <c r="Q42" t="str">
        <f t="shared" si="12"/>
        <v>N</v>
      </c>
      <c r="R42" s="175" t="str">
        <f t="shared" si="13"/>
        <v>-</v>
      </c>
      <c r="S42" s="175" t="str">
        <f t="shared" si="14"/>
        <v>L</v>
      </c>
    </row>
    <row r="43" spans="1:19" ht="20.5" thickBot="1" x14ac:dyDescent="0.4">
      <c r="A43" s="54" t="str">
        <f>Plantilla!E40</f>
        <v>Irene de la Fuente Méndez</v>
      </c>
      <c r="B43" s="99" t="s">
        <v>31</v>
      </c>
      <c r="C43" s="176">
        <f t="array" ref="C43">IF($C$4="SI",SMALL(IF($B$10:$B43=B43,ROW($B$10:$B43), ""),1),10)</f>
        <v>30</v>
      </c>
      <c r="D43" s="176">
        <f t="array" ref="D43">IF($C$4="SI",          LARGE(IF($B$10:$B$63=B43,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3" s="148" t="s">
        <v>31</v>
      </c>
      <c r="F43" s="148" t="s">
        <v>31</v>
      </c>
      <c r="G43" s="148" t="s">
        <v>31</v>
      </c>
      <c r="H43" s="148" t="s">
        <v>31</v>
      </c>
      <c r="I43" s="148" t="s">
        <v>4</v>
      </c>
      <c r="J43" s="148" t="s">
        <v>31</v>
      </c>
      <c r="K43" s="148" t="s">
        <v>31</v>
      </c>
      <c r="M43" t="str">
        <f t="shared" si="8"/>
        <v>T</v>
      </c>
      <c r="N43" t="str">
        <f t="shared" si="9"/>
        <v>T</v>
      </c>
      <c r="O43" t="str">
        <f t="shared" si="10"/>
        <v>T</v>
      </c>
      <c r="P43" t="str">
        <f t="shared" si="11"/>
        <v>T</v>
      </c>
      <c r="Q43" t="str">
        <f t="shared" si="12"/>
        <v>L</v>
      </c>
      <c r="R43" s="175" t="str">
        <f t="shared" si="13"/>
        <v>T</v>
      </c>
      <c r="S43" s="175" t="str">
        <f t="shared" si="14"/>
        <v>T</v>
      </c>
    </row>
    <row r="44" spans="1:19" ht="20.5" thickBot="1" x14ac:dyDescent="0.4">
      <c r="A44" s="54" t="str">
        <f>Plantilla!E41</f>
        <v>Alicia López Solis</v>
      </c>
      <c r="B44" s="99" t="s">
        <v>31</v>
      </c>
      <c r="C44" s="176">
        <f t="array" ref="C44">IF($C$4="SI",SMALL(IF($B$10:$B44=B44,ROW($B$10:$B44), ""),1),10)</f>
        <v>30</v>
      </c>
      <c r="D44" s="176">
        <f t="array" ref="D44">IF($C$4="SI",          LARGE(IF($B$10:$B$63=B44,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4" s="148" t="s">
        <v>31</v>
      </c>
      <c r="F44" s="148" t="s">
        <v>31</v>
      </c>
      <c r="G44" s="148" t="s">
        <v>32</v>
      </c>
      <c r="H44" s="148" t="s">
        <v>32</v>
      </c>
      <c r="I44" s="148" t="s">
        <v>140</v>
      </c>
      <c r="J44" s="148" t="s">
        <v>140</v>
      </c>
      <c r="K44" s="148" t="s">
        <v>4</v>
      </c>
      <c r="M44" t="str">
        <f t="shared" si="8"/>
        <v>T</v>
      </c>
      <c r="N44" t="str">
        <f t="shared" si="9"/>
        <v>T</v>
      </c>
      <c r="O44" t="str">
        <f t="shared" si="10"/>
        <v>N</v>
      </c>
      <c r="P44" t="str">
        <f t="shared" si="11"/>
        <v>N</v>
      </c>
      <c r="Q44" t="str">
        <f t="shared" si="12"/>
        <v>-</v>
      </c>
      <c r="R44" s="175" t="str">
        <f t="shared" si="13"/>
        <v>-</v>
      </c>
      <c r="S44" s="175" t="str">
        <f t="shared" si="14"/>
        <v>L</v>
      </c>
    </row>
    <row r="45" spans="1:19" ht="20.5" thickBot="1" x14ac:dyDescent="0.4">
      <c r="A45" s="54" t="str">
        <f>Plantilla!E42</f>
        <v>MªHenar Carpintero Caballero</v>
      </c>
      <c r="B45" s="99" t="s">
        <v>31</v>
      </c>
      <c r="C45" s="176">
        <f t="array" ref="C45">IF($C$4="SI",SMALL(IF($B$10:$B45=B45,ROW($B$10:$B45), ""),1),10)</f>
        <v>30</v>
      </c>
      <c r="D45" s="176">
        <f t="array" ref="D45">IF($C$4="SI",          LARGE(IF($B$10:$B$63=B45,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5" s="148" t="s">
        <v>4</v>
      </c>
      <c r="F45" s="148" t="s">
        <v>31</v>
      </c>
      <c r="G45" s="148" t="s">
        <v>31</v>
      </c>
      <c r="H45" s="148" t="s">
        <v>4</v>
      </c>
      <c r="I45" s="148" t="s">
        <v>31</v>
      </c>
      <c r="J45" s="148" t="s">
        <v>31</v>
      </c>
      <c r="K45" s="148" t="s">
        <v>31</v>
      </c>
      <c r="M45" t="str">
        <f t="shared" si="8"/>
        <v>L</v>
      </c>
      <c r="N45" t="str">
        <f t="shared" si="9"/>
        <v>T</v>
      </c>
      <c r="O45" t="str">
        <f t="shared" si="10"/>
        <v>T</v>
      </c>
      <c r="P45" t="str">
        <f t="shared" si="11"/>
        <v>L</v>
      </c>
      <c r="Q45" t="str">
        <f t="shared" si="12"/>
        <v>T</v>
      </c>
      <c r="R45" s="175" t="str">
        <f t="shared" si="13"/>
        <v>T</v>
      </c>
      <c r="S45" s="175" t="str">
        <f t="shared" si="14"/>
        <v>T</v>
      </c>
    </row>
    <row r="46" spans="1:19" ht="20.5" thickBot="1" x14ac:dyDescent="0.4">
      <c r="A46" s="54" t="str">
        <f>Plantilla!E43</f>
        <v>Vanesa de la Fuente Navarro (75%)</v>
      </c>
      <c r="B46" s="99"/>
      <c r="C46" s="176">
        <f t="array" ref="C46">IF($C$4="SI",SMALL(IF($B$10:$B46=B46,ROW($B$10:$B46), ""),1),10)</f>
        <v>46</v>
      </c>
      <c r="D46" s="176">
        <f t="array" ref="D46">IF($C$4="SI",          LARGE(IF($B$10:$B$63=B46,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6" s="148"/>
      <c r="F46" s="148"/>
      <c r="G46" s="148"/>
      <c r="H46" s="148"/>
      <c r="I46" s="148"/>
      <c r="J46" s="148"/>
      <c r="K46" s="148"/>
      <c r="M46" t="str">
        <f t="shared" si="8"/>
        <v/>
      </c>
      <c r="N46" t="str">
        <f t="shared" si="9"/>
        <v/>
      </c>
      <c r="O46" t="str">
        <f t="shared" si="10"/>
        <v/>
      </c>
      <c r="P46" t="str">
        <f t="shared" si="11"/>
        <v/>
      </c>
      <c r="Q46" t="str">
        <f t="shared" si="12"/>
        <v/>
      </c>
      <c r="R46" s="175" t="str">
        <f t="shared" si="13"/>
        <v/>
      </c>
      <c r="S46" s="175" t="str">
        <f t="shared" si="14"/>
        <v/>
      </c>
    </row>
    <row r="47" spans="1:19" ht="20.5" thickBot="1" x14ac:dyDescent="0.4">
      <c r="A47" s="54">
        <f>Plantilla!E44</f>
        <v>0</v>
      </c>
      <c r="B47" s="99"/>
      <c r="C47" s="176">
        <f t="array" ref="C47">IF($C$4="SI",SMALL(IF($B$10:$B47=B47,ROW($B$10:$B47), ""),1),10)</f>
        <v>46</v>
      </c>
      <c r="D47" s="176">
        <f t="array" ref="D47">IF($C$4="SI",          LARGE(IF($B$10:$B$63=B47,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7" s="148"/>
      <c r="F47" s="148"/>
      <c r="G47" s="148"/>
      <c r="H47" s="148"/>
      <c r="I47" s="148"/>
      <c r="J47" s="148"/>
      <c r="K47" s="148"/>
      <c r="M47" t="str">
        <f t="shared" si="8"/>
        <v/>
      </c>
      <c r="N47" t="str">
        <f t="shared" si="9"/>
        <v/>
      </c>
      <c r="O47" t="str">
        <f t="shared" si="10"/>
        <v/>
      </c>
      <c r="P47" t="str">
        <f t="shared" si="11"/>
        <v/>
      </c>
      <c r="Q47" t="str">
        <f t="shared" si="12"/>
        <v/>
      </c>
      <c r="R47" s="175" t="str">
        <f t="shared" si="13"/>
        <v/>
      </c>
      <c r="S47" s="175" t="str">
        <f t="shared" si="14"/>
        <v/>
      </c>
    </row>
    <row r="48" spans="1:19" ht="20.5" thickBot="1" x14ac:dyDescent="0.4">
      <c r="A48" s="54">
        <f>Plantilla!E45</f>
        <v>0</v>
      </c>
      <c r="B48" s="99"/>
      <c r="C48" s="176">
        <f t="array" ref="C48">IF($C$4="SI",SMALL(IF($B$10:$B48=B48,ROW($B$10:$B48), ""),1),10)</f>
        <v>46</v>
      </c>
      <c r="D48" s="176">
        <f t="array" ref="D48">IF($C$4="SI",          LARGE(IF($B$10:$B$63=B48,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8" s="148"/>
      <c r="F48" s="148"/>
      <c r="G48" s="148"/>
      <c r="H48" s="148"/>
      <c r="I48" s="148"/>
      <c r="J48" s="148"/>
      <c r="K48" s="148"/>
      <c r="M48" t="str">
        <f t="shared" si="8"/>
        <v/>
      </c>
      <c r="N48" t="str">
        <f t="shared" si="9"/>
        <v/>
      </c>
      <c r="O48" t="str">
        <f t="shared" si="10"/>
        <v/>
      </c>
      <c r="P48" t="str">
        <f t="shared" si="11"/>
        <v/>
      </c>
      <c r="Q48" t="str">
        <f t="shared" si="12"/>
        <v/>
      </c>
      <c r="R48" s="175" t="str">
        <f t="shared" si="13"/>
        <v/>
      </c>
      <c r="S48" s="175" t="str">
        <f t="shared" si="14"/>
        <v/>
      </c>
    </row>
    <row r="49" spans="1:19" ht="20" x14ac:dyDescent="0.35">
      <c r="A49" s="54">
        <f>Plantilla!E46</f>
        <v>0</v>
      </c>
      <c r="B49" s="99"/>
      <c r="C49" s="176">
        <f t="array" ref="C49">IF($C$4="SI",SMALL(IF($B$10:$B49=B49,ROW($B$10:$B49), ""),1),10)</f>
        <v>46</v>
      </c>
      <c r="D49" s="176">
        <f t="array" ref="D49">IF($C$4="SI",          LARGE(IF($B$10:$B$63=B49,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9" s="148"/>
      <c r="F49" s="148"/>
      <c r="G49" s="148"/>
      <c r="H49" s="148"/>
      <c r="I49" s="148"/>
      <c r="J49" s="148"/>
      <c r="K49" s="148"/>
      <c r="M49" t="str">
        <f t="shared" si="8"/>
        <v/>
      </c>
      <c r="N49" t="str">
        <f t="shared" si="9"/>
        <v/>
      </c>
      <c r="O49" t="str">
        <f t="shared" si="10"/>
        <v/>
      </c>
      <c r="P49" t="str">
        <f t="shared" si="11"/>
        <v/>
      </c>
      <c r="Q49" t="str">
        <f t="shared" si="12"/>
        <v/>
      </c>
      <c r="R49" s="175" t="str">
        <f t="shared" si="13"/>
        <v/>
      </c>
      <c r="S49" s="175" t="str">
        <f t="shared" si="14"/>
        <v/>
      </c>
    </row>
    <row r="50" spans="1:19" x14ac:dyDescent="0.35">
      <c r="A50" s="54">
        <f>Plantilla!E47</f>
        <v>0</v>
      </c>
      <c r="B50" s="99" t="str">
        <f>IF(OR(ISBLANK(Plantilla!C47),ISBLANK(E50)),"---",Plantilla!C47)</f>
        <v>---</v>
      </c>
      <c r="C50" s="176">
        <f t="array" ref="C50">IF($C$4="SI",SMALL(IF($B$10:$B50=B50,ROW($B$10:$B50), ""),1),10)</f>
        <v>50</v>
      </c>
      <c r="D50" s="176">
        <f t="array" ref="D50">IF($C$4="SI",          LARGE(IF($B$10:$B$63=B50,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0" s="188"/>
      <c r="F50" s="186"/>
      <c r="G50" s="186"/>
      <c r="H50" s="186"/>
      <c r="I50" s="186"/>
      <c r="J50" s="187"/>
      <c r="K50" s="189"/>
      <c r="M50" t="str">
        <f t="shared" si="8"/>
        <v/>
      </c>
      <c r="N50" t="str">
        <f t="shared" si="9"/>
        <v/>
      </c>
      <c r="O50" t="str">
        <f t="shared" si="10"/>
        <v/>
      </c>
      <c r="P50" t="str">
        <f t="shared" si="11"/>
        <v/>
      </c>
      <c r="Q50" t="str">
        <f t="shared" si="12"/>
        <v/>
      </c>
      <c r="R50" s="175" t="str">
        <f t="shared" si="13"/>
        <v/>
      </c>
      <c r="S50" s="175" t="str">
        <f t="shared" si="14"/>
        <v/>
      </c>
    </row>
    <row r="51" spans="1:19" x14ac:dyDescent="0.35">
      <c r="A51" s="54">
        <f>Plantilla!E48</f>
        <v>0</v>
      </c>
      <c r="B51" s="99" t="str">
        <f>IF(OR(ISBLANK(Plantilla!C48),ISBLANK(E51)),"---",Plantilla!C48)</f>
        <v>---</v>
      </c>
      <c r="C51" s="176">
        <f t="array" ref="C51">IF($C$4="SI",SMALL(IF($B$10:$B51=B51,ROW($B$10:$B51), ""),1),10)</f>
        <v>50</v>
      </c>
      <c r="D51" s="176">
        <f t="array" ref="D51">IF($C$4="SI",          LARGE(IF($B$10:$B$63=B51,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1" s="188"/>
      <c r="F51" s="186"/>
      <c r="G51" s="186"/>
      <c r="H51" s="186"/>
      <c r="I51" s="186"/>
      <c r="J51" s="187"/>
      <c r="K51" s="189"/>
      <c r="M51" t="str">
        <f t="shared" si="8"/>
        <v/>
      </c>
      <c r="N51" t="str">
        <f t="shared" si="9"/>
        <v/>
      </c>
      <c r="O51" t="str">
        <f t="shared" si="10"/>
        <v/>
      </c>
      <c r="P51" t="str">
        <f t="shared" si="11"/>
        <v/>
      </c>
      <c r="Q51" t="str">
        <f t="shared" si="12"/>
        <v/>
      </c>
      <c r="R51" s="175" t="str">
        <f t="shared" si="13"/>
        <v/>
      </c>
      <c r="S51" s="175" t="str">
        <f t="shared" si="14"/>
        <v/>
      </c>
    </row>
    <row r="52" spans="1:19" x14ac:dyDescent="0.35">
      <c r="A52" s="54">
        <f>Plantilla!E49</f>
        <v>0</v>
      </c>
      <c r="B52" s="99" t="str">
        <f>IF(OR(ISBLANK(Plantilla!C49),ISBLANK(E52)),"---",Plantilla!C49)</f>
        <v>---</v>
      </c>
      <c r="C52" s="176">
        <f t="array" ref="C52">IF($C$4="SI",SMALL(IF($B$10:$B52=B52,ROW($B$10:$B52), ""),1),10)</f>
        <v>50</v>
      </c>
      <c r="D52" s="176">
        <f t="array" ref="D52">IF($C$4="SI",          LARGE(IF($B$10:$B$63=B52,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2" s="188"/>
      <c r="F52" s="186"/>
      <c r="G52" s="186"/>
      <c r="H52" s="186"/>
      <c r="I52" s="186"/>
      <c r="J52" s="187"/>
      <c r="K52" s="189"/>
      <c r="M52" t="str">
        <f t="shared" si="8"/>
        <v/>
      </c>
      <c r="N52" t="str">
        <f t="shared" si="9"/>
        <v/>
      </c>
      <c r="O52" t="str">
        <f t="shared" si="10"/>
        <v/>
      </c>
      <c r="P52" t="str">
        <f t="shared" si="11"/>
        <v/>
      </c>
      <c r="Q52" t="str">
        <f t="shared" si="12"/>
        <v/>
      </c>
      <c r="R52" s="175" t="str">
        <f t="shared" si="13"/>
        <v/>
      </c>
      <c r="S52" s="175" t="str">
        <f t="shared" si="14"/>
        <v/>
      </c>
    </row>
    <row r="53" spans="1:19" x14ac:dyDescent="0.35">
      <c r="A53" s="54">
        <f>Plantilla!E50</f>
        <v>0</v>
      </c>
      <c r="B53" s="99" t="str">
        <f>IF(OR(ISBLANK(Plantilla!C50),ISBLANK(E53)),"---",Plantilla!C50)</f>
        <v>---</v>
      </c>
      <c r="C53" s="176">
        <f t="array" ref="C53">IF($C$4="SI",SMALL(IF($B$10:$B53=B53,ROW($B$10:$B53), ""),1),10)</f>
        <v>50</v>
      </c>
      <c r="D53" s="176">
        <f t="array" ref="D53">IF($C$4="SI",          LARGE(IF($B$10:$B$63=B53,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3" s="188"/>
      <c r="F53" s="186"/>
      <c r="G53" s="186"/>
      <c r="H53" s="186"/>
      <c r="I53" s="186"/>
      <c r="J53" s="187"/>
      <c r="K53" s="189"/>
      <c r="M53" t="str">
        <f t="shared" si="8"/>
        <v/>
      </c>
      <c r="N53" t="str">
        <f t="shared" si="9"/>
        <v/>
      </c>
      <c r="O53" t="str">
        <f t="shared" si="10"/>
        <v/>
      </c>
      <c r="P53" t="str">
        <f t="shared" si="11"/>
        <v/>
      </c>
      <c r="Q53" t="str">
        <f t="shared" si="12"/>
        <v/>
      </c>
      <c r="R53" s="175" t="str">
        <f t="shared" si="13"/>
        <v/>
      </c>
      <c r="S53" s="175" t="str">
        <f t="shared" si="14"/>
        <v/>
      </c>
    </row>
    <row r="54" spans="1:19" x14ac:dyDescent="0.35">
      <c r="A54" s="54">
        <f>Plantilla!E51</f>
        <v>0</v>
      </c>
      <c r="B54" s="99" t="str">
        <f>IF(OR(ISBLANK(Plantilla!C51),ISBLANK(E54)),"---",Plantilla!C51)</f>
        <v>---</v>
      </c>
      <c r="C54" s="176">
        <f t="array" ref="C54">IF($C$4="SI",SMALL(IF($B$10:$B54=B54,ROW($B$10:$B54), ""),1),10)</f>
        <v>50</v>
      </c>
      <c r="D54" s="176">
        <f t="array" ref="D54">IF($C$4="SI",          LARGE(IF($B$10:$B$63=B54,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4" s="188"/>
      <c r="F54" s="186"/>
      <c r="G54" s="186"/>
      <c r="H54" s="186"/>
      <c r="I54" s="186"/>
      <c r="J54" s="187"/>
      <c r="K54" s="189"/>
      <c r="M54" t="str">
        <f t="shared" si="8"/>
        <v/>
      </c>
      <c r="N54" t="str">
        <f t="shared" si="9"/>
        <v/>
      </c>
      <c r="O54" t="str">
        <f t="shared" si="10"/>
        <v/>
      </c>
      <c r="P54" t="str">
        <f t="shared" si="11"/>
        <v/>
      </c>
      <c r="Q54" t="str">
        <f t="shared" si="12"/>
        <v/>
      </c>
      <c r="R54" s="175" t="str">
        <f t="shared" si="13"/>
        <v/>
      </c>
      <c r="S54" s="175" t="str">
        <f t="shared" si="14"/>
        <v/>
      </c>
    </row>
    <row r="55" spans="1:19" x14ac:dyDescent="0.35">
      <c r="A55" s="54">
        <f>Plantilla!E52</f>
        <v>0</v>
      </c>
      <c r="B55" s="99" t="str">
        <f>IF(OR(ISBLANK(Plantilla!C52),ISBLANK(E55)),"---",Plantilla!C52)</f>
        <v>---</v>
      </c>
      <c r="C55" s="176">
        <f t="array" ref="C55">IF($C$4="SI",SMALL(IF($B$10:$B55=B55,ROW($B$10:$B55), ""),1),10)</f>
        <v>50</v>
      </c>
      <c r="D55" s="176">
        <f t="array" ref="D55">IF($C$4="SI",          LARGE(IF($B$10:$B$63=B55,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5" s="188"/>
      <c r="F55" s="186"/>
      <c r="G55" s="186"/>
      <c r="H55" s="186"/>
      <c r="I55" s="186"/>
      <c r="J55" s="187"/>
      <c r="K55" s="189"/>
      <c r="M55" t="str">
        <f t="shared" si="8"/>
        <v/>
      </c>
      <c r="N55" t="str">
        <f t="shared" si="9"/>
        <v/>
      </c>
      <c r="O55" t="str">
        <f t="shared" si="10"/>
        <v/>
      </c>
      <c r="P55" t="str">
        <f t="shared" si="11"/>
        <v/>
      </c>
      <c r="Q55" t="str">
        <f t="shared" si="12"/>
        <v/>
      </c>
      <c r="R55" s="175" t="str">
        <f t="shared" si="13"/>
        <v/>
      </c>
      <c r="S55" s="175" t="str">
        <f t="shared" si="14"/>
        <v/>
      </c>
    </row>
    <row r="56" spans="1:19" x14ac:dyDescent="0.35">
      <c r="A56" s="54">
        <f>Plantilla!E53</f>
        <v>0</v>
      </c>
      <c r="B56" s="99" t="str">
        <f>IF(OR(ISBLANK(Plantilla!C53),ISBLANK(E56)),"---",Plantilla!C53)</f>
        <v>---</v>
      </c>
      <c r="C56" s="176">
        <f t="array" ref="C56">IF($C$4="SI",SMALL(IF($B$10:$B56=B56,ROW($B$10:$B56), ""),1),10)</f>
        <v>50</v>
      </c>
      <c r="D56" s="176">
        <f t="array" ref="D56">IF($C$4="SI",          LARGE(IF($B$10:$B$63=B56,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6" s="188"/>
      <c r="F56" s="186"/>
      <c r="G56" s="186"/>
      <c r="H56" s="186"/>
      <c r="I56" s="186"/>
      <c r="J56" s="187"/>
      <c r="K56" s="189"/>
      <c r="M56" t="str">
        <f t="shared" si="8"/>
        <v/>
      </c>
      <c r="N56" t="str">
        <f t="shared" si="9"/>
        <v/>
      </c>
      <c r="O56" t="str">
        <f t="shared" si="10"/>
        <v/>
      </c>
      <c r="P56" t="str">
        <f t="shared" si="11"/>
        <v/>
      </c>
      <c r="Q56" t="str">
        <f t="shared" si="12"/>
        <v/>
      </c>
      <c r="R56" s="175" t="str">
        <f t="shared" si="13"/>
        <v/>
      </c>
      <c r="S56" s="175" t="str">
        <f t="shared" si="14"/>
        <v/>
      </c>
    </row>
    <row r="57" spans="1:19" x14ac:dyDescent="0.35">
      <c r="A57" s="54">
        <f>Plantilla!E54</f>
        <v>0</v>
      </c>
      <c r="B57" s="99" t="str">
        <f>IF(OR(ISBLANK(Plantilla!C54),ISBLANK(E57)),"---",Plantilla!C54)</f>
        <v>---</v>
      </c>
      <c r="C57" s="176">
        <f t="array" ref="C57">IF($C$4="SI",SMALL(IF($B$10:$B57=B57,ROW($B$10:$B57), ""),1),10)</f>
        <v>50</v>
      </c>
      <c r="D57" s="176">
        <f t="array" ref="D57">IF($C$4="SI",          LARGE(IF($B$10:$B$63=B57,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7" s="188"/>
      <c r="F57" s="186"/>
      <c r="G57" s="186"/>
      <c r="H57" s="186"/>
      <c r="I57" s="186"/>
      <c r="J57" s="187"/>
      <c r="K57" s="189"/>
      <c r="M57" t="str">
        <f t="shared" si="8"/>
        <v/>
      </c>
      <c r="N57" t="str">
        <f t="shared" si="9"/>
        <v/>
      </c>
      <c r="O57" t="str">
        <f t="shared" si="10"/>
        <v/>
      </c>
      <c r="P57" t="str">
        <f t="shared" si="11"/>
        <v/>
      </c>
      <c r="Q57" t="str">
        <f t="shared" si="12"/>
        <v/>
      </c>
      <c r="R57" s="175" t="str">
        <f t="shared" si="13"/>
        <v/>
      </c>
      <c r="S57" s="175" t="str">
        <f t="shared" si="14"/>
        <v/>
      </c>
    </row>
    <row r="58" spans="1:19" x14ac:dyDescent="0.35">
      <c r="A58" s="54">
        <f>Plantilla!E55</f>
        <v>0</v>
      </c>
      <c r="B58" s="99" t="str">
        <f>IF(OR(ISBLANK(Plantilla!C55),ISBLANK(E58)),"---",Plantilla!C55)</f>
        <v>---</v>
      </c>
      <c r="C58" s="176">
        <f t="array" ref="C58">IF($C$4="SI",SMALL(IF($B$10:$B58=B58,ROW($B$10:$B58), ""),1),10)</f>
        <v>50</v>
      </c>
      <c r="D58" s="176">
        <f t="array" ref="D58">IF($C$4="SI",          LARGE(IF($B$10:$B$63=B58,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8" s="188"/>
      <c r="F58" s="186"/>
      <c r="G58" s="186"/>
      <c r="H58" s="186"/>
      <c r="I58" s="186"/>
      <c r="J58" s="187"/>
      <c r="K58" s="189"/>
      <c r="M58" t="str">
        <f t="shared" si="8"/>
        <v/>
      </c>
      <c r="N58" t="str">
        <f t="shared" si="9"/>
        <v/>
      </c>
      <c r="O58" t="str">
        <f t="shared" si="10"/>
        <v/>
      </c>
      <c r="P58" t="str">
        <f t="shared" si="11"/>
        <v/>
      </c>
      <c r="Q58" t="str">
        <f t="shared" si="12"/>
        <v/>
      </c>
      <c r="R58" s="175" t="str">
        <f t="shared" si="13"/>
        <v/>
      </c>
      <c r="S58" s="175" t="str">
        <f t="shared" si="14"/>
        <v/>
      </c>
    </row>
    <row r="59" spans="1:19" x14ac:dyDescent="0.35">
      <c r="A59" s="54">
        <f>Plantilla!E56</f>
        <v>0</v>
      </c>
      <c r="B59" s="99" t="str">
        <f>IF(OR(ISBLANK(Plantilla!C56),ISBLANK(E59)),"---",Plantilla!C56)</f>
        <v>---</v>
      </c>
      <c r="C59" s="176">
        <f t="array" ref="C59">IF($C$4="SI",SMALL(IF($B$10:$B59=B59,ROW($B$10:$B59), ""),1),10)</f>
        <v>50</v>
      </c>
      <c r="D59" s="176">
        <f t="array" ref="D59">IF($C$4="SI",          LARGE(IF($B$10:$B$63=B59,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9" s="188"/>
      <c r="F59" s="186"/>
      <c r="G59" s="186"/>
      <c r="H59" s="186"/>
      <c r="I59" s="186"/>
      <c r="J59" s="187"/>
      <c r="K59" s="189"/>
      <c r="M59" t="str">
        <f t="shared" si="8"/>
        <v/>
      </c>
      <c r="N59" t="str">
        <f t="shared" si="9"/>
        <v/>
      </c>
      <c r="O59" t="str">
        <f t="shared" si="10"/>
        <v/>
      </c>
      <c r="P59" t="str">
        <f t="shared" si="11"/>
        <v/>
      </c>
      <c r="Q59" t="str">
        <f t="shared" si="12"/>
        <v/>
      </c>
      <c r="R59" s="175" t="str">
        <f t="shared" si="13"/>
        <v/>
      </c>
      <c r="S59" s="175" t="str">
        <f t="shared" si="14"/>
        <v/>
      </c>
    </row>
    <row r="60" spans="1:19" x14ac:dyDescent="0.35">
      <c r="A60" s="54">
        <f>Plantilla!E57</f>
        <v>0</v>
      </c>
      <c r="B60" s="99" t="str">
        <f>IF(OR(ISBLANK(Plantilla!C57),ISBLANK(E60)),"---",Plantilla!C57)</f>
        <v>---</v>
      </c>
      <c r="C60" s="176">
        <f t="array" ref="C60">IF($C$4="SI",SMALL(IF($B$10:$B60=B60,ROW($B$10:$B60), ""),1),10)</f>
        <v>50</v>
      </c>
      <c r="D60" s="176">
        <f t="array" ref="D60">IF($C$4="SI",          LARGE(IF($B$10:$B$63=B60,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0" s="188"/>
      <c r="F60" s="186"/>
      <c r="G60" s="186"/>
      <c r="H60" s="186"/>
      <c r="I60" s="186"/>
      <c r="J60" s="187"/>
      <c r="K60" s="189"/>
      <c r="M60" t="str">
        <f t="shared" si="8"/>
        <v/>
      </c>
      <c r="N60" t="str">
        <f t="shared" si="9"/>
        <v/>
      </c>
      <c r="O60" t="str">
        <f t="shared" si="10"/>
        <v/>
      </c>
      <c r="P60" t="str">
        <f t="shared" si="11"/>
        <v/>
      </c>
      <c r="Q60" t="str">
        <f t="shared" si="12"/>
        <v/>
      </c>
      <c r="R60" s="175" t="str">
        <f t="shared" si="13"/>
        <v/>
      </c>
      <c r="S60" s="175" t="str">
        <f t="shared" si="14"/>
        <v/>
      </c>
    </row>
    <row r="61" spans="1:19" x14ac:dyDescent="0.35">
      <c r="A61" s="54">
        <f>Plantilla!E58</f>
        <v>0</v>
      </c>
      <c r="B61" s="99" t="str">
        <f>IF(OR(ISBLANK(Plantilla!C58),ISBLANK(E61)),"---",Plantilla!C58)</f>
        <v>---</v>
      </c>
      <c r="C61" s="176">
        <f t="array" ref="C61">IF($C$4="SI",SMALL(IF($B$10:$B61=B61,ROW($B$10:$B61), ""),1),10)</f>
        <v>50</v>
      </c>
      <c r="D61" s="176">
        <f t="array" ref="D61">IF($C$4="SI",          LARGE(IF($B$10:$B$63=B61,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1" s="188"/>
      <c r="F61" s="186"/>
      <c r="G61" s="186"/>
      <c r="H61" s="186"/>
      <c r="I61" s="186"/>
      <c r="J61" s="187"/>
      <c r="K61" s="189"/>
      <c r="M61" t="str">
        <f t="shared" si="8"/>
        <v/>
      </c>
      <c r="N61" t="str">
        <f t="shared" si="9"/>
        <v/>
      </c>
      <c r="O61" t="str">
        <f t="shared" si="10"/>
        <v/>
      </c>
      <c r="P61" t="str">
        <f t="shared" si="11"/>
        <v/>
      </c>
      <c r="Q61" t="str">
        <f t="shared" si="12"/>
        <v/>
      </c>
      <c r="R61" s="175" t="str">
        <f t="shared" si="13"/>
        <v/>
      </c>
      <c r="S61" s="175" t="str">
        <f t="shared" si="14"/>
        <v/>
      </c>
    </row>
    <row r="62" spans="1:19" x14ac:dyDescent="0.35">
      <c r="A62" s="54">
        <f>Plantilla!E59</f>
        <v>0</v>
      </c>
      <c r="B62" s="99" t="str">
        <f>IF(OR(ISBLANK(Plantilla!C59),ISBLANK(E62)),"---",Plantilla!C59)</f>
        <v>---</v>
      </c>
      <c r="C62" s="176">
        <f t="array" ref="C62">IF($C$4="SI",SMALL(IF($B$10:$B62=B62,ROW($B$10:$B62), ""),1),10)</f>
        <v>50</v>
      </c>
      <c r="D62" s="176">
        <f t="array" ref="D62">IF($C$4="SI",          LARGE(IF($B$10:$B$63=B62,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2" s="188"/>
      <c r="F62" s="186"/>
      <c r="G62" s="186"/>
      <c r="H62" s="186"/>
      <c r="I62" s="186"/>
      <c r="J62" s="187"/>
      <c r="K62" s="189"/>
      <c r="M62" t="str">
        <f t="shared" si="8"/>
        <v/>
      </c>
      <c r="N62" t="str">
        <f t="shared" si="9"/>
        <v/>
      </c>
      <c r="O62" t="str">
        <f t="shared" si="10"/>
        <v/>
      </c>
      <c r="P62" t="str">
        <f t="shared" si="11"/>
        <v/>
      </c>
      <c r="Q62" t="str">
        <f t="shared" si="12"/>
        <v/>
      </c>
      <c r="R62" s="175" t="str">
        <f t="shared" si="13"/>
        <v/>
      </c>
      <c r="S62" s="175" t="str">
        <f t="shared" si="14"/>
        <v/>
      </c>
    </row>
    <row r="63" spans="1:19" ht="15" thickBot="1" x14ac:dyDescent="0.4">
      <c r="A63" s="54">
        <f>Plantilla!E60</f>
        <v>0</v>
      </c>
      <c r="B63" s="99" t="str">
        <f>IF(OR(ISBLANK(Plantilla!C60),ISBLANK(E63)),"---",Plantilla!C60)</f>
        <v>---</v>
      </c>
      <c r="C63" s="176">
        <f t="array" ref="C63">IF($C$4="SI",SMALL(IF($B$10:$B63=B63,ROW($B$10:$B63), ""),1),10)</f>
        <v>50</v>
      </c>
      <c r="D63" s="176">
        <f t="array" ref="D63">IF($C$4="SI",          LARGE(IF($B$10:$B$63=B63,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3" s="190"/>
      <c r="F63" s="191"/>
      <c r="G63" s="191"/>
      <c r="H63" s="191"/>
      <c r="I63" s="191"/>
      <c r="J63" s="192"/>
      <c r="K63" s="193"/>
      <c r="M63" t="str">
        <f t="shared" si="8"/>
        <v/>
      </c>
      <c r="N63" t="str">
        <f t="shared" si="9"/>
        <v/>
      </c>
      <c r="O63" t="str">
        <f t="shared" si="10"/>
        <v/>
      </c>
      <c r="P63" t="str">
        <f t="shared" si="11"/>
        <v/>
      </c>
      <c r="Q63" t="str">
        <f t="shared" si="12"/>
        <v/>
      </c>
      <c r="R63" s="175" t="str">
        <f t="shared" si="13"/>
        <v/>
      </c>
      <c r="S63" s="175" t="str">
        <f t="shared" si="14"/>
        <v/>
      </c>
    </row>
    <row r="64" spans="1:19" x14ac:dyDescent="0.35">
      <c r="B64" s="99"/>
      <c r="C64" s="115"/>
      <c r="D64" s="115"/>
    </row>
    <row r="65" spans="1:19" ht="15" thickBot="1" x14ac:dyDescent="0.4">
      <c r="A65" s="23" t="s">
        <v>113</v>
      </c>
      <c r="B65" s="167" t="s">
        <v>114</v>
      </c>
      <c r="E65" s="387" t="s">
        <v>63</v>
      </c>
      <c r="F65" s="387"/>
      <c r="G65" s="387"/>
      <c r="H65" s="387"/>
      <c r="I65" s="387"/>
      <c r="J65" s="387"/>
      <c r="K65" s="387"/>
      <c r="M65" s="387" t="s">
        <v>63</v>
      </c>
      <c r="N65" s="387"/>
      <c r="O65" s="387"/>
      <c r="P65" s="387"/>
      <c r="Q65" s="387"/>
      <c r="R65" s="387"/>
      <c r="S65" s="387"/>
    </row>
    <row r="66" spans="1:19" ht="15.5" x14ac:dyDescent="0.35">
      <c r="A66" s="21" t="s">
        <v>105</v>
      </c>
      <c r="B66" s="141" t="s">
        <v>10</v>
      </c>
      <c r="C66" s="49"/>
      <c r="D66" s="49"/>
      <c r="E66" s="157">
        <f t="shared" ref="E66:S73" ca="1" si="15">COUNTIF(E$10:E$63,$B66) +  COUNTIF(E$10:E$63,CONCATENATE("*;",TEXT(CELL("contenido",$B66),""))) +  COUNTIF(E$10:E$63,CONCATENATE("*;",TEXT(CELL("contenido",$B66),""),";*")) +  COUNTIF(E$10:E$63,CONCATENATE(TEXT(CELL("contenido",$B66),""),";*"))</f>
        <v>0</v>
      </c>
      <c r="F66" s="158">
        <f t="shared" ca="1" si="15"/>
        <v>0</v>
      </c>
      <c r="G66" s="158">
        <f t="shared" ca="1" si="15"/>
        <v>0</v>
      </c>
      <c r="H66" s="158">
        <f t="shared" ca="1" si="15"/>
        <v>0</v>
      </c>
      <c r="I66" s="158">
        <f t="shared" ca="1" si="15"/>
        <v>0</v>
      </c>
      <c r="J66" s="158">
        <f t="shared" ca="1" si="15"/>
        <v>0</v>
      </c>
      <c r="K66" s="159">
        <f t="shared" ca="1" si="15"/>
        <v>0</v>
      </c>
      <c r="M66" s="157">
        <f t="shared" ca="1" si="15"/>
        <v>0</v>
      </c>
      <c r="N66" s="158">
        <f t="shared" ca="1" si="15"/>
        <v>0</v>
      </c>
      <c r="O66" s="158">
        <f t="shared" ca="1" si="15"/>
        <v>0</v>
      </c>
      <c r="P66" s="158">
        <f t="shared" ca="1" si="15"/>
        <v>0</v>
      </c>
      <c r="Q66" s="158">
        <f t="shared" ca="1" si="15"/>
        <v>0</v>
      </c>
      <c r="R66" s="158">
        <f t="shared" ca="1" si="15"/>
        <v>0</v>
      </c>
      <c r="S66" s="159">
        <f t="shared" ca="1" si="15"/>
        <v>0</v>
      </c>
    </row>
    <row r="67" spans="1:19" ht="15.5" x14ac:dyDescent="0.35">
      <c r="A67" s="21" t="s">
        <v>138</v>
      </c>
      <c r="B67" s="141" t="s">
        <v>62</v>
      </c>
      <c r="C67" s="49"/>
      <c r="D67" s="49"/>
      <c r="E67" s="160">
        <f t="shared" ca="1" si="15"/>
        <v>0</v>
      </c>
      <c r="F67" s="161">
        <f t="shared" ca="1" si="15"/>
        <v>0</v>
      </c>
      <c r="G67" s="161">
        <f t="shared" ca="1" si="15"/>
        <v>0</v>
      </c>
      <c r="H67" s="161">
        <f t="shared" ca="1" si="15"/>
        <v>0</v>
      </c>
      <c r="I67" s="161">
        <f t="shared" ca="1" si="15"/>
        <v>0</v>
      </c>
      <c r="J67" s="161">
        <f t="shared" ca="1" si="15"/>
        <v>0</v>
      </c>
      <c r="K67" s="162">
        <f t="shared" ca="1" si="15"/>
        <v>0</v>
      </c>
      <c r="M67" s="160">
        <f t="shared" ca="1" si="15"/>
        <v>0</v>
      </c>
      <c r="N67" s="161">
        <f t="shared" ca="1" si="15"/>
        <v>0</v>
      </c>
      <c r="O67" s="161">
        <f t="shared" ca="1" si="15"/>
        <v>0</v>
      </c>
      <c r="P67" s="161">
        <f t="shared" ca="1" si="15"/>
        <v>0</v>
      </c>
      <c r="Q67" s="161">
        <f t="shared" ca="1" si="15"/>
        <v>0</v>
      </c>
      <c r="R67" s="161">
        <f t="shared" ca="1" si="15"/>
        <v>0</v>
      </c>
      <c r="S67" s="162">
        <f t="shared" ca="1" si="15"/>
        <v>0</v>
      </c>
    </row>
    <row r="68" spans="1:19" ht="15.5" x14ac:dyDescent="0.35">
      <c r="A68" s="21" t="s">
        <v>136</v>
      </c>
      <c r="B68" s="141" t="s">
        <v>67</v>
      </c>
      <c r="C68" s="49"/>
      <c r="D68" s="49"/>
      <c r="E68" s="160">
        <f t="shared" ca="1" si="15"/>
        <v>0</v>
      </c>
      <c r="F68" s="161">
        <f t="shared" ca="1" si="15"/>
        <v>0</v>
      </c>
      <c r="G68" s="161">
        <f t="shared" ca="1" si="15"/>
        <v>0</v>
      </c>
      <c r="H68" s="161">
        <f t="shared" ca="1" si="15"/>
        <v>0</v>
      </c>
      <c r="I68" s="161">
        <f t="shared" ca="1" si="15"/>
        <v>0</v>
      </c>
      <c r="J68" s="161">
        <f t="shared" ca="1" si="15"/>
        <v>0</v>
      </c>
      <c r="K68" s="162">
        <f t="shared" ca="1" si="15"/>
        <v>0</v>
      </c>
      <c r="M68" s="160">
        <f t="shared" ca="1" si="15"/>
        <v>0</v>
      </c>
      <c r="N68" s="161">
        <f t="shared" ca="1" si="15"/>
        <v>0</v>
      </c>
      <c r="O68" s="161">
        <f t="shared" ca="1" si="15"/>
        <v>0</v>
      </c>
      <c r="P68" s="161">
        <f t="shared" ca="1" si="15"/>
        <v>0</v>
      </c>
      <c r="Q68" s="161">
        <f t="shared" ca="1" si="15"/>
        <v>0</v>
      </c>
      <c r="R68" s="161">
        <f t="shared" ca="1" si="15"/>
        <v>0</v>
      </c>
      <c r="S68" s="162">
        <f t="shared" ca="1" si="15"/>
        <v>0</v>
      </c>
    </row>
    <row r="69" spans="1:19" ht="15.5" x14ac:dyDescent="0.35">
      <c r="A69" s="21" t="s">
        <v>137</v>
      </c>
      <c r="B69" s="141" t="s">
        <v>71</v>
      </c>
      <c r="C69" s="22"/>
      <c r="D69" s="22"/>
      <c r="E69" s="160">
        <f t="shared" ca="1" si="15"/>
        <v>0</v>
      </c>
      <c r="F69" s="161">
        <f t="shared" ca="1" si="15"/>
        <v>0</v>
      </c>
      <c r="G69" s="161">
        <f t="shared" ca="1" si="15"/>
        <v>0</v>
      </c>
      <c r="H69" s="161">
        <f t="shared" ca="1" si="15"/>
        <v>0</v>
      </c>
      <c r="I69" s="161">
        <f t="shared" ca="1" si="15"/>
        <v>0</v>
      </c>
      <c r="J69" s="161">
        <f t="shared" ca="1" si="15"/>
        <v>0</v>
      </c>
      <c r="K69" s="162">
        <f t="shared" ca="1" si="15"/>
        <v>0</v>
      </c>
      <c r="M69" s="160">
        <f t="shared" ca="1" si="15"/>
        <v>0</v>
      </c>
      <c r="N69" s="161">
        <f t="shared" ca="1" si="15"/>
        <v>0</v>
      </c>
      <c r="O69" s="161">
        <f t="shared" ca="1" si="15"/>
        <v>0</v>
      </c>
      <c r="P69" s="161">
        <f t="shared" ca="1" si="15"/>
        <v>0</v>
      </c>
      <c r="Q69" s="161">
        <f t="shared" ca="1" si="15"/>
        <v>0</v>
      </c>
      <c r="R69" s="161">
        <f t="shared" ca="1" si="15"/>
        <v>0</v>
      </c>
      <c r="S69" s="162">
        <f t="shared" ca="1" si="15"/>
        <v>0</v>
      </c>
    </row>
    <row r="70" spans="1:19" ht="15.5" x14ac:dyDescent="0.35">
      <c r="A70" s="21" t="s">
        <v>89</v>
      </c>
      <c r="B70" s="141" t="s">
        <v>5</v>
      </c>
      <c r="C70" s="22"/>
      <c r="D70" s="22"/>
      <c r="E70" s="160">
        <v>6</v>
      </c>
      <c r="F70" s="161">
        <v>6</v>
      </c>
      <c r="G70" s="161">
        <v>6</v>
      </c>
      <c r="H70" s="161">
        <v>6</v>
      </c>
      <c r="I70" s="161">
        <v>6</v>
      </c>
      <c r="J70" s="161">
        <f t="shared" ca="1" si="15"/>
        <v>7</v>
      </c>
      <c r="K70" s="162">
        <f t="shared" ca="1" si="15"/>
        <v>7</v>
      </c>
      <c r="M70" s="160">
        <v>6</v>
      </c>
      <c r="N70" s="161">
        <v>6</v>
      </c>
      <c r="O70" s="161">
        <v>6</v>
      </c>
      <c r="P70" s="161">
        <v>6</v>
      </c>
      <c r="Q70" s="161">
        <v>6</v>
      </c>
      <c r="R70" s="161">
        <v>0</v>
      </c>
      <c r="S70" s="162">
        <f t="shared" ca="1" si="15"/>
        <v>7</v>
      </c>
    </row>
    <row r="71" spans="1:19" ht="15.5" x14ac:dyDescent="0.35">
      <c r="A71" s="21" t="s">
        <v>90</v>
      </c>
      <c r="B71" s="141" t="s">
        <v>31</v>
      </c>
      <c r="C71" s="22"/>
      <c r="D71" s="22"/>
      <c r="E71" s="160">
        <f t="shared" ca="1" si="15"/>
        <v>8</v>
      </c>
      <c r="F71" s="161">
        <f t="shared" ca="1" si="15"/>
        <v>10</v>
      </c>
      <c r="G71" s="161">
        <f t="shared" ca="1" si="15"/>
        <v>8</v>
      </c>
      <c r="H71" s="161">
        <f t="shared" ca="1" si="15"/>
        <v>10</v>
      </c>
      <c r="I71" s="161">
        <f t="shared" ca="1" si="15"/>
        <v>8</v>
      </c>
      <c r="J71" s="161">
        <f t="shared" ca="1" si="15"/>
        <v>6</v>
      </c>
      <c r="K71" s="162">
        <f t="shared" ca="1" si="15"/>
        <v>6</v>
      </c>
      <c r="M71" s="160">
        <f t="shared" ca="1" si="15"/>
        <v>8</v>
      </c>
      <c r="N71" s="161">
        <f t="shared" ca="1" si="15"/>
        <v>10</v>
      </c>
      <c r="O71" s="161">
        <f t="shared" ca="1" si="15"/>
        <v>8</v>
      </c>
      <c r="P71" s="161">
        <f t="shared" ca="1" si="15"/>
        <v>10</v>
      </c>
      <c r="Q71" s="161">
        <f t="shared" ca="1" si="15"/>
        <v>8</v>
      </c>
      <c r="R71" s="161">
        <f t="shared" ca="1" si="15"/>
        <v>6</v>
      </c>
      <c r="S71" s="162">
        <f t="shared" ca="1" si="15"/>
        <v>6</v>
      </c>
    </row>
    <row r="72" spans="1:19" ht="15.5" x14ac:dyDescent="0.35">
      <c r="A72" s="21" t="s">
        <v>91</v>
      </c>
      <c r="B72" s="141" t="s">
        <v>32</v>
      </c>
      <c r="C72" s="22"/>
      <c r="D72" s="22"/>
      <c r="E72" s="160">
        <f t="shared" ca="1" si="15"/>
        <v>5</v>
      </c>
      <c r="F72" s="161">
        <f t="shared" ca="1" si="15"/>
        <v>5</v>
      </c>
      <c r="G72" s="161">
        <f t="shared" ca="1" si="15"/>
        <v>5</v>
      </c>
      <c r="H72" s="161">
        <f t="shared" ca="1" si="15"/>
        <v>5</v>
      </c>
      <c r="I72" s="161">
        <f t="shared" ca="1" si="15"/>
        <v>5</v>
      </c>
      <c r="J72" s="161">
        <f t="shared" ca="1" si="15"/>
        <v>5</v>
      </c>
      <c r="K72" s="162">
        <f t="shared" ca="1" si="15"/>
        <v>5</v>
      </c>
      <c r="M72" s="160">
        <f t="shared" ca="1" si="15"/>
        <v>5</v>
      </c>
      <c r="N72" s="161">
        <f t="shared" ca="1" si="15"/>
        <v>5</v>
      </c>
      <c r="O72" s="161">
        <f t="shared" ca="1" si="15"/>
        <v>5</v>
      </c>
      <c r="P72" s="161">
        <f t="shared" ca="1" si="15"/>
        <v>5</v>
      </c>
      <c r="Q72" s="161">
        <f t="shared" ca="1" si="15"/>
        <v>5</v>
      </c>
      <c r="R72" s="161">
        <f t="shared" ca="1" si="15"/>
        <v>5</v>
      </c>
      <c r="S72" s="162">
        <f t="shared" ca="1" si="15"/>
        <v>5</v>
      </c>
    </row>
    <row r="73" spans="1:19" ht="16" thickBot="1" x14ac:dyDescent="0.4">
      <c r="A73" s="21" t="s">
        <v>92</v>
      </c>
      <c r="B73" s="141" t="s">
        <v>40</v>
      </c>
      <c r="C73" s="22"/>
      <c r="D73" s="22"/>
      <c r="E73" s="163">
        <f t="shared" ca="1" si="15"/>
        <v>0</v>
      </c>
      <c r="F73" s="164">
        <f t="shared" ca="1" si="15"/>
        <v>0</v>
      </c>
      <c r="G73" s="164">
        <f t="shared" ca="1" si="15"/>
        <v>0</v>
      </c>
      <c r="H73" s="164">
        <f t="shared" ca="1" si="15"/>
        <v>0</v>
      </c>
      <c r="I73" s="164">
        <f t="shared" ca="1" si="15"/>
        <v>0</v>
      </c>
      <c r="J73" s="164">
        <f t="shared" ca="1" si="15"/>
        <v>0</v>
      </c>
      <c r="K73" s="165">
        <f t="shared" ca="1" si="15"/>
        <v>0</v>
      </c>
      <c r="M73" s="163">
        <f t="shared" ca="1" si="15"/>
        <v>0</v>
      </c>
      <c r="N73" s="164">
        <f t="shared" ca="1" si="15"/>
        <v>0</v>
      </c>
      <c r="O73" s="164">
        <f t="shared" ca="1" si="15"/>
        <v>0</v>
      </c>
      <c r="P73" s="164">
        <f t="shared" ca="1" si="15"/>
        <v>0</v>
      </c>
      <c r="Q73" s="164">
        <f t="shared" ca="1" si="15"/>
        <v>0</v>
      </c>
      <c r="R73" s="164">
        <f t="shared" ca="1" si="15"/>
        <v>0</v>
      </c>
      <c r="S73" s="165">
        <f t="shared" ca="1" si="15"/>
        <v>0</v>
      </c>
    </row>
    <row r="74" spans="1:19" x14ac:dyDescent="0.35">
      <c r="B74" s="25" t="s">
        <v>106</v>
      </c>
    </row>
    <row r="75" spans="1:19" x14ac:dyDescent="0.35">
      <c r="A75" s="100" t="s">
        <v>39</v>
      </c>
      <c r="E75" s="166" t="s">
        <v>4</v>
      </c>
      <c r="F75" s="166" t="s">
        <v>5</v>
      </c>
      <c r="G75" s="166" t="s">
        <v>6</v>
      </c>
      <c r="H75" s="166" t="s">
        <v>7</v>
      </c>
      <c r="I75" s="166" t="s">
        <v>8</v>
      </c>
      <c r="J75" s="166" t="s">
        <v>9</v>
      </c>
      <c r="K75" s="166" t="s">
        <v>10</v>
      </c>
    </row>
    <row r="76" spans="1:19" x14ac:dyDescent="0.35">
      <c r="A76" s="101" t="str">
        <f>B66</f>
        <v>D</v>
      </c>
      <c r="E76" s="88">
        <v>0</v>
      </c>
      <c r="F76" s="88">
        <v>0</v>
      </c>
      <c r="G76" s="88">
        <v>0</v>
      </c>
      <c r="H76" s="88">
        <v>0</v>
      </c>
      <c r="I76" s="88">
        <v>0</v>
      </c>
      <c r="J76" s="88">
        <v>0</v>
      </c>
      <c r="K76" s="88">
        <v>0</v>
      </c>
    </row>
    <row r="77" spans="1:19" x14ac:dyDescent="0.35">
      <c r="A77" s="101" t="str">
        <f t="shared" ref="A77:A83" si="16">B67</f>
        <v>Nm</v>
      </c>
      <c r="E77" s="88">
        <v>0</v>
      </c>
      <c r="F77" s="88">
        <v>0</v>
      </c>
      <c r="G77" s="88">
        <v>0</v>
      </c>
      <c r="H77" s="88">
        <v>0</v>
      </c>
      <c r="I77" s="88">
        <v>0</v>
      </c>
      <c r="J77" s="88">
        <v>0</v>
      </c>
      <c r="K77" s="88">
        <v>0</v>
      </c>
    </row>
    <row r="78" spans="1:19" x14ac:dyDescent="0.35">
      <c r="A78" s="101" t="str">
        <f t="shared" si="16"/>
        <v>Dm</v>
      </c>
      <c r="E78" s="88">
        <v>0</v>
      </c>
      <c r="F78" s="88">
        <v>0</v>
      </c>
      <c r="G78" s="88">
        <v>0</v>
      </c>
      <c r="H78" s="88">
        <v>0</v>
      </c>
      <c r="I78" s="88">
        <v>0</v>
      </c>
      <c r="J78" s="88">
        <v>0</v>
      </c>
      <c r="K78" s="88">
        <v>0</v>
      </c>
    </row>
    <row r="79" spans="1:19" x14ac:dyDescent="0.35">
      <c r="A79" s="101" t="str">
        <f t="shared" si="16"/>
        <v>Tm</v>
      </c>
      <c r="E79" s="88">
        <v>0</v>
      </c>
      <c r="F79" s="88">
        <v>0</v>
      </c>
      <c r="G79" s="88">
        <v>0</v>
      </c>
      <c r="H79" s="88">
        <v>0</v>
      </c>
      <c r="I79" s="88">
        <v>0</v>
      </c>
      <c r="J79" s="88">
        <v>0</v>
      </c>
      <c r="K79" s="88">
        <v>0</v>
      </c>
    </row>
    <row r="80" spans="1:19" x14ac:dyDescent="0.35">
      <c r="A80" s="101" t="str">
        <f t="shared" si="16"/>
        <v>M</v>
      </c>
      <c r="E80" s="88">
        <v>0</v>
      </c>
      <c r="F80" s="88">
        <v>0</v>
      </c>
      <c r="G80" s="88">
        <v>0</v>
      </c>
      <c r="H80" s="88">
        <v>0</v>
      </c>
      <c r="I80" s="88">
        <v>0</v>
      </c>
      <c r="J80" s="88">
        <v>0</v>
      </c>
      <c r="K80" s="88">
        <v>0</v>
      </c>
    </row>
    <row r="81" spans="1:11" x14ac:dyDescent="0.35">
      <c r="A81" s="101" t="str">
        <f t="shared" si="16"/>
        <v>T</v>
      </c>
      <c r="E81" s="88">
        <v>0</v>
      </c>
      <c r="F81" s="88">
        <v>0</v>
      </c>
      <c r="G81" s="88">
        <v>0</v>
      </c>
      <c r="H81" s="88">
        <v>0</v>
      </c>
      <c r="I81" s="88">
        <v>0</v>
      </c>
      <c r="J81" s="88">
        <v>0</v>
      </c>
      <c r="K81" s="88">
        <v>0</v>
      </c>
    </row>
    <row r="82" spans="1:11" x14ac:dyDescent="0.35">
      <c r="A82" s="101" t="str">
        <f t="shared" si="16"/>
        <v>N</v>
      </c>
      <c r="E82" s="88">
        <v>0</v>
      </c>
      <c r="F82" s="88">
        <v>0</v>
      </c>
      <c r="G82" s="88">
        <v>0</v>
      </c>
      <c r="H82" s="88">
        <v>0</v>
      </c>
      <c r="I82" s="88">
        <v>0</v>
      </c>
      <c r="J82" s="88">
        <v>0</v>
      </c>
      <c r="K82" s="88">
        <v>0</v>
      </c>
    </row>
    <row r="83" spans="1:11" x14ac:dyDescent="0.35">
      <c r="A83" s="101" t="str">
        <f t="shared" si="16"/>
        <v>G24</v>
      </c>
      <c r="E83" s="88">
        <v>0</v>
      </c>
      <c r="F83" s="88">
        <v>0</v>
      </c>
      <c r="G83" s="88">
        <v>0</v>
      </c>
      <c r="H83" s="88">
        <v>0</v>
      </c>
      <c r="I83" s="88">
        <v>0</v>
      </c>
      <c r="J83" s="88">
        <v>0</v>
      </c>
      <c r="K83" s="88">
        <v>0</v>
      </c>
    </row>
    <row r="84" spans="1:11" x14ac:dyDescent="0.35">
      <c r="A84" s="102" t="s">
        <v>41</v>
      </c>
      <c r="E84" s="166" t="s">
        <v>4</v>
      </c>
      <c r="F84" s="166" t="s">
        <v>5</v>
      </c>
      <c r="G84" s="166" t="s">
        <v>6</v>
      </c>
      <c r="H84" s="166" t="s">
        <v>7</v>
      </c>
      <c r="I84" s="166" t="s">
        <v>8</v>
      </c>
      <c r="J84" s="166" t="s">
        <v>9</v>
      </c>
      <c r="K84" s="166" t="s">
        <v>10</v>
      </c>
    </row>
    <row r="85" spans="1:11" x14ac:dyDescent="0.35">
      <c r="A85" s="101" t="str">
        <f>B66</f>
        <v>D</v>
      </c>
      <c r="E85" s="89">
        <v>0</v>
      </c>
      <c r="F85" s="89">
        <v>0</v>
      </c>
      <c r="G85" s="89">
        <v>0</v>
      </c>
      <c r="H85" s="89">
        <v>0</v>
      </c>
      <c r="I85" s="89">
        <v>0</v>
      </c>
      <c r="J85" s="89">
        <v>0</v>
      </c>
      <c r="K85" s="89">
        <v>0</v>
      </c>
    </row>
    <row r="86" spans="1:11" x14ac:dyDescent="0.35">
      <c r="A86" s="101" t="str">
        <f t="shared" ref="A86:A92" si="17">B67</f>
        <v>Nm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89">
        <v>0</v>
      </c>
    </row>
    <row r="87" spans="1:11" x14ac:dyDescent="0.35">
      <c r="A87" s="101" t="str">
        <f t="shared" si="17"/>
        <v>Dm</v>
      </c>
      <c r="E87" s="89">
        <v>0</v>
      </c>
      <c r="F87" s="89">
        <v>0</v>
      </c>
      <c r="G87" s="89">
        <v>0</v>
      </c>
      <c r="H87" s="89">
        <v>0</v>
      </c>
      <c r="I87" s="89">
        <v>0</v>
      </c>
      <c r="J87" s="89">
        <v>0</v>
      </c>
      <c r="K87" s="89">
        <v>0</v>
      </c>
    </row>
    <row r="88" spans="1:11" x14ac:dyDescent="0.35">
      <c r="A88" s="101" t="str">
        <f t="shared" si="17"/>
        <v>Tm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89">
        <v>0</v>
      </c>
    </row>
    <row r="89" spans="1:11" x14ac:dyDescent="0.35">
      <c r="A89" s="101" t="str">
        <f t="shared" si="17"/>
        <v>M</v>
      </c>
      <c r="E89" s="89">
        <v>5</v>
      </c>
      <c r="F89" s="89">
        <v>5</v>
      </c>
      <c r="G89" s="89">
        <v>5</v>
      </c>
      <c r="H89" s="89">
        <v>5</v>
      </c>
      <c r="I89" s="89">
        <v>5</v>
      </c>
      <c r="J89" s="89">
        <v>0</v>
      </c>
      <c r="K89" s="89">
        <v>0</v>
      </c>
    </row>
    <row r="90" spans="1:11" x14ac:dyDescent="0.35">
      <c r="A90" s="101" t="str">
        <f t="shared" si="17"/>
        <v>T</v>
      </c>
      <c r="E90" s="89">
        <v>1</v>
      </c>
      <c r="F90" s="89">
        <v>1</v>
      </c>
      <c r="G90" s="89">
        <v>1</v>
      </c>
      <c r="H90" s="89">
        <v>1</v>
      </c>
      <c r="I90" s="89">
        <v>1</v>
      </c>
      <c r="J90" s="89">
        <v>0</v>
      </c>
      <c r="K90" s="89">
        <v>0</v>
      </c>
    </row>
    <row r="91" spans="1:11" x14ac:dyDescent="0.35">
      <c r="A91" s="101" t="str">
        <f t="shared" si="17"/>
        <v>N</v>
      </c>
      <c r="E91" s="89">
        <v>0</v>
      </c>
      <c r="F91" s="89">
        <v>0</v>
      </c>
      <c r="G91" s="89">
        <v>0</v>
      </c>
      <c r="H91" s="89">
        <v>0</v>
      </c>
      <c r="I91" s="89">
        <v>0</v>
      </c>
      <c r="J91" s="89">
        <v>0</v>
      </c>
      <c r="K91" s="89">
        <v>0</v>
      </c>
    </row>
    <row r="92" spans="1:11" x14ac:dyDescent="0.35">
      <c r="A92" s="101" t="str">
        <f t="shared" si="17"/>
        <v>G24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89">
        <v>0</v>
      </c>
    </row>
    <row r="93" spans="1:11" ht="15" thickBot="1" x14ac:dyDescent="0.4"/>
    <row r="94" spans="1:11" x14ac:dyDescent="0.35">
      <c r="A94" s="206" t="s">
        <v>43</v>
      </c>
    </row>
    <row r="95" spans="1:11" x14ac:dyDescent="0.35">
      <c r="A95" s="207">
        <v>45658</v>
      </c>
    </row>
    <row r="96" spans="1:11" x14ac:dyDescent="0.35">
      <c r="A96" s="207">
        <v>45663</v>
      </c>
    </row>
    <row r="97" spans="1:1" x14ac:dyDescent="0.35">
      <c r="A97" s="207">
        <v>45764</v>
      </c>
    </row>
    <row r="98" spans="1:1" x14ac:dyDescent="0.35">
      <c r="A98" s="207">
        <v>45765</v>
      </c>
    </row>
    <row r="99" spans="1:1" x14ac:dyDescent="0.35">
      <c r="A99" s="207">
        <v>45778</v>
      </c>
    </row>
    <row r="100" spans="1:1" x14ac:dyDescent="0.35">
      <c r="A100" s="207">
        <v>45779</v>
      </c>
    </row>
    <row r="101" spans="1:1" x14ac:dyDescent="0.35">
      <c r="A101" s="207">
        <v>45863</v>
      </c>
    </row>
    <row r="102" spans="1:1" x14ac:dyDescent="0.35">
      <c r="A102" s="207">
        <v>45884</v>
      </c>
    </row>
    <row r="103" spans="1:1" x14ac:dyDescent="0.35">
      <c r="A103" s="207">
        <v>45912</v>
      </c>
    </row>
    <row r="104" spans="1:1" x14ac:dyDescent="0.35">
      <c r="A104" s="207">
        <v>45915</v>
      </c>
    </row>
    <row r="105" spans="1:1" x14ac:dyDescent="0.35">
      <c r="A105" s="207">
        <v>45962</v>
      </c>
    </row>
    <row r="106" spans="1:1" x14ac:dyDescent="0.35">
      <c r="A106" s="207">
        <v>45997</v>
      </c>
    </row>
    <row r="107" spans="1:1" x14ac:dyDescent="0.35">
      <c r="A107" s="207">
        <v>45999</v>
      </c>
    </row>
    <row r="108" spans="1:1" x14ac:dyDescent="0.35">
      <c r="A108" s="207">
        <v>46016</v>
      </c>
    </row>
    <row r="109" spans="1:1" x14ac:dyDescent="0.35">
      <c r="A109" s="259"/>
    </row>
  </sheetData>
  <protectedRanges>
    <protectedRange sqref="C4:D4 I4:J4 M4:N4 F6:G6 J6:K6 A66:B73 M65:S73 E76:K83 E85:K92 E48:K73 A107:A108 A95:A104" name="Rango1"/>
    <protectedRange sqref="E29:K31" name="Rango1_1"/>
    <protectedRange sqref="E10:K28" name="Rango1_2"/>
    <protectedRange sqref="E32:K47" name="Rango1_3"/>
  </protectedRanges>
  <mergeCells count="10">
    <mergeCell ref="E65:K65"/>
    <mergeCell ref="M4:N4"/>
    <mergeCell ref="M8:S8"/>
    <mergeCell ref="F6:G6"/>
    <mergeCell ref="C4:D4"/>
    <mergeCell ref="J6:K6"/>
    <mergeCell ref="F4:H4"/>
    <mergeCell ref="I4:J4"/>
    <mergeCell ref="E8:K8"/>
    <mergeCell ref="M65:S65"/>
  </mergeCells>
  <conditionalFormatting sqref="A10:A63">
    <cfRule type="cellIs" dxfId="21746" priority="676" stopIfTrue="1" operator="equal">
      <formula>0</formula>
    </cfRule>
  </conditionalFormatting>
  <conditionalFormatting sqref="E29:K29">
    <cfRule type="containsText" dxfId="21745" priority="664" operator="containsText" text="21">
      <formula>NOT(ISERROR(SEARCH("21",E29)))</formula>
    </cfRule>
    <cfRule type="cellIs" dxfId="21744" priority="665" operator="equal">
      <formula>"F"</formula>
    </cfRule>
    <cfRule type="containsText" dxfId="21743" priority="666" operator="containsText" text="CA">
      <formula>NOT(ISERROR(SEARCH("CA",E29)))</formula>
    </cfRule>
    <cfRule type="cellIs" dxfId="21742" priority="667" operator="equal">
      <formula>"LD"</formula>
    </cfRule>
    <cfRule type="containsText" dxfId="21741" priority="668" operator="containsText" text="V">
      <formula>NOT(ISERROR(SEARCH("V",E29)))</formula>
    </cfRule>
    <cfRule type="containsText" dxfId="21740" priority="669" operator="containsText" text="P">
      <formula>NOT(ISERROR(SEARCH("P",E29)))</formula>
    </cfRule>
    <cfRule type="cellIs" dxfId="21739" priority="670" operator="equal">
      <formula>"LL"</formula>
    </cfRule>
    <cfRule type="cellIs" dxfId="21738" priority="671" operator="equal">
      <formula>"AT"</formula>
    </cfRule>
    <cfRule type="containsText" dxfId="21737" priority="672" operator="containsText" text="B">
      <formula>NOT(ISERROR(SEARCH("B",E29)))</formula>
    </cfRule>
    <cfRule type="cellIs" dxfId="21736" priority="673" operator="equal">
      <formula>"L"</formula>
    </cfRule>
    <cfRule type="containsText" dxfId="21735" priority="674" operator="containsText" text="N">
      <formula>NOT(ISERROR(SEARCH("N",E29)))</formula>
    </cfRule>
  </conditionalFormatting>
  <conditionalFormatting sqref="E29:K29">
    <cfRule type="containsText" dxfId="21734" priority="653" operator="containsText" text="21">
      <formula>NOT(ISERROR(SEARCH("21",E29)))</formula>
    </cfRule>
    <cfRule type="cellIs" dxfId="21733" priority="654" operator="equal">
      <formula>"F"</formula>
    </cfRule>
    <cfRule type="containsText" dxfId="21732" priority="655" operator="containsText" text="CA">
      <formula>NOT(ISERROR(SEARCH("CA",E29)))</formula>
    </cfRule>
    <cfRule type="cellIs" dxfId="21731" priority="656" operator="equal">
      <formula>"LD"</formula>
    </cfRule>
    <cfRule type="containsText" dxfId="21730" priority="657" operator="containsText" text="V">
      <formula>NOT(ISERROR(SEARCH("V",E29)))</formula>
    </cfRule>
    <cfRule type="containsText" dxfId="21729" priority="658" operator="containsText" text="P">
      <formula>NOT(ISERROR(SEARCH("P",E29)))</formula>
    </cfRule>
    <cfRule type="cellIs" dxfId="21728" priority="659" operator="equal">
      <formula>"LL"</formula>
    </cfRule>
    <cfRule type="cellIs" dxfId="21727" priority="660" operator="equal">
      <formula>"AT"</formula>
    </cfRule>
    <cfRule type="containsText" dxfId="21726" priority="661" operator="containsText" text="B">
      <formula>NOT(ISERROR(SEARCH("B",E29)))</formula>
    </cfRule>
    <cfRule type="cellIs" dxfId="21725" priority="662" operator="equal">
      <formula>"L"</formula>
    </cfRule>
    <cfRule type="containsText" dxfId="21724" priority="663" operator="containsText" text="N">
      <formula>NOT(ISERROR(SEARCH("N",E29)))</formula>
    </cfRule>
  </conditionalFormatting>
  <conditionalFormatting sqref="E29:K29">
    <cfRule type="containsText" dxfId="21723" priority="642" operator="containsText" text="21">
      <formula>NOT(ISERROR(SEARCH("21",E29)))</formula>
    </cfRule>
    <cfRule type="cellIs" dxfId="21722" priority="643" operator="equal">
      <formula>"F"</formula>
    </cfRule>
    <cfRule type="containsText" dxfId="21721" priority="644" operator="containsText" text="CA">
      <formula>NOT(ISERROR(SEARCH("CA",E29)))</formula>
    </cfRule>
    <cfRule type="cellIs" dxfId="21720" priority="645" operator="equal">
      <formula>"LD"</formula>
    </cfRule>
    <cfRule type="containsText" dxfId="21719" priority="646" operator="containsText" text="V">
      <formula>NOT(ISERROR(SEARCH("V",E29)))</formula>
    </cfRule>
    <cfRule type="containsText" dxfId="21718" priority="647" operator="containsText" text="P">
      <formula>NOT(ISERROR(SEARCH("P",E29)))</formula>
    </cfRule>
    <cfRule type="cellIs" dxfId="21717" priority="648" operator="equal">
      <formula>"LL"</formula>
    </cfRule>
    <cfRule type="cellIs" dxfId="21716" priority="649" operator="equal">
      <formula>"AT"</formula>
    </cfRule>
    <cfRule type="containsText" dxfId="21715" priority="650" operator="containsText" text="B">
      <formula>NOT(ISERROR(SEARCH("B",E29)))</formula>
    </cfRule>
    <cfRule type="cellIs" dxfId="21714" priority="651" operator="equal">
      <formula>"L"</formula>
    </cfRule>
    <cfRule type="containsText" dxfId="21713" priority="652" operator="containsText" text="N">
      <formula>NOT(ISERROR(SEARCH("N",E29)))</formula>
    </cfRule>
  </conditionalFormatting>
  <conditionalFormatting sqref="E29:K29">
    <cfRule type="containsText" dxfId="21712" priority="631" operator="containsText" text="21">
      <formula>NOT(ISERROR(SEARCH("21",E29)))</formula>
    </cfRule>
    <cfRule type="cellIs" dxfId="21711" priority="632" operator="equal">
      <formula>"F"</formula>
    </cfRule>
    <cfRule type="containsText" dxfId="21710" priority="633" operator="containsText" text="CA">
      <formula>NOT(ISERROR(SEARCH("CA",E29)))</formula>
    </cfRule>
    <cfRule type="cellIs" dxfId="21709" priority="634" operator="equal">
      <formula>"LD"</formula>
    </cfRule>
    <cfRule type="containsText" dxfId="21708" priority="635" operator="containsText" text="V">
      <formula>NOT(ISERROR(SEARCH("V",E29)))</formula>
    </cfRule>
    <cfRule type="containsText" dxfId="21707" priority="636" operator="containsText" text="P">
      <formula>NOT(ISERROR(SEARCH("P",E29)))</formula>
    </cfRule>
    <cfRule type="cellIs" dxfId="21706" priority="637" operator="equal">
      <formula>"LL"</formula>
    </cfRule>
    <cfRule type="cellIs" dxfId="21705" priority="638" operator="equal">
      <formula>"AT"</formula>
    </cfRule>
    <cfRule type="containsText" dxfId="21704" priority="639" operator="containsText" text="B">
      <formula>NOT(ISERROR(SEARCH("B",E29)))</formula>
    </cfRule>
    <cfRule type="cellIs" dxfId="21703" priority="640" operator="equal">
      <formula>"L"</formula>
    </cfRule>
    <cfRule type="containsText" dxfId="21702" priority="641" operator="containsText" text="N">
      <formula>NOT(ISERROR(SEARCH("N",E29)))</formula>
    </cfRule>
  </conditionalFormatting>
  <conditionalFormatting sqref="E29:K29">
    <cfRule type="containsText" dxfId="21701" priority="620" operator="containsText" text="21">
      <formula>NOT(ISERROR(SEARCH("21",E29)))</formula>
    </cfRule>
    <cfRule type="cellIs" dxfId="21700" priority="621" operator="equal">
      <formula>"F"</formula>
    </cfRule>
    <cfRule type="containsText" dxfId="21699" priority="622" operator="containsText" text="CA">
      <formula>NOT(ISERROR(SEARCH("CA",E29)))</formula>
    </cfRule>
    <cfRule type="cellIs" dxfId="21698" priority="623" operator="equal">
      <formula>"LD"</formula>
    </cfRule>
    <cfRule type="containsText" dxfId="21697" priority="624" operator="containsText" text="V">
      <formula>NOT(ISERROR(SEARCH("V",E29)))</formula>
    </cfRule>
    <cfRule type="containsText" dxfId="21696" priority="625" operator="containsText" text="P">
      <formula>NOT(ISERROR(SEARCH("P",E29)))</formula>
    </cfRule>
    <cfRule type="cellIs" dxfId="21695" priority="626" operator="equal">
      <formula>"LL"</formula>
    </cfRule>
    <cfRule type="cellIs" dxfId="21694" priority="627" operator="equal">
      <formula>"AT"</formula>
    </cfRule>
    <cfRule type="containsText" dxfId="21693" priority="628" operator="containsText" text="B">
      <formula>NOT(ISERROR(SEARCH("B",E29)))</formula>
    </cfRule>
    <cfRule type="cellIs" dxfId="21692" priority="629" operator="equal">
      <formula>"L"</formula>
    </cfRule>
    <cfRule type="containsText" dxfId="21691" priority="630" operator="containsText" text="N">
      <formula>NOT(ISERROR(SEARCH("N",E29)))</formula>
    </cfRule>
  </conditionalFormatting>
  <conditionalFormatting sqref="E29:K29">
    <cfRule type="containsText" dxfId="21690" priority="609" operator="containsText" text="21">
      <formula>NOT(ISERROR(SEARCH("21",E29)))</formula>
    </cfRule>
    <cfRule type="cellIs" dxfId="21689" priority="610" operator="equal">
      <formula>"F"</formula>
    </cfRule>
    <cfRule type="containsText" dxfId="21688" priority="611" operator="containsText" text="CA">
      <formula>NOT(ISERROR(SEARCH("CA",E29)))</formula>
    </cfRule>
    <cfRule type="cellIs" dxfId="21687" priority="612" operator="equal">
      <formula>"LD"</formula>
    </cfRule>
    <cfRule type="containsText" dxfId="21686" priority="613" operator="containsText" text="V">
      <formula>NOT(ISERROR(SEARCH("V",E29)))</formula>
    </cfRule>
    <cfRule type="containsText" dxfId="21685" priority="614" operator="containsText" text="P">
      <formula>NOT(ISERROR(SEARCH("P",E29)))</formula>
    </cfRule>
    <cfRule type="cellIs" dxfId="21684" priority="615" operator="equal">
      <formula>"LL"</formula>
    </cfRule>
    <cfRule type="cellIs" dxfId="21683" priority="616" operator="equal">
      <formula>"AT"</formula>
    </cfRule>
    <cfRule type="containsText" dxfId="21682" priority="617" operator="containsText" text="B">
      <formula>NOT(ISERROR(SEARCH("B",E29)))</formula>
    </cfRule>
    <cfRule type="cellIs" dxfId="21681" priority="618" operator="equal">
      <formula>"L"</formula>
    </cfRule>
    <cfRule type="containsText" dxfId="21680" priority="619" operator="containsText" text="N">
      <formula>NOT(ISERROR(SEARCH("N",E29)))</formula>
    </cfRule>
  </conditionalFormatting>
  <conditionalFormatting sqref="E29:K29">
    <cfRule type="containsText" dxfId="21679" priority="598" operator="containsText" text="21">
      <formula>NOT(ISERROR(SEARCH("21",E29)))</formula>
    </cfRule>
    <cfRule type="cellIs" dxfId="21678" priority="599" operator="equal">
      <formula>"F"</formula>
    </cfRule>
    <cfRule type="containsText" dxfId="21677" priority="600" operator="containsText" text="CA">
      <formula>NOT(ISERROR(SEARCH("CA",E29)))</formula>
    </cfRule>
    <cfRule type="cellIs" dxfId="21676" priority="601" operator="equal">
      <formula>"LD"</formula>
    </cfRule>
    <cfRule type="containsText" dxfId="21675" priority="602" operator="containsText" text="V">
      <formula>NOT(ISERROR(SEARCH("V",E29)))</formula>
    </cfRule>
    <cfRule type="containsText" dxfId="21674" priority="603" operator="containsText" text="P">
      <formula>NOT(ISERROR(SEARCH("P",E29)))</formula>
    </cfRule>
    <cfRule type="cellIs" dxfId="21673" priority="604" operator="equal">
      <formula>"LL"</formula>
    </cfRule>
    <cfRule type="cellIs" dxfId="21672" priority="605" operator="equal">
      <formula>"AT"</formula>
    </cfRule>
    <cfRule type="containsText" dxfId="21671" priority="606" operator="containsText" text="B">
      <formula>NOT(ISERROR(SEARCH("B",E29)))</formula>
    </cfRule>
    <cfRule type="cellIs" dxfId="21670" priority="607" operator="equal">
      <formula>"L"</formula>
    </cfRule>
    <cfRule type="containsText" dxfId="21669" priority="608" operator="containsText" text="N">
      <formula>NOT(ISERROR(SEARCH("N",E29)))</formula>
    </cfRule>
  </conditionalFormatting>
  <conditionalFormatting sqref="E29:K29">
    <cfRule type="containsText" dxfId="21668" priority="587" operator="containsText" text="21">
      <formula>NOT(ISERROR(SEARCH("21",E29)))</formula>
    </cfRule>
    <cfRule type="cellIs" dxfId="21667" priority="588" operator="equal">
      <formula>"F"</formula>
    </cfRule>
    <cfRule type="containsText" dxfId="21666" priority="589" operator="containsText" text="CA">
      <formula>NOT(ISERROR(SEARCH("CA",E29)))</formula>
    </cfRule>
    <cfRule type="cellIs" dxfId="21665" priority="590" operator="equal">
      <formula>"LD"</formula>
    </cfRule>
    <cfRule type="containsText" dxfId="21664" priority="591" operator="containsText" text="V">
      <formula>NOT(ISERROR(SEARCH("V",E29)))</formula>
    </cfRule>
    <cfRule type="containsText" dxfId="21663" priority="592" operator="containsText" text="P">
      <formula>NOT(ISERROR(SEARCH("P",E29)))</formula>
    </cfRule>
    <cfRule type="cellIs" dxfId="21662" priority="593" operator="equal">
      <formula>"LL"</formula>
    </cfRule>
    <cfRule type="cellIs" dxfId="21661" priority="594" operator="equal">
      <formula>"AT"</formula>
    </cfRule>
    <cfRule type="containsText" dxfId="21660" priority="595" operator="containsText" text="B">
      <formula>NOT(ISERROR(SEARCH("B",E29)))</formula>
    </cfRule>
    <cfRule type="cellIs" dxfId="21659" priority="596" operator="equal">
      <formula>"L"</formula>
    </cfRule>
    <cfRule type="containsText" dxfId="21658" priority="597" operator="containsText" text="N">
      <formula>NOT(ISERROR(SEARCH("N",E29)))</formula>
    </cfRule>
  </conditionalFormatting>
  <conditionalFormatting sqref="E48:K49">
    <cfRule type="containsText" dxfId="21657" priority="202" operator="containsText" text="21">
      <formula>NOT(ISERROR(SEARCH("21",E48)))</formula>
    </cfRule>
    <cfRule type="cellIs" dxfId="21656" priority="203" operator="equal">
      <formula>"F"</formula>
    </cfRule>
    <cfRule type="containsText" dxfId="21655" priority="204" operator="containsText" text="CA">
      <formula>NOT(ISERROR(SEARCH("CA",E48)))</formula>
    </cfRule>
    <cfRule type="cellIs" dxfId="21654" priority="205" operator="equal">
      <formula>"LD"</formula>
    </cfRule>
    <cfRule type="containsText" dxfId="21653" priority="206" operator="containsText" text="V">
      <formula>NOT(ISERROR(SEARCH("V",E48)))</formula>
    </cfRule>
    <cfRule type="containsText" dxfId="21652" priority="207" operator="containsText" text="P">
      <formula>NOT(ISERROR(SEARCH("P",E48)))</formula>
    </cfRule>
    <cfRule type="cellIs" dxfId="21651" priority="208" operator="equal">
      <formula>"LL"</formula>
    </cfRule>
    <cfRule type="cellIs" dxfId="21650" priority="209" operator="equal">
      <formula>"AT"</formula>
    </cfRule>
    <cfRule type="containsText" dxfId="21649" priority="210" operator="containsText" text="B">
      <formula>NOT(ISERROR(SEARCH("B",E48)))</formula>
    </cfRule>
    <cfRule type="cellIs" dxfId="21648" priority="211" operator="equal">
      <formula>"L"</formula>
    </cfRule>
    <cfRule type="containsText" dxfId="21647" priority="212" operator="containsText" text="N">
      <formula>NOT(ISERROR(SEARCH("N",E48)))</formula>
    </cfRule>
  </conditionalFormatting>
  <conditionalFormatting sqref="E48:K49">
    <cfRule type="containsText" dxfId="21646" priority="191" operator="containsText" text="21">
      <formula>NOT(ISERROR(SEARCH("21",E48)))</formula>
    </cfRule>
    <cfRule type="cellIs" dxfId="21645" priority="192" operator="equal">
      <formula>"F"</formula>
    </cfRule>
    <cfRule type="containsText" dxfId="21644" priority="193" operator="containsText" text="CA">
      <formula>NOT(ISERROR(SEARCH("CA",E48)))</formula>
    </cfRule>
    <cfRule type="cellIs" dxfId="21643" priority="194" operator="equal">
      <formula>"LD"</formula>
    </cfRule>
    <cfRule type="containsText" dxfId="21642" priority="195" operator="containsText" text="V">
      <formula>NOT(ISERROR(SEARCH("V",E48)))</formula>
    </cfRule>
    <cfRule type="containsText" dxfId="21641" priority="196" operator="containsText" text="P">
      <formula>NOT(ISERROR(SEARCH("P",E48)))</formula>
    </cfRule>
    <cfRule type="cellIs" dxfId="21640" priority="197" operator="equal">
      <formula>"LL"</formula>
    </cfRule>
    <cfRule type="cellIs" dxfId="21639" priority="198" operator="equal">
      <formula>"AT"</formula>
    </cfRule>
    <cfRule type="containsText" dxfId="21638" priority="199" operator="containsText" text="B">
      <formula>NOT(ISERROR(SEARCH("B",E48)))</formula>
    </cfRule>
    <cfRule type="cellIs" dxfId="21637" priority="200" operator="equal">
      <formula>"L"</formula>
    </cfRule>
    <cfRule type="containsText" dxfId="21636" priority="201" operator="containsText" text="N">
      <formula>NOT(ISERROR(SEARCH("N",E48)))</formula>
    </cfRule>
  </conditionalFormatting>
  <conditionalFormatting sqref="E48:K49">
    <cfRule type="containsText" dxfId="21635" priority="180" operator="containsText" text="21">
      <formula>NOT(ISERROR(SEARCH("21",E48)))</formula>
    </cfRule>
    <cfRule type="cellIs" dxfId="21634" priority="181" operator="equal">
      <formula>"F"</formula>
    </cfRule>
    <cfRule type="containsText" dxfId="21633" priority="182" operator="containsText" text="CA">
      <formula>NOT(ISERROR(SEARCH("CA",E48)))</formula>
    </cfRule>
    <cfRule type="cellIs" dxfId="21632" priority="183" operator="equal">
      <formula>"LD"</formula>
    </cfRule>
    <cfRule type="containsText" dxfId="21631" priority="184" operator="containsText" text="V">
      <formula>NOT(ISERROR(SEARCH("V",E48)))</formula>
    </cfRule>
    <cfRule type="containsText" dxfId="21630" priority="185" operator="containsText" text="P">
      <formula>NOT(ISERROR(SEARCH("P",E48)))</formula>
    </cfRule>
    <cfRule type="cellIs" dxfId="21629" priority="186" operator="equal">
      <formula>"LL"</formula>
    </cfRule>
    <cfRule type="cellIs" dxfId="21628" priority="187" operator="equal">
      <formula>"AT"</formula>
    </cfRule>
    <cfRule type="containsText" dxfId="21627" priority="188" operator="containsText" text="B">
      <formula>NOT(ISERROR(SEARCH("B",E48)))</formula>
    </cfRule>
    <cfRule type="cellIs" dxfId="21626" priority="189" operator="equal">
      <formula>"L"</formula>
    </cfRule>
    <cfRule type="containsText" dxfId="21625" priority="190" operator="containsText" text="N">
      <formula>NOT(ISERROR(SEARCH("N",E48)))</formula>
    </cfRule>
  </conditionalFormatting>
  <conditionalFormatting sqref="E48:K49">
    <cfRule type="containsText" dxfId="21624" priority="169" operator="containsText" text="21">
      <formula>NOT(ISERROR(SEARCH("21",E48)))</formula>
    </cfRule>
    <cfRule type="cellIs" dxfId="21623" priority="170" operator="equal">
      <formula>"F"</formula>
    </cfRule>
    <cfRule type="containsText" dxfId="21622" priority="171" operator="containsText" text="CA">
      <formula>NOT(ISERROR(SEARCH("CA",E48)))</formula>
    </cfRule>
    <cfRule type="cellIs" dxfId="21621" priority="172" operator="equal">
      <formula>"LD"</formula>
    </cfRule>
    <cfRule type="containsText" dxfId="21620" priority="173" operator="containsText" text="V">
      <formula>NOT(ISERROR(SEARCH("V",E48)))</formula>
    </cfRule>
    <cfRule type="containsText" dxfId="21619" priority="174" operator="containsText" text="P">
      <formula>NOT(ISERROR(SEARCH("P",E48)))</formula>
    </cfRule>
    <cfRule type="cellIs" dxfId="21618" priority="175" operator="equal">
      <formula>"LL"</formula>
    </cfRule>
    <cfRule type="cellIs" dxfId="21617" priority="176" operator="equal">
      <formula>"AT"</formula>
    </cfRule>
    <cfRule type="containsText" dxfId="21616" priority="177" operator="containsText" text="B">
      <formula>NOT(ISERROR(SEARCH("B",E48)))</formula>
    </cfRule>
    <cfRule type="cellIs" dxfId="21615" priority="178" operator="equal">
      <formula>"L"</formula>
    </cfRule>
    <cfRule type="containsText" dxfId="21614" priority="179" operator="containsText" text="N">
      <formula>NOT(ISERROR(SEARCH("N",E48)))</formula>
    </cfRule>
  </conditionalFormatting>
  <conditionalFormatting sqref="E48:K49">
    <cfRule type="containsText" dxfId="21613" priority="158" operator="containsText" text="21">
      <formula>NOT(ISERROR(SEARCH("21",E48)))</formula>
    </cfRule>
    <cfRule type="cellIs" dxfId="21612" priority="159" operator="equal">
      <formula>"F"</formula>
    </cfRule>
    <cfRule type="containsText" dxfId="21611" priority="160" operator="containsText" text="CA">
      <formula>NOT(ISERROR(SEARCH("CA",E48)))</formula>
    </cfRule>
    <cfRule type="cellIs" dxfId="21610" priority="161" operator="equal">
      <formula>"LD"</formula>
    </cfRule>
    <cfRule type="containsText" dxfId="21609" priority="162" operator="containsText" text="V">
      <formula>NOT(ISERROR(SEARCH("V",E48)))</formula>
    </cfRule>
    <cfRule type="containsText" dxfId="21608" priority="163" operator="containsText" text="P">
      <formula>NOT(ISERROR(SEARCH("P",E48)))</formula>
    </cfRule>
    <cfRule type="cellIs" dxfId="21607" priority="164" operator="equal">
      <formula>"LL"</formula>
    </cfRule>
    <cfRule type="cellIs" dxfId="21606" priority="165" operator="equal">
      <formula>"AT"</formula>
    </cfRule>
    <cfRule type="containsText" dxfId="21605" priority="166" operator="containsText" text="B">
      <formula>NOT(ISERROR(SEARCH("B",E48)))</formula>
    </cfRule>
    <cfRule type="cellIs" dxfId="21604" priority="167" operator="equal">
      <formula>"L"</formula>
    </cfRule>
    <cfRule type="containsText" dxfId="21603" priority="168" operator="containsText" text="N">
      <formula>NOT(ISERROR(SEARCH("N",E48)))</formula>
    </cfRule>
  </conditionalFormatting>
  <conditionalFormatting sqref="E48:K49">
    <cfRule type="containsText" dxfId="21602" priority="147" operator="containsText" text="21">
      <formula>NOT(ISERROR(SEARCH("21",E48)))</formula>
    </cfRule>
    <cfRule type="cellIs" dxfId="21601" priority="148" operator="equal">
      <formula>"F"</formula>
    </cfRule>
    <cfRule type="containsText" dxfId="21600" priority="149" operator="containsText" text="CA">
      <formula>NOT(ISERROR(SEARCH("CA",E48)))</formula>
    </cfRule>
    <cfRule type="cellIs" dxfId="21599" priority="150" operator="equal">
      <formula>"LD"</formula>
    </cfRule>
    <cfRule type="containsText" dxfId="21598" priority="151" operator="containsText" text="V">
      <formula>NOT(ISERROR(SEARCH("V",E48)))</formula>
    </cfRule>
    <cfRule type="containsText" dxfId="21597" priority="152" operator="containsText" text="P">
      <formula>NOT(ISERROR(SEARCH("P",E48)))</formula>
    </cfRule>
    <cfRule type="cellIs" dxfId="21596" priority="153" operator="equal">
      <formula>"LL"</formula>
    </cfRule>
    <cfRule type="cellIs" dxfId="21595" priority="154" operator="equal">
      <formula>"AT"</formula>
    </cfRule>
    <cfRule type="containsText" dxfId="21594" priority="155" operator="containsText" text="B">
      <formula>NOT(ISERROR(SEARCH("B",E48)))</formula>
    </cfRule>
    <cfRule type="cellIs" dxfId="21593" priority="156" operator="equal">
      <formula>"L"</formula>
    </cfRule>
    <cfRule type="containsText" dxfId="21592" priority="157" operator="containsText" text="N">
      <formula>NOT(ISERROR(SEARCH("N",E48)))</formula>
    </cfRule>
  </conditionalFormatting>
  <conditionalFormatting sqref="E48:K49">
    <cfRule type="containsText" dxfId="21591" priority="136" operator="containsText" text="21">
      <formula>NOT(ISERROR(SEARCH("21",E48)))</formula>
    </cfRule>
    <cfRule type="cellIs" dxfId="21590" priority="137" operator="equal">
      <formula>"F"</formula>
    </cfRule>
    <cfRule type="containsText" dxfId="21589" priority="138" operator="containsText" text="CA">
      <formula>NOT(ISERROR(SEARCH("CA",E48)))</formula>
    </cfRule>
    <cfRule type="cellIs" dxfId="21588" priority="139" operator="equal">
      <formula>"LD"</formula>
    </cfRule>
    <cfRule type="containsText" dxfId="21587" priority="140" operator="containsText" text="V">
      <formula>NOT(ISERROR(SEARCH("V",E48)))</formula>
    </cfRule>
    <cfRule type="containsText" dxfId="21586" priority="141" operator="containsText" text="P">
      <formula>NOT(ISERROR(SEARCH("P",E48)))</formula>
    </cfRule>
    <cfRule type="cellIs" dxfId="21585" priority="142" operator="equal">
      <formula>"LL"</formula>
    </cfRule>
    <cfRule type="cellIs" dxfId="21584" priority="143" operator="equal">
      <formula>"AT"</formula>
    </cfRule>
    <cfRule type="containsText" dxfId="21583" priority="144" operator="containsText" text="B">
      <formula>NOT(ISERROR(SEARCH("B",E48)))</formula>
    </cfRule>
    <cfRule type="cellIs" dxfId="21582" priority="145" operator="equal">
      <formula>"L"</formula>
    </cfRule>
    <cfRule type="containsText" dxfId="21581" priority="146" operator="containsText" text="N">
      <formula>NOT(ISERROR(SEARCH("N",E48)))</formula>
    </cfRule>
  </conditionalFormatting>
  <conditionalFormatting sqref="E48:K49">
    <cfRule type="containsText" dxfId="21580" priority="125" operator="containsText" text="21">
      <formula>NOT(ISERROR(SEARCH("21",E48)))</formula>
    </cfRule>
    <cfRule type="cellIs" dxfId="21579" priority="126" operator="equal">
      <formula>"F"</formula>
    </cfRule>
    <cfRule type="containsText" dxfId="21578" priority="127" operator="containsText" text="CA">
      <formula>NOT(ISERROR(SEARCH("CA",E48)))</formula>
    </cfRule>
    <cfRule type="cellIs" dxfId="21577" priority="128" operator="equal">
      <formula>"LD"</formula>
    </cfRule>
    <cfRule type="containsText" dxfId="21576" priority="129" operator="containsText" text="V">
      <formula>NOT(ISERROR(SEARCH("V",E48)))</formula>
    </cfRule>
    <cfRule type="containsText" dxfId="21575" priority="130" operator="containsText" text="P">
      <formula>NOT(ISERROR(SEARCH("P",E48)))</formula>
    </cfRule>
    <cfRule type="cellIs" dxfId="21574" priority="131" operator="equal">
      <formula>"LL"</formula>
    </cfRule>
    <cfRule type="cellIs" dxfId="21573" priority="132" operator="equal">
      <formula>"AT"</formula>
    </cfRule>
    <cfRule type="containsText" dxfId="21572" priority="133" operator="containsText" text="B">
      <formula>NOT(ISERROR(SEARCH("B",E48)))</formula>
    </cfRule>
    <cfRule type="cellIs" dxfId="21571" priority="134" operator="equal">
      <formula>"L"</formula>
    </cfRule>
    <cfRule type="containsText" dxfId="21570" priority="135" operator="containsText" text="N">
      <formula>NOT(ISERROR(SEARCH("N",E48)))</formula>
    </cfRule>
  </conditionalFormatting>
  <conditionalFormatting sqref="E10:K28">
    <cfRule type="containsText" dxfId="21569" priority="488" operator="containsText" text="21">
      <formula>NOT(ISERROR(SEARCH("21",E10)))</formula>
    </cfRule>
    <cfRule type="cellIs" dxfId="21568" priority="489" operator="equal">
      <formula>"F"</formula>
    </cfRule>
    <cfRule type="containsText" dxfId="21567" priority="490" operator="containsText" text="CA">
      <formula>NOT(ISERROR(SEARCH("CA",E10)))</formula>
    </cfRule>
    <cfRule type="cellIs" dxfId="21566" priority="491" operator="equal">
      <formula>"LD"</formula>
    </cfRule>
    <cfRule type="containsText" dxfId="21565" priority="492" operator="containsText" text="V">
      <formula>NOT(ISERROR(SEARCH("V",E10)))</formula>
    </cfRule>
    <cfRule type="containsText" dxfId="21564" priority="493" operator="containsText" text="P">
      <formula>NOT(ISERROR(SEARCH("P",E10)))</formula>
    </cfRule>
    <cfRule type="cellIs" dxfId="21563" priority="494" operator="equal">
      <formula>"LL"</formula>
    </cfRule>
    <cfRule type="cellIs" dxfId="21562" priority="495" operator="equal">
      <formula>"AT"</formula>
    </cfRule>
    <cfRule type="containsText" dxfId="21561" priority="496" operator="containsText" text="B">
      <formula>NOT(ISERROR(SEARCH("B",E10)))</formula>
    </cfRule>
    <cfRule type="cellIs" dxfId="21560" priority="497" operator="equal">
      <formula>"L"</formula>
    </cfRule>
    <cfRule type="containsText" dxfId="21559" priority="498" operator="containsText" text="N">
      <formula>NOT(ISERROR(SEARCH("N",E10)))</formula>
    </cfRule>
  </conditionalFormatting>
  <conditionalFormatting sqref="E10:K28">
    <cfRule type="containsText" dxfId="21558" priority="477" operator="containsText" text="21">
      <formula>NOT(ISERROR(SEARCH("21",E10)))</formula>
    </cfRule>
    <cfRule type="cellIs" dxfId="21557" priority="478" operator="equal">
      <formula>"F"</formula>
    </cfRule>
    <cfRule type="containsText" dxfId="21556" priority="479" operator="containsText" text="CA">
      <formula>NOT(ISERROR(SEARCH("CA",E10)))</formula>
    </cfRule>
    <cfRule type="cellIs" dxfId="21555" priority="480" operator="equal">
      <formula>"LD"</formula>
    </cfRule>
    <cfRule type="containsText" dxfId="21554" priority="481" operator="containsText" text="V">
      <formula>NOT(ISERROR(SEARCH("V",E10)))</formula>
    </cfRule>
    <cfRule type="containsText" dxfId="21553" priority="482" operator="containsText" text="P">
      <formula>NOT(ISERROR(SEARCH("P",E10)))</formula>
    </cfRule>
    <cfRule type="cellIs" dxfId="21552" priority="483" operator="equal">
      <formula>"LL"</formula>
    </cfRule>
    <cfRule type="cellIs" dxfId="21551" priority="484" operator="equal">
      <formula>"AT"</formula>
    </cfRule>
    <cfRule type="containsText" dxfId="21550" priority="485" operator="containsText" text="B">
      <formula>NOT(ISERROR(SEARCH("B",E10)))</formula>
    </cfRule>
    <cfRule type="cellIs" dxfId="21549" priority="486" operator="equal">
      <formula>"L"</formula>
    </cfRule>
    <cfRule type="containsText" dxfId="21548" priority="487" operator="containsText" text="N">
      <formula>NOT(ISERROR(SEARCH("N",E10)))</formula>
    </cfRule>
  </conditionalFormatting>
  <conditionalFormatting sqref="E10:K28">
    <cfRule type="containsText" dxfId="21547" priority="466" operator="containsText" text="21">
      <formula>NOT(ISERROR(SEARCH("21",E10)))</formula>
    </cfRule>
    <cfRule type="cellIs" dxfId="21546" priority="467" operator="equal">
      <formula>"F"</formula>
    </cfRule>
    <cfRule type="containsText" dxfId="21545" priority="468" operator="containsText" text="CA">
      <formula>NOT(ISERROR(SEARCH("CA",E10)))</formula>
    </cfRule>
    <cfRule type="cellIs" dxfId="21544" priority="469" operator="equal">
      <formula>"LD"</formula>
    </cfRule>
    <cfRule type="containsText" dxfId="21543" priority="470" operator="containsText" text="V">
      <formula>NOT(ISERROR(SEARCH("V",E10)))</formula>
    </cfRule>
    <cfRule type="containsText" dxfId="21542" priority="471" operator="containsText" text="P">
      <formula>NOT(ISERROR(SEARCH("P",E10)))</formula>
    </cfRule>
    <cfRule type="cellIs" dxfId="21541" priority="472" operator="equal">
      <formula>"LL"</formula>
    </cfRule>
    <cfRule type="cellIs" dxfId="21540" priority="473" operator="equal">
      <formula>"AT"</formula>
    </cfRule>
    <cfRule type="containsText" dxfId="21539" priority="474" operator="containsText" text="B">
      <formula>NOT(ISERROR(SEARCH("B",E10)))</formula>
    </cfRule>
    <cfRule type="cellIs" dxfId="21538" priority="475" operator="equal">
      <formula>"L"</formula>
    </cfRule>
    <cfRule type="containsText" dxfId="21537" priority="476" operator="containsText" text="N">
      <formula>NOT(ISERROR(SEARCH("N",E10)))</formula>
    </cfRule>
  </conditionalFormatting>
  <conditionalFormatting sqref="E10:K28">
    <cfRule type="containsText" dxfId="21536" priority="455" operator="containsText" text="21">
      <formula>NOT(ISERROR(SEARCH("21",E10)))</formula>
    </cfRule>
    <cfRule type="cellIs" dxfId="21535" priority="456" operator="equal">
      <formula>"F"</formula>
    </cfRule>
    <cfRule type="containsText" dxfId="21534" priority="457" operator="containsText" text="CA">
      <formula>NOT(ISERROR(SEARCH("CA",E10)))</formula>
    </cfRule>
    <cfRule type="cellIs" dxfId="21533" priority="458" operator="equal">
      <formula>"LD"</formula>
    </cfRule>
    <cfRule type="containsText" dxfId="21532" priority="459" operator="containsText" text="V">
      <formula>NOT(ISERROR(SEARCH("V",E10)))</formula>
    </cfRule>
    <cfRule type="containsText" dxfId="21531" priority="460" operator="containsText" text="P">
      <formula>NOT(ISERROR(SEARCH("P",E10)))</formula>
    </cfRule>
    <cfRule type="cellIs" dxfId="21530" priority="461" operator="equal">
      <formula>"LL"</formula>
    </cfRule>
    <cfRule type="cellIs" dxfId="21529" priority="462" operator="equal">
      <formula>"AT"</formula>
    </cfRule>
    <cfRule type="containsText" dxfId="21528" priority="463" operator="containsText" text="B">
      <formula>NOT(ISERROR(SEARCH("B",E10)))</formula>
    </cfRule>
    <cfRule type="cellIs" dxfId="21527" priority="464" operator="equal">
      <formula>"L"</formula>
    </cfRule>
    <cfRule type="containsText" dxfId="21526" priority="465" operator="containsText" text="N">
      <formula>NOT(ISERROR(SEARCH("N",E10)))</formula>
    </cfRule>
  </conditionalFormatting>
  <conditionalFormatting sqref="E10:K28">
    <cfRule type="containsText" dxfId="21525" priority="444" operator="containsText" text="21">
      <formula>NOT(ISERROR(SEARCH("21",E10)))</formula>
    </cfRule>
    <cfRule type="cellIs" dxfId="21524" priority="445" operator="equal">
      <formula>"F"</formula>
    </cfRule>
    <cfRule type="containsText" dxfId="21523" priority="446" operator="containsText" text="CA">
      <formula>NOT(ISERROR(SEARCH("CA",E10)))</formula>
    </cfRule>
    <cfRule type="cellIs" dxfId="21522" priority="447" operator="equal">
      <formula>"LD"</formula>
    </cfRule>
    <cfRule type="containsText" dxfId="21521" priority="448" operator="containsText" text="V">
      <formula>NOT(ISERROR(SEARCH("V",E10)))</formula>
    </cfRule>
    <cfRule type="containsText" dxfId="21520" priority="449" operator="containsText" text="P">
      <formula>NOT(ISERROR(SEARCH("P",E10)))</formula>
    </cfRule>
    <cfRule type="cellIs" dxfId="21519" priority="450" operator="equal">
      <formula>"LL"</formula>
    </cfRule>
    <cfRule type="cellIs" dxfId="21518" priority="451" operator="equal">
      <formula>"AT"</formula>
    </cfRule>
    <cfRule type="containsText" dxfId="21517" priority="452" operator="containsText" text="B">
      <formula>NOT(ISERROR(SEARCH("B",E10)))</formula>
    </cfRule>
    <cfRule type="cellIs" dxfId="21516" priority="453" operator="equal">
      <formula>"L"</formula>
    </cfRule>
    <cfRule type="containsText" dxfId="21515" priority="454" operator="containsText" text="N">
      <formula>NOT(ISERROR(SEARCH("N",E10)))</formula>
    </cfRule>
  </conditionalFormatting>
  <conditionalFormatting sqref="E13:K28">
    <cfRule type="containsText" dxfId="21514" priority="433" operator="containsText" text="21">
      <formula>NOT(ISERROR(SEARCH("21",E13)))</formula>
    </cfRule>
    <cfRule type="cellIs" dxfId="21513" priority="434" operator="equal">
      <formula>"F"</formula>
    </cfRule>
    <cfRule type="containsText" dxfId="21512" priority="435" operator="containsText" text="CA">
      <formula>NOT(ISERROR(SEARCH("CA",E13)))</formula>
    </cfRule>
    <cfRule type="cellIs" dxfId="21511" priority="436" operator="equal">
      <formula>"LD"</formula>
    </cfRule>
    <cfRule type="containsText" dxfId="21510" priority="437" operator="containsText" text="V">
      <formula>NOT(ISERROR(SEARCH("V",E13)))</formula>
    </cfRule>
    <cfRule type="containsText" dxfId="21509" priority="438" operator="containsText" text="P">
      <formula>NOT(ISERROR(SEARCH("P",E13)))</formula>
    </cfRule>
    <cfRule type="cellIs" dxfId="21508" priority="439" operator="equal">
      <formula>"LL"</formula>
    </cfRule>
    <cfRule type="cellIs" dxfId="21507" priority="440" operator="equal">
      <formula>"AT"</formula>
    </cfRule>
    <cfRule type="containsText" dxfId="21506" priority="441" operator="containsText" text="B">
      <formula>NOT(ISERROR(SEARCH("B",E13)))</formula>
    </cfRule>
    <cfRule type="cellIs" dxfId="21505" priority="442" operator="equal">
      <formula>"L"</formula>
    </cfRule>
    <cfRule type="containsText" dxfId="21504" priority="443" operator="containsText" text="N">
      <formula>NOT(ISERROR(SEARCH("N",E13)))</formula>
    </cfRule>
  </conditionalFormatting>
  <conditionalFormatting sqref="E10:K28">
    <cfRule type="containsText" dxfId="21503" priority="422" operator="containsText" text="21">
      <formula>NOT(ISERROR(SEARCH("21",E10)))</formula>
    </cfRule>
    <cfRule type="cellIs" dxfId="21502" priority="423" operator="equal">
      <formula>"F"</formula>
    </cfRule>
    <cfRule type="containsText" dxfId="21501" priority="424" operator="containsText" text="CA">
      <formula>NOT(ISERROR(SEARCH("CA",E10)))</formula>
    </cfRule>
    <cfRule type="cellIs" dxfId="21500" priority="425" operator="equal">
      <formula>"LD"</formula>
    </cfRule>
    <cfRule type="containsText" dxfId="21499" priority="426" operator="containsText" text="V">
      <formula>NOT(ISERROR(SEARCH("V",E10)))</formula>
    </cfRule>
    <cfRule type="containsText" dxfId="21498" priority="427" operator="containsText" text="P">
      <formula>NOT(ISERROR(SEARCH("P",E10)))</formula>
    </cfRule>
    <cfRule type="cellIs" dxfId="21497" priority="428" operator="equal">
      <formula>"LL"</formula>
    </cfRule>
    <cfRule type="cellIs" dxfId="21496" priority="429" operator="equal">
      <formula>"AT"</formula>
    </cfRule>
    <cfRule type="containsText" dxfId="21495" priority="430" operator="containsText" text="B">
      <formula>NOT(ISERROR(SEARCH("B",E10)))</formula>
    </cfRule>
    <cfRule type="cellIs" dxfId="21494" priority="431" operator="equal">
      <formula>"L"</formula>
    </cfRule>
    <cfRule type="containsText" dxfId="21493" priority="432" operator="containsText" text="N">
      <formula>NOT(ISERROR(SEARCH("N",E10)))</formula>
    </cfRule>
  </conditionalFormatting>
  <conditionalFormatting sqref="E10:K28">
    <cfRule type="containsText" dxfId="21492" priority="411" operator="containsText" text="21">
      <formula>NOT(ISERROR(SEARCH("21",E10)))</formula>
    </cfRule>
    <cfRule type="cellIs" dxfId="21491" priority="412" operator="equal">
      <formula>"F"</formula>
    </cfRule>
    <cfRule type="containsText" dxfId="21490" priority="413" operator="containsText" text="CA">
      <formula>NOT(ISERROR(SEARCH("CA",E10)))</formula>
    </cfRule>
    <cfRule type="cellIs" dxfId="21489" priority="414" operator="equal">
      <formula>"LD"</formula>
    </cfRule>
    <cfRule type="containsText" dxfId="21488" priority="415" operator="containsText" text="V">
      <formula>NOT(ISERROR(SEARCH("V",E10)))</formula>
    </cfRule>
    <cfRule type="containsText" dxfId="21487" priority="416" operator="containsText" text="P">
      <formula>NOT(ISERROR(SEARCH("P",E10)))</formula>
    </cfRule>
    <cfRule type="cellIs" dxfId="21486" priority="417" operator="equal">
      <formula>"LL"</formula>
    </cfRule>
    <cfRule type="cellIs" dxfId="21485" priority="418" operator="equal">
      <formula>"AT"</formula>
    </cfRule>
    <cfRule type="containsText" dxfId="21484" priority="419" operator="containsText" text="B">
      <formula>NOT(ISERROR(SEARCH("B",E10)))</formula>
    </cfRule>
    <cfRule type="cellIs" dxfId="21483" priority="420" operator="equal">
      <formula>"L"</formula>
    </cfRule>
    <cfRule type="containsText" dxfId="21482" priority="421" operator="containsText" text="N">
      <formula>NOT(ISERROR(SEARCH("N",E10)))</formula>
    </cfRule>
  </conditionalFormatting>
  <conditionalFormatting sqref="E10:K28">
    <cfRule type="containsText" dxfId="21481" priority="400" operator="containsText" text="21">
      <formula>NOT(ISERROR(SEARCH("21",E10)))</formula>
    </cfRule>
    <cfRule type="cellIs" dxfId="21480" priority="401" operator="equal">
      <formula>"F"</formula>
    </cfRule>
    <cfRule type="containsText" dxfId="21479" priority="402" operator="containsText" text="CA">
      <formula>NOT(ISERROR(SEARCH("CA",E10)))</formula>
    </cfRule>
    <cfRule type="cellIs" dxfId="21478" priority="403" operator="equal">
      <formula>"LD"</formula>
    </cfRule>
    <cfRule type="containsText" dxfId="21477" priority="404" operator="containsText" text="V">
      <formula>NOT(ISERROR(SEARCH("V",E10)))</formula>
    </cfRule>
    <cfRule type="containsText" dxfId="21476" priority="405" operator="containsText" text="P">
      <formula>NOT(ISERROR(SEARCH("P",E10)))</formula>
    </cfRule>
    <cfRule type="cellIs" dxfId="21475" priority="406" operator="equal">
      <formula>"LL"</formula>
    </cfRule>
    <cfRule type="cellIs" dxfId="21474" priority="407" operator="equal">
      <formula>"AT"</formula>
    </cfRule>
    <cfRule type="containsText" dxfId="21473" priority="408" operator="containsText" text="B">
      <formula>NOT(ISERROR(SEARCH("B",E10)))</formula>
    </cfRule>
    <cfRule type="cellIs" dxfId="21472" priority="409" operator="equal">
      <formula>"L"</formula>
    </cfRule>
    <cfRule type="containsText" dxfId="21471" priority="410" operator="containsText" text="N">
      <formula>NOT(ISERROR(SEARCH("N",E10)))</formula>
    </cfRule>
  </conditionalFormatting>
  <conditionalFormatting sqref="E10:K28">
    <cfRule type="containsText" dxfId="21470" priority="389" operator="containsText" text="21">
      <formula>NOT(ISERROR(SEARCH("21",E10)))</formula>
    </cfRule>
    <cfRule type="cellIs" dxfId="21469" priority="390" operator="equal">
      <formula>"F"</formula>
    </cfRule>
    <cfRule type="containsText" dxfId="21468" priority="391" operator="containsText" text="CA">
      <formula>NOT(ISERROR(SEARCH("CA",E10)))</formula>
    </cfRule>
    <cfRule type="cellIs" dxfId="21467" priority="392" operator="equal">
      <formula>"LD"</formula>
    </cfRule>
    <cfRule type="containsText" dxfId="21466" priority="393" operator="containsText" text="V">
      <formula>NOT(ISERROR(SEARCH("V",E10)))</formula>
    </cfRule>
    <cfRule type="containsText" dxfId="21465" priority="394" operator="containsText" text="P">
      <formula>NOT(ISERROR(SEARCH("P",E10)))</formula>
    </cfRule>
    <cfRule type="cellIs" dxfId="21464" priority="395" operator="equal">
      <formula>"LL"</formula>
    </cfRule>
    <cfRule type="cellIs" dxfId="21463" priority="396" operator="equal">
      <formula>"AT"</formula>
    </cfRule>
    <cfRule type="containsText" dxfId="21462" priority="397" operator="containsText" text="B">
      <formula>NOT(ISERROR(SEARCH("B",E10)))</formula>
    </cfRule>
    <cfRule type="cellIs" dxfId="21461" priority="398" operator="equal">
      <formula>"L"</formula>
    </cfRule>
    <cfRule type="containsText" dxfId="21460" priority="399" operator="containsText" text="N">
      <formula>NOT(ISERROR(SEARCH("N",E10)))</formula>
    </cfRule>
  </conditionalFormatting>
  <conditionalFormatting sqref="E10:K28">
    <cfRule type="containsText" dxfId="21459" priority="378" operator="containsText" text="21">
      <formula>NOT(ISERROR(SEARCH("21",E10)))</formula>
    </cfRule>
    <cfRule type="cellIs" dxfId="21458" priority="379" operator="equal">
      <formula>"F"</formula>
    </cfRule>
    <cfRule type="containsText" dxfId="21457" priority="380" operator="containsText" text="CA">
      <formula>NOT(ISERROR(SEARCH("CA",E10)))</formula>
    </cfRule>
    <cfRule type="cellIs" dxfId="21456" priority="381" operator="equal">
      <formula>"LD"</formula>
    </cfRule>
    <cfRule type="containsText" dxfId="21455" priority="382" operator="containsText" text="V">
      <formula>NOT(ISERROR(SEARCH("V",E10)))</formula>
    </cfRule>
    <cfRule type="containsText" dxfId="21454" priority="383" operator="containsText" text="P">
      <formula>NOT(ISERROR(SEARCH("P",E10)))</formula>
    </cfRule>
    <cfRule type="cellIs" dxfId="21453" priority="384" operator="equal">
      <formula>"LL"</formula>
    </cfRule>
    <cfRule type="cellIs" dxfId="21452" priority="385" operator="equal">
      <formula>"AT"</formula>
    </cfRule>
    <cfRule type="containsText" dxfId="21451" priority="386" operator="containsText" text="B">
      <formula>NOT(ISERROR(SEARCH("B",E10)))</formula>
    </cfRule>
    <cfRule type="cellIs" dxfId="21450" priority="387" operator="equal">
      <formula>"L"</formula>
    </cfRule>
    <cfRule type="containsText" dxfId="21449" priority="388" operator="containsText" text="N">
      <formula>NOT(ISERROR(SEARCH("N",E10)))</formula>
    </cfRule>
  </conditionalFormatting>
  <conditionalFormatting sqref="E16:K16">
    <cfRule type="containsText" dxfId="21448" priority="367" operator="containsText" text="21">
      <formula>NOT(ISERROR(SEARCH("21",E16)))</formula>
    </cfRule>
    <cfRule type="cellIs" dxfId="21447" priority="368" operator="equal">
      <formula>"F"</formula>
    </cfRule>
    <cfRule type="containsText" dxfId="21446" priority="369" operator="containsText" text="CA">
      <formula>NOT(ISERROR(SEARCH("CA",E16)))</formula>
    </cfRule>
    <cfRule type="cellIs" dxfId="21445" priority="370" operator="equal">
      <formula>"LD"</formula>
    </cfRule>
    <cfRule type="containsText" dxfId="21444" priority="371" operator="containsText" text="V">
      <formula>NOT(ISERROR(SEARCH("V",E16)))</formula>
    </cfRule>
    <cfRule type="containsText" dxfId="21443" priority="372" operator="containsText" text="P">
      <formula>NOT(ISERROR(SEARCH("P",E16)))</formula>
    </cfRule>
    <cfRule type="cellIs" dxfId="21442" priority="373" operator="equal">
      <formula>"LL"</formula>
    </cfRule>
    <cfRule type="cellIs" dxfId="21441" priority="374" operator="equal">
      <formula>"AT"</formula>
    </cfRule>
    <cfRule type="containsText" dxfId="21440" priority="375" operator="containsText" text="B">
      <formula>NOT(ISERROR(SEARCH("B",E16)))</formula>
    </cfRule>
    <cfRule type="cellIs" dxfId="21439" priority="376" operator="equal">
      <formula>"L"</formula>
    </cfRule>
    <cfRule type="containsText" dxfId="21438" priority="377" operator="containsText" text="N">
      <formula>NOT(ISERROR(SEARCH("N",E16)))</formula>
    </cfRule>
  </conditionalFormatting>
  <conditionalFormatting sqref="E46:K47">
    <cfRule type="containsText" dxfId="21437" priority="356" operator="containsText" text="21">
      <formula>NOT(ISERROR(SEARCH("21",E46)))</formula>
    </cfRule>
    <cfRule type="cellIs" dxfId="21436" priority="357" operator="equal">
      <formula>"F"</formula>
    </cfRule>
    <cfRule type="containsText" dxfId="21435" priority="358" operator="containsText" text="CA">
      <formula>NOT(ISERROR(SEARCH("CA",E46)))</formula>
    </cfRule>
    <cfRule type="cellIs" dxfId="21434" priority="359" operator="equal">
      <formula>"LD"</formula>
    </cfRule>
    <cfRule type="containsText" dxfId="21433" priority="360" operator="containsText" text="V">
      <formula>NOT(ISERROR(SEARCH("V",E46)))</formula>
    </cfRule>
    <cfRule type="containsText" dxfId="21432" priority="361" operator="containsText" text="P">
      <formula>NOT(ISERROR(SEARCH("P",E46)))</formula>
    </cfRule>
    <cfRule type="cellIs" dxfId="21431" priority="362" operator="equal">
      <formula>"LL"</formula>
    </cfRule>
    <cfRule type="cellIs" dxfId="21430" priority="363" operator="equal">
      <formula>"AT"</formula>
    </cfRule>
    <cfRule type="containsText" dxfId="21429" priority="364" operator="containsText" text="B">
      <formula>NOT(ISERROR(SEARCH("B",E46)))</formula>
    </cfRule>
    <cfRule type="cellIs" dxfId="21428" priority="365" operator="equal">
      <formula>"L"</formula>
    </cfRule>
    <cfRule type="containsText" dxfId="21427" priority="366" operator="containsText" text="N">
      <formula>NOT(ISERROR(SEARCH("N",E46)))</formula>
    </cfRule>
  </conditionalFormatting>
  <conditionalFormatting sqref="E46:K47">
    <cfRule type="containsText" dxfId="21426" priority="345" operator="containsText" text="21">
      <formula>NOT(ISERROR(SEARCH("21",E46)))</formula>
    </cfRule>
    <cfRule type="cellIs" dxfId="21425" priority="346" operator="equal">
      <formula>"F"</formula>
    </cfRule>
    <cfRule type="containsText" dxfId="21424" priority="347" operator="containsText" text="CA">
      <formula>NOT(ISERROR(SEARCH("CA",E46)))</formula>
    </cfRule>
    <cfRule type="cellIs" dxfId="21423" priority="348" operator="equal">
      <formula>"LD"</formula>
    </cfRule>
    <cfRule type="containsText" dxfId="21422" priority="349" operator="containsText" text="V">
      <formula>NOT(ISERROR(SEARCH("V",E46)))</formula>
    </cfRule>
    <cfRule type="containsText" dxfId="21421" priority="350" operator="containsText" text="P">
      <formula>NOT(ISERROR(SEARCH("P",E46)))</formula>
    </cfRule>
    <cfRule type="cellIs" dxfId="21420" priority="351" operator="equal">
      <formula>"LL"</formula>
    </cfRule>
    <cfRule type="cellIs" dxfId="21419" priority="352" operator="equal">
      <formula>"AT"</formula>
    </cfRule>
    <cfRule type="containsText" dxfId="21418" priority="353" operator="containsText" text="B">
      <formula>NOT(ISERROR(SEARCH("B",E46)))</formula>
    </cfRule>
    <cfRule type="cellIs" dxfId="21417" priority="354" operator="equal">
      <formula>"L"</formula>
    </cfRule>
    <cfRule type="containsText" dxfId="21416" priority="355" operator="containsText" text="N">
      <formula>NOT(ISERROR(SEARCH("N",E46)))</formula>
    </cfRule>
  </conditionalFormatting>
  <conditionalFormatting sqref="E46:K47">
    <cfRule type="containsText" dxfId="21415" priority="334" operator="containsText" text="21">
      <formula>NOT(ISERROR(SEARCH("21",E46)))</formula>
    </cfRule>
    <cfRule type="cellIs" dxfId="21414" priority="335" operator="equal">
      <formula>"F"</formula>
    </cfRule>
    <cfRule type="containsText" dxfId="21413" priority="336" operator="containsText" text="CA">
      <formula>NOT(ISERROR(SEARCH("CA",E46)))</formula>
    </cfRule>
    <cfRule type="cellIs" dxfId="21412" priority="337" operator="equal">
      <formula>"LD"</formula>
    </cfRule>
    <cfRule type="containsText" dxfId="21411" priority="338" operator="containsText" text="V">
      <formula>NOT(ISERROR(SEARCH("V",E46)))</formula>
    </cfRule>
    <cfRule type="containsText" dxfId="21410" priority="339" operator="containsText" text="P">
      <formula>NOT(ISERROR(SEARCH("P",E46)))</formula>
    </cfRule>
    <cfRule type="cellIs" dxfId="21409" priority="340" operator="equal">
      <formula>"LL"</formula>
    </cfRule>
    <cfRule type="cellIs" dxfId="21408" priority="341" operator="equal">
      <formula>"AT"</formula>
    </cfRule>
    <cfRule type="containsText" dxfId="21407" priority="342" operator="containsText" text="B">
      <formula>NOT(ISERROR(SEARCH("B",E46)))</formula>
    </cfRule>
    <cfRule type="cellIs" dxfId="21406" priority="343" operator="equal">
      <formula>"L"</formula>
    </cfRule>
    <cfRule type="containsText" dxfId="21405" priority="344" operator="containsText" text="N">
      <formula>NOT(ISERROR(SEARCH("N",E46)))</formula>
    </cfRule>
  </conditionalFormatting>
  <conditionalFormatting sqref="E46:K47">
    <cfRule type="containsText" dxfId="21404" priority="323" operator="containsText" text="21">
      <formula>NOT(ISERROR(SEARCH("21",E46)))</formula>
    </cfRule>
    <cfRule type="cellIs" dxfId="21403" priority="324" operator="equal">
      <formula>"F"</formula>
    </cfRule>
    <cfRule type="containsText" dxfId="21402" priority="325" operator="containsText" text="CA">
      <formula>NOT(ISERROR(SEARCH("CA",E46)))</formula>
    </cfRule>
    <cfRule type="cellIs" dxfId="21401" priority="326" operator="equal">
      <formula>"LD"</formula>
    </cfRule>
    <cfRule type="containsText" dxfId="21400" priority="327" operator="containsText" text="V">
      <formula>NOT(ISERROR(SEARCH("V",E46)))</formula>
    </cfRule>
    <cfRule type="containsText" dxfId="21399" priority="328" operator="containsText" text="P">
      <formula>NOT(ISERROR(SEARCH("P",E46)))</formula>
    </cfRule>
    <cfRule type="cellIs" dxfId="21398" priority="329" operator="equal">
      <formula>"LL"</formula>
    </cfRule>
    <cfRule type="cellIs" dxfId="21397" priority="330" operator="equal">
      <formula>"AT"</formula>
    </cfRule>
    <cfRule type="containsText" dxfId="21396" priority="331" operator="containsText" text="B">
      <formula>NOT(ISERROR(SEARCH("B",E46)))</formula>
    </cfRule>
    <cfRule type="cellIs" dxfId="21395" priority="332" operator="equal">
      <formula>"L"</formula>
    </cfRule>
    <cfRule type="containsText" dxfId="21394" priority="333" operator="containsText" text="N">
      <formula>NOT(ISERROR(SEARCH("N",E46)))</formula>
    </cfRule>
  </conditionalFormatting>
  <conditionalFormatting sqref="E46:K47">
    <cfRule type="containsText" dxfId="21393" priority="312" operator="containsText" text="21">
      <formula>NOT(ISERROR(SEARCH("21",E46)))</formula>
    </cfRule>
    <cfRule type="cellIs" dxfId="21392" priority="313" operator="equal">
      <formula>"F"</formula>
    </cfRule>
    <cfRule type="containsText" dxfId="21391" priority="314" operator="containsText" text="CA">
      <formula>NOT(ISERROR(SEARCH("CA",E46)))</formula>
    </cfRule>
    <cfRule type="cellIs" dxfId="21390" priority="315" operator="equal">
      <formula>"LD"</formula>
    </cfRule>
    <cfRule type="containsText" dxfId="21389" priority="316" operator="containsText" text="V">
      <formula>NOT(ISERROR(SEARCH("V",E46)))</formula>
    </cfRule>
    <cfRule type="containsText" dxfId="21388" priority="317" operator="containsText" text="P">
      <formula>NOT(ISERROR(SEARCH("P",E46)))</formula>
    </cfRule>
    <cfRule type="cellIs" dxfId="21387" priority="318" operator="equal">
      <formula>"LL"</formula>
    </cfRule>
    <cfRule type="cellIs" dxfId="21386" priority="319" operator="equal">
      <formula>"AT"</formula>
    </cfRule>
    <cfRule type="containsText" dxfId="21385" priority="320" operator="containsText" text="B">
      <formula>NOT(ISERROR(SEARCH("B",E46)))</formula>
    </cfRule>
    <cfRule type="cellIs" dxfId="21384" priority="321" operator="equal">
      <formula>"L"</formula>
    </cfRule>
    <cfRule type="containsText" dxfId="21383" priority="322" operator="containsText" text="N">
      <formula>NOT(ISERROR(SEARCH("N",E46)))</formula>
    </cfRule>
  </conditionalFormatting>
  <conditionalFormatting sqref="E46:K47">
    <cfRule type="containsText" dxfId="21382" priority="301" operator="containsText" text="21">
      <formula>NOT(ISERROR(SEARCH("21",E46)))</formula>
    </cfRule>
    <cfRule type="cellIs" dxfId="21381" priority="302" operator="equal">
      <formula>"F"</formula>
    </cfRule>
    <cfRule type="containsText" dxfId="21380" priority="303" operator="containsText" text="CA">
      <formula>NOT(ISERROR(SEARCH("CA",E46)))</formula>
    </cfRule>
    <cfRule type="cellIs" dxfId="21379" priority="304" operator="equal">
      <formula>"LD"</formula>
    </cfRule>
    <cfRule type="containsText" dxfId="21378" priority="305" operator="containsText" text="V">
      <formula>NOT(ISERROR(SEARCH("V",E46)))</formula>
    </cfRule>
    <cfRule type="containsText" dxfId="21377" priority="306" operator="containsText" text="P">
      <formula>NOT(ISERROR(SEARCH("P",E46)))</formula>
    </cfRule>
    <cfRule type="cellIs" dxfId="21376" priority="307" operator="equal">
      <formula>"LL"</formula>
    </cfRule>
    <cfRule type="cellIs" dxfId="21375" priority="308" operator="equal">
      <formula>"AT"</formula>
    </cfRule>
    <cfRule type="containsText" dxfId="21374" priority="309" operator="containsText" text="B">
      <formula>NOT(ISERROR(SEARCH("B",E46)))</formula>
    </cfRule>
    <cfRule type="cellIs" dxfId="21373" priority="310" operator="equal">
      <formula>"L"</formula>
    </cfRule>
    <cfRule type="containsText" dxfId="21372" priority="311" operator="containsText" text="N">
      <formula>NOT(ISERROR(SEARCH("N",E46)))</formula>
    </cfRule>
  </conditionalFormatting>
  <conditionalFormatting sqref="E46:K47">
    <cfRule type="containsText" dxfId="21371" priority="290" operator="containsText" text="21">
      <formula>NOT(ISERROR(SEARCH("21",E46)))</formula>
    </cfRule>
    <cfRule type="cellIs" dxfId="21370" priority="291" operator="equal">
      <formula>"F"</formula>
    </cfRule>
    <cfRule type="containsText" dxfId="21369" priority="292" operator="containsText" text="CA">
      <formula>NOT(ISERROR(SEARCH("CA",E46)))</formula>
    </cfRule>
    <cfRule type="cellIs" dxfId="21368" priority="293" operator="equal">
      <formula>"LD"</formula>
    </cfRule>
    <cfRule type="containsText" dxfId="21367" priority="294" operator="containsText" text="V">
      <formula>NOT(ISERROR(SEARCH("V",E46)))</formula>
    </cfRule>
    <cfRule type="containsText" dxfId="21366" priority="295" operator="containsText" text="P">
      <formula>NOT(ISERROR(SEARCH("P",E46)))</formula>
    </cfRule>
    <cfRule type="cellIs" dxfId="21365" priority="296" operator="equal">
      <formula>"LL"</formula>
    </cfRule>
    <cfRule type="cellIs" dxfId="21364" priority="297" operator="equal">
      <formula>"AT"</formula>
    </cfRule>
    <cfRule type="containsText" dxfId="21363" priority="298" operator="containsText" text="B">
      <formula>NOT(ISERROR(SEARCH("B",E46)))</formula>
    </cfRule>
    <cfRule type="cellIs" dxfId="21362" priority="299" operator="equal">
      <formula>"L"</formula>
    </cfRule>
    <cfRule type="containsText" dxfId="21361" priority="300" operator="containsText" text="N">
      <formula>NOT(ISERROR(SEARCH("N",E46)))</formula>
    </cfRule>
  </conditionalFormatting>
  <conditionalFormatting sqref="E46:K47">
    <cfRule type="containsText" dxfId="21360" priority="279" operator="containsText" text="21">
      <formula>NOT(ISERROR(SEARCH("21",E46)))</formula>
    </cfRule>
    <cfRule type="cellIs" dxfId="21359" priority="280" operator="equal">
      <formula>"F"</formula>
    </cfRule>
    <cfRule type="containsText" dxfId="21358" priority="281" operator="containsText" text="CA">
      <formula>NOT(ISERROR(SEARCH("CA",E46)))</formula>
    </cfRule>
    <cfRule type="cellIs" dxfId="21357" priority="282" operator="equal">
      <formula>"LD"</formula>
    </cfRule>
    <cfRule type="containsText" dxfId="21356" priority="283" operator="containsText" text="V">
      <formula>NOT(ISERROR(SEARCH("V",E46)))</formula>
    </cfRule>
    <cfRule type="containsText" dxfId="21355" priority="284" operator="containsText" text="P">
      <formula>NOT(ISERROR(SEARCH("P",E46)))</formula>
    </cfRule>
    <cfRule type="cellIs" dxfId="21354" priority="285" operator="equal">
      <formula>"LL"</formula>
    </cfRule>
    <cfRule type="cellIs" dxfId="21353" priority="286" operator="equal">
      <formula>"AT"</formula>
    </cfRule>
    <cfRule type="containsText" dxfId="21352" priority="287" operator="containsText" text="B">
      <formula>NOT(ISERROR(SEARCH("B",E46)))</formula>
    </cfRule>
    <cfRule type="cellIs" dxfId="21351" priority="288" operator="equal">
      <formula>"L"</formula>
    </cfRule>
    <cfRule type="containsText" dxfId="21350" priority="289" operator="containsText" text="N">
      <formula>NOT(ISERROR(SEARCH("N",E46)))</formula>
    </cfRule>
  </conditionalFormatting>
  <conditionalFormatting sqref="E46:K47">
    <cfRule type="containsText" dxfId="21349" priority="268" operator="containsText" text="21">
      <formula>NOT(ISERROR(SEARCH("21",E46)))</formula>
    </cfRule>
    <cfRule type="cellIs" dxfId="21348" priority="269" operator="equal">
      <formula>"F"</formula>
    </cfRule>
    <cfRule type="containsText" dxfId="21347" priority="270" operator="containsText" text="CA">
      <formula>NOT(ISERROR(SEARCH("CA",E46)))</formula>
    </cfRule>
    <cfRule type="cellIs" dxfId="21346" priority="271" operator="equal">
      <formula>"LD"</formula>
    </cfRule>
    <cfRule type="containsText" dxfId="21345" priority="272" operator="containsText" text="V">
      <formula>NOT(ISERROR(SEARCH("V",E46)))</formula>
    </cfRule>
    <cfRule type="containsText" dxfId="21344" priority="273" operator="containsText" text="P">
      <formula>NOT(ISERROR(SEARCH("P",E46)))</formula>
    </cfRule>
    <cfRule type="cellIs" dxfId="21343" priority="274" operator="equal">
      <formula>"LL"</formula>
    </cfRule>
    <cfRule type="cellIs" dxfId="21342" priority="275" operator="equal">
      <formula>"AT"</formula>
    </cfRule>
    <cfRule type="containsText" dxfId="21341" priority="276" operator="containsText" text="B">
      <formula>NOT(ISERROR(SEARCH("B",E46)))</formula>
    </cfRule>
    <cfRule type="cellIs" dxfId="21340" priority="277" operator="equal">
      <formula>"L"</formula>
    </cfRule>
    <cfRule type="containsText" dxfId="21339" priority="278" operator="containsText" text="N">
      <formula>NOT(ISERROR(SEARCH("N",E46)))</formula>
    </cfRule>
  </conditionalFormatting>
  <conditionalFormatting sqref="E46:K47">
    <cfRule type="containsText" dxfId="21338" priority="257" operator="containsText" text="21">
      <formula>NOT(ISERROR(SEARCH("21",E46)))</formula>
    </cfRule>
    <cfRule type="cellIs" dxfId="21337" priority="258" operator="equal">
      <formula>"F"</formula>
    </cfRule>
    <cfRule type="containsText" dxfId="21336" priority="259" operator="containsText" text="CA">
      <formula>NOT(ISERROR(SEARCH("CA",E46)))</formula>
    </cfRule>
    <cfRule type="cellIs" dxfId="21335" priority="260" operator="equal">
      <formula>"LD"</formula>
    </cfRule>
    <cfRule type="containsText" dxfId="21334" priority="261" operator="containsText" text="V">
      <formula>NOT(ISERROR(SEARCH("V",E46)))</formula>
    </cfRule>
    <cfRule type="containsText" dxfId="21333" priority="262" operator="containsText" text="P">
      <formula>NOT(ISERROR(SEARCH("P",E46)))</formula>
    </cfRule>
    <cfRule type="cellIs" dxfId="21332" priority="263" operator="equal">
      <formula>"LL"</formula>
    </cfRule>
    <cfRule type="cellIs" dxfId="21331" priority="264" operator="equal">
      <formula>"AT"</formula>
    </cfRule>
    <cfRule type="containsText" dxfId="21330" priority="265" operator="containsText" text="B">
      <formula>NOT(ISERROR(SEARCH("B",E46)))</formula>
    </cfRule>
    <cfRule type="cellIs" dxfId="21329" priority="266" operator="equal">
      <formula>"L"</formula>
    </cfRule>
    <cfRule type="containsText" dxfId="21328" priority="267" operator="containsText" text="N">
      <formula>NOT(ISERROR(SEARCH("N",E46)))</formula>
    </cfRule>
  </conditionalFormatting>
  <conditionalFormatting sqref="E46:K47">
    <cfRule type="containsText" dxfId="21327" priority="246" operator="containsText" text="21">
      <formula>NOT(ISERROR(SEARCH("21",E46)))</formula>
    </cfRule>
    <cfRule type="cellIs" dxfId="21326" priority="247" operator="equal">
      <formula>"F"</formula>
    </cfRule>
    <cfRule type="containsText" dxfId="21325" priority="248" operator="containsText" text="CA">
      <formula>NOT(ISERROR(SEARCH("CA",E46)))</formula>
    </cfRule>
    <cfRule type="cellIs" dxfId="21324" priority="249" operator="equal">
      <formula>"LD"</formula>
    </cfRule>
    <cfRule type="containsText" dxfId="21323" priority="250" operator="containsText" text="V">
      <formula>NOT(ISERROR(SEARCH("V",E46)))</formula>
    </cfRule>
    <cfRule type="containsText" dxfId="21322" priority="251" operator="containsText" text="P">
      <formula>NOT(ISERROR(SEARCH("P",E46)))</formula>
    </cfRule>
    <cfRule type="cellIs" dxfId="21321" priority="252" operator="equal">
      <formula>"LL"</formula>
    </cfRule>
    <cfRule type="cellIs" dxfId="21320" priority="253" operator="equal">
      <formula>"AT"</formula>
    </cfRule>
    <cfRule type="containsText" dxfId="21319" priority="254" operator="containsText" text="B">
      <formula>NOT(ISERROR(SEARCH("B",E46)))</formula>
    </cfRule>
    <cfRule type="cellIs" dxfId="21318" priority="255" operator="equal">
      <formula>"L"</formula>
    </cfRule>
    <cfRule type="containsText" dxfId="21317" priority="256" operator="containsText" text="N">
      <formula>NOT(ISERROR(SEARCH("N",E46)))</formula>
    </cfRule>
  </conditionalFormatting>
  <conditionalFormatting sqref="E48:K49">
    <cfRule type="containsText" dxfId="21316" priority="235" operator="containsText" text="21">
      <formula>NOT(ISERROR(SEARCH("21",E48)))</formula>
    </cfRule>
    <cfRule type="cellIs" dxfId="21315" priority="236" operator="equal">
      <formula>"F"</formula>
    </cfRule>
    <cfRule type="containsText" dxfId="21314" priority="237" operator="containsText" text="CA">
      <formula>NOT(ISERROR(SEARCH("CA",E48)))</formula>
    </cfRule>
    <cfRule type="cellIs" dxfId="21313" priority="238" operator="equal">
      <formula>"LD"</formula>
    </cfRule>
    <cfRule type="containsText" dxfId="21312" priority="239" operator="containsText" text="V">
      <formula>NOT(ISERROR(SEARCH("V",E48)))</formula>
    </cfRule>
    <cfRule type="containsText" dxfId="21311" priority="240" operator="containsText" text="P">
      <formula>NOT(ISERROR(SEARCH("P",E48)))</formula>
    </cfRule>
    <cfRule type="cellIs" dxfId="21310" priority="241" operator="equal">
      <formula>"LL"</formula>
    </cfRule>
    <cfRule type="cellIs" dxfId="21309" priority="242" operator="equal">
      <formula>"AT"</formula>
    </cfRule>
    <cfRule type="containsText" dxfId="21308" priority="243" operator="containsText" text="B">
      <formula>NOT(ISERROR(SEARCH("B",E48)))</formula>
    </cfRule>
    <cfRule type="cellIs" dxfId="21307" priority="244" operator="equal">
      <formula>"L"</formula>
    </cfRule>
    <cfRule type="containsText" dxfId="21306" priority="245" operator="containsText" text="N">
      <formula>NOT(ISERROR(SEARCH("N",E48)))</formula>
    </cfRule>
  </conditionalFormatting>
  <conditionalFormatting sqref="E48:K49">
    <cfRule type="containsText" dxfId="21305" priority="224" operator="containsText" text="21">
      <formula>NOT(ISERROR(SEARCH("21",E48)))</formula>
    </cfRule>
    <cfRule type="cellIs" dxfId="21304" priority="225" operator="equal">
      <formula>"F"</formula>
    </cfRule>
    <cfRule type="containsText" dxfId="21303" priority="226" operator="containsText" text="CA">
      <formula>NOT(ISERROR(SEARCH("CA",E48)))</formula>
    </cfRule>
    <cfRule type="cellIs" dxfId="21302" priority="227" operator="equal">
      <formula>"LD"</formula>
    </cfRule>
    <cfRule type="containsText" dxfId="21301" priority="228" operator="containsText" text="V">
      <formula>NOT(ISERROR(SEARCH("V",E48)))</formula>
    </cfRule>
    <cfRule type="containsText" dxfId="21300" priority="229" operator="containsText" text="P">
      <formula>NOT(ISERROR(SEARCH("P",E48)))</formula>
    </cfRule>
    <cfRule type="cellIs" dxfId="21299" priority="230" operator="equal">
      <formula>"LL"</formula>
    </cfRule>
    <cfRule type="cellIs" dxfId="21298" priority="231" operator="equal">
      <formula>"AT"</formula>
    </cfRule>
    <cfRule type="containsText" dxfId="21297" priority="232" operator="containsText" text="B">
      <formula>NOT(ISERROR(SEARCH("B",E48)))</formula>
    </cfRule>
    <cfRule type="cellIs" dxfId="21296" priority="233" operator="equal">
      <formula>"L"</formula>
    </cfRule>
    <cfRule type="containsText" dxfId="21295" priority="234" operator="containsText" text="N">
      <formula>NOT(ISERROR(SEARCH("N",E48)))</formula>
    </cfRule>
  </conditionalFormatting>
  <conditionalFormatting sqref="E48:K49">
    <cfRule type="containsText" dxfId="21294" priority="213" operator="containsText" text="21">
      <formula>NOT(ISERROR(SEARCH("21",E48)))</formula>
    </cfRule>
    <cfRule type="cellIs" dxfId="21293" priority="214" operator="equal">
      <formula>"F"</formula>
    </cfRule>
    <cfRule type="containsText" dxfId="21292" priority="215" operator="containsText" text="CA">
      <formula>NOT(ISERROR(SEARCH("CA",E48)))</formula>
    </cfRule>
    <cfRule type="cellIs" dxfId="21291" priority="216" operator="equal">
      <formula>"LD"</formula>
    </cfRule>
    <cfRule type="containsText" dxfId="21290" priority="217" operator="containsText" text="V">
      <formula>NOT(ISERROR(SEARCH("V",E48)))</formula>
    </cfRule>
    <cfRule type="containsText" dxfId="21289" priority="218" operator="containsText" text="P">
      <formula>NOT(ISERROR(SEARCH("P",E48)))</formula>
    </cfRule>
    <cfRule type="cellIs" dxfId="21288" priority="219" operator="equal">
      <formula>"LL"</formula>
    </cfRule>
    <cfRule type="cellIs" dxfId="21287" priority="220" operator="equal">
      <formula>"AT"</formula>
    </cfRule>
    <cfRule type="containsText" dxfId="21286" priority="221" operator="containsText" text="B">
      <formula>NOT(ISERROR(SEARCH("B",E48)))</formula>
    </cfRule>
    <cfRule type="cellIs" dxfId="21285" priority="222" operator="equal">
      <formula>"L"</formula>
    </cfRule>
    <cfRule type="containsText" dxfId="21284" priority="223" operator="containsText" text="N">
      <formula>NOT(ISERROR(SEARCH("N",E48)))</formula>
    </cfRule>
  </conditionalFormatting>
  <conditionalFormatting sqref="E30:K45">
    <cfRule type="containsText" dxfId="21283" priority="111" operator="containsText" text="21">
      <formula>NOT(ISERROR(SEARCH("21",E30)))</formula>
    </cfRule>
    <cfRule type="cellIs" dxfId="21282" priority="112" operator="equal">
      <formula>"F"</formula>
    </cfRule>
    <cfRule type="containsText" dxfId="21281" priority="113" operator="containsText" text="CA">
      <formula>NOT(ISERROR(SEARCH("CA",E30)))</formula>
    </cfRule>
    <cfRule type="cellIs" dxfId="21280" priority="114" operator="equal">
      <formula>"LD"</formula>
    </cfRule>
    <cfRule type="containsText" dxfId="21279" priority="115" operator="containsText" text="V">
      <formula>NOT(ISERROR(SEARCH("V",E30)))</formula>
    </cfRule>
    <cfRule type="containsText" dxfId="21278" priority="116" operator="containsText" text="P">
      <formula>NOT(ISERROR(SEARCH("P",E30)))</formula>
    </cfRule>
    <cfRule type="cellIs" dxfId="21277" priority="117" operator="equal">
      <formula>"LL"</formula>
    </cfRule>
    <cfRule type="cellIs" dxfId="21276" priority="118" operator="equal">
      <formula>"AT"</formula>
    </cfRule>
    <cfRule type="containsText" dxfId="21275" priority="119" operator="containsText" text="B">
      <formula>NOT(ISERROR(SEARCH("B",E30)))</formula>
    </cfRule>
    <cfRule type="cellIs" dxfId="21274" priority="120" operator="equal">
      <formula>"L"</formula>
    </cfRule>
    <cfRule type="containsText" dxfId="21273" priority="121" operator="containsText" text="N">
      <formula>NOT(ISERROR(SEARCH("N",E30)))</formula>
    </cfRule>
  </conditionalFormatting>
  <conditionalFormatting sqref="E30:K45">
    <cfRule type="containsText" dxfId="21272" priority="100" operator="containsText" text="21">
      <formula>NOT(ISERROR(SEARCH("21",E30)))</formula>
    </cfRule>
    <cfRule type="cellIs" dxfId="21271" priority="101" operator="equal">
      <formula>"F"</formula>
    </cfRule>
    <cfRule type="containsText" dxfId="21270" priority="102" operator="containsText" text="CA">
      <formula>NOT(ISERROR(SEARCH("CA",E30)))</formula>
    </cfRule>
    <cfRule type="cellIs" dxfId="21269" priority="103" operator="equal">
      <formula>"LD"</formula>
    </cfRule>
    <cfRule type="containsText" dxfId="21268" priority="104" operator="containsText" text="V">
      <formula>NOT(ISERROR(SEARCH("V",E30)))</formula>
    </cfRule>
    <cfRule type="containsText" dxfId="21267" priority="105" operator="containsText" text="P">
      <formula>NOT(ISERROR(SEARCH("P",E30)))</formula>
    </cfRule>
    <cfRule type="cellIs" dxfId="21266" priority="106" operator="equal">
      <formula>"LL"</formula>
    </cfRule>
    <cfRule type="cellIs" dxfId="21265" priority="107" operator="equal">
      <formula>"AT"</formula>
    </cfRule>
    <cfRule type="containsText" dxfId="21264" priority="108" operator="containsText" text="B">
      <formula>NOT(ISERROR(SEARCH("B",E30)))</formula>
    </cfRule>
    <cfRule type="cellIs" dxfId="21263" priority="109" operator="equal">
      <formula>"L"</formula>
    </cfRule>
    <cfRule type="containsText" dxfId="21262" priority="110" operator="containsText" text="N">
      <formula>NOT(ISERROR(SEARCH("N",E30)))</formula>
    </cfRule>
  </conditionalFormatting>
  <conditionalFormatting sqref="E30:K45">
    <cfRule type="containsText" dxfId="21261" priority="89" operator="containsText" text="21">
      <formula>NOT(ISERROR(SEARCH("21",E30)))</formula>
    </cfRule>
    <cfRule type="cellIs" dxfId="21260" priority="90" operator="equal">
      <formula>"F"</formula>
    </cfRule>
    <cfRule type="containsText" dxfId="21259" priority="91" operator="containsText" text="CA">
      <formula>NOT(ISERROR(SEARCH("CA",E30)))</formula>
    </cfRule>
    <cfRule type="cellIs" dxfId="21258" priority="92" operator="equal">
      <formula>"LD"</formula>
    </cfRule>
    <cfRule type="containsText" dxfId="21257" priority="93" operator="containsText" text="V">
      <formula>NOT(ISERROR(SEARCH("V",E30)))</formula>
    </cfRule>
    <cfRule type="containsText" dxfId="21256" priority="94" operator="containsText" text="P">
      <formula>NOT(ISERROR(SEARCH("P",E30)))</formula>
    </cfRule>
    <cfRule type="cellIs" dxfId="21255" priority="95" operator="equal">
      <formula>"LL"</formula>
    </cfRule>
    <cfRule type="cellIs" dxfId="21254" priority="96" operator="equal">
      <formula>"AT"</formula>
    </cfRule>
    <cfRule type="containsText" dxfId="21253" priority="97" operator="containsText" text="B">
      <formula>NOT(ISERROR(SEARCH("B",E30)))</formula>
    </cfRule>
    <cfRule type="cellIs" dxfId="21252" priority="98" operator="equal">
      <formula>"L"</formula>
    </cfRule>
    <cfRule type="containsText" dxfId="21251" priority="99" operator="containsText" text="N">
      <formula>NOT(ISERROR(SEARCH("N",E30)))</formula>
    </cfRule>
  </conditionalFormatting>
  <conditionalFormatting sqref="E30:K45">
    <cfRule type="containsText" dxfId="21250" priority="78" operator="containsText" text="21">
      <formula>NOT(ISERROR(SEARCH("21",E30)))</formula>
    </cfRule>
    <cfRule type="cellIs" dxfId="21249" priority="79" operator="equal">
      <formula>"F"</formula>
    </cfRule>
    <cfRule type="containsText" dxfId="21248" priority="80" operator="containsText" text="CA">
      <formula>NOT(ISERROR(SEARCH("CA",E30)))</formula>
    </cfRule>
    <cfRule type="cellIs" dxfId="21247" priority="81" operator="equal">
      <formula>"LD"</formula>
    </cfRule>
    <cfRule type="containsText" dxfId="21246" priority="82" operator="containsText" text="V">
      <formula>NOT(ISERROR(SEARCH("V",E30)))</formula>
    </cfRule>
    <cfRule type="containsText" dxfId="21245" priority="83" operator="containsText" text="P">
      <formula>NOT(ISERROR(SEARCH("P",E30)))</formula>
    </cfRule>
    <cfRule type="cellIs" dxfId="21244" priority="84" operator="equal">
      <formula>"LL"</formula>
    </cfRule>
    <cfRule type="cellIs" dxfId="21243" priority="85" operator="equal">
      <formula>"AT"</formula>
    </cfRule>
    <cfRule type="containsText" dxfId="21242" priority="86" operator="containsText" text="B">
      <formula>NOT(ISERROR(SEARCH("B",E30)))</formula>
    </cfRule>
    <cfRule type="cellIs" dxfId="21241" priority="87" operator="equal">
      <formula>"L"</formula>
    </cfRule>
    <cfRule type="containsText" dxfId="21240" priority="88" operator="containsText" text="N">
      <formula>NOT(ISERROR(SEARCH("N",E30)))</formula>
    </cfRule>
  </conditionalFormatting>
  <conditionalFormatting sqref="E30:K45">
    <cfRule type="containsText" dxfId="21239" priority="67" operator="containsText" text="21">
      <formula>NOT(ISERROR(SEARCH("21",E30)))</formula>
    </cfRule>
    <cfRule type="cellIs" dxfId="21238" priority="68" operator="equal">
      <formula>"F"</formula>
    </cfRule>
    <cfRule type="containsText" dxfId="21237" priority="69" operator="containsText" text="CA">
      <formula>NOT(ISERROR(SEARCH("CA",E30)))</formula>
    </cfRule>
    <cfRule type="cellIs" dxfId="21236" priority="70" operator="equal">
      <formula>"LD"</formula>
    </cfRule>
    <cfRule type="containsText" dxfId="21235" priority="71" operator="containsText" text="V">
      <formula>NOT(ISERROR(SEARCH("V",E30)))</formula>
    </cfRule>
    <cfRule type="containsText" dxfId="21234" priority="72" operator="containsText" text="P">
      <formula>NOT(ISERROR(SEARCH("P",E30)))</formula>
    </cfRule>
    <cfRule type="cellIs" dxfId="21233" priority="73" operator="equal">
      <formula>"LL"</formula>
    </cfRule>
    <cfRule type="cellIs" dxfId="21232" priority="74" operator="equal">
      <formula>"AT"</formula>
    </cfRule>
    <cfRule type="containsText" dxfId="21231" priority="75" operator="containsText" text="B">
      <formula>NOT(ISERROR(SEARCH("B",E30)))</formula>
    </cfRule>
    <cfRule type="cellIs" dxfId="21230" priority="76" operator="equal">
      <formula>"L"</formula>
    </cfRule>
    <cfRule type="containsText" dxfId="21229" priority="77" operator="containsText" text="N">
      <formula>NOT(ISERROR(SEARCH("N",E30)))</formula>
    </cfRule>
  </conditionalFormatting>
  <conditionalFormatting sqref="E30:K45">
    <cfRule type="containsText" dxfId="21228" priority="56" operator="containsText" text="21">
      <formula>NOT(ISERROR(SEARCH("21",E30)))</formula>
    </cfRule>
    <cfRule type="cellIs" dxfId="21227" priority="57" operator="equal">
      <formula>"F"</formula>
    </cfRule>
    <cfRule type="containsText" dxfId="21226" priority="58" operator="containsText" text="CA">
      <formula>NOT(ISERROR(SEARCH("CA",E30)))</formula>
    </cfRule>
    <cfRule type="cellIs" dxfId="21225" priority="59" operator="equal">
      <formula>"LD"</formula>
    </cfRule>
    <cfRule type="containsText" dxfId="21224" priority="60" operator="containsText" text="V">
      <formula>NOT(ISERROR(SEARCH("V",E30)))</formula>
    </cfRule>
    <cfRule type="containsText" dxfId="21223" priority="61" operator="containsText" text="P">
      <formula>NOT(ISERROR(SEARCH("P",E30)))</formula>
    </cfRule>
    <cfRule type="cellIs" dxfId="21222" priority="62" operator="equal">
      <formula>"LL"</formula>
    </cfRule>
    <cfRule type="cellIs" dxfId="21221" priority="63" operator="equal">
      <formula>"AT"</formula>
    </cfRule>
    <cfRule type="containsText" dxfId="21220" priority="64" operator="containsText" text="B">
      <formula>NOT(ISERROR(SEARCH("B",E30)))</formula>
    </cfRule>
    <cfRule type="cellIs" dxfId="21219" priority="65" operator="equal">
      <formula>"L"</formula>
    </cfRule>
    <cfRule type="containsText" dxfId="21218" priority="66" operator="containsText" text="N">
      <formula>NOT(ISERROR(SEARCH("N",E30)))</formula>
    </cfRule>
  </conditionalFormatting>
  <conditionalFormatting sqref="E30:K45">
    <cfRule type="containsText" dxfId="21217" priority="45" operator="containsText" text="21">
      <formula>NOT(ISERROR(SEARCH("21",E30)))</formula>
    </cfRule>
    <cfRule type="cellIs" dxfId="21216" priority="46" operator="equal">
      <formula>"F"</formula>
    </cfRule>
    <cfRule type="containsText" dxfId="21215" priority="47" operator="containsText" text="CA">
      <formula>NOT(ISERROR(SEARCH("CA",E30)))</formula>
    </cfRule>
    <cfRule type="cellIs" dxfId="21214" priority="48" operator="equal">
      <formula>"LD"</formula>
    </cfRule>
    <cfRule type="containsText" dxfId="21213" priority="49" operator="containsText" text="V">
      <formula>NOT(ISERROR(SEARCH("V",E30)))</formula>
    </cfRule>
    <cfRule type="containsText" dxfId="21212" priority="50" operator="containsText" text="P">
      <formula>NOT(ISERROR(SEARCH("P",E30)))</formula>
    </cfRule>
    <cfRule type="cellIs" dxfId="21211" priority="51" operator="equal">
      <formula>"LL"</formula>
    </cfRule>
    <cfRule type="cellIs" dxfId="21210" priority="52" operator="equal">
      <formula>"AT"</formula>
    </cfRule>
    <cfRule type="containsText" dxfId="21209" priority="53" operator="containsText" text="B">
      <formula>NOT(ISERROR(SEARCH("B",E30)))</formula>
    </cfRule>
    <cfRule type="cellIs" dxfId="21208" priority="54" operator="equal">
      <formula>"L"</formula>
    </cfRule>
    <cfRule type="containsText" dxfId="21207" priority="55" operator="containsText" text="N">
      <formula>NOT(ISERROR(SEARCH("N",E30)))</formula>
    </cfRule>
  </conditionalFormatting>
  <conditionalFormatting sqref="E30:K45">
    <cfRule type="containsText" dxfId="21206" priority="34" operator="containsText" text="21">
      <formula>NOT(ISERROR(SEARCH("21",E30)))</formula>
    </cfRule>
    <cfRule type="cellIs" dxfId="21205" priority="35" operator="equal">
      <formula>"F"</formula>
    </cfRule>
    <cfRule type="containsText" dxfId="21204" priority="36" operator="containsText" text="CA">
      <formula>NOT(ISERROR(SEARCH("CA",E30)))</formula>
    </cfRule>
    <cfRule type="cellIs" dxfId="21203" priority="37" operator="equal">
      <formula>"LD"</formula>
    </cfRule>
    <cfRule type="containsText" dxfId="21202" priority="38" operator="containsText" text="V">
      <formula>NOT(ISERROR(SEARCH("V",E30)))</formula>
    </cfRule>
    <cfRule type="containsText" dxfId="21201" priority="39" operator="containsText" text="P">
      <formula>NOT(ISERROR(SEARCH("P",E30)))</formula>
    </cfRule>
    <cfRule type="cellIs" dxfId="21200" priority="40" operator="equal">
      <formula>"LL"</formula>
    </cfRule>
    <cfRule type="cellIs" dxfId="21199" priority="41" operator="equal">
      <formula>"AT"</formula>
    </cfRule>
    <cfRule type="containsText" dxfId="21198" priority="42" operator="containsText" text="B">
      <formula>NOT(ISERROR(SEARCH("B",E30)))</formula>
    </cfRule>
    <cfRule type="cellIs" dxfId="21197" priority="43" operator="equal">
      <formula>"L"</formula>
    </cfRule>
    <cfRule type="containsText" dxfId="21196" priority="44" operator="containsText" text="N">
      <formula>NOT(ISERROR(SEARCH("N",E30)))</formula>
    </cfRule>
  </conditionalFormatting>
  <conditionalFormatting sqref="E30:K45">
    <cfRule type="containsText" dxfId="21195" priority="23" operator="containsText" text="21">
      <formula>NOT(ISERROR(SEARCH("21",E30)))</formula>
    </cfRule>
    <cfRule type="cellIs" dxfId="21194" priority="24" operator="equal">
      <formula>"F"</formula>
    </cfRule>
    <cfRule type="containsText" dxfId="21193" priority="25" operator="containsText" text="CA">
      <formula>NOT(ISERROR(SEARCH("CA",E30)))</formula>
    </cfRule>
    <cfRule type="cellIs" dxfId="21192" priority="26" operator="equal">
      <formula>"LD"</formula>
    </cfRule>
    <cfRule type="containsText" dxfId="21191" priority="27" operator="containsText" text="V">
      <formula>NOT(ISERROR(SEARCH("V",E30)))</formula>
    </cfRule>
    <cfRule type="containsText" dxfId="21190" priority="28" operator="containsText" text="P">
      <formula>NOT(ISERROR(SEARCH("P",E30)))</formula>
    </cfRule>
    <cfRule type="cellIs" dxfId="21189" priority="29" operator="equal">
      <formula>"LL"</formula>
    </cfRule>
    <cfRule type="cellIs" dxfId="21188" priority="30" operator="equal">
      <formula>"AT"</formula>
    </cfRule>
    <cfRule type="containsText" dxfId="21187" priority="31" operator="containsText" text="B">
      <formula>NOT(ISERROR(SEARCH("B",E30)))</formula>
    </cfRule>
    <cfRule type="cellIs" dxfId="21186" priority="32" operator="equal">
      <formula>"L"</formula>
    </cfRule>
    <cfRule type="containsText" dxfId="21185" priority="33" operator="containsText" text="N">
      <formula>NOT(ISERROR(SEARCH("N",E30)))</formula>
    </cfRule>
  </conditionalFormatting>
  <conditionalFormatting sqref="E30:K45">
    <cfRule type="containsText" dxfId="21184" priority="12" operator="containsText" text="21">
      <formula>NOT(ISERROR(SEARCH("21",E30)))</formula>
    </cfRule>
    <cfRule type="cellIs" dxfId="21183" priority="13" operator="equal">
      <formula>"F"</formula>
    </cfRule>
    <cfRule type="containsText" dxfId="21182" priority="14" operator="containsText" text="CA">
      <formula>NOT(ISERROR(SEARCH("CA",E30)))</formula>
    </cfRule>
    <cfRule type="cellIs" dxfId="21181" priority="15" operator="equal">
      <formula>"LD"</formula>
    </cfRule>
    <cfRule type="containsText" dxfId="21180" priority="16" operator="containsText" text="V">
      <formula>NOT(ISERROR(SEARCH("V",E30)))</formula>
    </cfRule>
    <cfRule type="containsText" dxfId="21179" priority="17" operator="containsText" text="P">
      <formula>NOT(ISERROR(SEARCH("P",E30)))</formula>
    </cfRule>
    <cfRule type="cellIs" dxfId="21178" priority="18" operator="equal">
      <formula>"LL"</formula>
    </cfRule>
    <cfRule type="cellIs" dxfId="21177" priority="19" operator="equal">
      <formula>"AT"</formula>
    </cfRule>
    <cfRule type="containsText" dxfId="21176" priority="20" operator="containsText" text="B">
      <formula>NOT(ISERROR(SEARCH("B",E30)))</formula>
    </cfRule>
    <cfRule type="cellIs" dxfId="21175" priority="21" operator="equal">
      <formula>"L"</formula>
    </cfRule>
    <cfRule type="containsText" dxfId="21174" priority="22" operator="containsText" text="N">
      <formula>NOT(ISERROR(SEARCH("N",E30)))</formula>
    </cfRule>
  </conditionalFormatting>
  <conditionalFormatting sqref="E30:K45">
    <cfRule type="containsText" dxfId="21173" priority="1" operator="containsText" text="21">
      <formula>NOT(ISERROR(SEARCH("21",E30)))</formula>
    </cfRule>
    <cfRule type="cellIs" dxfId="21172" priority="2" operator="equal">
      <formula>"F"</formula>
    </cfRule>
    <cfRule type="containsText" dxfId="21171" priority="3" operator="containsText" text="CA">
      <formula>NOT(ISERROR(SEARCH("CA",E30)))</formula>
    </cfRule>
    <cfRule type="cellIs" dxfId="21170" priority="4" operator="equal">
      <formula>"LD"</formula>
    </cfRule>
    <cfRule type="containsText" dxfId="21169" priority="5" operator="containsText" text="V">
      <formula>NOT(ISERROR(SEARCH("V",E30)))</formula>
    </cfRule>
    <cfRule type="containsText" dxfId="21168" priority="6" operator="containsText" text="P">
      <formula>NOT(ISERROR(SEARCH("P",E30)))</formula>
    </cfRule>
    <cfRule type="cellIs" dxfId="21167" priority="7" operator="equal">
      <formula>"LL"</formula>
    </cfRule>
    <cfRule type="cellIs" dxfId="21166" priority="8" operator="equal">
      <formula>"AT"</formula>
    </cfRule>
    <cfRule type="containsText" dxfId="21165" priority="9" operator="containsText" text="B">
      <formula>NOT(ISERROR(SEARCH("B",E30)))</formula>
    </cfRule>
    <cfRule type="cellIs" dxfId="21164" priority="10" operator="equal">
      <formula>"L"</formula>
    </cfRule>
    <cfRule type="containsText" dxfId="21163" priority="11" operator="containsText" text="N">
      <formula>NOT(ISERROR(SEARCH("N",E30)))</formula>
    </cfRule>
  </conditionalFormatting>
  <dataValidations disablePrompts="1" count="1">
    <dataValidation type="list" allowBlank="1" showInputMessage="1" showErrorMessage="1" sqref="C4" xr:uid="{00000000-0002-0000-0100-000000000000}">
      <formula1>$C$1:$C$2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3" tint="0.39997558519241921"/>
    <pageSetUpPr fitToPage="1"/>
  </sheetPr>
  <dimension ref="A1:EI122"/>
  <sheetViews>
    <sheetView showGridLines="0" topLeftCell="B1" zoomScale="90" zoomScaleNormal="90" zoomScalePageLayoutView="60" workbookViewId="0">
      <pane xSplit="5" ySplit="6" topLeftCell="G51" activePane="bottomRight" state="frozen"/>
      <selection activeCell="F43" sqref="F43"/>
      <selection pane="topRight" activeCell="F43" sqref="F43"/>
      <selection pane="bottomLeft" activeCell="F43" sqref="F43"/>
      <selection pane="bottomRight" activeCell="AI73" sqref="AI73"/>
    </sheetView>
  </sheetViews>
  <sheetFormatPr baseColWidth="10" defaultColWidth="11.453125" defaultRowHeight="14.5" x14ac:dyDescent="0.35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54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9.269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08" width="11.453125" style="11"/>
    <col min="109" max="138" width="11.453125" style="9"/>
    <col min="140" max="16384" width="11.453125" style="8"/>
  </cols>
  <sheetData>
    <row r="1" spans="1:139" s="25" customFormat="1" ht="14" x14ac:dyDescent="0.3">
      <c r="A1" s="58"/>
      <c r="B1" s="58"/>
      <c r="C1" s="58"/>
      <c r="D1" s="64"/>
      <c r="E1" s="58"/>
      <c r="F1" s="27"/>
      <c r="G1" s="28"/>
      <c r="H1" s="29"/>
      <c r="I1" s="29"/>
      <c r="J1" s="30"/>
      <c r="K1" s="30"/>
      <c r="L1" s="31"/>
      <c r="M1" s="31"/>
      <c r="N1" s="28"/>
      <c r="O1" s="31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00!BR$7:BR$98</v>
      </c>
      <c r="BS1" s="151" t="str">
        <f t="shared" si="0"/>
        <v>00!BS$7:BS$98</v>
      </c>
      <c r="BT1" s="151" t="str">
        <f t="shared" si="0"/>
        <v>00!BT$7:BT$98</v>
      </c>
      <c r="BU1" s="151" t="str">
        <f t="shared" si="0"/>
        <v>00!BU$7:BU$98</v>
      </c>
      <c r="BV1" s="151" t="str">
        <f t="shared" si="0"/>
        <v>00!BV$7:BV$98</v>
      </c>
      <c r="BW1" s="151" t="str">
        <f t="shared" si="0"/>
        <v>00!BW$7:BW$98</v>
      </c>
      <c r="BX1" s="151" t="str">
        <f t="shared" si="0"/>
        <v>00!BX$7:BX$98</v>
      </c>
      <c r="BY1" s="151" t="str">
        <f t="shared" si="0"/>
        <v>00!BY$7:BY$98</v>
      </c>
      <c r="BZ1" s="151" t="str">
        <f t="shared" si="0"/>
        <v>00!BZ$7:BZ$98</v>
      </c>
      <c r="CA1" s="151" t="str">
        <f t="shared" si="0"/>
        <v>00!CA$7:CA$98</v>
      </c>
      <c r="CB1" s="151" t="str">
        <f t="shared" si="0"/>
        <v>00!CB$7:CB$98</v>
      </c>
      <c r="CC1" s="151" t="str">
        <f t="shared" si="0"/>
        <v>00!CC$7:CC$98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00!CD$7:CD$98</v>
      </c>
      <c r="CE1" s="151" t="str">
        <f t="shared" si="0"/>
        <v>00!CE$7:CE$98</v>
      </c>
      <c r="CF1" s="151" t="str">
        <f t="shared" si="0"/>
        <v>00!CF$7:CF$98</v>
      </c>
      <c r="CG1" s="151" t="str">
        <f t="shared" si="0"/>
        <v>00!CG$7:CG$98</v>
      </c>
      <c r="CH1" s="151" t="str">
        <f t="shared" si="0"/>
        <v>00!CH$7:CH$98</v>
      </c>
      <c r="CI1" s="151" t="str">
        <f t="shared" si="0"/>
        <v>00!CI$7:CI$98</v>
      </c>
      <c r="CJ1" s="151" t="str">
        <f t="shared" si="0"/>
        <v>00!CJ$7:CJ$98</v>
      </c>
      <c r="CK1" s="151" t="str">
        <f t="shared" si="0"/>
        <v>00!CK$7:CK$98</v>
      </c>
      <c r="CL1" s="151" t="str">
        <f t="shared" si="0"/>
        <v>00!CL$7:CL$98</v>
      </c>
      <c r="CM1" s="151" t="str">
        <f t="shared" si="0"/>
        <v>00!CM$7:CM$98</v>
      </c>
      <c r="CN1" s="151" t="str">
        <f t="shared" si="0"/>
        <v>00!CN$7:CN$98</v>
      </c>
      <c r="CO1" s="151" t="str">
        <f t="shared" si="0"/>
        <v>00!CO$7:CO$98</v>
      </c>
      <c r="CP1" s="151" t="str">
        <f t="shared" si="0"/>
        <v>00!CP$7:CP$98</v>
      </c>
      <c r="CQ1" s="151" t="str">
        <f t="shared" si="0"/>
        <v>00!CQ$7:CQ$98</v>
      </c>
      <c r="CR1" s="151" t="str">
        <f t="shared" si="0"/>
        <v>00!CR$7:CR$98</v>
      </c>
      <c r="CS1" s="151" t="str">
        <f t="shared" si="0"/>
        <v>00!CS$7:CS$98</v>
      </c>
      <c r="CV1" s="210"/>
      <c r="CW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00!CW$7:CW$98</v>
      </c>
      <c r="CX1" s="151"/>
      <c r="CY1" s="151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</row>
    <row r="2" spans="1:139" s="182" customFormat="1" ht="14" x14ac:dyDescent="0.25">
      <c r="A2" s="179"/>
      <c r="B2" s="184"/>
      <c r="C2" s="179"/>
      <c r="D2" s="179"/>
      <c r="E2" s="179"/>
      <c r="F2" s="180"/>
      <c r="G2" s="183">
        <f>$G$6-DATE(YEAR($G$6),1,0)</f>
        <v>1</v>
      </c>
      <c r="H2" s="183">
        <f>G2+1</f>
        <v>2</v>
      </c>
      <c r="I2" s="183">
        <f t="shared" ref="I2:AJ2" si="1">H2+1</f>
        <v>3</v>
      </c>
      <c r="J2" s="183">
        <f t="shared" si="1"/>
        <v>4</v>
      </c>
      <c r="K2" s="183">
        <f t="shared" si="1"/>
        <v>5</v>
      </c>
      <c r="L2" s="183">
        <f t="shared" si="1"/>
        <v>6</v>
      </c>
      <c r="M2" s="183">
        <f t="shared" si="1"/>
        <v>7</v>
      </c>
      <c r="N2" s="183">
        <f t="shared" si="1"/>
        <v>8</v>
      </c>
      <c r="O2" s="183">
        <f t="shared" si="1"/>
        <v>9</v>
      </c>
      <c r="P2" s="183">
        <f t="shared" si="1"/>
        <v>10</v>
      </c>
      <c r="Q2" s="183">
        <f t="shared" si="1"/>
        <v>11</v>
      </c>
      <c r="R2" s="183">
        <f t="shared" si="1"/>
        <v>12</v>
      </c>
      <c r="S2" s="183">
        <f t="shared" si="1"/>
        <v>13</v>
      </c>
      <c r="T2" s="183">
        <f t="shared" si="1"/>
        <v>14</v>
      </c>
      <c r="U2" s="183">
        <f t="shared" si="1"/>
        <v>15</v>
      </c>
      <c r="V2" s="183">
        <f t="shared" si="1"/>
        <v>16</v>
      </c>
      <c r="W2" s="183">
        <f t="shared" si="1"/>
        <v>17</v>
      </c>
      <c r="X2" s="183">
        <f t="shared" si="1"/>
        <v>18</v>
      </c>
      <c r="Y2" s="183">
        <f t="shared" si="1"/>
        <v>19</v>
      </c>
      <c r="Z2" s="183">
        <f t="shared" si="1"/>
        <v>20</v>
      </c>
      <c r="AA2" s="183">
        <f t="shared" si="1"/>
        <v>21</v>
      </c>
      <c r="AB2" s="183">
        <f t="shared" si="1"/>
        <v>22</v>
      </c>
      <c r="AC2" s="183">
        <f t="shared" si="1"/>
        <v>23</v>
      </c>
      <c r="AD2" s="183">
        <f t="shared" si="1"/>
        <v>24</v>
      </c>
      <c r="AE2" s="183">
        <f t="shared" si="1"/>
        <v>25</v>
      </c>
      <c r="AF2" s="183">
        <f t="shared" si="1"/>
        <v>26</v>
      </c>
      <c r="AG2" s="183">
        <f t="shared" si="1"/>
        <v>27</v>
      </c>
      <c r="AH2" s="183">
        <f t="shared" si="1"/>
        <v>28</v>
      </c>
      <c r="AI2" s="183">
        <f t="shared" si="1"/>
        <v>29</v>
      </c>
      <c r="AJ2" s="183">
        <f t="shared" si="1"/>
        <v>30</v>
      </c>
      <c r="AK2" s="183">
        <f>AJ2+1</f>
        <v>31</v>
      </c>
      <c r="AL2" s="181"/>
      <c r="AM2" s="181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00!$E$7:$E$99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W2" s="214"/>
      <c r="CX2" s="214"/>
      <c r="CY2" s="214"/>
    </row>
    <row r="3" spans="1:139" ht="36" customHeight="1" thickBot="1" x14ac:dyDescent="0.35">
      <c r="G3" s="103">
        <f>COUNTIF('Diseño Patrón'!$A$95:$A$108,G$6)</f>
        <v>1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1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  <c r="DD3" s="9"/>
      <c r="EI3" s="8"/>
    </row>
    <row r="4" spans="1:139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19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4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39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X</v>
      </c>
      <c r="H5" s="13" t="str">
        <f>IF(LEFT(UPPER(TEXT(H6,"DDD")),2)="MI","X",LEFT(UPPER(TEXT(H6,"DDD")),1))</f>
        <v>J</v>
      </c>
      <c r="I5" s="13" t="str">
        <f>IF(LEFT(UPPER(TEXT(I6,"DDD")),2)="MI","X",LEFT(UPPER(TEXT(I6,"DDD")),1))</f>
        <v>V</v>
      </c>
      <c r="J5" s="13" t="str">
        <f>IF(LEFT(UPPER(TEXT(J6,"DDD")),2)="MI","X",LEFT(UPPER(TEXT(J6,"DDD")),1))</f>
        <v>S</v>
      </c>
      <c r="K5" s="13" t="str">
        <f t="shared" ref="K5:AK5" si="2">IF(LEFT(UPPER(TEXT(K6,"DDD")),2)="MI","X",LEFT(UPPER(TEXT(K6,"DDD")),1))</f>
        <v>D</v>
      </c>
      <c r="L5" s="13" t="str">
        <f t="shared" si="2"/>
        <v>L</v>
      </c>
      <c r="M5" s="13" t="str">
        <f t="shared" si="2"/>
        <v>M</v>
      </c>
      <c r="N5" s="13" t="str">
        <f t="shared" si="2"/>
        <v>X</v>
      </c>
      <c r="O5" s="13" t="str">
        <f t="shared" si="2"/>
        <v>J</v>
      </c>
      <c r="P5" s="13" t="str">
        <f t="shared" si="2"/>
        <v>V</v>
      </c>
      <c r="Q5" s="13" t="str">
        <f t="shared" si="2"/>
        <v>S</v>
      </c>
      <c r="R5" s="13" t="str">
        <f t="shared" si="2"/>
        <v>D</v>
      </c>
      <c r="S5" s="13" t="str">
        <f t="shared" si="2"/>
        <v>L</v>
      </c>
      <c r="T5" s="13" t="str">
        <f t="shared" si="2"/>
        <v>M</v>
      </c>
      <c r="U5" s="13" t="str">
        <f t="shared" si="2"/>
        <v>X</v>
      </c>
      <c r="V5" s="13" t="str">
        <f t="shared" si="2"/>
        <v>J</v>
      </c>
      <c r="W5" s="13" t="str">
        <f t="shared" si="2"/>
        <v>V</v>
      </c>
      <c r="X5" s="13" t="str">
        <f t="shared" si="2"/>
        <v>S</v>
      </c>
      <c r="Y5" s="13" t="str">
        <f t="shared" si="2"/>
        <v>D</v>
      </c>
      <c r="Z5" s="13" t="str">
        <f t="shared" si="2"/>
        <v>L</v>
      </c>
      <c r="AA5" s="13" t="str">
        <f t="shared" si="2"/>
        <v>M</v>
      </c>
      <c r="AB5" s="13" t="str">
        <f t="shared" si="2"/>
        <v>X</v>
      </c>
      <c r="AC5" s="13" t="str">
        <f t="shared" si="2"/>
        <v>J</v>
      </c>
      <c r="AD5" s="13" t="str">
        <f t="shared" si="2"/>
        <v>V</v>
      </c>
      <c r="AE5" s="13" t="str">
        <f t="shared" si="2"/>
        <v>S</v>
      </c>
      <c r="AF5" s="13" t="str">
        <f t="shared" si="2"/>
        <v>D</v>
      </c>
      <c r="AG5" s="13" t="str">
        <f t="shared" si="2"/>
        <v>L</v>
      </c>
      <c r="AH5" s="13" t="str">
        <f t="shared" si="2"/>
        <v>M</v>
      </c>
      <c r="AI5" s="13" t="str">
        <f t="shared" si="2"/>
        <v>X</v>
      </c>
      <c r="AJ5" s="13" t="str">
        <f t="shared" si="2"/>
        <v>J</v>
      </c>
      <c r="AK5" s="125" t="str">
        <f t="shared" si="2"/>
        <v>V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397" t="s">
        <v>83</v>
      </c>
      <c r="CR5" s="399" t="s">
        <v>11</v>
      </c>
      <c r="CS5" s="410" t="s">
        <v>56</v>
      </c>
      <c r="CT5" s="406" t="s">
        <v>57</v>
      </c>
      <c r="CU5" s="408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39" ht="14.25" customHeight="1" thickBot="1" x14ac:dyDescent="0.4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45658</v>
      </c>
      <c r="H6" s="84">
        <f>G6+1</f>
        <v>45659</v>
      </c>
      <c r="I6" s="84">
        <f t="shared" ref="I6:AK6" si="3">H6+1</f>
        <v>45660</v>
      </c>
      <c r="J6" s="84">
        <f t="shared" si="3"/>
        <v>45661</v>
      </c>
      <c r="K6" s="274">
        <f t="shared" si="3"/>
        <v>45662</v>
      </c>
      <c r="L6" s="273">
        <f t="shared" si="3"/>
        <v>45663</v>
      </c>
      <c r="M6" s="84">
        <f t="shared" si="3"/>
        <v>45664</v>
      </c>
      <c r="N6" s="84">
        <f t="shared" si="3"/>
        <v>45665</v>
      </c>
      <c r="O6" s="84">
        <f t="shared" si="3"/>
        <v>45666</v>
      </c>
      <c r="P6" s="84">
        <f t="shared" si="3"/>
        <v>45667</v>
      </c>
      <c r="Q6" s="84">
        <f t="shared" si="3"/>
        <v>45668</v>
      </c>
      <c r="R6" s="84">
        <f t="shared" si="3"/>
        <v>45669</v>
      </c>
      <c r="S6" s="84">
        <f t="shared" si="3"/>
        <v>45670</v>
      </c>
      <c r="T6" s="84">
        <f t="shared" si="3"/>
        <v>45671</v>
      </c>
      <c r="U6" s="84">
        <f t="shared" si="3"/>
        <v>45672</v>
      </c>
      <c r="V6" s="84">
        <f t="shared" si="3"/>
        <v>45673</v>
      </c>
      <c r="W6" s="84">
        <f t="shared" si="3"/>
        <v>45674</v>
      </c>
      <c r="X6" s="84">
        <f t="shared" si="3"/>
        <v>45675</v>
      </c>
      <c r="Y6" s="84">
        <f t="shared" si="3"/>
        <v>45676</v>
      </c>
      <c r="Z6" s="84">
        <f t="shared" si="3"/>
        <v>45677</v>
      </c>
      <c r="AA6" s="84">
        <f t="shared" si="3"/>
        <v>45678</v>
      </c>
      <c r="AB6" s="84">
        <f t="shared" si="3"/>
        <v>45679</v>
      </c>
      <c r="AC6" s="84">
        <f t="shared" si="3"/>
        <v>45680</v>
      </c>
      <c r="AD6" s="84">
        <f t="shared" si="3"/>
        <v>45681</v>
      </c>
      <c r="AE6" s="84">
        <f t="shared" si="3"/>
        <v>45682</v>
      </c>
      <c r="AF6" s="84">
        <f t="shared" si="3"/>
        <v>45683</v>
      </c>
      <c r="AG6" s="84">
        <f t="shared" si="3"/>
        <v>45684</v>
      </c>
      <c r="AH6" s="84">
        <f t="shared" si="3"/>
        <v>45685</v>
      </c>
      <c r="AI6" s="84">
        <f t="shared" si="3"/>
        <v>45686</v>
      </c>
      <c r="AJ6" s="84">
        <f t="shared" si="3"/>
        <v>45687</v>
      </c>
      <c r="AK6" s="126">
        <f t="shared" si="3"/>
        <v>45688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398"/>
      <c r="CR6" s="399"/>
      <c r="CS6" s="411"/>
      <c r="CT6" s="407"/>
      <c r="CU6" s="409"/>
      <c r="CV6" s="407"/>
      <c r="CW6" s="229" t="s">
        <v>60</v>
      </c>
      <c r="CX6" s="438"/>
      <c r="CY6" s="440"/>
      <c r="CZ6" s="413"/>
      <c r="DA6" s="403"/>
      <c r="DB6" s="403"/>
      <c r="DC6" s="405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7"/>
      <c r="EH6" s="18"/>
    </row>
    <row r="7" spans="1:139" ht="33.75" customHeight="1" thickBot="1" x14ac:dyDescent="0.4">
      <c r="A7" s="61">
        <f>Plantilla!A7</f>
        <v>0</v>
      </c>
      <c r="B7" s="185">
        <v>1</v>
      </c>
      <c r="C7" s="62">
        <f>Plantilla!F7</f>
        <v>1</v>
      </c>
      <c r="D7" s="68">
        <f>Plantilla!C7</f>
        <v>0</v>
      </c>
      <c r="E7" s="67">
        <v>1</v>
      </c>
      <c r="F7" s="349" t="str">
        <f>VLOOKUP(E7,Plantilla!D:E,2,FALSE)</f>
        <v>Beatriz Mayoral Villén (75%)</v>
      </c>
      <c r="G7" s="355" t="s">
        <v>68</v>
      </c>
      <c r="H7" s="351" t="s">
        <v>68</v>
      </c>
      <c r="I7" s="351" t="s">
        <v>68</v>
      </c>
      <c r="J7" s="351" t="s">
        <v>32</v>
      </c>
      <c r="K7" s="351" t="s">
        <v>32</v>
      </c>
      <c r="L7" s="351" t="s">
        <v>140</v>
      </c>
      <c r="M7" s="351" t="s">
        <v>140</v>
      </c>
      <c r="N7" s="351" t="s">
        <v>4</v>
      </c>
      <c r="O7" s="351" t="s">
        <v>4</v>
      </c>
      <c r="P7" s="148" t="str">
        <f t="shared" ref="P7:AJ15" ca="1" si="4">IF($B7&lt;&gt;0,INDIRECT(ADDRESS($B7+6,10+P$2,1,FALSE,"PATRÓN"),FALSE),"")</f>
        <v>N</v>
      </c>
      <c r="Q7" s="148" t="str">
        <f t="shared" ca="1" si="4"/>
        <v>-</v>
      </c>
      <c r="R7" s="356" t="s">
        <v>69</v>
      </c>
      <c r="S7" s="148" t="str">
        <f t="shared" ca="1" si="4"/>
        <v>L</v>
      </c>
      <c r="T7" s="351" t="s">
        <v>4</v>
      </c>
      <c r="U7" s="351" t="s">
        <v>4</v>
      </c>
      <c r="V7" s="351" t="s">
        <v>4</v>
      </c>
      <c r="W7" s="351" t="s">
        <v>4</v>
      </c>
      <c r="X7" s="148" t="str">
        <f t="shared" ca="1" si="4"/>
        <v>N</v>
      </c>
      <c r="Y7" s="148" t="s">
        <v>140</v>
      </c>
      <c r="Z7" s="148" t="s">
        <v>32</v>
      </c>
      <c r="AA7" s="148" t="str">
        <f t="shared" ca="1" si="4"/>
        <v>-</v>
      </c>
      <c r="AB7" s="148" t="str">
        <f t="shared" ca="1" si="4"/>
        <v>L</v>
      </c>
      <c r="AC7" s="351" t="s">
        <v>4</v>
      </c>
      <c r="AD7" s="351" t="s">
        <v>4</v>
      </c>
      <c r="AE7" s="351" t="s">
        <v>68</v>
      </c>
      <c r="AF7" s="351" t="s">
        <v>68</v>
      </c>
      <c r="AG7" s="148" t="str">
        <f t="shared" ca="1" si="4"/>
        <v>N</v>
      </c>
      <c r="AH7" s="148" t="s">
        <v>140</v>
      </c>
      <c r="AI7" s="148" t="s">
        <v>4</v>
      </c>
      <c r="AJ7" s="148" t="s">
        <v>4</v>
      </c>
      <c r="AK7" s="148" t="str">
        <f t="shared" ref="AK7:AK21" ca="1" si="5">IF($B7&lt;&gt;0,INDIRECT(ADDRESS($B7+6,10+AK$2,1,FALSE,"PATRÓN"),FALSE),"")</f>
        <v>L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6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5</v>
      </c>
      <c r="AV7" s="132">
        <f t="shared" ca="1" si="6"/>
        <v>1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6</v>
      </c>
      <c r="BL7" s="110">
        <f t="shared" ref="BL7:BL38" ca="1" si="8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42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t="shared" ref="BP7:BP38" ca="1" si="9">BO7 + BM7 + AL7</f>
        <v>118.2</v>
      </c>
      <c r="BQ7" s="134">
        <f ca="1">AN7</f>
        <v>0</v>
      </c>
      <c r="BR7" s="137">
        <f t="shared" ref="BR7:CK19" ca="1" si="10">AO7</f>
        <v>0</v>
      </c>
      <c r="BS7" s="136">
        <f t="shared" ca="1" si="10"/>
        <v>6</v>
      </c>
      <c r="BT7" s="137">
        <f t="shared" ca="1" si="10"/>
        <v>0</v>
      </c>
      <c r="BU7" s="136">
        <f t="shared" ca="1" si="10"/>
        <v>0</v>
      </c>
      <c r="BV7" s="137">
        <f t="shared" ca="1" si="10"/>
        <v>0</v>
      </c>
      <c r="BW7" s="136">
        <f t="shared" ca="1" si="10"/>
        <v>0</v>
      </c>
      <c r="BX7" s="137">
        <f t="shared" ca="1" si="10"/>
        <v>5</v>
      </c>
      <c r="BY7" s="136">
        <f t="shared" ca="1" si="10"/>
        <v>1</v>
      </c>
      <c r="BZ7" s="137">
        <f t="shared" ca="1" si="10"/>
        <v>0</v>
      </c>
      <c r="CA7" s="136">
        <f t="shared" ca="1" si="10"/>
        <v>0</v>
      </c>
      <c r="CB7" s="137">
        <f t="shared" ca="1" si="10"/>
        <v>0</v>
      </c>
      <c r="CC7" s="136">
        <f t="shared" ca="1" si="10"/>
        <v>0</v>
      </c>
      <c r="CD7" s="137">
        <f t="shared" ca="1" si="10"/>
        <v>0</v>
      </c>
      <c r="CE7" s="136">
        <f t="shared" ca="1" si="10"/>
        <v>0</v>
      </c>
      <c r="CF7" s="137">
        <f t="shared" ca="1" si="10"/>
        <v>0</v>
      </c>
      <c r="CG7" s="136">
        <f t="shared" ca="1" si="10"/>
        <v>0</v>
      </c>
      <c r="CH7" s="137">
        <f t="shared" ca="1" si="10"/>
        <v>0</v>
      </c>
      <c r="CI7" s="136">
        <f t="shared" ca="1" si="10"/>
        <v>0</v>
      </c>
      <c r="CJ7" s="137">
        <f t="shared" ca="1" si="10"/>
        <v>0</v>
      </c>
      <c r="CK7" s="136">
        <f t="shared" ca="1" si="10"/>
        <v>0</v>
      </c>
      <c r="CL7" s="137">
        <f t="shared" ref="CL7:CM22" ca="1" si="11">BI7</f>
        <v>0</v>
      </c>
      <c r="CM7" s="136">
        <f t="shared" ca="1" si="11"/>
        <v>0</v>
      </c>
      <c r="CN7" s="110">
        <f ca="1">COUNTIF($G7:$AK7,"*N*")</f>
        <v>6</v>
      </c>
      <c r="CO7" s="110">
        <f t="shared" ref="CO7:CR22" ca="1" si="12">BM7</f>
        <v>42</v>
      </c>
      <c r="CP7" s="110">
        <f t="shared" ca="1" si="12"/>
        <v>60</v>
      </c>
      <c r="CQ7" s="198">
        <f t="shared" ca="1" si="12"/>
        <v>76.2</v>
      </c>
      <c r="CR7" s="224">
        <f t="shared" ca="1" si="12"/>
        <v>118.2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(CS7*30)/PATRÓN!$N$4 - CT7</f>
        <v>2.547945205479452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</f>
        <v>0</v>
      </c>
      <c r="CZ7" s="227">
        <f ca="1">(PATRÓN!$A$5*(CS7-CT7))/(PATRÓN!$N$4-30)*AM7</f>
        <v>151.99253731343285</v>
      </c>
      <c r="DA7" s="211">
        <f t="shared" ref="DA7:DA38" ca="1" si="13">BP7-CZ7</f>
        <v>-33.792537313432845</v>
      </c>
      <c r="DB7" s="211">
        <f ca="1">CZ7</f>
        <v>151.99253731343285</v>
      </c>
      <c r="DC7" s="212">
        <f t="shared" ref="DC7:DC38" ca="1" si="14">CR7-DB7</f>
        <v>-33.792537313432845</v>
      </c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</row>
    <row r="8" spans="1:139" ht="33.75" customHeight="1" thickBot="1" x14ac:dyDescent="0.4">
      <c r="A8" s="61">
        <f>Plantilla!A8</f>
        <v>0</v>
      </c>
      <c r="B8" s="185">
        <v>2</v>
      </c>
      <c r="C8" s="62">
        <f>Plantilla!F8</f>
        <v>1</v>
      </c>
      <c r="D8" s="68">
        <f>Plantilla!C8</f>
        <v>0</v>
      </c>
      <c r="E8" s="67">
        <v>2</v>
      </c>
      <c r="F8" s="270" t="str">
        <f>VLOOKUP(E8,Plantilla!D:E,2,FALSE)</f>
        <v>Maria Isabel Berdié Calle</v>
      </c>
      <c r="G8" s="351" t="s">
        <v>4</v>
      </c>
      <c r="H8" s="351" t="s">
        <v>5</v>
      </c>
      <c r="I8" s="351" t="s">
        <v>5</v>
      </c>
      <c r="J8" s="351" t="s">
        <v>5</v>
      </c>
      <c r="K8" s="351" t="s">
        <v>5</v>
      </c>
      <c r="L8" s="351" t="s">
        <v>4</v>
      </c>
      <c r="M8" s="351" t="s">
        <v>32</v>
      </c>
      <c r="N8" s="351" t="s">
        <v>32</v>
      </c>
      <c r="O8" s="351" t="s">
        <v>140</v>
      </c>
      <c r="P8" s="148" t="s">
        <v>140</v>
      </c>
      <c r="Q8" s="148" t="str">
        <f t="shared" ca="1" si="4"/>
        <v>N</v>
      </c>
      <c r="R8" s="148" t="str">
        <f t="shared" ca="1" si="4"/>
        <v>N</v>
      </c>
      <c r="S8" s="148" t="str">
        <f t="shared" ca="1" si="4"/>
        <v>-</v>
      </c>
      <c r="T8" s="148" t="str">
        <f t="shared" ca="1" si="4"/>
        <v>-</v>
      </c>
      <c r="U8" s="148" t="str">
        <f t="shared" ca="1" si="4"/>
        <v>L</v>
      </c>
      <c r="V8" s="148" t="str">
        <f t="shared" ca="1" si="4"/>
        <v>M</v>
      </c>
      <c r="W8" s="148" t="str">
        <f t="shared" ca="1" si="4"/>
        <v>M</v>
      </c>
      <c r="X8" s="148" t="str">
        <f t="shared" ca="1" si="4"/>
        <v>M</v>
      </c>
      <c r="Y8" s="148" t="str">
        <f t="shared" ca="1" si="4"/>
        <v>M</v>
      </c>
      <c r="Z8" s="148" t="str">
        <f t="shared" ca="1" si="4"/>
        <v>N</v>
      </c>
      <c r="AA8" s="148" t="str">
        <f t="shared" ca="1" si="4"/>
        <v>N</v>
      </c>
      <c r="AB8" s="148" t="str">
        <f t="shared" ca="1" si="4"/>
        <v>-</v>
      </c>
      <c r="AC8" s="148" t="str">
        <f t="shared" ca="1" si="4"/>
        <v>-</v>
      </c>
      <c r="AD8" s="148" t="str">
        <f t="shared" ca="1" si="4"/>
        <v>L</v>
      </c>
      <c r="AE8" s="148" t="str">
        <f t="shared" ca="1" si="4"/>
        <v>L</v>
      </c>
      <c r="AF8" s="148" t="str">
        <f t="shared" ca="1" si="4"/>
        <v>L</v>
      </c>
      <c r="AG8" s="148" t="str">
        <f t="shared" ca="1" si="4"/>
        <v>M</v>
      </c>
      <c r="AH8" s="148" t="str">
        <f t="shared" ca="1" si="4"/>
        <v>M</v>
      </c>
      <c r="AI8" s="148" t="str">
        <f t="shared" ca="1" si="4"/>
        <v>M</v>
      </c>
      <c r="AJ8" s="148" t="str">
        <f t="shared" ca="1" si="4"/>
        <v>M</v>
      </c>
      <c r="AK8" s="148" t="str">
        <f t="shared" ca="1" si="5"/>
        <v>L</v>
      </c>
      <c r="AL8" s="129"/>
      <c r="AM8" s="111">
        <f>VLOOKUP($E8,Plantilla!D:F,3,FALSE)</f>
        <v>1</v>
      </c>
      <c r="AN8" s="140">
        <f t="shared" ref="AN8:AN21" ca="1" si="15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12</v>
      </c>
      <c r="AO8" s="133">
        <f t="shared" ca="1" si="6"/>
        <v>0</v>
      </c>
      <c r="AP8" s="132">
        <f t="shared" ca="1" si="6"/>
        <v>6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7" ca="1" si="16">COUNTIF($G8:$AK8,"*N*")-BL8</f>
        <v>6</v>
      </c>
      <c r="BL8" s="110">
        <f t="shared" ca="1" si="8"/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84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O8:BO67" ca="1" si="17">IF(BN8=0,                 0,                 BN8 * 1.27 * (BK8/(BK8+BL8)) + BN8 * 1.06 * (BL8/(BK8+BL8))        )</f>
        <v>76.2</v>
      </c>
      <c r="BP8" s="195">
        <f t="shared" ca="1" si="9"/>
        <v>160.19999999999999</v>
      </c>
      <c r="BQ8" s="134">
        <f t="shared" ref="BQ8:CF35" ca="1" si="18">AN8</f>
        <v>12</v>
      </c>
      <c r="BR8" s="137">
        <f t="shared" ca="1" si="10"/>
        <v>0</v>
      </c>
      <c r="BS8" s="136">
        <f t="shared" ca="1" si="10"/>
        <v>6</v>
      </c>
      <c r="BT8" s="137">
        <f t="shared" ca="1" si="10"/>
        <v>0</v>
      </c>
      <c r="BU8" s="136">
        <f t="shared" ca="1" si="10"/>
        <v>0</v>
      </c>
      <c r="BV8" s="137">
        <f t="shared" ca="1" si="10"/>
        <v>0</v>
      </c>
      <c r="BW8" s="136">
        <f t="shared" ca="1" si="10"/>
        <v>0</v>
      </c>
      <c r="BX8" s="137">
        <f t="shared" ca="1" si="10"/>
        <v>0</v>
      </c>
      <c r="BY8" s="136">
        <f t="shared" ca="1" si="10"/>
        <v>0</v>
      </c>
      <c r="BZ8" s="137">
        <f t="shared" ca="1" si="10"/>
        <v>0</v>
      </c>
      <c r="CA8" s="136">
        <f t="shared" ca="1" si="10"/>
        <v>0</v>
      </c>
      <c r="CB8" s="137">
        <f t="shared" ca="1" si="10"/>
        <v>0</v>
      </c>
      <c r="CC8" s="136">
        <f t="shared" ca="1" si="10"/>
        <v>0</v>
      </c>
      <c r="CD8" s="137">
        <f t="shared" ca="1" si="10"/>
        <v>0</v>
      </c>
      <c r="CE8" s="136">
        <f t="shared" ca="1" si="10"/>
        <v>0</v>
      </c>
      <c r="CF8" s="137">
        <f t="shared" ca="1" si="10"/>
        <v>0</v>
      </c>
      <c r="CG8" s="136">
        <f t="shared" ca="1" si="10"/>
        <v>0</v>
      </c>
      <c r="CH8" s="137">
        <f t="shared" ca="1" si="10"/>
        <v>0</v>
      </c>
      <c r="CI8" s="136">
        <f t="shared" ca="1" si="10"/>
        <v>0</v>
      </c>
      <c r="CJ8" s="137">
        <f t="shared" ca="1" si="10"/>
        <v>0</v>
      </c>
      <c r="CK8" s="136">
        <f t="shared" ca="1" si="10"/>
        <v>0</v>
      </c>
      <c r="CL8" s="137">
        <f t="shared" ca="1" si="11"/>
        <v>0</v>
      </c>
      <c r="CM8" s="136">
        <f t="shared" ca="1" si="11"/>
        <v>0</v>
      </c>
      <c r="CN8" s="110">
        <f t="shared" ref="CN8:CN67" ca="1" si="19">COUNTIF($G8:$AK8,"*N*")</f>
        <v>6</v>
      </c>
      <c r="CO8" s="110">
        <f t="shared" ca="1" si="12"/>
        <v>84</v>
      </c>
      <c r="CP8" s="110">
        <f t="shared" ca="1" si="12"/>
        <v>60</v>
      </c>
      <c r="CQ8" s="198">
        <f t="shared" ca="1" si="12"/>
        <v>76.2</v>
      </c>
      <c r="CR8" s="225">
        <f t="shared" ca="1" si="12"/>
        <v>160.19999999999999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7" ca="1" si="20">COUNTIF(G8:AK8,"V")</f>
        <v>0</v>
      </c>
      <c r="CU8" s="217">
        <f ca="1">(CS8*30)/PATRÓN!$N$4 - CT8</f>
        <v>2.547945205479452</v>
      </c>
      <c r="CV8" s="217">
        <f ca="1">(CS8*6)/PATRÓN!$N$4</f>
        <v>0.50958904109589043</v>
      </c>
      <c r="CW8" s="216">
        <f t="shared" ref="CW8:CW67" ca="1" si="21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7" ca="1" si="22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7" ca="1" si="23">CX8</f>
        <v>0</v>
      </c>
      <c r="CZ8" s="227">
        <f ca="1">(PATRÓN!$A$5*(CS8-CT8))/(PATRÓN!$N$4-30)*AM8</f>
        <v>151.99253731343285</v>
      </c>
      <c r="DA8" s="211">
        <f t="shared" ca="1" si="13"/>
        <v>8.2074626865671405</v>
      </c>
      <c r="DB8" s="211">
        <f t="shared" ref="DB8:DB67" ca="1" si="24">CZ8</f>
        <v>151.99253731343285</v>
      </c>
      <c r="DC8" s="212">
        <f t="shared" ca="1" si="14"/>
        <v>8.2074626865671405</v>
      </c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</row>
    <row r="9" spans="1:139" ht="33.75" customHeight="1" thickBot="1" x14ac:dyDescent="0.4">
      <c r="A9" s="61">
        <f>Plantilla!A9</f>
        <v>0</v>
      </c>
      <c r="B9" s="185">
        <v>3</v>
      </c>
      <c r="C9" s="62">
        <f>Plantilla!F9</f>
        <v>1</v>
      </c>
      <c r="D9" s="68">
        <f>Plantilla!C9</f>
        <v>0</v>
      </c>
      <c r="E9" s="67">
        <v>3</v>
      </c>
      <c r="F9" s="349" t="str">
        <f>VLOOKUP(E9,Plantilla!D:E,2,FALSE)</f>
        <v>César Fuentes Poza (75%)</v>
      </c>
      <c r="G9" s="351" t="s">
        <v>4</v>
      </c>
      <c r="H9" s="351" t="s">
        <v>209</v>
      </c>
      <c r="I9" s="351" t="s">
        <v>209</v>
      </c>
      <c r="J9" s="351" t="s">
        <v>4</v>
      </c>
      <c r="K9" s="351" t="s">
        <v>4</v>
      </c>
      <c r="L9" s="351" t="s">
        <v>4</v>
      </c>
      <c r="M9" s="351" t="s">
        <v>209</v>
      </c>
      <c r="N9" s="351" t="s">
        <v>209</v>
      </c>
      <c r="O9" s="351" t="s">
        <v>209</v>
      </c>
      <c r="P9" s="351" t="s">
        <v>209</v>
      </c>
      <c r="Q9" s="351" t="s">
        <v>4</v>
      </c>
      <c r="R9" s="351" t="s">
        <v>4</v>
      </c>
      <c r="S9" s="351" t="s">
        <v>209</v>
      </c>
      <c r="T9" s="351" t="s">
        <v>209</v>
      </c>
      <c r="U9" s="351" t="s">
        <v>209</v>
      </c>
      <c r="V9" s="351" t="s">
        <v>209</v>
      </c>
      <c r="W9" s="351" t="s">
        <v>209</v>
      </c>
      <c r="X9" s="148" t="str">
        <f t="shared" ca="1" si="4"/>
        <v>L</v>
      </c>
      <c r="Y9" s="148" t="str">
        <f t="shared" ca="1" si="4"/>
        <v>L</v>
      </c>
      <c r="Z9" s="351" t="s">
        <v>209</v>
      </c>
      <c r="AA9" s="351" t="s">
        <v>209</v>
      </c>
      <c r="AB9" s="351" t="s">
        <v>209</v>
      </c>
      <c r="AC9" s="351" t="s">
        <v>209</v>
      </c>
      <c r="AD9" s="351" t="s">
        <v>209</v>
      </c>
      <c r="AE9" s="351" t="s">
        <v>4</v>
      </c>
      <c r="AF9" s="351" t="s">
        <v>4</v>
      </c>
      <c r="AG9" s="351" t="s">
        <v>209</v>
      </c>
      <c r="AH9" s="351" t="s">
        <v>209</v>
      </c>
      <c r="AI9" s="351" t="s">
        <v>209</v>
      </c>
      <c r="AJ9" s="351" t="s">
        <v>209</v>
      </c>
      <c r="AK9" s="351" t="s">
        <v>209</v>
      </c>
      <c r="AL9" s="129"/>
      <c r="AM9" s="111">
        <f>VLOOKUP($E9,Plantilla!D:F,3,FALSE)</f>
        <v>1</v>
      </c>
      <c r="AN9" s="140">
        <f t="shared" ca="1" si="15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16"/>
        <v>0</v>
      </c>
      <c r="BL9" s="110">
        <f t="shared" ca="1" si="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0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17"/>
        <v>0</v>
      </c>
      <c r="BP9" s="195">
        <f t="shared" ca="1" si="9"/>
        <v>0</v>
      </c>
      <c r="BQ9" s="134">
        <f t="shared" ca="1" si="18"/>
        <v>0</v>
      </c>
      <c r="BR9" s="137">
        <f t="shared" ca="1" si="10"/>
        <v>0</v>
      </c>
      <c r="BS9" s="136">
        <f t="shared" ca="1" si="10"/>
        <v>0</v>
      </c>
      <c r="BT9" s="137">
        <f t="shared" ca="1" si="10"/>
        <v>0</v>
      </c>
      <c r="BU9" s="136">
        <f t="shared" ca="1" si="10"/>
        <v>0</v>
      </c>
      <c r="BV9" s="137">
        <f t="shared" ca="1" si="10"/>
        <v>0</v>
      </c>
      <c r="BW9" s="136">
        <f t="shared" ca="1" si="10"/>
        <v>0</v>
      </c>
      <c r="BX9" s="137">
        <f t="shared" ca="1" si="10"/>
        <v>0</v>
      </c>
      <c r="BY9" s="136">
        <f t="shared" ca="1" si="10"/>
        <v>0</v>
      </c>
      <c r="BZ9" s="137">
        <f t="shared" ca="1" si="10"/>
        <v>0</v>
      </c>
      <c r="CA9" s="136">
        <f t="shared" ca="1" si="10"/>
        <v>0</v>
      </c>
      <c r="CB9" s="137">
        <f t="shared" ca="1" si="10"/>
        <v>0</v>
      </c>
      <c r="CC9" s="136">
        <f t="shared" ca="1" si="10"/>
        <v>0</v>
      </c>
      <c r="CD9" s="137">
        <f t="shared" ca="1" si="10"/>
        <v>0</v>
      </c>
      <c r="CE9" s="136">
        <f t="shared" ca="1" si="10"/>
        <v>0</v>
      </c>
      <c r="CF9" s="137">
        <f t="shared" ca="1" si="10"/>
        <v>0</v>
      </c>
      <c r="CG9" s="136">
        <f t="shared" ca="1" si="10"/>
        <v>0</v>
      </c>
      <c r="CH9" s="137">
        <f t="shared" ca="1" si="10"/>
        <v>0</v>
      </c>
      <c r="CI9" s="136">
        <f t="shared" ca="1" si="10"/>
        <v>0</v>
      </c>
      <c r="CJ9" s="137">
        <f t="shared" ca="1" si="10"/>
        <v>0</v>
      </c>
      <c r="CK9" s="136">
        <f t="shared" ca="1" si="10"/>
        <v>0</v>
      </c>
      <c r="CL9" s="137">
        <f t="shared" ca="1" si="11"/>
        <v>0</v>
      </c>
      <c r="CM9" s="136">
        <f t="shared" ca="1" si="11"/>
        <v>0</v>
      </c>
      <c r="CN9" s="110">
        <f t="shared" ca="1" si="19"/>
        <v>0</v>
      </c>
      <c r="CO9" s="110">
        <f t="shared" ca="1" si="12"/>
        <v>0</v>
      </c>
      <c r="CP9" s="110">
        <f t="shared" ca="1" si="12"/>
        <v>0</v>
      </c>
      <c r="CQ9" s="198">
        <f t="shared" ca="1" si="12"/>
        <v>0</v>
      </c>
      <c r="CR9" s="225">
        <f t="shared" ca="1" si="12"/>
        <v>0</v>
      </c>
      <c r="CS9" s="215">
        <f t="shared" ref="CS9:CS67" ca="1" si="25">MEDIAN(0,EOMONTH($G$6,0)-$G$6+1,EOMONTH($G$6,0)-$G$6+1-COUNTBLANK(G9:AK9)+DATEDIF(G$6,AI$6,"m")+DATEDIF(G$6,AJ$6,"m")++DATEDIF(G$6,AK$6,"m"))</f>
        <v>31</v>
      </c>
      <c r="CT9" s="216">
        <f t="shared" ca="1" si="20"/>
        <v>0</v>
      </c>
      <c r="CU9" s="217">
        <f ca="1">(CS9*30)/PATRÓN!$N$4 - CT9</f>
        <v>2.547945205479452</v>
      </c>
      <c r="CV9" s="217">
        <f ca="1">(CS9*6)/PATRÓN!$N$4</f>
        <v>0.50958904109589043</v>
      </c>
      <c r="CW9" s="216">
        <f t="shared" ca="1" si="21"/>
        <v>0</v>
      </c>
      <c r="CX9" s="219">
        <f t="shared" ca="1" si="22"/>
        <v>0</v>
      </c>
      <c r="CY9" s="230">
        <f t="shared" ca="1" si="23"/>
        <v>0</v>
      </c>
      <c r="CZ9" s="227">
        <f ca="1">(PATRÓN!$A$5*(CS9-CT9))/(PATRÓN!$N$4-30)*AM9</f>
        <v>151.99253731343285</v>
      </c>
      <c r="DA9" s="211">
        <f t="shared" ca="1" si="13"/>
        <v>-151.99253731343285</v>
      </c>
      <c r="DB9" s="211">
        <f t="shared" ca="1" si="24"/>
        <v>151.99253731343285</v>
      </c>
      <c r="DC9" s="212">
        <f t="shared" ca="1" si="14"/>
        <v>-151.99253731343285</v>
      </c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</row>
    <row r="10" spans="1:139" ht="33.75" customHeight="1" thickBot="1" x14ac:dyDescent="0.4">
      <c r="A10" s="61">
        <f>Plantilla!A10</f>
        <v>0</v>
      </c>
      <c r="B10" s="185">
        <v>4</v>
      </c>
      <c r="C10" s="62">
        <f>Plantilla!F10</f>
        <v>1</v>
      </c>
      <c r="D10" s="68">
        <f>Plantilla!C10</f>
        <v>0</v>
      </c>
      <c r="E10" s="67">
        <v>4</v>
      </c>
      <c r="F10" s="270" t="str">
        <f>VLOOKUP(E10,Plantilla!D:E,2,FALSE)</f>
        <v>Virginia Postigo Órtiz</v>
      </c>
      <c r="G10" s="351" t="s">
        <v>4</v>
      </c>
      <c r="H10" s="351" t="s">
        <v>4</v>
      </c>
      <c r="I10" s="351" t="s">
        <v>4</v>
      </c>
      <c r="J10" s="351" t="s">
        <v>5</v>
      </c>
      <c r="K10" s="351" t="s">
        <v>5</v>
      </c>
      <c r="L10" s="351" t="s">
        <v>5</v>
      </c>
      <c r="M10" s="351" t="s">
        <v>5</v>
      </c>
      <c r="N10" s="351" t="s">
        <v>32</v>
      </c>
      <c r="O10" s="351" t="s">
        <v>32</v>
      </c>
      <c r="P10" s="148" t="s">
        <v>140</v>
      </c>
      <c r="Q10" s="148" t="s">
        <v>140</v>
      </c>
      <c r="R10" s="148" t="str">
        <f t="shared" ca="1" si="4"/>
        <v>L</v>
      </c>
      <c r="S10" s="148" t="str">
        <f t="shared" ca="1" si="4"/>
        <v>M</v>
      </c>
      <c r="T10" s="148" t="str">
        <f t="shared" ca="1" si="4"/>
        <v>M</v>
      </c>
      <c r="U10" s="148" t="str">
        <f t="shared" ca="1" si="4"/>
        <v>M</v>
      </c>
      <c r="V10" s="148" t="str">
        <f t="shared" ca="1" si="4"/>
        <v>M</v>
      </c>
      <c r="W10" s="148" t="str">
        <f t="shared" ca="1" si="4"/>
        <v>L</v>
      </c>
      <c r="X10" s="148" t="str">
        <f t="shared" ca="1" si="4"/>
        <v>M</v>
      </c>
      <c r="Y10" s="148" t="str">
        <f t="shared" ca="1" si="4"/>
        <v>M</v>
      </c>
      <c r="Z10" s="148" t="str">
        <f t="shared" ca="1" si="4"/>
        <v>M</v>
      </c>
      <c r="AA10" s="148" t="str">
        <f t="shared" ca="1" si="4"/>
        <v>M</v>
      </c>
      <c r="AB10" s="148" t="str">
        <f t="shared" ca="1" si="4"/>
        <v>N</v>
      </c>
      <c r="AC10" s="148" t="str">
        <f t="shared" ca="1" si="4"/>
        <v>-</v>
      </c>
      <c r="AD10" s="148" t="str">
        <f t="shared" ca="1" si="4"/>
        <v>L</v>
      </c>
      <c r="AE10" s="148" t="str">
        <f t="shared" ca="1" si="4"/>
        <v>L</v>
      </c>
      <c r="AF10" s="148" t="str">
        <f t="shared" ca="1" si="4"/>
        <v>L</v>
      </c>
      <c r="AG10" s="148" t="str">
        <f t="shared" ca="1" si="4"/>
        <v>M</v>
      </c>
      <c r="AH10" s="148" t="str">
        <f t="shared" ca="1" si="4"/>
        <v>M</v>
      </c>
      <c r="AI10" s="148" t="str">
        <f t="shared" ca="1" si="4"/>
        <v>M</v>
      </c>
      <c r="AJ10" s="148" t="str">
        <f t="shared" ca="1" si="4"/>
        <v>L</v>
      </c>
      <c r="AK10" s="148" t="str">
        <f t="shared" ca="1" si="5"/>
        <v>M</v>
      </c>
      <c r="AL10" s="129"/>
      <c r="AM10" s="111">
        <f>VLOOKUP($E10,Plantilla!D:F,3,FALSE)</f>
        <v>1</v>
      </c>
      <c r="AN10" s="140">
        <f t="shared" ca="1" si="15"/>
        <v>16</v>
      </c>
      <c r="AO10" s="133">
        <f t="shared" ca="1" si="6"/>
        <v>0</v>
      </c>
      <c r="AP10" s="132">
        <f t="shared" ca="1" si="6"/>
        <v>3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16"/>
        <v>3</v>
      </c>
      <c r="BL10" s="110">
        <f t="shared" ca="1" si="8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112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30</v>
      </c>
      <c r="BO10" s="194">
        <f t="shared" ca="1" si="17"/>
        <v>38.1</v>
      </c>
      <c r="BP10" s="195">
        <f t="shared" ca="1" si="9"/>
        <v>150.1</v>
      </c>
      <c r="BQ10" s="134">
        <f t="shared" ca="1" si="18"/>
        <v>16</v>
      </c>
      <c r="BR10" s="137">
        <f t="shared" ca="1" si="10"/>
        <v>0</v>
      </c>
      <c r="BS10" s="136">
        <f t="shared" ca="1" si="10"/>
        <v>3</v>
      </c>
      <c r="BT10" s="137">
        <f t="shared" ca="1" si="10"/>
        <v>0</v>
      </c>
      <c r="BU10" s="136">
        <f t="shared" ca="1" si="10"/>
        <v>0</v>
      </c>
      <c r="BV10" s="137">
        <f t="shared" ca="1" si="10"/>
        <v>0</v>
      </c>
      <c r="BW10" s="136">
        <f t="shared" ca="1" si="10"/>
        <v>0</v>
      </c>
      <c r="BX10" s="137">
        <f t="shared" ca="1" si="10"/>
        <v>0</v>
      </c>
      <c r="BY10" s="136">
        <f t="shared" ca="1" si="10"/>
        <v>0</v>
      </c>
      <c r="BZ10" s="137">
        <f t="shared" ca="1" si="10"/>
        <v>0</v>
      </c>
      <c r="CA10" s="136">
        <f t="shared" ca="1" si="10"/>
        <v>0</v>
      </c>
      <c r="CB10" s="137">
        <f t="shared" ca="1" si="10"/>
        <v>0</v>
      </c>
      <c r="CC10" s="136">
        <f t="shared" ca="1" si="10"/>
        <v>0</v>
      </c>
      <c r="CD10" s="137">
        <f t="shared" ca="1" si="10"/>
        <v>0</v>
      </c>
      <c r="CE10" s="136">
        <f t="shared" ca="1" si="10"/>
        <v>0</v>
      </c>
      <c r="CF10" s="137">
        <f t="shared" ca="1" si="10"/>
        <v>0</v>
      </c>
      <c r="CG10" s="136">
        <f t="shared" ca="1" si="10"/>
        <v>0</v>
      </c>
      <c r="CH10" s="137">
        <f t="shared" ca="1" si="10"/>
        <v>0</v>
      </c>
      <c r="CI10" s="136">
        <f t="shared" ca="1" si="10"/>
        <v>0</v>
      </c>
      <c r="CJ10" s="137">
        <f t="shared" ca="1" si="10"/>
        <v>0</v>
      </c>
      <c r="CK10" s="136">
        <f t="shared" ca="1" si="10"/>
        <v>0</v>
      </c>
      <c r="CL10" s="137">
        <f t="shared" ca="1" si="11"/>
        <v>0</v>
      </c>
      <c r="CM10" s="136">
        <f t="shared" ca="1" si="11"/>
        <v>0</v>
      </c>
      <c r="CN10" s="110">
        <f t="shared" ca="1" si="19"/>
        <v>3</v>
      </c>
      <c r="CO10" s="110">
        <f t="shared" ca="1" si="12"/>
        <v>112</v>
      </c>
      <c r="CP10" s="110">
        <f t="shared" ca="1" si="12"/>
        <v>30</v>
      </c>
      <c r="CQ10" s="198">
        <f t="shared" ca="1" si="12"/>
        <v>38.1</v>
      </c>
      <c r="CR10" s="225">
        <f t="shared" ca="1" si="12"/>
        <v>150.1</v>
      </c>
      <c r="CS10" s="215">
        <f t="shared" ca="1" si="25"/>
        <v>31</v>
      </c>
      <c r="CT10" s="216">
        <f t="shared" ca="1" si="20"/>
        <v>0</v>
      </c>
      <c r="CU10" s="217">
        <f ca="1">(CS10*30)/PATRÓN!$N$4 - CT10</f>
        <v>2.547945205479452</v>
      </c>
      <c r="CV10" s="217">
        <f ca="1">(CS10*6)/PATRÓN!$N$4</f>
        <v>0.50958904109589043</v>
      </c>
      <c r="CW10" s="216">
        <f t="shared" ca="1" si="21"/>
        <v>0</v>
      </c>
      <c r="CX10" s="219">
        <f t="shared" ca="1" si="22"/>
        <v>0</v>
      </c>
      <c r="CY10" s="230">
        <f t="shared" ca="1" si="23"/>
        <v>0</v>
      </c>
      <c r="CZ10" s="227">
        <f ca="1">(PATRÓN!$A$5*(CS10-CT10))/(PATRÓN!$N$4-30)*AM10</f>
        <v>151.99253731343285</v>
      </c>
      <c r="DA10" s="211">
        <f t="shared" ca="1" si="13"/>
        <v>-1.8925373134328538</v>
      </c>
      <c r="DB10" s="211">
        <f t="shared" ca="1" si="24"/>
        <v>151.99253731343285</v>
      </c>
      <c r="DC10" s="212">
        <f t="shared" ca="1" si="14"/>
        <v>-1.8925373134328538</v>
      </c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</row>
    <row r="11" spans="1:139" ht="33.75" customHeight="1" thickBot="1" x14ac:dyDescent="0.4">
      <c r="A11" s="61">
        <f>Plantilla!A11</f>
        <v>0</v>
      </c>
      <c r="B11" s="185">
        <v>5</v>
      </c>
      <c r="C11" s="62">
        <f>Plantilla!F11</f>
        <v>1</v>
      </c>
      <c r="D11" s="68">
        <f>Plantilla!C11</f>
        <v>0</v>
      </c>
      <c r="E11" s="67">
        <v>5</v>
      </c>
      <c r="F11" s="349" t="str">
        <f>VLOOKUP(E11,Plantilla!D:E,2,FALSE)</f>
        <v>Rosa Aguirre Rodríguez (75%)</v>
      </c>
      <c r="G11" s="351" t="s">
        <v>4</v>
      </c>
      <c r="H11" s="351" t="s">
        <v>68</v>
      </c>
      <c r="I11" s="351" t="s">
        <v>68</v>
      </c>
      <c r="J11" s="351" t="s">
        <v>4</v>
      </c>
      <c r="K11" s="351" t="s">
        <v>4</v>
      </c>
      <c r="L11" s="351" t="s">
        <v>4</v>
      </c>
      <c r="M11" s="351" t="s">
        <v>4</v>
      </c>
      <c r="N11" s="351" t="s">
        <v>4</v>
      </c>
      <c r="O11" s="351" t="s">
        <v>4</v>
      </c>
      <c r="P11" s="364" t="s">
        <v>215</v>
      </c>
      <c r="Q11" s="351" t="s">
        <v>68</v>
      </c>
      <c r="R11" s="351" t="s">
        <v>68</v>
      </c>
      <c r="S11" s="351" t="s">
        <v>4</v>
      </c>
      <c r="T11" s="351" t="s">
        <v>4</v>
      </c>
      <c r="U11" s="351" t="s">
        <v>4</v>
      </c>
      <c r="V11" s="351" t="s">
        <v>4</v>
      </c>
      <c r="W11" s="148" t="str">
        <f t="shared" ca="1" si="4"/>
        <v>L</v>
      </c>
      <c r="X11" s="148" t="str">
        <f t="shared" ca="1" si="4"/>
        <v>L</v>
      </c>
      <c r="Y11" s="148" t="str">
        <f t="shared" ca="1" si="4"/>
        <v>L</v>
      </c>
      <c r="Z11" s="356" t="s">
        <v>4</v>
      </c>
      <c r="AA11" s="351" t="s">
        <v>4</v>
      </c>
      <c r="AB11" s="351" t="s">
        <v>4</v>
      </c>
      <c r="AC11" s="337" t="s">
        <v>68</v>
      </c>
      <c r="AD11" s="351" t="s">
        <v>228</v>
      </c>
      <c r="AE11" s="351" t="s">
        <v>228</v>
      </c>
      <c r="AF11" s="351" t="s">
        <v>228</v>
      </c>
      <c r="AG11" s="148" t="s">
        <v>228</v>
      </c>
      <c r="AH11" s="148" t="s">
        <v>228</v>
      </c>
      <c r="AI11" s="351" t="s">
        <v>4</v>
      </c>
      <c r="AJ11" s="351" t="s">
        <v>4</v>
      </c>
      <c r="AK11" s="355" t="s">
        <v>4</v>
      </c>
      <c r="AL11" s="129"/>
      <c r="AM11" s="111">
        <f>VLOOKUP($E11,Plantilla!D:F,3,FALSE)</f>
        <v>1</v>
      </c>
      <c r="AN11" s="140">
        <f t="shared" ca="1" si="15"/>
        <v>0</v>
      </c>
      <c r="AO11" s="133">
        <f t="shared" ca="1" si="6"/>
        <v>0</v>
      </c>
      <c r="AP11" s="132">
        <f t="shared" ca="1" si="6"/>
        <v>0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5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5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16"/>
        <v>0</v>
      </c>
      <c r="BL11" s="110">
        <f t="shared" ca="1" si="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72.5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0</v>
      </c>
      <c r="BO11" s="194">
        <f t="shared" ca="1" si="17"/>
        <v>0</v>
      </c>
      <c r="BP11" s="195">
        <f t="shared" ca="1" si="9"/>
        <v>72.5</v>
      </c>
      <c r="BQ11" s="134">
        <f t="shared" ca="1" si="18"/>
        <v>0</v>
      </c>
      <c r="BR11" s="137">
        <f t="shared" ca="1" si="10"/>
        <v>0</v>
      </c>
      <c r="BS11" s="136">
        <f t="shared" ca="1" si="10"/>
        <v>0</v>
      </c>
      <c r="BT11" s="137">
        <f t="shared" ca="1" si="10"/>
        <v>0</v>
      </c>
      <c r="BU11" s="136">
        <f t="shared" ca="1" si="10"/>
        <v>0</v>
      </c>
      <c r="BV11" s="137">
        <f t="shared" ca="1" si="10"/>
        <v>0</v>
      </c>
      <c r="BW11" s="136">
        <f t="shared" ca="1" si="10"/>
        <v>0</v>
      </c>
      <c r="BX11" s="137">
        <f t="shared" ca="1" si="10"/>
        <v>5</v>
      </c>
      <c r="BY11" s="136">
        <f t="shared" ca="1" si="10"/>
        <v>0</v>
      </c>
      <c r="BZ11" s="137">
        <f t="shared" ca="1" si="10"/>
        <v>0</v>
      </c>
      <c r="CA11" s="136">
        <f t="shared" ca="1" si="10"/>
        <v>0</v>
      </c>
      <c r="CB11" s="137">
        <f t="shared" ca="1" si="10"/>
        <v>0</v>
      </c>
      <c r="CC11" s="136">
        <f t="shared" ca="1" si="10"/>
        <v>0</v>
      </c>
      <c r="CD11" s="137">
        <f t="shared" ca="1" si="10"/>
        <v>0</v>
      </c>
      <c r="CE11" s="136">
        <f t="shared" ca="1" si="10"/>
        <v>0</v>
      </c>
      <c r="CF11" s="137">
        <f t="shared" ca="1" si="10"/>
        <v>0</v>
      </c>
      <c r="CG11" s="136">
        <f t="shared" ca="1" si="10"/>
        <v>5</v>
      </c>
      <c r="CH11" s="137">
        <f t="shared" ca="1" si="10"/>
        <v>0</v>
      </c>
      <c r="CI11" s="136">
        <f t="shared" ca="1" si="10"/>
        <v>0</v>
      </c>
      <c r="CJ11" s="137">
        <f t="shared" ca="1" si="10"/>
        <v>0</v>
      </c>
      <c r="CK11" s="136">
        <f t="shared" ca="1" si="10"/>
        <v>0</v>
      </c>
      <c r="CL11" s="137">
        <f t="shared" ca="1" si="11"/>
        <v>0</v>
      </c>
      <c r="CM11" s="136">
        <f t="shared" ca="1" si="11"/>
        <v>0</v>
      </c>
      <c r="CN11" s="110">
        <f t="shared" ca="1" si="19"/>
        <v>0</v>
      </c>
      <c r="CO11" s="110">
        <f t="shared" ca="1" si="12"/>
        <v>72.5</v>
      </c>
      <c r="CP11" s="110">
        <f t="shared" ca="1" si="12"/>
        <v>0</v>
      </c>
      <c r="CQ11" s="198">
        <f t="shared" ca="1" si="12"/>
        <v>0</v>
      </c>
      <c r="CR11" s="225">
        <f t="shared" ca="1" si="12"/>
        <v>72.5</v>
      </c>
      <c r="CS11" s="215">
        <f t="shared" ca="1" si="25"/>
        <v>31</v>
      </c>
      <c r="CT11" s="216">
        <f t="shared" ca="1" si="20"/>
        <v>0</v>
      </c>
      <c r="CU11" s="217">
        <f ca="1">(CS11*30)/PATRÓN!$N$4 - CT11</f>
        <v>2.547945205479452</v>
      </c>
      <c r="CV11" s="217">
        <f ca="1">(CS11*6)/PATRÓN!$N$4</f>
        <v>0.50958904109589043</v>
      </c>
      <c r="CW11" s="216">
        <f t="shared" ca="1" si="21"/>
        <v>0</v>
      </c>
      <c r="CX11" s="219">
        <f t="shared" ca="1" si="22"/>
        <v>0</v>
      </c>
      <c r="CY11" s="230">
        <f t="shared" ca="1" si="23"/>
        <v>0</v>
      </c>
      <c r="CZ11" s="227">
        <f ca="1">(PATRÓN!$A$5*(CS11-CT11))/(PATRÓN!$N$4-30)*AM11</f>
        <v>151.99253731343285</v>
      </c>
      <c r="DA11" s="211">
        <f t="shared" ca="1" si="13"/>
        <v>-79.492537313432848</v>
      </c>
      <c r="DB11" s="211">
        <f t="shared" ca="1" si="24"/>
        <v>151.99253731343285</v>
      </c>
      <c r="DC11" s="212">
        <f t="shared" ca="1" si="14"/>
        <v>-79.492537313432848</v>
      </c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</row>
    <row r="12" spans="1:139" ht="33.75" customHeight="1" thickBot="1" x14ac:dyDescent="0.4">
      <c r="A12" s="61">
        <f>Plantilla!A12</f>
        <v>0</v>
      </c>
      <c r="B12" s="185">
        <v>6</v>
      </c>
      <c r="C12" s="62">
        <f>Plantilla!F12</f>
        <v>1</v>
      </c>
      <c r="D12" s="68">
        <f>Plantilla!C12</f>
        <v>0</v>
      </c>
      <c r="E12" s="67">
        <v>6</v>
      </c>
      <c r="F12" s="270" t="str">
        <f>VLOOKUP(E12,Plantilla!D:E,2,FALSE)</f>
        <v>Lourdes Pozo Rojo</v>
      </c>
      <c r="G12" s="351" t="s">
        <v>4</v>
      </c>
      <c r="H12" s="351" t="s">
        <v>4</v>
      </c>
      <c r="I12" s="351" t="s">
        <v>4</v>
      </c>
      <c r="J12" s="351" t="s">
        <v>4</v>
      </c>
      <c r="K12" s="351" t="s">
        <v>4</v>
      </c>
      <c r="L12" s="351" t="s">
        <v>5</v>
      </c>
      <c r="M12" s="351" t="s">
        <v>5</v>
      </c>
      <c r="N12" s="351" t="s">
        <v>5</v>
      </c>
      <c r="O12" s="351" t="s">
        <v>32</v>
      </c>
      <c r="P12" s="148" t="s">
        <v>140</v>
      </c>
      <c r="Q12" s="148" t="str">
        <f t="shared" ca="1" si="4"/>
        <v>L</v>
      </c>
      <c r="R12" s="148" t="str">
        <f t="shared" ca="1" si="4"/>
        <v>L</v>
      </c>
      <c r="S12" s="148" t="str">
        <f t="shared" ca="1" si="4"/>
        <v>M</v>
      </c>
      <c r="T12" s="148" t="str">
        <f t="shared" ca="1" si="4"/>
        <v>M</v>
      </c>
      <c r="U12" s="148" t="str">
        <f t="shared" ca="1" si="4"/>
        <v>M</v>
      </c>
      <c r="V12" s="148" t="str">
        <f t="shared" ca="1" si="4"/>
        <v>L</v>
      </c>
      <c r="W12" s="148" t="str">
        <f t="shared" ca="1" si="4"/>
        <v>M</v>
      </c>
      <c r="X12" s="148" t="str">
        <f t="shared" ca="1" si="4"/>
        <v>M</v>
      </c>
      <c r="Y12" s="148" t="str">
        <f t="shared" ca="1" si="4"/>
        <v>M</v>
      </c>
      <c r="Z12" s="338" t="s">
        <v>4</v>
      </c>
      <c r="AA12" s="148" t="str">
        <f t="shared" ca="1" si="4"/>
        <v>L</v>
      </c>
      <c r="AB12" s="337" t="s">
        <v>4</v>
      </c>
      <c r="AC12" s="148" t="str">
        <f t="shared" ca="1" si="4"/>
        <v>M</v>
      </c>
      <c r="AD12" s="338" t="s">
        <v>32</v>
      </c>
      <c r="AE12" s="338" t="s">
        <v>140</v>
      </c>
      <c r="AF12" s="148" t="str">
        <f t="shared" ca="1" si="4"/>
        <v>L</v>
      </c>
      <c r="AG12" s="148" t="str">
        <f t="shared" ca="1" si="4"/>
        <v>M</v>
      </c>
      <c r="AH12" s="148" t="str">
        <f t="shared" ca="1" si="4"/>
        <v>M</v>
      </c>
      <c r="AI12" s="148" t="s">
        <v>188</v>
      </c>
      <c r="AJ12" s="148" t="str">
        <f t="shared" ca="1" si="4"/>
        <v>N</v>
      </c>
      <c r="AK12" s="148" t="s">
        <v>140</v>
      </c>
      <c r="AL12" s="129"/>
      <c r="AM12" s="111">
        <f>VLOOKUP($E12,Plantilla!D:F,3,FALSE)</f>
        <v>1</v>
      </c>
      <c r="AN12" s="140">
        <f t="shared" ca="1" si="15"/>
        <v>13</v>
      </c>
      <c r="AO12" s="133">
        <f t="shared" ca="1" si="6"/>
        <v>0</v>
      </c>
      <c r="AP12" s="132">
        <f t="shared" ca="1" si="6"/>
        <v>4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16"/>
        <v>4</v>
      </c>
      <c r="BL12" s="110">
        <f t="shared" ca="1" si="8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17"/>
        <v>50.8</v>
      </c>
      <c r="BP12" s="195">
        <f t="shared" ca="1" si="9"/>
        <v>141.80000000000001</v>
      </c>
      <c r="BQ12" s="134">
        <f t="shared" ca="1" si="18"/>
        <v>13</v>
      </c>
      <c r="BR12" s="137">
        <f t="shared" ca="1" si="10"/>
        <v>0</v>
      </c>
      <c r="BS12" s="136">
        <f t="shared" ca="1" si="10"/>
        <v>4</v>
      </c>
      <c r="BT12" s="137">
        <f t="shared" ca="1" si="10"/>
        <v>0</v>
      </c>
      <c r="BU12" s="136">
        <f t="shared" ca="1" si="10"/>
        <v>0</v>
      </c>
      <c r="BV12" s="137">
        <f t="shared" ca="1" si="10"/>
        <v>0</v>
      </c>
      <c r="BW12" s="136">
        <f t="shared" ca="1" si="10"/>
        <v>0</v>
      </c>
      <c r="BX12" s="137">
        <f t="shared" ca="1" si="10"/>
        <v>0</v>
      </c>
      <c r="BY12" s="136">
        <f t="shared" ca="1" si="10"/>
        <v>0</v>
      </c>
      <c r="BZ12" s="137">
        <f t="shared" ca="1" si="10"/>
        <v>0</v>
      </c>
      <c r="CA12" s="136">
        <f t="shared" ca="1" si="10"/>
        <v>0</v>
      </c>
      <c r="CB12" s="137">
        <f t="shared" ca="1" si="10"/>
        <v>0</v>
      </c>
      <c r="CC12" s="136">
        <f t="shared" ca="1" si="10"/>
        <v>0</v>
      </c>
      <c r="CD12" s="137">
        <f t="shared" ca="1" si="10"/>
        <v>0</v>
      </c>
      <c r="CE12" s="136">
        <f t="shared" ca="1" si="10"/>
        <v>0</v>
      </c>
      <c r="CF12" s="137">
        <f t="shared" ca="1" si="10"/>
        <v>0</v>
      </c>
      <c r="CG12" s="136">
        <f t="shared" ca="1" si="10"/>
        <v>0</v>
      </c>
      <c r="CH12" s="137">
        <f t="shared" ca="1" si="10"/>
        <v>0</v>
      </c>
      <c r="CI12" s="136">
        <f t="shared" ca="1" si="10"/>
        <v>0</v>
      </c>
      <c r="CJ12" s="137">
        <f t="shared" ca="1" si="10"/>
        <v>0</v>
      </c>
      <c r="CK12" s="136">
        <f t="shared" ca="1" si="10"/>
        <v>0</v>
      </c>
      <c r="CL12" s="137">
        <f t="shared" ca="1" si="11"/>
        <v>0</v>
      </c>
      <c r="CM12" s="136">
        <f t="shared" ca="1" si="11"/>
        <v>0</v>
      </c>
      <c r="CN12" s="110">
        <f t="shared" ca="1" si="19"/>
        <v>4</v>
      </c>
      <c r="CO12" s="110">
        <f t="shared" ca="1" si="12"/>
        <v>91</v>
      </c>
      <c r="CP12" s="110">
        <f t="shared" ca="1" si="12"/>
        <v>40</v>
      </c>
      <c r="CQ12" s="198">
        <f t="shared" ca="1" si="12"/>
        <v>50.8</v>
      </c>
      <c r="CR12" s="225">
        <f t="shared" ca="1" si="12"/>
        <v>141.80000000000001</v>
      </c>
      <c r="CS12" s="215">
        <f t="shared" ca="1" si="25"/>
        <v>31</v>
      </c>
      <c r="CT12" s="216">
        <f t="shared" ca="1" si="20"/>
        <v>0</v>
      </c>
      <c r="CU12" s="217">
        <f ca="1">(CS12*30)/PATRÓN!$N$4 - CT12</f>
        <v>2.547945205479452</v>
      </c>
      <c r="CV12" s="217">
        <f ca="1">(CS12*6)/PATRÓN!$N$4</f>
        <v>0.50958904109589043</v>
      </c>
      <c r="CW12" s="216">
        <f t="shared" ca="1" si="21"/>
        <v>0</v>
      </c>
      <c r="CX12" s="219">
        <f t="shared" ca="1" si="22"/>
        <v>0</v>
      </c>
      <c r="CY12" s="230">
        <f t="shared" ca="1" si="23"/>
        <v>0</v>
      </c>
      <c r="CZ12" s="227">
        <f ca="1">(PATRÓN!$A$5*(CS12-CT12))/(PATRÓN!$N$4-30)*AM12</f>
        <v>151.99253731343285</v>
      </c>
      <c r="DA12" s="211">
        <f t="shared" ca="1" si="13"/>
        <v>-10.192537313432837</v>
      </c>
      <c r="DB12" s="211">
        <f t="shared" ca="1" si="24"/>
        <v>151.99253731343285</v>
      </c>
      <c r="DC12" s="212">
        <f t="shared" ca="1" si="14"/>
        <v>-10.192537313432837</v>
      </c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</row>
    <row r="13" spans="1:139" ht="33.75" customHeight="1" thickBot="1" x14ac:dyDescent="0.4">
      <c r="A13" s="61">
        <f>Plantilla!A13</f>
        <v>0</v>
      </c>
      <c r="B13" s="185">
        <v>7</v>
      </c>
      <c r="C13" s="62">
        <f>Plantilla!F13</f>
        <v>1</v>
      </c>
      <c r="D13" s="68">
        <f>Plantilla!C14</f>
        <v>0</v>
      </c>
      <c r="E13" s="67">
        <v>7</v>
      </c>
      <c r="F13" s="270" t="str">
        <f>VLOOKUP(E13,Plantilla!D:E,2,FALSE)</f>
        <v>Fátima Miner Gómez</v>
      </c>
      <c r="G13" s="351" t="s">
        <v>5</v>
      </c>
      <c r="H13" s="351" t="s">
        <v>32</v>
      </c>
      <c r="I13" s="351" t="s">
        <v>32</v>
      </c>
      <c r="J13" s="351" t="s">
        <v>140</v>
      </c>
      <c r="K13" s="351" t="s">
        <v>140</v>
      </c>
      <c r="L13" s="351" t="s">
        <v>4</v>
      </c>
      <c r="M13" s="351" t="s">
        <v>4</v>
      </c>
      <c r="N13" s="351" t="s">
        <v>5</v>
      </c>
      <c r="O13" s="351" t="s">
        <v>5</v>
      </c>
      <c r="P13" s="148" t="str">
        <f t="shared" ca="1" si="4"/>
        <v>M</v>
      </c>
      <c r="Q13" s="148" t="str">
        <f t="shared" ca="1" si="4"/>
        <v>M</v>
      </c>
      <c r="R13" s="148" t="str">
        <f t="shared" ca="1" si="4"/>
        <v>M</v>
      </c>
      <c r="S13" s="148" t="str">
        <f t="shared" ca="1" si="4"/>
        <v>L</v>
      </c>
      <c r="T13" s="148" t="str">
        <f t="shared" ca="1" si="4"/>
        <v>L</v>
      </c>
      <c r="U13" s="148" t="str">
        <f t="shared" ca="1" si="4"/>
        <v>M</v>
      </c>
      <c r="V13" s="148" t="str">
        <f t="shared" ca="1" si="4"/>
        <v>M</v>
      </c>
      <c r="W13" s="148" t="str">
        <f t="shared" ca="1" si="4"/>
        <v>M</v>
      </c>
      <c r="X13" s="148" t="str">
        <f t="shared" ca="1" si="4"/>
        <v>L</v>
      </c>
      <c r="Y13" s="148" t="str">
        <f t="shared" ca="1" si="4"/>
        <v>L</v>
      </c>
      <c r="Z13" s="148" t="str">
        <f t="shared" ca="1" si="4"/>
        <v>M</v>
      </c>
      <c r="AA13" s="148" t="str">
        <f t="shared" ca="1" si="4"/>
        <v>M</v>
      </c>
      <c r="AB13" s="148" t="str">
        <f t="shared" ca="1" si="4"/>
        <v>M</v>
      </c>
      <c r="AC13" s="148" t="str">
        <f t="shared" ca="1" si="4"/>
        <v>N</v>
      </c>
      <c r="AD13" s="148" t="str">
        <f t="shared" ca="1" si="4"/>
        <v>N</v>
      </c>
      <c r="AE13" s="148" t="str">
        <f t="shared" ca="1" si="4"/>
        <v>-</v>
      </c>
      <c r="AF13" s="148" t="str">
        <f t="shared" ca="1" si="4"/>
        <v>-</v>
      </c>
      <c r="AG13" s="148" t="str">
        <f t="shared" ca="1" si="4"/>
        <v>L</v>
      </c>
      <c r="AH13" s="148" t="str">
        <f t="shared" ca="1" si="4"/>
        <v>M</v>
      </c>
      <c r="AI13" s="148" t="str">
        <f t="shared" ca="1" si="4"/>
        <v>M</v>
      </c>
      <c r="AJ13" s="148" t="str">
        <f t="shared" ca="1" si="4"/>
        <v>M</v>
      </c>
      <c r="AK13" s="148" t="s">
        <v>188</v>
      </c>
      <c r="AL13" s="129"/>
      <c r="AM13" s="111">
        <f>VLOOKUP($E13,Plantilla!D:F,3,FALSE)</f>
        <v>1</v>
      </c>
      <c r="AN13" s="140">
        <f t="shared" ca="1" si="15"/>
        <v>16</v>
      </c>
      <c r="AO13" s="133">
        <f t="shared" ca="1" si="6"/>
        <v>0</v>
      </c>
      <c r="AP13" s="132">
        <f t="shared" ca="1" si="6"/>
        <v>5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16"/>
        <v>5</v>
      </c>
      <c r="BL13" s="110">
        <f t="shared" ca="1" si="8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112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17"/>
        <v>63.5</v>
      </c>
      <c r="BP13" s="195">
        <f t="shared" ca="1" si="9"/>
        <v>175.5</v>
      </c>
      <c r="BQ13" s="134">
        <f t="shared" ca="1" si="18"/>
        <v>16</v>
      </c>
      <c r="BR13" s="137">
        <f t="shared" ca="1" si="10"/>
        <v>0</v>
      </c>
      <c r="BS13" s="136">
        <f t="shared" ca="1" si="10"/>
        <v>5</v>
      </c>
      <c r="BT13" s="137">
        <f t="shared" ca="1" si="10"/>
        <v>0</v>
      </c>
      <c r="BU13" s="136">
        <f t="shared" ca="1" si="10"/>
        <v>0</v>
      </c>
      <c r="BV13" s="137">
        <f t="shared" ca="1" si="10"/>
        <v>0</v>
      </c>
      <c r="BW13" s="136">
        <f t="shared" ca="1" si="10"/>
        <v>0</v>
      </c>
      <c r="BX13" s="137">
        <f t="shared" ca="1" si="10"/>
        <v>0</v>
      </c>
      <c r="BY13" s="136">
        <f t="shared" ca="1" si="10"/>
        <v>0</v>
      </c>
      <c r="BZ13" s="137">
        <f t="shared" ca="1" si="10"/>
        <v>0</v>
      </c>
      <c r="CA13" s="136">
        <f t="shared" ca="1" si="10"/>
        <v>0</v>
      </c>
      <c r="CB13" s="137">
        <f t="shared" ca="1" si="10"/>
        <v>0</v>
      </c>
      <c r="CC13" s="136">
        <f t="shared" ca="1" si="10"/>
        <v>0</v>
      </c>
      <c r="CD13" s="137">
        <f t="shared" ca="1" si="10"/>
        <v>0</v>
      </c>
      <c r="CE13" s="136">
        <f t="shared" ca="1" si="10"/>
        <v>0</v>
      </c>
      <c r="CF13" s="137">
        <f t="shared" ca="1" si="10"/>
        <v>0</v>
      </c>
      <c r="CG13" s="136">
        <f t="shared" ca="1" si="10"/>
        <v>0</v>
      </c>
      <c r="CH13" s="137">
        <f t="shared" ca="1" si="10"/>
        <v>0</v>
      </c>
      <c r="CI13" s="136">
        <f t="shared" ca="1" si="10"/>
        <v>0</v>
      </c>
      <c r="CJ13" s="137">
        <f t="shared" ca="1" si="10"/>
        <v>0</v>
      </c>
      <c r="CK13" s="136">
        <f t="shared" ca="1" si="10"/>
        <v>0</v>
      </c>
      <c r="CL13" s="137">
        <f t="shared" ca="1" si="11"/>
        <v>0</v>
      </c>
      <c r="CM13" s="136">
        <f t="shared" ca="1" si="11"/>
        <v>0</v>
      </c>
      <c r="CN13" s="110">
        <f t="shared" ca="1" si="19"/>
        <v>5</v>
      </c>
      <c r="CO13" s="110">
        <f t="shared" ca="1" si="12"/>
        <v>112</v>
      </c>
      <c r="CP13" s="110">
        <f t="shared" ca="1" si="12"/>
        <v>50</v>
      </c>
      <c r="CQ13" s="198">
        <f t="shared" ca="1" si="12"/>
        <v>63.5</v>
      </c>
      <c r="CR13" s="225">
        <f t="shared" ca="1" si="12"/>
        <v>175.5</v>
      </c>
      <c r="CS13" s="215">
        <f t="shared" ca="1" si="25"/>
        <v>31</v>
      </c>
      <c r="CT13" s="216">
        <f t="shared" ca="1" si="20"/>
        <v>0</v>
      </c>
      <c r="CU13" s="217">
        <f ca="1">(CS13*30)/PATRÓN!$N$4 - CT13</f>
        <v>2.547945205479452</v>
      </c>
      <c r="CV13" s="217">
        <f ca="1">(CS13*6)/PATRÓN!$N$4</f>
        <v>0.50958904109589043</v>
      </c>
      <c r="CW13" s="216">
        <f t="shared" ca="1" si="21"/>
        <v>0</v>
      </c>
      <c r="CX13" s="219">
        <f t="shared" ca="1" si="22"/>
        <v>0</v>
      </c>
      <c r="CY13" s="230">
        <f t="shared" ca="1" si="23"/>
        <v>0</v>
      </c>
      <c r="CZ13" s="227">
        <f ca="1">(PATRÓN!$A$5*(CS13-CT13))/(PATRÓN!$N$4-30)*AM13</f>
        <v>151.99253731343285</v>
      </c>
      <c r="DA13" s="211">
        <f t="shared" ca="1" si="13"/>
        <v>23.507462686567152</v>
      </c>
      <c r="DB13" s="211">
        <f t="shared" ca="1" si="24"/>
        <v>151.99253731343285</v>
      </c>
      <c r="DC13" s="212">
        <f t="shared" ca="1" si="14"/>
        <v>23.507462686567152</v>
      </c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</row>
    <row r="14" spans="1:139" ht="33.75" customHeight="1" thickBot="1" x14ac:dyDescent="0.4">
      <c r="A14" s="61">
        <f>Plantilla!A14</f>
        <v>0</v>
      </c>
      <c r="B14" s="185">
        <v>8</v>
      </c>
      <c r="C14" s="62">
        <f>Plantilla!F14</f>
        <v>1</v>
      </c>
      <c r="D14" s="68">
        <f>Plantilla!C14</f>
        <v>0</v>
      </c>
      <c r="E14" s="67">
        <v>8</v>
      </c>
      <c r="F14" s="270" t="str">
        <f>VLOOKUP(E14,Plantilla!D:E,2,FALSE)</f>
        <v>Sara Rincón Troya</v>
      </c>
      <c r="G14" s="351" t="s">
        <v>4</v>
      </c>
      <c r="H14" s="351" t="s">
        <v>5</v>
      </c>
      <c r="I14" s="351" t="s">
        <v>5</v>
      </c>
      <c r="J14" s="351" t="s">
        <v>5</v>
      </c>
      <c r="K14" s="351" t="s">
        <v>5</v>
      </c>
      <c r="L14" s="351" t="s">
        <v>4</v>
      </c>
      <c r="M14" s="351" t="s">
        <v>32</v>
      </c>
      <c r="N14" s="351" t="s">
        <v>32</v>
      </c>
      <c r="O14" s="351" t="s">
        <v>140</v>
      </c>
      <c r="P14" s="148" t="s">
        <v>140</v>
      </c>
      <c r="Q14" s="337" t="s">
        <v>5</v>
      </c>
      <c r="R14" s="148" t="str">
        <f t="shared" ca="1" si="4"/>
        <v>L</v>
      </c>
      <c r="S14" s="148" t="str">
        <f t="shared" ca="1" si="4"/>
        <v>M</v>
      </c>
      <c r="T14" s="148" t="str">
        <f t="shared" ca="1" si="4"/>
        <v>M</v>
      </c>
      <c r="U14" s="148" t="str">
        <f t="shared" ca="1" si="4"/>
        <v>M</v>
      </c>
      <c r="V14" s="148" t="str">
        <f t="shared" ca="1" si="4"/>
        <v>N</v>
      </c>
      <c r="W14" s="148" t="str">
        <f t="shared" ca="1" si="4"/>
        <v>N</v>
      </c>
      <c r="X14" s="148" t="str">
        <f t="shared" ca="1" si="4"/>
        <v>-</v>
      </c>
      <c r="Y14" s="148" t="str">
        <f t="shared" ca="1" si="4"/>
        <v>-</v>
      </c>
      <c r="Z14" s="148" t="str">
        <f t="shared" ca="1" si="4"/>
        <v>L</v>
      </c>
      <c r="AA14" s="148" t="str">
        <f t="shared" ca="1" si="4"/>
        <v>M</v>
      </c>
      <c r="AB14" s="148" t="str">
        <f t="shared" ca="1" si="4"/>
        <v>M</v>
      </c>
      <c r="AC14" s="148" t="str">
        <f t="shared" ca="1" si="4"/>
        <v>M</v>
      </c>
      <c r="AD14" s="148" t="str">
        <f t="shared" ca="1" si="4"/>
        <v>M</v>
      </c>
      <c r="AE14" s="148" t="str">
        <f t="shared" ca="1" si="4"/>
        <v>N</v>
      </c>
      <c r="AF14" s="337" t="s">
        <v>140</v>
      </c>
      <c r="AG14" s="337" t="s">
        <v>4</v>
      </c>
      <c r="AH14" s="337" t="s">
        <v>4</v>
      </c>
      <c r="AI14" s="148" t="str">
        <f t="shared" ca="1" si="4"/>
        <v>L</v>
      </c>
      <c r="AJ14" s="148" t="str">
        <f t="shared" ca="1" si="4"/>
        <v>M</v>
      </c>
      <c r="AK14" s="148" t="s">
        <v>227</v>
      </c>
      <c r="AL14" s="129"/>
      <c r="AM14" s="111">
        <f>VLOOKUP($E14,Plantilla!D:F,3,FALSE)</f>
        <v>1</v>
      </c>
      <c r="AN14" s="140">
        <f t="shared" ca="1" si="15"/>
        <v>13</v>
      </c>
      <c r="AO14" s="133">
        <f t="shared" ca="1" si="6"/>
        <v>0</v>
      </c>
      <c r="AP14" s="132">
        <f t="shared" ca="1" si="6"/>
        <v>5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1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16"/>
        <v>5</v>
      </c>
      <c r="BL14" s="110">
        <f t="shared" ca="1" si="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98.5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17"/>
        <v>63.5</v>
      </c>
      <c r="BP14" s="195">
        <f t="shared" ca="1" si="9"/>
        <v>162</v>
      </c>
      <c r="BQ14" s="134">
        <f t="shared" ca="1" si="18"/>
        <v>13</v>
      </c>
      <c r="BR14" s="137">
        <f t="shared" ca="1" si="10"/>
        <v>0</v>
      </c>
      <c r="BS14" s="136">
        <f t="shared" ca="1" si="10"/>
        <v>5</v>
      </c>
      <c r="BT14" s="137">
        <f t="shared" ca="1" si="10"/>
        <v>0</v>
      </c>
      <c r="BU14" s="136">
        <f t="shared" ca="1" si="10"/>
        <v>0</v>
      </c>
      <c r="BV14" s="137">
        <f t="shared" ca="1" si="10"/>
        <v>0</v>
      </c>
      <c r="BW14" s="136">
        <f t="shared" ca="1" si="10"/>
        <v>0</v>
      </c>
      <c r="BX14" s="137">
        <f t="shared" ca="1" si="10"/>
        <v>0</v>
      </c>
      <c r="BY14" s="136">
        <f t="shared" ca="1" si="10"/>
        <v>0</v>
      </c>
      <c r="BZ14" s="137">
        <f t="shared" ca="1" si="10"/>
        <v>0</v>
      </c>
      <c r="CA14" s="136">
        <f t="shared" ca="1" si="10"/>
        <v>0</v>
      </c>
      <c r="CB14" s="137">
        <f t="shared" ca="1" si="10"/>
        <v>0</v>
      </c>
      <c r="CC14" s="136">
        <f t="shared" ca="1" si="10"/>
        <v>0</v>
      </c>
      <c r="CD14" s="137">
        <f t="shared" ca="1" si="10"/>
        <v>0</v>
      </c>
      <c r="CE14" s="136">
        <f t="shared" ca="1" si="10"/>
        <v>0</v>
      </c>
      <c r="CF14" s="137">
        <f t="shared" ca="1" si="10"/>
        <v>0</v>
      </c>
      <c r="CG14" s="136">
        <f t="shared" ca="1" si="10"/>
        <v>1</v>
      </c>
      <c r="CH14" s="137">
        <f t="shared" ca="1" si="10"/>
        <v>0</v>
      </c>
      <c r="CI14" s="136">
        <f t="shared" ca="1" si="10"/>
        <v>0</v>
      </c>
      <c r="CJ14" s="137">
        <f t="shared" ca="1" si="10"/>
        <v>0</v>
      </c>
      <c r="CK14" s="136">
        <f t="shared" ca="1" si="10"/>
        <v>0</v>
      </c>
      <c r="CL14" s="137">
        <f t="shared" ca="1" si="11"/>
        <v>0</v>
      </c>
      <c r="CM14" s="136">
        <f t="shared" ca="1" si="11"/>
        <v>0</v>
      </c>
      <c r="CN14" s="110">
        <f t="shared" ca="1" si="19"/>
        <v>5</v>
      </c>
      <c r="CO14" s="110">
        <f t="shared" ca="1" si="12"/>
        <v>98.5</v>
      </c>
      <c r="CP14" s="110">
        <f t="shared" ca="1" si="12"/>
        <v>50</v>
      </c>
      <c r="CQ14" s="198">
        <f t="shared" ca="1" si="12"/>
        <v>63.5</v>
      </c>
      <c r="CR14" s="225">
        <f t="shared" ca="1" si="12"/>
        <v>162</v>
      </c>
      <c r="CS14" s="215">
        <f t="shared" ca="1" si="25"/>
        <v>31</v>
      </c>
      <c r="CT14" s="216">
        <f t="shared" ca="1" si="20"/>
        <v>0</v>
      </c>
      <c r="CU14" s="217">
        <f ca="1">(CS14*30)/PATRÓN!$N$4 - CT14</f>
        <v>2.547945205479452</v>
      </c>
      <c r="CV14" s="217">
        <f ca="1">(CS14*6)/PATRÓN!$N$4</f>
        <v>0.50958904109589043</v>
      </c>
      <c r="CW14" s="216">
        <f t="shared" ca="1" si="21"/>
        <v>0</v>
      </c>
      <c r="CX14" s="219">
        <f t="shared" ca="1" si="22"/>
        <v>0</v>
      </c>
      <c r="CY14" s="230">
        <f t="shared" ca="1" si="23"/>
        <v>0</v>
      </c>
      <c r="CZ14" s="227">
        <f ca="1">(PATRÓN!$A$5*(CS14-CT14))/(PATRÓN!$N$4-30)*AM14</f>
        <v>151.99253731343285</v>
      </c>
      <c r="DA14" s="211">
        <f t="shared" ca="1" si="13"/>
        <v>10.007462686567152</v>
      </c>
      <c r="DB14" s="211">
        <f t="shared" ca="1" si="24"/>
        <v>151.99253731343285</v>
      </c>
      <c r="DC14" s="212">
        <f t="shared" ca="1" si="14"/>
        <v>10.007462686567152</v>
      </c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</row>
    <row r="15" spans="1:139" ht="33.75" customHeight="1" thickBot="1" x14ac:dyDescent="0.4">
      <c r="A15" s="61">
        <f>Plantilla!A15</f>
        <v>0</v>
      </c>
      <c r="B15" s="185">
        <v>9</v>
      </c>
      <c r="C15" s="62">
        <f>Plantilla!F15</f>
        <v>1</v>
      </c>
      <c r="D15" s="68">
        <f>Plantilla!C15</f>
        <v>0</v>
      </c>
      <c r="E15" s="67">
        <v>9</v>
      </c>
      <c r="F15" s="349" t="str">
        <f>VLOOKUP(E15,Plantilla!D:E,2,FALSE)</f>
        <v>Patricia Sánz Moya (80%)</v>
      </c>
      <c r="G15" s="351" t="s">
        <v>4</v>
      </c>
      <c r="H15" s="351" t="s">
        <v>4</v>
      </c>
      <c r="I15" s="351" t="s">
        <v>4</v>
      </c>
      <c r="J15" s="351" t="s">
        <v>4</v>
      </c>
      <c r="K15" s="351" t="s">
        <v>4</v>
      </c>
      <c r="L15" s="351" t="s">
        <v>32</v>
      </c>
      <c r="M15" s="351" t="s">
        <v>140</v>
      </c>
      <c r="N15" s="351" t="s">
        <v>4</v>
      </c>
      <c r="O15" s="351" t="s">
        <v>221</v>
      </c>
      <c r="P15" s="338" t="s">
        <v>140</v>
      </c>
      <c r="Q15" s="338" t="s">
        <v>4</v>
      </c>
      <c r="R15" s="148" t="s">
        <v>4</v>
      </c>
      <c r="S15" s="148" t="str">
        <f t="shared" ca="1" si="4"/>
        <v>L</v>
      </c>
      <c r="T15" s="351" t="s">
        <v>4</v>
      </c>
      <c r="U15" s="351" t="s">
        <v>4</v>
      </c>
      <c r="V15" s="351" t="s">
        <v>68</v>
      </c>
      <c r="W15" s="351" t="s">
        <v>181</v>
      </c>
      <c r="X15" s="148" t="str">
        <f t="shared" ref="P15:AJ23" ca="1" si="26">IF($B15&lt;&gt;0,INDIRECT(ADDRESS($B15+6,10+X$2,1,FALSE,"PATRÓN"),FALSE),"")</f>
        <v>N</v>
      </c>
      <c r="Y15" s="148" t="str">
        <f t="shared" ca="1" si="26"/>
        <v>N</v>
      </c>
      <c r="Z15" s="148" t="str">
        <f t="shared" ca="1" si="26"/>
        <v>-</v>
      </c>
      <c r="AA15" s="148" t="str">
        <f t="shared" ca="1" si="26"/>
        <v>-</v>
      </c>
      <c r="AB15" s="148" t="str">
        <f t="shared" ca="1" si="26"/>
        <v>L</v>
      </c>
      <c r="AC15" s="351" t="s">
        <v>4</v>
      </c>
      <c r="AD15" s="351" t="s">
        <v>68</v>
      </c>
      <c r="AE15" s="351" t="s">
        <v>68</v>
      </c>
      <c r="AF15" s="351" t="s">
        <v>68</v>
      </c>
      <c r="AG15" s="148" t="str">
        <f t="shared" ca="1" si="26"/>
        <v>N</v>
      </c>
      <c r="AH15" s="148" t="str">
        <f t="shared" ca="1" si="26"/>
        <v>N</v>
      </c>
      <c r="AI15" s="148" t="str">
        <f t="shared" ca="1" si="26"/>
        <v>-</v>
      </c>
      <c r="AJ15" s="148" t="str">
        <f t="shared" ca="1" si="26"/>
        <v>-</v>
      </c>
      <c r="AK15" s="148" t="str">
        <f t="shared" ca="1" si="5"/>
        <v>L</v>
      </c>
      <c r="AL15" s="129"/>
      <c r="AM15" s="111">
        <f>VLOOKUP($E15,Plantilla!D:F,3,FALSE)</f>
        <v>1</v>
      </c>
      <c r="AN15" s="140">
        <f t="shared" ca="1" si="15"/>
        <v>0</v>
      </c>
      <c r="AO15" s="133">
        <f t="shared" ca="1" si="6"/>
        <v>0</v>
      </c>
      <c r="AP15" s="132">
        <f t="shared" ca="1" si="6"/>
        <v>6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5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1</v>
      </c>
      <c r="BK15" s="110">
        <f t="shared" ca="1" si="16"/>
        <v>6</v>
      </c>
      <c r="BL15" s="110">
        <f t="shared" ca="1" si="8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42.5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17"/>
        <v>76.2</v>
      </c>
      <c r="BP15" s="195">
        <f t="shared" ca="1" si="9"/>
        <v>118.7</v>
      </c>
      <c r="BQ15" s="134">
        <f t="shared" ca="1" si="18"/>
        <v>0</v>
      </c>
      <c r="BR15" s="137">
        <f t="shared" ca="1" si="10"/>
        <v>0</v>
      </c>
      <c r="BS15" s="136">
        <f t="shared" ca="1" si="10"/>
        <v>6</v>
      </c>
      <c r="BT15" s="137">
        <f t="shared" ca="1" si="10"/>
        <v>0</v>
      </c>
      <c r="BU15" s="136">
        <f t="shared" ca="1" si="10"/>
        <v>0</v>
      </c>
      <c r="BV15" s="137">
        <f t="shared" ca="1" si="10"/>
        <v>0</v>
      </c>
      <c r="BW15" s="136">
        <f t="shared" ca="1" si="10"/>
        <v>0</v>
      </c>
      <c r="BX15" s="137">
        <f t="shared" ca="1" si="10"/>
        <v>5</v>
      </c>
      <c r="BY15" s="136">
        <f t="shared" ca="1" si="10"/>
        <v>0</v>
      </c>
      <c r="BZ15" s="137">
        <f t="shared" ca="1" si="10"/>
        <v>0</v>
      </c>
      <c r="CA15" s="136">
        <f t="shared" ca="1" si="10"/>
        <v>0</v>
      </c>
      <c r="CB15" s="137">
        <f t="shared" ca="1" si="10"/>
        <v>0</v>
      </c>
      <c r="CC15" s="136">
        <f t="shared" ca="1" si="10"/>
        <v>0</v>
      </c>
      <c r="CD15" s="137">
        <f t="shared" ca="1" si="10"/>
        <v>0</v>
      </c>
      <c r="CE15" s="136">
        <f t="shared" ca="1" si="10"/>
        <v>0</v>
      </c>
      <c r="CF15" s="137">
        <f t="shared" ca="1" si="10"/>
        <v>0</v>
      </c>
      <c r="CG15" s="136">
        <f t="shared" ca="1" si="10"/>
        <v>0</v>
      </c>
      <c r="CH15" s="137">
        <f t="shared" ca="1" si="10"/>
        <v>0</v>
      </c>
      <c r="CI15" s="136">
        <f t="shared" ca="1" si="10"/>
        <v>0</v>
      </c>
      <c r="CJ15" s="137">
        <f t="shared" ca="1" si="10"/>
        <v>0</v>
      </c>
      <c r="CK15" s="136">
        <f t="shared" ca="1" si="10"/>
        <v>0</v>
      </c>
      <c r="CL15" s="137">
        <f t="shared" ca="1" si="11"/>
        <v>0</v>
      </c>
      <c r="CM15" s="136">
        <f t="shared" ca="1" si="11"/>
        <v>1</v>
      </c>
      <c r="CN15" s="110">
        <f t="shared" ca="1" si="19"/>
        <v>6</v>
      </c>
      <c r="CO15" s="110">
        <f t="shared" ca="1" si="12"/>
        <v>42.5</v>
      </c>
      <c r="CP15" s="110">
        <f t="shared" ca="1" si="12"/>
        <v>60</v>
      </c>
      <c r="CQ15" s="198">
        <f t="shared" ca="1" si="12"/>
        <v>76.2</v>
      </c>
      <c r="CR15" s="225">
        <f t="shared" ca="1" si="12"/>
        <v>118.7</v>
      </c>
      <c r="CS15" s="215">
        <f t="shared" ca="1" si="25"/>
        <v>31</v>
      </c>
      <c r="CT15" s="216">
        <f t="shared" ca="1" si="20"/>
        <v>0</v>
      </c>
      <c r="CU15" s="217">
        <f ca="1">(CS15*30)/PATRÓN!$N$4 - CT15</f>
        <v>2.547945205479452</v>
      </c>
      <c r="CV15" s="217">
        <f ca="1">(CS15*6)/PATRÓN!$N$4</f>
        <v>0.50958904109589043</v>
      </c>
      <c r="CW15" s="216">
        <f t="shared" ca="1" si="21"/>
        <v>0</v>
      </c>
      <c r="CX15" s="219">
        <f t="shared" ca="1" si="22"/>
        <v>0</v>
      </c>
      <c r="CY15" s="230">
        <f t="shared" ca="1" si="23"/>
        <v>0</v>
      </c>
      <c r="CZ15" s="227">
        <f ca="1">(PATRÓN!$A$5*(CS15-CT15))/(PATRÓN!$N$4-30)*AM15</f>
        <v>151.99253731343285</v>
      </c>
      <c r="DA15" s="211">
        <f t="shared" ca="1" si="13"/>
        <v>-33.292537313432845</v>
      </c>
      <c r="DB15" s="211">
        <f t="shared" ca="1" si="24"/>
        <v>151.99253731343285</v>
      </c>
      <c r="DC15" s="212">
        <f t="shared" ca="1" si="14"/>
        <v>-33.292537313432845</v>
      </c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</row>
    <row r="16" spans="1:139" ht="33.75" customHeight="1" thickBot="1" x14ac:dyDescent="0.4">
      <c r="A16" s="61">
        <f>Plantilla!A16</f>
        <v>0</v>
      </c>
      <c r="B16" s="185">
        <v>10</v>
      </c>
      <c r="C16" s="62">
        <f>Plantilla!F16</f>
        <v>1</v>
      </c>
      <c r="D16" s="68">
        <f>Plantilla!C16</f>
        <v>0</v>
      </c>
      <c r="E16" s="67">
        <v>10</v>
      </c>
      <c r="F16" s="270" t="str">
        <f>VLOOKUP(E16,Plantilla!D:E,2,FALSE)</f>
        <v>Débora Gómez Da Veiga</v>
      </c>
      <c r="G16" s="360" t="s">
        <v>216</v>
      </c>
      <c r="H16" s="356" t="s">
        <v>4</v>
      </c>
      <c r="I16" s="356" t="s">
        <v>4</v>
      </c>
      <c r="J16" s="351" t="s">
        <v>4</v>
      </c>
      <c r="K16" s="351" t="s">
        <v>4</v>
      </c>
      <c r="L16" s="351" t="s">
        <v>4</v>
      </c>
      <c r="M16" s="351" t="s">
        <v>5</v>
      </c>
      <c r="N16" s="351" t="s">
        <v>5</v>
      </c>
      <c r="O16" s="351" t="s">
        <v>5</v>
      </c>
      <c r="P16" s="148" t="str">
        <f t="shared" ca="1" si="26"/>
        <v>M</v>
      </c>
      <c r="Q16" s="148" t="str">
        <f t="shared" ca="1" si="26"/>
        <v>N</v>
      </c>
      <c r="R16" s="148" t="str">
        <f t="shared" ca="1" si="26"/>
        <v>N</v>
      </c>
      <c r="S16" s="148" t="str">
        <f t="shared" ca="1" si="26"/>
        <v>-</v>
      </c>
      <c r="T16" s="148" t="str">
        <f t="shared" ca="1" si="26"/>
        <v>-</v>
      </c>
      <c r="U16" s="148" t="s">
        <v>200</v>
      </c>
      <c r="V16" s="337" t="s">
        <v>4</v>
      </c>
      <c r="W16" s="148" t="str">
        <f t="shared" ca="1" si="26"/>
        <v>M</v>
      </c>
      <c r="X16" s="148" t="str">
        <f t="shared" ca="1" si="26"/>
        <v>M</v>
      </c>
      <c r="Y16" s="148" t="s">
        <v>188</v>
      </c>
      <c r="Z16" s="337" t="s">
        <v>140</v>
      </c>
      <c r="AA16" s="337" t="s">
        <v>4</v>
      </c>
      <c r="AB16" s="337" t="s">
        <v>4</v>
      </c>
      <c r="AC16" s="337" t="s">
        <v>4</v>
      </c>
      <c r="AD16" s="148" t="str">
        <f t="shared" ca="1" si="26"/>
        <v>L</v>
      </c>
      <c r="AE16" s="148" t="str">
        <f t="shared" ca="1" si="26"/>
        <v>L</v>
      </c>
      <c r="AF16" s="337" t="s">
        <v>32</v>
      </c>
      <c r="AG16" s="337" t="s">
        <v>140</v>
      </c>
      <c r="AH16" s="148" t="s">
        <v>200</v>
      </c>
      <c r="AI16" s="148" t="s">
        <v>200</v>
      </c>
      <c r="AJ16" s="337" t="s">
        <v>5</v>
      </c>
      <c r="AK16" s="148" t="str">
        <f t="shared" ca="1" si="5"/>
        <v>L</v>
      </c>
      <c r="AL16" s="129">
        <v>21</v>
      </c>
      <c r="AM16" s="111">
        <f>VLOOKUP($E16,Plantilla!D:F,3,FALSE)</f>
        <v>1</v>
      </c>
      <c r="AN16" s="140">
        <f t="shared" ca="1" si="15"/>
        <v>8</v>
      </c>
      <c r="AO16" s="133">
        <f t="shared" ca="1" si="6"/>
        <v>0</v>
      </c>
      <c r="AP16" s="132">
        <f t="shared" ca="1" si="6"/>
        <v>4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4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16"/>
        <v>4</v>
      </c>
      <c r="BL16" s="110">
        <f t="shared" ca="1" si="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75.92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40</v>
      </c>
      <c r="BO16" s="194">
        <f t="shared" ca="1" si="17"/>
        <v>50.8</v>
      </c>
      <c r="BP16" s="195">
        <f t="shared" ca="1" si="9"/>
        <v>147.72</v>
      </c>
      <c r="BQ16" s="134">
        <f t="shared" ca="1" si="18"/>
        <v>8</v>
      </c>
      <c r="BR16" s="137">
        <f t="shared" ca="1" si="10"/>
        <v>0</v>
      </c>
      <c r="BS16" s="136">
        <f t="shared" ca="1" si="10"/>
        <v>4</v>
      </c>
      <c r="BT16" s="137">
        <f t="shared" ca="1" si="10"/>
        <v>0</v>
      </c>
      <c r="BU16" s="136">
        <f t="shared" ca="1" si="10"/>
        <v>0</v>
      </c>
      <c r="BV16" s="137">
        <f t="shared" ca="1" si="10"/>
        <v>0</v>
      </c>
      <c r="BW16" s="136">
        <f t="shared" ca="1" si="10"/>
        <v>0</v>
      </c>
      <c r="BX16" s="137">
        <f t="shared" ca="1" si="10"/>
        <v>0</v>
      </c>
      <c r="BY16" s="136">
        <f t="shared" ca="1" si="10"/>
        <v>0</v>
      </c>
      <c r="BZ16" s="137">
        <f t="shared" ca="1" si="10"/>
        <v>0</v>
      </c>
      <c r="CA16" s="136">
        <f t="shared" ca="1" si="10"/>
        <v>0</v>
      </c>
      <c r="CB16" s="137">
        <f t="shared" ca="1" si="10"/>
        <v>0</v>
      </c>
      <c r="CC16" s="136">
        <f t="shared" ca="1" si="10"/>
        <v>0</v>
      </c>
      <c r="CD16" s="137">
        <f t="shared" ca="1" si="10"/>
        <v>4</v>
      </c>
      <c r="CE16" s="136">
        <f t="shared" ca="1" si="10"/>
        <v>0</v>
      </c>
      <c r="CF16" s="137">
        <f t="shared" ca="1" si="10"/>
        <v>0</v>
      </c>
      <c r="CG16" s="136">
        <f t="shared" ca="1" si="10"/>
        <v>0</v>
      </c>
      <c r="CH16" s="137">
        <f t="shared" ca="1" si="10"/>
        <v>0</v>
      </c>
      <c r="CI16" s="136">
        <f t="shared" ca="1" si="10"/>
        <v>0</v>
      </c>
      <c r="CJ16" s="137">
        <f t="shared" ca="1" si="10"/>
        <v>0</v>
      </c>
      <c r="CK16" s="136">
        <f t="shared" ca="1" si="10"/>
        <v>0</v>
      </c>
      <c r="CL16" s="137">
        <f t="shared" ca="1" si="11"/>
        <v>0</v>
      </c>
      <c r="CM16" s="136">
        <f t="shared" ca="1" si="11"/>
        <v>0</v>
      </c>
      <c r="CN16" s="110">
        <f t="shared" ca="1" si="19"/>
        <v>4</v>
      </c>
      <c r="CO16" s="110">
        <f t="shared" ca="1" si="12"/>
        <v>75.92</v>
      </c>
      <c r="CP16" s="110">
        <f t="shared" ca="1" si="12"/>
        <v>40</v>
      </c>
      <c r="CQ16" s="198">
        <f t="shared" ca="1" si="12"/>
        <v>50.8</v>
      </c>
      <c r="CR16" s="225">
        <f t="shared" ca="1" si="12"/>
        <v>147.72</v>
      </c>
      <c r="CS16" s="215">
        <f t="shared" ca="1" si="25"/>
        <v>31</v>
      </c>
      <c r="CT16" s="216">
        <f t="shared" ca="1" si="20"/>
        <v>0</v>
      </c>
      <c r="CU16" s="217">
        <f ca="1">(CS16*30)/PATRÓN!$N$4 - CT16</f>
        <v>2.547945205479452</v>
      </c>
      <c r="CV16" s="217">
        <f ca="1">(CS16*6)/PATRÓN!$N$4</f>
        <v>0.50958904109589043</v>
      </c>
      <c r="CW16" s="216">
        <f t="shared" ca="1" si="21"/>
        <v>0</v>
      </c>
      <c r="CX16" s="219">
        <f t="shared" ca="1" si="22"/>
        <v>0</v>
      </c>
      <c r="CY16" s="230">
        <f t="shared" ca="1" si="23"/>
        <v>0</v>
      </c>
      <c r="CZ16" s="227">
        <f ca="1">(PATRÓN!$A$5*(CS16-CT16))/(PATRÓN!$N$4-30)*AM16</f>
        <v>151.99253731343285</v>
      </c>
      <c r="DA16" s="211">
        <f t="shared" ca="1" si="13"/>
        <v>-4.2725373134328493</v>
      </c>
      <c r="DB16" s="211">
        <f t="shared" ca="1" si="24"/>
        <v>151.99253731343285</v>
      </c>
      <c r="DC16" s="212">
        <f t="shared" ca="1" si="14"/>
        <v>-4.2725373134328493</v>
      </c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</row>
    <row r="17" spans="1:136" ht="33.75" customHeight="1" thickBot="1" x14ac:dyDescent="0.4">
      <c r="A17" s="61">
        <f>Plantilla!A17</f>
        <v>0</v>
      </c>
      <c r="B17" s="185">
        <v>11</v>
      </c>
      <c r="C17" s="62">
        <f>Plantilla!F17</f>
        <v>1</v>
      </c>
      <c r="D17" s="68">
        <f>Plantilla!C17</f>
        <v>0</v>
      </c>
      <c r="E17" s="67">
        <v>11</v>
      </c>
      <c r="F17" s="270" t="str">
        <f>VLOOKUP(E17,Plantilla!D:E,2,FALSE)</f>
        <v xml:space="preserve">Carolina Roncero Jorge </v>
      </c>
      <c r="G17" s="351" t="s">
        <v>32</v>
      </c>
      <c r="H17" s="351" t="s">
        <v>140</v>
      </c>
      <c r="I17" s="351" t="s">
        <v>140</v>
      </c>
      <c r="J17" s="351" t="s">
        <v>4</v>
      </c>
      <c r="K17" s="351" t="s">
        <v>4</v>
      </c>
      <c r="L17" s="351" t="s">
        <v>4</v>
      </c>
      <c r="M17" s="351" t="s">
        <v>5</v>
      </c>
      <c r="N17" s="351" t="s">
        <v>5</v>
      </c>
      <c r="O17" s="351" t="s">
        <v>4</v>
      </c>
      <c r="P17" s="148" t="str">
        <f t="shared" ca="1" si="26"/>
        <v>M</v>
      </c>
      <c r="Q17" s="148" t="str">
        <f t="shared" ca="1" si="26"/>
        <v>M</v>
      </c>
      <c r="R17" s="148" t="str">
        <f t="shared" ca="1" si="26"/>
        <v>M</v>
      </c>
      <c r="S17" s="148" t="str">
        <f t="shared" ca="1" si="26"/>
        <v>N</v>
      </c>
      <c r="T17" s="148" t="str">
        <f t="shared" ca="1" si="26"/>
        <v>N</v>
      </c>
      <c r="U17" s="148" t="str">
        <f t="shared" ca="1" si="26"/>
        <v>-</v>
      </c>
      <c r="V17" s="148" t="str">
        <f t="shared" ca="1" si="26"/>
        <v>-</v>
      </c>
      <c r="W17" s="148" t="str">
        <f t="shared" ca="1" si="26"/>
        <v>L</v>
      </c>
      <c r="X17" s="148" t="str">
        <f t="shared" ca="1" si="26"/>
        <v>L</v>
      </c>
      <c r="Y17" s="148" t="str">
        <f t="shared" ca="1" si="26"/>
        <v>L</v>
      </c>
      <c r="Z17" s="148" t="s">
        <v>216</v>
      </c>
      <c r="AA17" s="148" t="s">
        <v>216</v>
      </c>
      <c r="AB17" s="148" t="s">
        <v>235</v>
      </c>
      <c r="AC17" s="148" t="s">
        <v>4</v>
      </c>
      <c r="AD17" s="148" t="str">
        <f t="shared" ca="1" si="26"/>
        <v>L</v>
      </c>
      <c r="AE17" s="148" t="str">
        <f t="shared" ca="1" si="26"/>
        <v>M</v>
      </c>
      <c r="AF17" s="148" t="str">
        <f t="shared" ca="1" si="26"/>
        <v>M</v>
      </c>
      <c r="AG17" s="148" t="str">
        <f t="shared" ca="1" si="26"/>
        <v>M</v>
      </c>
      <c r="AH17" s="338" t="s">
        <v>5</v>
      </c>
      <c r="AI17" s="338" t="s">
        <v>4</v>
      </c>
      <c r="AJ17" s="148" t="str">
        <f t="shared" ca="1" si="26"/>
        <v>M</v>
      </c>
      <c r="AK17" s="148" t="str">
        <f t="shared" ca="1" si="5"/>
        <v>M</v>
      </c>
      <c r="AL17" s="129"/>
      <c r="AM17" s="111">
        <f>VLOOKUP($E17,Plantilla!D:F,3,FALSE)</f>
        <v>1</v>
      </c>
      <c r="AN17" s="140">
        <f t="shared" ca="1" si="15"/>
        <v>11</v>
      </c>
      <c r="AO17" s="133">
        <f t="shared" ca="1" si="6"/>
        <v>0</v>
      </c>
      <c r="AP17" s="132">
        <f t="shared" ca="1" si="6"/>
        <v>3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3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16"/>
        <v>3</v>
      </c>
      <c r="BL17" s="110">
        <f t="shared" ca="1" si="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91.94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17"/>
        <v>38.1</v>
      </c>
      <c r="BP17" s="195">
        <f t="shared" ca="1" si="9"/>
        <v>130.04</v>
      </c>
      <c r="BQ17" s="134">
        <f t="shared" ca="1" si="18"/>
        <v>11</v>
      </c>
      <c r="BR17" s="137">
        <f t="shared" ca="1" si="10"/>
        <v>0</v>
      </c>
      <c r="BS17" s="136">
        <f t="shared" ca="1" si="10"/>
        <v>3</v>
      </c>
      <c r="BT17" s="137">
        <f t="shared" ca="1" si="10"/>
        <v>0</v>
      </c>
      <c r="BU17" s="136">
        <f t="shared" ca="1" si="10"/>
        <v>0</v>
      </c>
      <c r="BV17" s="137">
        <f t="shared" ca="1" si="10"/>
        <v>0</v>
      </c>
      <c r="BW17" s="136">
        <f t="shared" ca="1" si="10"/>
        <v>0</v>
      </c>
      <c r="BX17" s="137">
        <f t="shared" ca="1" si="10"/>
        <v>0</v>
      </c>
      <c r="BY17" s="136">
        <f t="shared" ca="1" si="10"/>
        <v>0</v>
      </c>
      <c r="BZ17" s="137">
        <f t="shared" ca="1" si="10"/>
        <v>0</v>
      </c>
      <c r="CA17" s="136">
        <f t="shared" ca="1" si="10"/>
        <v>0</v>
      </c>
      <c r="CB17" s="137">
        <f t="shared" ca="1" si="10"/>
        <v>0</v>
      </c>
      <c r="CC17" s="136">
        <f t="shared" ca="1" si="10"/>
        <v>0</v>
      </c>
      <c r="CD17" s="137">
        <f t="shared" ca="1" si="10"/>
        <v>3</v>
      </c>
      <c r="CE17" s="136">
        <f t="shared" ca="1" si="10"/>
        <v>0</v>
      </c>
      <c r="CF17" s="137">
        <f t="shared" ca="1" si="10"/>
        <v>0</v>
      </c>
      <c r="CG17" s="136">
        <f t="shared" ca="1" si="10"/>
        <v>0</v>
      </c>
      <c r="CH17" s="137">
        <f t="shared" ca="1" si="10"/>
        <v>0</v>
      </c>
      <c r="CI17" s="136">
        <f t="shared" ca="1" si="10"/>
        <v>0</v>
      </c>
      <c r="CJ17" s="137">
        <f t="shared" ca="1" si="10"/>
        <v>0</v>
      </c>
      <c r="CK17" s="136">
        <f t="shared" ca="1" si="10"/>
        <v>0</v>
      </c>
      <c r="CL17" s="137">
        <f t="shared" ca="1" si="11"/>
        <v>0</v>
      </c>
      <c r="CM17" s="136">
        <f t="shared" ca="1" si="11"/>
        <v>0</v>
      </c>
      <c r="CN17" s="110">
        <f t="shared" ca="1" si="19"/>
        <v>3</v>
      </c>
      <c r="CO17" s="110">
        <f t="shared" ca="1" si="12"/>
        <v>91.94</v>
      </c>
      <c r="CP17" s="110">
        <f t="shared" ca="1" si="12"/>
        <v>30</v>
      </c>
      <c r="CQ17" s="198">
        <f t="shared" ca="1" si="12"/>
        <v>38.1</v>
      </c>
      <c r="CR17" s="225">
        <f t="shared" ca="1" si="12"/>
        <v>130.04</v>
      </c>
      <c r="CS17" s="215">
        <f t="shared" ca="1" si="25"/>
        <v>31</v>
      </c>
      <c r="CT17" s="216">
        <f t="shared" ca="1" si="20"/>
        <v>0</v>
      </c>
      <c r="CU17" s="217">
        <f ca="1">(CS17*30)/PATRÓN!$N$4 - CT17</f>
        <v>2.547945205479452</v>
      </c>
      <c r="CV17" s="217">
        <f ca="1">(CS17*6)/PATRÓN!$N$4</f>
        <v>0.50958904109589043</v>
      </c>
      <c r="CW17" s="216">
        <f t="shared" ca="1" si="21"/>
        <v>0</v>
      </c>
      <c r="CX17" s="219">
        <f t="shared" ca="1" si="22"/>
        <v>0</v>
      </c>
      <c r="CY17" s="230">
        <f t="shared" ca="1" si="23"/>
        <v>0</v>
      </c>
      <c r="CZ17" s="227">
        <f ca="1">(PATRÓN!$A$5*(CS17-CT17))/(PATRÓN!$N$4-30)*AM17</f>
        <v>151.99253731343285</v>
      </c>
      <c r="DA17" s="211">
        <f t="shared" ca="1" si="13"/>
        <v>-21.952537313432856</v>
      </c>
      <c r="DB17" s="211">
        <f t="shared" ca="1" si="24"/>
        <v>151.99253731343285</v>
      </c>
      <c r="DC17" s="212">
        <f t="shared" ca="1" si="14"/>
        <v>-21.952537313432856</v>
      </c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</row>
    <row r="18" spans="1:136" ht="33.75" customHeight="1" thickBot="1" x14ac:dyDescent="0.4">
      <c r="A18" s="61">
        <f>Plantilla!A18</f>
        <v>0</v>
      </c>
      <c r="B18" s="185">
        <v>12</v>
      </c>
      <c r="C18" s="62">
        <f>Plantilla!F18</f>
        <v>1</v>
      </c>
      <c r="D18" s="68">
        <f>Plantilla!C18</f>
        <v>0</v>
      </c>
      <c r="E18" s="67">
        <v>12</v>
      </c>
      <c r="F18" s="270" t="str">
        <f>VLOOKUP(E18,Plantilla!D:E,2,FALSE)</f>
        <v>Gema Gómez Treitas</v>
      </c>
      <c r="G18" s="361" t="s">
        <v>214</v>
      </c>
      <c r="H18" s="351" t="s">
        <v>5</v>
      </c>
      <c r="I18" s="351" t="s">
        <v>5</v>
      </c>
      <c r="J18" s="351" t="s">
        <v>32</v>
      </c>
      <c r="K18" s="351" t="s">
        <v>32</v>
      </c>
      <c r="L18" s="351" t="s">
        <v>140</v>
      </c>
      <c r="M18" s="351" t="s">
        <v>140</v>
      </c>
      <c r="N18" s="351" t="s">
        <v>4</v>
      </c>
      <c r="O18" s="351" t="s">
        <v>4</v>
      </c>
      <c r="P18" s="148" t="s">
        <v>4</v>
      </c>
      <c r="Q18" s="148" t="str">
        <f t="shared" ca="1" si="26"/>
        <v>L</v>
      </c>
      <c r="R18" s="148" t="str">
        <f t="shared" ca="1" si="26"/>
        <v>L</v>
      </c>
      <c r="S18" s="148" t="str">
        <f t="shared" ca="1" si="26"/>
        <v>M</v>
      </c>
      <c r="T18" s="337" t="s">
        <v>32</v>
      </c>
      <c r="U18" s="148" t="str">
        <f t="shared" ca="1" si="26"/>
        <v>N</v>
      </c>
      <c r="V18" s="148" t="str">
        <f t="shared" ca="1" si="26"/>
        <v>-</v>
      </c>
      <c r="W18" s="337" t="s">
        <v>140</v>
      </c>
      <c r="X18" s="148" t="str">
        <f t="shared" ca="1" si="26"/>
        <v>M</v>
      </c>
      <c r="Y18" s="148" t="str">
        <f t="shared" ca="1" si="26"/>
        <v>M</v>
      </c>
      <c r="Z18" s="148" t="str">
        <f t="shared" ca="1" si="26"/>
        <v>M</v>
      </c>
      <c r="AA18" s="369" t="s">
        <v>215</v>
      </c>
      <c r="AB18" s="148" t="str">
        <f t="shared" ca="1" si="26"/>
        <v>M</v>
      </c>
      <c r="AC18" s="148" t="str">
        <f t="shared" ca="1" si="26"/>
        <v>M</v>
      </c>
      <c r="AD18" s="148" t="str">
        <f t="shared" ca="1" si="26"/>
        <v>M</v>
      </c>
      <c r="AE18" s="148" t="str">
        <f t="shared" ca="1" si="26"/>
        <v>L</v>
      </c>
      <c r="AF18" s="148" t="str">
        <f t="shared" ca="1" si="26"/>
        <v>L</v>
      </c>
      <c r="AG18" s="148" t="str">
        <f t="shared" ca="1" si="26"/>
        <v>M</v>
      </c>
      <c r="AH18" s="337" t="s">
        <v>31</v>
      </c>
      <c r="AI18" s="148" t="str">
        <f t="shared" ca="1" si="26"/>
        <v>M</v>
      </c>
      <c r="AJ18" s="148" t="str">
        <f t="shared" ca="1" si="26"/>
        <v>N</v>
      </c>
      <c r="AK18" s="148" t="str">
        <f t="shared" ca="1" si="5"/>
        <v>N</v>
      </c>
      <c r="AL18" s="130"/>
      <c r="AM18" s="111">
        <f>VLOOKUP($E18,Plantilla!D:F,3,FALSE)</f>
        <v>1</v>
      </c>
      <c r="AN18" s="140">
        <f t="shared" ca="1" si="15"/>
        <v>12</v>
      </c>
      <c r="AO18" s="133">
        <f t="shared" ca="1" si="6"/>
        <v>1</v>
      </c>
      <c r="AP18" s="132">
        <f t="shared" ca="1" si="6"/>
        <v>6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16"/>
        <v>6</v>
      </c>
      <c r="BL18" s="110">
        <f t="shared" ca="1" si="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17"/>
        <v>76.2</v>
      </c>
      <c r="BP18" s="195">
        <f t="shared" ca="1" si="9"/>
        <v>167.2</v>
      </c>
      <c r="BQ18" s="134">
        <f t="shared" ca="1" si="18"/>
        <v>12</v>
      </c>
      <c r="BR18" s="137">
        <f t="shared" ca="1" si="10"/>
        <v>1</v>
      </c>
      <c r="BS18" s="136">
        <f t="shared" ca="1" si="10"/>
        <v>6</v>
      </c>
      <c r="BT18" s="137">
        <f t="shared" ca="1" si="10"/>
        <v>0</v>
      </c>
      <c r="BU18" s="136">
        <f t="shared" ca="1" si="10"/>
        <v>0</v>
      </c>
      <c r="BV18" s="137">
        <f t="shared" ca="1" si="10"/>
        <v>0</v>
      </c>
      <c r="BW18" s="136">
        <f t="shared" ca="1" si="10"/>
        <v>0</v>
      </c>
      <c r="BX18" s="137">
        <f t="shared" ca="1" si="10"/>
        <v>0</v>
      </c>
      <c r="BY18" s="136">
        <f t="shared" ca="1" si="10"/>
        <v>0</v>
      </c>
      <c r="BZ18" s="137">
        <f t="shared" ca="1" si="10"/>
        <v>0</v>
      </c>
      <c r="CA18" s="136">
        <f t="shared" ca="1" si="10"/>
        <v>0</v>
      </c>
      <c r="CB18" s="137">
        <f t="shared" ca="1" si="10"/>
        <v>0</v>
      </c>
      <c r="CC18" s="136">
        <f t="shared" ca="1" si="10"/>
        <v>0</v>
      </c>
      <c r="CD18" s="137">
        <f t="shared" ca="1" si="10"/>
        <v>0</v>
      </c>
      <c r="CE18" s="136">
        <f t="shared" ca="1" si="10"/>
        <v>0</v>
      </c>
      <c r="CF18" s="137">
        <f t="shared" ca="1" si="10"/>
        <v>0</v>
      </c>
      <c r="CG18" s="136">
        <f t="shared" ca="1" si="10"/>
        <v>0</v>
      </c>
      <c r="CH18" s="137">
        <f t="shared" ca="1" si="10"/>
        <v>0</v>
      </c>
      <c r="CI18" s="136">
        <f t="shared" ca="1" si="10"/>
        <v>0</v>
      </c>
      <c r="CJ18" s="137">
        <f t="shared" ca="1" si="10"/>
        <v>0</v>
      </c>
      <c r="CK18" s="136">
        <f t="shared" ca="1" si="10"/>
        <v>0</v>
      </c>
      <c r="CL18" s="137">
        <f t="shared" ca="1" si="11"/>
        <v>0</v>
      </c>
      <c r="CM18" s="136">
        <f t="shared" ca="1" si="11"/>
        <v>0</v>
      </c>
      <c r="CN18" s="110">
        <f t="shared" ca="1" si="19"/>
        <v>6</v>
      </c>
      <c r="CO18" s="110">
        <f t="shared" ca="1" si="12"/>
        <v>91</v>
      </c>
      <c r="CP18" s="110">
        <f t="shared" ca="1" si="12"/>
        <v>60</v>
      </c>
      <c r="CQ18" s="198">
        <f t="shared" ca="1" si="12"/>
        <v>76.2</v>
      </c>
      <c r="CR18" s="225">
        <f t="shared" ca="1" si="12"/>
        <v>167.2</v>
      </c>
      <c r="CS18" s="215">
        <f t="shared" ca="1" si="25"/>
        <v>31</v>
      </c>
      <c r="CT18" s="216">
        <f t="shared" ca="1" si="20"/>
        <v>0</v>
      </c>
      <c r="CU18" s="217">
        <f ca="1">(CS18*30)/PATRÓN!$N$4 - CT18</f>
        <v>2.547945205479452</v>
      </c>
      <c r="CV18" s="217">
        <f ca="1">(CS18*6)/PATRÓN!$N$4</f>
        <v>0.50958904109589043</v>
      </c>
      <c r="CW18" s="216">
        <f t="shared" ca="1" si="21"/>
        <v>0</v>
      </c>
      <c r="CX18" s="219">
        <f t="shared" ca="1" si="22"/>
        <v>0</v>
      </c>
      <c r="CY18" s="230">
        <f t="shared" ca="1" si="23"/>
        <v>0</v>
      </c>
      <c r="CZ18" s="227">
        <f ca="1">(PATRÓN!$A$5*(CS18-CT18))/(PATRÓN!$N$4-30)*AM18</f>
        <v>151.99253731343285</v>
      </c>
      <c r="DA18" s="211">
        <f t="shared" ca="1" si="13"/>
        <v>15.207462686567141</v>
      </c>
      <c r="DB18" s="211">
        <f t="shared" ca="1" si="24"/>
        <v>151.99253731343285</v>
      </c>
      <c r="DC18" s="212">
        <f t="shared" ca="1" si="14"/>
        <v>15.207462686567141</v>
      </c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</row>
    <row r="19" spans="1:136" ht="33.75" customHeight="1" thickBot="1" x14ac:dyDescent="0.4">
      <c r="A19" s="61">
        <f>Plantilla!A19</f>
        <v>0</v>
      </c>
      <c r="B19" s="185">
        <v>13</v>
      </c>
      <c r="C19" s="62">
        <f>Plantilla!F19</f>
        <v>1</v>
      </c>
      <c r="D19" s="68">
        <f>Plantilla!C19</f>
        <v>0</v>
      </c>
      <c r="E19" s="67">
        <v>13</v>
      </c>
      <c r="F19" s="270" t="str">
        <f>VLOOKUP(E19,Plantilla!D:E,2,FALSE)</f>
        <v>Juan Carlos Quintero Olivares</v>
      </c>
      <c r="G19" s="351" t="s">
        <v>32</v>
      </c>
      <c r="H19" s="351" t="s">
        <v>140</v>
      </c>
      <c r="I19" s="351" t="s">
        <v>140</v>
      </c>
      <c r="J19" s="351" t="s">
        <v>4</v>
      </c>
      <c r="K19" s="351" t="s">
        <v>4</v>
      </c>
      <c r="L19" s="351" t="s">
        <v>4</v>
      </c>
      <c r="M19" s="351" t="s">
        <v>5</v>
      </c>
      <c r="N19" s="351" t="s">
        <v>5</v>
      </c>
      <c r="O19" s="351" t="s">
        <v>5</v>
      </c>
      <c r="P19" s="148" t="str">
        <f t="shared" ca="1" si="26"/>
        <v>L</v>
      </c>
      <c r="Q19" s="148" t="str">
        <f t="shared" ca="1" si="26"/>
        <v>M</v>
      </c>
      <c r="R19" s="148" t="str">
        <f t="shared" ca="1" si="26"/>
        <v>M</v>
      </c>
      <c r="S19" s="148" t="str">
        <f t="shared" ca="1" si="26"/>
        <v>M</v>
      </c>
      <c r="T19" s="148" t="str">
        <f t="shared" ca="1" si="26"/>
        <v>L</v>
      </c>
      <c r="U19" s="148" t="str">
        <f t="shared" ca="1" si="26"/>
        <v>M</v>
      </c>
      <c r="V19" s="148" t="str">
        <f t="shared" ca="1" si="26"/>
        <v>M</v>
      </c>
      <c r="W19" s="148" t="s">
        <v>5</v>
      </c>
      <c r="X19" s="148" t="s">
        <v>233</v>
      </c>
      <c r="Y19" s="148" t="s">
        <v>233</v>
      </c>
      <c r="Z19" s="148" t="s">
        <v>233</v>
      </c>
      <c r="AA19" s="148" t="s">
        <v>233</v>
      </c>
      <c r="AB19" s="148" t="str">
        <f t="shared" ca="1" si="26"/>
        <v>M</v>
      </c>
      <c r="AC19" s="148" t="str">
        <f t="shared" ca="1" si="26"/>
        <v>N</v>
      </c>
      <c r="AD19" s="148" t="str">
        <f t="shared" ca="1" si="26"/>
        <v>N</v>
      </c>
      <c r="AE19" s="148" t="str">
        <f t="shared" ca="1" si="26"/>
        <v>-</v>
      </c>
      <c r="AF19" s="148" t="str">
        <f t="shared" ca="1" si="26"/>
        <v>-</v>
      </c>
      <c r="AG19" s="148" t="str">
        <f t="shared" ca="1" si="26"/>
        <v>L</v>
      </c>
      <c r="AH19" s="337" t="s">
        <v>5</v>
      </c>
      <c r="AI19" s="337" t="s">
        <v>4</v>
      </c>
      <c r="AJ19" s="148" t="str">
        <f t="shared" ca="1" si="26"/>
        <v>M</v>
      </c>
      <c r="AK19" s="148" t="str">
        <f t="shared" ca="1" si="5"/>
        <v>M</v>
      </c>
      <c r="AL19" s="130"/>
      <c r="AM19" s="111">
        <f>VLOOKUP($E19,Plantilla!D:F,3,FALSE)</f>
        <v>1</v>
      </c>
      <c r="AN19" s="140">
        <f t="shared" ca="1" si="15"/>
        <v>13</v>
      </c>
      <c r="AO19" s="133">
        <f t="shared" ca="1" si="6"/>
        <v>0</v>
      </c>
      <c r="AP19" s="132">
        <f t="shared" ca="1" si="6"/>
        <v>3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4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16"/>
        <v>3</v>
      </c>
      <c r="BL19" s="110">
        <f t="shared" ca="1" si="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121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30</v>
      </c>
      <c r="BO19" s="194">
        <f t="shared" ca="1" si="17"/>
        <v>38.1</v>
      </c>
      <c r="BP19" s="195">
        <f t="shared" ca="1" si="9"/>
        <v>159.1</v>
      </c>
      <c r="BQ19" s="134">
        <f t="shared" ca="1" si="18"/>
        <v>13</v>
      </c>
      <c r="BR19" s="137">
        <f t="shared" ca="1" si="10"/>
        <v>0</v>
      </c>
      <c r="BS19" s="136">
        <f t="shared" ca="1" si="10"/>
        <v>3</v>
      </c>
      <c r="BT19" s="137">
        <f t="shared" ca="1" si="10"/>
        <v>0</v>
      </c>
      <c r="BU19" s="136">
        <f t="shared" ca="1" si="10"/>
        <v>0</v>
      </c>
      <c r="BV19" s="137">
        <f t="shared" ca="1" si="10"/>
        <v>0</v>
      </c>
      <c r="BW19" s="136">
        <f t="shared" ca="1" si="10"/>
        <v>0</v>
      </c>
      <c r="BX19" s="137">
        <f t="shared" ca="1" si="10"/>
        <v>0</v>
      </c>
      <c r="BY19" s="136">
        <f t="shared" ca="1" si="10"/>
        <v>0</v>
      </c>
      <c r="BZ19" s="137">
        <f t="shared" ca="1" si="10"/>
        <v>0</v>
      </c>
      <c r="CA19" s="136">
        <f t="shared" ca="1" si="10"/>
        <v>0</v>
      </c>
      <c r="CB19" s="137">
        <f t="shared" ca="1" si="10"/>
        <v>0</v>
      </c>
      <c r="CC19" s="136">
        <f t="shared" ca="1" si="10"/>
        <v>0</v>
      </c>
      <c r="CD19" s="137">
        <f t="shared" ca="1" si="10"/>
        <v>0</v>
      </c>
      <c r="CE19" s="136">
        <f t="shared" ca="1" si="10"/>
        <v>0</v>
      </c>
      <c r="CF19" s="137">
        <f t="shared" ca="1" si="10"/>
        <v>0</v>
      </c>
      <c r="CG19" s="136">
        <f t="shared" ref="CG19:CK67" ca="1" si="27">BD19</f>
        <v>4</v>
      </c>
      <c r="CH19" s="137">
        <f t="shared" ca="1" si="27"/>
        <v>0</v>
      </c>
      <c r="CI19" s="136">
        <f t="shared" ca="1" si="27"/>
        <v>0</v>
      </c>
      <c r="CJ19" s="137">
        <f t="shared" ca="1" si="27"/>
        <v>0</v>
      </c>
      <c r="CK19" s="136">
        <f t="shared" ca="1" si="27"/>
        <v>0</v>
      </c>
      <c r="CL19" s="137">
        <f t="shared" ca="1" si="11"/>
        <v>0</v>
      </c>
      <c r="CM19" s="136">
        <f t="shared" ca="1" si="11"/>
        <v>0</v>
      </c>
      <c r="CN19" s="110">
        <f t="shared" ca="1" si="19"/>
        <v>3</v>
      </c>
      <c r="CO19" s="110">
        <f t="shared" ca="1" si="12"/>
        <v>121</v>
      </c>
      <c r="CP19" s="110">
        <f t="shared" ca="1" si="12"/>
        <v>30</v>
      </c>
      <c r="CQ19" s="198">
        <f t="shared" ca="1" si="12"/>
        <v>38.1</v>
      </c>
      <c r="CR19" s="225">
        <f t="shared" ca="1" si="12"/>
        <v>159.1</v>
      </c>
      <c r="CS19" s="215">
        <f t="shared" ca="1" si="25"/>
        <v>31</v>
      </c>
      <c r="CT19" s="216">
        <f t="shared" ca="1" si="20"/>
        <v>0</v>
      </c>
      <c r="CU19" s="217">
        <f ca="1">(CS19*30)/PATRÓN!$N$4 - CT19</f>
        <v>2.547945205479452</v>
      </c>
      <c r="CV19" s="217">
        <f ca="1">(CS19*6)/PATRÓN!$N$4</f>
        <v>0.50958904109589043</v>
      </c>
      <c r="CW19" s="216">
        <f t="shared" ca="1" si="21"/>
        <v>0</v>
      </c>
      <c r="CX19" s="219">
        <f t="shared" ca="1" si="22"/>
        <v>0</v>
      </c>
      <c r="CY19" s="230">
        <f t="shared" ca="1" si="23"/>
        <v>0</v>
      </c>
      <c r="CZ19" s="227">
        <f ca="1">(PATRÓN!$A$5*(CS19-CT19))/(PATRÓN!$N$4-30)*AM19</f>
        <v>151.99253731343285</v>
      </c>
      <c r="DA19" s="211">
        <f t="shared" ca="1" si="13"/>
        <v>7.1074626865671462</v>
      </c>
      <c r="DB19" s="211">
        <f t="shared" ca="1" si="24"/>
        <v>151.99253731343285</v>
      </c>
      <c r="DC19" s="212">
        <f t="shared" ca="1" si="14"/>
        <v>7.1074626865671462</v>
      </c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</row>
    <row r="20" spans="1:136" ht="33.75" customHeight="1" thickBot="1" x14ac:dyDescent="0.4">
      <c r="A20" s="61">
        <f>Plantilla!A20</f>
        <v>0</v>
      </c>
      <c r="B20" s="185">
        <v>14</v>
      </c>
      <c r="C20" s="62">
        <f>Plantilla!F20</f>
        <v>1</v>
      </c>
      <c r="D20" s="68">
        <f>Plantilla!C21</f>
        <v>0</v>
      </c>
      <c r="E20" s="67">
        <v>14</v>
      </c>
      <c r="F20" s="270" t="str">
        <f>VLOOKUP(E20,Plantilla!D:E,2,FALSE)</f>
        <v>Sara Álvarez Velasco</v>
      </c>
      <c r="G20" s="275" t="s">
        <v>182</v>
      </c>
      <c r="H20" s="275" t="s">
        <v>182</v>
      </c>
      <c r="I20" s="275" t="s">
        <v>182</v>
      </c>
      <c r="J20" s="275" t="s">
        <v>182</v>
      </c>
      <c r="K20" s="275" t="s">
        <v>182</v>
      </c>
      <c r="L20" s="275" t="s">
        <v>182</v>
      </c>
      <c r="M20" s="275" t="s">
        <v>182</v>
      </c>
      <c r="N20" s="275" t="s">
        <v>182</v>
      </c>
      <c r="O20" s="275" t="s">
        <v>182</v>
      </c>
      <c r="P20" s="275" t="s">
        <v>182</v>
      </c>
      <c r="Q20" s="275" t="s">
        <v>182</v>
      </c>
      <c r="R20" s="275" t="s">
        <v>182</v>
      </c>
      <c r="S20" s="275" t="s">
        <v>182</v>
      </c>
      <c r="T20" s="275" t="s">
        <v>182</v>
      </c>
      <c r="U20" s="275" t="s">
        <v>182</v>
      </c>
      <c r="V20" s="275" t="s">
        <v>182</v>
      </c>
      <c r="W20" s="275" t="s">
        <v>182</v>
      </c>
      <c r="X20" s="275" t="s">
        <v>182</v>
      </c>
      <c r="Y20" s="275" t="s">
        <v>182</v>
      </c>
      <c r="Z20" s="275" t="s">
        <v>182</v>
      </c>
      <c r="AA20" s="275" t="s">
        <v>182</v>
      </c>
      <c r="AB20" s="275" t="s">
        <v>182</v>
      </c>
      <c r="AC20" s="275" t="s">
        <v>182</v>
      </c>
      <c r="AD20" s="275" t="s">
        <v>182</v>
      </c>
      <c r="AE20" s="275" t="s">
        <v>182</v>
      </c>
      <c r="AF20" s="275" t="s">
        <v>182</v>
      </c>
      <c r="AG20" s="275" t="s">
        <v>182</v>
      </c>
      <c r="AH20" s="275" t="s">
        <v>107</v>
      </c>
      <c r="AI20" s="275" t="s">
        <v>107</v>
      </c>
      <c r="AJ20" s="275" t="s">
        <v>107</v>
      </c>
      <c r="AK20" s="275" t="s">
        <v>107</v>
      </c>
      <c r="AL20" s="130"/>
      <c r="AM20" s="111">
        <f>VLOOKUP($E20,Plantilla!D:F,3,FALSE)</f>
        <v>1</v>
      </c>
      <c r="AN20" s="140">
        <f t="shared" ca="1" si="15"/>
        <v>0</v>
      </c>
      <c r="AO20" s="133">
        <f t="shared" ca="1" si="6"/>
        <v>0</v>
      </c>
      <c r="AP20" s="132">
        <f t="shared" ca="1" si="6"/>
        <v>0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27</v>
      </c>
      <c r="BB20" s="132">
        <f t="shared" ca="1" si="6"/>
        <v>0</v>
      </c>
      <c r="BC20" s="133">
        <f t="shared" ca="1" si="6"/>
        <v>0</v>
      </c>
      <c r="BD20" s="132">
        <f t="shared" ca="1" si="6"/>
        <v>4</v>
      </c>
      <c r="BE20" s="133">
        <f t="shared" ca="1" si="6"/>
        <v>0</v>
      </c>
      <c r="BF20" s="132">
        <f t="shared" ca="1" si="7"/>
        <v>0</v>
      </c>
      <c r="BG20" s="133">
        <f t="shared" ca="1" si="7"/>
        <v>4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si="16"/>
        <v>0</v>
      </c>
      <c r="BL20" s="110">
        <f t="shared" si="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154.38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17"/>
        <v>0</v>
      </c>
      <c r="BP20" s="195">
        <f t="shared" ca="1" si="9"/>
        <v>154.38</v>
      </c>
      <c r="BQ20" s="134">
        <f t="shared" ca="1" si="18"/>
        <v>0</v>
      </c>
      <c r="BR20" s="137">
        <f t="shared" ca="1" si="18"/>
        <v>0</v>
      </c>
      <c r="BS20" s="136">
        <f t="shared" ca="1" si="18"/>
        <v>0</v>
      </c>
      <c r="BT20" s="137">
        <f t="shared" ca="1" si="18"/>
        <v>0</v>
      </c>
      <c r="BU20" s="136">
        <f t="shared" ca="1" si="18"/>
        <v>0</v>
      </c>
      <c r="BV20" s="137">
        <f t="shared" ca="1" si="18"/>
        <v>0</v>
      </c>
      <c r="BW20" s="136">
        <f t="shared" ca="1" si="18"/>
        <v>0</v>
      </c>
      <c r="BX20" s="137">
        <f t="shared" ca="1" si="18"/>
        <v>0</v>
      </c>
      <c r="BY20" s="136">
        <f t="shared" ca="1" si="18"/>
        <v>0</v>
      </c>
      <c r="BZ20" s="137">
        <f t="shared" ca="1" si="18"/>
        <v>0</v>
      </c>
      <c r="CA20" s="136">
        <f t="shared" ca="1" si="18"/>
        <v>0</v>
      </c>
      <c r="CB20" s="137">
        <f t="shared" ca="1" si="18"/>
        <v>0</v>
      </c>
      <c r="CC20" s="136">
        <f t="shared" ca="1" si="18"/>
        <v>0</v>
      </c>
      <c r="CD20" s="137">
        <f t="shared" ca="1" si="18"/>
        <v>27</v>
      </c>
      <c r="CE20" s="136">
        <f t="shared" ca="1" si="18"/>
        <v>0</v>
      </c>
      <c r="CF20" s="137">
        <f t="shared" ca="1" si="18"/>
        <v>0</v>
      </c>
      <c r="CG20" s="136">
        <f t="shared" ca="1" si="27"/>
        <v>4</v>
      </c>
      <c r="CH20" s="137">
        <f t="shared" ca="1" si="27"/>
        <v>0</v>
      </c>
      <c r="CI20" s="136">
        <f t="shared" ca="1" si="27"/>
        <v>0</v>
      </c>
      <c r="CJ20" s="137">
        <f t="shared" ca="1" si="27"/>
        <v>4</v>
      </c>
      <c r="CK20" s="136">
        <f t="shared" ca="1" si="27"/>
        <v>0</v>
      </c>
      <c r="CL20" s="137">
        <f t="shared" ca="1" si="11"/>
        <v>0</v>
      </c>
      <c r="CM20" s="136">
        <f t="shared" ca="1" si="11"/>
        <v>0</v>
      </c>
      <c r="CN20" s="110">
        <f t="shared" si="19"/>
        <v>0</v>
      </c>
      <c r="CO20" s="110">
        <f t="shared" ca="1" si="12"/>
        <v>154.38</v>
      </c>
      <c r="CP20" s="110">
        <f t="shared" ca="1" si="12"/>
        <v>0</v>
      </c>
      <c r="CQ20" s="198">
        <f t="shared" ca="1" si="12"/>
        <v>0</v>
      </c>
      <c r="CR20" s="225">
        <f t="shared" ca="1" si="12"/>
        <v>154.38</v>
      </c>
      <c r="CS20" s="215">
        <f t="shared" si="25"/>
        <v>31</v>
      </c>
      <c r="CT20" s="216">
        <f t="shared" si="20"/>
        <v>0</v>
      </c>
      <c r="CU20" s="217">
        <f>(CS20*30)/PATRÓN!$N$4 - CT20</f>
        <v>2.547945205479452</v>
      </c>
      <c r="CV20" s="217">
        <f>(CS20*6)/PATRÓN!$N$4</f>
        <v>0.50958904109589043</v>
      </c>
      <c r="CW20" s="216">
        <f t="shared" ca="1" si="21"/>
        <v>0</v>
      </c>
      <c r="CX20" s="219">
        <f t="shared" si="22"/>
        <v>0</v>
      </c>
      <c r="CY20" s="230">
        <f t="shared" si="23"/>
        <v>0</v>
      </c>
      <c r="CZ20" s="227">
        <f>(PATRÓN!$A$5*(CS20-CT20))/(PATRÓN!$N$4-30)*AM20</f>
        <v>151.99253731343285</v>
      </c>
      <c r="DA20" s="211">
        <f t="shared" ca="1" si="13"/>
        <v>2.3874626865671473</v>
      </c>
      <c r="DB20" s="211">
        <f t="shared" si="24"/>
        <v>151.99253731343285</v>
      </c>
      <c r="DC20" s="212">
        <f t="shared" ca="1" si="14"/>
        <v>2.3874626865671473</v>
      </c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</row>
    <row r="21" spans="1:136" ht="33.75" customHeight="1" thickBot="1" x14ac:dyDescent="0.4">
      <c r="A21" s="61">
        <f>Plantilla!A21</f>
        <v>0</v>
      </c>
      <c r="B21" s="185">
        <v>15</v>
      </c>
      <c r="C21" s="62">
        <f>Plantilla!F21</f>
        <v>1</v>
      </c>
      <c r="D21" s="68">
        <f>Plantilla!C21</f>
        <v>0</v>
      </c>
      <c r="E21" s="67">
        <v>15</v>
      </c>
      <c r="F21" s="349" t="str">
        <f>VLOOKUP(E21,Plantilla!D:E,2,FALSE)</f>
        <v>Juan Manzano Álgora (67%)</v>
      </c>
      <c r="G21" s="351" t="s">
        <v>68</v>
      </c>
      <c r="H21" s="351" t="s">
        <v>32</v>
      </c>
      <c r="I21" s="351" t="s">
        <v>32</v>
      </c>
      <c r="J21" s="351" t="s">
        <v>140</v>
      </c>
      <c r="K21" s="351" t="s">
        <v>140</v>
      </c>
      <c r="L21" s="351" t="s">
        <v>4</v>
      </c>
      <c r="M21" s="351" t="s">
        <v>4</v>
      </c>
      <c r="N21" s="351" t="s">
        <v>4</v>
      </c>
      <c r="O21" s="351" t="s">
        <v>4</v>
      </c>
      <c r="P21" s="148" t="str">
        <f t="shared" ca="1" si="26"/>
        <v>N</v>
      </c>
      <c r="Q21" s="148" t="str">
        <f t="shared" ca="1" si="26"/>
        <v>-</v>
      </c>
      <c r="R21" s="148" t="s">
        <v>4</v>
      </c>
      <c r="S21" s="148" t="str">
        <f t="shared" ca="1" si="26"/>
        <v>L</v>
      </c>
      <c r="T21" s="148" t="str">
        <f t="shared" ca="1" si="26"/>
        <v>L</v>
      </c>
      <c r="U21" s="351" t="s">
        <v>4</v>
      </c>
      <c r="V21" s="351" t="s">
        <v>4</v>
      </c>
      <c r="W21" s="351" t="s">
        <v>4</v>
      </c>
      <c r="X21" s="148" t="str">
        <f t="shared" ca="1" si="26"/>
        <v>N</v>
      </c>
      <c r="Y21" s="148" t="str">
        <f t="shared" ca="1" si="26"/>
        <v>N</v>
      </c>
      <c r="Z21" s="148" t="str">
        <f t="shared" ca="1" si="26"/>
        <v>-</v>
      </c>
      <c r="AA21" s="148" t="str">
        <f t="shared" ca="1" si="26"/>
        <v>-</v>
      </c>
      <c r="AB21" s="148" t="str">
        <f t="shared" ca="1" si="26"/>
        <v>L</v>
      </c>
      <c r="AC21" s="351" t="s">
        <v>4</v>
      </c>
      <c r="AD21" s="351" t="s">
        <v>4</v>
      </c>
      <c r="AE21" s="351" t="s">
        <v>4</v>
      </c>
      <c r="AF21" s="351" t="s">
        <v>4</v>
      </c>
      <c r="AG21" s="148" t="str">
        <f t="shared" ca="1" si="26"/>
        <v>N</v>
      </c>
      <c r="AH21" s="148" t="str">
        <f t="shared" ca="1" si="26"/>
        <v>N</v>
      </c>
      <c r="AI21" s="148" t="str">
        <f t="shared" ca="1" si="26"/>
        <v>-</v>
      </c>
      <c r="AJ21" s="148" t="str">
        <f t="shared" ca="1" si="26"/>
        <v>-</v>
      </c>
      <c r="AK21" s="148" t="str">
        <f t="shared" ca="1" si="5"/>
        <v>L</v>
      </c>
      <c r="AL21" s="130"/>
      <c r="AM21" s="111">
        <f>VLOOKUP($E21,Plantilla!D:F,3,FALSE)</f>
        <v>1</v>
      </c>
      <c r="AN21" s="140">
        <f t="shared" ca="1" si="15"/>
        <v>0</v>
      </c>
      <c r="AO21" s="133">
        <f t="shared" ca="1" si="6"/>
        <v>0</v>
      </c>
      <c r="AP21" s="132">
        <f t="shared" ca="1" si="6"/>
        <v>7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1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16"/>
        <v>7</v>
      </c>
      <c r="BL21" s="110">
        <f t="shared" ca="1" si="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7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70</v>
      </c>
      <c r="BO21" s="194">
        <f t="shared" ca="1" si="17"/>
        <v>88.9</v>
      </c>
      <c r="BP21" s="196">
        <f t="shared" ca="1" si="9"/>
        <v>95.9</v>
      </c>
      <c r="BQ21" s="134">
        <f t="shared" ca="1" si="18"/>
        <v>0</v>
      </c>
      <c r="BR21" s="137">
        <f t="shared" ca="1" si="18"/>
        <v>0</v>
      </c>
      <c r="BS21" s="136">
        <f t="shared" ca="1" si="18"/>
        <v>7</v>
      </c>
      <c r="BT21" s="137">
        <f t="shared" ca="1" si="18"/>
        <v>0</v>
      </c>
      <c r="BU21" s="136">
        <f t="shared" ca="1" si="18"/>
        <v>0</v>
      </c>
      <c r="BV21" s="137">
        <f t="shared" ca="1" si="18"/>
        <v>0</v>
      </c>
      <c r="BW21" s="136">
        <f t="shared" ca="1" si="18"/>
        <v>0</v>
      </c>
      <c r="BX21" s="137">
        <f t="shared" ca="1" si="18"/>
        <v>1</v>
      </c>
      <c r="BY21" s="136">
        <f t="shared" ca="1" si="18"/>
        <v>0</v>
      </c>
      <c r="BZ21" s="137">
        <f t="shared" ca="1" si="18"/>
        <v>0</v>
      </c>
      <c r="CA21" s="136">
        <f t="shared" ca="1" si="18"/>
        <v>0</v>
      </c>
      <c r="CB21" s="137">
        <f t="shared" ca="1" si="18"/>
        <v>0</v>
      </c>
      <c r="CC21" s="136">
        <f t="shared" ca="1" si="18"/>
        <v>0</v>
      </c>
      <c r="CD21" s="137">
        <f t="shared" ca="1" si="18"/>
        <v>0</v>
      </c>
      <c r="CE21" s="136">
        <f t="shared" ca="1" si="18"/>
        <v>0</v>
      </c>
      <c r="CF21" s="137">
        <f t="shared" ca="1" si="18"/>
        <v>0</v>
      </c>
      <c r="CG21" s="136">
        <f t="shared" ca="1" si="27"/>
        <v>0</v>
      </c>
      <c r="CH21" s="137">
        <f t="shared" ca="1" si="27"/>
        <v>0</v>
      </c>
      <c r="CI21" s="136">
        <f t="shared" ca="1" si="27"/>
        <v>0</v>
      </c>
      <c r="CJ21" s="137">
        <f t="shared" ca="1" si="27"/>
        <v>0</v>
      </c>
      <c r="CK21" s="136">
        <f t="shared" ca="1" si="27"/>
        <v>0</v>
      </c>
      <c r="CL21" s="137">
        <f t="shared" ca="1" si="11"/>
        <v>0</v>
      </c>
      <c r="CM21" s="136">
        <f t="shared" ca="1" si="11"/>
        <v>0</v>
      </c>
      <c r="CN21" s="110">
        <f t="shared" ca="1" si="19"/>
        <v>7</v>
      </c>
      <c r="CO21" s="110">
        <f t="shared" ca="1" si="12"/>
        <v>7</v>
      </c>
      <c r="CP21" s="110">
        <f t="shared" ca="1" si="12"/>
        <v>70</v>
      </c>
      <c r="CQ21" s="198">
        <f t="shared" ca="1" si="12"/>
        <v>88.9</v>
      </c>
      <c r="CR21" s="225">
        <f t="shared" ca="1" si="12"/>
        <v>95.9</v>
      </c>
      <c r="CS21" s="215">
        <f t="shared" ca="1" si="25"/>
        <v>31</v>
      </c>
      <c r="CT21" s="216">
        <f t="shared" ca="1" si="20"/>
        <v>0</v>
      </c>
      <c r="CU21" s="217">
        <f ca="1">(CS21*30)/PATRÓN!$N$4 - CT21</f>
        <v>2.547945205479452</v>
      </c>
      <c r="CV21" s="217">
        <f ca="1">(CS21*6)/PATRÓN!$N$4</f>
        <v>0.50958904109589043</v>
      </c>
      <c r="CW21" s="216">
        <f t="shared" ca="1" si="21"/>
        <v>0</v>
      </c>
      <c r="CX21" s="219">
        <f t="shared" ca="1" si="22"/>
        <v>0</v>
      </c>
      <c r="CY21" s="230">
        <f t="shared" ca="1" si="23"/>
        <v>0</v>
      </c>
      <c r="CZ21" s="227">
        <f ca="1">(PATRÓN!$A$5*(CS21-CT21))/(PATRÓN!$N$4-30)*AM21</f>
        <v>151.99253731343285</v>
      </c>
      <c r="DA21" s="211">
        <f t="shared" ca="1" si="13"/>
        <v>-56.092537313432842</v>
      </c>
      <c r="DB21" s="211">
        <f t="shared" ca="1" si="24"/>
        <v>151.99253731343285</v>
      </c>
      <c r="DC21" s="212">
        <f t="shared" ca="1" si="14"/>
        <v>-56.092537313432842</v>
      </c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</row>
    <row r="22" spans="1:136" ht="33.75" customHeight="1" thickBot="1" x14ac:dyDescent="0.4">
      <c r="A22" s="61">
        <f>Plantilla!A22</f>
        <v>0</v>
      </c>
      <c r="B22" s="185">
        <v>16</v>
      </c>
      <c r="C22" s="62">
        <f>Plantilla!F22</f>
        <v>1</v>
      </c>
      <c r="D22" s="68">
        <f>Plantilla!C22</f>
        <v>0</v>
      </c>
      <c r="E22" s="67">
        <v>16</v>
      </c>
      <c r="F22" s="270" t="str">
        <f>VLOOKUP(E22,Plantilla!D:E,2,FALSE)</f>
        <v>Sandra Pestana Rubio</v>
      </c>
      <c r="G22" s="148" t="s">
        <v>4</v>
      </c>
      <c r="H22" s="148" t="s">
        <v>4</v>
      </c>
      <c r="I22" s="148" t="s">
        <v>4</v>
      </c>
      <c r="J22" s="148" t="s">
        <v>5</v>
      </c>
      <c r="K22" s="148" t="s">
        <v>5</v>
      </c>
      <c r="L22" s="148" t="s">
        <v>5</v>
      </c>
      <c r="M22" s="148" t="s">
        <v>5</v>
      </c>
      <c r="N22" s="148" t="s">
        <v>5</v>
      </c>
      <c r="O22" s="148" t="s">
        <v>180</v>
      </c>
      <c r="P22" s="148" t="s">
        <v>180</v>
      </c>
      <c r="Q22" s="148" t="s">
        <v>181</v>
      </c>
      <c r="R22" s="148" t="s">
        <v>4</v>
      </c>
      <c r="S22" s="148" t="s">
        <v>32</v>
      </c>
      <c r="T22" s="148" t="s">
        <v>140</v>
      </c>
      <c r="U22" s="148" t="str">
        <f t="shared" ca="1" si="26"/>
        <v>L</v>
      </c>
      <c r="V22" s="148" t="str">
        <f t="shared" ca="1" si="26"/>
        <v>M</v>
      </c>
      <c r="W22" s="148" t="str">
        <f t="shared" ca="1" si="26"/>
        <v>M</v>
      </c>
      <c r="X22" s="148" t="str">
        <f t="shared" ca="1" si="26"/>
        <v>M</v>
      </c>
      <c r="Y22" s="148" t="str">
        <f t="shared" ca="1" si="26"/>
        <v>M</v>
      </c>
      <c r="Z22" s="148" t="str">
        <f t="shared" ca="1" si="26"/>
        <v>N</v>
      </c>
      <c r="AA22" s="148" t="str">
        <f t="shared" ca="1" si="26"/>
        <v>N</v>
      </c>
      <c r="AB22" s="148" t="str">
        <f t="shared" ca="1" si="26"/>
        <v>-</v>
      </c>
      <c r="AC22" s="148" t="str">
        <f t="shared" ca="1" si="26"/>
        <v>-</v>
      </c>
      <c r="AD22" s="148" t="str">
        <f t="shared" ca="1" si="26"/>
        <v>L</v>
      </c>
      <c r="AE22" s="148" t="str">
        <f t="shared" ca="1" si="26"/>
        <v>L</v>
      </c>
      <c r="AF22" s="148" t="str">
        <f t="shared" ca="1" si="26"/>
        <v>L</v>
      </c>
      <c r="AG22" s="148" t="str">
        <f t="shared" ca="1" si="26"/>
        <v>M</v>
      </c>
      <c r="AH22" s="148" t="s">
        <v>141</v>
      </c>
      <c r="AI22" s="148" t="s">
        <v>141</v>
      </c>
      <c r="AJ22" s="148" t="s">
        <v>141</v>
      </c>
      <c r="AK22" s="148" t="s">
        <v>141</v>
      </c>
      <c r="AL22" s="130"/>
      <c r="AM22" s="111">
        <f>VLOOKUP($E22,Plantilla!D:F,3,FALSE)</f>
        <v>1</v>
      </c>
      <c r="AN22" s="140">
        <f t="shared" ref="AN22:BC37" ca="1" si="2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10</v>
      </c>
      <c r="AO22" s="133">
        <f t="shared" ca="1" si="28"/>
        <v>0</v>
      </c>
      <c r="AP22" s="132">
        <f t="shared" ca="1" si="28"/>
        <v>3</v>
      </c>
      <c r="AQ22" s="133">
        <f t="shared" ca="1" si="28"/>
        <v>0</v>
      </c>
      <c r="AR22" s="132">
        <f t="shared" ca="1" si="28"/>
        <v>0</v>
      </c>
      <c r="AS22" s="133">
        <f t="shared" ca="1" si="28"/>
        <v>0</v>
      </c>
      <c r="AT22" s="132">
        <f t="shared" ca="1" si="28"/>
        <v>0</v>
      </c>
      <c r="AU22" s="133">
        <f t="shared" ca="1" si="28"/>
        <v>0</v>
      </c>
      <c r="AV22" s="132">
        <f t="shared" ca="1" si="28"/>
        <v>0</v>
      </c>
      <c r="AW22" s="133">
        <f t="shared" ca="1" si="28"/>
        <v>0</v>
      </c>
      <c r="AX22" s="132">
        <f t="shared" ca="1" si="28"/>
        <v>0</v>
      </c>
      <c r="AY22" s="133">
        <f t="shared" ca="1" si="28"/>
        <v>0</v>
      </c>
      <c r="AZ22" s="132">
        <f t="shared" ca="1" si="28"/>
        <v>0</v>
      </c>
      <c r="BA22" s="133">
        <f t="shared" ca="1" si="28"/>
        <v>4</v>
      </c>
      <c r="BB22" s="132">
        <f t="shared" ca="1" si="28"/>
        <v>0</v>
      </c>
      <c r="BC22" s="133">
        <f t="shared" ca="1" si="28"/>
        <v>0</v>
      </c>
      <c r="BD22" s="132">
        <f t="shared" ref="BD22:BJ50" ca="1" si="2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29"/>
        <v>0</v>
      </c>
      <c r="BF22" s="132">
        <f t="shared" ca="1" si="29"/>
        <v>0</v>
      </c>
      <c r="BG22" s="133">
        <f t="shared" ca="1" si="29"/>
        <v>0</v>
      </c>
      <c r="BH22" s="132">
        <f t="shared" ca="1" si="29"/>
        <v>0</v>
      </c>
      <c r="BI22" s="133">
        <f t="shared" ca="1" si="29"/>
        <v>2</v>
      </c>
      <c r="BJ22" s="132">
        <f t="shared" ca="1" si="29"/>
        <v>1</v>
      </c>
      <c r="BK22" s="110">
        <f t="shared" ca="1" si="16"/>
        <v>3</v>
      </c>
      <c r="BL22" s="110">
        <f t="shared" ca="1" si="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112.42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17"/>
        <v>38.1</v>
      </c>
      <c r="BP22" s="197">
        <f t="shared" ca="1" si="9"/>
        <v>150.52000000000001</v>
      </c>
      <c r="BQ22" s="134">
        <f t="shared" ca="1" si="18"/>
        <v>10</v>
      </c>
      <c r="BR22" s="137">
        <f t="shared" ca="1" si="18"/>
        <v>0</v>
      </c>
      <c r="BS22" s="136">
        <f t="shared" ca="1" si="18"/>
        <v>3</v>
      </c>
      <c r="BT22" s="137">
        <f t="shared" ca="1" si="18"/>
        <v>0</v>
      </c>
      <c r="BU22" s="136">
        <f t="shared" ca="1" si="18"/>
        <v>0</v>
      </c>
      <c r="BV22" s="137">
        <f t="shared" ca="1" si="18"/>
        <v>0</v>
      </c>
      <c r="BW22" s="136">
        <f t="shared" ca="1" si="18"/>
        <v>0</v>
      </c>
      <c r="BX22" s="137">
        <f t="shared" ca="1" si="18"/>
        <v>0</v>
      </c>
      <c r="BY22" s="136">
        <f t="shared" ca="1" si="18"/>
        <v>0</v>
      </c>
      <c r="BZ22" s="137">
        <f t="shared" ca="1" si="18"/>
        <v>0</v>
      </c>
      <c r="CA22" s="136">
        <f t="shared" ca="1" si="18"/>
        <v>0</v>
      </c>
      <c r="CB22" s="137">
        <f t="shared" ca="1" si="18"/>
        <v>0</v>
      </c>
      <c r="CC22" s="136">
        <f t="shared" ca="1" si="18"/>
        <v>0</v>
      </c>
      <c r="CD22" s="137">
        <f t="shared" ca="1" si="18"/>
        <v>4</v>
      </c>
      <c r="CE22" s="136">
        <f t="shared" ca="1" si="18"/>
        <v>0</v>
      </c>
      <c r="CF22" s="137">
        <f t="shared" ca="1" si="18"/>
        <v>0</v>
      </c>
      <c r="CG22" s="136">
        <f t="shared" ca="1" si="27"/>
        <v>0</v>
      </c>
      <c r="CH22" s="137">
        <f t="shared" ca="1" si="27"/>
        <v>0</v>
      </c>
      <c r="CI22" s="136">
        <f t="shared" ca="1" si="27"/>
        <v>0</v>
      </c>
      <c r="CJ22" s="137">
        <f t="shared" ca="1" si="27"/>
        <v>0</v>
      </c>
      <c r="CK22" s="136">
        <f t="shared" ca="1" si="27"/>
        <v>0</v>
      </c>
      <c r="CL22" s="137">
        <f t="shared" ca="1" si="11"/>
        <v>2</v>
      </c>
      <c r="CM22" s="136">
        <f t="shared" ca="1" si="11"/>
        <v>1</v>
      </c>
      <c r="CN22" s="110">
        <f t="shared" ca="1" si="19"/>
        <v>3</v>
      </c>
      <c r="CO22" s="110">
        <f t="shared" ca="1" si="12"/>
        <v>112.42</v>
      </c>
      <c r="CP22" s="110">
        <f t="shared" ca="1" si="12"/>
        <v>30</v>
      </c>
      <c r="CQ22" s="198">
        <f t="shared" ca="1" si="12"/>
        <v>38.1</v>
      </c>
      <c r="CR22" s="225">
        <f t="shared" ca="1" si="12"/>
        <v>150.52000000000001</v>
      </c>
      <c r="CS22" s="215">
        <f t="shared" ca="1" si="25"/>
        <v>31</v>
      </c>
      <c r="CT22" s="216">
        <f t="shared" ca="1" si="20"/>
        <v>0</v>
      </c>
      <c r="CU22" s="217">
        <f ca="1">(CS22*30)/PATRÓN!$N$4 - CT22</f>
        <v>2.547945205479452</v>
      </c>
      <c r="CV22" s="217">
        <f ca="1">(CS22*6)/PATRÓN!$N$4</f>
        <v>0.50958904109589043</v>
      </c>
      <c r="CW22" s="216">
        <f t="shared" ca="1" si="21"/>
        <v>0</v>
      </c>
      <c r="CX22" s="219">
        <f t="shared" ca="1" si="22"/>
        <v>0</v>
      </c>
      <c r="CY22" s="230">
        <f t="shared" ca="1" si="23"/>
        <v>0</v>
      </c>
      <c r="CZ22" s="227">
        <f ca="1">(PATRÓN!$A$5*(CS22-CT22))/(PATRÓN!$N$4-30)*AM22</f>
        <v>151.99253731343285</v>
      </c>
      <c r="DA22" s="211">
        <f t="shared" ca="1" si="13"/>
        <v>-1.4725373134328379</v>
      </c>
      <c r="DB22" s="211">
        <f t="shared" ca="1" si="24"/>
        <v>151.99253731343285</v>
      </c>
      <c r="DC22" s="212">
        <f t="shared" ca="1" si="14"/>
        <v>-1.4725373134328379</v>
      </c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</row>
    <row r="23" spans="1:136" ht="33.75" customHeight="1" thickBot="1" x14ac:dyDescent="0.4">
      <c r="A23" s="61">
        <f>Plantilla!A23</f>
        <v>0</v>
      </c>
      <c r="B23" s="185">
        <v>17</v>
      </c>
      <c r="C23" s="62">
        <f>Plantilla!F23</f>
        <v>1</v>
      </c>
      <c r="D23" s="68">
        <f>Plantilla!C23</f>
        <v>0</v>
      </c>
      <c r="E23" s="67">
        <v>17</v>
      </c>
      <c r="F23" s="270" t="str">
        <f>VLOOKUP(E23,Plantilla!D:E,2,FALSE)</f>
        <v>Sonia Enriquez Vázquéz</v>
      </c>
      <c r="G23" s="275" t="s">
        <v>141</v>
      </c>
      <c r="H23" s="275" t="s">
        <v>141</v>
      </c>
      <c r="I23" s="275" t="s">
        <v>141</v>
      </c>
      <c r="J23" s="275" t="s">
        <v>141</v>
      </c>
      <c r="K23" s="275" t="s">
        <v>141</v>
      </c>
      <c r="L23" s="275" t="s">
        <v>141</v>
      </c>
      <c r="M23" s="275" t="s">
        <v>141</v>
      </c>
      <c r="N23" s="275" t="s">
        <v>141</v>
      </c>
      <c r="O23" s="275" t="s">
        <v>141</v>
      </c>
      <c r="P23" s="275" t="s">
        <v>141</v>
      </c>
      <c r="Q23" s="275" t="s">
        <v>141</v>
      </c>
      <c r="R23" s="275" t="s">
        <v>141</v>
      </c>
      <c r="S23" s="366" t="s">
        <v>141</v>
      </c>
      <c r="T23" s="148" t="str">
        <f t="shared" ca="1" si="26"/>
        <v>N</v>
      </c>
      <c r="U23" s="148" t="str">
        <f t="shared" ca="1" si="26"/>
        <v>-</v>
      </c>
      <c r="V23" s="338" t="s">
        <v>32</v>
      </c>
      <c r="W23" s="338" t="s">
        <v>140</v>
      </c>
      <c r="X23" s="148" t="str">
        <f t="shared" ca="1" si="26"/>
        <v>L</v>
      </c>
      <c r="Y23" s="148" t="str">
        <f t="shared" ca="1" si="26"/>
        <v>L</v>
      </c>
      <c r="Z23" s="355" t="s">
        <v>4</v>
      </c>
      <c r="AA23" s="148" t="str">
        <f t="shared" ca="1" si="26"/>
        <v>M</v>
      </c>
      <c r="AB23" s="148" t="str">
        <f t="shared" ca="1" si="26"/>
        <v>M</v>
      </c>
      <c r="AC23" s="148" t="str">
        <f t="shared" ca="1" si="26"/>
        <v>M</v>
      </c>
      <c r="AD23" s="148" t="str">
        <f t="shared" ca="1" si="26"/>
        <v>L</v>
      </c>
      <c r="AE23" s="148" t="str">
        <f t="shared" ca="1" si="26"/>
        <v>M</v>
      </c>
      <c r="AF23" s="148" t="str">
        <f t="shared" ca="1" si="26"/>
        <v>M</v>
      </c>
      <c r="AG23" s="148" t="str">
        <f t="shared" ca="1" si="26"/>
        <v>M</v>
      </c>
      <c r="AH23" s="148" t="str">
        <f t="shared" ca="1" si="26"/>
        <v>M</v>
      </c>
      <c r="AI23" s="148" t="str">
        <f t="shared" ca="1" si="26"/>
        <v>N</v>
      </c>
      <c r="AJ23" s="148" t="str">
        <f t="shared" ca="1" si="26"/>
        <v>-</v>
      </c>
      <c r="AK23" s="338" t="s">
        <v>5</v>
      </c>
      <c r="AL23" s="130"/>
      <c r="AM23" s="111">
        <f>VLOOKUP($E23,Plantilla!D:F,3,FALSE)</f>
        <v>1</v>
      </c>
      <c r="AN23" s="140">
        <f t="shared" ca="1" si="28"/>
        <v>8</v>
      </c>
      <c r="AO23" s="133">
        <f t="shared" ca="1" si="28"/>
        <v>0</v>
      </c>
      <c r="AP23" s="132">
        <f t="shared" ca="1" si="28"/>
        <v>3</v>
      </c>
      <c r="AQ23" s="133">
        <f t="shared" ca="1" si="28"/>
        <v>0</v>
      </c>
      <c r="AR23" s="132">
        <f t="shared" ca="1" si="28"/>
        <v>0</v>
      </c>
      <c r="AS23" s="133">
        <f t="shared" ca="1" si="28"/>
        <v>0</v>
      </c>
      <c r="AT23" s="132">
        <f t="shared" ca="1" si="28"/>
        <v>0</v>
      </c>
      <c r="AU23" s="133">
        <f t="shared" ca="1" si="28"/>
        <v>0</v>
      </c>
      <c r="AV23" s="132">
        <f t="shared" ca="1" si="28"/>
        <v>0</v>
      </c>
      <c r="AW23" s="133">
        <f t="shared" ca="1" si="28"/>
        <v>0</v>
      </c>
      <c r="AX23" s="132">
        <f t="shared" ca="1" si="28"/>
        <v>0</v>
      </c>
      <c r="AY23" s="133">
        <f t="shared" ca="1" si="28"/>
        <v>0</v>
      </c>
      <c r="AZ23" s="132">
        <f t="shared" ca="1" si="28"/>
        <v>0</v>
      </c>
      <c r="BA23" s="133">
        <f t="shared" ca="1" si="28"/>
        <v>13</v>
      </c>
      <c r="BB23" s="132">
        <f t="shared" ca="1" si="28"/>
        <v>0</v>
      </c>
      <c r="BC23" s="133">
        <f t="shared" ca="1" si="28"/>
        <v>0</v>
      </c>
      <c r="BD23" s="132">
        <f t="shared" ca="1" si="29"/>
        <v>0</v>
      </c>
      <c r="BE23" s="133">
        <f t="shared" ca="1" si="29"/>
        <v>0</v>
      </c>
      <c r="BF23" s="132">
        <f t="shared" ca="1" si="29"/>
        <v>0</v>
      </c>
      <c r="BG23" s="133">
        <f t="shared" ca="1" si="29"/>
        <v>0</v>
      </c>
      <c r="BH23" s="132">
        <f t="shared" ca="1" si="29"/>
        <v>0</v>
      </c>
      <c r="BI23" s="133">
        <f t="shared" ca="1" si="29"/>
        <v>0</v>
      </c>
      <c r="BJ23" s="132">
        <f t="shared" ca="1" si="29"/>
        <v>0</v>
      </c>
      <c r="BK23" s="110">
        <f t="shared" ca="1" si="16"/>
        <v>3</v>
      </c>
      <c r="BL23" s="110">
        <f t="shared" ca="1" si="8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120.74000000000001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17"/>
        <v>38.1</v>
      </c>
      <c r="BP23" s="195">
        <f t="shared" ca="1" si="9"/>
        <v>158.84</v>
      </c>
      <c r="BQ23" s="134">
        <f t="shared" ca="1" si="18"/>
        <v>8</v>
      </c>
      <c r="BR23" s="137">
        <f t="shared" ca="1" si="18"/>
        <v>0</v>
      </c>
      <c r="BS23" s="136">
        <f t="shared" ca="1" si="18"/>
        <v>3</v>
      </c>
      <c r="BT23" s="137">
        <f t="shared" ca="1" si="18"/>
        <v>0</v>
      </c>
      <c r="BU23" s="136">
        <f t="shared" ca="1" si="18"/>
        <v>0</v>
      </c>
      <c r="BV23" s="137">
        <f t="shared" ca="1" si="18"/>
        <v>0</v>
      </c>
      <c r="BW23" s="136">
        <f t="shared" ca="1" si="18"/>
        <v>0</v>
      </c>
      <c r="BX23" s="137">
        <f t="shared" ca="1" si="18"/>
        <v>0</v>
      </c>
      <c r="BY23" s="136">
        <f t="shared" ca="1" si="18"/>
        <v>0</v>
      </c>
      <c r="BZ23" s="137">
        <f t="shared" ca="1" si="18"/>
        <v>0</v>
      </c>
      <c r="CA23" s="136">
        <f t="shared" ca="1" si="18"/>
        <v>0</v>
      </c>
      <c r="CB23" s="137">
        <f t="shared" ca="1" si="18"/>
        <v>0</v>
      </c>
      <c r="CC23" s="136">
        <f t="shared" ca="1" si="18"/>
        <v>0</v>
      </c>
      <c r="CD23" s="137">
        <f t="shared" ca="1" si="18"/>
        <v>13</v>
      </c>
      <c r="CE23" s="136">
        <f t="shared" ca="1" si="18"/>
        <v>0</v>
      </c>
      <c r="CF23" s="137">
        <f t="shared" ca="1" si="18"/>
        <v>0</v>
      </c>
      <c r="CG23" s="136">
        <f t="shared" ca="1" si="27"/>
        <v>0</v>
      </c>
      <c r="CH23" s="137">
        <f t="shared" ca="1" si="27"/>
        <v>0</v>
      </c>
      <c r="CI23" s="136">
        <f t="shared" ca="1" si="27"/>
        <v>0</v>
      </c>
      <c r="CJ23" s="137">
        <f t="shared" ca="1" si="27"/>
        <v>0</v>
      </c>
      <c r="CK23" s="136">
        <f t="shared" ca="1" si="27"/>
        <v>0</v>
      </c>
      <c r="CL23" s="137">
        <f t="shared" ref="CL23:CL67" ca="1" si="30">BI23</f>
        <v>0</v>
      </c>
      <c r="CM23" s="136">
        <f t="shared" ref="CM23:CM67" ca="1" si="31">BJ23</f>
        <v>0</v>
      </c>
      <c r="CN23" s="110">
        <f t="shared" ca="1" si="19"/>
        <v>3</v>
      </c>
      <c r="CO23" s="110">
        <f t="shared" ref="CO23:CR67" ca="1" si="32">BM23</f>
        <v>120.74000000000001</v>
      </c>
      <c r="CP23" s="110">
        <f t="shared" ca="1" si="32"/>
        <v>30</v>
      </c>
      <c r="CQ23" s="198">
        <f t="shared" ca="1" si="32"/>
        <v>38.1</v>
      </c>
      <c r="CR23" s="225">
        <f t="shared" ca="1" si="32"/>
        <v>158.84</v>
      </c>
      <c r="CS23" s="215">
        <f t="shared" ca="1" si="25"/>
        <v>31</v>
      </c>
      <c r="CT23" s="216">
        <f t="shared" ca="1" si="20"/>
        <v>0</v>
      </c>
      <c r="CU23" s="217">
        <f ca="1">(CS23*30)/PATRÓN!$N$4 - CT23</f>
        <v>2.547945205479452</v>
      </c>
      <c r="CV23" s="217">
        <f ca="1">(CS23*6)/PATRÓN!$N$4</f>
        <v>0.50958904109589043</v>
      </c>
      <c r="CW23" s="216">
        <f t="shared" ca="1" si="21"/>
        <v>0</v>
      </c>
      <c r="CX23" s="219">
        <f t="shared" ca="1" si="22"/>
        <v>0</v>
      </c>
      <c r="CY23" s="230">
        <f t="shared" ca="1" si="23"/>
        <v>0</v>
      </c>
      <c r="CZ23" s="227">
        <f ca="1">(PATRÓN!$A$5*(CS23-CT23))/(PATRÓN!$N$4-30)*AM23</f>
        <v>151.99253731343285</v>
      </c>
      <c r="DA23" s="211">
        <f t="shared" ca="1" si="13"/>
        <v>6.8474626865671553</v>
      </c>
      <c r="DB23" s="211">
        <f t="shared" ca="1" si="24"/>
        <v>151.99253731343285</v>
      </c>
      <c r="DC23" s="212">
        <f t="shared" ca="1" si="14"/>
        <v>6.8474626865671553</v>
      </c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</row>
    <row r="24" spans="1:136" ht="33.75" customHeight="1" thickBot="1" x14ac:dyDescent="0.4">
      <c r="A24" s="61">
        <f>Plantilla!A24</f>
        <v>0</v>
      </c>
      <c r="B24" s="185">
        <v>18</v>
      </c>
      <c r="C24" s="62">
        <f>Plantilla!F24</f>
        <v>1</v>
      </c>
      <c r="D24" s="68">
        <f>Plantilla!C24</f>
        <v>0</v>
      </c>
      <c r="E24" s="67">
        <v>18</v>
      </c>
      <c r="F24" s="270" t="str">
        <f>VLOOKUP(E24,Plantilla!D:E,2,FALSE)</f>
        <v>Belén Fernández López-Infante</v>
      </c>
      <c r="G24" s="351" t="s">
        <v>4</v>
      </c>
      <c r="H24" s="351" t="s">
        <v>4</v>
      </c>
      <c r="I24" s="351" t="s">
        <v>4</v>
      </c>
      <c r="J24" s="351" t="s">
        <v>5</v>
      </c>
      <c r="K24" s="351" t="s">
        <v>5</v>
      </c>
      <c r="L24" s="355" t="s">
        <v>4</v>
      </c>
      <c r="M24" s="351" t="s">
        <v>5</v>
      </c>
      <c r="N24" s="351" t="s">
        <v>4</v>
      </c>
      <c r="O24" s="351" t="s">
        <v>4</v>
      </c>
      <c r="P24" s="364" t="s">
        <v>215</v>
      </c>
      <c r="Q24" s="148" t="str">
        <f t="shared" ref="P24:AJ32" ca="1" si="33">IF($B24&lt;&gt;0,INDIRECT(ADDRESS($B24+6,10+Q$2,1,FALSE,"PATRÓN"),FALSE),"")</f>
        <v>L</v>
      </c>
      <c r="R24" s="148" t="str">
        <f t="shared" ca="1" si="33"/>
        <v>L</v>
      </c>
      <c r="S24" s="148" t="s">
        <v>200</v>
      </c>
      <c r="T24" s="148" t="str">
        <f t="shared" ca="1" si="33"/>
        <v>M</v>
      </c>
      <c r="U24" s="148" t="s">
        <v>200</v>
      </c>
      <c r="V24" s="148" t="s">
        <v>5</v>
      </c>
      <c r="W24" s="148" t="str">
        <f t="shared" ca="1" si="33"/>
        <v>L</v>
      </c>
      <c r="X24" s="148" t="str">
        <f t="shared" ca="1" si="33"/>
        <v>M</v>
      </c>
      <c r="Y24" s="148" t="str">
        <f t="shared" ca="1" si="33"/>
        <v>M</v>
      </c>
      <c r="Z24" s="148" t="s">
        <v>200</v>
      </c>
      <c r="AA24" s="148" t="s">
        <v>200</v>
      </c>
      <c r="AB24" s="148" t="str">
        <f t="shared" ca="1" si="33"/>
        <v>N</v>
      </c>
      <c r="AC24" s="148" t="str">
        <f t="shared" ca="1" si="33"/>
        <v>-</v>
      </c>
      <c r="AD24" s="148" t="str">
        <f t="shared" ca="1" si="33"/>
        <v>L</v>
      </c>
      <c r="AE24" s="148" t="str">
        <f t="shared" ca="1" si="33"/>
        <v>L</v>
      </c>
      <c r="AF24" s="148" t="str">
        <f t="shared" ca="1" si="33"/>
        <v>L</v>
      </c>
      <c r="AG24" s="148" t="s">
        <v>200</v>
      </c>
      <c r="AH24" s="148" t="s">
        <v>200</v>
      </c>
      <c r="AI24" s="148" t="s">
        <v>200</v>
      </c>
      <c r="AJ24" s="148" t="s">
        <v>190</v>
      </c>
      <c r="AK24" s="148" t="s">
        <v>233</v>
      </c>
      <c r="AL24" s="130">
        <v>49</v>
      </c>
      <c r="AM24" s="111">
        <f>VLOOKUP($E24,Plantilla!D:F,3,FALSE)</f>
        <v>1</v>
      </c>
      <c r="AN24" s="140">
        <f t="shared" ca="1" si="28"/>
        <v>7</v>
      </c>
      <c r="AO24" s="133">
        <f t="shared" ca="1" si="28"/>
        <v>0</v>
      </c>
      <c r="AP24" s="132">
        <f t="shared" ca="1" si="28"/>
        <v>1</v>
      </c>
      <c r="AQ24" s="133">
        <f t="shared" ca="1" si="28"/>
        <v>0</v>
      </c>
      <c r="AR24" s="132">
        <f t="shared" ca="1" si="28"/>
        <v>0</v>
      </c>
      <c r="AS24" s="133">
        <f t="shared" ca="1" si="28"/>
        <v>0</v>
      </c>
      <c r="AT24" s="132">
        <f t="shared" ca="1" si="28"/>
        <v>0</v>
      </c>
      <c r="AU24" s="133">
        <f t="shared" ca="1" si="28"/>
        <v>0</v>
      </c>
      <c r="AV24" s="132">
        <f t="shared" ca="1" si="28"/>
        <v>0</v>
      </c>
      <c r="AW24" s="133">
        <f t="shared" ca="1" si="28"/>
        <v>0</v>
      </c>
      <c r="AX24" s="132">
        <f t="shared" ca="1" si="28"/>
        <v>0</v>
      </c>
      <c r="AY24" s="133">
        <f t="shared" ca="1" si="28"/>
        <v>0</v>
      </c>
      <c r="AZ24" s="132">
        <f t="shared" ca="1" si="28"/>
        <v>0</v>
      </c>
      <c r="BA24" s="133">
        <f t="shared" ca="1" si="28"/>
        <v>7</v>
      </c>
      <c r="BB24" s="132">
        <f t="shared" ca="1" si="28"/>
        <v>0</v>
      </c>
      <c r="BC24" s="133">
        <f t="shared" ca="1" si="28"/>
        <v>0</v>
      </c>
      <c r="BD24" s="132">
        <f t="shared" ca="1" si="29"/>
        <v>2</v>
      </c>
      <c r="BE24" s="133">
        <f t="shared" ca="1" si="29"/>
        <v>0</v>
      </c>
      <c r="BF24" s="132">
        <f t="shared" ca="1" si="29"/>
        <v>0</v>
      </c>
      <c r="BG24" s="133">
        <f t="shared" ca="1" si="29"/>
        <v>0</v>
      </c>
      <c r="BH24" s="132">
        <f t="shared" ca="1" si="29"/>
        <v>0</v>
      </c>
      <c r="BI24" s="133">
        <f t="shared" ca="1" si="29"/>
        <v>0</v>
      </c>
      <c r="BJ24" s="132">
        <f t="shared" ca="1" si="29"/>
        <v>0</v>
      </c>
      <c r="BK24" s="110">
        <f t="shared" ca="1" si="16"/>
        <v>1</v>
      </c>
      <c r="BL24" s="110">
        <f t="shared" ca="1" si="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98.86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17"/>
        <v>12.7</v>
      </c>
      <c r="BP24" s="195">
        <f t="shared" ca="1" si="9"/>
        <v>160.56</v>
      </c>
      <c r="BQ24" s="134">
        <f t="shared" ca="1" si="18"/>
        <v>7</v>
      </c>
      <c r="BR24" s="137">
        <f t="shared" ca="1" si="18"/>
        <v>0</v>
      </c>
      <c r="BS24" s="136">
        <f t="shared" ca="1" si="18"/>
        <v>1</v>
      </c>
      <c r="BT24" s="137">
        <f t="shared" ca="1" si="18"/>
        <v>0</v>
      </c>
      <c r="BU24" s="136">
        <f t="shared" ca="1" si="18"/>
        <v>0</v>
      </c>
      <c r="BV24" s="137">
        <f t="shared" ca="1" si="18"/>
        <v>0</v>
      </c>
      <c r="BW24" s="136">
        <f t="shared" ca="1" si="18"/>
        <v>0</v>
      </c>
      <c r="BX24" s="137">
        <f t="shared" ca="1" si="18"/>
        <v>0</v>
      </c>
      <c r="BY24" s="136">
        <f t="shared" ca="1" si="18"/>
        <v>0</v>
      </c>
      <c r="BZ24" s="137">
        <f t="shared" ca="1" si="18"/>
        <v>0</v>
      </c>
      <c r="CA24" s="136">
        <f t="shared" ca="1" si="18"/>
        <v>0</v>
      </c>
      <c r="CB24" s="137">
        <f t="shared" ca="1" si="18"/>
        <v>0</v>
      </c>
      <c r="CC24" s="136">
        <f t="shared" ca="1" si="18"/>
        <v>0</v>
      </c>
      <c r="CD24" s="137">
        <f t="shared" ca="1" si="18"/>
        <v>7</v>
      </c>
      <c r="CE24" s="136">
        <f t="shared" ca="1" si="18"/>
        <v>0</v>
      </c>
      <c r="CF24" s="137">
        <f t="shared" ca="1" si="18"/>
        <v>0</v>
      </c>
      <c r="CG24" s="136">
        <f t="shared" ca="1" si="27"/>
        <v>2</v>
      </c>
      <c r="CH24" s="137">
        <f t="shared" ca="1" si="27"/>
        <v>0</v>
      </c>
      <c r="CI24" s="136">
        <f t="shared" ca="1" si="27"/>
        <v>0</v>
      </c>
      <c r="CJ24" s="137">
        <f t="shared" ca="1" si="27"/>
        <v>0</v>
      </c>
      <c r="CK24" s="136">
        <f t="shared" ca="1" si="27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19"/>
        <v>1</v>
      </c>
      <c r="CO24" s="110">
        <f t="shared" ca="1" si="32"/>
        <v>98.86</v>
      </c>
      <c r="CP24" s="110">
        <f t="shared" ca="1" si="32"/>
        <v>10</v>
      </c>
      <c r="CQ24" s="198">
        <f t="shared" ca="1" si="32"/>
        <v>12.7</v>
      </c>
      <c r="CR24" s="225">
        <f t="shared" ca="1" si="32"/>
        <v>160.56</v>
      </c>
      <c r="CS24" s="215">
        <f t="shared" ca="1" si="25"/>
        <v>31</v>
      </c>
      <c r="CT24" s="216">
        <f t="shared" ca="1" si="20"/>
        <v>0</v>
      </c>
      <c r="CU24" s="217">
        <f ca="1">(CS24*30)/PATRÓN!$N$4 - CT24</f>
        <v>2.547945205479452</v>
      </c>
      <c r="CV24" s="217">
        <f ca="1">(CS24*6)/PATRÓN!$N$4</f>
        <v>0.50958904109589043</v>
      </c>
      <c r="CW24" s="216">
        <f t="shared" ca="1" si="21"/>
        <v>0</v>
      </c>
      <c r="CX24" s="219">
        <f t="shared" ca="1" si="22"/>
        <v>0</v>
      </c>
      <c r="CY24" s="230">
        <f t="shared" ca="1" si="23"/>
        <v>0</v>
      </c>
      <c r="CZ24" s="227">
        <f ca="1">(PATRÓN!$A$5*(CS24-CT24))/(PATRÓN!$N$4-30)*AM24</f>
        <v>151.99253731343285</v>
      </c>
      <c r="DA24" s="211">
        <f t="shared" ca="1" si="13"/>
        <v>8.5674626865671542</v>
      </c>
      <c r="DB24" s="211">
        <f t="shared" ca="1" si="24"/>
        <v>151.99253731343285</v>
      </c>
      <c r="DC24" s="212">
        <f t="shared" ca="1" si="14"/>
        <v>8.5674626865671542</v>
      </c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</row>
    <row r="25" spans="1:136" ht="33.75" customHeight="1" thickBot="1" x14ac:dyDescent="0.4">
      <c r="A25" s="61">
        <f>Plantilla!A25</f>
        <v>0</v>
      </c>
      <c r="B25" s="185">
        <v>19</v>
      </c>
      <c r="C25" s="62">
        <f>Plantilla!F25</f>
        <v>1</v>
      </c>
      <c r="D25" s="68">
        <f>Plantilla!C25</f>
        <v>0</v>
      </c>
      <c r="E25" s="67">
        <v>19</v>
      </c>
      <c r="F25" s="270" t="str">
        <f>VLOOKUP(E25,Plantilla!D:E,2,FALSE)</f>
        <v>Marisa Gálvez Benites</v>
      </c>
      <c r="G25" s="351" t="s">
        <v>4</v>
      </c>
      <c r="H25" s="351" t="s">
        <v>4</v>
      </c>
      <c r="I25" s="351" t="s">
        <v>4</v>
      </c>
      <c r="J25" s="351" t="s">
        <v>4</v>
      </c>
      <c r="K25" s="351" t="s">
        <v>4</v>
      </c>
      <c r="L25" s="351" t="s">
        <v>5</v>
      </c>
      <c r="M25" s="351" t="s">
        <v>5</v>
      </c>
      <c r="N25" s="351" t="s">
        <v>5</v>
      </c>
      <c r="O25" s="364" t="s">
        <v>215</v>
      </c>
      <c r="P25" s="148" t="s">
        <v>220</v>
      </c>
      <c r="Q25" s="338" t="s">
        <v>140</v>
      </c>
      <c r="R25" s="148" t="str">
        <f t="shared" ca="1" si="33"/>
        <v>M</v>
      </c>
      <c r="S25" s="148" t="str">
        <f t="shared" ca="1" si="33"/>
        <v>M</v>
      </c>
      <c r="T25" s="148" t="str">
        <f t="shared" ca="1" si="33"/>
        <v>M</v>
      </c>
      <c r="U25" s="148" t="str">
        <f t="shared" ca="1" si="33"/>
        <v>N</v>
      </c>
      <c r="V25" s="148" t="str">
        <f t="shared" ca="1" si="33"/>
        <v>-</v>
      </c>
      <c r="W25" s="148" t="str">
        <f t="shared" ca="1" si="33"/>
        <v>L</v>
      </c>
      <c r="X25" s="148" t="str">
        <f t="shared" ca="1" si="33"/>
        <v>L</v>
      </c>
      <c r="Y25" s="148" t="str">
        <f t="shared" ca="1" si="33"/>
        <v>L</v>
      </c>
      <c r="Z25" s="148" t="str">
        <f t="shared" ca="1" si="33"/>
        <v>M</v>
      </c>
      <c r="AA25" s="148" t="str">
        <f t="shared" ca="1" si="33"/>
        <v>M</v>
      </c>
      <c r="AB25" s="337" t="s">
        <v>4</v>
      </c>
      <c r="AC25" s="148" t="s">
        <v>218</v>
      </c>
      <c r="AD25" s="148" t="str">
        <f t="shared" ca="1" si="33"/>
        <v>N</v>
      </c>
      <c r="AE25" s="148" t="str">
        <f t="shared" ca="1" si="33"/>
        <v>-</v>
      </c>
      <c r="AF25" s="148" t="str">
        <f t="shared" ca="1" si="33"/>
        <v>-</v>
      </c>
      <c r="AG25" s="148" t="str">
        <f t="shared" ca="1" si="33"/>
        <v>L</v>
      </c>
      <c r="AH25" s="148" t="str">
        <f t="shared" ca="1" si="33"/>
        <v>M</v>
      </c>
      <c r="AI25" s="148" t="str">
        <f t="shared" ca="1" si="33"/>
        <v>M</v>
      </c>
      <c r="AJ25" s="148" t="str">
        <f t="shared" ca="1" si="33"/>
        <v>M</v>
      </c>
      <c r="AK25" s="148" t="str">
        <f t="shared" ref="AK25:AK41" ca="1" si="34">IF($B25&lt;&gt;0,INDIRECT(ADDRESS($B25+6,10+AK$2,1,FALSE,"PATRÓN"),FALSE),"")</f>
        <v>M</v>
      </c>
      <c r="AL25" s="130"/>
      <c r="AM25" s="111">
        <f>VLOOKUP($E25,Plantilla!D:F,3,FALSE)</f>
        <v>1</v>
      </c>
      <c r="AN25" s="140">
        <f t="shared" ca="1" si="28"/>
        <v>12</v>
      </c>
      <c r="AO25" s="133">
        <f t="shared" ca="1" si="28"/>
        <v>0</v>
      </c>
      <c r="AP25" s="132">
        <f t="shared" ca="1" si="28"/>
        <v>4</v>
      </c>
      <c r="AQ25" s="133">
        <f t="shared" ca="1" si="28"/>
        <v>0</v>
      </c>
      <c r="AR25" s="132">
        <f t="shared" ca="1" si="28"/>
        <v>0</v>
      </c>
      <c r="AS25" s="133">
        <f t="shared" ca="1" si="28"/>
        <v>0</v>
      </c>
      <c r="AT25" s="132">
        <f t="shared" ca="1" si="28"/>
        <v>0</v>
      </c>
      <c r="AU25" s="133">
        <f t="shared" ca="1" si="28"/>
        <v>0</v>
      </c>
      <c r="AV25" s="132">
        <f t="shared" ca="1" si="28"/>
        <v>0</v>
      </c>
      <c r="AW25" s="133">
        <f t="shared" ca="1" si="28"/>
        <v>0</v>
      </c>
      <c r="AX25" s="132">
        <f t="shared" ca="1" si="28"/>
        <v>0</v>
      </c>
      <c r="AY25" s="133">
        <f t="shared" ca="1" si="28"/>
        <v>0</v>
      </c>
      <c r="AZ25" s="132">
        <f t="shared" ca="1" si="28"/>
        <v>0</v>
      </c>
      <c r="BA25" s="133">
        <f t="shared" ca="1" si="28"/>
        <v>0</v>
      </c>
      <c r="BB25" s="132">
        <f t="shared" ca="1" si="28"/>
        <v>0</v>
      </c>
      <c r="BC25" s="133">
        <f t="shared" ca="1" si="28"/>
        <v>0</v>
      </c>
      <c r="BD25" s="132">
        <f t="shared" ca="1" si="29"/>
        <v>0</v>
      </c>
      <c r="BE25" s="133">
        <f t="shared" ca="1" si="29"/>
        <v>0</v>
      </c>
      <c r="BF25" s="132">
        <f t="shared" ca="1" si="29"/>
        <v>0</v>
      </c>
      <c r="BG25" s="133">
        <f t="shared" ca="1" si="29"/>
        <v>0</v>
      </c>
      <c r="BH25" s="132">
        <f t="shared" ca="1" si="29"/>
        <v>0</v>
      </c>
      <c r="BI25" s="133">
        <f t="shared" ca="1" si="29"/>
        <v>0</v>
      </c>
      <c r="BJ25" s="132">
        <f t="shared" ca="1" si="29"/>
        <v>0</v>
      </c>
      <c r="BK25" s="110">
        <f t="shared" ca="1" si="16"/>
        <v>4</v>
      </c>
      <c r="BL25" s="110">
        <f t="shared" ca="1" si="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84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40</v>
      </c>
      <c r="BO25" s="194">
        <f t="shared" ca="1" si="17"/>
        <v>50.8</v>
      </c>
      <c r="BP25" s="195">
        <f t="shared" ca="1" si="9"/>
        <v>134.80000000000001</v>
      </c>
      <c r="BQ25" s="134">
        <f t="shared" ca="1" si="18"/>
        <v>12</v>
      </c>
      <c r="BR25" s="137">
        <f t="shared" ca="1" si="18"/>
        <v>0</v>
      </c>
      <c r="BS25" s="136">
        <f t="shared" ca="1" si="18"/>
        <v>4</v>
      </c>
      <c r="BT25" s="137">
        <f t="shared" ca="1" si="18"/>
        <v>0</v>
      </c>
      <c r="BU25" s="136">
        <f t="shared" ca="1" si="18"/>
        <v>0</v>
      </c>
      <c r="BV25" s="137">
        <f t="shared" ca="1" si="18"/>
        <v>0</v>
      </c>
      <c r="BW25" s="136">
        <f t="shared" ca="1" si="18"/>
        <v>0</v>
      </c>
      <c r="BX25" s="137">
        <f t="shared" ca="1" si="18"/>
        <v>0</v>
      </c>
      <c r="BY25" s="136">
        <f t="shared" ca="1" si="18"/>
        <v>0</v>
      </c>
      <c r="BZ25" s="137">
        <f t="shared" ca="1" si="18"/>
        <v>0</v>
      </c>
      <c r="CA25" s="136">
        <f t="shared" ca="1" si="18"/>
        <v>0</v>
      </c>
      <c r="CB25" s="137">
        <f t="shared" ca="1" si="18"/>
        <v>0</v>
      </c>
      <c r="CC25" s="136">
        <f t="shared" ca="1" si="18"/>
        <v>0</v>
      </c>
      <c r="CD25" s="137">
        <f t="shared" ca="1" si="18"/>
        <v>0</v>
      </c>
      <c r="CE25" s="136">
        <f t="shared" ca="1" si="18"/>
        <v>0</v>
      </c>
      <c r="CF25" s="137">
        <f t="shared" ca="1" si="18"/>
        <v>0</v>
      </c>
      <c r="CG25" s="136">
        <f t="shared" ca="1" si="27"/>
        <v>0</v>
      </c>
      <c r="CH25" s="137">
        <f t="shared" ca="1" si="27"/>
        <v>0</v>
      </c>
      <c r="CI25" s="136">
        <f t="shared" ca="1" si="27"/>
        <v>0</v>
      </c>
      <c r="CJ25" s="137">
        <f t="shared" ca="1" si="27"/>
        <v>0</v>
      </c>
      <c r="CK25" s="136">
        <f t="shared" ca="1" si="27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19"/>
        <v>4</v>
      </c>
      <c r="CO25" s="110">
        <f t="shared" ca="1" si="32"/>
        <v>84</v>
      </c>
      <c r="CP25" s="110">
        <f t="shared" ca="1" si="32"/>
        <v>40</v>
      </c>
      <c r="CQ25" s="198">
        <f t="shared" ca="1" si="32"/>
        <v>50.8</v>
      </c>
      <c r="CR25" s="225">
        <f t="shared" ca="1" si="32"/>
        <v>134.80000000000001</v>
      </c>
      <c r="CS25" s="215">
        <f t="shared" ca="1" si="25"/>
        <v>31</v>
      </c>
      <c r="CT25" s="216">
        <f t="shared" ca="1" si="20"/>
        <v>0</v>
      </c>
      <c r="CU25" s="217">
        <f ca="1">(CS25*30)/PATRÓN!$N$4 - CT25</f>
        <v>2.547945205479452</v>
      </c>
      <c r="CV25" s="217">
        <f ca="1">(CS25*6)/PATRÓN!$N$4</f>
        <v>0.50958904109589043</v>
      </c>
      <c r="CW25" s="216">
        <f t="shared" ca="1" si="21"/>
        <v>0</v>
      </c>
      <c r="CX25" s="219">
        <f t="shared" ca="1" si="22"/>
        <v>0</v>
      </c>
      <c r="CY25" s="230">
        <f t="shared" ca="1" si="23"/>
        <v>0</v>
      </c>
      <c r="CZ25" s="227">
        <f ca="1">(PATRÓN!$A$5*(CS25-CT25))/(PATRÓN!$N$4-30)*AM25</f>
        <v>151.99253731343285</v>
      </c>
      <c r="DA25" s="211">
        <f t="shared" ca="1" si="13"/>
        <v>-17.192537313432837</v>
      </c>
      <c r="DB25" s="211">
        <f t="shared" ca="1" si="24"/>
        <v>151.99253731343285</v>
      </c>
      <c r="DC25" s="212">
        <f t="shared" ca="1" si="14"/>
        <v>-17.192537313432837</v>
      </c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</row>
    <row r="26" spans="1:136" ht="33.75" customHeight="1" thickBot="1" x14ac:dyDescent="0.4">
      <c r="A26" s="61">
        <f>Plantilla!A26</f>
        <v>0</v>
      </c>
      <c r="B26" s="185"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351" t="s">
        <v>5</v>
      </c>
      <c r="H26" s="351" t="s">
        <v>32</v>
      </c>
      <c r="I26" s="351" t="s">
        <v>32</v>
      </c>
      <c r="J26" s="351" t="s">
        <v>140</v>
      </c>
      <c r="K26" s="351" t="s">
        <v>140</v>
      </c>
      <c r="L26" s="351" t="s">
        <v>4</v>
      </c>
      <c r="M26" s="351" t="s">
        <v>4</v>
      </c>
      <c r="N26" s="351" t="s">
        <v>5</v>
      </c>
      <c r="O26" s="351" t="s">
        <v>5</v>
      </c>
      <c r="P26" s="148" t="str">
        <f t="shared" ca="1" si="33"/>
        <v>L</v>
      </c>
      <c r="Q26" s="148" t="str">
        <f t="shared" ca="1" si="33"/>
        <v>L</v>
      </c>
      <c r="R26" s="148" t="str">
        <f t="shared" ca="1" si="33"/>
        <v>L</v>
      </c>
      <c r="S26" s="148" t="str">
        <f t="shared" ca="1" si="33"/>
        <v>M</v>
      </c>
      <c r="T26" s="148" t="str">
        <f t="shared" ca="1" si="33"/>
        <v>M</v>
      </c>
      <c r="U26" s="148" t="s">
        <v>194</v>
      </c>
      <c r="V26" s="148" t="str">
        <f t="shared" ca="1" si="33"/>
        <v>N</v>
      </c>
      <c r="W26" s="148" t="str">
        <f t="shared" ca="1" si="33"/>
        <v>N</v>
      </c>
      <c r="X26" s="148" t="str">
        <f t="shared" ca="1" si="33"/>
        <v>-</v>
      </c>
      <c r="Y26" s="148" t="str">
        <f t="shared" ca="1" si="33"/>
        <v>-</v>
      </c>
      <c r="Z26" s="148" t="str">
        <f t="shared" ca="1" si="33"/>
        <v>L</v>
      </c>
      <c r="AA26" s="148" t="str">
        <f t="shared" ca="1" si="33"/>
        <v>M</v>
      </c>
      <c r="AB26" s="148" t="str">
        <f t="shared" ca="1" si="33"/>
        <v>M</v>
      </c>
      <c r="AC26" s="148" t="s">
        <v>194</v>
      </c>
      <c r="AD26" s="148" t="str">
        <f t="shared" ca="1" si="33"/>
        <v>M</v>
      </c>
      <c r="AE26" s="148" t="str">
        <f t="shared" ca="1" si="33"/>
        <v>N</v>
      </c>
      <c r="AF26" s="148" t="str">
        <f t="shared" ca="1" si="33"/>
        <v>N</v>
      </c>
      <c r="AG26" s="148" t="str">
        <f t="shared" ca="1" si="33"/>
        <v>-</v>
      </c>
      <c r="AH26" s="148" t="str">
        <f t="shared" ca="1" si="33"/>
        <v>-</v>
      </c>
      <c r="AI26" s="148" t="str">
        <f t="shared" ca="1" si="33"/>
        <v>L</v>
      </c>
      <c r="AJ26" s="148" t="s">
        <v>194</v>
      </c>
      <c r="AK26" s="148" t="str">
        <f t="shared" ca="1" si="34"/>
        <v>M</v>
      </c>
      <c r="AL26" s="130">
        <v>14</v>
      </c>
      <c r="AM26" s="111">
        <f>VLOOKUP($E26,Plantilla!D:F,3,FALSE)</f>
        <v>1</v>
      </c>
      <c r="AN26" s="140">
        <f t="shared" ca="1" si="28"/>
        <v>9</v>
      </c>
      <c r="AO26" s="133">
        <f t="shared" ca="1" si="28"/>
        <v>0</v>
      </c>
      <c r="AP26" s="132">
        <f t="shared" ca="1" si="28"/>
        <v>6</v>
      </c>
      <c r="AQ26" s="133">
        <f t="shared" ca="1" si="28"/>
        <v>0</v>
      </c>
      <c r="AR26" s="132">
        <f t="shared" ca="1" si="28"/>
        <v>0</v>
      </c>
      <c r="AS26" s="133">
        <f t="shared" ca="1" si="28"/>
        <v>0</v>
      </c>
      <c r="AT26" s="132">
        <f t="shared" ca="1" si="28"/>
        <v>0</v>
      </c>
      <c r="AU26" s="133">
        <f t="shared" ca="1" si="28"/>
        <v>0</v>
      </c>
      <c r="AV26" s="132">
        <f t="shared" ca="1" si="28"/>
        <v>0</v>
      </c>
      <c r="AW26" s="133">
        <f t="shared" ca="1" si="28"/>
        <v>0</v>
      </c>
      <c r="AX26" s="132">
        <f t="shared" ca="1" si="28"/>
        <v>0</v>
      </c>
      <c r="AY26" s="133">
        <f t="shared" ca="1" si="28"/>
        <v>0</v>
      </c>
      <c r="AZ26" s="132">
        <f t="shared" ca="1" si="28"/>
        <v>0</v>
      </c>
      <c r="BA26" s="133">
        <f t="shared" ca="1" si="28"/>
        <v>0</v>
      </c>
      <c r="BB26" s="132">
        <f t="shared" ca="1" si="28"/>
        <v>0</v>
      </c>
      <c r="BC26" s="133">
        <f t="shared" ca="1" si="28"/>
        <v>0</v>
      </c>
      <c r="BD26" s="132">
        <f t="shared" ca="1" si="29"/>
        <v>0</v>
      </c>
      <c r="BE26" s="133">
        <f t="shared" ca="1" si="29"/>
        <v>0</v>
      </c>
      <c r="BF26" s="132">
        <f t="shared" ca="1" si="29"/>
        <v>0</v>
      </c>
      <c r="BG26" s="133">
        <f t="shared" ca="1" si="29"/>
        <v>0</v>
      </c>
      <c r="BH26" s="132">
        <f t="shared" ca="1" si="29"/>
        <v>0</v>
      </c>
      <c r="BI26" s="133">
        <f t="shared" ca="1" si="29"/>
        <v>0</v>
      </c>
      <c r="BJ26" s="132">
        <f t="shared" ca="1" si="29"/>
        <v>0</v>
      </c>
      <c r="BK26" s="110">
        <f t="shared" ca="1" si="16"/>
        <v>6</v>
      </c>
      <c r="BL26" s="110">
        <f t="shared" ca="1" si="8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63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17"/>
        <v>76.2</v>
      </c>
      <c r="BP26" s="195">
        <f t="shared" ca="1" si="9"/>
        <v>153.19999999999999</v>
      </c>
      <c r="BQ26" s="134">
        <f t="shared" ca="1" si="18"/>
        <v>9</v>
      </c>
      <c r="BR26" s="137">
        <f t="shared" ca="1" si="18"/>
        <v>0</v>
      </c>
      <c r="BS26" s="136">
        <f t="shared" ca="1" si="18"/>
        <v>6</v>
      </c>
      <c r="BT26" s="137">
        <f t="shared" ca="1" si="18"/>
        <v>0</v>
      </c>
      <c r="BU26" s="136">
        <f t="shared" ca="1" si="18"/>
        <v>0</v>
      </c>
      <c r="BV26" s="137">
        <f t="shared" ca="1" si="18"/>
        <v>0</v>
      </c>
      <c r="BW26" s="136">
        <f t="shared" ca="1" si="18"/>
        <v>0</v>
      </c>
      <c r="BX26" s="137">
        <f t="shared" ca="1" si="18"/>
        <v>0</v>
      </c>
      <c r="BY26" s="136">
        <f t="shared" ca="1" si="18"/>
        <v>0</v>
      </c>
      <c r="BZ26" s="137">
        <f t="shared" ca="1" si="18"/>
        <v>0</v>
      </c>
      <c r="CA26" s="136">
        <f t="shared" ca="1" si="18"/>
        <v>0</v>
      </c>
      <c r="CB26" s="137">
        <f t="shared" ca="1" si="18"/>
        <v>0</v>
      </c>
      <c r="CC26" s="136">
        <f t="shared" ca="1" si="18"/>
        <v>0</v>
      </c>
      <c r="CD26" s="137">
        <f t="shared" ca="1" si="18"/>
        <v>0</v>
      </c>
      <c r="CE26" s="136">
        <f t="shared" ca="1" si="18"/>
        <v>0</v>
      </c>
      <c r="CF26" s="137">
        <f t="shared" ca="1" si="18"/>
        <v>0</v>
      </c>
      <c r="CG26" s="136">
        <f t="shared" ca="1" si="27"/>
        <v>0</v>
      </c>
      <c r="CH26" s="137">
        <f t="shared" ca="1" si="27"/>
        <v>0</v>
      </c>
      <c r="CI26" s="136">
        <f t="shared" ca="1" si="27"/>
        <v>0</v>
      </c>
      <c r="CJ26" s="137">
        <f t="shared" ca="1" si="27"/>
        <v>0</v>
      </c>
      <c r="CK26" s="136">
        <f t="shared" ca="1" si="27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19"/>
        <v>6</v>
      </c>
      <c r="CO26" s="110">
        <f t="shared" ca="1" si="32"/>
        <v>63</v>
      </c>
      <c r="CP26" s="110">
        <f t="shared" ca="1" si="32"/>
        <v>60</v>
      </c>
      <c r="CQ26" s="198">
        <f t="shared" ca="1" si="32"/>
        <v>76.2</v>
      </c>
      <c r="CR26" s="225">
        <f t="shared" ca="1" si="32"/>
        <v>153.19999999999999</v>
      </c>
      <c r="CS26" s="215">
        <f t="shared" ca="1" si="25"/>
        <v>31</v>
      </c>
      <c r="CT26" s="216">
        <f t="shared" ca="1" si="20"/>
        <v>0</v>
      </c>
      <c r="CU26" s="217">
        <f ca="1">(CS26*30)/PATRÓN!$N$4 - CT26</f>
        <v>2.547945205479452</v>
      </c>
      <c r="CV26" s="217">
        <f ca="1">(CS26*6)/PATRÓN!$N$4</f>
        <v>0.50958904109589043</v>
      </c>
      <c r="CW26" s="216">
        <f t="shared" ca="1" si="21"/>
        <v>0</v>
      </c>
      <c r="CX26" s="219">
        <f t="shared" ca="1" si="22"/>
        <v>0</v>
      </c>
      <c r="CY26" s="230">
        <f t="shared" ca="1" si="23"/>
        <v>0</v>
      </c>
      <c r="CZ26" s="227">
        <f ca="1">(PATRÓN!$A$5*(CS26-CT26))/(PATRÓN!$N$4-30)*AM26</f>
        <v>151.99253731343285</v>
      </c>
      <c r="DA26" s="211">
        <f t="shared" ca="1" si="13"/>
        <v>1.2074626865671405</v>
      </c>
      <c r="DB26" s="211">
        <f t="shared" ca="1" si="24"/>
        <v>151.99253731343285</v>
      </c>
      <c r="DC26" s="212">
        <f t="shared" ca="1" si="14"/>
        <v>1.2074626865671405</v>
      </c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</row>
    <row r="27" spans="1:136" ht="33.75" customHeight="1" thickBot="1" x14ac:dyDescent="0.4">
      <c r="A27" s="61">
        <f>Plantilla!A27</f>
        <v>0</v>
      </c>
      <c r="B27" s="185">
        <v>21</v>
      </c>
      <c r="C27" s="62">
        <f>Plantilla!F27</f>
        <v>1</v>
      </c>
      <c r="D27" s="68">
        <f>Plantilla!C28</f>
        <v>0</v>
      </c>
      <c r="E27" s="67">
        <v>21</v>
      </c>
      <c r="F27" s="270" t="str">
        <f>VLOOKUP(E27,Plantilla!D:E,2,FALSE)</f>
        <v>Irene Sánchez Elvira</v>
      </c>
      <c r="G27" s="351" t="s">
        <v>4</v>
      </c>
      <c r="H27" s="351" t="s">
        <v>4</v>
      </c>
      <c r="I27" s="351" t="s">
        <v>4</v>
      </c>
      <c r="J27" s="351" t="s">
        <v>4</v>
      </c>
      <c r="K27" s="351" t="s">
        <v>4</v>
      </c>
      <c r="L27" s="351" t="s">
        <v>31</v>
      </c>
      <c r="M27" s="351" t="s">
        <v>31</v>
      </c>
      <c r="N27" s="351" t="s">
        <v>31</v>
      </c>
      <c r="O27" s="351" t="s">
        <v>31</v>
      </c>
      <c r="P27" s="337" t="s">
        <v>32</v>
      </c>
      <c r="Q27" s="148" t="str">
        <f t="shared" ca="1" si="33"/>
        <v>N</v>
      </c>
      <c r="R27" s="148" t="s">
        <v>235</v>
      </c>
      <c r="S27" s="148" t="str">
        <f t="shared" ca="1" si="33"/>
        <v>-</v>
      </c>
      <c r="T27" s="148" t="str">
        <f t="shared" ca="1" si="33"/>
        <v>-</v>
      </c>
      <c r="U27" s="148" t="s">
        <v>140</v>
      </c>
      <c r="V27" s="337" t="s">
        <v>4</v>
      </c>
      <c r="W27" s="337" t="s">
        <v>4</v>
      </c>
      <c r="X27" s="148" t="str">
        <f t="shared" ca="1" si="33"/>
        <v>L</v>
      </c>
      <c r="Y27" s="148" t="str">
        <f t="shared" ca="1" si="33"/>
        <v>L</v>
      </c>
      <c r="Z27" s="337" t="s">
        <v>4</v>
      </c>
      <c r="AA27" s="337" t="s">
        <v>4</v>
      </c>
      <c r="AB27" s="337" t="s">
        <v>4</v>
      </c>
      <c r="AC27" s="148" t="str">
        <f t="shared" ca="1" si="33"/>
        <v>L</v>
      </c>
      <c r="AD27" s="148" t="str">
        <f t="shared" ca="1" si="33"/>
        <v>T</v>
      </c>
      <c r="AE27" s="148" t="str">
        <f t="shared" ca="1" si="33"/>
        <v>T</v>
      </c>
      <c r="AF27" s="148" t="str">
        <f t="shared" ca="1" si="33"/>
        <v>T</v>
      </c>
      <c r="AG27" s="338" t="s">
        <v>31</v>
      </c>
      <c r="AH27" s="338" t="s">
        <v>4</v>
      </c>
      <c r="AI27" s="148" t="str">
        <f t="shared" ca="1" si="33"/>
        <v>T</v>
      </c>
      <c r="AJ27" s="148" t="str">
        <f t="shared" ca="1" si="33"/>
        <v>T</v>
      </c>
      <c r="AK27" s="148" t="str">
        <f t="shared" ca="1" si="34"/>
        <v>N</v>
      </c>
      <c r="AL27" s="130"/>
      <c r="AM27" s="111">
        <f>VLOOKUP($E27,Plantilla!D:F,3,FALSE)</f>
        <v>1</v>
      </c>
      <c r="AN27" s="140">
        <f t="shared" ca="1" si="28"/>
        <v>0</v>
      </c>
      <c r="AO27" s="133">
        <f t="shared" ca="1" si="28"/>
        <v>10</v>
      </c>
      <c r="AP27" s="132">
        <f t="shared" ca="1" si="28"/>
        <v>3</v>
      </c>
      <c r="AQ27" s="133">
        <f t="shared" ca="1" si="28"/>
        <v>0</v>
      </c>
      <c r="AR27" s="132">
        <f t="shared" ca="1" si="28"/>
        <v>0</v>
      </c>
      <c r="AS27" s="133">
        <f t="shared" ca="1" si="28"/>
        <v>0</v>
      </c>
      <c r="AT27" s="132">
        <f t="shared" ca="1" si="28"/>
        <v>0</v>
      </c>
      <c r="AU27" s="133">
        <f t="shared" ca="1" si="28"/>
        <v>0</v>
      </c>
      <c r="AV27" s="132">
        <f t="shared" ca="1" si="28"/>
        <v>0</v>
      </c>
      <c r="AW27" s="133">
        <f t="shared" ca="1" si="28"/>
        <v>0</v>
      </c>
      <c r="AX27" s="132">
        <f t="shared" ca="1" si="28"/>
        <v>0</v>
      </c>
      <c r="AY27" s="133">
        <f t="shared" ca="1" si="28"/>
        <v>0</v>
      </c>
      <c r="AZ27" s="132">
        <f t="shared" ca="1" si="28"/>
        <v>0</v>
      </c>
      <c r="BA27" s="133">
        <f t="shared" ca="1" si="28"/>
        <v>1</v>
      </c>
      <c r="BB27" s="132">
        <f t="shared" ca="1" si="28"/>
        <v>0</v>
      </c>
      <c r="BC27" s="133">
        <f t="shared" ca="1" si="28"/>
        <v>0</v>
      </c>
      <c r="BD27" s="132">
        <f t="shared" ca="1" si="29"/>
        <v>0</v>
      </c>
      <c r="BE27" s="133">
        <f t="shared" ca="1" si="29"/>
        <v>0</v>
      </c>
      <c r="BF27" s="132">
        <f t="shared" ca="1" si="29"/>
        <v>0</v>
      </c>
      <c r="BG27" s="133">
        <f t="shared" ca="1" si="29"/>
        <v>0</v>
      </c>
      <c r="BH27" s="132">
        <f t="shared" ca="1" si="29"/>
        <v>0</v>
      </c>
      <c r="BI27" s="133">
        <f t="shared" ca="1" si="29"/>
        <v>0</v>
      </c>
      <c r="BJ27" s="132">
        <f t="shared" ca="1" si="29"/>
        <v>0</v>
      </c>
      <c r="BK27" s="110">
        <f t="shared" ca="1" si="16"/>
        <v>3</v>
      </c>
      <c r="BL27" s="110">
        <f t="shared" ca="1" si="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74.98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17"/>
        <v>38.1</v>
      </c>
      <c r="BP27" s="195">
        <f t="shared" ca="1" si="9"/>
        <v>113.08000000000001</v>
      </c>
      <c r="BQ27" s="134">
        <f t="shared" ca="1" si="18"/>
        <v>0</v>
      </c>
      <c r="BR27" s="137">
        <f t="shared" ca="1" si="18"/>
        <v>10</v>
      </c>
      <c r="BS27" s="136">
        <f t="shared" ca="1" si="18"/>
        <v>3</v>
      </c>
      <c r="BT27" s="137">
        <f t="shared" ca="1" si="18"/>
        <v>0</v>
      </c>
      <c r="BU27" s="136">
        <f t="shared" ca="1" si="18"/>
        <v>0</v>
      </c>
      <c r="BV27" s="137">
        <f t="shared" ca="1" si="18"/>
        <v>0</v>
      </c>
      <c r="BW27" s="136">
        <f t="shared" ca="1" si="18"/>
        <v>0</v>
      </c>
      <c r="BX27" s="137">
        <f t="shared" ca="1" si="18"/>
        <v>0</v>
      </c>
      <c r="BY27" s="136">
        <f t="shared" ca="1" si="18"/>
        <v>0</v>
      </c>
      <c r="BZ27" s="137">
        <f t="shared" ca="1" si="18"/>
        <v>0</v>
      </c>
      <c r="CA27" s="136">
        <f t="shared" ca="1" si="18"/>
        <v>0</v>
      </c>
      <c r="CB27" s="137">
        <f t="shared" ca="1" si="18"/>
        <v>0</v>
      </c>
      <c r="CC27" s="136">
        <f t="shared" ca="1" si="18"/>
        <v>0</v>
      </c>
      <c r="CD27" s="137">
        <f t="shared" ca="1" si="18"/>
        <v>1</v>
      </c>
      <c r="CE27" s="136">
        <f t="shared" ca="1" si="18"/>
        <v>0</v>
      </c>
      <c r="CF27" s="137">
        <f t="shared" ca="1" si="18"/>
        <v>0</v>
      </c>
      <c r="CG27" s="136">
        <f t="shared" ca="1" si="27"/>
        <v>0</v>
      </c>
      <c r="CH27" s="137">
        <f t="shared" ca="1" si="27"/>
        <v>0</v>
      </c>
      <c r="CI27" s="136">
        <f t="shared" ca="1" si="27"/>
        <v>0</v>
      </c>
      <c r="CJ27" s="137">
        <f t="shared" ca="1" si="27"/>
        <v>0</v>
      </c>
      <c r="CK27" s="136">
        <f t="shared" ca="1" si="27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19"/>
        <v>3</v>
      </c>
      <c r="CO27" s="110">
        <f t="shared" ca="1" si="32"/>
        <v>74.98</v>
      </c>
      <c r="CP27" s="110">
        <f t="shared" ca="1" si="32"/>
        <v>30</v>
      </c>
      <c r="CQ27" s="198">
        <f t="shared" ca="1" si="32"/>
        <v>38.1</v>
      </c>
      <c r="CR27" s="225">
        <f t="shared" ca="1" si="32"/>
        <v>113.08000000000001</v>
      </c>
      <c r="CS27" s="215">
        <f t="shared" ca="1" si="25"/>
        <v>31</v>
      </c>
      <c r="CT27" s="216">
        <f t="shared" ca="1" si="20"/>
        <v>0</v>
      </c>
      <c r="CU27" s="217">
        <f ca="1">(CS27*30)/PATRÓN!$N$4 - CT27</f>
        <v>2.547945205479452</v>
      </c>
      <c r="CV27" s="217">
        <f ca="1">(CS27*6)/PATRÓN!$N$4</f>
        <v>0.50958904109589043</v>
      </c>
      <c r="CW27" s="216">
        <f t="shared" ca="1" si="21"/>
        <v>0</v>
      </c>
      <c r="CX27" s="219">
        <f t="shared" ca="1" si="22"/>
        <v>0</v>
      </c>
      <c r="CY27" s="230">
        <f t="shared" ca="1" si="23"/>
        <v>0</v>
      </c>
      <c r="CZ27" s="227">
        <f ca="1">(PATRÓN!$A$5*(CS27-CT27))/(PATRÓN!$N$4-30)*AM27</f>
        <v>151.99253731343285</v>
      </c>
      <c r="DA27" s="211">
        <f t="shared" ca="1" si="13"/>
        <v>-38.912537313432836</v>
      </c>
      <c r="DB27" s="211">
        <f t="shared" ca="1" si="24"/>
        <v>151.99253731343285</v>
      </c>
      <c r="DC27" s="212">
        <f t="shared" ca="1" si="14"/>
        <v>-38.912537313432836</v>
      </c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</row>
    <row r="28" spans="1:136" ht="33.75" customHeight="1" thickBot="1" x14ac:dyDescent="0.4">
      <c r="A28" s="61">
        <f>Plantilla!A28</f>
        <v>0</v>
      </c>
      <c r="B28" s="185"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360" t="s">
        <v>206</v>
      </c>
      <c r="H28" s="360" t="s">
        <v>206</v>
      </c>
      <c r="I28" s="360" t="s">
        <v>206</v>
      </c>
      <c r="J28" s="360" t="s">
        <v>206</v>
      </c>
      <c r="K28" s="360" t="s">
        <v>206</v>
      </c>
      <c r="L28" s="360" t="s">
        <v>206</v>
      </c>
      <c r="M28" s="360" t="s">
        <v>206</v>
      </c>
      <c r="N28" s="360" t="s">
        <v>206</v>
      </c>
      <c r="O28" s="360" t="s">
        <v>206</v>
      </c>
      <c r="P28" s="360" t="s">
        <v>206</v>
      </c>
      <c r="Q28" s="360" t="s">
        <v>206</v>
      </c>
      <c r="R28" s="360" t="s">
        <v>206</v>
      </c>
      <c r="S28" s="360" t="s">
        <v>206</v>
      </c>
      <c r="T28" s="360" t="s">
        <v>206</v>
      </c>
      <c r="U28" s="360" t="s">
        <v>206</v>
      </c>
      <c r="V28" s="360" t="s">
        <v>206</v>
      </c>
      <c r="W28" s="360" t="s">
        <v>206</v>
      </c>
      <c r="X28" s="360" t="s">
        <v>206</v>
      </c>
      <c r="Y28" s="360" t="s">
        <v>206</v>
      </c>
      <c r="Z28" s="360" t="s">
        <v>206</v>
      </c>
      <c r="AA28" s="360" t="s">
        <v>206</v>
      </c>
      <c r="AB28" s="360" t="s">
        <v>206</v>
      </c>
      <c r="AC28" s="360" t="s">
        <v>206</v>
      </c>
      <c r="AD28" s="360" t="s">
        <v>206</v>
      </c>
      <c r="AE28" s="360" t="s">
        <v>206</v>
      </c>
      <c r="AF28" s="360" t="s">
        <v>206</v>
      </c>
      <c r="AG28" s="148" t="s">
        <v>141</v>
      </c>
      <c r="AH28" s="148" t="s">
        <v>141</v>
      </c>
      <c r="AI28" s="148" t="s">
        <v>141</v>
      </c>
      <c r="AJ28" s="148" t="s">
        <v>141</v>
      </c>
      <c r="AK28" s="148" t="s">
        <v>141</v>
      </c>
      <c r="AL28" s="130"/>
      <c r="AM28" s="111">
        <f>VLOOKUP($E28,Plantilla!D:F,3,FALSE)</f>
        <v>1</v>
      </c>
      <c r="AN28" s="140">
        <f t="shared" ca="1" si="28"/>
        <v>0</v>
      </c>
      <c r="AO28" s="133">
        <f t="shared" ca="1" si="28"/>
        <v>0</v>
      </c>
      <c r="AP28" s="132">
        <f t="shared" ca="1" si="28"/>
        <v>0</v>
      </c>
      <c r="AQ28" s="133">
        <f t="shared" ca="1" si="28"/>
        <v>0</v>
      </c>
      <c r="AR28" s="132">
        <f t="shared" ca="1" si="28"/>
        <v>0</v>
      </c>
      <c r="AS28" s="133">
        <f t="shared" ca="1" si="28"/>
        <v>0</v>
      </c>
      <c r="AT28" s="132">
        <f t="shared" ca="1" si="28"/>
        <v>0</v>
      </c>
      <c r="AU28" s="133">
        <f t="shared" ca="1" si="28"/>
        <v>0</v>
      </c>
      <c r="AV28" s="132">
        <f t="shared" ca="1" si="28"/>
        <v>0</v>
      </c>
      <c r="AW28" s="133">
        <f t="shared" ca="1" si="28"/>
        <v>0</v>
      </c>
      <c r="AX28" s="132">
        <f t="shared" ca="1" si="28"/>
        <v>0</v>
      </c>
      <c r="AY28" s="133">
        <f t="shared" ca="1" si="28"/>
        <v>0</v>
      </c>
      <c r="AZ28" s="132">
        <f t="shared" ca="1" si="28"/>
        <v>0</v>
      </c>
      <c r="BA28" s="133">
        <f t="shared" ca="1" si="28"/>
        <v>5</v>
      </c>
      <c r="BB28" s="132">
        <f t="shared" ca="1" si="28"/>
        <v>0</v>
      </c>
      <c r="BC28" s="133">
        <f t="shared" ca="1" si="28"/>
        <v>0</v>
      </c>
      <c r="BD28" s="132">
        <f t="shared" ca="1" si="29"/>
        <v>26</v>
      </c>
      <c r="BE28" s="133">
        <f t="shared" ca="1" si="29"/>
        <v>0</v>
      </c>
      <c r="BF28" s="132">
        <f t="shared" ca="1" si="29"/>
        <v>0</v>
      </c>
      <c r="BG28" s="133">
        <f t="shared" ca="1" si="29"/>
        <v>0</v>
      </c>
      <c r="BH28" s="132">
        <f t="shared" ca="1" si="29"/>
        <v>0</v>
      </c>
      <c r="BI28" s="133">
        <f t="shared" ca="1" si="29"/>
        <v>0</v>
      </c>
      <c r="BJ28" s="132">
        <f t="shared" ca="1" si="29"/>
        <v>0</v>
      </c>
      <c r="BK28" s="110">
        <f t="shared" si="16"/>
        <v>0</v>
      </c>
      <c r="BL28" s="110">
        <f t="shared" si="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219.9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17"/>
        <v>0</v>
      </c>
      <c r="BP28" s="195">
        <f t="shared" ca="1" si="9"/>
        <v>219.9</v>
      </c>
      <c r="BQ28" s="134">
        <f t="shared" ca="1" si="18"/>
        <v>0</v>
      </c>
      <c r="BR28" s="137">
        <f t="shared" ca="1" si="18"/>
        <v>0</v>
      </c>
      <c r="BS28" s="136">
        <f t="shared" ca="1" si="18"/>
        <v>0</v>
      </c>
      <c r="BT28" s="137">
        <f t="shared" ca="1" si="18"/>
        <v>0</v>
      </c>
      <c r="BU28" s="136">
        <f t="shared" ca="1" si="18"/>
        <v>0</v>
      </c>
      <c r="BV28" s="137">
        <f t="shared" ca="1" si="18"/>
        <v>0</v>
      </c>
      <c r="BW28" s="136">
        <f t="shared" ca="1" si="18"/>
        <v>0</v>
      </c>
      <c r="BX28" s="137">
        <f t="shared" ca="1" si="18"/>
        <v>0</v>
      </c>
      <c r="BY28" s="136">
        <f t="shared" ca="1" si="18"/>
        <v>0</v>
      </c>
      <c r="BZ28" s="137">
        <f t="shared" ca="1" si="18"/>
        <v>0</v>
      </c>
      <c r="CA28" s="136">
        <f t="shared" ca="1" si="18"/>
        <v>0</v>
      </c>
      <c r="CB28" s="137">
        <f t="shared" ca="1" si="18"/>
        <v>0</v>
      </c>
      <c r="CC28" s="136">
        <f t="shared" ca="1" si="18"/>
        <v>0</v>
      </c>
      <c r="CD28" s="137">
        <f t="shared" ca="1" si="18"/>
        <v>5</v>
      </c>
      <c r="CE28" s="136">
        <f t="shared" ca="1" si="18"/>
        <v>0</v>
      </c>
      <c r="CF28" s="137">
        <f t="shared" ca="1" si="18"/>
        <v>0</v>
      </c>
      <c r="CG28" s="136">
        <f t="shared" ca="1" si="27"/>
        <v>26</v>
      </c>
      <c r="CH28" s="137">
        <f t="shared" ca="1" si="27"/>
        <v>0</v>
      </c>
      <c r="CI28" s="136">
        <f t="shared" ca="1" si="27"/>
        <v>0</v>
      </c>
      <c r="CJ28" s="137">
        <f t="shared" ca="1" si="27"/>
        <v>0</v>
      </c>
      <c r="CK28" s="136">
        <f t="shared" ca="1" si="27"/>
        <v>0</v>
      </c>
      <c r="CL28" s="137">
        <f t="shared" ca="1" si="30"/>
        <v>0</v>
      </c>
      <c r="CM28" s="136">
        <f t="shared" ca="1" si="31"/>
        <v>0</v>
      </c>
      <c r="CN28" s="110">
        <f t="shared" si="19"/>
        <v>0</v>
      </c>
      <c r="CO28" s="110">
        <f t="shared" ca="1" si="32"/>
        <v>219.9</v>
      </c>
      <c r="CP28" s="110">
        <f t="shared" ca="1" si="32"/>
        <v>0</v>
      </c>
      <c r="CQ28" s="198">
        <f t="shared" ca="1" si="32"/>
        <v>0</v>
      </c>
      <c r="CR28" s="225">
        <f t="shared" ca="1" si="32"/>
        <v>219.9</v>
      </c>
      <c r="CS28" s="215">
        <f t="shared" si="25"/>
        <v>31</v>
      </c>
      <c r="CT28" s="216">
        <f t="shared" si="20"/>
        <v>0</v>
      </c>
      <c r="CU28" s="217">
        <f>(CS28*30)/PATRÓN!$N$4 - CT28</f>
        <v>2.547945205479452</v>
      </c>
      <c r="CV28" s="217">
        <f>(CS28*6)/PATRÓN!$N$4</f>
        <v>0.50958904109589043</v>
      </c>
      <c r="CW28" s="216">
        <f t="shared" ca="1" si="21"/>
        <v>0</v>
      </c>
      <c r="CX28" s="219">
        <f t="shared" si="22"/>
        <v>0</v>
      </c>
      <c r="CY28" s="230">
        <f t="shared" si="23"/>
        <v>0</v>
      </c>
      <c r="CZ28" s="227">
        <f>(PATRÓN!$A$5*(CS28-CT28))/(PATRÓN!$N$4-30)*AM28</f>
        <v>151.99253731343285</v>
      </c>
      <c r="DA28" s="211">
        <f t="shared" ca="1" si="13"/>
        <v>67.907462686567158</v>
      </c>
      <c r="DB28" s="211">
        <f t="shared" si="24"/>
        <v>151.99253731343285</v>
      </c>
      <c r="DC28" s="212">
        <f t="shared" ca="1" si="14"/>
        <v>67.907462686567158</v>
      </c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</row>
    <row r="29" spans="1:136" ht="33.75" customHeight="1" thickBot="1" x14ac:dyDescent="0.4">
      <c r="A29" s="61">
        <f>Plantilla!A29</f>
        <v>0</v>
      </c>
      <c r="B29" s="185"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275" t="s">
        <v>141</v>
      </c>
      <c r="H29" s="275" t="s">
        <v>141</v>
      </c>
      <c r="I29" s="275" t="s">
        <v>141</v>
      </c>
      <c r="J29" s="275" t="s">
        <v>141</v>
      </c>
      <c r="K29" s="275" t="s">
        <v>141</v>
      </c>
      <c r="L29" s="275" t="s">
        <v>141</v>
      </c>
      <c r="M29" s="275" t="s">
        <v>141</v>
      </c>
      <c r="N29" s="275" t="s">
        <v>141</v>
      </c>
      <c r="O29" s="275" t="s">
        <v>141</v>
      </c>
      <c r="P29" s="275" t="s">
        <v>141</v>
      </c>
      <c r="Q29" s="275" t="s">
        <v>141</v>
      </c>
      <c r="R29" s="275" t="s">
        <v>141</v>
      </c>
      <c r="S29" s="275" t="s">
        <v>141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28"/>
        <v>0</v>
      </c>
      <c r="AO29" s="133">
        <f t="shared" ca="1" si="28"/>
        <v>0</v>
      </c>
      <c r="AP29" s="132">
        <f t="shared" ca="1" si="28"/>
        <v>0</v>
      </c>
      <c r="AQ29" s="133">
        <f t="shared" ca="1" si="28"/>
        <v>0</v>
      </c>
      <c r="AR29" s="132">
        <f t="shared" ca="1" si="28"/>
        <v>0</v>
      </c>
      <c r="AS29" s="133">
        <f t="shared" ca="1" si="28"/>
        <v>0</v>
      </c>
      <c r="AT29" s="132">
        <f t="shared" ca="1" si="28"/>
        <v>0</v>
      </c>
      <c r="AU29" s="133">
        <f t="shared" ca="1" si="28"/>
        <v>0</v>
      </c>
      <c r="AV29" s="132">
        <f t="shared" ca="1" si="28"/>
        <v>0</v>
      </c>
      <c r="AW29" s="133">
        <f t="shared" ca="1" si="28"/>
        <v>0</v>
      </c>
      <c r="AX29" s="132">
        <f t="shared" ca="1" si="28"/>
        <v>0</v>
      </c>
      <c r="AY29" s="133">
        <f t="shared" ca="1" si="28"/>
        <v>0</v>
      </c>
      <c r="AZ29" s="132">
        <f t="shared" ca="1" si="28"/>
        <v>0</v>
      </c>
      <c r="BA29" s="133">
        <f t="shared" ca="1" si="28"/>
        <v>31</v>
      </c>
      <c r="BB29" s="132">
        <f t="shared" ca="1" si="28"/>
        <v>0</v>
      </c>
      <c r="BC29" s="133">
        <f t="shared" ca="1" si="28"/>
        <v>0</v>
      </c>
      <c r="BD29" s="132">
        <f t="shared" ca="1" si="29"/>
        <v>0</v>
      </c>
      <c r="BE29" s="133">
        <f t="shared" ca="1" si="29"/>
        <v>0</v>
      </c>
      <c r="BF29" s="132">
        <f t="shared" ca="1" si="29"/>
        <v>0</v>
      </c>
      <c r="BG29" s="133">
        <f t="shared" ca="1" si="29"/>
        <v>0</v>
      </c>
      <c r="BH29" s="132">
        <f t="shared" ca="1" si="29"/>
        <v>0</v>
      </c>
      <c r="BI29" s="133">
        <f t="shared" ca="1" si="29"/>
        <v>0</v>
      </c>
      <c r="BJ29" s="132">
        <f t="shared" ca="1" si="29"/>
        <v>0</v>
      </c>
      <c r="BK29" s="110">
        <f t="shared" si="16"/>
        <v>0</v>
      </c>
      <c r="BL29" s="110">
        <f t="shared" si="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17"/>
        <v>0</v>
      </c>
      <c r="BP29" s="195">
        <f t="shared" ca="1" si="9"/>
        <v>154.38000000000002</v>
      </c>
      <c r="BQ29" s="134">
        <f t="shared" ca="1" si="18"/>
        <v>0</v>
      </c>
      <c r="BR29" s="137">
        <f t="shared" ca="1" si="18"/>
        <v>0</v>
      </c>
      <c r="BS29" s="136">
        <f t="shared" ca="1" si="18"/>
        <v>0</v>
      </c>
      <c r="BT29" s="137">
        <f t="shared" ca="1" si="18"/>
        <v>0</v>
      </c>
      <c r="BU29" s="136">
        <f t="shared" ca="1" si="18"/>
        <v>0</v>
      </c>
      <c r="BV29" s="137">
        <f t="shared" ca="1" si="18"/>
        <v>0</v>
      </c>
      <c r="BW29" s="136">
        <f t="shared" ca="1" si="18"/>
        <v>0</v>
      </c>
      <c r="BX29" s="137">
        <f t="shared" ca="1" si="18"/>
        <v>0</v>
      </c>
      <c r="BY29" s="136">
        <f t="shared" ca="1" si="18"/>
        <v>0</v>
      </c>
      <c r="BZ29" s="137">
        <f t="shared" ca="1" si="18"/>
        <v>0</v>
      </c>
      <c r="CA29" s="136">
        <f t="shared" ca="1" si="18"/>
        <v>0</v>
      </c>
      <c r="CB29" s="137">
        <f t="shared" ca="1" si="18"/>
        <v>0</v>
      </c>
      <c r="CC29" s="136">
        <f t="shared" ca="1" si="18"/>
        <v>0</v>
      </c>
      <c r="CD29" s="137">
        <f t="shared" ca="1" si="18"/>
        <v>31</v>
      </c>
      <c r="CE29" s="136">
        <f t="shared" ca="1" si="18"/>
        <v>0</v>
      </c>
      <c r="CF29" s="137">
        <f t="shared" ca="1" si="18"/>
        <v>0</v>
      </c>
      <c r="CG29" s="136">
        <f t="shared" ca="1" si="27"/>
        <v>0</v>
      </c>
      <c r="CH29" s="137">
        <f t="shared" ca="1" si="27"/>
        <v>0</v>
      </c>
      <c r="CI29" s="136">
        <f t="shared" ca="1" si="27"/>
        <v>0</v>
      </c>
      <c r="CJ29" s="137">
        <f t="shared" ca="1" si="27"/>
        <v>0</v>
      </c>
      <c r="CK29" s="136">
        <f t="shared" ca="1" si="27"/>
        <v>0</v>
      </c>
      <c r="CL29" s="137">
        <f t="shared" ca="1" si="30"/>
        <v>0</v>
      </c>
      <c r="CM29" s="136">
        <f t="shared" ca="1" si="31"/>
        <v>0</v>
      </c>
      <c r="CN29" s="110">
        <f t="shared" si="19"/>
        <v>0</v>
      </c>
      <c r="CO29" s="110">
        <f t="shared" ca="1" si="32"/>
        <v>154.38000000000002</v>
      </c>
      <c r="CP29" s="110">
        <f t="shared" ca="1" si="32"/>
        <v>0</v>
      </c>
      <c r="CQ29" s="198">
        <f t="shared" ca="1" si="32"/>
        <v>0</v>
      </c>
      <c r="CR29" s="225">
        <f t="shared" ca="1" si="32"/>
        <v>154.38000000000002</v>
      </c>
      <c r="CS29" s="215">
        <f t="shared" si="25"/>
        <v>31</v>
      </c>
      <c r="CT29" s="216">
        <f t="shared" si="20"/>
        <v>0</v>
      </c>
      <c r="CU29" s="217">
        <f>(CS29*30)/PATRÓN!$N$4 - CT29</f>
        <v>2.547945205479452</v>
      </c>
      <c r="CV29" s="217">
        <f>(CS29*6)/PATRÓN!$N$4</f>
        <v>0.50958904109589043</v>
      </c>
      <c r="CW29" s="216">
        <f t="shared" ca="1" si="21"/>
        <v>0</v>
      </c>
      <c r="CX29" s="219">
        <f t="shared" si="22"/>
        <v>0</v>
      </c>
      <c r="CY29" s="230">
        <f t="shared" si="23"/>
        <v>0</v>
      </c>
      <c r="CZ29" s="227">
        <f>(PATRÓN!$A$5*(CS29-CT29))/(PATRÓN!$N$4-30)*AM29</f>
        <v>151.99253731343285</v>
      </c>
      <c r="DA29" s="211">
        <f t="shared" ca="1" si="13"/>
        <v>2.3874626865671758</v>
      </c>
      <c r="DB29" s="211">
        <f t="shared" si="24"/>
        <v>151.99253731343285</v>
      </c>
      <c r="DC29" s="212">
        <f t="shared" ca="1" si="14"/>
        <v>2.3874626865671758</v>
      </c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</row>
    <row r="30" spans="1:136" ht="33.75" customHeight="1" thickBot="1" x14ac:dyDescent="0.4">
      <c r="A30" s="61">
        <f>Plantilla!A30</f>
        <v>0</v>
      </c>
      <c r="B30" s="185">
        <v>24</v>
      </c>
      <c r="C30" s="62">
        <f>Plantilla!F30</f>
        <v>1</v>
      </c>
      <c r="D30" s="68">
        <f>Plantilla!C30</f>
        <v>0</v>
      </c>
      <c r="E30" s="67">
        <v>24</v>
      </c>
      <c r="F30" s="350" t="str">
        <f>VLOOKUP(E30,Plantilla!D:E,2,FALSE)</f>
        <v>Richard Sánchez Camacho</v>
      </c>
      <c r="G30" s="351" t="s">
        <v>4</v>
      </c>
      <c r="H30" s="351" t="s">
        <v>31</v>
      </c>
      <c r="I30" s="351" t="s">
        <v>31</v>
      </c>
      <c r="J30" s="351" t="s">
        <v>31</v>
      </c>
      <c r="K30" s="351" t="s">
        <v>31</v>
      </c>
      <c r="L30" s="351" t="s">
        <v>31</v>
      </c>
      <c r="M30" s="351" t="s">
        <v>4</v>
      </c>
      <c r="N30" s="355" t="s">
        <v>31</v>
      </c>
      <c r="O30" s="351" t="s">
        <v>31</v>
      </c>
      <c r="P30" s="351" t="s">
        <v>31</v>
      </c>
      <c r="Q30" s="148" t="s">
        <v>4</v>
      </c>
      <c r="R30" s="148" t="str">
        <f t="shared" ca="1" si="33"/>
        <v>L</v>
      </c>
      <c r="S30" s="148" t="str">
        <f t="shared" ca="1" si="33"/>
        <v>T</v>
      </c>
      <c r="T30" s="355" t="s">
        <v>4</v>
      </c>
      <c r="U30" s="148" t="str">
        <f t="shared" ca="1" si="33"/>
        <v>T</v>
      </c>
      <c r="V30" s="148" t="str">
        <f t="shared" ca="1" si="33"/>
        <v>T</v>
      </c>
      <c r="W30" s="148" t="s">
        <v>181</v>
      </c>
      <c r="X30" s="148" t="str">
        <f t="shared" ca="1" si="33"/>
        <v>T</v>
      </c>
      <c r="Y30" s="148" t="str">
        <f t="shared" ca="1" si="33"/>
        <v>T</v>
      </c>
      <c r="Z30" s="148" t="str">
        <f t="shared" ca="1" si="33"/>
        <v>T</v>
      </c>
      <c r="AA30" s="148" t="str">
        <f t="shared" ca="1" si="33"/>
        <v>T</v>
      </c>
      <c r="AB30" s="148" t="s">
        <v>4</v>
      </c>
      <c r="AC30" s="148" t="s">
        <v>31</v>
      </c>
      <c r="AD30" s="148" t="s">
        <v>31</v>
      </c>
      <c r="AE30" s="148" t="s">
        <v>4</v>
      </c>
      <c r="AF30" s="148" t="str">
        <f t="shared" ca="1" si="33"/>
        <v>L</v>
      </c>
      <c r="AG30" s="148" t="s">
        <v>216</v>
      </c>
      <c r="AH30" s="148" t="s">
        <v>216</v>
      </c>
      <c r="AI30" s="148" t="s">
        <v>216</v>
      </c>
      <c r="AJ30" s="148" t="str">
        <f t="shared" ca="1" si="33"/>
        <v>L</v>
      </c>
      <c r="AK30" s="148" t="str">
        <f t="shared" ca="1" si="34"/>
        <v>T</v>
      </c>
      <c r="AL30" s="130"/>
      <c r="AM30" s="111">
        <f>VLOOKUP($E30,Plantilla!D:F,3,FALSE)</f>
        <v>1</v>
      </c>
      <c r="AN30" s="140">
        <f t="shared" ca="1" si="28"/>
        <v>0</v>
      </c>
      <c r="AO30" s="133">
        <f t="shared" ca="1" si="28"/>
        <v>18</v>
      </c>
      <c r="AP30" s="132">
        <f t="shared" ca="1" si="28"/>
        <v>0</v>
      </c>
      <c r="AQ30" s="133">
        <f t="shared" ca="1" si="28"/>
        <v>0</v>
      </c>
      <c r="AR30" s="132">
        <f t="shared" ca="1" si="28"/>
        <v>0</v>
      </c>
      <c r="AS30" s="133">
        <f t="shared" ca="1" si="28"/>
        <v>0</v>
      </c>
      <c r="AT30" s="132">
        <f t="shared" ca="1" si="28"/>
        <v>0</v>
      </c>
      <c r="AU30" s="133">
        <f t="shared" ca="1" si="28"/>
        <v>0</v>
      </c>
      <c r="AV30" s="132">
        <f t="shared" ca="1" si="28"/>
        <v>0</v>
      </c>
      <c r="AW30" s="133">
        <f t="shared" ca="1" si="28"/>
        <v>0</v>
      </c>
      <c r="AX30" s="132">
        <f t="shared" ca="1" si="28"/>
        <v>0</v>
      </c>
      <c r="AY30" s="133">
        <f t="shared" ca="1" si="28"/>
        <v>0</v>
      </c>
      <c r="AZ30" s="132">
        <f t="shared" ca="1" si="28"/>
        <v>0</v>
      </c>
      <c r="BA30" s="133">
        <f t="shared" ca="1" si="28"/>
        <v>3</v>
      </c>
      <c r="BB30" s="132">
        <f t="shared" ca="1" si="28"/>
        <v>0</v>
      </c>
      <c r="BC30" s="133">
        <f t="shared" ca="1" si="28"/>
        <v>0</v>
      </c>
      <c r="BD30" s="132">
        <f t="shared" ca="1" si="29"/>
        <v>0</v>
      </c>
      <c r="BE30" s="133">
        <f t="shared" ca="1" si="29"/>
        <v>0</v>
      </c>
      <c r="BF30" s="132">
        <f t="shared" ca="1" si="29"/>
        <v>0</v>
      </c>
      <c r="BG30" s="133">
        <f t="shared" ca="1" si="29"/>
        <v>0</v>
      </c>
      <c r="BH30" s="132">
        <f t="shared" ca="1" si="29"/>
        <v>0</v>
      </c>
      <c r="BI30" s="133">
        <f t="shared" ca="1" si="29"/>
        <v>0</v>
      </c>
      <c r="BJ30" s="132">
        <f t="shared" ca="1" si="29"/>
        <v>1</v>
      </c>
      <c r="BK30" s="110">
        <f t="shared" ca="1" si="16"/>
        <v>0</v>
      </c>
      <c r="BL30" s="110">
        <f t="shared" ca="1" si="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148.44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17"/>
        <v>0</v>
      </c>
      <c r="BP30" s="195">
        <f t="shared" ca="1" si="9"/>
        <v>148.44</v>
      </c>
      <c r="BQ30" s="134">
        <f t="shared" ca="1" si="18"/>
        <v>0</v>
      </c>
      <c r="BR30" s="137">
        <f t="shared" ca="1" si="18"/>
        <v>18</v>
      </c>
      <c r="BS30" s="136">
        <f t="shared" ca="1" si="18"/>
        <v>0</v>
      </c>
      <c r="BT30" s="137">
        <f t="shared" ca="1" si="18"/>
        <v>0</v>
      </c>
      <c r="BU30" s="136">
        <f t="shared" ca="1" si="18"/>
        <v>0</v>
      </c>
      <c r="BV30" s="137">
        <f t="shared" ca="1" si="18"/>
        <v>0</v>
      </c>
      <c r="BW30" s="136">
        <f t="shared" ca="1" si="18"/>
        <v>0</v>
      </c>
      <c r="BX30" s="137">
        <f t="shared" ca="1" si="18"/>
        <v>0</v>
      </c>
      <c r="BY30" s="136">
        <f t="shared" ca="1" si="18"/>
        <v>0</v>
      </c>
      <c r="BZ30" s="137">
        <f t="shared" ca="1" si="18"/>
        <v>0</v>
      </c>
      <c r="CA30" s="136">
        <f t="shared" ca="1" si="18"/>
        <v>0</v>
      </c>
      <c r="CB30" s="137">
        <f t="shared" ca="1" si="18"/>
        <v>0</v>
      </c>
      <c r="CC30" s="136">
        <f t="shared" ca="1" si="18"/>
        <v>0</v>
      </c>
      <c r="CD30" s="137">
        <f t="shared" ca="1" si="18"/>
        <v>3</v>
      </c>
      <c r="CE30" s="136">
        <f t="shared" ca="1" si="18"/>
        <v>0</v>
      </c>
      <c r="CF30" s="137">
        <f t="shared" ca="1" si="18"/>
        <v>0</v>
      </c>
      <c r="CG30" s="136">
        <f t="shared" ca="1" si="27"/>
        <v>0</v>
      </c>
      <c r="CH30" s="137">
        <f t="shared" ca="1" si="27"/>
        <v>0</v>
      </c>
      <c r="CI30" s="136">
        <f t="shared" ca="1" si="27"/>
        <v>0</v>
      </c>
      <c r="CJ30" s="137">
        <f t="shared" ca="1" si="27"/>
        <v>0</v>
      </c>
      <c r="CK30" s="136">
        <f t="shared" ca="1" si="27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19"/>
        <v>0</v>
      </c>
      <c r="CO30" s="110">
        <f t="shared" ca="1" si="32"/>
        <v>148.44</v>
      </c>
      <c r="CP30" s="110">
        <f t="shared" ca="1" si="32"/>
        <v>0</v>
      </c>
      <c r="CQ30" s="198">
        <f t="shared" ca="1" si="32"/>
        <v>0</v>
      </c>
      <c r="CR30" s="225">
        <f t="shared" ca="1" si="32"/>
        <v>148.44</v>
      </c>
      <c r="CS30" s="215">
        <f t="shared" ca="1" si="25"/>
        <v>31</v>
      </c>
      <c r="CT30" s="216">
        <f t="shared" ca="1" si="20"/>
        <v>0</v>
      </c>
      <c r="CU30" s="217">
        <f ca="1">(CS30*30)/PATRÓN!$N$4 - CT30</f>
        <v>2.547945205479452</v>
      </c>
      <c r="CV30" s="217">
        <f ca="1">(CS30*6)/PATRÓN!$N$4</f>
        <v>0.50958904109589043</v>
      </c>
      <c r="CW30" s="216">
        <f t="shared" ca="1" si="21"/>
        <v>0</v>
      </c>
      <c r="CX30" s="219">
        <f t="shared" ca="1" si="22"/>
        <v>0</v>
      </c>
      <c r="CY30" s="230">
        <f t="shared" ca="1" si="23"/>
        <v>0</v>
      </c>
      <c r="CZ30" s="227">
        <f ca="1">(PATRÓN!$A$5*(CS30-CT30))/(PATRÓN!$N$4-30)*AM30</f>
        <v>151.99253731343285</v>
      </c>
      <c r="DA30" s="211">
        <f t="shared" ca="1" si="13"/>
        <v>-3.5525373134328504</v>
      </c>
      <c r="DB30" s="211">
        <f t="shared" ca="1" si="24"/>
        <v>151.99253731343285</v>
      </c>
      <c r="DC30" s="212">
        <f t="shared" ca="1" si="14"/>
        <v>-3.5525373134328504</v>
      </c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</row>
    <row r="31" spans="1:136" ht="33.75" customHeight="1" thickBot="1" x14ac:dyDescent="0.4">
      <c r="A31" s="61">
        <f>Plantilla!A31</f>
        <v>0</v>
      </c>
      <c r="B31" s="185"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351" t="s">
        <v>4</v>
      </c>
      <c r="H31" s="351" t="s">
        <v>4</v>
      </c>
      <c r="I31" s="351" t="s">
        <v>4</v>
      </c>
      <c r="J31" s="351" t="s">
        <v>4</v>
      </c>
      <c r="K31" s="351" t="s">
        <v>4</v>
      </c>
      <c r="L31" s="351" t="s">
        <v>31</v>
      </c>
      <c r="M31" s="351" t="s">
        <v>31</v>
      </c>
      <c r="N31" s="351" t="s">
        <v>31</v>
      </c>
      <c r="O31" s="351" t="s">
        <v>31</v>
      </c>
      <c r="P31" s="148" t="str">
        <f t="shared" ca="1" si="33"/>
        <v>L</v>
      </c>
      <c r="Q31" s="148" t="str">
        <f t="shared" ca="1" si="33"/>
        <v>T</v>
      </c>
      <c r="R31" s="148" t="str">
        <f t="shared" ca="1" si="33"/>
        <v>T</v>
      </c>
      <c r="S31" s="148" t="str">
        <f t="shared" ca="1" si="33"/>
        <v>T</v>
      </c>
      <c r="T31" s="148" t="str">
        <f t="shared" ca="1" si="33"/>
        <v>T</v>
      </c>
      <c r="U31" s="148" t="str">
        <f t="shared" ca="1" si="33"/>
        <v>N</v>
      </c>
      <c r="V31" s="148" t="str">
        <f t="shared" ca="1" si="33"/>
        <v>N</v>
      </c>
      <c r="W31" s="148" t="str">
        <f t="shared" ca="1" si="33"/>
        <v>-</v>
      </c>
      <c r="X31" s="148" t="str">
        <f t="shared" ca="1" si="33"/>
        <v>-</v>
      </c>
      <c r="Y31" s="148" t="str">
        <f t="shared" ca="1" si="33"/>
        <v>L</v>
      </c>
      <c r="Z31" s="148" t="str">
        <f t="shared" ca="1" si="33"/>
        <v>L</v>
      </c>
      <c r="AA31" s="353" t="s">
        <v>4</v>
      </c>
      <c r="AB31" s="148" t="str">
        <f t="shared" ca="1" si="33"/>
        <v>T</v>
      </c>
      <c r="AC31" s="337" t="s">
        <v>32</v>
      </c>
      <c r="AD31" s="337" t="s">
        <v>140</v>
      </c>
      <c r="AE31" s="148" t="str">
        <f t="shared" ca="1" si="33"/>
        <v>T</v>
      </c>
      <c r="AF31" s="148" t="str">
        <f t="shared" ca="1" si="33"/>
        <v>T</v>
      </c>
      <c r="AG31" s="148" t="str">
        <f t="shared" ca="1" si="33"/>
        <v>N</v>
      </c>
      <c r="AH31" s="148" t="str">
        <f t="shared" ca="1" si="33"/>
        <v>-</v>
      </c>
      <c r="AI31" s="148" t="str">
        <f t="shared" ca="1" si="33"/>
        <v>L</v>
      </c>
      <c r="AJ31" s="148" t="str">
        <f t="shared" ca="1" si="33"/>
        <v>T</v>
      </c>
      <c r="AK31" s="148" t="str">
        <f t="shared" ca="1" si="34"/>
        <v>T</v>
      </c>
      <c r="AL31" s="130"/>
      <c r="AM31" s="111">
        <f>VLOOKUP($E31,Plantilla!D:F,3,FALSE)</f>
        <v>1</v>
      </c>
      <c r="AN31" s="140">
        <f t="shared" ca="1" si="28"/>
        <v>0</v>
      </c>
      <c r="AO31" s="133">
        <f t="shared" ca="1" si="28"/>
        <v>13</v>
      </c>
      <c r="AP31" s="132">
        <f t="shared" ca="1" si="28"/>
        <v>4</v>
      </c>
      <c r="AQ31" s="133">
        <f t="shared" ca="1" si="28"/>
        <v>0</v>
      </c>
      <c r="AR31" s="132">
        <f t="shared" ca="1" si="28"/>
        <v>0</v>
      </c>
      <c r="AS31" s="133">
        <f t="shared" ca="1" si="28"/>
        <v>0</v>
      </c>
      <c r="AT31" s="132">
        <f t="shared" ca="1" si="28"/>
        <v>0</v>
      </c>
      <c r="AU31" s="133">
        <f t="shared" ca="1" si="28"/>
        <v>0</v>
      </c>
      <c r="AV31" s="132">
        <f t="shared" ca="1" si="28"/>
        <v>0</v>
      </c>
      <c r="AW31" s="133">
        <f t="shared" ca="1" si="28"/>
        <v>0</v>
      </c>
      <c r="AX31" s="132">
        <f t="shared" ca="1" si="28"/>
        <v>0</v>
      </c>
      <c r="AY31" s="133">
        <f t="shared" ca="1" si="28"/>
        <v>0</v>
      </c>
      <c r="AZ31" s="132">
        <f t="shared" ca="1" si="28"/>
        <v>0</v>
      </c>
      <c r="BA31" s="133">
        <f t="shared" ca="1" si="28"/>
        <v>0</v>
      </c>
      <c r="BB31" s="132">
        <f t="shared" ca="1" si="28"/>
        <v>0</v>
      </c>
      <c r="BC31" s="133">
        <f t="shared" ca="1" si="28"/>
        <v>0</v>
      </c>
      <c r="BD31" s="132">
        <f t="shared" ca="1" si="29"/>
        <v>0</v>
      </c>
      <c r="BE31" s="133">
        <f t="shared" ca="1" si="29"/>
        <v>0</v>
      </c>
      <c r="BF31" s="132">
        <f t="shared" ca="1" si="29"/>
        <v>0</v>
      </c>
      <c r="BG31" s="133">
        <f t="shared" ca="1" si="29"/>
        <v>0</v>
      </c>
      <c r="BH31" s="132">
        <f t="shared" ca="1" si="29"/>
        <v>0</v>
      </c>
      <c r="BI31" s="133">
        <f t="shared" ca="1" si="29"/>
        <v>0</v>
      </c>
      <c r="BJ31" s="132">
        <f t="shared" ca="1" si="29"/>
        <v>0</v>
      </c>
      <c r="BK31" s="110">
        <f t="shared" ca="1" si="16"/>
        <v>4</v>
      </c>
      <c r="BL31" s="110">
        <f t="shared" ca="1" si="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91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17"/>
        <v>50.8</v>
      </c>
      <c r="BP31" s="195">
        <f t="shared" ca="1" si="9"/>
        <v>141.80000000000001</v>
      </c>
      <c r="BQ31" s="134">
        <f t="shared" ca="1" si="18"/>
        <v>0</v>
      </c>
      <c r="BR31" s="137">
        <f t="shared" ca="1" si="18"/>
        <v>13</v>
      </c>
      <c r="BS31" s="136">
        <f t="shared" ca="1" si="18"/>
        <v>4</v>
      </c>
      <c r="BT31" s="137">
        <f t="shared" ca="1" si="18"/>
        <v>0</v>
      </c>
      <c r="BU31" s="136">
        <f t="shared" ca="1" si="18"/>
        <v>0</v>
      </c>
      <c r="BV31" s="137">
        <f t="shared" ca="1" si="18"/>
        <v>0</v>
      </c>
      <c r="BW31" s="136">
        <f t="shared" ca="1" si="18"/>
        <v>0</v>
      </c>
      <c r="BX31" s="137">
        <f t="shared" ca="1" si="18"/>
        <v>0</v>
      </c>
      <c r="BY31" s="136">
        <f t="shared" ca="1" si="18"/>
        <v>0</v>
      </c>
      <c r="BZ31" s="137">
        <f t="shared" ca="1" si="18"/>
        <v>0</v>
      </c>
      <c r="CA31" s="136">
        <f t="shared" ca="1" si="18"/>
        <v>0</v>
      </c>
      <c r="CB31" s="137">
        <f t="shared" ca="1" si="18"/>
        <v>0</v>
      </c>
      <c r="CC31" s="136">
        <f t="shared" ca="1" si="18"/>
        <v>0</v>
      </c>
      <c r="CD31" s="137">
        <f t="shared" ca="1" si="18"/>
        <v>0</v>
      </c>
      <c r="CE31" s="136">
        <f t="shared" ca="1" si="18"/>
        <v>0</v>
      </c>
      <c r="CF31" s="137">
        <f t="shared" ca="1" si="18"/>
        <v>0</v>
      </c>
      <c r="CG31" s="136">
        <f t="shared" ca="1" si="27"/>
        <v>0</v>
      </c>
      <c r="CH31" s="137">
        <f t="shared" ca="1" si="27"/>
        <v>0</v>
      </c>
      <c r="CI31" s="136">
        <f t="shared" ca="1" si="27"/>
        <v>0</v>
      </c>
      <c r="CJ31" s="137">
        <f t="shared" ca="1" si="27"/>
        <v>0</v>
      </c>
      <c r="CK31" s="136">
        <f t="shared" ca="1" si="27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19"/>
        <v>4</v>
      </c>
      <c r="CO31" s="110">
        <f t="shared" ca="1" si="32"/>
        <v>91</v>
      </c>
      <c r="CP31" s="110">
        <f t="shared" ca="1" si="32"/>
        <v>40</v>
      </c>
      <c r="CQ31" s="198">
        <f t="shared" ca="1" si="32"/>
        <v>50.8</v>
      </c>
      <c r="CR31" s="225">
        <f t="shared" ca="1" si="32"/>
        <v>141.80000000000001</v>
      </c>
      <c r="CS31" s="215">
        <f t="shared" ca="1" si="25"/>
        <v>31</v>
      </c>
      <c r="CT31" s="216">
        <f t="shared" ca="1" si="20"/>
        <v>0</v>
      </c>
      <c r="CU31" s="217">
        <f ca="1">(CS31*30)/PATRÓN!$N$4 - CT31</f>
        <v>2.547945205479452</v>
      </c>
      <c r="CV31" s="217">
        <f ca="1">(CS31*6)/PATRÓN!$N$4</f>
        <v>0.50958904109589043</v>
      </c>
      <c r="CW31" s="216">
        <f t="shared" ca="1" si="21"/>
        <v>0</v>
      </c>
      <c r="CX31" s="219">
        <f t="shared" ca="1" si="22"/>
        <v>0</v>
      </c>
      <c r="CY31" s="230">
        <f t="shared" ca="1" si="23"/>
        <v>0</v>
      </c>
      <c r="CZ31" s="227">
        <f ca="1">(PATRÓN!$A$5*(CS31-CT31))/(PATRÓN!$N$4-30)*AM31</f>
        <v>151.99253731343285</v>
      </c>
      <c r="DA31" s="211">
        <f t="shared" ca="1" si="13"/>
        <v>-10.192537313432837</v>
      </c>
      <c r="DB31" s="211">
        <f t="shared" ca="1" si="24"/>
        <v>151.99253731343285</v>
      </c>
      <c r="DC31" s="212">
        <f t="shared" ca="1" si="14"/>
        <v>-10.192537313432837</v>
      </c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</row>
    <row r="32" spans="1:136" ht="33.75" customHeight="1" thickBot="1" x14ac:dyDescent="0.4">
      <c r="A32" s="61">
        <f>Plantilla!A32</f>
        <v>0</v>
      </c>
      <c r="B32" s="185"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351" t="s">
        <v>4</v>
      </c>
      <c r="H32" s="351" t="s">
        <v>31</v>
      </c>
      <c r="I32" s="351" t="s">
        <v>31</v>
      </c>
      <c r="J32" s="351" t="s">
        <v>31</v>
      </c>
      <c r="K32" s="351" t="s">
        <v>31</v>
      </c>
      <c r="L32" s="351" t="s">
        <v>4</v>
      </c>
      <c r="M32" s="351" t="s">
        <v>32</v>
      </c>
      <c r="N32" s="355" t="s">
        <v>140</v>
      </c>
      <c r="O32" s="148" t="s">
        <v>4</v>
      </c>
      <c r="P32" s="148" t="s">
        <v>4</v>
      </c>
      <c r="Q32" s="148" t="s">
        <v>4</v>
      </c>
      <c r="R32" s="148" t="s">
        <v>32</v>
      </c>
      <c r="S32" s="148" t="s">
        <v>140</v>
      </c>
      <c r="T32" s="148" t="str">
        <f t="shared" ca="1" si="33"/>
        <v>T</v>
      </c>
      <c r="U32" s="148" t="s">
        <v>186</v>
      </c>
      <c r="V32" s="356" t="s">
        <v>140</v>
      </c>
      <c r="W32" s="148" t="str">
        <f t="shared" ref="Q32:AJ38" ca="1" si="35">IF($B32&lt;&gt;0,INDIRECT(ADDRESS($B32+6,10+W$2,1,FALSE,"PATRÓN"),FALSE),"")</f>
        <v>T</v>
      </c>
      <c r="X32" s="148" t="str">
        <f t="shared" ca="1" si="35"/>
        <v>T</v>
      </c>
      <c r="Y32" s="148" t="str">
        <f t="shared" ca="1" si="35"/>
        <v>T</v>
      </c>
      <c r="Z32" s="148" t="str">
        <f t="shared" ca="1" si="35"/>
        <v>N</v>
      </c>
      <c r="AA32" s="148" t="str">
        <f t="shared" ca="1" si="35"/>
        <v>-</v>
      </c>
      <c r="AB32" s="148" t="str">
        <f t="shared" ca="1" si="35"/>
        <v>L</v>
      </c>
      <c r="AC32" s="148" t="str">
        <f t="shared" ca="1" si="35"/>
        <v>T</v>
      </c>
      <c r="AD32" s="148" t="str">
        <f t="shared" ca="1" si="35"/>
        <v>T</v>
      </c>
      <c r="AE32" s="148" t="str">
        <f t="shared" ca="1" si="35"/>
        <v>L</v>
      </c>
      <c r="AF32" s="148" t="str">
        <f t="shared" ca="1" si="35"/>
        <v>L</v>
      </c>
      <c r="AG32" s="148" t="str">
        <f t="shared" ca="1" si="35"/>
        <v>T</v>
      </c>
      <c r="AH32" s="148" t="str">
        <f t="shared" ca="1" si="35"/>
        <v>T</v>
      </c>
      <c r="AI32" s="148" t="str">
        <f t="shared" ca="1" si="35"/>
        <v>T</v>
      </c>
      <c r="AJ32" s="340" t="s">
        <v>234</v>
      </c>
      <c r="AK32" s="148" t="str">
        <f t="shared" ca="1" si="34"/>
        <v>L</v>
      </c>
      <c r="AL32" s="130"/>
      <c r="AM32" s="111">
        <f>VLOOKUP($E32,Plantilla!D:F,3,FALSE)</f>
        <v>1</v>
      </c>
      <c r="AN32" s="140">
        <f t="shared" ca="1" si="28"/>
        <v>0</v>
      </c>
      <c r="AO32" s="133">
        <f t="shared" ca="1" si="28"/>
        <v>13</v>
      </c>
      <c r="AP32" s="132">
        <f t="shared" ca="1" si="28"/>
        <v>4</v>
      </c>
      <c r="AQ32" s="133">
        <f t="shared" ca="1" si="28"/>
        <v>0</v>
      </c>
      <c r="AR32" s="132">
        <f t="shared" ca="1" si="28"/>
        <v>0</v>
      </c>
      <c r="AS32" s="133">
        <f t="shared" ca="1" si="28"/>
        <v>0</v>
      </c>
      <c r="AT32" s="132">
        <f t="shared" ca="1" si="28"/>
        <v>0</v>
      </c>
      <c r="AU32" s="133">
        <f t="shared" ca="1" si="28"/>
        <v>0</v>
      </c>
      <c r="AV32" s="132">
        <f t="shared" ca="1" si="28"/>
        <v>0</v>
      </c>
      <c r="AW32" s="133">
        <f t="shared" ca="1" si="28"/>
        <v>0</v>
      </c>
      <c r="AX32" s="132">
        <f t="shared" ca="1" si="28"/>
        <v>0</v>
      </c>
      <c r="AY32" s="133">
        <f t="shared" ca="1" si="28"/>
        <v>0</v>
      </c>
      <c r="AZ32" s="132">
        <f t="shared" ca="1" si="28"/>
        <v>0</v>
      </c>
      <c r="BA32" s="133">
        <f t="shared" ca="1" si="28"/>
        <v>0</v>
      </c>
      <c r="BB32" s="132">
        <f t="shared" ca="1" si="28"/>
        <v>0</v>
      </c>
      <c r="BC32" s="133">
        <f t="shared" ca="1" si="28"/>
        <v>0</v>
      </c>
      <c r="BD32" s="132">
        <f t="shared" ca="1" si="29"/>
        <v>0</v>
      </c>
      <c r="BE32" s="133">
        <f t="shared" ca="1" si="29"/>
        <v>0</v>
      </c>
      <c r="BF32" s="132">
        <f t="shared" ca="1" si="29"/>
        <v>0</v>
      </c>
      <c r="BG32" s="133">
        <f t="shared" ca="1" si="29"/>
        <v>0</v>
      </c>
      <c r="BH32" s="132">
        <f t="shared" ca="1" si="29"/>
        <v>0</v>
      </c>
      <c r="BI32" s="133">
        <f t="shared" ca="1" si="29"/>
        <v>0</v>
      </c>
      <c r="BJ32" s="132">
        <f t="shared" ca="1" si="29"/>
        <v>0</v>
      </c>
      <c r="BK32" s="110">
        <f t="shared" ca="1" si="16"/>
        <v>5</v>
      </c>
      <c r="BL32" s="110">
        <f t="shared" ca="1" si="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17"/>
        <v>50.8</v>
      </c>
      <c r="BP32" s="195">
        <f t="shared" ca="1" si="9"/>
        <v>141.80000000000001</v>
      </c>
      <c r="BQ32" s="134">
        <f t="shared" ca="1" si="18"/>
        <v>0</v>
      </c>
      <c r="BR32" s="137">
        <f t="shared" ca="1" si="18"/>
        <v>13</v>
      </c>
      <c r="BS32" s="136">
        <f t="shared" ca="1" si="18"/>
        <v>4</v>
      </c>
      <c r="BT32" s="137">
        <f t="shared" ca="1" si="18"/>
        <v>0</v>
      </c>
      <c r="BU32" s="136">
        <f t="shared" ca="1" si="18"/>
        <v>0</v>
      </c>
      <c r="BV32" s="137">
        <f t="shared" ca="1" si="18"/>
        <v>0</v>
      </c>
      <c r="BW32" s="136">
        <f t="shared" ca="1" si="18"/>
        <v>0</v>
      </c>
      <c r="BX32" s="137">
        <f t="shared" ca="1" si="18"/>
        <v>0</v>
      </c>
      <c r="BY32" s="136">
        <f t="shared" ca="1" si="18"/>
        <v>0</v>
      </c>
      <c r="BZ32" s="137">
        <f t="shared" ca="1" si="18"/>
        <v>0</v>
      </c>
      <c r="CA32" s="136">
        <f t="shared" ca="1" si="18"/>
        <v>0</v>
      </c>
      <c r="CB32" s="137">
        <f t="shared" ca="1" si="18"/>
        <v>0</v>
      </c>
      <c r="CC32" s="136">
        <f t="shared" ca="1" si="18"/>
        <v>0</v>
      </c>
      <c r="CD32" s="137">
        <f t="shared" ca="1" si="18"/>
        <v>0</v>
      </c>
      <c r="CE32" s="136">
        <f t="shared" ca="1" si="18"/>
        <v>0</v>
      </c>
      <c r="CF32" s="137">
        <f t="shared" ca="1" si="18"/>
        <v>0</v>
      </c>
      <c r="CG32" s="136">
        <f t="shared" ca="1" si="27"/>
        <v>0</v>
      </c>
      <c r="CH32" s="137">
        <f t="shared" ca="1" si="27"/>
        <v>0</v>
      </c>
      <c r="CI32" s="136">
        <f t="shared" ca="1" si="27"/>
        <v>0</v>
      </c>
      <c r="CJ32" s="137">
        <f t="shared" ca="1" si="27"/>
        <v>0</v>
      </c>
      <c r="CK32" s="136">
        <f t="shared" ca="1" si="27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19"/>
        <v>5</v>
      </c>
      <c r="CO32" s="110">
        <f t="shared" ca="1" si="32"/>
        <v>91</v>
      </c>
      <c r="CP32" s="110">
        <f t="shared" ca="1" si="32"/>
        <v>40</v>
      </c>
      <c r="CQ32" s="198">
        <f t="shared" ca="1" si="32"/>
        <v>50.8</v>
      </c>
      <c r="CR32" s="225">
        <f t="shared" ca="1" si="32"/>
        <v>141.80000000000001</v>
      </c>
      <c r="CS32" s="215">
        <f t="shared" ca="1" si="25"/>
        <v>31</v>
      </c>
      <c r="CT32" s="216">
        <f t="shared" ca="1" si="20"/>
        <v>0</v>
      </c>
      <c r="CU32" s="217">
        <f ca="1">(CS32*30)/PATRÓN!$N$4 - CT32</f>
        <v>2.547945205479452</v>
      </c>
      <c r="CV32" s="217">
        <f ca="1">(CS32*6)/PATRÓN!$N$4</f>
        <v>0.50958904109589043</v>
      </c>
      <c r="CW32" s="216">
        <f t="shared" ca="1" si="21"/>
        <v>0</v>
      </c>
      <c r="CX32" s="219">
        <f t="shared" ca="1" si="22"/>
        <v>0</v>
      </c>
      <c r="CY32" s="230">
        <f t="shared" ca="1" si="23"/>
        <v>0</v>
      </c>
      <c r="CZ32" s="227">
        <f ca="1">(PATRÓN!$A$5*(CS32-CT32))/(PATRÓN!$N$4-30)*AM32</f>
        <v>151.99253731343285</v>
      </c>
      <c r="DA32" s="211">
        <f t="shared" ca="1" si="13"/>
        <v>-10.192537313432837</v>
      </c>
      <c r="DB32" s="211">
        <f t="shared" ca="1" si="24"/>
        <v>151.99253731343285</v>
      </c>
      <c r="DC32" s="212">
        <f t="shared" ca="1" si="14"/>
        <v>-10.192537313432837</v>
      </c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</row>
    <row r="33" spans="1:136" ht="33.75" customHeight="1" thickBot="1" x14ac:dyDescent="0.4">
      <c r="A33" s="61">
        <f>Plantilla!A33</f>
        <v>0</v>
      </c>
      <c r="B33" s="185"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351" t="s">
        <v>69</v>
      </c>
      <c r="H33" s="351" t="s">
        <v>32</v>
      </c>
      <c r="I33" s="351" t="s">
        <v>32</v>
      </c>
      <c r="J33" s="351" t="s">
        <v>140</v>
      </c>
      <c r="K33" s="351" t="s">
        <v>140</v>
      </c>
      <c r="L33" s="351" t="s">
        <v>4</v>
      </c>
      <c r="M33" s="351" t="s">
        <v>4</v>
      </c>
      <c r="N33" s="351" t="s">
        <v>4</v>
      </c>
      <c r="O33" s="351" t="s">
        <v>4</v>
      </c>
      <c r="P33" s="351" t="s">
        <v>69</v>
      </c>
      <c r="Q33" s="351" t="s">
        <v>69</v>
      </c>
      <c r="R33" s="351" t="s">
        <v>69</v>
      </c>
      <c r="S33" s="148" t="str">
        <f t="shared" ca="1" si="35"/>
        <v>N</v>
      </c>
      <c r="T33" s="148" t="str">
        <f t="shared" ca="1" si="35"/>
        <v>-</v>
      </c>
      <c r="U33" s="148" t="str">
        <f t="shared" ca="1" si="35"/>
        <v>L</v>
      </c>
      <c r="V33" s="351" t="s">
        <v>4</v>
      </c>
      <c r="W33" s="351" t="s">
        <v>4</v>
      </c>
      <c r="X33" s="148" t="str">
        <f t="shared" ca="1" si="35"/>
        <v>L</v>
      </c>
      <c r="Y33" s="148" t="str">
        <f t="shared" ca="1" si="35"/>
        <v>L</v>
      </c>
      <c r="Z33" s="351" t="s">
        <v>69</v>
      </c>
      <c r="AA33" s="351" t="s">
        <v>69</v>
      </c>
      <c r="AB33" s="351" t="s">
        <v>4</v>
      </c>
      <c r="AC33" s="351" t="s">
        <v>4</v>
      </c>
      <c r="AD33" s="148" t="str">
        <f t="shared" ca="1" si="35"/>
        <v>L</v>
      </c>
      <c r="AE33" s="338" t="s">
        <v>32</v>
      </c>
      <c r="AF33" s="338" t="s">
        <v>140</v>
      </c>
      <c r="AG33" s="338" t="s">
        <v>4</v>
      </c>
      <c r="AH33" s="351" t="s">
        <v>4</v>
      </c>
      <c r="AI33" s="148" t="str">
        <f t="shared" ca="1" si="35"/>
        <v>L</v>
      </c>
      <c r="AJ33" s="340" t="s">
        <v>223</v>
      </c>
      <c r="AK33" s="351" t="s">
        <v>4</v>
      </c>
      <c r="AL33" s="130"/>
      <c r="AM33" s="111">
        <f>VLOOKUP($E33,Plantilla!D:F,3,FALSE)</f>
        <v>1</v>
      </c>
      <c r="AN33" s="140">
        <f t="shared" ca="1" si="28"/>
        <v>0</v>
      </c>
      <c r="AO33" s="133">
        <f t="shared" ca="1" si="28"/>
        <v>0</v>
      </c>
      <c r="AP33" s="132">
        <f t="shared" ca="1" si="28"/>
        <v>4</v>
      </c>
      <c r="AQ33" s="133">
        <f t="shared" ca="1" si="28"/>
        <v>0</v>
      </c>
      <c r="AR33" s="132">
        <f t="shared" ca="1" si="28"/>
        <v>0</v>
      </c>
      <c r="AS33" s="133">
        <f t="shared" ca="1" si="28"/>
        <v>0</v>
      </c>
      <c r="AT33" s="132">
        <f t="shared" ca="1" si="28"/>
        <v>0</v>
      </c>
      <c r="AU33" s="133">
        <f t="shared" ca="1" si="28"/>
        <v>0</v>
      </c>
      <c r="AV33" s="132">
        <f t="shared" ca="1" si="28"/>
        <v>6</v>
      </c>
      <c r="AW33" s="133">
        <f t="shared" ca="1" si="28"/>
        <v>0</v>
      </c>
      <c r="AX33" s="132">
        <f t="shared" ca="1" si="28"/>
        <v>0</v>
      </c>
      <c r="AY33" s="133">
        <f t="shared" ca="1" si="28"/>
        <v>0</v>
      </c>
      <c r="AZ33" s="132">
        <f t="shared" ca="1" si="28"/>
        <v>0</v>
      </c>
      <c r="BA33" s="133">
        <f t="shared" ca="1" si="28"/>
        <v>0</v>
      </c>
      <c r="BB33" s="132">
        <f t="shared" ca="1" si="28"/>
        <v>0</v>
      </c>
      <c r="BC33" s="133">
        <f t="shared" ca="1" si="28"/>
        <v>0</v>
      </c>
      <c r="BD33" s="132">
        <f t="shared" ca="1" si="29"/>
        <v>0</v>
      </c>
      <c r="BE33" s="133">
        <f t="shared" ca="1" si="29"/>
        <v>0</v>
      </c>
      <c r="BF33" s="132">
        <f t="shared" ca="1" si="29"/>
        <v>0</v>
      </c>
      <c r="BG33" s="133">
        <f t="shared" ca="1" si="29"/>
        <v>0</v>
      </c>
      <c r="BH33" s="132">
        <f t="shared" ca="1" si="29"/>
        <v>0</v>
      </c>
      <c r="BI33" s="133">
        <f t="shared" ca="1" si="29"/>
        <v>0</v>
      </c>
      <c r="BJ33" s="132">
        <f t="shared" ca="1" si="29"/>
        <v>0</v>
      </c>
      <c r="BK33" s="110">
        <f t="shared" ca="1" si="16"/>
        <v>4</v>
      </c>
      <c r="BL33" s="110">
        <f t="shared" ca="1" si="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42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17"/>
        <v>50.8</v>
      </c>
      <c r="BP33" s="195">
        <f t="shared" ca="1" si="9"/>
        <v>92.8</v>
      </c>
      <c r="BQ33" s="134">
        <f t="shared" ca="1" si="18"/>
        <v>0</v>
      </c>
      <c r="BR33" s="137">
        <f t="shared" ca="1" si="18"/>
        <v>0</v>
      </c>
      <c r="BS33" s="136">
        <f t="shared" ca="1" si="18"/>
        <v>4</v>
      </c>
      <c r="BT33" s="137">
        <f t="shared" ca="1" si="18"/>
        <v>0</v>
      </c>
      <c r="BU33" s="136">
        <f t="shared" ca="1" si="18"/>
        <v>0</v>
      </c>
      <c r="BV33" s="137">
        <f t="shared" ca="1" si="18"/>
        <v>0</v>
      </c>
      <c r="BW33" s="136">
        <f t="shared" ca="1" si="18"/>
        <v>0</v>
      </c>
      <c r="BX33" s="137">
        <f t="shared" ca="1" si="18"/>
        <v>0</v>
      </c>
      <c r="BY33" s="136">
        <f t="shared" ca="1" si="18"/>
        <v>6</v>
      </c>
      <c r="BZ33" s="137">
        <f t="shared" ca="1" si="18"/>
        <v>0</v>
      </c>
      <c r="CA33" s="136">
        <f t="shared" ca="1" si="18"/>
        <v>0</v>
      </c>
      <c r="CB33" s="137">
        <f t="shared" ca="1" si="18"/>
        <v>0</v>
      </c>
      <c r="CC33" s="136">
        <f t="shared" ca="1" si="18"/>
        <v>0</v>
      </c>
      <c r="CD33" s="137">
        <f t="shared" ca="1" si="18"/>
        <v>0</v>
      </c>
      <c r="CE33" s="136">
        <f t="shared" ca="1" si="18"/>
        <v>0</v>
      </c>
      <c r="CF33" s="137">
        <f t="shared" ca="1" si="18"/>
        <v>0</v>
      </c>
      <c r="CG33" s="136">
        <f t="shared" ca="1" si="27"/>
        <v>0</v>
      </c>
      <c r="CH33" s="137">
        <f t="shared" ca="1" si="27"/>
        <v>0</v>
      </c>
      <c r="CI33" s="136">
        <f t="shared" ca="1" si="27"/>
        <v>0</v>
      </c>
      <c r="CJ33" s="137">
        <f t="shared" ca="1" si="27"/>
        <v>0</v>
      </c>
      <c r="CK33" s="136">
        <f t="shared" ca="1" si="27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19"/>
        <v>4</v>
      </c>
      <c r="CO33" s="110">
        <f t="shared" ca="1" si="32"/>
        <v>42</v>
      </c>
      <c r="CP33" s="110">
        <f t="shared" ca="1" si="32"/>
        <v>40</v>
      </c>
      <c r="CQ33" s="198">
        <f t="shared" ca="1" si="32"/>
        <v>50.8</v>
      </c>
      <c r="CR33" s="225">
        <f t="shared" ca="1" si="32"/>
        <v>92.8</v>
      </c>
      <c r="CS33" s="215">
        <f t="shared" ca="1" si="25"/>
        <v>31</v>
      </c>
      <c r="CT33" s="216">
        <f t="shared" ca="1" si="20"/>
        <v>0</v>
      </c>
      <c r="CU33" s="217">
        <f ca="1">(CS33*30)/PATRÓN!$N$4 - CT33</f>
        <v>2.547945205479452</v>
      </c>
      <c r="CV33" s="217">
        <f ca="1">(CS33*6)/PATRÓN!$N$4</f>
        <v>0.50958904109589043</v>
      </c>
      <c r="CW33" s="216">
        <f t="shared" ca="1" si="21"/>
        <v>0</v>
      </c>
      <c r="CX33" s="219">
        <f t="shared" ca="1" si="22"/>
        <v>0</v>
      </c>
      <c r="CY33" s="230">
        <f t="shared" ca="1" si="23"/>
        <v>0</v>
      </c>
      <c r="CZ33" s="227">
        <f ca="1">(PATRÓN!$A$5*(CS33-CT33))/(PATRÓN!$N$4-30)*AM33</f>
        <v>151.99253731343285</v>
      </c>
      <c r="DA33" s="211">
        <f t="shared" ca="1" si="13"/>
        <v>-59.192537313432851</v>
      </c>
      <c r="DB33" s="211">
        <f t="shared" ca="1" si="24"/>
        <v>151.99253731343285</v>
      </c>
      <c r="DC33" s="212">
        <f t="shared" ca="1" si="14"/>
        <v>-59.192537313432851</v>
      </c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</row>
    <row r="34" spans="1:136" ht="33.75" customHeight="1" thickBot="1" x14ac:dyDescent="0.4">
      <c r="A34" s="61">
        <f>Plantilla!A34</f>
        <v>0</v>
      </c>
      <c r="B34" s="185">
        <v>28</v>
      </c>
      <c r="C34" s="62">
        <f>Plantilla!F34</f>
        <v>1</v>
      </c>
      <c r="D34" s="68">
        <f>Plantilla!C35</f>
        <v>0</v>
      </c>
      <c r="E34" s="67">
        <v>28</v>
      </c>
      <c r="F34" s="350" t="str">
        <f>VLOOKUP(E34,Plantilla!D:E,2,FALSE)</f>
        <v>Jessica Rubina Vilchez (ECH) (50%)</v>
      </c>
      <c r="G34" s="351" t="s">
        <v>4</v>
      </c>
      <c r="H34" s="351" t="s">
        <v>4</v>
      </c>
      <c r="I34" s="351" t="s">
        <v>4</v>
      </c>
      <c r="J34" s="148" t="s">
        <v>69</v>
      </c>
      <c r="K34" s="148" t="s">
        <v>69</v>
      </c>
      <c r="L34" s="351" t="s">
        <v>32</v>
      </c>
      <c r="M34" s="351" t="s">
        <v>140</v>
      </c>
      <c r="N34" s="148" t="str">
        <f t="shared" ref="N34:AF34" ca="1" si="36">IF($B34&lt;&gt;0,INDIRECT(ADDRESS($B34+6,10+N$2,1,FALSE,"PATRÓN"),FALSE),"")</f>
        <v>L</v>
      </c>
      <c r="O34" s="148" t="s">
        <v>4</v>
      </c>
      <c r="P34" s="148" t="s">
        <v>69</v>
      </c>
      <c r="Q34" s="340" t="s">
        <v>223</v>
      </c>
      <c r="R34" s="148" t="str">
        <f t="shared" ca="1" si="36"/>
        <v>L</v>
      </c>
      <c r="S34" s="148" t="s">
        <v>4</v>
      </c>
      <c r="T34" s="148" t="s">
        <v>4</v>
      </c>
      <c r="U34" s="148" t="s">
        <v>69</v>
      </c>
      <c r="V34" s="148" t="s">
        <v>4</v>
      </c>
      <c r="W34" s="148" t="str">
        <f t="shared" ca="1" si="36"/>
        <v>L</v>
      </c>
      <c r="X34" s="148" t="str">
        <f t="shared" ca="1" si="36"/>
        <v>N</v>
      </c>
      <c r="Y34" s="148" t="str">
        <f t="shared" ca="1" si="36"/>
        <v>N</v>
      </c>
      <c r="Z34" s="148" t="str">
        <f t="shared" ca="1" si="36"/>
        <v>-</v>
      </c>
      <c r="AA34" s="148" t="str">
        <f t="shared" ca="1" si="36"/>
        <v>-</v>
      </c>
      <c r="AB34" s="148" t="str">
        <f t="shared" ca="1" si="36"/>
        <v>L</v>
      </c>
      <c r="AC34" s="148" t="s">
        <v>4</v>
      </c>
      <c r="AD34" s="148" t="s">
        <v>4</v>
      </c>
      <c r="AE34" s="148" t="str">
        <f t="shared" ca="1" si="36"/>
        <v>L</v>
      </c>
      <c r="AF34" s="148" t="str">
        <f t="shared" ca="1" si="36"/>
        <v>L</v>
      </c>
      <c r="AG34" s="148" t="s">
        <v>4</v>
      </c>
      <c r="AH34" s="338" t="s">
        <v>4</v>
      </c>
      <c r="AI34" s="338" t="s">
        <v>32</v>
      </c>
      <c r="AJ34" s="338" t="s">
        <v>140</v>
      </c>
      <c r="AK34" s="148" t="s">
        <v>4</v>
      </c>
      <c r="AL34" s="130"/>
      <c r="AM34" s="111">
        <f>VLOOKUP($E34,Plantilla!D:F,3,FALSE)</f>
        <v>1</v>
      </c>
      <c r="AN34" s="140">
        <f t="shared" ca="1" si="28"/>
        <v>0</v>
      </c>
      <c r="AO34" s="133">
        <f t="shared" ca="1" si="28"/>
        <v>0</v>
      </c>
      <c r="AP34" s="132">
        <f t="shared" ca="1" si="28"/>
        <v>4</v>
      </c>
      <c r="AQ34" s="133">
        <f t="shared" ca="1" si="28"/>
        <v>0</v>
      </c>
      <c r="AR34" s="132">
        <f t="shared" ca="1" si="28"/>
        <v>0</v>
      </c>
      <c r="AS34" s="133">
        <f t="shared" ca="1" si="28"/>
        <v>0</v>
      </c>
      <c r="AT34" s="132">
        <f t="shared" ca="1" si="28"/>
        <v>0</v>
      </c>
      <c r="AU34" s="133">
        <f t="shared" ca="1" si="28"/>
        <v>0</v>
      </c>
      <c r="AV34" s="132">
        <f t="shared" ca="1" si="28"/>
        <v>4</v>
      </c>
      <c r="AW34" s="133">
        <f t="shared" ca="1" si="28"/>
        <v>0</v>
      </c>
      <c r="AX34" s="132">
        <f t="shared" ca="1" si="28"/>
        <v>0</v>
      </c>
      <c r="AY34" s="133">
        <f t="shared" ca="1" si="28"/>
        <v>0</v>
      </c>
      <c r="AZ34" s="132">
        <f t="shared" ca="1" si="28"/>
        <v>0</v>
      </c>
      <c r="BA34" s="133">
        <f t="shared" ca="1" si="28"/>
        <v>0</v>
      </c>
      <c r="BB34" s="132">
        <f t="shared" ca="1" si="28"/>
        <v>0</v>
      </c>
      <c r="BC34" s="133">
        <f t="shared" ca="1" si="28"/>
        <v>0</v>
      </c>
      <c r="BD34" s="132">
        <f t="shared" ca="1" si="29"/>
        <v>0</v>
      </c>
      <c r="BE34" s="133">
        <f t="shared" ca="1" si="29"/>
        <v>0</v>
      </c>
      <c r="BF34" s="132">
        <f t="shared" ca="1" si="29"/>
        <v>0</v>
      </c>
      <c r="BG34" s="133">
        <f t="shared" ca="1" si="29"/>
        <v>0</v>
      </c>
      <c r="BH34" s="132">
        <f t="shared" ca="1" si="29"/>
        <v>0</v>
      </c>
      <c r="BI34" s="133">
        <f t="shared" ca="1" si="29"/>
        <v>0</v>
      </c>
      <c r="BJ34" s="132">
        <f t="shared" ca="1" si="29"/>
        <v>0</v>
      </c>
      <c r="BK34" s="110">
        <f t="shared" ca="1" si="16"/>
        <v>4</v>
      </c>
      <c r="BL34" s="110">
        <f t="shared" ca="1" si="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17"/>
        <v>50.8</v>
      </c>
      <c r="BP34" s="195">
        <f t="shared" ca="1" si="9"/>
        <v>78.8</v>
      </c>
      <c r="BQ34" s="134">
        <f t="shared" ca="1" si="18"/>
        <v>0</v>
      </c>
      <c r="BR34" s="137">
        <f t="shared" ca="1" si="18"/>
        <v>0</v>
      </c>
      <c r="BS34" s="136">
        <f t="shared" ca="1" si="18"/>
        <v>4</v>
      </c>
      <c r="BT34" s="137">
        <f t="shared" ca="1" si="18"/>
        <v>0</v>
      </c>
      <c r="BU34" s="136">
        <f t="shared" ca="1" si="18"/>
        <v>0</v>
      </c>
      <c r="BV34" s="137">
        <f t="shared" ca="1" si="18"/>
        <v>0</v>
      </c>
      <c r="BW34" s="136">
        <f t="shared" ca="1" si="18"/>
        <v>0</v>
      </c>
      <c r="BX34" s="137">
        <f t="shared" ca="1" si="18"/>
        <v>0</v>
      </c>
      <c r="BY34" s="136">
        <f t="shared" ca="1" si="18"/>
        <v>4</v>
      </c>
      <c r="BZ34" s="137">
        <f t="shared" ca="1" si="18"/>
        <v>0</v>
      </c>
      <c r="CA34" s="136">
        <f t="shared" ca="1" si="18"/>
        <v>0</v>
      </c>
      <c r="CB34" s="137">
        <f t="shared" ca="1" si="18"/>
        <v>0</v>
      </c>
      <c r="CC34" s="136">
        <f t="shared" ca="1" si="18"/>
        <v>0</v>
      </c>
      <c r="CD34" s="137">
        <f t="shared" ca="1" si="18"/>
        <v>0</v>
      </c>
      <c r="CE34" s="136">
        <f t="shared" ca="1" si="18"/>
        <v>0</v>
      </c>
      <c r="CF34" s="137">
        <f t="shared" ca="1" si="18"/>
        <v>0</v>
      </c>
      <c r="CG34" s="136">
        <f t="shared" ca="1" si="27"/>
        <v>0</v>
      </c>
      <c r="CH34" s="137">
        <f t="shared" ca="1" si="27"/>
        <v>0</v>
      </c>
      <c r="CI34" s="136">
        <f t="shared" ca="1" si="27"/>
        <v>0</v>
      </c>
      <c r="CJ34" s="137">
        <f t="shared" ca="1" si="27"/>
        <v>0</v>
      </c>
      <c r="CK34" s="136">
        <f t="shared" ca="1" si="27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19"/>
        <v>4</v>
      </c>
      <c r="CO34" s="110">
        <f t="shared" ca="1" si="32"/>
        <v>28</v>
      </c>
      <c r="CP34" s="110">
        <f t="shared" ca="1" si="32"/>
        <v>40</v>
      </c>
      <c r="CQ34" s="198">
        <f t="shared" ca="1" si="32"/>
        <v>50.8</v>
      </c>
      <c r="CR34" s="225">
        <f t="shared" ca="1" si="32"/>
        <v>78.8</v>
      </c>
      <c r="CS34" s="215">
        <f t="shared" ca="1" si="25"/>
        <v>31</v>
      </c>
      <c r="CT34" s="216">
        <f t="shared" ca="1" si="20"/>
        <v>0</v>
      </c>
      <c r="CU34" s="217">
        <f ca="1">(CS34*30)/PATRÓN!$N$4 - CT34</f>
        <v>2.547945205479452</v>
      </c>
      <c r="CV34" s="217">
        <f ca="1">(CS34*6)/PATRÓN!$N$4</f>
        <v>0.50958904109589043</v>
      </c>
      <c r="CW34" s="216">
        <f t="shared" ca="1" si="21"/>
        <v>0</v>
      </c>
      <c r="CX34" s="219">
        <f t="shared" ca="1" si="22"/>
        <v>0</v>
      </c>
      <c r="CY34" s="230">
        <f t="shared" ca="1" si="23"/>
        <v>0</v>
      </c>
      <c r="CZ34" s="227">
        <f ca="1">(PATRÓN!$A$5*(CS34-CT34))/(PATRÓN!$N$4-30)*AM34</f>
        <v>151.99253731343285</v>
      </c>
      <c r="DA34" s="211">
        <f t="shared" ca="1" si="13"/>
        <v>-73.192537313432851</v>
      </c>
      <c r="DB34" s="211">
        <f t="shared" ca="1" si="24"/>
        <v>151.99253731343285</v>
      </c>
      <c r="DC34" s="212">
        <f t="shared" ca="1" si="14"/>
        <v>-73.192537313432851</v>
      </c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</row>
    <row r="35" spans="1:136" ht="33.75" customHeight="1" thickBot="1" x14ac:dyDescent="0.4">
      <c r="A35" s="61">
        <f>Plantilla!A35</f>
        <v>0</v>
      </c>
      <c r="B35" s="185"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351" t="s">
        <v>59</v>
      </c>
      <c r="H35" s="355" t="s">
        <v>4</v>
      </c>
      <c r="I35" s="355" t="s">
        <v>5</v>
      </c>
      <c r="J35" s="356" t="s">
        <v>4</v>
      </c>
      <c r="K35" s="351" t="s">
        <v>31</v>
      </c>
      <c r="L35" s="351" t="s">
        <v>186</v>
      </c>
      <c r="M35" s="354" t="s">
        <v>140</v>
      </c>
      <c r="N35" s="355" t="s">
        <v>4</v>
      </c>
      <c r="O35" s="351" t="s">
        <v>219</v>
      </c>
      <c r="P35" s="148" t="s">
        <v>140</v>
      </c>
      <c r="Q35" s="148" t="str">
        <f t="shared" ca="1" si="35"/>
        <v>N</v>
      </c>
      <c r="R35" s="148" t="str">
        <f t="shared" ca="1" si="35"/>
        <v>N</v>
      </c>
      <c r="S35" s="148" t="str">
        <f t="shared" ca="1" si="35"/>
        <v>-</v>
      </c>
      <c r="T35" s="148" t="str">
        <f t="shared" ca="1" si="35"/>
        <v>-</v>
      </c>
      <c r="U35" s="362"/>
      <c r="V35" s="362"/>
      <c r="W35" s="362"/>
      <c r="X35" s="362"/>
      <c r="Y35" s="362"/>
      <c r="Z35" s="362"/>
      <c r="AA35" s="362"/>
      <c r="AB35" s="362"/>
      <c r="AC35" s="362"/>
      <c r="AD35" s="362"/>
      <c r="AE35" s="363"/>
      <c r="AF35" s="363"/>
      <c r="AG35" s="362"/>
      <c r="AH35" s="362"/>
      <c r="AI35" s="362"/>
      <c r="AJ35" s="362"/>
      <c r="AK35" s="362"/>
      <c r="AL35" s="130"/>
      <c r="AM35" s="111">
        <f>VLOOKUP($E35,Plantilla!D:F,3,FALSE)</f>
        <v>1</v>
      </c>
      <c r="AN35" s="140">
        <f t="shared" ca="1" si="28"/>
        <v>1</v>
      </c>
      <c r="AO35" s="133">
        <f t="shared" ca="1" si="28"/>
        <v>1</v>
      </c>
      <c r="AP35" s="132">
        <f t="shared" ca="1" si="28"/>
        <v>4</v>
      </c>
      <c r="AQ35" s="133">
        <f t="shared" ca="1" si="28"/>
        <v>0</v>
      </c>
      <c r="AR35" s="132">
        <f t="shared" ca="1" si="28"/>
        <v>0</v>
      </c>
      <c r="AS35" s="133">
        <f t="shared" ca="1" si="28"/>
        <v>0</v>
      </c>
      <c r="AT35" s="132">
        <f t="shared" ca="1" si="28"/>
        <v>0</v>
      </c>
      <c r="AU35" s="133">
        <f t="shared" ca="1" si="28"/>
        <v>0</v>
      </c>
      <c r="AV35" s="132">
        <f t="shared" ca="1" si="28"/>
        <v>0</v>
      </c>
      <c r="AW35" s="133">
        <f t="shared" ca="1" si="28"/>
        <v>0</v>
      </c>
      <c r="AX35" s="132">
        <f t="shared" ca="1" si="28"/>
        <v>0</v>
      </c>
      <c r="AY35" s="133">
        <f t="shared" ca="1" si="28"/>
        <v>0</v>
      </c>
      <c r="AZ35" s="132">
        <f t="shared" ca="1" si="28"/>
        <v>0</v>
      </c>
      <c r="BA35" s="133">
        <f t="shared" ca="1" si="28"/>
        <v>0</v>
      </c>
      <c r="BB35" s="132">
        <f t="shared" ca="1" si="28"/>
        <v>0</v>
      </c>
      <c r="BC35" s="133">
        <f t="shared" ca="1" si="28"/>
        <v>0</v>
      </c>
      <c r="BD35" s="132">
        <f t="shared" ca="1" si="29"/>
        <v>0</v>
      </c>
      <c r="BE35" s="133">
        <f t="shared" ca="1" si="29"/>
        <v>0</v>
      </c>
      <c r="BF35" s="132">
        <f t="shared" ca="1" si="29"/>
        <v>0</v>
      </c>
      <c r="BG35" s="133">
        <f t="shared" ca="1" si="29"/>
        <v>0</v>
      </c>
      <c r="BH35" s="132">
        <f t="shared" ca="1" si="29"/>
        <v>0</v>
      </c>
      <c r="BI35" s="133">
        <f t="shared" ca="1" si="29"/>
        <v>0</v>
      </c>
      <c r="BJ35" s="132">
        <f t="shared" ca="1" si="29"/>
        <v>0</v>
      </c>
      <c r="BK35" s="110">
        <f t="shared" ca="1" si="16"/>
        <v>4</v>
      </c>
      <c r="BL35" s="110">
        <f t="shared" ca="1" si="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17"/>
        <v>50.8</v>
      </c>
      <c r="BP35" s="195">
        <f t="shared" ca="1" si="9"/>
        <v>64.8</v>
      </c>
      <c r="BQ35" s="134">
        <f t="shared" ca="1" si="18"/>
        <v>1</v>
      </c>
      <c r="BR35" s="137">
        <f t="shared" ca="1" si="18"/>
        <v>1</v>
      </c>
      <c r="BS35" s="136">
        <f t="shared" ca="1" si="18"/>
        <v>4</v>
      </c>
      <c r="BT35" s="137">
        <f t="shared" ref="BT35:CF53" ca="1" si="37">AQ35</f>
        <v>0</v>
      </c>
      <c r="BU35" s="136">
        <f t="shared" ca="1" si="37"/>
        <v>0</v>
      </c>
      <c r="BV35" s="137">
        <f t="shared" ca="1" si="37"/>
        <v>0</v>
      </c>
      <c r="BW35" s="136">
        <f t="shared" ca="1" si="37"/>
        <v>0</v>
      </c>
      <c r="BX35" s="137">
        <f t="shared" ca="1" si="37"/>
        <v>0</v>
      </c>
      <c r="BY35" s="136">
        <f t="shared" ca="1" si="37"/>
        <v>0</v>
      </c>
      <c r="BZ35" s="137">
        <f t="shared" ca="1" si="37"/>
        <v>0</v>
      </c>
      <c r="CA35" s="136">
        <f t="shared" ca="1" si="37"/>
        <v>0</v>
      </c>
      <c r="CB35" s="137">
        <f t="shared" ca="1" si="37"/>
        <v>0</v>
      </c>
      <c r="CC35" s="136">
        <f t="shared" ca="1" si="37"/>
        <v>0</v>
      </c>
      <c r="CD35" s="137">
        <f t="shared" ca="1" si="37"/>
        <v>0</v>
      </c>
      <c r="CE35" s="136">
        <f t="shared" ca="1" si="37"/>
        <v>0</v>
      </c>
      <c r="CF35" s="137">
        <f t="shared" ca="1" si="37"/>
        <v>0</v>
      </c>
      <c r="CG35" s="136">
        <f t="shared" ca="1" si="27"/>
        <v>0</v>
      </c>
      <c r="CH35" s="137">
        <f t="shared" ca="1" si="27"/>
        <v>0</v>
      </c>
      <c r="CI35" s="136">
        <f t="shared" ca="1" si="27"/>
        <v>0</v>
      </c>
      <c r="CJ35" s="137">
        <f t="shared" ca="1" si="27"/>
        <v>0</v>
      </c>
      <c r="CK35" s="136">
        <f t="shared" ca="1" si="27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19"/>
        <v>4</v>
      </c>
      <c r="CO35" s="110">
        <f t="shared" ca="1" si="32"/>
        <v>14</v>
      </c>
      <c r="CP35" s="110">
        <f t="shared" ca="1" si="32"/>
        <v>40</v>
      </c>
      <c r="CQ35" s="198">
        <f t="shared" ca="1" si="32"/>
        <v>50.8</v>
      </c>
      <c r="CR35" s="225">
        <f t="shared" ca="1" si="32"/>
        <v>64.8</v>
      </c>
      <c r="CS35" s="215">
        <f t="shared" ca="1" si="25"/>
        <v>14</v>
      </c>
      <c r="CT35" s="216">
        <f t="shared" ca="1" si="20"/>
        <v>0</v>
      </c>
      <c r="CU35" s="217">
        <f ca="1">(CS35*30)/PATRÓN!$N$4 - CT35</f>
        <v>1.1506849315068493</v>
      </c>
      <c r="CV35" s="217">
        <f ca="1">(CS35*6)/PATRÓN!$N$4</f>
        <v>0.23013698630136986</v>
      </c>
      <c r="CW35" s="216">
        <f t="shared" ca="1" si="21"/>
        <v>1</v>
      </c>
      <c r="CX35" s="219">
        <f t="shared" ca="1" si="22"/>
        <v>0</v>
      </c>
      <c r="CY35" s="230">
        <f t="shared" ca="1" si="23"/>
        <v>0</v>
      </c>
      <c r="CZ35" s="227">
        <f ca="1">(PATRÓN!$A$5*(CS35-CT35))/(PATRÓN!$N$4-30)*AM35</f>
        <v>68.641791044776113</v>
      </c>
      <c r="DA35" s="211">
        <f t="shared" ca="1" si="13"/>
        <v>-3.8417910447761159</v>
      </c>
      <c r="DB35" s="211">
        <f t="shared" ca="1" si="24"/>
        <v>68.641791044776113</v>
      </c>
      <c r="DC35" s="212">
        <f t="shared" ca="1" si="14"/>
        <v>-3.8417910447761159</v>
      </c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</row>
    <row r="36" spans="1:136" ht="33.75" customHeight="1" thickBot="1" x14ac:dyDescent="0.4">
      <c r="A36" s="61">
        <f>Plantilla!A36</f>
        <v>0</v>
      </c>
      <c r="B36" s="185"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351" t="s">
        <v>59</v>
      </c>
      <c r="H36" s="351" t="s">
        <v>31</v>
      </c>
      <c r="I36" s="351" t="s">
        <v>31</v>
      </c>
      <c r="J36" s="351" t="s">
        <v>31</v>
      </c>
      <c r="K36" s="351" t="s">
        <v>187</v>
      </c>
      <c r="L36" s="351" t="s">
        <v>4</v>
      </c>
      <c r="M36" s="351" t="s">
        <v>32</v>
      </c>
      <c r="N36" s="355" t="s">
        <v>140</v>
      </c>
      <c r="O36" s="355" t="s">
        <v>31</v>
      </c>
      <c r="P36" s="148" t="s">
        <v>4</v>
      </c>
      <c r="Q36" s="148" t="str">
        <f t="shared" ca="1" si="35"/>
        <v>L</v>
      </c>
      <c r="R36" s="148" t="str">
        <f t="shared" ca="1" si="35"/>
        <v>L</v>
      </c>
      <c r="S36" s="355" t="s">
        <v>4</v>
      </c>
      <c r="T36" s="148" t="s">
        <v>218</v>
      </c>
      <c r="U36" s="148" t="str">
        <f t="shared" ca="1" si="35"/>
        <v>-</v>
      </c>
      <c r="V36" s="148" t="str">
        <f t="shared" ca="1" si="35"/>
        <v>L</v>
      </c>
      <c r="W36" s="148" t="str">
        <f t="shared" ca="1" si="35"/>
        <v>T</v>
      </c>
      <c r="X36" s="148" t="str">
        <f t="shared" ca="1" si="35"/>
        <v>T</v>
      </c>
      <c r="Y36" s="148" t="str">
        <f t="shared" ca="1" si="35"/>
        <v>T</v>
      </c>
      <c r="Z36" s="338" t="s">
        <v>5</v>
      </c>
      <c r="AA36" s="337" t="s">
        <v>4</v>
      </c>
      <c r="AB36" s="338" t="s">
        <v>4</v>
      </c>
      <c r="AC36" s="148" t="str">
        <f t="shared" ca="1" si="35"/>
        <v>T</v>
      </c>
      <c r="AD36" s="338" t="s">
        <v>5</v>
      </c>
      <c r="AE36" s="338" t="s">
        <v>4</v>
      </c>
      <c r="AF36" s="338" t="s">
        <v>32</v>
      </c>
      <c r="AG36" s="338" t="s">
        <v>140</v>
      </c>
      <c r="AH36" s="338" t="s">
        <v>31</v>
      </c>
      <c r="AI36" s="148" t="s">
        <v>224</v>
      </c>
      <c r="AJ36" s="337" t="s">
        <v>4</v>
      </c>
      <c r="AK36" s="148" t="str">
        <f t="shared" ca="1" si="34"/>
        <v>L</v>
      </c>
      <c r="AL36" s="130"/>
      <c r="AM36" s="111">
        <f>VLOOKUP($E36,Plantilla!D:F,3,FALSE)</f>
        <v>1</v>
      </c>
      <c r="AN36" s="140">
        <f t="shared" ca="1" si="28"/>
        <v>2</v>
      </c>
      <c r="AO36" s="133">
        <f t="shared" ca="1" si="28"/>
        <v>11</v>
      </c>
      <c r="AP36" s="132">
        <f t="shared" ca="1" si="28"/>
        <v>3</v>
      </c>
      <c r="AQ36" s="133">
        <f t="shared" ca="1" si="28"/>
        <v>0</v>
      </c>
      <c r="AR36" s="132">
        <f t="shared" ca="1" si="28"/>
        <v>0</v>
      </c>
      <c r="AS36" s="133">
        <f t="shared" ca="1" si="28"/>
        <v>0</v>
      </c>
      <c r="AT36" s="132">
        <f t="shared" ca="1" si="28"/>
        <v>0</v>
      </c>
      <c r="AU36" s="133">
        <f t="shared" ca="1" si="28"/>
        <v>0</v>
      </c>
      <c r="AV36" s="132">
        <f t="shared" ca="1" si="28"/>
        <v>0</v>
      </c>
      <c r="AW36" s="133">
        <f t="shared" ca="1" si="28"/>
        <v>0</v>
      </c>
      <c r="AX36" s="132">
        <f t="shared" ca="1" si="28"/>
        <v>0</v>
      </c>
      <c r="AY36" s="133">
        <f t="shared" ca="1" si="28"/>
        <v>0</v>
      </c>
      <c r="AZ36" s="132">
        <f t="shared" ca="1" si="28"/>
        <v>0</v>
      </c>
      <c r="BA36" s="133">
        <f t="shared" ca="1" si="28"/>
        <v>0</v>
      </c>
      <c r="BB36" s="132">
        <f t="shared" ca="1" si="28"/>
        <v>0</v>
      </c>
      <c r="BC36" s="133">
        <f t="shared" ca="1" si="28"/>
        <v>0</v>
      </c>
      <c r="BD36" s="132">
        <f t="shared" ca="1" si="29"/>
        <v>0</v>
      </c>
      <c r="BE36" s="133">
        <f t="shared" ca="1" si="29"/>
        <v>0</v>
      </c>
      <c r="BF36" s="132">
        <f t="shared" ca="1" si="29"/>
        <v>0</v>
      </c>
      <c r="BG36" s="133">
        <f t="shared" ca="1" si="29"/>
        <v>0</v>
      </c>
      <c r="BH36" s="132">
        <f t="shared" ca="1" si="29"/>
        <v>0</v>
      </c>
      <c r="BI36" s="133">
        <f t="shared" ca="1" si="29"/>
        <v>0</v>
      </c>
      <c r="BJ36" s="132">
        <f t="shared" ca="1" si="29"/>
        <v>0</v>
      </c>
      <c r="BK36" s="110">
        <f t="shared" ca="1" si="16"/>
        <v>3</v>
      </c>
      <c r="BL36" s="110">
        <f t="shared" ca="1" si="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91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30</v>
      </c>
      <c r="BO36" s="194">
        <f t="shared" ca="1" si="17"/>
        <v>38.1</v>
      </c>
      <c r="BP36" s="195">
        <f t="shared" ca="1" si="9"/>
        <v>129.1</v>
      </c>
      <c r="BQ36" s="134">
        <f t="shared" ref="BQ36:BQ67" ca="1" si="38">AN36</f>
        <v>2</v>
      </c>
      <c r="BR36" s="137">
        <f t="shared" ref="BR36:BR67" ca="1" si="39">AO36</f>
        <v>11</v>
      </c>
      <c r="BS36" s="136">
        <f t="shared" ref="BS36:BS67" ca="1" si="40">AP36</f>
        <v>3</v>
      </c>
      <c r="BT36" s="137">
        <f t="shared" ca="1" si="37"/>
        <v>0</v>
      </c>
      <c r="BU36" s="136">
        <f t="shared" ca="1" si="37"/>
        <v>0</v>
      </c>
      <c r="BV36" s="137">
        <f t="shared" ca="1" si="37"/>
        <v>0</v>
      </c>
      <c r="BW36" s="136">
        <f t="shared" ca="1" si="37"/>
        <v>0</v>
      </c>
      <c r="BX36" s="137">
        <f t="shared" ca="1" si="37"/>
        <v>0</v>
      </c>
      <c r="BY36" s="136">
        <f t="shared" ca="1" si="37"/>
        <v>0</v>
      </c>
      <c r="BZ36" s="137">
        <f t="shared" ca="1" si="37"/>
        <v>0</v>
      </c>
      <c r="CA36" s="136">
        <f t="shared" ca="1" si="37"/>
        <v>0</v>
      </c>
      <c r="CB36" s="137">
        <f t="shared" ca="1" si="37"/>
        <v>0</v>
      </c>
      <c r="CC36" s="136">
        <f t="shared" ca="1" si="37"/>
        <v>0</v>
      </c>
      <c r="CD36" s="137">
        <f t="shared" ca="1" si="37"/>
        <v>0</v>
      </c>
      <c r="CE36" s="136">
        <f t="shared" ca="1" si="37"/>
        <v>0</v>
      </c>
      <c r="CF36" s="137">
        <f t="shared" ca="1" si="37"/>
        <v>0</v>
      </c>
      <c r="CG36" s="136">
        <f t="shared" ca="1" si="27"/>
        <v>0</v>
      </c>
      <c r="CH36" s="137">
        <f t="shared" ca="1" si="27"/>
        <v>0</v>
      </c>
      <c r="CI36" s="136">
        <f t="shared" ca="1" si="27"/>
        <v>0</v>
      </c>
      <c r="CJ36" s="137">
        <f t="shared" ca="1" si="27"/>
        <v>0</v>
      </c>
      <c r="CK36" s="136">
        <f t="shared" ca="1" si="27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19"/>
        <v>3</v>
      </c>
      <c r="CO36" s="110">
        <f t="shared" ca="1" si="32"/>
        <v>91</v>
      </c>
      <c r="CP36" s="110">
        <f t="shared" ca="1" si="32"/>
        <v>30</v>
      </c>
      <c r="CQ36" s="198">
        <f t="shared" ca="1" si="32"/>
        <v>38.1</v>
      </c>
      <c r="CR36" s="225">
        <f t="shared" ca="1" si="32"/>
        <v>129.1</v>
      </c>
      <c r="CS36" s="215">
        <f t="shared" ca="1" si="25"/>
        <v>31</v>
      </c>
      <c r="CT36" s="216">
        <f t="shared" ca="1" si="20"/>
        <v>0</v>
      </c>
      <c r="CU36" s="217">
        <f ca="1">(CS36*30)/PATRÓN!$N$4 - CT36</f>
        <v>2.547945205479452</v>
      </c>
      <c r="CV36" s="217">
        <f ca="1">(CS36*6)/PATRÓN!$N$4</f>
        <v>0.50958904109589043</v>
      </c>
      <c r="CW36" s="216">
        <f t="shared" ca="1" si="21"/>
        <v>1</v>
      </c>
      <c r="CX36" s="219">
        <f t="shared" ca="1" si="22"/>
        <v>0</v>
      </c>
      <c r="CY36" s="230">
        <f t="shared" ca="1" si="23"/>
        <v>0</v>
      </c>
      <c r="CZ36" s="227">
        <f ca="1">(PATRÓN!$A$5*(CS36-CT36))/(PATRÓN!$N$4-30)*AM36</f>
        <v>151.99253731343285</v>
      </c>
      <c r="DA36" s="211">
        <f t="shared" ca="1" si="13"/>
        <v>-22.892537313432854</v>
      </c>
      <c r="DB36" s="211">
        <f t="shared" ca="1" si="24"/>
        <v>151.99253731343285</v>
      </c>
      <c r="DC36" s="212">
        <f t="shared" ca="1" si="14"/>
        <v>-22.892537313432854</v>
      </c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</row>
    <row r="37" spans="1:136" ht="33.75" customHeight="1" thickBot="1" x14ac:dyDescent="0.4">
      <c r="A37" s="61">
        <f>Plantilla!A37</f>
        <v>0</v>
      </c>
      <c r="B37" s="185"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351" t="s">
        <v>32</v>
      </c>
      <c r="H37" s="351" t="s">
        <v>140</v>
      </c>
      <c r="I37" s="351" t="s">
        <v>140</v>
      </c>
      <c r="J37" s="351" t="s">
        <v>4</v>
      </c>
      <c r="K37" s="351" t="s">
        <v>4</v>
      </c>
      <c r="L37" s="351" t="s">
        <v>59</v>
      </c>
      <c r="M37" s="351" t="s">
        <v>4</v>
      </c>
      <c r="N37" s="351" t="s">
        <v>4</v>
      </c>
      <c r="O37" s="351" t="s">
        <v>4</v>
      </c>
      <c r="P37" s="351" t="s">
        <v>4</v>
      </c>
      <c r="Q37" s="356" t="s">
        <v>68</v>
      </c>
      <c r="R37" s="356" t="s">
        <v>68</v>
      </c>
      <c r="S37" s="148" t="str">
        <f t="shared" ca="1" si="35"/>
        <v>L</v>
      </c>
      <c r="T37" s="351" t="s">
        <v>4</v>
      </c>
      <c r="U37" s="351" t="s">
        <v>4</v>
      </c>
      <c r="V37" s="351" t="s">
        <v>4</v>
      </c>
      <c r="W37" s="148" t="str">
        <f t="shared" ca="1" si="35"/>
        <v>N</v>
      </c>
      <c r="X37" s="148" t="str">
        <f t="shared" ca="1" si="35"/>
        <v>-</v>
      </c>
      <c r="Y37" s="148" t="str">
        <f t="shared" ca="1" si="35"/>
        <v>L</v>
      </c>
      <c r="Z37" s="351" t="s">
        <v>4</v>
      </c>
      <c r="AA37" s="351" t="s">
        <v>4</v>
      </c>
      <c r="AB37" s="351" t="s">
        <v>4</v>
      </c>
      <c r="AC37" s="351" t="s">
        <v>4</v>
      </c>
      <c r="AD37" s="148" t="str">
        <f t="shared" ca="1" si="35"/>
        <v>L</v>
      </c>
      <c r="AE37" s="351" t="s">
        <v>68</v>
      </c>
      <c r="AF37" s="351" t="s">
        <v>68</v>
      </c>
      <c r="AG37" s="351" t="s">
        <v>4</v>
      </c>
      <c r="AH37" s="355" t="s">
        <v>32</v>
      </c>
      <c r="AI37" s="338" t="s">
        <v>140</v>
      </c>
      <c r="AJ37" s="148" t="s">
        <v>235</v>
      </c>
      <c r="AK37" s="148" t="str">
        <f t="shared" ca="1" si="34"/>
        <v>-</v>
      </c>
      <c r="AL37" s="130"/>
      <c r="AM37" s="111">
        <f>VLOOKUP($E37,Plantilla!D:F,3,FALSE)</f>
        <v>1</v>
      </c>
      <c r="AN37" s="140">
        <f t="shared" ca="1" si="28"/>
        <v>0</v>
      </c>
      <c r="AO37" s="133">
        <f t="shared" ca="1" si="28"/>
        <v>0</v>
      </c>
      <c r="AP37" s="132">
        <f t="shared" ca="1" si="28"/>
        <v>3</v>
      </c>
      <c r="AQ37" s="133">
        <f t="shared" ca="1" si="28"/>
        <v>0</v>
      </c>
      <c r="AR37" s="132">
        <f t="shared" ca="1" si="28"/>
        <v>0</v>
      </c>
      <c r="AS37" s="133">
        <f t="shared" ca="1" si="28"/>
        <v>0</v>
      </c>
      <c r="AT37" s="132">
        <f t="shared" ca="1" si="28"/>
        <v>0</v>
      </c>
      <c r="AU37" s="133">
        <f t="shared" ca="1" si="28"/>
        <v>4</v>
      </c>
      <c r="AV37" s="132">
        <f t="shared" ca="1" si="28"/>
        <v>0</v>
      </c>
      <c r="AW37" s="133">
        <f t="shared" ca="1" si="28"/>
        <v>0</v>
      </c>
      <c r="AX37" s="132">
        <f t="shared" ca="1" si="28"/>
        <v>0</v>
      </c>
      <c r="AY37" s="133">
        <f t="shared" ca="1" si="28"/>
        <v>0</v>
      </c>
      <c r="AZ37" s="132">
        <f t="shared" ca="1" si="28"/>
        <v>0</v>
      </c>
      <c r="BA37" s="133">
        <f t="shared" ca="1" si="28"/>
        <v>1</v>
      </c>
      <c r="BB37" s="132">
        <f t="shared" ca="1" si="2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29"/>
        <v>0</v>
      </c>
      <c r="BF37" s="132">
        <f t="shared" ca="1" si="29"/>
        <v>0</v>
      </c>
      <c r="BG37" s="133">
        <f t="shared" ca="1" si="29"/>
        <v>0</v>
      </c>
      <c r="BH37" s="132">
        <f t="shared" ca="1" si="29"/>
        <v>0</v>
      </c>
      <c r="BI37" s="133">
        <f t="shared" ca="1" si="29"/>
        <v>0</v>
      </c>
      <c r="BJ37" s="132">
        <f t="shared" ca="1" si="29"/>
        <v>0</v>
      </c>
      <c r="BK37" s="110">
        <f t="shared" ca="1" si="16"/>
        <v>3</v>
      </c>
      <c r="BL37" s="110">
        <f t="shared" ca="1" si="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32.980000000000004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17"/>
        <v>38.1</v>
      </c>
      <c r="BP37" s="195">
        <f t="shared" ca="1" si="9"/>
        <v>71.080000000000013</v>
      </c>
      <c r="BQ37" s="134">
        <f t="shared" ca="1" si="38"/>
        <v>0</v>
      </c>
      <c r="BR37" s="137">
        <f t="shared" ca="1" si="39"/>
        <v>0</v>
      </c>
      <c r="BS37" s="136">
        <f t="shared" ca="1" si="40"/>
        <v>3</v>
      </c>
      <c r="BT37" s="137">
        <f t="shared" ca="1" si="37"/>
        <v>0</v>
      </c>
      <c r="BU37" s="136">
        <f t="shared" ca="1" si="37"/>
        <v>0</v>
      </c>
      <c r="BV37" s="137">
        <f t="shared" ca="1" si="37"/>
        <v>0</v>
      </c>
      <c r="BW37" s="136">
        <f t="shared" ca="1" si="37"/>
        <v>0</v>
      </c>
      <c r="BX37" s="137">
        <f t="shared" ca="1" si="37"/>
        <v>4</v>
      </c>
      <c r="BY37" s="136">
        <f t="shared" ca="1" si="37"/>
        <v>0</v>
      </c>
      <c r="BZ37" s="137">
        <f t="shared" ca="1" si="37"/>
        <v>0</v>
      </c>
      <c r="CA37" s="136">
        <f t="shared" ca="1" si="37"/>
        <v>0</v>
      </c>
      <c r="CB37" s="137">
        <f t="shared" ca="1" si="37"/>
        <v>0</v>
      </c>
      <c r="CC37" s="136">
        <f t="shared" ca="1" si="37"/>
        <v>0</v>
      </c>
      <c r="CD37" s="137">
        <f t="shared" ca="1" si="37"/>
        <v>1</v>
      </c>
      <c r="CE37" s="136">
        <f t="shared" ca="1" si="37"/>
        <v>0</v>
      </c>
      <c r="CF37" s="137">
        <f t="shared" ca="1" si="37"/>
        <v>0</v>
      </c>
      <c r="CG37" s="136">
        <f t="shared" ca="1" si="27"/>
        <v>0</v>
      </c>
      <c r="CH37" s="137">
        <f t="shared" ca="1" si="27"/>
        <v>0</v>
      </c>
      <c r="CI37" s="136">
        <f t="shared" ca="1" si="27"/>
        <v>0</v>
      </c>
      <c r="CJ37" s="137">
        <f t="shared" ca="1" si="27"/>
        <v>0</v>
      </c>
      <c r="CK37" s="136">
        <f t="shared" ca="1" si="27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19"/>
        <v>3</v>
      </c>
      <c r="CO37" s="110">
        <f t="shared" ca="1" si="32"/>
        <v>32.980000000000004</v>
      </c>
      <c r="CP37" s="110">
        <f t="shared" ca="1" si="32"/>
        <v>30</v>
      </c>
      <c r="CQ37" s="198">
        <f t="shared" ca="1" si="32"/>
        <v>38.1</v>
      </c>
      <c r="CR37" s="225">
        <f t="shared" ca="1" si="32"/>
        <v>71.080000000000013</v>
      </c>
      <c r="CS37" s="215">
        <f t="shared" ca="1" si="25"/>
        <v>31</v>
      </c>
      <c r="CT37" s="216">
        <f t="shared" ca="1" si="20"/>
        <v>0</v>
      </c>
      <c r="CU37" s="217">
        <f ca="1">(CS37*30)/PATRÓN!$N$4 - CT37</f>
        <v>2.547945205479452</v>
      </c>
      <c r="CV37" s="217">
        <f ca="1">(CS37*6)/PATRÓN!$N$4</f>
        <v>0.50958904109589043</v>
      </c>
      <c r="CW37" s="216">
        <f t="shared" ca="1" si="21"/>
        <v>1</v>
      </c>
      <c r="CX37" s="219">
        <f t="shared" ca="1" si="22"/>
        <v>0</v>
      </c>
      <c r="CY37" s="230">
        <f t="shared" ca="1" si="23"/>
        <v>0</v>
      </c>
      <c r="CZ37" s="227">
        <f ca="1">(PATRÓN!$A$5*(CS37-CT37))/(PATRÓN!$N$4-30)*AM37</f>
        <v>151.99253731343285</v>
      </c>
      <c r="DA37" s="211">
        <f t="shared" ca="1" si="13"/>
        <v>-80.912537313432836</v>
      </c>
      <c r="DB37" s="211">
        <f t="shared" ca="1" si="24"/>
        <v>151.99253731343285</v>
      </c>
      <c r="DC37" s="212">
        <f t="shared" ca="1" si="14"/>
        <v>-80.912537313432836</v>
      </c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</row>
    <row r="38" spans="1:136" ht="33.75" customHeight="1" thickBot="1" x14ac:dyDescent="0.4">
      <c r="A38" s="61">
        <f>Plantilla!A38</f>
        <v>0</v>
      </c>
      <c r="B38" s="185"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351" t="s">
        <v>31</v>
      </c>
      <c r="H38" s="351" t="s">
        <v>31</v>
      </c>
      <c r="I38" s="355" t="s">
        <v>4</v>
      </c>
      <c r="J38" s="351" t="s">
        <v>32</v>
      </c>
      <c r="K38" s="351" t="s">
        <v>32</v>
      </c>
      <c r="L38" s="351" t="s">
        <v>140</v>
      </c>
      <c r="M38" s="355" t="s">
        <v>31</v>
      </c>
      <c r="N38" s="355" t="s">
        <v>31</v>
      </c>
      <c r="O38" s="351" t="s">
        <v>31</v>
      </c>
      <c r="P38" s="364" t="s">
        <v>223</v>
      </c>
      <c r="Q38" s="355" t="s">
        <v>4</v>
      </c>
      <c r="R38" s="148" t="str">
        <f t="shared" ca="1" si="35"/>
        <v>L</v>
      </c>
      <c r="S38" s="337" t="s">
        <v>4</v>
      </c>
      <c r="T38" s="148" t="str">
        <f t="shared" ca="1" si="35"/>
        <v>T</v>
      </c>
      <c r="U38" s="148" t="str">
        <f t="shared" ca="1" si="35"/>
        <v>T</v>
      </c>
      <c r="V38" s="148" t="str">
        <f t="shared" ca="1" si="35"/>
        <v>T</v>
      </c>
      <c r="W38" s="148" t="str">
        <f t="shared" ca="1" si="35"/>
        <v>L</v>
      </c>
      <c r="X38" s="355" t="s">
        <v>4</v>
      </c>
      <c r="Y38" s="148" t="str">
        <f t="shared" ca="1" si="35"/>
        <v>T</v>
      </c>
      <c r="Z38" s="148" t="s">
        <v>193</v>
      </c>
      <c r="AA38" s="148" t="s">
        <v>228</v>
      </c>
      <c r="AB38" s="148" t="str">
        <f t="shared" ca="1" si="35"/>
        <v>N</v>
      </c>
      <c r="AC38" s="148" t="str">
        <f t="shared" ca="1" si="35"/>
        <v>N</v>
      </c>
      <c r="AD38" s="148" t="str">
        <f t="shared" ca="1" si="35"/>
        <v>-</v>
      </c>
      <c r="AE38" s="148" t="str">
        <f t="shared" ca="1" si="35"/>
        <v>-</v>
      </c>
      <c r="AF38" s="148" t="str">
        <f t="shared" ca="1" si="35"/>
        <v>L</v>
      </c>
      <c r="AG38" s="356" t="s">
        <v>31</v>
      </c>
      <c r="AH38" s="148" t="str">
        <f t="shared" ca="1" si="35"/>
        <v>T</v>
      </c>
      <c r="AI38" s="148" t="str">
        <f t="shared" ca="1" si="35"/>
        <v>T</v>
      </c>
      <c r="AJ38" s="148" t="str">
        <f t="shared" ca="1" si="35"/>
        <v>L</v>
      </c>
      <c r="AK38" s="148" t="str">
        <f t="shared" ref="AK38" ca="1" si="41">IF($B38&lt;&gt;0,INDIRECT(ADDRESS($B38+6,10+AK$2,1,FALSE,"PATRÓN"),FALSE),"")</f>
        <v>T</v>
      </c>
      <c r="AL38" s="130"/>
      <c r="AM38" s="111">
        <f>VLOOKUP($E38,Plantilla!D:F,3,FALSE)</f>
        <v>1</v>
      </c>
      <c r="AN38" s="140">
        <f t="shared" ref="AN38:BC52" ca="1" si="42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42"/>
        <v>14</v>
      </c>
      <c r="AP38" s="132">
        <f t="shared" ca="1" si="42"/>
        <v>4</v>
      </c>
      <c r="AQ38" s="133">
        <f t="shared" ca="1" si="42"/>
        <v>0</v>
      </c>
      <c r="AR38" s="132">
        <f t="shared" ca="1" si="42"/>
        <v>0</v>
      </c>
      <c r="AS38" s="133">
        <f t="shared" ca="1" si="42"/>
        <v>0</v>
      </c>
      <c r="AT38" s="132">
        <f t="shared" ca="1" si="42"/>
        <v>0</v>
      </c>
      <c r="AU38" s="133">
        <f t="shared" ca="1" si="42"/>
        <v>0</v>
      </c>
      <c r="AV38" s="132">
        <f t="shared" ca="1" si="42"/>
        <v>0</v>
      </c>
      <c r="AW38" s="133">
        <f t="shared" ca="1" si="42"/>
        <v>0</v>
      </c>
      <c r="AX38" s="132">
        <f t="shared" ca="1" si="42"/>
        <v>0</v>
      </c>
      <c r="AY38" s="133">
        <f t="shared" ca="1" si="42"/>
        <v>0</v>
      </c>
      <c r="AZ38" s="132">
        <f t="shared" ca="1" si="42"/>
        <v>0</v>
      </c>
      <c r="BA38" s="133">
        <f t="shared" ca="1" si="42"/>
        <v>0</v>
      </c>
      <c r="BB38" s="132">
        <f t="shared" ca="1" si="42"/>
        <v>0</v>
      </c>
      <c r="BC38" s="133">
        <f t="shared" ca="1" si="42"/>
        <v>0</v>
      </c>
      <c r="BD38" s="132">
        <f t="shared" ref="BD38:BD51" ca="1" si="43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1</v>
      </c>
      <c r="BE38" s="133">
        <f t="shared" ca="1" si="29"/>
        <v>0</v>
      </c>
      <c r="BF38" s="132">
        <f t="shared" ca="1" si="29"/>
        <v>0</v>
      </c>
      <c r="BG38" s="133">
        <f t="shared" ca="1" si="29"/>
        <v>0</v>
      </c>
      <c r="BH38" s="132">
        <f t="shared" ca="1" si="29"/>
        <v>0</v>
      </c>
      <c r="BI38" s="133">
        <f t="shared" ca="1" si="29"/>
        <v>0</v>
      </c>
      <c r="BJ38" s="132">
        <f t="shared" ca="1" si="29"/>
        <v>0</v>
      </c>
      <c r="BK38" s="110">
        <f t="shared" ca="1" si="16"/>
        <v>4</v>
      </c>
      <c r="BL38" s="110">
        <f t="shared" ca="1" si="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105.5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17"/>
        <v>50.8</v>
      </c>
      <c r="BP38" s="195">
        <f t="shared" ca="1" si="9"/>
        <v>156.30000000000001</v>
      </c>
      <c r="BQ38" s="134">
        <f t="shared" ca="1" si="38"/>
        <v>0</v>
      </c>
      <c r="BR38" s="137">
        <f t="shared" ca="1" si="39"/>
        <v>14</v>
      </c>
      <c r="BS38" s="136">
        <f t="shared" ca="1" si="40"/>
        <v>4</v>
      </c>
      <c r="BT38" s="137">
        <f t="shared" ca="1" si="37"/>
        <v>0</v>
      </c>
      <c r="BU38" s="136">
        <f t="shared" ca="1" si="37"/>
        <v>0</v>
      </c>
      <c r="BV38" s="137">
        <f t="shared" ca="1" si="37"/>
        <v>0</v>
      </c>
      <c r="BW38" s="136">
        <f t="shared" ca="1" si="37"/>
        <v>0</v>
      </c>
      <c r="BX38" s="137">
        <f t="shared" ca="1" si="37"/>
        <v>0</v>
      </c>
      <c r="BY38" s="136">
        <f t="shared" ca="1" si="37"/>
        <v>0</v>
      </c>
      <c r="BZ38" s="137">
        <f t="shared" ca="1" si="37"/>
        <v>0</v>
      </c>
      <c r="CA38" s="136">
        <f t="shared" ca="1" si="37"/>
        <v>0</v>
      </c>
      <c r="CB38" s="137">
        <f t="shared" ca="1" si="37"/>
        <v>0</v>
      </c>
      <c r="CC38" s="136">
        <f t="shared" ca="1" si="37"/>
        <v>0</v>
      </c>
      <c r="CD38" s="137">
        <f t="shared" ca="1" si="37"/>
        <v>0</v>
      </c>
      <c r="CE38" s="136">
        <f t="shared" ca="1" si="37"/>
        <v>0</v>
      </c>
      <c r="CF38" s="137">
        <f t="shared" ca="1" si="37"/>
        <v>0</v>
      </c>
      <c r="CG38" s="136">
        <f t="shared" ca="1" si="27"/>
        <v>1</v>
      </c>
      <c r="CH38" s="137">
        <f t="shared" ca="1" si="27"/>
        <v>0</v>
      </c>
      <c r="CI38" s="136">
        <f t="shared" ca="1" si="27"/>
        <v>0</v>
      </c>
      <c r="CJ38" s="137">
        <f t="shared" ca="1" si="27"/>
        <v>0</v>
      </c>
      <c r="CK38" s="136">
        <f t="shared" ca="1" si="27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19"/>
        <v>4</v>
      </c>
      <c r="CO38" s="110">
        <f t="shared" ca="1" si="32"/>
        <v>105.5</v>
      </c>
      <c r="CP38" s="110">
        <f t="shared" ca="1" si="32"/>
        <v>40</v>
      </c>
      <c r="CQ38" s="198">
        <f t="shared" ca="1" si="32"/>
        <v>50.8</v>
      </c>
      <c r="CR38" s="225">
        <f t="shared" ca="1" si="32"/>
        <v>156.30000000000001</v>
      </c>
      <c r="CS38" s="215">
        <f t="shared" ca="1" si="25"/>
        <v>31</v>
      </c>
      <c r="CT38" s="216">
        <f t="shared" ca="1" si="20"/>
        <v>0</v>
      </c>
      <c r="CU38" s="217">
        <f ca="1">(CS38*30)/PATRÓN!$N$4 - CT38</f>
        <v>2.547945205479452</v>
      </c>
      <c r="CV38" s="217">
        <f ca="1">(CS38*6)/PATRÓN!$N$4</f>
        <v>0.50958904109589043</v>
      </c>
      <c r="CW38" s="216">
        <f t="shared" ca="1" si="21"/>
        <v>0</v>
      </c>
      <c r="CX38" s="219">
        <f t="shared" ca="1" si="22"/>
        <v>0</v>
      </c>
      <c r="CY38" s="230">
        <f t="shared" ca="1" si="23"/>
        <v>0</v>
      </c>
      <c r="CZ38" s="227">
        <f ca="1">(PATRÓN!$A$5*(CS38-CT38))/(PATRÓN!$N$4-30)*AM38</f>
        <v>151.99253731343285</v>
      </c>
      <c r="DA38" s="211">
        <f t="shared" ca="1" si="13"/>
        <v>4.3074626865671632</v>
      </c>
      <c r="DB38" s="211">
        <f t="shared" ca="1" si="24"/>
        <v>151.99253731343285</v>
      </c>
      <c r="DC38" s="212">
        <f t="shared" ca="1" si="14"/>
        <v>4.3074626865671632</v>
      </c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</row>
    <row r="39" spans="1:136" ht="33.75" customHeight="1" thickBot="1" x14ac:dyDescent="0.4">
      <c r="A39" s="61">
        <f>Plantilla!A39</f>
        <v>0</v>
      </c>
      <c r="B39" s="185"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275" t="s">
        <v>141</v>
      </c>
      <c r="AA39" s="275" t="s">
        <v>141</v>
      </c>
      <c r="AB39" s="344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275" t="s">
        <v>141</v>
      </c>
      <c r="AH39" s="275" t="s">
        <v>141</v>
      </c>
      <c r="AI39" s="275" t="s">
        <v>141</v>
      </c>
      <c r="AJ39" s="275" t="s">
        <v>141</v>
      </c>
      <c r="AK39" s="275" t="s">
        <v>141</v>
      </c>
      <c r="AL39" s="130"/>
      <c r="AM39" s="111">
        <f>VLOOKUP($E39,Plantilla!D:F,3,FALSE)</f>
        <v>1</v>
      </c>
      <c r="AN39" s="140">
        <f t="shared" ca="1" si="42"/>
        <v>0</v>
      </c>
      <c r="AO39" s="133">
        <f t="shared" ca="1" si="42"/>
        <v>0</v>
      </c>
      <c r="AP39" s="132">
        <f t="shared" ca="1" si="42"/>
        <v>0</v>
      </c>
      <c r="AQ39" s="133">
        <f t="shared" ca="1" si="42"/>
        <v>0</v>
      </c>
      <c r="AR39" s="132">
        <f t="shared" ca="1" si="42"/>
        <v>0</v>
      </c>
      <c r="AS39" s="133">
        <f t="shared" ca="1" si="42"/>
        <v>0</v>
      </c>
      <c r="AT39" s="132">
        <f t="shared" ca="1" si="42"/>
        <v>0</v>
      </c>
      <c r="AU39" s="133">
        <f t="shared" ca="1" si="42"/>
        <v>0</v>
      </c>
      <c r="AV39" s="132">
        <f t="shared" ca="1" si="42"/>
        <v>0</v>
      </c>
      <c r="AW39" s="133">
        <f t="shared" ca="1" si="42"/>
        <v>0</v>
      </c>
      <c r="AX39" s="132">
        <f t="shared" ca="1" si="42"/>
        <v>0</v>
      </c>
      <c r="AY39" s="133">
        <f t="shared" ca="1" si="42"/>
        <v>0</v>
      </c>
      <c r="AZ39" s="132">
        <f t="shared" ca="1" si="42"/>
        <v>0</v>
      </c>
      <c r="BA39" s="133">
        <f t="shared" ca="1" si="42"/>
        <v>31</v>
      </c>
      <c r="BB39" s="132">
        <f t="shared" ca="1" si="42"/>
        <v>0</v>
      </c>
      <c r="BC39" s="133">
        <f t="shared" ca="1" si="42"/>
        <v>0</v>
      </c>
      <c r="BD39" s="132">
        <f t="shared" ca="1" si="43"/>
        <v>0</v>
      </c>
      <c r="BE39" s="133">
        <f t="shared" ca="1" si="29"/>
        <v>0</v>
      </c>
      <c r="BF39" s="132">
        <f t="shared" ca="1" si="29"/>
        <v>0</v>
      </c>
      <c r="BG39" s="133">
        <f t="shared" ca="1" si="29"/>
        <v>0</v>
      </c>
      <c r="BH39" s="132">
        <f t="shared" ca="1" si="29"/>
        <v>0</v>
      </c>
      <c r="BI39" s="133">
        <f t="shared" ca="1" si="29"/>
        <v>0</v>
      </c>
      <c r="BJ39" s="132">
        <f t="shared" ca="1" si="29"/>
        <v>0</v>
      </c>
      <c r="BK39" s="110">
        <f t="shared" si="16"/>
        <v>0</v>
      </c>
      <c r="BL39" s="110">
        <f t="shared" ref="BL39:BL67" si="44">MEDIAN(CN39-42, 0, COUNTIF($G39:$AK39,"*N*"))</f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154.38000000000002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17"/>
        <v>0</v>
      </c>
      <c r="BP39" s="195">
        <f t="shared" ref="BP39:BP67" ca="1" si="45">BO39 + BM39 + AL39</f>
        <v>154.38000000000002</v>
      </c>
      <c r="BQ39" s="134">
        <f t="shared" ca="1" si="38"/>
        <v>0</v>
      </c>
      <c r="BR39" s="137">
        <f t="shared" ca="1" si="39"/>
        <v>0</v>
      </c>
      <c r="BS39" s="136">
        <f t="shared" ca="1" si="40"/>
        <v>0</v>
      </c>
      <c r="BT39" s="137">
        <f t="shared" ca="1" si="37"/>
        <v>0</v>
      </c>
      <c r="BU39" s="136">
        <f t="shared" ca="1" si="37"/>
        <v>0</v>
      </c>
      <c r="BV39" s="137">
        <f t="shared" ca="1" si="37"/>
        <v>0</v>
      </c>
      <c r="BW39" s="136">
        <f t="shared" ca="1" si="37"/>
        <v>0</v>
      </c>
      <c r="BX39" s="137">
        <f t="shared" ca="1" si="37"/>
        <v>0</v>
      </c>
      <c r="BY39" s="136">
        <f t="shared" ca="1" si="37"/>
        <v>0</v>
      </c>
      <c r="BZ39" s="137">
        <f t="shared" ca="1" si="37"/>
        <v>0</v>
      </c>
      <c r="CA39" s="136">
        <f t="shared" ca="1" si="37"/>
        <v>0</v>
      </c>
      <c r="CB39" s="137">
        <f t="shared" ca="1" si="37"/>
        <v>0</v>
      </c>
      <c r="CC39" s="136">
        <f t="shared" ca="1" si="37"/>
        <v>0</v>
      </c>
      <c r="CD39" s="137">
        <f t="shared" ca="1" si="37"/>
        <v>31</v>
      </c>
      <c r="CE39" s="136">
        <f t="shared" ca="1" si="37"/>
        <v>0</v>
      </c>
      <c r="CF39" s="137">
        <f t="shared" ca="1" si="37"/>
        <v>0</v>
      </c>
      <c r="CG39" s="136">
        <f t="shared" ca="1" si="27"/>
        <v>0</v>
      </c>
      <c r="CH39" s="137">
        <f t="shared" ca="1" si="27"/>
        <v>0</v>
      </c>
      <c r="CI39" s="136">
        <f t="shared" ca="1" si="27"/>
        <v>0</v>
      </c>
      <c r="CJ39" s="137">
        <f t="shared" ca="1" si="27"/>
        <v>0</v>
      </c>
      <c r="CK39" s="136">
        <f t="shared" ca="1" si="27"/>
        <v>0</v>
      </c>
      <c r="CL39" s="137">
        <f t="shared" ca="1" si="30"/>
        <v>0</v>
      </c>
      <c r="CM39" s="136">
        <f t="shared" ca="1" si="31"/>
        <v>0</v>
      </c>
      <c r="CN39" s="110">
        <f t="shared" si="19"/>
        <v>0</v>
      </c>
      <c r="CO39" s="110">
        <f t="shared" ca="1" si="32"/>
        <v>154.38000000000002</v>
      </c>
      <c r="CP39" s="110">
        <f t="shared" ca="1" si="32"/>
        <v>0</v>
      </c>
      <c r="CQ39" s="198">
        <f t="shared" ca="1" si="32"/>
        <v>0</v>
      </c>
      <c r="CR39" s="225">
        <f t="shared" ca="1" si="32"/>
        <v>154.38000000000002</v>
      </c>
      <c r="CS39" s="215">
        <f t="shared" si="25"/>
        <v>31</v>
      </c>
      <c r="CT39" s="216">
        <f t="shared" si="20"/>
        <v>0</v>
      </c>
      <c r="CU39" s="217">
        <f>(CS39*30)/PATRÓN!$N$4 - CT39</f>
        <v>2.547945205479452</v>
      </c>
      <c r="CV39" s="217">
        <f>(CS39*6)/PATRÓN!$N$4</f>
        <v>0.50958904109589043</v>
      </c>
      <c r="CW39" s="216">
        <f t="shared" ca="1" si="21"/>
        <v>0</v>
      </c>
      <c r="CX39" s="219">
        <f t="shared" si="22"/>
        <v>0</v>
      </c>
      <c r="CY39" s="230">
        <f t="shared" si="23"/>
        <v>0</v>
      </c>
      <c r="CZ39" s="227">
        <f>(PATRÓN!$A$5*(CS39-CT39))/(PATRÓN!$N$4-30)*AM39</f>
        <v>151.99253731343285</v>
      </c>
      <c r="DA39" s="211">
        <f t="shared" ref="DA39:DA67" ca="1" si="46">BP39-CZ39</f>
        <v>2.3874626865671758</v>
      </c>
      <c r="DB39" s="211">
        <f t="shared" si="24"/>
        <v>151.99253731343285</v>
      </c>
      <c r="DC39" s="212">
        <f t="shared" ref="DC39:DC67" ca="1" si="47">CR39-DB39</f>
        <v>2.3874626865671758</v>
      </c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</row>
    <row r="40" spans="1:136" ht="33.75" customHeight="1" thickBot="1" x14ac:dyDescent="0.4">
      <c r="A40" s="61">
        <f>Plantilla!A40</f>
        <v>0</v>
      </c>
      <c r="B40" s="185"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195</v>
      </c>
      <c r="G40" s="351" t="s">
        <v>59</v>
      </c>
      <c r="H40" s="351" t="s">
        <v>5</v>
      </c>
      <c r="I40" s="355" t="s">
        <v>31</v>
      </c>
      <c r="J40" s="351" t="s">
        <v>4</v>
      </c>
      <c r="K40" s="351" t="s">
        <v>4</v>
      </c>
      <c r="L40" s="351" t="s">
        <v>5</v>
      </c>
      <c r="M40" s="351" t="s">
        <v>32</v>
      </c>
      <c r="N40" s="355" t="s">
        <v>32</v>
      </c>
      <c r="O40" s="338" t="s">
        <v>140</v>
      </c>
      <c r="P40" s="148" t="s">
        <v>69</v>
      </c>
      <c r="Q40" s="148" t="s">
        <v>69</v>
      </c>
      <c r="R40" s="148" t="s">
        <v>191</v>
      </c>
      <c r="S40" s="337" t="s">
        <v>32</v>
      </c>
      <c r="T40" s="338" t="s">
        <v>140</v>
      </c>
      <c r="U40" s="338" t="s">
        <v>140</v>
      </c>
      <c r="V40" s="355" t="s">
        <v>4</v>
      </c>
      <c r="W40" s="148" t="s">
        <v>4</v>
      </c>
      <c r="X40" s="148" t="s">
        <v>4</v>
      </c>
      <c r="Y40" s="148" t="s">
        <v>4</v>
      </c>
      <c r="Z40" s="148" t="s">
        <v>4</v>
      </c>
      <c r="AA40" s="148" t="s">
        <v>31</v>
      </c>
      <c r="AB40" s="148" t="s">
        <v>31</v>
      </c>
      <c r="AC40" s="148" t="s">
        <v>31</v>
      </c>
      <c r="AD40" s="148" t="s">
        <v>32</v>
      </c>
      <c r="AE40" s="148" t="s">
        <v>32</v>
      </c>
      <c r="AF40" s="148" t="s">
        <v>140</v>
      </c>
      <c r="AG40" s="148" t="s">
        <v>140</v>
      </c>
      <c r="AH40" s="148" t="s">
        <v>4</v>
      </c>
      <c r="AI40" s="148" t="s">
        <v>4</v>
      </c>
      <c r="AJ40" s="148" t="s">
        <v>31</v>
      </c>
      <c r="AK40" s="148" t="s">
        <v>31</v>
      </c>
      <c r="AL40" s="130"/>
      <c r="AM40" s="111">
        <f>VLOOKUP($E40,Plantilla!D:F,3,FALSE)</f>
        <v>1</v>
      </c>
      <c r="AN40" s="140">
        <f t="shared" ca="1" si="42"/>
        <v>2</v>
      </c>
      <c r="AO40" s="133">
        <f t="shared" ca="1" si="42"/>
        <v>6</v>
      </c>
      <c r="AP40" s="132">
        <f t="shared" ca="1" si="42"/>
        <v>6</v>
      </c>
      <c r="AQ40" s="133">
        <f t="shared" ca="1" si="42"/>
        <v>0</v>
      </c>
      <c r="AR40" s="132">
        <f t="shared" ca="1" si="42"/>
        <v>0</v>
      </c>
      <c r="AS40" s="133">
        <f t="shared" ca="1" si="42"/>
        <v>0</v>
      </c>
      <c r="AT40" s="132">
        <f t="shared" ca="1" si="42"/>
        <v>0</v>
      </c>
      <c r="AU40" s="133">
        <f t="shared" ca="1" si="42"/>
        <v>0</v>
      </c>
      <c r="AV40" s="132">
        <f t="shared" ca="1" si="42"/>
        <v>2</v>
      </c>
      <c r="AW40" s="133">
        <f t="shared" ca="1" si="42"/>
        <v>0</v>
      </c>
      <c r="AX40" s="132">
        <f t="shared" ca="1" si="42"/>
        <v>0</v>
      </c>
      <c r="AY40" s="133">
        <f t="shared" ca="1" si="42"/>
        <v>0</v>
      </c>
      <c r="AZ40" s="132">
        <f t="shared" ca="1" si="42"/>
        <v>0</v>
      </c>
      <c r="BA40" s="133">
        <f t="shared" ca="1" si="42"/>
        <v>0</v>
      </c>
      <c r="BB40" s="132">
        <f t="shared" ca="1" si="42"/>
        <v>0</v>
      </c>
      <c r="BC40" s="133">
        <f t="shared" ca="1" si="42"/>
        <v>0</v>
      </c>
      <c r="BD40" s="132">
        <f t="shared" ca="1" si="43"/>
        <v>0</v>
      </c>
      <c r="BE40" s="133">
        <f t="shared" ca="1" si="29"/>
        <v>0</v>
      </c>
      <c r="BF40" s="132">
        <f t="shared" ca="1" si="29"/>
        <v>0</v>
      </c>
      <c r="BG40" s="133">
        <f t="shared" ca="1" si="29"/>
        <v>0</v>
      </c>
      <c r="BH40" s="132">
        <f t="shared" ca="1" si="29"/>
        <v>0</v>
      </c>
      <c r="BI40" s="133">
        <f t="shared" ca="1" si="29"/>
        <v>0</v>
      </c>
      <c r="BJ40" s="132">
        <f t="shared" ca="1" si="29"/>
        <v>0</v>
      </c>
      <c r="BK40" s="110">
        <f t="shared" si="16"/>
        <v>6</v>
      </c>
      <c r="BL40" s="110">
        <f t="shared" si="44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70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60</v>
      </c>
      <c r="BO40" s="194">
        <f t="shared" ca="1" si="17"/>
        <v>76.2</v>
      </c>
      <c r="BP40" s="195">
        <f t="shared" ca="1" si="45"/>
        <v>146.19999999999999</v>
      </c>
      <c r="BQ40" s="134">
        <f t="shared" ca="1" si="38"/>
        <v>2</v>
      </c>
      <c r="BR40" s="137">
        <f t="shared" ca="1" si="39"/>
        <v>6</v>
      </c>
      <c r="BS40" s="136">
        <f t="shared" ca="1" si="40"/>
        <v>6</v>
      </c>
      <c r="BT40" s="137">
        <f t="shared" ca="1" si="37"/>
        <v>0</v>
      </c>
      <c r="BU40" s="136">
        <f t="shared" ca="1" si="37"/>
        <v>0</v>
      </c>
      <c r="BV40" s="137">
        <f t="shared" ca="1" si="37"/>
        <v>0</v>
      </c>
      <c r="BW40" s="136">
        <f t="shared" ca="1" si="37"/>
        <v>0</v>
      </c>
      <c r="BX40" s="137">
        <f t="shared" ca="1" si="37"/>
        <v>0</v>
      </c>
      <c r="BY40" s="136">
        <f t="shared" ca="1" si="37"/>
        <v>2</v>
      </c>
      <c r="BZ40" s="137">
        <f t="shared" ca="1" si="37"/>
        <v>0</v>
      </c>
      <c r="CA40" s="136">
        <f t="shared" ca="1" si="37"/>
        <v>0</v>
      </c>
      <c r="CB40" s="137">
        <f t="shared" ca="1" si="37"/>
        <v>0</v>
      </c>
      <c r="CC40" s="136">
        <f t="shared" ca="1" si="37"/>
        <v>0</v>
      </c>
      <c r="CD40" s="137">
        <f t="shared" ca="1" si="37"/>
        <v>0</v>
      </c>
      <c r="CE40" s="136">
        <f t="shared" ca="1" si="37"/>
        <v>0</v>
      </c>
      <c r="CF40" s="137">
        <f t="shared" ca="1" si="37"/>
        <v>0</v>
      </c>
      <c r="CG40" s="136">
        <f t="shared" ca="1" si="27"/>
        <v>0</v>
      </c>
      <c r="CH40" s="137">
        <f t="shared" ca="1" si="27"/>
        <v>0</v>
      </c>
      <c r="CI40" s="136">
        <f t="shared" ca="1" si="27"/>
        <v>0</v>
      </c>
      <c r="CJ40" s="137">
        <f t="shared" ca="1" si="27"/>
        <v>0</v>
      </c>
      <c r="CK40" s="136">
        <f t="shared" ca="1" si="27"/>
        <v>0</v>
      </c>
      <c r="CL40" s="137">
        <f t="shared" ca="1" si="30"/>
        <v>0</v>
      </c>
      <c r="CM40" s="136">
        <f t="shared" ca="1" si="31"/>
        <v>0</v>
      </c>
      <c r="CN40" s="110">
        <f t="shared" si="19"/>
        <v>6</v>
      </c>
      <c r="CO40" s="110">
        <f t="shared" ca="1" si="32"/>
        <v>70</v>
      </c>
      <c r="CP40" s="110">
        <f t="shared" ca="1" si="32"/>
        <v>60</v>
      </c>
      <c r="CQ40" s="198">
        <f t="shared" ca="1" si="32"/>
        <v>76.2</v>
      </c>
      <c r="CR40" s="225">
        <f t="shared" ca="1" si="32"/>
        <v>146.19999999999999</v>
      </c>
      <c r="CS40" s="215">
        <f t="shared" si="25"/>
        <v>31</v>
      </c>
      <c r="CT40" s="216">
        <f t="shared" si="20"/>
        <v>0</v>
      </c>
      <c r="CU40" s="217">
        <f>(CS40*30)/PATRÓN!$N$4 - CT40</f>
        <v>2.547945205479452</v>
      </c>
      <c r="CV40" s="217">
        <f>(CS40*6)/PATRÓN!$N$4</f>
        <v>0.50958904109589043</v>
      </c>
      <c r="CW40" s="216">
        <f t="shared" ca="1" si="21"/>
        <v>1</v>
      </c>
      <c r="CX40" s="219">
        <f t="shared" si="22"/>
        <v>0</v>
      </c>
      <c r="CY40" s="230">
        <f t="shared" si="23"/>
        <v>0</v>
      </c>
      <c r="CZ40" s="227">
        <f>(PATRÓN!$A$5*(CS40-CT40))/(PATRÓN!$N$4-30)*AM40</f>
        <v>151.99253731343285</v>
      </c>
      <c r="DA40" s="211">
        <f t="shared" ca="1" si="46"/>
        <v>-5.7925373134328595</v>
      </c>
      <c r="DB40" s="211">
        <f t="shared" si="24"/>
        <v>151.99253731343285</v>
      </c>
      <c r="DC40" s="212">
        <f t="shared" ca="1" si="47"/>
        <v>-5.7925373134328595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</row>
    <row r="41" spans="1:136" ht="33.75" customHeight="1" thickBot="1" x14ac:dyDescent="0.4">
      <c r="A41" s="61">
        <f>Plantilla!A41</f>
        <v>0</v>
      </c>
      <c r="B41" s="185">
        <v>35</v>
      </c>
      <c r="C41" s="62">
        <f>Plantilla!F41</f>
        <v>1</v>
      </c>
      <c r="D41" s="68">
        <f>Plantilla!C42</f>
        <v>0</v>
      </c>
      <c r="E41" s="67">
        <v>35</v>
      </c>
      <c r="F41" s="270" t="str">
        <f>VLOOKUP(E41,Plantilla!D:E,2,FALSE)</f>
        <v>Alicia López Solis</v>
      </c>
      <c r="G41" s="351" t="s">
        <v>31</v>
      </c>
      <c r="H41" s="351" t="s">
        <v>32</v>
      </c>
      <c r="I41" s="351" t="s">
        <v>32</v>
      </c>
      <c r="J41" s="351" t="s">
        <v>140</v>
      </c>
      <c r="K41" s="351" t="s">
        <v>140</v>
      </c>
      <c r="L41" s="355" t="s">
        <v>193</v>
      </c>
      <c r="M41" s="351" t="s">
        <v>4</v>
      </c>
      <c r="N41" s="356" t="s">
        <v>5</v>
      </c>
      <c r="O41" s="356" t="s">
        <v>5</v>
      </c>
      <c r="P41" s="148" t="s">
        <v>189</v>
      </c>
      <c r="Q41" s="148" t="s">
        <v>189</v>
      </c>
      <c r="R41" s="355" t="s">
        <v>4</v>
      </c>
      <c r="S41" s="148" t="str">
        <f t="shared" ref="S41:AJ41" ca="1" si="48">IF($B41&lt;&gt;0,INDIRECT(ADDRESS($B41+6,10+S$2,1,FALSE,"PATRÓN"),FALSE),"")</f>
        <v>N</v>
      </c>
      <c r="T41" s="148" t="str">
        <f t="shared" ca="1" si="48"/>
        <v>-</v>
      </c>
      <c r="U41" s="148" t="str">
        <f t="shared" ca="1" si="48"/>
        <v>L</v>
      </c>
      <c r="V41" s="148" t="str">
        <f t="shared" ca="1" si="48"/>
        <v>T</v>
      </c>
      <c r="W41" s="337" t="s">
        <v>5</v>
      </c>
      <c r="X41" s="148" t="str">
        <f t="shared" ca="1" si="48"/>
        <v>L</v>
      </c>
      <c r="Y41" s="148" t="str">
        <f t="shared" ca="1" si="48"/>
        <v>L</v>
      </c>
      <c r="Z41" s="355" t="s">
        <v>4</v>
      </c>
      <c r="AA41" s="148" t="str">
        <f t="shared" ca="1" si="48"/>
        <v>T</v>
      </c>
      <c r="AB41" s="148" t="str">
        <f t="shared" ca="1" si="48"/>
        <v>T</v>
      </c>
      <c r="AC41" s="337" t="s">
        <v>239</v>
      </c>
      <c r="AD41" s="355" t="s">
        <v>4</v>
      </c>
      <c r="AE41" s="148" t="s">
        <v>231</v>
      </c>
      <c r="AF41" s="148" t="str">
        <f t="shared" ca="1" si="48"/>
        <v>N</v>
      </c>
      <c r="AG41" s="148" t="str">
        <f t="shared" ca="1" si="48"/>
        <v>-</v>
      </c>
      <c r="AH41" s="148" t="str">
        <f t="shared" ca="1" si="48"/>
        <v>-</v>
      </c>
      <c r="AI41" s="148" t="str">
        <f t="shared" ca="1" si="48"/>
        <v>L</v>
      </c>
      <c r="AJ41" s="148" t="str">
        <f t="shared" ca="1" si="48"/>
        <v>T</v>
      </c>
      <c r="AK41" s="148" t="str">
        <f t="shared" ca="1" si="34"/>
        <v>T</v>
      </c>
      <c r="AL41" s="130"/>
      <c r="AM41" s="111">
        <f>VLOOKUP($E41,Plantilla!D:F,3,FALSE)</f>
        <v>1</v>
      </c>
      <c r="AN41" s="140">
        <f t="shared" ca="1" si="42"/>
        <v>3</v>
      </c>
      <c r="AO41" s="133">
        <f t="shared" ca="1" si="42"/>
        <v>7</v>
      </c>
      <c r="AP41" s="132">
        <f t="shared" ca="1" si="42"/>
        <v>5</v>
      </c>
      <c r="AQ41" s="133">
        <f t="shared" ca="1" si="42"/>
        <v>0</v>
      </c>
      <c r="AR41" s="132">
        <f t="shared" ca="1" si="42"/>
        <v>0</v>
      </c>
      <c r="AS41" s="133">
        <f t="shared" ca="1" si="42"/>
        <v>0</v>
      </c>
      <c r="AT41" s="132">
        <f t="shared" ca="1" si="42"/>
        <v>0</v>
      </c>
      <c r="AU41" s="133">
        <f t="shared" ca="1" si="42"/>
        <v>0</v>
      </c>
      <c r="AV41" s="132">
        <f t="shared" ca="1" si="42"/>
        <v>0</v>
      </c>
      <c r="AW41" s="133">
        <f t="shared" ca="1" si="42"/>
        <v>0</v>
      </c>
      <c r="AX41" s="132">
        <f t="shared" ca="1" si="42"/>
        <v>0</v>
      </c>
      <c r="AY41" s="133">
        <f t="shared" ca="1" si="42"/>
        <v>0</v>
      </c>
      <c r="AZ41" s="132">
        <f t="shared" ca="1" si="42"/>
        <v>0</v>
      </c>
      <c r="BA41" s="133">
        <f t="shared" ca="1" si="42"/>
        <v>0</v>
      </c>
      <c r="BB41" s="132">
        <f t="shared" ca="1" si="42"/>
        <v>0</v>
      </c>
      <c r="BC41" s="133">
        <f t="shared" ca="1" si="42"/>
        <v>0</v>
      </c>
      <c r="BD41" s="132">
        <f t="shared" ca="1" si="43"/>
        <v>2</v>
      </c>
      <c r="BE41" s="133">
        <f t="shared" ca="1" si="29"/>
        <v>0</v>
      </c>
      <c r="BF41" s="132">
        <f t="shared" ca="1" si="29"/>
        <v>0</v>
      </c>
      <c r="BG41" s="133">
        <f t="shared" ca="1" si="29"/>
        <v>0</v>
      </c>
      <c r="BH41" s="132">
        <f t="shared" ca="1" si="29"/>
        <v>0</v>
      </c>
      <c r="BI41" s="133">
        <f t="shared" ca="1" si="29"/>
        <v>0</v>
      </c>
      <c r="BJ41" s="132">
        <f t="shared" ca="1" si="29"/>
        <v>0</v>
      </c>
      <c r="BK41" s="110">
        <f t="shared" ca="1" si="16"/>
        <v>5</v>
      </c>
      <c r="BL41" s="110">
        <f t="shared" ca="1" si="44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85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50</v>
      </c>
      <c r="BO41" s="194">
        <f t="shared" ca="1" si="17"/>
        <v>63.5</v>
      </c>
      <c r="BP41" s="195">
        <f t="shared" ca="1" si="45"/>
        <v>148.5</v>
      </c>
      <c r="BQ41" s="134">
        <f t="shared" ca="1" si="38"/>
        <v>3</v>
      </c>
      <c r="BR41" s="137">
        <f t="shared" ca="1" si="39"/>
        <v>7</v>
      </c>
      <c r="BS41" s="136">
        <f t="shared" ca="1" si="40"/>
        <v>5</v>
      </c>
      <c r="BT41" s="137">
        <f t="shared" ca="1" si="37"/>
        <v>0</v>
      </c>
      <c r="BU41" s="136">
        <f t="shared" ca="1" si="37"/>
        <v>0</v>
      </c>
      <c r="BV41" s="137">
        <f t="shared" ca="1" si="37"/>
        <v>0</v>
      </c>
      <c r="BW41" s="136">
        <f t="shared" ca="1" si="37"/>
        <v>0</v>
      </c>
      <c r="BX41" s="137">
        <f t="shared" ca="1" si="37"/>
        <v>0</v>
      </c>
      <c r="BY41" s="136">
        <f t="shared" ca="1" si="37"/>
        <v>0</v>
      </c>
      <c r="BZ41" s="137">
        <f t="shared" ca="1" si="37"/>
        <v>0</v>
      </c>
      <c r="CA41" s="136">
        <f t="shared" ca="1" si="37"/>
        <v>0</v>
      </c>
      <c r="CB41" s="137">
        <f t="shared" ca="1" si="37"/>
        <v>0</v>
      </c>
      <c r="CC41" s="136">
        <f t="shared" ca="1" si="37"/>
        <v>0</v>
      </c>
      <c r="CD41" s="137">
        <f t="shared" ca="1" si="37"/>
        <v>0</v>
      </c>
      <c r="CE41" s="136">
        <f t="shared" ca="1" si="37"/>
        <v>0</v>
      </c>
      <c r="CF41" s="137">
        <f t="shared" ca="1" si="37"/>
        <v>0</v>
      </c>
      <c r="CG41" s="136">
        <f t="shared" ca="1" si="27"/>
        <v>2</v>
      </c>
      <c r="CH41" s="137">
        <f t="shared" ca="1" si="27"/>
        <v>0</v>
      </c>
      <c r="CI41" s="136">
        <f t="shared" ca="1" si="27"/>
        <v>0</v>
      </c>
      <c r="CJ41" s="137">
        <f t="shared" ca="1" si="27"/>
        <v>0</v>
      </c>
      <c r="CK41" s="136">
        <f t="shared" ca="1" si="27"/>
        <v>0</v>
      </c>
      <c r="CL41" s="137">
        <f t="shared" ca="1" si="30"/>
        <v>0</v>
      </c>
      <c r="CM41" s="136">
        <f t="shared" ca="1" si="31"/>
        <v>0</v>
      </c>
      <c r="CN41" s="110">
        <f t="shared" ca="1" si="19"/>
        <v>5</v>
      </c>
      <c r="CO41" s="110">
        <f t="shared" ca="1" si="32"/>
        <v>85</v>
      </c>
      <c r="CP41" s="110">
        <f t="shared" ca="1" si="32"/>
        <v>50</v>
      </c>
      <c r="CQ41" s="198">
        <f t="shared" ca="1" si="32"/>
        <v>63.5</v>
      </c>
      <c r="CR41" s="225">
        <f t="shared" ca="1" si="32"/>
        <v>148.5</v>
      </c>
      <c r="CS41" s="215">
        <f t="shared" ca="1" si="25"/>
        <v>31</v>
      </c>
      <c r="CT41" s="216">
        <f t="shared" ca="1" si="20"/>
        <v>0</v>
      </c>
      <c r="CU41" s="217">
        <f ca="1">(CS41*30)/PATRÓN!$N$4 - CT41</f>
        <v>2.547945205479452</v>
      </c>
      <c r="CV41" s="217">
        <f ca="1">(CS41*6)/PATRÓN!$N$4</f>
        <v>0.50958904109589043</v>
      </c>
      <c r="CW41" s="216">
        <f t="shared" ca="1" si="21"/>
        <v>0</v>
      </c>
      <c r="CX41" s="219">
        <f t="shared" ca="1" si="22"/>
        <v>0</v>
      </c>
      <c r="CY41" s="230">
        <f t="shared" ca="1" si="23"/>
        <v>0</v>
      </c>
      <c r="CZ41" s="227">
        <f ca="1">(PATRÓN!$A$5*(CS41-CT41))/(PATRÓN!$N$4-30)*AM41</f>
        <v>151.99253731343285</v>
      </c>
      <c r="DA41" s="211">
        <f t="shared" ca="1" si="46"/>
        <v>-3.4925373134328481</v>
      </c>
      <c r="DB41" s="211">
        <f t="shared" ca="1" si="24"/>
        <v>151.99253731343285</v>
      </c>
      <c r="DC41" s="212">
        <f t="shared" ca="1" si="47"/>
        <v>-3.4925373134328481</v>
      </c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</row>
    <row r="42" spans="1:136" ht="33.75" customHeight="1" thickBot="1" x14ac:dyDescent="0.4">
      <c r="A42" s="61">
        <f>Plantilla!A43</f>
        <v>0</v>
      </c>
      <c r="B42" s="185"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351" t="s">
        <v>5</v>
      </c>
      <c r="H42" s="351" t="s">
        <v>5</v>
      </c>
      <c r="I42" s="351" t="s">
        <v>5</v>
      </c>
      <c r="J42" s="351" t="s">
        <v>32</v>
      </c>
      <c r="K42" s="355" t="s">
        <v>140</v>
      </c>
      <c r="L42" s="355" t="s">
        <v>4</v>
      </c>
      <c r="M42" s="355" t="s">
        <v>32</v>
      </c>
      <c r="N42" s="355" t="s">
        <v>140</v>
      </c>
      <c r="O42" s="351" t="s">
        <v>5</v>
      </c>
      <c r="P42" s="148" t="s">
        <v>5</v>
      </c>
      <c r="Q42" s="148" t="s">
        <v>4</v>
      </c>
      <c r="R42" s="148" t="s">
        <v>4</v>
      </c>
      <c r="S42" s="148" t="s">
        <v>5</v>
      </c>
      <c r="T42" s="148" t="s">
        <v>5</v>
      </c>
      <c r="U42" s="148" t="s">
        <v>5</v>
      </c>
      <c r="V42" s="148" t="s">
        <v>32</v>
      </c>
      <c r="W42" s="148" t="s">
        <v>32</v>
      </c>
      <c r="X42" s="148" t="s">
        <v>140</v>
      </c>
      <c r="Y42" s="148" t="s">
        <v>140</v>
      </c>
      <c r="Z42" s="148" t="s">
        <v>4</v>
      </c>
      <c r="AA42" s="148" t="s">
        <v>4</v>
      </c>
      <c r="AB42" s="148" t="s">
        <v>5</v>
      </c>
      <c r="AC42" s="148" t="s">
        <v>5</v>
      </c>
      <c r="AD42" s="148" t="s">
        <v>5</v>
      </c>
      <c r="AE42" s="148" t="s">
        <v>32</v>
      </c>
      <c r="AF42" s="148" t="s">
        <v>32</v>
      </c>
      <c r="AG42" s="148" t="s">
        <v>140</v>
      </c>
      <c r="AH42" s="148" t="s">
        <v>140</v>
      </c>
      <c r="AI42" s="148" t="s">
        <v>4</v>
      </c>
      <c r="AJ42" s="148" t="s">
        <v>192</v>
      </c>
      <c r="AK42" s="148" t="s">
        <v>5</v>
      </c>
      <c r="AL42" s="130"/>
      <c r="AM42" s="111">
        <f>VLOOKUP($E42,Plantilla!D:F,3,FALSE)</f>
        <v>1</v>
      </c>
      <c r="AN42" s="140">
        <f t="shared" ca="1" si="42"/>
        <v>12</v>
      </c>
      <c r="AO42" s="133">
        <f t="shared" ca="1" si="42"/>
        <v>0</v>
      </c>
      <c r="AP42" s="132">
        <f t="shared" ca="1" si="42"/>
        <v>6</v>
      </c>
      <c r="AQ42" s="133">
        <f t="shared" ca="1" si="42"/>
        <v>0</v>
      </c>
      <c r="AR42" s="132">
        <f t="shared" ca="1" si="42"/>
        <v>0</v>
      </c>
      <c r="AS42" s="133">
        <f t="shared" ca="1" si="42"/>
        <v>0</v>
      </c>
      <c r="AT42" s="132">
        <f t="shared" ca="1" si="42"/>
        <v>0</v>
      </c>
      <c r="AU42" s="133">
        <f t="shared" ca="1" si="42"/>
        <v>0</v>
      </c>
      <c r="AV42" s="132">
        <f t="shared" ca="1" si="42"/>
        <v>0</v>
      </c>
      <c r="AW42" s="133">
        <f t="shared" ca="1" si="42"/>
        <v>0</v>
      </c>
      <c r="AX42" s="132">
        <f t="shared" ca="1" si="42"/>
        <v>0</v>
      </c>
      <c r="AY42" s="133">
        <f t="shared" ca="1" si="42"/>
        <v>0</v>
      </c>
      <c r="AZ42" s="132">
        <f t="shared" ca="1" si="42"/>
        <v>0</v>
      </c>
      <c r="BA42" s="133">
        <f t="shared" ca="1" si="42"/>
        <v>0</v>
      </c>
      <c r="BB42" s="132">
        <f t="shared" ca="1" si="42"/>
        <v>0</v>
      </c>
      <c r="BC42" s="133">
        <f t="shared" ca="1" si="42"/>
        <v>0</v>
      </c>
      <c r="BD42" s="132">
        <f t="shared" ca="1" si="43"/>
        <v>0</v>
      </c>
      <c r="BE42" s="133">
        <f t="shared" ca="1" si="29"/>
        <v>0</v>
      </c>
      <c r="BF42" s="132">
        <f t="shared" ca="1" si="29"/>
        <v>0</v>
      </c>
      <c r="BG42" s="133">
        <f t="shared" ca="1" si="29"/>
        <v>0</v>
      </c>
      <c r="BH42" s="132">
        <f t="shared" ca="1" si="29"/>
        <v>0</v>
      </c>
      <c r="BI42" s="133">
        <f t="shared" ca="1" si="29"/>
        <v>0</v>
      </c>
      <c r="BJ42" s="132">
        <f t="shared" ca="1" si="29"/>
        <v>0</v>
      </c>
      <c r="BK42" s="110">
        <f t="shared" si="16"/>
        <v>6</v>
      </c>
      <c r="BL42" s="110">
        <f t="shared" si="44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84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60</v>
      </c>
      <c r="BO42" s="194">
        <f t="shared" ca="1" si="17"/>
        <v>76.2</v>
      </c>
      <c r="BP42" s="195">
        <f t="shared" ca="1" si="45"/>
        <v>160.19999999999999</v>
      </c>
      <c r="BQ42" s="134">
        <f t="shared" ca="1" si="38"/>
        <v>12</v>
      </c>
      <c r="BR42" s="137">
        <f t="shared" ca="1" si="39"/>
        <v>0</v>
      </c>
      <c r="BS42" s="136">
        <f t="shared" ca="1" si="40"/>
        <v>6</v>
      </c>
      <c r="BT42" s="137">
        <f t="shared" ca="1" si="37"/>
        <v>0</v>
      </c>
      <c r="BU42" s="136">
        <f t="shared" ca="1" si="37"/>
        <v>0</v>
      </c>
      <c r="BV42" s="137">
        <f t="shared" ca="1" si="37"/>
        <v>0</v>
      </c>
      <c r="BW42" s="136">
        <f t="shared" ca="1" si="37"/>
        <v>0</v>
      </c>
      <c r="BX42" s="137">
        <f t="shared" ca="1" si="37"/>
        <v>0</v>
      </c>
      <c r="BY42" s="136">
        <f t="shared" ca="1" si="37"/>
        <v>0</v>
      </c>
      <c r="BZ42" s="137">
        <f t="shared" ca="1" si="37"/>
        <v>0</v>
      </c>
      <c r="CA42" s="136">
        <f t="shared" ca="1" si="37"/>
        <v>0</v>
      </c>
      <c r="CB42" s="137">
        <f t="shared" ca="1" si="37"/>
        <v>0</v>
      </c>
      <c r="CC42" s="136">
        <f t="shared" ca="1" si="37"/>
        <v>0</v>
      </c>
      <c r="CD42" s="137">
        <f t="shared" ca="1" si="37"/>
        <v>0</v>
      </c>
      <c r="CE42" s="136">
        <f t="shared" ca="1" si="37"/>
        <v>0</v>
      </c>
      <c r="CF42" s="137">
        <f t="shared" ca="1" si="37"/>
        <v>0</v>
      </c>
      <c r="CG42" s="136">
        <f t="shared" ca="1" si="27"/>
        <v>0</v>
      </c>
      <c r="CH42" s="137">
        <f t="shared" ca="1" si="27"/>
        <v>0</v>
      </c>
      <c r="CI42" s="136">
        <f t="shared" ca="1" si="27"/>
        <v>0</v>
      </c>
      <c r="CJ42" s="137">
        <f t="shared" ca="1" si="27"/>
        <v>0</v>
      </c>
      <c r="CK42" s="136">
        <f t="shared" ca="1" si="27"/>
        <v>0</v>
      </c>
      <c r="CL42" s="137">
        <f t="shared" ca="1" si="30"/>
        <v>0</v>
      </c>
      <c r="CM42" s="136">
        <f t="shared" ca="1" si="31"/>
        <v>0</v>
      </c>
      <c r="CN42" s="110">
        <f t="shared" si="19"/>
        <v>6</v>
      </c>
      <c r="CO42" s="110">
        <f t="shared" ca="1" si="32"/>
        <v>84</v>
      </c>
      <c r="CP42" s="110">
        <f t="shared" ca="1" si="32"/>
        <v>60</v>
      </c>
      <c r="CQ42" s="198">
        <f t="shared" ca="1" si="32"/>
        <v>76.2</v>
      </c>
      <c r="CR42" s="225">
        <f t="shared" ca="1" si="32"/>
        <v>160.19999999999999</v>
      </c>
      <c r="CS42" s="215">
        <f t="shared" si="25"/>
        <v>31</v>
      </c>
      <c r="CT42" s="216">
        <f t="shared" si="20"/>
        <v>0</v>
      </c>
      <c r="CU42" s="217">
        <f>(CS42*30)/PATRÓN!$N$4 - CT42</f>
        <v>2.547945205479452</v>
      </c>
      <c r="CV42" s="217">
        <f>(CS42*6)/PATRÓN!$N$4</f>
        <v>0.50958904109589043</v>
      </c>
      <c r="CW42" s="216">
        <f t="shared" ca="1" si="21"/>
        <v>0</v>
      </c>
      <c r="CX42" s="219">
        <f t="shared" si="22"/>
        <v>0</v>
      </c>
      <c r="CY42" s="230">
        <f t="shared" si="23"/>
        <v>0</v>
      </c>
      <c r="CZ42" s="227">
        <f>(PATRÓN!$A$5*(CS42-CT42))/(PATRÓN!$N$4-30)*AM42</f>
        <v>151.99253731343285</v>
      </c>
      <c r="DA42" s="211">
        <f t="shared" ca="1" si="46"/>
        <v>8.2074626865671405</v>
      </c>
      <c r="DB42" s="211">
        <f t="shared" si="24"/>
        <v>151.99253731343285</v>
      </c>
      <c r="DC42" s="212">
        <f t="shared" ca="1" si="47"/>
        <v>8.2074626865671405</v>
      </c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</row>
    <row r="43" spans="1:136" ht="33.75" customHeight="1" thickBot="1" x14ac:dyDescent="0.4">
      <c r="A43" s="61">
        <f>Plantilla!A44</f>
        <v>0</v>
      </c>
      <c r="B43" s="185"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351" t="s">
        <v>68</v>
      </c>
      <c r="H43" s="351" t="s">
        <v>4</v>
      </c>
      <c r="I43" s="351" t="s">
        <v>59</v>
      </c>
      <c r="J43" s="351" t="s">
        <v>59</v>
      </c>
      <c r="K43" s="351" t="s">
        <v>59</v>
      </c>
      <c r="L43" s="351" t="s">
        <v>59</v>
      </c>
      <c r="M43" s="351" t="s">
        <v>4</v>
      </c>
      <c r="N43" s="351" t="s">
        <v>68</v>
      </c>
      <c r="O43" s="351" t="s">
        <v>68</v>
      </c>
      <c r="P43" s="351" t="s">
        <v>68</v>
      </c>
      <c r="Q43" s="351" t="s">
        <v>68</v>
      </c>
      <c r="R43" s="351" t="s">
        <v>68</v>
      </c>
      <c r="S43" s="148" t="s">
        <v>4</v>
      </c>
      <c r="T43" s="148" t="s">
        <v>4</v>
      </c>
      <c r="U43" s="351" t="s">
        <v>68</v>
      </c>
      <c r="V43" s="351" t="s">
        <v>68</v>
      </c>
      <c r="W43" s="351" t="s">
        <v>68</v>
      </c>
      <c r="X43" s="351" t="s">
        <v>4</v>
      </c>
      <c r="Y43" s="351" t="s">
        <v>4</v>
      </c>
      <c r="Z43" s="356" t="s">
        <v>68</v>
      </c>
      <c r="AA43" s="351" t="s">
        <v>4</v>
      </c>
      <c r="AB43" s="351" t="s">
        <v>68</v>
      </c>
      <c r="AC43" s="351" t="s">
        <v>68</v>
      </c>
      <c r="AD43" s="351" t="s">
        <v>68</v>
      </c>
      <c r="AE43" s="351" t="s">
        <v>68</v>
      </c>
      <c r="AF43" s="351" t="s">
        <v>68</v>
      </c>
      <c r="AG43" s="148" t="s">
        <v>4</v>
      </c>
      <c r="AH43" s="148" t="s">
        <v>4</v>
      </c>
      <c r="AI43" s="337" t="s">
        <v>4</v>
      </c>
      <c r="AJ43" s="337" t="s">
        <v>68</v>
      </c>
      <c r="AK43" s="148" t="s">
        <v>4</v>
      </c>
      <c r="AL43" s="130"/>
      <c r="AM43" s="111">
        <f>VLOOKUP($E43,Plantilla!D:F,3,FALSE)</f>
        <v>1</v>
      </c>
      <c r="AN43" s="140">
        <f t="shared" ca="1" si="42"/>
        <v>0</v>
      </c>
      <c r="AO43" s="133">
        <f t="shared" ca="1" si="42"/>
        <v>0</v>
      </c>
      <c r="AP43" s="132">
        <f t="shared" ca="1" si="42"/>
        <v>0</v>
      </c>
      <c r="AQ43" s="133">
        <f t="shared" ca="1" si="42"/>
        <v>0</v>
      </c>
      <c r="AR43" s="132">
        <f t="shared" ca="1" si="42"/>
        <v>0</v>
      </c>
      <c r="AS43" s="133">
        <f t="shared" ca="1" si="42"/>
        <v>0</v>
      </c>
      <c r="AT43" s="132">
        <f t="shared" ca="1" si="42"/>
        <v>0</v>
      </c>
      <c r="AU43" s="133">
        <f t="shared" ca="1" si="42"/>
        <v>16</v>
      </c>
      <c r="AV43" s="132">
        <f t="shared" ca="1" si="42"/>
        <v>0</v>
      </c>
      <c r="AW43" s="133">
        <f t="shared" ca="1" si="42"/>
        <v>0</v>
      </c>
      <c r="AX43" s="132">
        <f t="shared" ca="1" si="42"/>
        <v>0</v>
      </c>
      <c r="AY43" s="133">
        <f t="shared" ca="1" si="42"/>
        <v>0</v>
      </c>
      <c r="AZ43" s="132">
        <f t="shared" ca="1" si="42"/>
        <v>0</v>
      </c>
      <c r="BA43" s="133">
        <f t="shared" ca="1" si="42"/>
        <v>0</v>
      </c>
      <c r="BB43" s="132">
        <f t="shared" ca="1" si="42"/>
        <v>0</v>
      </c>
      <c r="BC43" s="133">
        <f t="shared" ca="1" si="42"/>
        <v>0</v>
      </c>
      <c r="BD43" s="132">
        <f t="shared" ca="1" si="43"/>
        <v>0</v>
      </c>
      <c r="BE43" s="133">
        <f t="shared" ca="1" si="29"/>
        <v>0</v>
      </c>
      <c r="BF43" s="132">
        <f t="shared" ca="1" si="29"/>
        <v>0</v>
      </c>
      <c r="BG43" s="133">
        <f t="shared" ca="1" si="29"/>
        <v>0</v>
      </c>
      <c r="BH43" s="132">
        <f t="shared" ca="1" si="29"/>
        <v>0</v>
      </c>
      <c r="BI43" s="133">
        <f t="shared" ca="1" si="29"/>
        <v>0</v>
      </c>
      <c r="BJ43" s="132">
        <f t="shared" ca="1" si="29"/>
        <v>0</v>
      </c>
      <c r="BK43" s="110">
        <f t="shared" si="16"/>
        <v>0</v>
      </c>
      <c r="BL43" s="110">
        <f t="shared" si="44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17"/>
        <v>0</v>
      </c>
      <c r="BP43" s="195">
        <f t="shared" ca="1" si="45"/>
        <v>112</v>
      </c>
      <c r="BQ43" s="134">
        <f t="shared" ca="1" si="38"/>
        <v>0</v>
      </c>
      <c r="BR43" s="137">
        <f t="shared" ca="1" si="39"/>
        <v>0</v>
      </c>
      <c r="BS43" s="136">
        <f t="shared" ca="1" si="40"/>
        <v>0</v>
      </c>
      <c r="BT43" s="137">
        <f t="shared" ca="1" si="37"/>
        <v>0</v>
      </c>
      <c r="BU43" s="136">
        <f t="shared" ca="1" si="37"/>
        <v>0</v>
      </c>
      <c r="BV43" s="137">
        <f t="shared" ca="1" si="37"/>
        <v>0</v>
      </c>
      <c r="BW43" s="136">
        <f t="shared" ca="1" si="37"/>
        <v>0</v>
      </c>
      <c r="BX43" s="137">
        <f t="shared" ca="1" si="37"/>
        <v>16</v>
      </c>
      <c r="BY43" s="136">
        <f t="shared" ca="1" si="37"/>
        <v>0</v>
      </c>
      <c r="BZ43" s="137">
        <f t="shared" ca="1" si="37"/>
        <v>0</v>
      </c>
      <c r="CA43" s="136">
        <f t="shared" ca="1" si="37"/>
        <v>0</v>
      </c>
      <c r="CB43" s="137">
        <f t="shared" ca="1" si="37"/>
        <v>0</v>
      </c>
      <c r="CC43" s="136">
        <f t="shared" ca="1" si="37"/>
        <v>0</v>
      </c>
      <c r="CD43" s="137">
        <f t="shared" ca="1" si="37"/>
        <v>0</v>
      </c>
      <c r="CE43" s="136">
        <f t="shared" ca="1" si="37"/>
        <v>0</v>
      </c>
      <c r="CF43" s="137">
        <f t="shared" ca="1" si="37"/>
        <v>0</v>
      </c>
      <c r="CG43" s="136">
        <f t="shared" ca="1" si="27"/>
        <v>0</v>
      </c>
      <c r="CH43" s="137">
        <f t="shared" ca="1" si="27"/>
        <v>0</v>
      </c>
      <c r="CI43" s="136">
        <f t="shared" ca="1" si="27"/>
        <v>0</v>
      </c>
      <c r="CJ43" s="137">
        <f t="shared" ca="1" si="27"/>
        <v>0</v>
      </c>
      <c r="CK43" s="136">
        <f t="shared" ca="1" si="27"/>
        <v>0</v>
      </c>
      <c r="CL43" s="137">
        <f t="shared" ca="1" si="30"/>
        <v>0</v>
      </c>
      <c r="CM43" s="136">
        <f t="shared" ca="1" si="31"/>
        <v>0</v>
      </c>
      <c r="CN43" s="110">
        <f t="shared" si="19"/>
        <v>0</v>
      </c>
      <c r="CO43" s="110">
        <f t="shared" ca="1" si="32"/>
        <v>112</v>
      </c>
      <c r="CP43" s="110">
        <f t="shared" ca="1" si="32"/>
        <v>0</v>
      </c>
      <c r="CQ43" s="198">
        <f t="shared" ca="1" si="32"/>
        <v>0</v>
      </c>
      <c r="CR43" s="225">
        <f t="shared" ca="1" si="32"/>
        <v>112</v>
      </c>
      <c r="CS43" s="215">
        <f t="shared" si="25"/>
        <v>31</v>
      </c>
      <c r="CT43" s="216">
        <f t="shared" si="20"/>
        <v>0</v>
      </c>
      <c r="CU43" s="217">
        <f>(CS43*30)/PATRÓN!$N$4 - CT43</f>
        <v>2.547945205479452</v>
      </c>
      <c r="CV43" s="217">
        <f>(CS43*6)/PATRÓN!$N$4</f>
        <v>0.50958904109589043</v>
      </c>
      <c r="CW43" s="216">
        <f t="shared" ca="1" si="21"/>
        <v>4</v>
      </c>
      <c r="CX43" s="219">
        <f t="shared" si="22"/>
        <v>0</v>
      </c>
      <c r="CY43" s="230">
        <f t="shared" si="23"/>
        <v>0</v>
      </c>
      <c r="CZ43" s="227">
        <f>(PATRÓN!$A$5*(CS43-CT43))/(PATRÓN!$N$4-30)*AM43</f>
        <v>151.99253731343285</v>
      </c>
      <c r="DA43" s="211">
        <f t="shared" ca="1" si="46"/>
        <v>-39.992537313432848</v>
      </c>
      <c r="DB43" s="211">
        <f t="shared" si="24"/>
        <v>151.99253731343285</v>
      </c>
      <c r="DC43" s="212">
        <f t="shared" ca="1" si="47"/>
        <v>-39.992537313432848</v>
      </c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</row>
    <row r="44" spans="1:136" ht="33.75" customHeight="1" thickBot="1" x14ac:dyDescent="0.4">
      <c r="A44" s="61">
        <f>Plantilla!A45</f>
        <v>0</v>
      </c>
      <c r="B44" s="185"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196</v>
      </c>
      <c r="G44" s="351" t="s">
        <v>4</v>
      </c>
      <c r="H44" s="355" t="s">
        <v>31</v>
      </c>
      <c r="I44" s="351" t="s">
        <v>4</v>
      </c>
      <c r="J44" s="356" t="s">
        <v>5</v>
      </c>
      <c r="K44" s="351" t="s">
        <v>4</v>
      </c>
      <c r="L44" s="351" t="s">
        <v>5</v>
      </c>
      <c r="M44" s="355" t="s">
        <v>5</v>
      </c>
      <c r="N44" s="355" t="s">
        <v>4</v>
      </c>
      <c r="O44" s="351" t="s">
        <v>32</v>
      </c>
      <c r="P44" s="148" t="s">
        <v>140</v>
      </c>
      <c r="Q44" s="148" t="s">
        <v>4</v>
      </c>
      <c r="R44" s="355" t="s">
        <v>4</v>
      </c>
      <c r="S44" s="355" t="s">
        <v>4</v>
      </c>
      <c r="T44" s="338" t="s">
        <v>32</v>
      </c>
      <c r="U44" s="338" t="s">
        <v>140</v>
      </c>
      <c r="V44" s="351" t="s">
        <v>31</v>
      </c>
      <c r="W44" s="351" t="s">
        <v>31</v>
      </c>
      <c r="X44" s="356" t="s">
        <v>5</v>
      </c>
      <c r="Y44" s="356" t="s">
        <v>5</v>
      </c>
      <c r="Z44" s="148" t="s">
        <v>32</v>
      </c>
      <c r="AA44" s="148" t="s">
        <v>32</v>
      </c>
      <c r="AB44" s="148" t="s">
        <v>140</v>
      </c>
      <c r="AC44" s="148" t="s">
        <v>140</v>
      </c>
      <c r="AD44" s="340" t="s">
        <v>223</v>
      </c>
      <c r="AE44" s="148" t="s">
        <v>31</v>
      </c>
      <c r="AF44" s="338" t="s">
        <v>5</v>
      </c>
      <c r="AG44" s="338" t="s">
        <v>5</v>
      </c>
      <c r="AH44" s="148" t="s">
        <v>31</v>
      </c>
      <c r="AI44" s="148" t="s">
        <v>32</v>
      </c>
      <c r="AJ44" s="148" t="s">
        <v>32</v>
      </c>
      <c r="AK44" s="148" t="s">
        <v>140</v>
      </c>
      <c r="AL44" s="130"/>
      <c r="AM44" s="111">
        <f>VLOOKUP($E44,Plantilla!D:F,3,FALSE)</f>
        <v>1</v>
      </c>
      <c r="AN44" s="140">
        <f t="shared" ca="1" si="42"/>
        <v>7</v>
      </c>
      <c r="AO44" s="133">
        <f t="shared" ca="1" si="42"/>
        <v>5</v>
      </c>
      <c r="AP44" s="132">
        <f t="shared" ca="1" si="42"/>
        <v>6</v>
      </c>
      <c r="AQ44" s="133">
        <f t="shared" ca="1" si="42"/>
        <v>0</v>
      </c>
      <c r="AR44" s="132">
        <f t="shared" ca="1" si="42"/>
        <v>0</v>
      </c>
      <c r="AS44" s="133">
        <f t="shared" ca="1" si="42"/>
        <v>0</v>
      </c>
      <c r="AT44" s="132">
        <f t="shared" ca="1" si="42"/>
        <v>0</v>
      </c>
      <c r="AU44" s="133">
        <f t="shared" ca="1" si="42"/>
        <v>0</v>
      </c>
      <c r="AV44" s="132">
        <f t="shared" ca="1" si="42"/>
        <v>0</v>
      </c>
      <c r="AW44" s="133">
        <f t="shared" ca="1" si="42"/>
        <v>0</v>
      </c>
      <c r="AX44" s="132">
        <f t="shared" ca="1" si="42"/>
        <v>0</v>
      </c>
      <c r="AY44" s="133">
        <f t="shared" ca="1" si="42"/>
        <v>0</v>
      </c>
      <c r="AZ44" s="132">
        <f t="shared" ca="1" si="42"/>
        <v>0</v>
      </c>
      <c r="BA44" s="133">
        <f t="shared" ca="1" si="42"/>
        <v>0</v>
      </c>
      <c r="BB44" s="132">
        <f t="shared" ca="1" si="42"/>
        <v>0</v>
      </c>
      <c r="BC44" s="133">
        <f t="shared" ca="1" si="42"/>
        <v>0</v>
      </c>
      <c r="BD44" s="132">
        <f t="shared" ca="1" si="43"/>
        <v>0</v>
      </c>
      <c r="BE44" s="133">
        <f t="shared" ca="1" si="29"/>
        <v>0</v>
      </c>
      <c r="BF44" s="132">
        <f t="shared" ca="1" si="29"/>
        <v>0</v>
      </c>
      <c r="BG44" s="133">
        <f t="shared" ca="1" si="29"/>
        <v>0</v>
      </c>
      <c r="BH44" s="132">
        <f t="shared" ca="1" si="29"/>
        <v>0</v>
      </c>
      <c r="BI44" s="133">
        <f t="shared" ca="1" si="29"/>
        <v>0</v>
      </c>
      <c r="BJ44" s="132">
        <f t="shared" ca="1" si="29"/>
        <v>0</v>
      </c>
      <c r="BK44" s="110">
        <f t="shared" si="16"/>
        <v>6</v>
      </c>
      <c r="BL44" s="110">
        <f t="shared" si="44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84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60</v>
      </c>
      <c r="BO44" s="194">
        <f t="shared" ca="1" si="17"/>
        <v>76.2</v>
      </c>
      <c r="BP44" s="195">
        <f t="shared" ca="1" si="45"/>
        <v>160.19999999999999</v>
      </c>
      <c r="BQ44" s="134">
        <f t="shared" ca="1" si="38"/>
        <v>7</v>
      </c>
      <c r="BR44" s="137">
        <f t="shared" ca="1" si="39"/>
        <v>5</v>
      </c>
      <c r="BS44" s="136">
        <f t="shared" ca="1" si="40"/>
        <v>6</v>
      </c>
      <c r="BT44" s="137">
        <f t="shared" ca="1" si="37"/>
        <v>0</v>
      </c>
      <c r="BU44" s="136">
        <f t="shared" ca="1" si="37"/>
        <v>0</v>
      </c>
      <c r="BV44" s="137">
        <f t="shared" ca="1" si="37"/>
        <v>0</v>
      </c>
      <c r="BW44" s="136">
        <f t="shared" ca="1" si="37"/>
        <v>0</v>
      </c>
      <c r="BX44" s="137">
        <f t="shared" ca="1" si="37"/>
        <v>0</v>
      </c>
      <c r="BY44" s="136">
        <f t="shared" ca="1" si="37"/>
        <v>0</v>
      </c>
      <c r="BZ44" s="137">
        <f t="shared" ca="1" si="37"/>
        <v>0</v>
      </c>
      <c r="CA44" s="136">
        <f t="shared" ca="1" si="37"/>
        <v>0</v>
      </c>
      <c r="CB44" s="137">
        <f t="shared" ca="1" si="37"/>
        <v>0</v>
      </c>
      <c r="CC44" s="136">
        <f t="shared" ca="1" si="37"/>
        <v>0</v>
      </c>
      <c r="CD44" s="137">
        <f t="shared" ca="1" si="37"/>
        <v>0</v>
      </c>
      <c r="CE44" s="136">
        <f t="shared" ca="1" si="37"/>
        <v>0</v>
      </c>
      <c r="CF44" s="137">
        <f t="shared" ca="1" si="37"/>
        <v>0</v>
      </c>
      <c r="CG44" s="136">
        <f t="shared" ca="1" si="27"/>
        <v>0</v>
      </c>
      <c r="CH44" s="137">
        <f t="shared" ca="1" si="27"/>
        <v>0</v>
      </c>
      <c r="CI44" s="136">
        <f t="shared" ca="1" si="27"/>
        <v>0</v>
      </c>
      <c r="CJ44" s="137">
        <f t="shared" ca="1" si="27"/>
        <v>0</v>
      </c>
      <c r="CK44" s="136">
        <f t="shared" ca="1" si="27"/>
        <v>0</v>
      </c>
      <c r="CL44" s="137">
        <f t="shared" ca="1" si="30"/>
        <v>0</v>
      </c>
      <c r="CM44" s="136">
        <f t="shared" ca="1" si="31"/>
        <v>0</v>
      </c>
      <c r="CN44" s="110">
        <f t="shared" si="19"/>
        <v>6</v>
      </c>
      <c r="CO44" s="110">
        <f t="shared" ca="1" si="32"/>
        <v>84</v>
      </c>
      <c r="CP44" s="110">
        <f t="shared" ca="1" si="32"/>
        <v>60</v>
      </c>
      <c r="CQ44" s="198">
        <f t="shared" ca="1" si="32"/>
        <v>76.2</v>
      </c>
      <c r="CR44" s="225">
        <f t="shared" ca="1" si="32"/>
        <v>160.19999999999999</v>
      </c>
      <c r="CS44" s="215">
        <f t="shared" si="25"/>
        <v>31</v>
      </c>
      <c r="CT44" s="216">
        <f t="shared" si="20"/>
        <v>0</v>
      </c>
      <c r="CU44" s="217">
        <f>(CS44*30)/PATRÓN!$N$4 - CT44</f>
        <v>2.547945205479452</v>
      </c>
      <c r="CV44" s="217">
        <f>(CS44*6)/PATRÓN!$N$4</f>
        <v>0.50958904109589043</v>
      </c>
      <c r="CW44" s="216">
        <f t="shared" ca="1" si="21"/>
        <v>0</v>
      </c>
      <c r="CX44" s="219">
        <f t="shared" si="22"/>
        <v>0</v>
      </c>
      <c r="CY44" s="230">
        <f t="shared" si="23"/>
        <v>0</v>
      </c>
      <c r="CZ44" s="227">
        <f>(PATRÓN!$A$5*(CS44-CT44))/(PATRÓN!$N$4-30)*AM44</f>
        <v>151.99253731343285</v>
      </c>
      <c r="DA44" s="211">
        <f t="shared" ca="1" si="46"/>
        <v>8.2074626865671405</v>
      </c>
      <c r="DB44" s="211">
        <f t="shared" si="24"/>
        <v>151.99253731343285</v>
      </c>
      <c r="DC44" s="212">
        <f t="shared" ca="1" si="47"/>
        <v>8.2074626865671405</v>
      </c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</row>
    <row r="45" spans="1:136" ht="33.75" customHeight="1" thickBot="1" x14ac:dyDescent="0.4">
      <c r="A45" s="61">
        <f>Plantilla!A46</f>
        <v>0</v>
      </c>
      <c r="B45" s="185"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199</v>
      </c>
      <c r="G45" s="351" t="s">
        <v>4</v>
      </c>
      <c r="H45" s="351" t="s">
        <v>31</v>
      </c>
      <c r="I45" s="351" t="s">
        <v>31</v>
      </c>
      <c r="J45" s="351" t="s">
        <v>31</v>
      </c>
      <c r="K45" s="351" t="s">
        <v>32</v>
      </c>
      <c r="L45" s="351" t="s">
        <v>140</v>
      </c>
      <c r="M45" s="351" t="s">
        <v>4</v>
      </c>
      <c r="N45" s="351" t="s">
        <v>4</v>
      </c>
      <c r="O45" s="351" t="s">
        <v>4</v>
      </c>
      <c r="P45" s="148" t="s">
        <v>31</v>
      </c>
      <c r="Q45" s="148" t="s">
        <v>31</v>
      </c>
      <c r="R45" s="148" t="s">
        <v>31</v>
      </c>
      <c r="S45" s="148" t="s">
        <v>31</v>
      </c>
      <c r="T45" s="355" t="s">
        <v>4</v>
      </c>
      <c r="U45" s="148" t="s">
        <v>32</v>
      </c>
      <c r="V45" s="148" t="s">
        <v>140</v>
      </c>
      <c r="W45" s="355" t="s">
        <v>69</v>
      </c>
      <c r="X45" s="148" t="s">
        <v>4</v>
      </c>
      <c r="Y45" s="148" t="s">
        <v>4</v>
      </c>
      <c r="Z45" s="148" t="s">
        <v>4</v>
      </c>
      <c r="AA45" s="148" t="s">
        <v>4</v>
      </c>
      <c r="AB45" s="338" t="s">
        <v>32</v>
      </c>
      <c r="AC45" s="338" t="s">
        <v>140</v>
      </c>
      <c r="AD45" s="148" t="s">
        <v>31</v>
      </c>
      <c r="AE45" s="148" t="s">
        <v>31</v>
      </c>
      <c r="AF45" s="148" t="s">
        <v>31</v>
      </c>
      <c r="AG45" s="337" t="s">
        <v>31</v>
      </c>
      <c r="AH45" s="340" t="s">
        <v>223</v>
      </c>
      <c r="AI45" s="340" t="s">
        <v>223</v>
      </c>
      <c r="AJ45" s="148" t="s">
        <v>32</v>
      </c>
      <c r="AK45" s="148" t="s">
        <v>32</v>
      </c>
      <c r="AL45" s="130"/>
      <c r="AM45" s="111">
        <f>VLOOKUP($E45,Plantilla!D:F,3,FALSE)</f>
        <v>1</v>
      </c>
      <c r="AN45" s="140">
        <f t="shared" ca="1" si="42"/>
        <v>0</v>
      </c>
      <c r="AO45" s="133">
        <f t="shared" ca="1" si="42"/>
        <v>11</v>
      </c>
      <c r="AP45" s="132">
        <f t="shared" ca="1" si="42"/>
        <v>5</v>
      </c>
      <c r="AQ45" s="133">
        <f t="shared" ca="1" si="42"/>
        <v>0</v>
      </c>
      <c r="AR45" s="132">
        <f t="shared" ca="1" si="42"/>
        <v>0</v>
      </c>
      <c r="AS45" s="133">
        <f t="shared" ca="1" si="42"/>
        <v>0</v>
      </c>
      <c r="AT45" s="132">
        <f t="shared" ca="1" si="42"/>
        <v>0</v>
      </c>
      <c r="AU45" s="133">
        <f t="shared" ca="1" si="42"/>
        <v>0</v>
      </c>
      <c r="AV45" s="132">
        <f t="shared" ca="1" si="42"/>
        <v>1</v>
      </c>
      <c r="AW45" s="133">
        <f t="shared" ca="1" si="42"/>
        <v>0</v>
      </c>
      <c r="AX45" s="132">
        <f t="shared" ca="1" si="42"/>
        <v>0</v>
      </c>
      <c r="AY45" s="133">
        <f t="shared" ca="1" si="42"/>
        <v>0</v>
      </c>
      <c r="AZ45" s="132">
        <f t="shared" ca="1" si="42"/>
        <v>0</v>
      </c>
      <c r="BA45" s="133">
        <f t="shared" ca="1" si="42"/>
        <v>0</v>
      </c>
      <c r="BB45" s="132">
        <f t="shared" ca="1" si="42"/>
        <v>0</v>
      </c>
      <c r="BC45" s="133">
        <f t="shared" ca="1" si="42"/>
        <v>0</v>
      </c>
      <c r="BD45" s="132">
        <f t="shared" ca="1" si="43"/>
        <v>0</v>
      </c>
      <c r="BE45" s="133">
        <f t="shared" ca="1" si="29"/>
        <v>0</v>
      </c>
      <c r="BF45" s="132">
        <f t="shared" ca="1" si="29"/>
        <v>0</v>
      </c>
      <c r="BG45" s="133">
        <f t="shared" ca="1" si="29"/>
        <v>0</v>
      </c>
      <c r="BH45" s="132">
        <f t="shared" ca="1" si="29"/>
        <v>0</v>
      </c>
      <c r="BI45" s="133">
        <f t="shared" ca="1" si="29"/>
        <v>0</v>
      </c>
      <c r="BJ45" s="132">
        <f t="shared" ca="1" si="29"/>
        <v>0</v>
      </c>
      <c r="BK45" s="110">
        <f t="shared" si="16"/>
        <v>5</v>
      </c>
      <c r="BL45" s="110">
        <f t="shared" si="44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84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50</v>
      </c>
      <c r="BO45" s="194">
        <f t="shared" ca="1" si="17"/>
        <v>63.5</v>
      </c>
      <c r="BP45" s="195">
        <f t="shared" ca="1" si="45"/>
        <v>147.5</v>
      </c>
      <c r="BQ45" s="134">
        <f t="shared" ca="1" si="38"/>
        <v>0</v>
      </c>
      <c r="BR45" s="137">
        <f t="shared" ca="1" si="39"/>
        <v>11</v>
      </c>
      <c r="BS45" s="136">
        <f t="shared" ca="1" si="40"/>
        <v>5</v>
      </c>
      <c r="BT45" s="137">
        <f t="shared" ca="1" si="37"/>
        <v>0</v>
      </c>
      <c r="BU45" s="136">
        <f t="shared" ca="1" si="37"/>
        <v>0</v>
      </c>
      <c r="BV45" s="137">
        <f t="shared" ca="1" si="37"/>
        <v>0</v>
      </c>
      <c r="BW45" s="136">
        <f t="shared" ca="1" si="37"/>
        <v>0</v>
      </c>
      <c r="BX45" s="137">
        <f t="shared" ca="1" si="37"/>
        <v>0</v>
      </c>
      <c r="BY45" s="136">
        <f t="shared" ca="1" si="37"/>
        <v>1</v>
      </c>
      <c r="BZ45" s="137">
        <f t="shared" ca="1" si="37"/>
        <v>0</v>
      </c>
      <c r="CA45" s="136">
        <f t="shared" ca="1" si="37"/>
        <v>0</v>
      </c>
      <c r="CB45" s="137">
        <f t="shared" ca="1" si="37"/>
        <v>0</v>
      </c>
      <c r="CC45" s="136">
        <f t="shared" ca="1" si="37"/>
        <v>0</v>
      </c>
      <c r="CD45" s="137">
        <f t="shared" ca="1" si="37"/>
        <v>0</v>
      </c>
      <c r="CE45" s="136">
        <f t="shared" ca="1" si="37"/>
        <v>0</v>
      </c>
      <c r="CF45" s="137">
        <f t="shared" ca="1" si="37"/>
        <v>0</v>
      </c>
      <c r="CG45" s="136">
        <f t="shared" ca="1" si="27"/>
        <v>0</v>
      </c>
      <c r="CH45" s="137">
        <f t="shared" ca="1" si="27"/>
        <v>0</v>
      </c>
      <c r="CI45" s="136">
        <f t="shared" ca="1" si="27"/>
        <v>0</v>
      </c>
      <c r="CJ45" s="137">
        <f t="shared" ca="1" si="27"/>
        <v>0</v>
      </c>
      <c r="CK45" s="136">
        <f t="shared" ca="1" si="27"/>
        <v>0</v>
      </c>
      <c r="CL45" s="137">
        <f t="shared" ca="1" si="30"/>
        <v>0</v>
      </c>
      <c r="CM45" s="136">
        <f t="shared" ca="1" si="31"/>
        <v>0</v>
      </c>
      <c r="CN45" s="110">
        <f t="shared" si="19"/>
        <v>5</v>
      </c>
      <c r="CO45" s="110">
        <f t="shared" ca="1" si="32"/>
        <v>84</v>
      </c>
      <c r="CP45" s="110">
        <f t="shared" ca="1" si="32"/>
        <v>50</v>
      </c>
      <c r="CQ45" s="198">
        <f t="shared" ca="1" si="32"/>
        <v>63.5</v>
      </c>
      <c r="CR45" s="225">
        <f t="shared" ca="1" si="32"/>
        <v>147.5</v>
      </c>
      <c r="CS45" s="215">
        <f t="shared" si="25"/>
        <v>31</v>
      </c>
      <c r="CT45" s="216">
        <f t="shared" si="20"/>
        <v>0</v>
      </c>
      <c r="CU45" s="217">
        <f>(CS45*30)/PATRÓN!$N$4 - CT45</f>
        <v>2.547945205479452</v>
      </c>
      <c r="CV45" s="217">
        <f>(CS45*6)/PATRÓN!$N$4</f>
        <v>0.50958904109589043</v>
      </c>
      <c r="CW45" s="216">
        <f t="shared" ca="1" si="21"/>
        <v>0</v>
      </c>
      <c r="CX45" s="219">
        <f t="shared" si="22"/>
        <v>0</v>
      </c>
      <c r="CY45" s="230">
        <f t="shared" si="23"/>
        <v>0</v>
      </c>
      <c r="CZ45" s="227">
        <f>(PATRÓN!$A$5*(CS45-CT45))/(PATRÓN!$N$4-30)*AM45</f>
        <v>151.99253731343285</v>
      </c>
      <c r="DA45" s="211">
        <f t="shared" ca="1" si="46"/>
        <v>-4.4925373134328481</v>
      </c>
      <c r="DB45" s="211">
        <f t="shared" si="24"/>
        <v>151.99253731343285</v>
      </c>
      <c r="DC45" s="212">
        <f t="shared" ca="1" si="47"/>
        <v>-4.4925373134328481</v>
      </c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</row>
    <row r="46" spans="1:136" ht="33.75" customHeight="1" thickBot="1" x14ac:dyDescent="0.4">
      <c r="A46" s="61">
        <f>Plantilla!A47</f>
        <v>0</v>
      </c>
      <c r="B46" s="185"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197</v>
      </c>
      <c r="G46" s="351" t="s">
        <v>4</v>
      </c>
      <c r="H46" s="351" t="s">
        <v>68</v>
      </c>
      <c r="I46" s="351" t="s">
        <v>4</v>
      </c>
      <c r="J46" s="351" t="s">
        <v>4</v>
      </c>
      <c r="K46" s="351" t="s">
        <v>4</v>
      </c>
      <c r="L46" s="351" t="s">
        <v>69</v>
      </c>
      <c r="M46" s="351" t="s">
        <v>69</v>
      </c>
      <c r="N46" s="351" t="s">
        <v>4</v>
      </c>
      <c r="O46" s="351" t="s">
        <v>4</v>
      </c>
      <c r="P46" s="351" t="s">
        <v>4</v>
      </c>
      <c r="Q46" s="351" t="s">
        <v>4</v>
      </c>
      <c r="R46" s="351" t="s">
        <v>4</v>
      </c>
      <c r="S46" s="351" t="s">
        <v>4</v>
      </c>
      <c r="T46" s="351" t="s">
        <v>4</v>
      </c>
      <c r="U46" s="351" t="s">
        <v>4</v>
      </c>
      <c r="V46" s="351" t="s">
        <v>4</v>
      </c>
      <c r="W46" s="351" t="s">
        <v>4</v>
      </c>
      <c r="X46" s="351" t="s">
        <v>4</v>
      </c>
      <c r="Y46" s="351" t="s">
        <v>4</v>
      </c>
      <c r="Z46" s="351" t="s">
        <v>4</v>
      </c>
      <c r="AA46" s="351" t="s">
        <v>69</v>
      </c>
      <c r="AB46" s="351" t="s">
        <v>69</v>
      </c>
      <c r="AC46" s="367" t="s">
        <v>4</v>
      </c>
      <c r="AD46" s="351" t="s">
        <v>4</v>
      </c>
      <c r="AE46" s="351" t="s">
        <v>4</v>
      </c>
      <c r="AF46" s="351" t="s">
        <v>4</v>
      </c>
      <c r="AG46" s="351" t="s">
        <v>4</v>
      </c>
      <c r="AH46" s="351" t="s">
        <v>4</v>
      </c>
      <c r="AI46" s="372" t="s">
        <v>215</v>
      </c>
      <c r="AJ46" s="351" t="s">
        <v>4</v>
      </c>
      <c r="AK46" s="351" t="s">
        <v>4</v>
      </c>
      <c r="AL46" s="130"/>
      <c r="AM46" s="111">
        <f>VLOOKUP($E46,Plantilla!D:F,3,FALSE)</f>
        <v>1</v>
      </c>
      <c r="AN46" s="140">
        <f t="shared" ca="1" si="42"/>
        <v>0</v>
      </c>
      <c r="AO46" s="133">
        <f t="shared" ca="1" si="42"/>
        <v>0</v>
      </c>
      <c r="AP46" s="132">
        <f t="shared" ca="1" si="42"/>
        <v>0</v>
      </c>
      <c r="AQ46" s="133">
        <f t="shared" ca="1" si="42"/>
        <v>0</v>
      </c>
      <c r="AR46" s="132">
        <f t="shared" ca="1" si="42"/>
        <v>0</v>
      </c>
      <c r="AS46" s="133">
        <f t="shared" ca="1" si="42"/>
        <v>0</v>
      </c>
      <c r="AT46" s="132">
        <f t="shared" ca="1" si="42"/>
        <v>0</v>
      </c>
      <c r="AU46" s="133">
        <f t="shared" ca="1" si="42"/>
        <v>1</v>
      </c>
      <c r="AV46" s="132">
        <f t="shared" ca="1" si="42"/>
        <v>4</v>
      </c>
      <c r="AW46" s="133">
        <f t="shared" ca="1" si="42"/>
        <v>0</v>
      </c>
      <c r="AX46" s="132">
        <f t="shared" ca="1" si="42"/>
        <v>0</v>
      </c>
      <c r="AY46" s="133">
        <f t="shared" ca="1" si="42"/>
        <v>0</v>
      </c>
      <c r="AZ46" s="132">
        <f t="shared" ca="1" si="42"/>
        <v>0</v>
      </c>
      <c r="BA46" s="133">
        <f t="shared" ca="1" si="42"/>
        <v>0</v>
      </c>
      <c r="BB46" s="132">
        <f t="shared" ca="1" si="42"/>
        <v>0</v>
      </c>
      <c r="BC46" s="133">
        <f t="shared" ca="1" si="42"/>
        <v>0</v>
      </c>
      <c r="BD46" s="132">
        <f t="shared" ca="1" si="43"/>
        <v>0</v>
      </c>
      <c r="BE46" s="133">
        <f t="shared" ca="1" si="29"/>
        <v>0</v>
      </c>
      <c r="BF46" s="132">
        <f t="shared" ca="1" si="29"/>
        <v>0</v>
      </c>
      <c r="BG46" s="133">
        <f t="shared" ca="1" si="29"/>
        <v>0</v>
      </c>
      <c r="BH46" s="132">
        <f t="shared" ca="1" si="29"/>
        <v>0</v>
      </c>
      <c r="BI46" s="133">
        <f t="shared" ca="1" si="29"/>
        <v>0</v>
      </c>
      <c r="BJ46" s="132">
        <f t="shared" ca="1" si="29"/>
        <v>0</v>
      </c>
      <c r="BK46" s="110">
        <f t="shared" si="16"/>
        <v>0</v>
      </c>
      <c r="BL46" s="110">
        <f t="shared" si="44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35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17"/>
        <v>0</v>
      </c>
      <c r="BP46" s="195">
        <f t="shared" ca="1" si="45"/>
        <v>35</v>
      </c>
      <c r="BQ46" s="134">
        <f t="shared" ca="1" si="38"/>
        <v>0</v>
      </c>
      <c r="BR46" s="137">
        <f t="shared" ca="1" si="39"/>
        <v>0</v>
      </c>
      <c r="BS46" s="136">
        <f t="shared" ca="1" si="40"/>
        <v>0</v>
      </c>
      <c r="BT46" s="137">
        <f t="shared" ca="1" si="37"/>
        <v>0</v>
      </c>
      <c r="BU46" s="136">
        <f t="shared" ca="1" si="37"/>
        <v>0</v>
      </c>
      <c r="BV46" s="137">
        <f t="shared" ca="1" si="37"/>
        <v>0</v>
      </c>
      <c r="BW46" s="136">
        <f t="shared" ca="1" si="37"/>
        <v>0</v>
      </c>
      <c r="BX46" s="137">
        <f t="shared" ca="1" si="37"/>
        <v>1</v>
      </c>
      <c r="BY46" s="136">
        <f t="shared" ca="1" si="37"/>
        <v>4</v>
      </c>
      <c r="BZ46" s="137">
        <f t="shared" ca="1" si="37"/>
        <v>0</v>
      </c>
      <c r="CA46" s="136">
        <f t="shared" ca="1" si="37"/>
        <v>0</v>
      </c>
      <c r="CB46" s="137">
        <f t="shared" ca="1" si="37"/>
        <v>0</v>
      </c>
      <c r="CC46" s="136">
        <f t="shared" ca="1" si="37"/>
        <v>0</v>
      </c>
      <c r="CD46" s="137">
        <f t="shared" ca="1" si="37"/>
        <v>0</v>
      </c>
      <c r="CE46" s="136">
        <f t="shared" ca="1" si="37"/>
        <v>0</v>
      </c>
      <c r="CF46" s="137">
        <f t="shared" ca="1" si="37"/>
        <v>0</v>
      </c>
      <c r="CG46" s="136">
        <f t="shared" ca="1" si="27"/>
        <v>0</v>
      </c>
      <c r="CH46" s="137">
        <f t="shared" ca="1" si="27"/>
        <v>0</v>
      </c>
      <c r="CI46" s="136">
        <f t="shared" ca="1" si="27"/>
        <v>0</v>
      </c>
      <c r="CJ46" s="137">
        <f t="shared" ca="1" si="27"/>
        <v>0</v>
      </c>
      <c r="CK46" s="136">
        <f t="shared" ca="1" si="27"/>
        <v>0</v>
      </c>
      <c r="CL46" s="137">
        <f t="shared" ca="1" si="30"/>
        <v>0</v>
      </c>
      <c r="CM46" s="136">
        <f t="shared" ca="1" si="31"/>
        <v>0</v>
      </c>
      <c r="CN46" s="110">
        <f t="shared" si="19"/>
        <v>0</v>
      </c>
      <c r="CO46" s="110">
        <f t="shared" ca="1" si="32"/>
        <v>35</v>
      </c>
      <c r="CP46" s="110">
        <f t="shared" ca="1" si="32"/>
        <v>0</v>
      </c>
      <c r="CQ46" s="198">
        <f t="shared" ca="1" si="32"/>
        <v>0</v>
      </c>
      <c r="CR46" s="225">
        <f t="shared" ca="1" si="32"/>
        <v>35</v>
      </c>
      <c r="CS46" s="215">
        <f t="shared" si="25"/>
        <v>31</v>
      </c>
      <c r="CT46" s="216">
        <f t="shared" si="20"/>
        <v>0</v>
      </c>
      <c r="CU46" s="217">
        <f>(CS46*30)/PATRÓN!$N$4 - CT46</f>
        <v>2.547945205479452</v>
      </c>
      <c r="CV46" s="217">
        <f>(CS46*6)/PATRÓN!$N$4</f>
        <v>0.50958904109589043</v>
      </c>
      <c r="CW46" s="216">
        <f t="shared" ca="1" si="21"/>
        <v>0</v>
      </c>
      <c r="CX46" s="219">
        <f t="shared" si="22"/>
        <v>0</v>
      </c>
      <c r="CY46" s="230">
        <f t="shared" si="23"/>
        <v>0</v>
      </c>
      <c r="CZ46" s="227">
        <f>(PATRÓN!$A$5*(CS46-CT46))/(PATRÓN!$N$4-30)*AM46</f>
        <v>151.99253731343285</v>
      </c>
      <c r="DA46" s="211">
        <f t="shared" ca="1" si="46"/>
        <v>-116.99253731343285</v>
      </c>
      <c r="DB46" s="211">
        <f t="shared" si="24"/>
        <v>151.99253731343285</v>
      </c>
      <c r="DC46" s="212">
        <f t="shared" ca="1" si="47"/>
        <v>-116.99253731343285</v>
      </c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</row>
    <row r="47" spans="1:136" ht="33.75" customHeight="1" thickBot="1" x14ac:dyDescent="0.4">
      <c r="A47" s="61">
        <f>Plantilla!A48</f>
        <v>0</v>
      </c>
      <c r="B47" s="185">
        <v>41</v>
      </c>
      <c r="C47" s="62">
        <f>Plantilla!F47</f>
        <v>1</v>
      </c>
      <c r="D47" s="68">
        <f>Plantilla!C47</f>
        <v>0</v>
      </c>
      <c r="E47" s="67">
        <v>41</v>
      </c>
      <c r="F47" s="352" t="s">
        <v>198</v>
      </c>
      <c r="G47" s="351" t="s">
        <v>31</v>
      </c>
      <c r="H47" s="338" t="s">
        <v>4</v>
      </c>
      <c r="I47" s="338" t="s">
        <v>4</v>
      </c>
      <c r="J47" s="338" t="s">
        <v>4</v>
      </c>
      <c r="K47" s="338" t="s">
        <v>4</v>
      </c>
      <c r="L47" s="351" t="s">
        <v>4</v>
      </c>
      <c r="M47" s="351" t="s">
        <v>31</v>
      </c>
      <c r="N47" s="351" t="s">
        <v>191</v>
      </c>
      <c r="O47" s="355" t="s">
        <v>140</v>
      </c>
      <c r="P47" s="351" t="s">
        <v>31</v>
      </c>
      <c r="Q47" s="355" t="s">
        <v>4</v>
      </c>
      <c r="R47" s="148" t="s">
        <v>32</v>
      </c>
      <c r="S47" s="148" t="s">
        <v>140</v>
      </c>
      <c r="T47" s="338" t="s">
        <v>32</v>
      </c>
      <c r="U47" s="275" t="s">
        <v>32</v>
      </c>
      <c r="V47" s="338" t="s">
        <v>140</v>
      </c>
      <c r="W47" s="355" t="s">
        <v>140</v>
      </c>
      <c r="X47" s="351" t="s">
        <v>31</v>
      </c>
      <c r="Y47" s="351" t="s">
        <v>31</v>
      </c>
      <c r="Z47" s="351" t="s">
        <v>31</v>
      </c>
      <c r="AA47" s="337" t="s">
        <v>31</v>
      </c>
      <c r="AB47" s="355" t="s">
        <v>31</v>
      </c>
      <c r="AC47" s="355" t="s">
        <v>31</v>
      </c>
      <c r="AD47" s="148" t="s">
        <v>4</v>
      </c>
      <c r="AE47" s="148" t="s">
        <v>4</v>
      </c>
      <c r="AF47" s="148" t="s">
        <v>4</v>
      </c>
      <c r="AG47" s="351" t="s">
        <v>31</v>
      </c>
      <c r="AH47" s="338" t="s">
        <v>4</v>
      </c>
      <c r="AI47" s="351" t="s">
        <v>191</v>
      </c>
      <c r="AJ47" s="355" t="s">
        <v>32</v>
      </c>
      <c r="AK47" s="148" t="s">
        <v>32</v>
      </c>
      <c r="AL47" s="130"/>
      <c r="AM47" s="111">
        <f>VLOOKUP($E47,Plantilla!D:F,3,FALSE)</f>
        <v>1</v>
      </c>
      <c r="AN47" s="140">
        <f t="shared" ca="1" si="42"/>
        <v>0</v>
      </c>
      <c r="AO47" s="133">
        <f t="shared" ca="1" si="42"/>
        <v>10</v>
      </c>
      <c r="AP47" s="132">
        <f t="shared" ca="1" si="42"/>
        <v>7</v>
      </c>
      <c r="AQ47" s="133">
        <f t="shared" ca="1" si="42"/>
        <v>0</v>
      </c>
      <c r="AR47" s="132">
        <f t="shared" ca="1" si="42"/>
        <v>0</v>
      </c>
      <c r="AS47" s="133">
        <f t="shared" ca="1" si="42"/>
        <v>0</v>
      </c>
      <c r="AT47" s="132">
        <f t="shared" ca="1" si="42"/>
        <v>0</v>
      </c>
      <c r="AU47" s="133">
        <f t="shared" ca="1" si="42"/>
        <v>0</v>
      </c>
      <c r="AV47" s="132">
        <f t="shared" ca="1" si="42"/>
        <v>0</v>
      </c>
      <c r="AW47" s="133">
        <f t="shared" ca="1" si="42"/>
        <v>0</v>
      </c>
      <c r="AX47" s="132">
        <f t="shared" ca="1" si="42"/>
        <v>0</v>
      </c>
      <c r="AY47" s="133">
        <f t="shared" ca="1" si="42"/>
        <v>0</v>
      </c>
      <c r="AZ47" s="132">
        <f t="shared" ca="1" si="42"/>
        <v>0</v>
      </c>
      <c r="BA47" s="133">
        <f t="shared" ca="1" si="42"/>
        <v>0</v>
      </c>
      <c r="BB47" s="132">
        <f t="shared" ca="1" si="42"/>
        <v>0</v>
      </c>
      <c r="BC47" s="133">
        <f t="shared" ca="1" si="42"/>
        <v>0</v>
      </c>
      <c r="BD47" s="132">
        <f t="shared" ca="1" si="43"/>
        <v>0</v>
      </c>
      <c r="BE47" s="133">
        <f t="shared" ca="1" si="29"/>
        <v>0</v>
      </c>
      <c r="BF47" s="132">
        <f t="shared" ca="1" si="29"/>
        <v>0</v>
      </c>
      <c r="BG47" s="133">
        <f t="shared" ca="1" si="29"/>
        <v>0</v>
      </c>
      <c r="BH47" s="132">
        <f t="shared" ca="1" si="29"/>
        <v>0</v>
      </c>
      <c r="BI47" s="133">
        <f t="shared" ca="1" si="29"/>
        <v>0</v>
      </c>
      <c r="BJ47" s="132">
        <f t="shared" ca="1" si="29"/>
        <v>0</v>
      </c>
      <c r="BK47" s="110">
        <f t="shared" si="16"/>
        <v>7</v>
      </c>
      <c r="BL47" s="110">
        <f t="shared" si="44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70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70</v>
      </c>
      <c r="BO47" s="194">
        <f t="shared" ca="1" si="17"/>
        <v>88.9</v>
      </c>
      <c r="BP47" s="195">
        <f t="shared" ca="1" si="45"/>
        <v>158.9</v>
      </c>
      <c r="BQ47" s="134">
        <f t="shared" ca="1" si="38"/>
        <v>0</v>
      </c>
      <c r="BR47" s="137">
        <f t="shared" ca="1" si="39"/>
        <v>10</v>
      </c>
      <c r="BS47" s="136">
        <f t="shared" ca="1" si="40"/>
        <v>7</v>
      </c>
      <c r="BT47" s="137">
        <f t="shared" ca="1" si="37"/>
        <v>0</v>
      </c>
      <c r="BU47" s="136">
        <f t="shared" ca="1" si="37"/>
        <v>0</v>
      </c>
      <c r="BV47" s="137">
        <f t="shared" ca="1" si="37"/>
        <v>0</v>
      </c>
      <c r="BW47" s="136">
        <f t="shared" ca="1" si="37"/>
        <v>0</v>
      </c>
      <c r="BX47" s="137">
        <f t="shared" ca="1" si="37"/>
        <v>0</v>
      </c>
      <c r="BY47" s="136">
        <f t="shared" ca="1" si="37"/>
        <v>0</v>
      </c>
      <c r="BZ47" s="137">
        <f t="shared" ca="1" si="37"/>
        <v>0</v>
      </c>
      <c r="CA47" s="136">
        <f t="shared" ca="1" si="37"/>
        <v>0</v>
      </c>
      <c r="CB47" s="137">
        <f t="shared" ca="1" si="37"/>
        <v>0</v>
      </c>
      <c r="CC47" s="136">
        <f t="shared" ca="1" si="37"/>
        <v>0</v>
      </c>
      <c r="CD47" s="137">
        <f t="shared" ca="1" si="37"/>
        <v>0</v>
      </c>
      <c r="CE47" s="136">
        <f t="shared" ca="1" si="37"/>
        <v>0</v>
      </c>
      <c r="CF47" s="137">
        <f t="shared" ca="1" si="37"/>
        <v>0</v>
      </c>
      <c r="CG47" s="136">
        <f t="shared" ca="1" si="27"/>
        <v>0</v>
      </c>
      <c r="CH47" s="137">
        <f t="shared" ca="1" si="27"/>
        <v>0</v>
      </c>
      <c r="CI47" s="136">
        <f t="shared" ca="1" si="27"/>
        <v>0</v>
      </c>
      <c r="CJ47" s="137">
        <f t="shared" ca="1" si="27"/>
        <v>0</v>
      </c>
      <c r="CK47" s="136">
        <f t="shared" ca="1" si="27"/>
        <v>0</v>
      </c>
      <c r="CL47" s="137">
        <f t="shared" ca="1" si="30"/>
        <v>0</v>
      </c>
      <c r="CM47" s="136">
        <f t="shared" ca="1" si="31"/>
        <v>0</v>
      </c>
      <c r="CN47" s="110">
        <f t="shared" si="19"/>
        <v>7</v>
      </c>
      <c r="CO47" s="110">
        <f t="shared" ca="1" si="32"/>
        <v>70</v>
      </c>
      <c r="CP47" s="110">
        <f t="shared" ca="1" si="32"/>
        <v>70</v>
      </c>
      <c r="CQ47" s="198">
        <f t="shared" ca="1" si="32"/>
        <v>88.9</v>
      </c>
      <c r="CR47" s="225">
        <f t="shared" ca="1" si="32"/>
        <v>158.9</v>
      </c>
      <c r="CS47" s="215">
        <f t="shared" si="25"/>
        <v>31</v>
      </c>
      <c r="CT47" s="216">
        <f t="shared" si="20"/>
        <v>0</v>
      </c>
      <c r="CU47" s="217">
        <f>(CS47*30)/PATRÓN!$N$4 - CT47</f>
        <v>2.547945205479452</v>
      </c>
      <c r="CV47" s="217">
        <f>(CS47*6)/PATRÓN!$N$4</f>
        <v>0.50958904109589043</v>
      </c>
      <c r="CW47" s="216">
        <f t="shared" ca="1" si="21"/>
        <v>0</v>
      </c>
      <c r="CX47" s="219">
        <f t="shared" si="22"/>
        <v>0</v>
      </c>
      <c r="CY47" s="230">
        <f t="shared" si="23"/>
        <v>0</v>
      </c>
      <c r="CZ47" s="227">
        <f>(PATRÓN!$A$5*(CS47-CT47))/(PATRÓN!$N$4-30)*AM47</f>
        <v>151.99253731343285</v>
      </c>
      <c r="DA47" s="211">
        <f t="shared" ca="1" si="46"/>
        <v>6.9074626865671576</v>
      </c>
      <c r="DB47" s="211">
        <f t="shared" si="24"/>
        <v>151.99253731343285</v>
      </c>
      <c r="DC47" s="212">
        <f t="shared" ca="1" si="47"/>
        <v>6.9074626865671576</v>
      </c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</row>
    <row r="48" spans="1:136" ht="33.75" customHeight="1" thickBot="1" x14ac:dyDescent="0.4">
      <c r="A48" s="61">
        <f>Plantilla!A49</f>
        <v>0</v>
      </c>
      <c r="B48" s="185">
        <v>42</v>
      </c>
      <c r="C48" s="62">
        <f>Plantilla!F48</f>
        <v>1</v>
      </c>
      <c r="D48" s="68">
        <f>Plantilla!C49</f>
        <v>0</v>
      </c>
      <c r="E48" s="67">
        <v>42</v>
      </c>
      <c r="F48" s="336" t="s">
        <v>183</v>
      </c>
      <c r="G48" s="351" t="s">
        <v>31</v>
      </c>
      <c r="H48" s="351" t="s">
        <v>4</v>
      </c>
      <c r="I48" s="355" t="s">
        <v>31</v>
      </c>
      <c r="J48" s="351" t="s">
        <v>31</v>
      </c>
      <c r="K48" s="351" t="s">
        <v>31</v>
      </c>
      <c r="L48" s="356" t="s">
        <v>32</v>
      </c>
      <c r="M48" s="337" t="s">
        <v>140</v>
      </c>
      <c r="N48" s="338" t="s">
        <v>4</v>
      </c>
      <c r="O48" s="351" t="s">
        <v>4</v>
      </c>
      <c r="P48" s="148" t="s">
        <v>4</v>
      </c>
      <c r="Q48" s="338" t="s">
        <v>4</v>
      </c>
      <c r="R48" s="148" t="s">
        <v>4</v>
      </c>
      <c r="S48" s="148" t="s">
        <v>31</v>
      </c>
      <c r="T48" s="148" t="s">
        <v>31</v>
      </c>
      <c r="U48" s="148" t="s">
        <v>31</v>
      </c>
      <c r="V48" s="338" t="s">
        <v>31</v>
      </c>
      <c r="W48" s="148" t="s">
        <v>4</v>
      </c>
      <c r="X48" s="148" t="s">
        <v>32</v>
      </c>
      <c r="Y48" s="148" t="s">
        <v>32</v>
      </c>
      <c r="Z48" s="148" t="s">
        <v>140</v>
      </c>
      <c r="AA48" s="148" t="s">
        <v>140</v>
      </c>
      <c r="AB48" s="337" t="s">
        <v>31</v>
      </c>
      <c r="AC48" s="148" t="s">
        <v>31</v>
      </c>
      <c r="AD48" s="356" t="s">
        <v>32</v>
      </c>
      <c r="AE48" s="337" t="s">
        <v>140</v>
      </c>
      <c r="AF48" s="338" t="s">
        <v>5</v>
      </c>
      <c r="AG48" s="337" t="s">
        <v>4</v>
      </c>
      <c r="AH48" s="148" t="s">
        <v>32</v>
      </c>
      <c r="AI48" s="148" t="s">
        <v>140</v>
      </c>
      <c r="AJ48" s="148" t="s">
        <v>4</v>
      </c>
      <c r="AK48" s="148" t="s">
        <v>31</v>
      </c>
      <c r="AL48" s="130"/>
      <c r="AM48" s="111">
        <f>VLOOKUP($E48,Plantilla!D:F,3,FALSE)</f>
        <v>1</v>
      </c>
      <c r="AN48" s="140">
        <f t="shared" ca="1" si="42"/>
        <v>1</v>
      </c>
      <c r="AO48" s="133">
        <f t="shared" ca="1" si="42"/>
        <v>11</v>
      </c>
      <c r="AP48" s="132">
        <f t="shared" ca="1" si="42"/>
        <v>5</v>
      </c>
      <c r="AQ48" s="133">
        <f t="shared" ca="1" si="42"/>
        <v>0</v>
      </c>
      <c r="AR48" s="132">
        <f t="shared" ca="1" si="42"/>
        <v>0</v>
      </c>
      <c r="AS48" s="133">
        <f t="shared" ca="1" si="42"/>
        <v>0</v>
      </c>
      <c r="AT48" s="132">
        <f t="shared" ca="1" si="42"/>
        <v>0</v>
      </c>
      <c r="AU48" s="133">
        <f t="shared" ca="1" si="42"/>
        <v>0</v>
      </c>
      <c r="AV48" s="132">
        <f t="shared" ca="1" si="42"/>
        <v>0</v>
      </c>
      <c r="AW48" s="133">
        <f t="shared" ca="1" si="42"/>
        <v>0</v>
      </c>
      <c r="AX48" s="132">
        <f t="shared" ca="1" si="42"/>
        <v>0</v>
      </c>
      <c r="AY48" s="133">
        <f t="shared" ca="1" si="42"/>
        <v>0</v>
      </c>
      <c r="AZ48" s="132">
        <f t="shared" ca="1" si="42"/>
        <v>0</v>
      </c>
      <c r="BA48" s="133">
        <f t="shared" ca="1" si="42"/>
        <v>0</v>
      </c>
      <c r="BB48" s="132">
        <f t="shared" ca="1" si="42"/>
        <v>0</v>
      </c>
      <c r="BC48" s="133">
        <f t="shared" ca="1" si="42"/>
        <v>0</v>
      </c>
      <c r="BD48" s="132">
        <f t="shared" ca="1" si="43"/>
        <v>0</v>
      </c>
      <c r="BE48" s="133">
        <f t="shared" ca="1" si="29"/>
        <v>0</v>
      </c>
      <c r="BF48" s="132">
        <f t="shared" ca="1" si="29"/>
        <v>0</v>
      </c>
      <c r="BG48" s="133">
        <f t="shared" ca="1" si="29"/>
        <v>0</v>
      </c>
      <c r="BH48" s="132">
        <f t="shared" ca="1" si="29"/>
        <v>0</v>
      </c>
      <c r="BI48" s="133">
        <f t="shared" ca="1" si="29"/>
        <v>0</v>
      </c>
      <c r="BJ48" s="132">
        <f t="shared" ca="1" si="29"/>
        <v>0</v>
      </c>
      <c r="BK48" s="110">
        <f t="shared" si="16"/>
        <v>5</v>
      </c>
      <c r="BL48" s="110">
        <f t="shared" si="44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84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50</v>
      </c>
      <c r="BO48" s="194">
        <f t="shared" ca="1" si="17"/>
        <v>63.5</v>
      </c>
      <c r="BP48" s="195">
        <f t="shared" ca="1" si="45"/>
        <v>147.5</v>
      </c>
      <c r="BQ48" s="134">
        <f t="shared" ca="1" si="38"/>
        <v>1</v>
      </c>
      <c r="BR48" s="137">
        <f t="shared" ca="1" si="39"/>
        <v>11</v>
      </c>
      <c r="BS48" s="136">
        <f t="shared" ca="1" si="40"/>
        <v>5</v>
      </c>
      <c r="BT48" s="137">
        <f t="shared" ca="1" si="37"/>
        <v>0</v>
      </c>
      <c r="BU48" s="136">
        <f t="shared" ca="1" si="37"/>
        <v>0</v>
      </c>
      <c r="BV48" s="137">
        <f t="shared" ca="1" si="37"/>
        <v>0</v>
      </c>
      <c r="BW48" s="136">
        <f t="shared" ca="1" si="37"/>
        <v>0</v>
      </c>
      <c r="BX48" s="137">
        <f t="shared" ca="1" si="37"/>
        <v>0</v>
      </c>
      <c r="BY48" s="136">
        <f t="shared" ca="1" si="37"/>
        <v>0</v>
      </c>
      <c r="BZ48" s="137">
        <f t="shared" ca="1" si="37"/>
        <v>0</v>
      </c>
      <c r="CA48" s="136">
        <f t="shared" ca="1" si="37"/>
        <v>0</v>
      </c>
      <c r="CB48" s="137">
        <f t="shared" ca="1" si="37"/>
        <v>0</v>
      </c>
      <c r="CC48" s="136">
        <f t="shared" ca="1" si="37"/>
        <v>0</v>
      </c>
      <c r="CD48" s="137">
        <f t="shared" ca="1" si="37"/>
        <v>0</v>
      </c>
      <c r="CE48" s="136">
        <f t="shared" ca="1" si="37"/>
        <v>0</v>
      </c>
      <c r="CF48" s="137">
        <f t="shared" ca="1" si="37"/>
        <v>0</v>
      </c>
      <c r="CG48" s="136">
        <f t="shared" ca="1" si="27"/>
        <v>0</v>
      </c>
      <c r="CH48" s="137">
        <f t="shared" ca="1" si="27"/>
        <v>0</v>
      </c>
      <c r="CI48" s="136">
        <f t="shared" ca="1" si="27"/>
        <v>0</v>
      </c>
      <c r="CJ48" s="137">
        <f t="shared" ca="1" si="27"/>
        <v>0</v>
      </c>
      <c r="CK48" s="136">
        <f t="shared" ca="1" si="27"/>
        <v>0</v>
      </c>
      <c r="CL48" s="137">
        <f t="shared" ca="1" si="30"/>
        <v>0</v>
      </c>
      <c r="CM48" s="136">
        <f t="shared" ca="1" si="31"/>
        <v>0</v>
      </c>
      <c r="CN48" s="110">
        <f t="shared" si="19"/>
        <v>5</v>
      </c>
      <c r="CO48" s="110">
        <f t="shared" ca="1" si="32"/>
        <v>84</v>
      </c>
      <c r="CP48" s="110">
        <f t="shared" ca="1" si="32"/>
        <v>50</v>
      </c>
      <c r="CQ48" s="198">
        <f t="shared" ca="1" si="32"/>
        <v>63.5</v>
      </c>
      <c r="CR48" s="225">
        <f t="shared" ca="1" si="32"/>
        <v>147.5</v>
      </c>
      <c r="CS48" s="215">
        <f t="shared" si="25"/>
        <v>31</v>
      </c>
      <c r="CT48" s="216">
        <f t="shared" si="20"/>
        <v>0</v>
      </c>
      <c r="CU48" s="217">
        <f>(CS48*30)/PATRÓN!$N$4 - CT48</f>
        <v>2.547945205479452</v>
      </c>
      <c r="CV48" s="217">
        <f>(CS48*6)/PATRÓN!$N$4</f>
        <v>0.50958904109589043</v>
      </c>
      <c r="CW48" s="216">
        <f t="shared" ca="1" si="21"/>
        <v>0</v>
      </c>
      <c r="CX48" s="219">
        <f t="shared" si="22"/>
        <v>0</v>
      </c>
      <c r="CY48" s="230">
        <f t="shared" si="23"/>
        <v>0</v>
      </c>
      <c r="CZ48" s="227">
        <f>(PATRÓN!$A$5*(CS48-CT48))/(PATRÓN!$N$4-30)*AM48</f>
        <v>151.99253731343285</v>
      </c>
      <c r="DA48" s="211">
        <f t="shared" ca="1" si="46"/>
        <v>-4.4925373134328481</v>
      </c>
      <c r="DB48" s="211">
        <f t="shared" si="24"/>
        <v>151.99253731343285</v>
      </c>
      <c r="DC48" s="212">
        <f t="shared" ca="1" si="47"/>
        <v>-4.4925373134328481</v>
      </c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</row>
    <row r="49" spans="1:136" ht="33.75" customHeight="1" thickBot="1" x14ac:dyDescent="0.4">
      <c r="A49" s="61">
        <f>Plantilla!A50</f>
        <v>0</v>
      </c>
      <c r="B49" s="185"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184</v>
      </c>
      <c r="G49" s="351" t="s">
        <v>31</v>
      </c>
      <c r="H49" s="351" t="s">
        <v>31</v>
      </c>
      <c r="I49" s="351" t="s">
        <v>31</v>
      </c>
      <c r="J49" s="351" t="s">
        <v>32</v>
      </c>
      <c r="K49" s="351" t="s">
        <v>32</v>
      </c>
      <c r="L49" s="351" t="s">
        <v>140</v>
      </c>
      <c r="M49" s="351" t="s">
        <v>140</v>
      </c>
      <c r="N49" s="351" t="s">
        <v>4</v>
      </c>
      <c r="O49" s="351" t="s">
        <v>4</v>
      </c>
      <c r="P49" s="337" t="s">
        <v>5</v>
      </c>
      <c r="Q49" s="356" t="s">
        <v>5</v>
      </c>
      <c r="R49" s="351" t="s">
        <v>31</v>
      </c>
      <c r="S49" s="356" t="s">
        <v>31</v>
      </c>
      <c r="T49" s="338" t="s">
        <v>4</v>
      </c>
      <c r="U49" s="356" t="s">
        <v>5</v>
      </c>
      <c r="V49" s="148" t="s">
        <v>4</v>
      </c>
      <c r="W49" s="148" t="s">
        <v>4</v>
      </c>
      <c r="X49" s="148" t="s">
        <v>4</v>
      </c>
      <c r="Y49" s="148" t="s">
        <v>4</v>
      </c>
      <c r="Z49" s="148" t="s">
        <v>31</v>
      </c>
      <c r="AA49" s="337" t="s">
        <v>32</v>
      </c>
      <c r="AB49" s="337" t="s">
        <v>140</v>
      </c>
      <c r="AC49" s="148" t="s">
        <v>4</v>
      </c>
      <c r="AD49" s="338" t="s">
        <v>31</v>
      </c>
      <c r="AE49" s="338" t="s">
        <v>4</v>
      </c>
      <c r="AF49" s="148" t="s">
        <v>31</v>
      </c>
      <c r="AG49" s="148" t="s">
        <v>4</v>
      </c>
      <c r="AH49" s="148" t="s">
        <v>32</v>
      </c>
      <c r="AI49" s="148" t="s">
        <v>32</v>
      </c>
      <c r="AJ49" s="148" t="s">
        <v>140</v>
      </c>
      <c r="AK49" s="148" t="s">
        <v>140</v>
      </c>
      <c r="AL49" s="130"/>
      <c r="AM49" s="111">
        <f>VLOOKUP($E49,Plantilla!D:F,3,FALSE)</f>
        <v>1</v>
      </c>
      <c r="AN49" s="140">
        <f t="shared" ca="1" si="42"/>
        <v>3</v>
      </c>
      <c r="AO49" s="133">
        <f t="shared" ca="1" si="42"/>
        <v>8</v>
      </c>
      <c r="AP49" s="132">
        <f t="shared" ca="1" si="42"/>
        <v>5</v>
      </c>
      <c r="AQ49" s="133">
        <f t="shared" ca="1" si="42"/>
        <v>0</v>
      </c>
      <c r="AR49" s="132">
        <f t="shared" ca="1" si="42"/>
        <v>0</v>
      </c>
      <c r="AS49" s="133">
        <f t="shared" ca="1" si="42"/>
        <v>0</v>
      </c>
      <c r="AT49" s="132">
        <f t="shared" ca="1" si="42"/>
        <v>0</v>
      </c>
      <c r="AU49" s="133">
        <f t="shared" ca="1" si="42"/>
        <v>0</v>
      </c>
      <c r="AV49" s="132">
        <f t="shared" ca="1" si="42"/>
        <v>0</v>
      </c>
      <c r="AW49" s="133">
        <f t="shared" ca="1" si="42"/>
        <v>0</v>
      </c>
      <c r="AX49" s="132">
        <f t="shared" ca="1" si="42"/>
        <v>0</v>
      </c>
      <c r="AY49" s="133">
        <f t="shared" ca="1" si="42"/>
        <v>0</v>
      </c>
      <c r="AZ49" s="132">
        <f t="shared" ca="1" si="42"/>
        <v>0</v>
      </c>
      <c r="BA49" s="133">
        <f t="shared" ca="1" si="42"/>
        <v>0</v>
      </c>
      <c r="BB49" s="132">
        <f t="shared" ca="1" si="42"/>
        <v>0</v>
      </c>
      <c r="BC49" s="133">
        <f t="shared" ca="1" si="42"/>
        <v>0</v>
      </c>
      <c r="BD49" s="132">
        <f t="shared" ca="1" si="43"/>
        <v>0</v>
      </c>
      <c r="BE49" s="133">
        <f t="shared" ca="1" si="29"/>
        <v>0</v>
      </c>
      <c r="BF49" s="132">
        <f t="shared" ca="1" si="29"/>
        <v>0</v>
      </c>
      <c r="BG49" s="133">
        <f t="shared" ca="1" si="29"/>
        <v>0</v>
      </c>
      <c r="BH49" s="132">
        <f t="shared" ca="1" si="29"/>
        <v>0</v>
      </c>
      <c r="BI49" s="133">
        <f t="shared" ca="1" si="29"/>
        <v>0</v>
      </c>
      <c r="BJ49" s="132">
        <f t="shared" ca="1" si="29"/>
        <v>0</v>
      </c>
      <c r="BK49" s="110">
        <f t="shared" si="16"/>
        <v>5</v>
      </c>
      <c r="BL49" s="110">
        <f t="shared" si="44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77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50</v>
      </c>
      <c r="BO49" s="194">
        <f t="shared" ca="1" si="17"/>
        <v>63.5</v>
      </c>
      <c r="BP49" s="195">
        <f t="shared" ca="1" si="45"/>
        <v>140.5</v>
      </c>
      <c r="BQ49" s="134">
        <f t="shared" ca="1" si="38"/>
        <v>3</v>
      </c>
      <c r="BR49" s="137">
        <f t="shared" ca="1" si="39"/>
        <v>8</v>
      </c>
      <c r="BS49" s="136">
        <f t="shared" ca="1" si="40"/>
        <v>5</v>
      </c>
      <c r="BT49" s="137">
        <f t="shared" ca="1" si="37"/>
        <v>0</v>
      </c>
      <c r="BU49" s="136">
        <f t="shared" ca="1" si="37"/>
        <v>0</v>
      </c>
      <c r="BV49" s="137">
        <f t="shared" ca="1" si="37"/>
        <v>0</v>
      </c>
      <c r="BW49" s="136">
        <f t="shared" ca="1" si="37"/>
        <v>0</v>
      </c>
      <c r="BX49" s="137">
        <f t="shared" ca="1" si="37"/>
        <v>0</v>
      </c>
      <c r="BY49" s="136">
        <f t="shared" ca="1" si="37"/>
        <v>0</v>
      </c>
      <c r="BZ49" s="137">
        <f t="shared" ca="1" si="37"/>
        <v>0</v>
      </c>
      <c r="CA49" s="136">
        <f t="shared" ca="1" si="37"/>
        <v>0</v>
      </c>
      <c r="CB49" s="137">
        <f t="shared" ca="1" si="37"/>
        <v>0</v>
      </c>
      <c r="CC49" s="136">
        <f t="shared" ca="1" si="37"/>
        <v>0</v>
      </c>
      <c r="CD49" s="137">
        <f t="shared" ca="1" si="37"/>
        <v>0</v>
      </c>
      <c r="CE49" s="136">
        <f t="shared" ca="1" si="37"/>
        <v>0</v>
      </c>
      <c r="CF49" s="137">
        <f t="shared" ca="1" si="37"/>
        <v>0</v>
      </c>
      <c r="CG49" s="136">
        <f t="shared" ca="1" si="27"/>
        <v>0</v>
      </c>
      <c r="CH49" s="137">
        <f t="shared" ca="1" si="27"/>
        <v>0</v>
      </c>
      <c r="CI49" s="136">
        <f t="shared" ca="1" si="27"/>
        <v>0</v>
      </c>
      <c r="CJ49" s="137">
        <f t="shared" ca="1" si="27"/>
        <v>0</v>
      </c>
      <c r="CK49" s="136">
        <f t="shared" ca="1" si="27"/>
        <v>0</v>
      </c>
      <c r="CL49" s="137">
        <f t="shared" ca="1" si="30"/>
        <v>0</v>
      </c>
      <c r="CM49" s="136">
        <f t="shared" ca="1" si="31"/>
        <v>0</v>
      </c>
      <c r="CN49" s="110">
        <f t="shared" si="19"/>
        <v>5</v>
      </c>
      <c r="CO49" s="110">
        <f t="shared" ca="1" si="32"/>
        <v>77</v>
      </c>
      <c r="CP49" s="110">
        <f t="shared" ca="1" si="32"/>
        <v>50</v>
      </c>
      <c r="CQ49" s="198">
        <f t="shared" ca="1" si="32"/>
        <v>63.5</v>
      </c>
      <c r="CR49" s="225">
        <f t="shared" ca="1" si="32"/>
        <v>140.5</v>
      </c>
      <c r="CS49" s="215">
        <f t="shared" si="25"/>
        <v>31</v>
      </c>
      <c r="CT49" s="216">
        <f t="shared" si="20"/>
        <v>0</v>
      </c>
      <c r="CU49" s="217">
        <f>(CS49*30)/PATRÓN!$N$4 - CT49</f>
        <v>2.547945205479452</v>
      </c>
      <c r="CV49" s="217">
        <f>(CS49*6)/PATRÓN!$N$4</f>
        <v>0.50958904109589043</v>
      </c>
      <c r="CW49" s="216">
        <f t="shared" ca="1" si="21"/>
        <v>0</v>
      </c>
      <c r="CX49" s="219">
        <f t="shared" si="22"/>
        <v>0</v>
      </c>
      <c r="CY49" s="230">
        <f t="shared" si="23"/>
        <v>0</v>
      </c>
      <c r="CZ49" s="227">
        <f>(PATRÓN!$A$5*(CS49-CT49))/(PATRÓN!$N$4-30)*AM49</f>
        <v>151.99253731343285</v>
      </c>
      <c r="DA49" s="211">
        <f t="shared" ca="1" si="46"/>
        <v>-11.492537313432848</v>
      </c>
      <c r="DB49" s="211">
        <f t="shared" si="24"/>
        <v>151.99253731343285</v>
      </c>
      <c r="DC49" s="212">
        <f t="shared" ca="1" si="47"/>
        <v>-11.492537313432848</v>
      </c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</row>
    <row r="50" spans="1:136" ht="33.75" customHeight="1" thickBot="1" x14ac:dyDescent="0.4">
      <c r="A50" s="61">
        <f>Plantilla!A51</f>
        <v>0</v>
      </c>
      <c r="B50" s="185"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185</v>
      </c>
      <c r="G50" s="351" t="s">
        <v>32</v>
      </c>
      <c r="H50" s="351" t="s">
        <v>140</v>
      </c>
      <c r="I50" s="355" t="s">
        <v>211</v>
      </c>
      <c r="J50" s="355" t="s">
        <v>140</v>
      </c>
      <c r="K50" s="351" t="s">
        <v>4</v>
      </c>
      <c r="L50" s="351" t="s">
        <v>4</v>
      </c>
      <c r="M50" s="351" t="s">
        <v>31</v>
      </c>
      <c r="N50" s="351" t="s">
        <v>31</v>
      </c>
      <c r="O50" s="351" t="s">
        <v>31</v>
      </c>
      <c r="P50" s="340" t="s">
        <v>215</v>
      </c>
      <c r="Q50" s="338" t="s">
        <v>4</v>
      </c>
      <c r="R50" s="148" t="s">
        <v>217</v>
      </c>
      <c r="S50" s="337" t="s">
        <v>32</v>
      </c>
      <c r="T50" s="337" t="s">
        <v>140</v>
      </c>
      <c r="U50" s="338" t="s">
        <v>4</v>
      </c>
      <c r="V50" s="148" t="s">
        <v>32</v>
      </c>
      <c r="W50" s="148" t="s">
        <v>140</v>
      </c>
      <c r="X50" s="338" t="s">
        <v>31</v>
      </c>
      <c r="Y50" s="148" t="s">
        <v>4</v>
      </c>
      <c r="Z50" s="148" t="s">
        <v>8</v>
      </c>
      <c r="AA50" s="148" t="s">
        <v>31</v>
      </c>
      <c r="AB50" s="148" t="s">
        <v>31</v>
      </c>
      <c r="AC50" s="148" t="s">
        <v>4</v>
      </c>
      <c r="AD50" s="148" t="s">
        <v>5</v>
      </c>
      <c r="AE50" s="148" t="s">
        <v>5</v>
      </c>
      <c r="AF50" s="338" t="s">
        <v>32</v>
      </c>
      <c r="AG50" s="148" t="s">
        <v>32</v>
      </c>
      <c r="AH50" s="148" t="s">
        <v>140</v>
      </c>
      <c r="AI50" s="342" t="s">
        <v>140</v>
      </c>
      <c r="AJ50" s="148" t="s">
        <v>31</v>
      </c>
      <c r="AK50" s="338" t="s">
        <v>4</v>
      </c>
      <c r="AL50" s="130"/>
      <c r="AM50" s="111">
        <f>VLOOKUP($E50,Plantilla!D:F,3,FALSE)</f>
        <v>1</v>
      </c>
      <c r="AN50" s="140">
        <f t="shared" ca="1" si="42"/>
        <v>2</v>
      </c>
      <c r="AO50" s="133">
        <f t="shared" ca="1" si="42"/>
        <v>8</v>
      </c>
      <c r="AP50" s="132">
        <f t="shared" ca="1" si="42"/>
        <v>6</v>
      </c>
      <c r="AQ50" s="133">
        <f t="shared" ca="1" si="42"/>
        <v>0</v>
      </c>
      <c r="AR50" s="132">
        <f t="shared" ca="1" si="42"/>
        <v>0</v>
      </c>
      <c r="AS50" s="133">
        <f t="shared" ca="1" si="42"/>
        <v>0</v>
      </c>
      <c r="AT50" s="132">
        <f t="shared" ca="1" si="42"/>
        <v>0</v>
      </c>
      <c r="AU50" s="133">
        <f t="shared" ca="1" si="42"/>
        <v>0</v>
      </c>
      <c r="AV50" s="132">
        <f t="shared" ca="1" si="42"/>
        <v>0</v>
      </c>
      <c r="AW50" s="133">
        <f t="shared" ca="1" si="42"/>
        <v>0</v>
      </c>
      <c r="AX50" s="132">
        <f t="shared" ca="1" si="42"/>
        <v>0</v>
      </c>
      <c r="AY50" s="133">
        <f t="shared" ca="1" si="42"/>
        <v>0</v>
      </c>
      <c r="AZ50" s="132">
        <f t="shared" ca="1" si="42"/>
        <v>0</v>
      </c>
      <c r="BA50" s="133">
        <f t="shared" ca="1" si="42"/>
        <v>0</v>
      </c>
      <c r="BB50" s="132">
        <f t="shared" ca="1" si="42"/>
        <v>0</v>
      </c>
      <c r="BC50" s="133">
        <f t="shared" ca="1" si="42"/>
        <v>0</v>
      </c>
      <c r="BD50" s="132">
        <f t="shared" ca="1" si="43"/>
        <v>0</v>
      </c>
      <c r="BE50" s="133">
        <f t="shared" ca="1" si="29"/>
        <v>0</v>
      </c>
      <c r="BF50" s="132">
        <f t="shared" ca="1" si="29"/>
        <v>0</v>
      </c>
      <c r="BG50" s="133">
        <f t="shared" ca="1" si="29"/>
        <v>0</v>
      </c>
      <c r="BH50" s="132">
        <f t="shared" ca="1" si="29"/>
        <v>0</v>
      </c>
      <c r="BI50" s="133">
        <f t="shared" ca="1" si="29"/>
        <v>0</v>
      </c>
      <c r="BJ50" s="132">
        <f t="shared" ca="1" si="29"/>
        <v>0</v>
      </c>
      <c r="BK50" s="110">
        <f t="shared" si="16"/>
        <v>6</v>
      </c>
      <c r="BL50" s="110">
        <f t="shared" si="44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70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60</v>
      </c>
      <c r="BO50" s="194">
        <f t="shared" ca="1" si="17"/>
        <v>76.2</v>
      </c>
      <c r="BP50" s="195">
        <f t="shared" ca="1" si="45"/>
        <v>146.19999999999999</v>
      </c>
      <c r="BQ50" s="134">
        <f t="shared" ca="1" si="38"/>
        <v>2</v>
      </c>
      <c r="BR50" s="137">
        <f t="shared" ca="1" si="39"/>
        <v>8</v>
      </c>
      <c r="BS50" s="136">
        <f t="shared" ca="1" si="40"/>
        <v>6</v>
      </c>
      <c r="BT50" s="137">
        <f t="shared" ca="1" si="37"/>
        <v>0</v>
      </c>
      <c r="BU50" s="136">
        <f t="shared" ca="1" si="37"/>
        <v>0</v>
      </c>
      <c r="BV50" s="137">
        <f t="shared" ca="1" si="37"/>
        <v>0</v>
      </c>
      <c r="BW50" s="136">
        <f t="shared" ca="1" si="37"/>
        <v>0</v>
      </c>
      <c r="BX50" s="137">
        <f t="shared" ca="1" si="37"/>
        <v>0</v>
      </c>
      <c r="BY50" s="136">
        <f t="shared" ca="1" si="37"/>
        <v>0</v>
      </c>
      <c r="BZ50" s="137">
        <f t="shared" ca="1" si="37"/>
        <v>0</v>
      </c>
      <c r="CA50" s="136">
        <f t="shared" ca="1" si="37"/>
        <v>0</v>
      </c>
      <c r="CB50" s="137">
        <f t="shared" ca="1" si="37"/>
        <v>0</v>
      </c>
      <c r="CC50" s="136">
        <f t="shared" ca="1" si="37"/>
        <v>0</v>
      </c>
      <c r="CD50" s="137">
        <f t="shared" ca="1" si="37"/>
        <v>0</v>
      </c>
      <c r="CE50" s="136">
        <f t="shared" ca="1" si="37"/>
        <v>0</v>
      </c>
      <c r="CF50" s="137">
        <f t="shared" ca="1" si="37"/>
        <v>0</v>
      </c>
      <c r="CG50" s="136">
        <f t="shared" ca="1" si="27"/>
        <v>0</v>
      </c>
      <c r="CH50" s="137">
        <f t="shared" ca="1" si="27"/>
        <v>0</v>
      </c>
      <c r="CI50" s="136">
        <f t="shared" ca="1" si="27"/>
        <v>0</v>
      </c>
      <c r="CJ50" s="137">
        <f t="shared" ca="1" si="27"/>
        <v>0</v>
      </c>
      <c r="CK50" s="136">
        <f t="shared" ca="1" si="27"/>
        <v>0</v>
      </c>
      <c r="CL50" s="137">
        <f t="shared" ca="1" si="30"/>
        <v>0</v>
      </c>
      <c r="CM50" s="136">
        <f t="shared" ca="1" si="31"/>
        <v>0</v>
      </c>
      <c r="CN50" s="110">
        <f t="shared" si="19"/>
        <v>6</v>
      </c>
      <c r="CO50" s="110">
        <f t="shared" ca="1" si="32"/>
        <v>70</v>
      </c>
      <c r="CP50" s="110">
        <f t="shared" ca="1" si="32"/>
        <v>60</v>
      </c>
      <c r="CQ50" s="198">
        <f t="shared" ca="1" si="32"/>
        <v>76.2</v>
      </c>
      <c r="CR50" s="225">
        <f t="shared" ca="1" si="32"/>
        <v>146.19999999999999</v>
      </c>
      <c r="CS50" s="215">
        <f t="shared" si="25"/>
        <v>31</v>
      </c>
      <c r="CT50" s="216">
        <f t="shared" si="20"/>
        <v>1</v>
      </c>
      <c r="CU50" s="217">
        <f>(CS50*30)/PATRÓN!$N$4 - CT50</f>
        <v>1.547945205479452</v>
      </c>
      <c r="CV50" s="217">
        <f>(CS50*6)/PATRÓN!$N$4</f>
        <v>0.50958904109589043</v>
      </c>
      <c r="CW50" s="216">
        <f t="shared" ca="1" si="21"/>
        <v>0</v>
      </c>
      <c r="CX50" s="219">
        <f t="shared" si="22"/>
        <v>0</v>
      </c>
      <c r="CY50" s="230">
        <f t="shared" si="23"/>
        <v>0</v>
      </c>
      <c r="CZ50" s="227">
        <f>(PATRÓN!$A$5*(CS50-CT50))/(PATRÓN!$N$4-30)*AM50</f>
        <v>147.08955223880596</v>
      </c>
      <c r="DA50" s="211">
        <f t="shared" ca="1" si="46"/>
        <v>-0.889552238805976</v>
      </c>
      <c r="DB50" s="211">
        <f t="shared" si="24"/>
        <v>147.08955223880596</v>
      </c>
      <c r="DC50" s="212">
        <f t="shared" ca="1" si="47"/>
        <v>-0.889552238805976</v>
      </c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</row>
    <row r="51" spans="1:136" ht="33.75" customHeight="1" thickBot="1" x14ac:dyDescent="0.4">
      <c r="A51" s="61">
        <f>Plantilla!A52</f>
        <v>0</v>
      </c>
      <c r="B51" s="185">
        <v>45</v>
      </c>
      <c r="C51" s="62">
        <f>Plantilla!F51</f>
        <v>1</v>
      </c>
      <c r="D51" s="68">
        <f>Plantilla!C51</f>
        <v>0</v>
      </c>
      <c r="E51" s="67">
        <v>45</v>
      </c>
      <c r="F51" s="336" t="s">
        <v>205</v>
      </c>
      <c r="G51" s="351" t="s">
        <v>4</v>
      </c>
      <c r="H51" s="355" t="s">
        <v>31</v>
      </c>
      <c r="I51" s="351" t="s">
        <v>4</v>
      </c>
      <c r="J51" s="351" t="s">
        <v>5</v>
      </c>
      <c r="K51" s="351" t="s">
        <v>5</v>
      </c>
      <c r="L51" s="351" t="s">
        <v>5</v>
      </c>
      <c r="M51" s="355" t="s">
        <v>31</v>
      </c>
      <c r="N51" s="351" t="s">
        <v>4</v>
      </c>
      <c r="O51" s="351" t="s">
        <v>4</v>
      </c>
      <c r="P51" s="148" t="s">
        <v>31</v>
      </c>
      <c r="Q51" s="148" t="s">
        <v>191</v>
      </c>
      <c r="R51" s="338" t="s">
        <v>140</v>
      </c>
      <c r="S51" s="148" t="s">
        <v>31</v>
      </c>
      <c r="T51" s="337" t="s">
        <v>31</v>
      </c>
      <c r="U51" s="337" t="s">
        <v>4</v>
      </c>
      <c r="V51" s="148" t="s">
        <v>4</v>
      </c>
      <c r="W51" s="148" t="s">
        <v>31</v>
      </c>
      <c r="X51" s="148" t="s">
        <v>4</v>
      </c>
      <c r="Y51" s="148" t="s">
        <v>4</v>
      </c>
      <c r="Z51" s="148" t="s">
        <v>31</v>
      </c>
      <c r="AA51" s="148" t="s">
        <v>32</v>
      </c>
      <c r="AB51" s="148" t="s">
        <v>140</v>
      </c>
      <c r="AC51" s="148" t="s">
        <v>4</v>
      </c>
      <c r="AD51" s="148" t="s">
        <v>4</v>
      </c>
      <c r="AE51" s="148" t="s">
        <v>5</v>
      </c>
      <c r="AF51" s="338" t="s">
        <v>31</v>
      </c>
      <c r="AG51" s="338" t="s">
        <v>31</v>
      </c>
      <c r="AH51" s="337" t="s">
        <v>31</v>
      </c>
      <c r="AI51" s="337" t="s">
        <v>31</v>
      </c>
      <c r="AJ51" s="338" t="s">
        <v>4</v>
      </c>
      <c r="AK51" s="148" t="s">
        <v>4</v>
      </c>
      <c r="AL51" s="130"/>
      <c r="AM51" s="111">
        <f>VLOOKUP($E51,Plantilla!D:F,3,FALSE)</f>
        <v>1</v>
      </c>
      <c r="AN51" s="140">
        <f t="shared" ca="1" si="42"/>
        <v>4</v>
      </c>
      <c r="AO51" s="133">
        <f t="shared" ca="1" si="42"/>
        <v>11</v>
      </c>
      <c r="AP51" s="132">
        <f t="shared" ca="1" si="42"/>
        <v>2</v>
      </c>
      <c r="AQ51" s="133">
        <f t="shared" ca="1" si="42"/>
        <v>0</v>
      </c>
      <c r="AR51" s="132">
        <f t="shared" ca="1" si="42"/>
        <v>0</v>
      </c>
      <c r="AS51" s="133">
        <f t="shared" ca="1" si="42"/>
        <v>0</v>
      </c>
      <c r="AT51" s="132">
        <f t="shared" ca="1" si="42"/>
        <v>0</v>
      </c>
      <c r="AU51" s="133">
        <f t="shared" ca="1" si="42"/>
        <v>0</v>
      </c>
      <c r="AV51" s="132">
        <f t="shared" ca="1" si="42"/>
        <v>0</v>
      </c>
      <c r="AW51" s="133">
        <f t="shared" ca="1" si="42"/>
        <v>0</v>
      </c>
      <c r="AX51" s="132">
        <f t="shared" ca="1" si="42"/>
        <v>0</v>
      </c>
      <c r="AY51" s="133">
        <f t="shared" ca="1" si="42"/>
        <v>0</v>
      </c>
      <c r="AZ51" s="132">
        <f t="shared" ca="1" si="42"/>
        <v>0</v>
      </c>
      <c r="BA51" s="133">
        <f t="shared" ca="1" si="42"/>
        <v>0</v>
      </c>
      <c r="BB51" s="132">
        <f t="shared" ca="1" si="42"/>
        <v>0</v>
      </c>
      <c r="BC51" s="133">
        <f t="shared" ca="1" si="42"/>
        <v>0</v>
      </c>
      <c r="BD51" s="132">
        <f t="shared" ca="1" si="43"/>
        <v>0</v>
      </c>
      <c r="BE51" s="133">
        <f t="shared" ref="BE51:BJ51" ca="1" si="49">COUNTIF($G51:$AK51,CONCATENATE("*;",TEXT(CELL("contenido",BE$5),"00"))) +COUNTIF($G51:$AK51,CONCATENATE("*;",TEXT(CELL("contenido",BE$5),"00"),";*")) +COUNTIF($G51:$AK51,CONCATENATE(";*",TEXT(CELL("contenido",BE$5),"00"))) +COUNTIF($G51:$AK51,TEXT(CELL("contenido",BE$5),"00"))</f>
        <v>0</v>
      </c>
      <c r="BF51" s="132">
        <f t="shared" ca="1" si="49"/>
        <v>0</v>
      </c>
      <c r="BG51" s="133">
        <f t="shared" ca="1" si="49"/>
        <v>0</v>
      </c>
      <c r="BH51" s="132">
        <f t="shared" ca="1" si="49"/>
        <v>0</v>
      </c>
      <c r="BI51" s="133">
        <f t="shared" ca="1" si="49"/>
        <v>0</v>
      </c>
      <c r="BJ51" s="132">
        <f t="shared" ca="1" si="49"/>
        <v>0</v>
      </c>
      <c r="BK51" s="110">
        <f t="shared" si="16"/>
        <v>2</v>
      </c>
      <c r="BL51" s="110">
        <f t="shared" si="44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105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20</v>
      </c>
      <c r="BO51" s="194">
        <f t="shared" ca="1" si="17"/>
        <v>25.4</v>
      </c>
      <c r="BP51" s="195">
        <f t="shared" ca="1" si="45"/>
        <v>130.4</v>
      </c>
      <c r="BQ51" s="134">
        <f t="shared" ca="1" si="38"/>
        <v>4</v>
      </c>
      <c r="BR51" s="137">
        <f t="shared" ca="1" si="39"/>
        <v>11</v>
      </c>
      <c r="BS51" s="136">
        <f t="shared" ca="1" si="40"/>
        <v>2</v>
      </c>
      <c r="BT51" s="137">
        <f t="shared" ca="1" si="37"/>
        <v>0</v>
      </c>
      <c r="BU51" s="136">
        <f t="shared" ca="1" si="37"/>
        <v>0</v>
      </c>
      <c r="BV51" s="137">
        <f t="shared" ca="1" si="37"/>
        <v>0</v>
      </c>
      <c r="BW51" s="136">
        <f t="shared" ca="1" si="37"/>
        <v>0</v>
      </c>
      <c r="BX51" s="137">
        <f t="shared" ca="1" si="37"/>
        <v>0</v>
      </c>
      <c r="BY51" s="136">
        <f t="shared" ca="1" si="37"/>
        <v>0</v>
      </c>
      <c r="BZ51" s="137">
        <f t="shared" ca="1" si="37"/>
        <v>0</v>
      </c>
      <c r="CA51" s="136">
        <f t="shared" ca="1" si="37"/>
        <v>0</v>
      </c>
      <c r="CB51" s="137">
        <f t="shared" ca="1" si="37"/>
        <v>0</v>
      </c>
      <c r="CC51" s="136">
        <f t="shared" ca="1" si="37"/>
        <v>0</v>
      </c>
      <c r="CD51" s="137">
        <f t="shared" ca="1" si="37"/>
        <v>0</v>
      </c>
      <c r="CE51" s="136">
        <f t="shared" ca="1" si="37"/>
        <v>0</v>
      </c>
      <c r="CF51" s="137">
        <f t="shared" ca="1" si="37"/>
        <v>0</v>
      </c>
      <c r="CG51" s="136">
        <f t="shared" ca="1" si="27"/>
        <v>0</v>
      </c>
      <c r="CH51" s="137">
        <f t="shared" ca="1" si="27"/>
        <v>0</v>
      </c>
      <c r="CI51" s="136">
        <f t="shared" ca="1" si="27"/>
        <v>0</v>
      </c>
      <c r="CJ51" s="137">
        <f t="shared" ca="1" si="27"/>
        <v>0</v>
      </c>
      <c r="CK51" s="136">
        <f t="shared" ca="1" si="27"/>
        <v>0</v>
      </c>
      <c r="CL51" s="137">
        <f t="shared" ca="1" si="30"/>
        <v>0</v>
      </c>
      <c r="CM51" s="136">
        <f t="shared" ca="1" si="31"/>
        <v>0</v>
      </c>
      <c r="CN51" s="110">
        <f t="shared" si="19"/>
        <v>2</v>
      </c>
      <c r="CO51" s="110">
        <f t="shared" ca="1" si="32"/>
        <v>105</v>
      </c>
      <c r="CP51" s="110">
        <f t="shared" ca="1" si="32"/>
        <v>20</v>
      </c>
      <c r="CQ51" s="198">
        <f t="shared" ca="1" si="32"/>
        <v>25.4</v>
      </c>
      <c r="CR51" s="225">
        <f t="shared" ca="1" si="32"/>
        <v>130.4</v>
      </c>
      <c r="CS51" s="215">
        <f t="shared" si="25"/>
        <v>31</v>
      </c>
      <c r="CT51" s="216">
        <f t="shared" si="20"/>
        <v>0</v>
      </c>
      <c r="CU51" s="217">
        <f>(CS51*30)/PATRÓN!$N$4 - CT51</f>
        <v>2.547945205479452</v>
      </c>
      <c r="CV51" s="217">
        <f>(CS51*6)/PATRÓN!$N$4</f>
        <v>0.50958904109589043</v>
      </c>
      <c r="CW51" s="216">
        <f t="shared" ca="1" si="21"/>
        <v>0</v>
      </c>
      <c r="CX51" s="219">
        <f t="shared" si="22"/>
        <v>0</v>
      </c>
      <c r="CY51" s="230">
        <f t="shared" si="23"/>
        <v>0</v>
      </c>
      <c r="CZ51" s="227">
        <f>(PATRÓN!$A$5*(CS51-CT51))/(PATRÓN!$N$4-30)*AM51</f>
        <v>151.99253731343285</v>
      </c>
      <c r="DA51" s="211">
        <f t="shared" ca="1" si="46"/>
        <v>-21.592537313432842</v>
      </c>
      <c r="DB51" s="211">
        <f t="shared" si="24"/>
        <v>151.99253731343285</v>
      </c>
      <c r="DC51" s="212">
        <f t="shared" ca="1" si="47"/>
        <v>-21.592537313432842</v>
      </c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</row>
    <row r="52" spans="1:136" ht="33.75" customHeight="1" thickBot="1" x14ac:dyDescent="0.4">
      <c r="A52" s="61">
        <f>Plantilla!A53</f>
        <v>0</v>
      </c>
      <c r="B52" s="185"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203</v>
      </c>
      <c r="G52" s="351" t="s">
        <v>4</v>
      </c>
      <c r="H52" s="338" t="s">
        <v>4</v>
      </c>
      <c r="I52" s="338" t="s">
        <v>4</v>
      </c>
      <c r="J52" s="351" t="s">
        <v>31</v>
      </c>
      <c r="K52" s="351" t="s">
        <v>191</v>
      </c>
      <c r="L52" s="148" t="s">
        <v>32</v>
      </c>
      <c r="M52" s="338" t="s">
        <v>140</v>
      </c>
      <c r="N52" s="148" t="s">
        <v>140</v>
      </c>
      <c r="O52" s="338" t="s">
        <v>4</v>
      </c>
      <c r="P52" s="338" t="s">
        <v>32</v>
      </c>
      <c r="Q52" s="338" t="s">
        <v>31</v>
      </c>
      <c r="R52" s="337" t="s">
        <v>4</v>
      </c>
      <c r="S52" s="351" t="s">
        <v>31</v>
      </c>
      <c r="T52" s="351" t="s">
        <v>31</v>
      </c>
      <c r="U52" s="338" t="s">
        <v>31</v>
      </c>
      <c r="V52" s="338" t="s">
        <v>4</v>
      </c>
      <c r="W52" s="148" t="s">
        <v>32</v>
      </c>
      <c r="X52" s="148" t="s">
        <v>140</v>
      </c>
      <c r="Y52" s="338" t="s">
        <v>4</v>
      </c>
      <c r="Z52" s="338" t="s">
        <v>31</v>
      </c>
      <c r="AA52" s="337" t="s">
        <v>236</v>
      </c>
      <c r="AB52" s="356" t="s">
        <v>4</v>
      </c>
      <c r="AC52" s="351" t="s">
        <v>228</v>
      </c>
      <c r="AD52" s="351" t="s">
        <v>228</v>
      </c>
      <c r="AE52" s="351" t="s">
        <v>31</v>
      </c>
      <c r="AF52" s="351" t="s">
        <v>228</v>
      </c>
      <c r="AG52" s="351" t="s">
        <v>228</v>
      </c>
      <c r="AH52" s="351" t="s">
        <v>228</v>
      </c>
      <c r="AI52" s="338" t="s">
        <v>4</v>
      </c>
      <c r="AJ52" s="148" t="s">
        <v>4</v>
      </c>
      <c r="AK52" s="148" t="s">
        <v>4</v>
      </c>
      <c r="AL52" s="130"/>
      <c r="AM52" s="111">
        <f>VLOOKUP($E52,Plantilla!D:F,3,FALSE)</f>
        <v>1</v>
      </c>
      <c r="AN52" s="140">
        <f t="shared" ca="1" si="42"/>
        <v>0</v>
      </c>
      <c r="AO52" s="133">
        <f t="shared" ca="1" si="42"/>
        <v>8</v>
      </c>
      <c r="AP52" s="132">
        <f t="shared" ca="1" si="42"/>
        <v>4</v>
      </c>
      <c r="AQ52" s="133">
        <f t="shared" ca="1" si="42"/>
        <v>0</v>
      </c>
      <c r="AR52" s="132">
        <f t="shared" ca="1" si="42"/>
        <v>0</v>
      </c>
      <c r="AS52" s="133">
        <f t="shared" ca="1" si="42"/>
        <v>0</v>
      </c>
      <c r="AT52" s="132">
        <f t="shared" ca="1" si="42"/>
        <v>0</v>
      </c>
      <c r="AU52" s="133">
        <f t="shared" ca="1" si="42"/>
        <v>0</v>
      </c>
      <c r="AV52" s="132">
        <f t="shared" ca="1" si="42"/>
        <v>0</v>
      </c>
      <c r="AW52" s="133">
        <f t="shared" ca="1" si="42"/>
        <v>0</v>
      </c>
      <c r="AX52" s="132">
        <f t="shared" ca="1" si="42"/>
        <v>0</v>
      </c>
      <c r="AY52" s="133">
        <f t="shared" ca="1" si="42"/>
        <v>0</v>
      </c>
      <c r="AZ52" s="132">
        <f t="shared" ca="1" si="42"/>
        <v>0</v>
      </c>
      <c r="BA52" s="133">
        <f t="shared" ca="1" si="42"/>
        <v>0</v>
      </c>
      <c r="BB52" s="132">
        <f t="shared" ca="1" si="42"/>
        <v>0</v>
      </c>
      <c r="BC52" s="133">
        <f t="shared" ref="BC52:BJ67" ca="1" si="50">COUNTIF($G52:$AK52,CONCATENATE("*;",TEXT(CELL("contenido",BC$5),"00"))) +COUNTIF($G52:$AK52,CONCATENATE("*;",TEXT(CELL("contenido",BC$5),"00"),";*")) +COUNTIF($G52:$AK52,CONCATENATE(";*",TEXT(CELL("contenido",BC$5),"00"))) +COUNTIF($G52:$AK52,TEXT(CELL("contenido",BC$5),"00"))</f>
        <v>0</v>
      </c>
      <c r="BD52" s="132">
        <f t="shared" ca="1" si="50"/>
        <v>5</v>
      </c>
      <c r="BE52" s="133">
        <f t="shared" ca="1" si="50"/>
        <v>0</v>
      </c>
      <c r="BF52" s="132">
        <f t="shared" ca="1" si="50"/>
        <v>0</v>
      </c>
      <c r="BG52" s="133">
        <f t="shared" ca="1" si="50"/>
        <v>0</v>
      </c>
      <c r="BH52" s="132">
        <f t="shared" ca="1" si="50"/>
        <v>0</v>
      </c>
      <c r="BI52" s="133">
        <f t="shared" ca="1" si="50"/>
        <v>0</v>
      </c>
      <c r="BJ52" s="132">
        <f t="shared" ca="1" si="50"/>
        <v>0</v>
      </c>
      <c r="BK52" s="110">
        <f t="shared" si="16"/>
        <v>4</v>
      </c>
      <c r="BL52" s="110">
        <f t="shared" si="44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93.5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40</v>
      </c>
      <c r="BO52" s="194">
        <f t="shared" ca="1" si="17"/>
        <v>50.8</v>
      </c>
      <c r="BP52" s="195">
        <f t="shared" ca="1" si="45"/>
        <v>144.30000000000001</v>
      </c>
      <c r="BQ52" s="134">
        <f t="shared" ca="1" si="38"/>
        <v>0</v>
      </c>
      <c r="BR52" s="137">
        <f t="shared" ca="1" si="39"/>
        <v>8</v>
      </c>
      <c r="BS52" s="136">
        <f t="shared" ca="1" si="40"/>
        <v>4</v>
      </c>
      <c r="BT52" s="137">
        <f t="shared" ca="1" si="37"/>
        <v>0</v>
      </c>
      <c r="BU52" s="136">
        <f t="shared" ca="1" si="37"/>
        <v>0</v>
      </c>
      <c r="BV52" s="137">
        <f t="shared" ca="1" si="37"/>
        <v>0</v>
      </c>
      <c r="BW52" s="136">
        <f t="shared" ca="1" si="37"/>
        <v>0</v>
      </c>
      <c r="BX52" s="137">
        <f t="shared" ca="1" si="37"/>
        <v>0</v>
      </c>
      <c r="BY52" s="136">
        <f t="shared" ca="1" si="37"/>
        <v>0</v>
      </c>
      <c r="BZ52" s="137">
        <f t="shared" ca="1" si="37"/>
        <v>0</v>
      </c>
      <c r="CA52" s="136">
        <f t="shared" ca="1" si="37"/>
        <v>0</v>
      </c>
      <c r="CB52" s="137">
        <f t="shared" ca="1" si="37"/>
        <v>0</v>
      </c>
      <c r="CC52" s="136">
        <f t="shared" ca="1" si="37"/>
        <v>0</v>
      </c>
      <c r="CD52" s="137">
        <f t="shared" ca="1" si="37"/>
        <v>0</v>
      </c>
      <c r="CE52" s="136">
        <f t="shared" ca="1" si="37"/>
        <v>0</v>
      </c>
      <c r="CF52" s="137">
        <f t="shared" ca="1" si="37"/>
        <v>0</v>
      </c>
      <c r="CG52" s="136">
        <f t="shared" ca="1" si="27"/>
        <v>5</v>
      </c>
      <c r="CH52" s="137">
        <f t="shared" ca="1" si="27"/>
        <v>0</v>
      </c>
      <c r="CI52" s="136">
        <f t="shared" ca="1" si="27"/>
        <v>0</v>
      </c>
      <c r="CJ52" s="137">
        <f t="shared" ca="1" si="27"/>
        <v>0</v>
      </c>
      <c r="CK52" s="136">
        <f t="shared" ca="1" si="27"/>
        <v>0</v>
      </c>
      <c r="CL52" s="137">
        <f t="shared" ca="1" si="30"/>
        <v>0</v>
      </c>
      <c r="CM52" s="136">
        <f t="shared" ca="1" si="31"/>
        <v>0</v>
      </c>
      <c r="CN52" s="110">
        <f t="shared" si="19"/>
        <v>4</v>
      </c>
      <c r="CO52" s="110">
        <f t="shared" ca="1" si="32"/>
        <v>93.5</v>
      </c>
      <c r="CP52" s="110">
        <f t="shared" ca="1" si="32"/>
        <v>40</v>
      </c>
      <c r="CQ52" s="198">
        <f t="shared" ca="1" si="32"/>
        <v>50.8</v>
      </c>
      <c r="CR52" s="225">
        <f t="shared" ca="1" si="32"/>
        <v>144.30000000000001</v>
      </c>
      <c r="CS52" s="215">
        <f t="shared" si="25"/>
        <v>31</v>
      </c>
      <c r="CT52" s="216">
        <f t="shared" si="20"/>
        <v>0</v>
      </c>
      <c r="CU52" s="217">
        <f>(CS52*30)/PATRÓN!$N$4 - CT52</f>
        <v>2.547945205479452</v>
      </c>
      <c r="CV52" s="217">
        <f>(CS52*6)/PATRÓN!$N$4</f>
        <v>0.50958904109589043</v>
      </c>
      <c r="CW52" s="216">
        <f t="shared" ca="1" si="21"/>
        <v>0</v>
      </c>
      <c r="CX52" s="219">
        <f t="shared" si="22"/>
        <v>0</v>
      </c>
      <c r="CY52" s="230">
        <f t="shared" si="23"/>
        <v>0</v>
      </c>
      <c r="CZ52" s="227">
        <f>(PATRÓN!$A$5*(CS52-CT52))/(PATRÓN!$N$4-30)*AM52</f>
        <v>151.99253731343285</v>
      </c>
      <c r="DA52" s="211">
        <f t="shared" ca="1" si="46"/>
        <v>-7.6925373134328368</v>
      </c>
      <c r="DB52" s="211">
        <f t="shared" si="24"/>
        <v>151.99253731343285</v>
      </c>
      <c r="DC52" s="212">
        <f t="shared" ca="1" si="47"/>
        <v>-7.6925373134328368</v>
      </c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</row>
    <row r="53" spans="1:136" ht="33.75" customHeight="1" thickBot="1" x14ac:dyDescent="0.4">
      <c r="A53" s="61">
        <f>Plantilla!A54</f>
        <v>0</v>
      </c>
      <c r="B53" s="185"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204</v>
      </c>
      <c r="G53" s="351" t="s">
        <v>32</v>
      </c>
      <c r="H53" s="355" t="s">
        <v>32</v>
      </c>
      <c r="I53" s="351" t="s">
        <v>140</v>
      </c>
      <c r="J53" s="355" t="s">
        <v>140</v>
      </c>
      <c r="K53" s="351" t="s">
        <v>4</v>
      </c>
      <c r="L53" s="351" t="s">
        <v>31</v>
      </c>
      <c r="M53" s="351" t="s">
        <v>31</v>
      </c>
      <c r="N53" s="351" t="s">
        <v>31</v>
      </c>
      <c r="O53" s="351" t="s">
        <v>31</v>
      </c>
      <c r="P53" s="148" t="s">
        <v>32</v>
      </c>
      <c r="Q53" s="148" t="s">
        <v>32</v>
      </c>
      <c r="R53" s="148" t="s">
        <v>140</v>
      </c>
      <c r="S53" s="148" t="s">
        <v>140</v>
      </c>
      <c r="T53" s="148" t="s">
        <v>4</v>
      </c>
      <c r="U53" s="148" t="s">
        <v>4</v>
      </c>
      <c r="V53" s="351" t="s">
        <v>31</v>
      </c>
      <c r="W53" s="351" t="s">
        <v>31</v>
      </c>
      <c r="X53" s="351" t="s">
        <v>31</v>
      </c>
      <c r="Y53" s="351" t="s">
        <v>31</v>
      </c>
      <c r="Z53" s="148" t="s">
        <v>32</v>
      </c>
      <c r="AA53" s="148" t="s">
        <v>32</v>
      </c>
      <c r="AB53" s="340" t="s">
        <v>234</v>
      </c>
      <c r="AC53" s="148" t="s">
        <v>140</v>
      </c>
      <c r="AD53" s="148" t="s">
        <v>4</v>
      </c>
      <c r="AE53" s="148" t="s">
        <v>4</v>
      </c>
      <c r="AF53" s="148" t="s">
        <v>31</v>
      </c>
      <c r="AG53" s="351" t="s">
        <v>191</v>
      </c>
      <c r="AH53" s="338" t="s">
        <v>140</v>
      </c>
      <c r="AI53" s="338" t="s">
        <v>4</v>
      </c>
      <c r="AJ53" s="338" t="s">
        <v>4</v>
      </c>
      <c r="AK53" s="338" t="s">
        <v>4</v>
      </c>
      <c r="AL53" s="130"/>
      <c r="AM53" s="111">
        <f>VLOOKUP($E53,Plantilla!D:F,3,FALSE)</f>
        <v>1</v>
      </c>
      <c r="AN53" s="140">
        <f t="shared" ref="AN53:BC67" ca="1" si="51">COUNTIF($G53:$AK53,CONCATENATE("*;",TEXT(CELL("contenido",AN$5),"00"))) +COUNTIF($G53:$AK53,CONCATENATE("*;",TEXT(CELL("contenido",AN$5),"00"),";*")) +COUNTIF($G53:$AK53,CONCATENATE(";*",TEXT(CELL("contenido",AN$5),"00"))) +COUNTIF($G53:$AK53,TEXT(CELL("contenido",AN$5),"00"))</f>
        <v>0</v>
      </c>
      <c r="AO53" s="133">
        <f t="shared" ca="1" si="51"/>
        <v>9</v>
      </c>
      <c r="AP53" s="132">
        <f t="shared" ca="1" si="51"/>
        <v>7</v>
      </c>
      <c r="AQ53" s="133">
        <f t="shared" ca="1" si="51"/>
        <v>0</v>
      </c>
      <c r="AR53" s="132">
        <f t="shared" ca="1" si="51"/>
        <v>0</v>
      </c>
      <c r="AS53" s="133">
        <f t="shared" ca="1" si="51"/>
        <v>0</v>
      </c>
      <c r="AT53" s="132">
        <f t="shared" ca="1" si="51"/>
        <v>0</v>
      </c>
      <c r="AU53" s="133">
        <f t="shared" ca="1" si="51"/>
        <v>0</v>
      </c>
      <c r="AV53" s="132">
        <f t="shared" ca="1" si="51"/>
        <v>0</v>
      </c>
      <c r="AW53" s="133">
        <f t="shared" ca="1" si="51"/>
        <v>0</v>
      </c>
      <c r="AX53" s="132">
        <f t="shared" ca="1" si="51"/>
        <v>0</v>
      </c>
      <c r="AY53" s="133">
        <f t="shared" ca="1" si="51"/>
        <v>0</v>
      </c>
      <c r="AZ53" s="132">
        <f t="shared" ca="1" si="51"/>
        <v>0</v>
      </c>
      <c r="BA53" s="133">
        <f t="shared" ca="1" si="51"/>
        <v>0</v>
      </c>
      <c r="BB53" s="132">
        <f t="shared" ca="1" si="51"/>
        <v>0</v>
      </c>
      <c r="BC53" s="133">
        <f t="shared" ca="1" si="51"/>
        <v>0</v>
      </c>
      <c r="BD53" s="132">
        <f t="shared" ca="1" si="50"/>
        <v>0</v>
      </c>
      <c r="BE53" s="133">
        <f t="shared" ca="1" si="50"/>
        <v>0</v>
      </c>
      <c r="BF53" s="132">
        <f t="shared" ca="1" si="50"/>
        <v>0</v>
      </c>
      <c r="BG53" s="133">
        <f t="shared" ca="1" si="50"/>
        <v>0</v>
      </c>
      <c r="BH53" s="132">
        <f t="shared" ca="1" si="50"/>
        <v>0</v>
      </c>
      <c r="BI53" s="133">
        <f t="shared" ca="1" si="50"/>
        <v>0</v>
      </c>
      <c r="BJ53" s="132">
        <f t="shared" ca="1" si="50"/>
        <v>0</v>
      </c>
      <c r="BK53" s="110">
        <f t="shared" si="16"/>
        <v>8</v>
      </c>
      <c r="BL53" s="110">
        <f t="shared" si="44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63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70</v>
      </c>
      <c r="BO53" s="194">
        <f t="shared" ca="1" si="17"/>
        <v>88.9</v>
      </c>
      <c r="BP53" s="195">
        <f t="shared" ca="1" si="45"/>
        <v>151.9</v>
      </c>
      <c r="BQ53" s="134">
        <f t="shared" ca="1" si="38"/>
        <v>0</v>
      </c>
      <c r="BR53" s="137">
        <f t="shared" ca="1" si="39"/>
        <v>9</v>
      </c>
      <c r="BS53" s="136">
        <f t="shared" ca="1" si="40"/>
        <v>7</v>
      </c>
      <c r="BT53" s="137">
        <f t="shared" ca="1" si="37"/>
        <v>0</v>
      </c>
      <c r="BU53" s="136">
        <f t="shared" ca="1" si="37"/>
        <v>0</v>
      </c>
      <c r="BV53" s="137">
        <f t="shared" ca="1" si="37"/>
        <v>0</v>
      </c>
      <c r="BW53" s="136">
        <f t="shared" ca="1" si="37"/>
        <v>0</v>
      </c>
      <c r="BX53" s="137">
        <f t="shared" ca="1" si="37"/>
        <v>0</v>
      </c>
      <c r="BY53" s="136">
        <f t="shared" ca="1" si="37"/>
        <v>0</v>
      </c>
      <c r="BZ53" s="137">
        <f t="shared" ca="1" si="37"/>
        <v>0</v>
      </c>
      <c r="CA53" s="136">
        <f t="shared" ca="1" si="37"/>
        <v>0</v>
      </c>
      <c r="CB53" s="137">
        <f t="shared" ref="CB53:CF67" ca="1" si="52">AY53</f>
        <v>0</v>
      </c>
      <c r="CC53" s="136">
        <f t="shared" ca="1" si="52"/>
        <v>0</v>
      </c>
      <c r="CD53" s="137">
        <f t="shared" ca="1" si="52"/>
        <v>0</v>
      </c>
      <c r="CE53" s="136">
        <f t="shared" ca="1" si="52"/>
        <v>0</v>
      </c>
      <c r="CF53" s="137">
        <f t="shared" ca="1" si="52"/>
        <v>0</v>
      </c>
      <c r="CG53" s="136">
        <f t="shared" ca="1" si="27"/>
        <v>0</v>
      </c>
      <c r="CH53" s="137">
        <f t="shared" ca="1" si="27"/>
        <v>0</v>
      </c>
      <c r="CI53" s="136">
        <f t="shared" ca="1" si="27"/>
        <v>0</v>
      </c>
      <c r="CJ53" s="137">
        <f t="shared" ca="1" si="27"/>
        <v>0</v>
      </c>
      <c r="CK53" s="136">
        <f t="shared" ca="1" si="27"/>
        <v>0</v>
      </c>
      <c r="CL53" s="137">
        <f t="shared" ca="1" si="30"/>
        <v>0</v>
      </c>
      <c r="CM53" s="136">
        <f t="shared" ca="1" si="31"/>
        <v>0</v>
      </c>
      <c r="CN53" s="110">
        <f t="shared" si="19"/>
        <v>8</v>
      </c>
      <c r="CO53" s="110">
        <f t="shared" ca="1" si="32"/>
        <v>63</v>
      </c>
      <c r="CP53" s="110">
        <f t="shared" ca="1" si="32"/>
        <v>70</v>
      </c>
      <c r="CQ53" s="198">
        <f t="shared" ca="1" si="32"/>
        <v>88.9</v>
      </c>
      <c r="CR53" s="225">
        <f t="shared" ca="1" si="32"/>
        <v>151.9</v>
      </c>
      <c r="CS53" s="215">
        <f t="shared" si="25"/>
        <v>31</v>
      </c>
      <c r="CT53" s="216">
        <f t="shared" si="20"/>
        <v>0</v>
      </c>
      <c r="CU53" s="217">
        <f>(CS53*30)/PATRÓN!$N$4 - CT53</f>
        <v>2.547945205479452</v>
      </c>
      <c r="CV53" s="217">
        <f>(CS53*6)/PATRÓN!$N$4</f>
        <v>0.50958904109589043</v>
      </c>
      <c r="CW53" s="216">
        <f t="shared" ca="1" si="21"/>
        <v>0</v>
      </c>
      <c r="CX53" s="219">
        <f t="shared" si="22"/>
        <v>0</v>
      </c>
      <c r="CY53" s="230">
        <f t="shared" si="23"/>
        <v>0</v>
      </c>
      <c r="CZ53" s="227">
        <f>(PATRÓN!$A$5*(CS53-CT53))/(PATRÓN!$N$4-30)*AM53</f>
        <v>151.99253731343285</v>
      </c>
      <c r="DA53" s="211">
        <f t="shared" ca="1" si="46"/>
        <v>-9.2537313432842438E-2</v>
      </c>
      <c r="DB53" s="211">
        <f t="shared" si="24"/>
        <v>151.99253731343285</v>
      </c>
      <c r="DC53" s="212">
        <f t="shared" ca="1" si="47"/>
        <v>-9.2537313432842438E-2</v>
      </c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</row>
    <row r="54" spans="1:136" ht="33.75" customHeight="1" thickBot="1" x14ac:dyDescent="0.4">
      <c r="A54" s="61">
        <f>Plantilla!A55</f>
        <v>0</v>
      </c>
      <c r="B54" s="185"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207</v>
      </c>
      <c r="G54" s="148" t="s">
        <v>4</v>
      </c>
      <c r="H54" s="148" t="s">
        <v>4</v>
      </c>
      <c r="I54" s="148" t="s">
        <v>208</v>
      </c>
      <c r="J54" s="148" t="s">
        <v>31</v>
      </c>
      <c r="K54" s="148" t="s">
        <v>31</v>
      </c>
      <c r="L54" s="148" t="s">
        <v>31</v>
      </c>
      <c r="M54" s="148" t="s">
        <v>4</v>
      </c>
      <c r="N54" s="148" t="s">
        <v>32</v>
      </c>
      <c r="O54" s="148" t="s">
        <v>32</v>
      </c>
      <c r="P54" s="148" t="s">
        <v>140</v>
      </c>
      <c r="Q54" s="148" t="s">
        <v>140</v>
      </c>
      <c r="R54" s="148" t="s">
        <v>4</v>
      </c>
      <c r="S54" s="148" t="s">
        <v>4</v>
      </c>
      <c r="T54" s="148" t="s">
        <v>31</v>
      </c>
      <c r="U54" s="148" t="s">
        <v>31</v>
      </c>
      <c r="V54" s="148" t="s">
        <v>31</v>
      </c>
      <c r="W54" s="148" t="s">
        <v>32</v>
      </c>
      <c r="X54" s="148" t="s">
        <v>32</v>
      </c>
      <c r="Y54" s="148" t="s">
        <v>140</v>
      </c>
      <c r="Z54" s="148" t="s">
        <v>140</v>
      </c>
      <c r="AA54" s="148" t="s">
        <v>4</v>
      </c>
      <c r="AB54" s="148" t="s">
        <v>4</v>
      </c>
      <c r="AC54" s="148" t="s">
        <v>4</v>
      </c>
      <c r="AD54" s="148" t="s">
        <v>31</v>
      </c>
      <c r="AE54" s="148" t="s">
        <v>31</v>
      </c>
      <c r="AF54" s="148" t="s">
        <v>31</v>
      </c>
      <c r="AG54" s="148" t="s">
        <v>31</v>
      </c>
      <c r="AH54" s="148" t="s">
        <v>4</v>
      </c>
      <c r="AI54" s="337" t="s">
        <v>31</v>
      </c>
      <c r="AJ54" s="340" t="s">
        <v>223</v>
      </c>
      <c r="AK54" s="148" t="s">
        <v>31</v>
      </c>
      <c r="AL54" s="130">
        <v>7</v>
      </c>
      <c r="AM54" s="111">
        <f>VLOOKUP($E54,Plantilla!D:F,3,FALSE)</f>
        <v>1</v>
      </c>
      <c r="AN54" s="140">
        <f t="shared" ca="1" si="51"/>
        <v>0</v>
      </c>
      <c r="AO54" s="133">
        <f t="shared" ca="1" si="51"/>
        <v>12</v>
      </c>
      <c r="AP54" s="132">
        <f t="shared" ca="1" si="51"/>
        <v>4</v>
      </c>
      <c r="AQ54" s="133">
        <f t="shared" ca="1" si="51"/>
        <v>0</v>
      </c>
      <c r="AR54" s="132">
        <f t="shared" ca="1" si="51"/>
        <v>0</v>
      </c>
      <c r="AS54" s="133">
        <f t="shared" ca="1" si="51"/>
        <v>0</v>
      </c>
      <c r="AT54" s="132">
        <f t="shared" ca="1" si="51"/>
        <v>0</v>
      </c>
      <c r="AU54" s="133">
        <f t="shared" ca="1" si="51"/>
        <v>0</v>
      </c>
      <c r="AV54" s="132">
        <f t="shared" ca="1" si="51"/>
        <v>0</v>
      </c>
      <c r="AW54" s="133">
        <f t="shared" ca="1" si="51"/>
        <v>0</v>
      </c>
      <c r="AX54" s="132">
        <f t="shared" ca="1" si="51"/>
        <v>0</v>
      </c>
      <c r="AY54" s="133">
        <f t="shared" ca="1" si="51"/>
        <v>0</v>
      </c>
      <c r="AZ54" s="132">
        <f t="shared" ca="1" si="51"/>
        <v>0</v>
      </c>
      <c r="BA54" s="133">
        <f t="shared" ca="1" si="51"/>
        <v>0</v>
      </c>
      <c r="BB54" s="132">
        <f t="shared" ca="1" si="51"/>
        <v>0</v>
      </c>
      <c r="BC54" s="133">
        <f t="shared" ca="1" si="51"/>
        <v>0</v>
      </c>
      <c r="BD54" s="132">
        <f t="shared" ca="1" si="50"/>
        <v>0</v>
      </c>
      <c r="BE54" s="133">
        <f t="shared" ca="1" si="50"/>
        <v>0</v>
      </c>
      <c r="BF54" s="132">
        <f t="shared" ca="1" si="50"/>
        <v>0</v>
      </c>
      <c r="BG54" s="133">
        <f t="shared" ca="1" si="50"/>
        <v>0</v>
      </c>
      <c r="BH54" s="132">
        <f t="shared" ca="1" si="50"/>
        <v>0</v>
      </c>
      <c r="BI54" s="133">
        <f t="shared" ca="1" si="50"/>
        <v>0</v>
      </c>
      <c r="BJ54" s="132">
        <f t="shared" ca="1" si="50"/>
        <v>0</v>
      </c>
      <c r="BK54" s="110">
        <f t="shared" si="16"/>
        <v>4</v>
      </c>
      <c r="BL54" s="110">
        <f t="shared" si="44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84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40</v>
      </c>
      <c r="BO54" s="194">
        <f t="shared" ca="1" si="17"/>
        <v>50.8</v>
      </c>
      <c r="BP54" s="195">
        <f t="shared" ca="1" si="45"/>
        <v>141.80000000000001</v>
      </c>
      <c r="BQ54" s="134">
        <f t="shared" ca="1" si="38"/>
        <v>0</v>
      </c>
      <c r="BR54" s="137">
        <f t="shared" ca="1" si="39"/>
        <v>12</v>
      </c>
      <c r="BS54" s="136">
        <f t="shared" ca="1" si="40"/>
        <v>4</v>
      </c>
      <c r="BT54" s="137">
        <f t="shared" ref="BT54:CA67" ca="1" si="53">AQ54</f>
        <v>0</v>
      </c>
      <c r="BU54" s="136">
        <f t="shared" ca="1" si="53"/>
        <v>0</v>
      </c>
      <c r="BV54" s="137">
        <f t="shared" ca="1" si="53"/>
        <v>0</v>
      </c>
      <c r="BW54" s="136">
        <f t="shared" ca="1" si="53"/>
        <v>0</v>
      </c>
      <c r="BX54" s="137">
        <f t="shared" ca="1" si="53"/>
        <v>0</v>
      </c>
      <c r="BY54" s="136">
        <f t="shared" ca="1" si="53"/>
        <v>0</v>
      </c>
      <c r="BZ54" s="137">
        <f t="shared" ca="1" si="53"/>
        <v>0</v>
      </c>
      <c r="CA54" s="136">
        <f t="shared" ca="1" si="53"/>
        <v>0</v>
      </c>
      <c r="CB54" s="137">
        <f t="shared" ca="1" si="52"/>
        <v>0</v>
      </c>
      <c r="CC54" s="136">
        <f t="shared" ca="1" si="52"/>
        <v>0</v>
      </c>
      <c r="CD54" s="137">
        <f t="shared" ca="1" si="52"/>
        <v>0</v>
      </c>
      <c r="CE54" s="136">
        <f t="shared" ca="1" si="52"/>
        <v>0</v>
      </c>
      <c r="CF54" s="137">
        <f t="shared" ca="1" si="52"/>
        <v>0</v>
      </c>
      <c r="CG54" s="136">
        <f t="shared" ca="1" si="27"/>
        <v>0</v>
      </c>
      <c r="CH54" s="137">
        <f t="shared" ca="1" si="27"/>
        <v>0</v>
      </c>
      <c r="CI54" s="136">
        <f t="shared" ca="1" si="27"/>
        <v>0</v>
      </c>
      <c r="CJ54" s="137">
        <f t="shared" ca="1" si="27"/>
        <v>0</v>
      </c>
      <c r="CK54" s="136">
        <f t="shared" ca="1" si="27"/>
        <v>0</v>
      </c>
      <c r="CL54" s="137">
        <f t="shared" ca="1" si="30"/>
        <v>0</v>
      </c>
      <c r="CM54" s="136">
        <f t="shared" ca="1" si="31"/>
        <v>0</v>
      </c>
      <c r="CN54" s="110">
        <f t="shared" si="19"/>
        <v>4</v>
      </c>
      <c r="CO54" s="110">
        <f t="shared" ca="1" si="32"/>
        <v>84</v>
      </c>
      <c r="CP54" s="110">
        <f t="shared" ca="1" si="32"/>
        <v>40</v>
      </c>
      <c r="CQ54" s="198">
        <f t="shared" ca="1" si="32"/>
        <v>50.8</v>
      </c>
      <c r="CR54" s="225">
        <f t="shared" ca="1" si="32"/>
        <v>141.80000000000001</v>
      </c>
      <c r="CS54" s="215">
        <f t="shared" si="25"/>
        <v>31</v>
      </c>
      <c r="CT54" s="216">
        <f t="shared" si="20"/>
        <v>0</v>
      </c>
      <c r="CU54" s="217">
        <f>(CS54*30)/PATRÓN!$N$4 - CT54</f>
        <v>2.547945205479452</v>
      </c>
      <c r="CV54" s="217">
        <f>(CS54*6)/PATRÓN!$N$4</f>
        <v>0.50958904109589043</v>
      </c>
      <c r="CW54" s="216">
        <f t="shared" ca="1" si="21"/>
        <v>0</v>
      </c>
      <c r="CX54" s="219">
        <f t="shared" si="22"/>
        <v>0</v>
      </c>
      <c r="CY54" s="230">
        <f t="shared" si="23"/>
        <v>0</v>
      </c>
      <c r="CZ54" s="227">
        <f>(PATRÓN!$A$5*(CS54-CT54))/(PATRÓN!$N$4-30)*AM54</f>
        <v>151.99253731343285</v>
      </c>
      <c r="DA54" s="211">
        <f t="shared" ca="1" si="46"/>
        <v>-10.192537313432837</v>
      </c>
      <c r="DB54" s="211">
        <f t="shared" si="24"/>
        <v>151.99253731343285</v>
      </c>
      <c r="DC54" s="212">
        <f t="shared" ca="1" si="47"/>
        <v>-10.192537313432837</v>
      </c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</row>
    <row r="55" spans="1:136" ht="33.75" customHeight="1" thickBot="1" x14ac:dyDescent="0.4">
      <c r="A55" s="61">
        <f>Plantilla!A56</f>
        <v>0</v>
      </c>
      <c r="B55" s="185">
        <v>49</v>
      </c>
      <c r="C55" s="62">
        <f>Plantilla!F55</f>
        <v>1</v>
      </c>
      <c r="D55" s="68">
        <f>Plantilla!C56</f>
        <v>0</v>
      </c>
      <c r="E55" s="67">
        <v>49</v>
      </c>
      <c r="F55" s="357" t="s">
        <v>212</v>
      </c>
      <c r="G55" s="288" t="s">
        <v>4</v>
      </c>
      <c r="H55" s="148" t="s">
        <v>208</v>
      </c>
      <c r="I55" s="359" t="s">
        <v>5</v>
      </c>
      <c r="J55" s="359" t="s">
        <v>5</v>
      </c>
      <c r="K55" s="359" t="s">
        <v>5</v>
      </c>
      <c r="L55" s="359" t="s">
        <v>32</v>
      </c>
      <c r="M55" s="148" t="s">
        <v>140</v>
      </c>
      <c r="N55" s="148" t="s">
        <v>4</v>
      </c>
      <c r="O55" s="148" t="s">
        <v>4</v>
      </c>
      <c r="P55" s="275" t="s">
        <v>141</v>
      </c>
      <c r="Q55" s="275" t="s">
        <v>141</v>
      </c>
      <c r="R55" s="275" t="s">
        <v>141</v>
      </c>
      <c r="S55" s="275" t="s">
        <v>141</v>
      </c>
      <c r="T55" s="275" t="s">
        <v>141</v>
      </c>
      <c r="U55" s="275" t="s">
        <v>141</v>
      </c>
      <c r="V55" s="275" t="s">
        <v>141</v>
      </c>
      <c r="W55" s="275" t="s">
        <v>141</v>
      </c>
      <c r="X55" s="275" t="s">
        <v>141</v>
      </c>
      <c r="Y55" s="275" t="s">
        <v>141</v>
      </c>
      <c r="Z55" s="275" t="s">
        <v>141</v>
      </c>
      <c r="AA55" s="275" t="s">
        <v>141</v>
      </c>
      <c r="AB55" s="275" t="s">
        <v>141</v>
      </c>
      <c r="AC55" s="275" t="s">
        <v>141</v>
      </c>
      <c r="AD55" s="275" t="s">
        <v>141</v>
      </c>
      <c r="AE55" s="275" t="s">
        <v>141</v>
      </c>
      <c r="AF55" s="275" t="s">
        <v>141</v>
      </c>
      <c r="AG55" s="275" t="s">
        <v>141</v>
      </c>
      <c r="AH55" s="275" t="s">
        <v>141</v>
      </c>
      <c r="AI55" s="275" t="s">
        <v>141</v>
      </c>
      <c r="AJ55" s="275" t="s">
        <v>141</v>
      </c>
      <c r="AK55" s="275" t="s">
        <v>141</v>
      </c>
      <c r="AL55" s="130">
        <v>7</v>
      </c>
      <c r="AM55" s="111">
        <f>VLOOKUP($E55,Plantilla!D:F,3,FALSE)</f>
        <v>1</v>
      </c>
      <c r="AN55" s="140">
        <f t="shared" ca="1" si="51"/>
        <v>3</v>
      </c>
      <c r="AO55" s="133">
        <f t="shared" ca="1" si="51"/>
        <v>0</v>
      </c>
      <c r="AP55" s="132">
        <f t="shared" ca="1" si="51"/>
        <v>1</v>
      </c>
      <c r="AQ55" s="133">
        <f t="shared" ca="1" si="51"/>
        <v>0</v>
      </c>
      <c r="AR55" s="132">
        <f t="shared" ca="1" si="51"/>
        <v>0</v>
      </c>
      <c r="AS55" s="133">
        <f t="shared" ca="1" si="51"/>
        <v>0</v>
      </c>
      <c r="AT55" s="132">
        <f t="shared" ca="1" si="51"/>
        <v>0</v>
      </c>
      <c r="AU55" s="133">
        <f t="shared" ca="1" si="51"/>
        <v>0</v>
      </c>
      <c r="AV55" s="132">
        <f t="shared" ca="1" si="51"/>
        <v>0</v>
      </c>
      <c r="AW55" s="133">
        <f t="shared" ca="1" si="51"/>
        <v>0</v>
      </c>
      <c r="AX55" s="132">
        <f t="shared" ca="1" si="51"/>
        <v>0</v>
      </c>
      <c r="AY55" s="133">
        <f t="shared" ca="1" si="51"/>
        <v>0</v>
      </c>
      <c r="AZ55" s="132">
        <f t="shared" ca="1" si="51"/>
        <v>0</v>
      </c>
      <c r="BA55" s="133">
        <f t="shared" ca="1" si="51"/>
        <v>22</v>
      </c>
      <c r="BB55" s="132">
        <f t="shared" ca="1" si="51"/>
        <v>0</v>
      </c>
      <c r="BC55" s="133">
        <f t="shared" ca="1" si="51"/>
        <v>0</v>
      </c>
      <c r="BD55" s="132">
        <f t="shared" ca="1" si="50"/>
        <v>0</v>
      </c>
      <c r="BE55" s="133">
        <f t="shared" ca="1" si="50"/>
        <v>0</v>
      </c>
      <c r="BF55" s="132">
        <f t="shared" ca="1" si="50"/>
        <v>0</v>
      </c>
      <c r="BG55" s="133">
        <f t="shared" ca="1" si="50"/>
        <v>0</v>
      </c>
      <c r="BH55" s="132">
        <f t="shared" ca="1" si="50"/>
        <v>0</v>
      </c>
      <c r="BI55" s="133">
        <f t="shared" ca="1" si="50"/>
        <v>0</v>
      </c>
      <c r="BJ55" s="132">
        <f t="shared" ca="1" si="50"/>
        <v>0</v>
      </c>
      <c r="BK55" s="110">
        <f t="shared" si="16"/>
        <v>1</v>
      </c>
      <c r="BL55" s="110">
        <f t="shared" si="44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130.56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10</v>
      </c>
      <c r="BO55" s="194">
        <f t="shared" ca="1" si="17"/>
        <v>12.7</v>
      </c>
      <c r="BP55" s="195">
        <f t="shared" ca="1" si="45"/>
        <v>150.26</v>
      </c>
      <c r="BQ55" s="134">
        <f t="shared" ca="1" si="38"/>
        <v>3</v>
      </c>
      <c r="BR55" s="137">
        <f t="shared" ca="1" si="39"/>
        <v>0</v>
      </c>
      <c r="BS55" s="136">
        <f t="shared" ca="1" si="40"/>
        <v>1</v>
      </c>
      <c r="BT55" s="137">
        <f t="shared" ca="1" si="53"/>
        <v>0</v>
      </c>
      <c r="BU55" s="136">
        <f t="shared" ca="1" si="53"/>
        <v>0</v>
      </c>
      <c r="BV55" s="137">
        <f t="shared" ca="1" si="53"/>
        <v>0</v>
      </c>
      <c r="BW55" s="136">
        <f t="shared" ca="1" si="53"/>
        <v>0</v>
      </c>
      <c r="BX55" s="137">
        <f t="shared" ca="1" si="53"/>
        <v>0</v>
      </c>
      <c r="BY55" s="136">
        <f t="shared" ca="1" si="53"/>
        <v>0</v>
      </c>
      <c r="BZ55" s="137">
        <f t="shared" ca="1" si="53"/>
        <v>0</v>
      </c>
      <c r="CA55" s="136">
        <f t="shared" ca="1" si="53"/>
        <v>0</v>
      </c>
      <c r="CB55" s="137">
        <f t="shared" ca="1" si="52"/>
        <v>0</v>
      </c>
      <c r="CC55" s="136">
        <f t="shared" ca="1" si="52"/>
        <v>0</v>
      </c>
      <c r="CD55" s="137">
        <f t="shared" ca="1" si="52"/>
        <v>22</v>
      </c>
      <c r="CE55" s="136">
        <f t="shared" ca="1" si="52"/>
        <v>0</v>
      </c>
      <c r="CF55" s="137">
        <f t="shared" ca="1" si="52"/>
        <v>0</v>
      </c>
      <c r="CG55" s="136">
        <f t="shared" ca="1" si="27"/>
        <v>0</v>
      </c>
      <c r="CH55" s="137">
        <f t="shared" ca="1" si="27"/>
        <v>0</v>
      </c>
      <c r="CI55" s="136">
        <f t="shared" ca="1" si="27"/>
        <v>0</v>
      </c>
      <c r="CJ55" s="137">
        <f t="shared" ca="1" si="27"/>
        <v>0</v>
      </c>
      <c r="CK55" s="136">
        <f t="shared" ca="1" si="27"/>
        <v>0</v>
      </c>
      <c r="CL55" s="137">
        <f t="shared" ca="1" si="30"/>
        <v>0</v>
      </c>
      <c r="CM55" s="136">
        <f t="shared" ca="1" si="31"/>
        <v>0</v>
      </c>
      <c r="CN55" s="110">
        <f t="shared" si="19"/>
        <v>1</v>
      </c>
      <c r="CO55" s="110">
        <f t="shared" ca="1" si="32"/>
        <v>130.56</v>
      </c>
      <c r="CP55" s="110">
        <f t="shared" ca="1" si="32"/>
        <v>10</v>
      </c>
      <c r="CQ55" s="198">
        <f t="shared" ca="1" si="32"/>
        <v>12.7</v>
      </c>
      <c r="CR55" s="225">
        <f t="shared" ca="1" si="32"/>
        <v>150.26</v>
      </c>
      <c r="CS55" s="215">
        <f t="shared" si="25"/>
        <v>31</v>
      </c>
      <c r="CT55" s="216">
        <f t="shared" si="20"/>
        <v>0</v>
      </c>
      <c r="CU55" s="217">
        <f>(CS55*30)/PATRÓN!$N$4 - CT55</f>
        <v>2.547945205479452</v>
      </c>
      <c r="CV55" s="217">
        <f>(CS55*6)/PATRÓN!$N$4</f>
        <v>0.50958904109589043</v>
      </c>
      <c r="CW55" s="216">
        <f t="shared" ca="1" si="21"/>
        <v>0</v>
      </c>
      <c r="CX55" s="219">
        <f t="shared" si="22"/>
        <v>0</v>
      </c>
      <c r="CY55" s="230">
        <f t="shared" si="23"/>
        <v>0</v>
      </c>
      <c r="CZ55" s="227">
        <f>(PATRÓN!$A$5*(CS55-CT55))/(PATRÓN!$N$4-30)*AM55</f>
        <v>151.99253731343285</v>
      </c>
      <c r="DA55" s="211">
        <f t="shared" ca="1" si="46"/>
        <v>-1.7325373134328572</v>
      </c>
      <c r="DB55" s="211">
        <f t="shared" si="24"/>
        <v>151.99253731343285</v>
      </c>
      <c r="DC55" s="212">
        <f t="shared" ca="1" si="47"/>
        <v>-1.7325373134328572</v>
      </c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</row>
    <row r="56" spans="1:136" ht="33.75" customHeight="1" thickBot="1" x14ac:dyDescent="0.4">
      <c r="A56" s="61">
        <f>Plantilla!A57</f>
        <v>0</v>
      </c>
      <c r="B56" s="185">
        <v>50</v>
      </c>
      <c r="C56" s="62">
        <f>Plantilla!F56</f>
        <v>1</v>
      </c>
      <c r="D56" s="68">
        <f>Plantilla!C56</f>
        <v>0</v>
      </c>
      <c r="E56" s="67">
        <v>50</v>
      </c>
      <c r="F56" s="357" t="s">
        <v>229</v>
      </c>
      <c r="G56" s="288" t="str">
        <f t="shared" ref="G56:V59" ca="1" si="54">IF($B56&lt;&gt;0,INDIRECT(ADDRESS($B56+6,10+G$2,1,FALSE,"PATRÓN"),FALSE),"")</f>
        <v/>
      </c>
      <c r="H56" s="288" t="str">
        <f t="shared" ca="1" si="54"/>
        <v/>
      </c>
      <c r="I56" s="288" t="str">
        <f t="shared" ca="1" si="54"/>
        <v/>
      </c>
      <c r="J56" s="288" t="str">
        <f t="shared" ca="1" si="54"/>
        <v/>
      </c>
      <c r="K56" s="288" t="str">
        <f t="shared" ca="1" si="54"/>
        <v/>
      </c>
      <c r="L56" s="288" t="str">
        <f t="shared" ca="1" si="54"/>
        <v/>
      </c>
      <c r="M56" s="288" t="str">
        <f t="shared" ca="1" si="54"/>
        <v/>
      </c>
      <c r="N56" s="288" t="str">
        <f t="shared" ca="1" si="54"/>
        <v/>
      </c>
      <c r="O56" s="288" t="str">
        <f t="shared" ca="1" si="54"/>
        <v/>
      </c>
      <c r="P56" s="288" t="str">
        <f t="shared" ca="1" si="54"/>
        <v/>
      </c>
      <c r="Q56" s="288" t="str">
        <f t="shared" ca="1" si="54"/>
        <v/>
      </c>
      <c r="R56" s="288" t="str">
        <f t="shared" ca="1" si="54"/>
        <v/>
      </c>
      <c r="S56" s="288" t="str">
        <f t="shared" ca="1" si="54"/>
        <v/>
      </c>
      <c r="T56" s="288" t="str">
        <f t="shared" ca="1" si="54"/>
        <v/>
      </c>
      <c r="U56" s="288" t="str">
        <f t="shared" ca="1" si="54"/>
        <v/>
      </c>
      <c r="V56" s="359" t="s">
        <v>208</v>
      </c>
      <c r="W56" s="359" t="s">
        <v>208</v>
      </c>
      <c r="X56" s="359" t="s">
        <v>31</v>
      </c>
      <c r="Y56" s="359" t="s">
        <v>31</v>
      </c>
      <c r="Z56" s="359" t="s">
        <v>4</v>
      </c>
      <c r="AA56" s="359" t="s">
        <v>4</v>
      </c>
      <c r="AB56" s="359" t="s">
        <v>31</v>
      </c>
      <c r="AC56" s="359" t="s">
        <v>31</v>
      </c>
      <c r="AD56" s="359" t="s">
        <v>31</v>
      </c>
      <c r="AE56" s="359" t="s">
        <v>4</v>
      </c>
      <c r="AF56" s="338" t="s">
        <v>4</v>
      </c>
      <c r="AG56" s="338" t="s">
        <v>4</v>
      </c>
      <c r="AH56" s="371" t="s">
        <v>32</v>
      </c>
      <c r="AI56" s="359" t="s">
        <v>140</v>
      </c>
      <c r="AJ56" s="359" t="s">
        <v>4</v>
      </c>
      <c r="AK56" s="371" t="s">
        <v>32</v>
      </c>
      <c r="AL56" s="130">
        <v>14</v>
      </c>
      <c r="AM56" s="111">
        <f>VLOOKUP($E56,Plantilla!D:F,3,FALSE)</f>
        <v>1</v>
      </c>
      <c r="AN56" s="140">
        <f t="shared" ca="1" si="51"/>
        <v>0</v>
      </c>
      <c r="AO56" s="133">
        <f t="shared" ca="1" si="51"/>
        <v>5</v>
      </c>
      <c r="AP56" s="132">
        <f t="shared" ca="1" si="51"/>
        <v>2</v>
      </c>
      <c r="AQ56" s="133">
        <f t="shared" ca="1" si="51"/>
        <v>0</v>
      </c>
      <c r="AR56" s="132">
        <f t="shared" ca="1" si="51"/>
        <v>0</v>
      </c>
      <c r="AS56" s="133">
        <f t="shared" ca="1" si="51"/>
        <v>0</v>
      </c>
      <c r="AT56" s="132">
        <f t="shared" ca="1" si="51"/>
        <v>0</v>
      </c>
      <c r="AU56" s="133">
        <f t="shared" ca="1" si="51"/>
        <v>0</v>
      </c>
      <c r="AV56" s="132">
        <f t="shared" ca="1" si="51"/>
        <v>0</v>
      </c>
      <c r="AW56" s="133">
        <f t="shared" ca="1" si="51"/>
        <v>0</v>
      </c>
      <c r="AX56" s="132">
        <f t="shared" ca="1" si="51"/>
        <v>0</v>
      </c>
      <c r="AY56" s="133">
        <f t="shared" ca="1" si="51"/>
        <v>0</v>
      </c>
      <c r="AZ56" s="132">
        <f t="shared" ca="1" si="51"/>
        <v>0</v>
      </c>
      <c r="BA56" s="133">
        <f t="shared" ca="1" si="51"/>
        <v>0</v>
      </c>
      <c r="BB56" s="132">
        <f t="shared" ca="1" si="51"/>
        <v>0</v>
      </c>
      <c r="BC56" s="133">
        <f t="shared" ca="1" si="51"/>
        <v>0</v>
      </c>
      <c r="BD56" s="132">
        <f t="shared" ca="1" si="50"/>
        <v>0</v>
      </c>
      <c r="BE56" s="133">
        <f t="shared" ca="1" si="50"/>
        <v>0</v>
      </c>
      <c r="BF56" s="132">
        <f t="shared" ca="1" si="50"/>
        <v>0</v>
      </c>
      <c r="BG56" s="133">
        <f t="shared" ca="1" si="50"/>
        <v>0</v>
      </c>
      <c r="BH56" s="132">
        <f t="shared" ca="1" si="50"/>
        <v>0</v>
      </c>
      <c r="BI56" s="133">
        <f t="shared" ca="1" si="50"/>
        <v>0</v>
      </c>
      <c r="BJ56" s="132">
        <f t="shared" ca="1" si="50"/>
        <v>0</v>
      </c>
      <c r="BK56" s="110">
        <f t="shared" ca="1" si="16"/>
        <v>2</v>
      </c>
      <c r="BL56" s="110">
        <f t="shared" ca="1" si="44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35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20</v>
      </c>
      <c r="BO56" s="194">
        <f t="shared" ca="1" si="17"/>
        <v>25.4</v>
      </c>
      <c r="BP56" s="195">
        <f t="shared" ca="1" si="45"/>
        <v>74.400000000000006</v>
      </c>
      <c r="BQ56" s="134">
        <f t="shared" ca="1" si="38"/>
        <v>0</v>
      </c>
      <c r="BR56" s="137">
        <f t="shared" ca="1" si="39"/>
        <v>5</v>
      </c>
      <c r="BS56" s="136">
        <f t="shared" ca="1" si="40"/>
        <v>2</v>
      </c>
      <c r="BT56" s="137">
        <f t="shared" ca="1" si="53"/>
        <v>0</v>
      </c>
      <c r="BU56" s="136">
        <f t="shared" ca="1" si="53"/>
        <v>0</v>
      </c>
      <c r="BV56" s="137">
        <f t="shared" ca="1" si="53"/>
        <v>0</v>
      </c>
      <c r="BW56" s="136">
        <f t="shared" ca="1" si="53"/>
        <v>0</v>
      </c>
      <c r="BX56" s="137">
        <f t="shared" ca="1" si="53"/>
        <v>0</v>
      </c>
      <c r="BY56" s="136">
        <f t="shared" ca="1" si="53"/>
        <v>0</v>
      </c>
      <c r="BZ56" s="137">
        <f t="shared" ca="1" si="53"/>
        <v>0</v>
      </c>
      <c r="CA56" s="136">
        <f t="shared" ca="1" si="53"/>
        <v>0</v>
      </c>
      <c r="CB56" s="137">
        <f t="shared" ca="1" si="52"/>
        <v>0</v>
      </c>
      <c r="CC56" s="136">
        <f t="shared" ca="1" si="52"/>
        <v>0</v>
      </c>
      <c r="CD56" s="137">
        <f t="shared" ca="1" si="52"/>
        <v>0</v>
      </c>
      <c r="CE56" s="136">
        <f t="shared" ca="1" si="52"/>
        <v>0</v>
      </c>
      <c r="CF56" s="137">
        <f t="shared" ca="1" si="52"/>
        <v>0</v>
      </c>
      <c r="CG56" s="136">
        <f t="shared" ca="1" si="27"/>
        <v>0</v>
      </c>
      <c r="CH56" s="137">
        <f t="shared" ca="1" si="27"/>
        <v>0</v>
      </c>
      <c r="CI56" s="136">
        <f t="shared" ca="1" si="27"/>
        <v>0</v>
      </c>
      <c r="CJ56" s="137">
        <f t="shared" ca="1" si="27"/>
        <v>0</v>
      </c>
      <c r="CK56" s="136">
        <f t="shared" ca="1" si="27"/>
        <v>0</v>
      </c>
      <c r="CL56" s="137">
        <f t="shared" ca="1" si="30"/>
        <v>0</v>
      </c>
      <c r="CM56" s="136">
        <f t="shared" ca="1" si="31"/>
        <v>0</v>
      </c>
      <c r="CN56" s="110">
        <f t="shared" ca="1" si="19"/>
        <v>2</v>
      </c>
      <c r="CO56" s="110">
        <f t="shared" ca="1" si="32"/>
        <v>35</v>
      </c>
      <c r="CP56" s="110">
        <f t="shared" ca="1" si="32"/>
        <v>20</v>
      </c>
      <c r="CQ56" s="198">
        <f t="shared" ca="1" si="32"/>
        <v>25.4</v>
      </c>
      <c r="CR56" s="225">
        <f t="shared" ca="1" si="32"/>
        <v>74.400000000000006</v>
      </c>
      <c r="CS56" s="215">
        <f t="shared" ca="1" si="25"/>
        <v>16</v>
      </c>
      <c r="CT56" s="216">
        <f t="shared" ca="1" si="20"/>
        <v>0</v>
      </c>
      <c r="CU56" s="217">
        <f ca="1">(CS56*30)/PATRÓN!$N$4 - CT56</f>
        <v>1.3150684931506849</v>
      </c>
      <c r="CV56" s="217">
        <f ca="1">(CS56*6)/PATRÓN!$N$4</f>
        <v>0.26301369863013696</v>
      </c>
      <c r="CW56" s="216">
        <f t="shared" ca="1" si="21"/>
        <v>0</v>
      </c>
      <c r="CX56" s="219">
        <f t="shared" ca="1" si="22"/>
        <v>0</v>
      </c>
      <c r="CY56" s="230">
        <f t="shared" ca="1" si="23"/>
        <v>0</v>
      </c>
      <c r="CZ56" s="227">
        <f ca="1">(PATRÓN!$A$5*(CS56-CT56))/(PATRÓN!$N$4-30)*AM56</f>
        <v>78.447761194029852</v>
      </c>
      <c r="DA56" s="211">
        <f t="shared" ca="1" si="46"/>
        <v>-4.0477611940298459</v>
      </c>
      <c r="DB56" s="211">
        <f t="shared" ca="1" si="24"/>
        <v>78.447761194029852</v>
      </c>
      <c r="DC56" s="212">
        <f t="shared" ca="1" si="47"/>
        <v>-4.0477611940298459</v>
      </c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</row>
    <row r="57" spans="1:136" ht="33.75" customHeight="1" thickBot="1" x14ac:dyDescent="0.4">
      <c r="A57" s="61">
        <f>Plantilla!A58</f>
        <v>0</v>
      </c>
      <c r="B57" s="185">
        <v>51</v>
      </c>
      <c r="C57" s="62">
        <f>Plantilla!F57</f>
        <v>1</v>
      </c>
      <c r="D57" s="68">
        <f>Plantilla!C57</f>
        <v>0</v>
      </c>
      <c r="E57" s="67">
        <v>51</v>
      </c>
      <c r="F57" s="336" t="s">
        <v>210</v>
      </c>
      <c r="G57" s="148" t="s">
        <v>4</v>
      </c>
      <c r="H57" s="148" t="s">
        <v>4</v>
      </c>
      <c r="I57" s="148" t="s">
        <v>32</v>
      </c>
      <c r="J57" s="148" t="s">
        <v>32</v>
      </c>
      <c r="K57" s="148" t="s">
        <v>32</v>
      </c>
      <c r="L57" s="148" t="s">
        <v>140</v>
      </c>
      <c r="M57" s="148" t="s">
        <v>140</v>
      </c>
      <c r="N57" s="148" t="s">
        <v>31</v>
      </c>
      <c r="O57" s="148" t="s">
        <v>31</v>
      </c>
      <c r="P57" s="148" t="s">
        <v>4</v>
      </c>
      <c r="Q57" s="148" t="s">
        <v>4</v>
      </c>
      <c r="R57" s="148" t="s">
        <v>4</v>
      </c>
      <c r="S57" s="148" t="s">
        <v>31</v>
      </c>
      <c r="T57" s="148" t="s">
        <v>31</v>
      </c>
      <c r="U57" s="148" t="s">
        <v>4</v>
      </c>
      <c r="V57" s="148" t="s">
        <v>4</v>
      </c>
      <c r="W57" s="148" t="s">
        <v>31</v>
      </c>
      <c r="X57" s="148" t="s">
        <v>31</v>
      </c>
      <c r="Y57" s="148" t="s">
        <v>31</v>
      </c>
      <c r="Z57" s="148" t="s">
        <v>8</v>
      </c>
      <c r="AA57" s="148" t="s">
        <v>8</v>
      </c>
      <c r="AB57" s="148" t="s">
        <v>32</v>
      </c>
      <c r="AC57" s="148" t="s">
        <v>32</v>
      </c>
      <c r="AD57" s="148" t="s">
        <v>140</v>
      </c>
      <c r="AE57" s="148" t="s">
        <v>140</v>
      </c>
      <c r="AF57" s="148" t="s">
        <v>4</v>
      </c>
      <c r="AG57" s="288"/>
      <c r="AH57" s="288"/>
      <c r="AI57" s="288"/>
      <c r="AJ57" s="288"/>
      <c r="AK57" s="288"/>
      <c r="AL57" s="130"/>
      <c r="AM57" s="111">
        <f>VLOOKUP($E57,Plantilla!D:F,3,FALSE)</f>
        <v>1</v>
      </c>
      <c r="AN57" s="140">
        <f t="shared" ca="1" si="51"/>
        <v>0</v>
      </c>
      <c r="AO57" s="133">
        <f t="shared" ca="1" si="51"/>
        <v>7</v>
      </c>
      <c r="AP57" s="132">
        <f t="shared" ca="1" si="51"/>
        <v>5</v>
      </c>
      <c r="AQ57" s="133">
        <f t="shared" ca="1" si="51"/>
        <v>0</v>
      </c>
      <c r="AR57" s="132">
        <f t="shared" ca="1" si="51"/>
        <v>0</v>
      </c>
      <c r="AS57" s="133">
        <f t="shared" ca="1" si="51"/>
        <v>0</v>
      </c>
      <c r="AT57" s="132">
        <f t="shared" ca="1" si="51"/>
        <v>0</v>
      </c>
      <c r="AU57" s="133">
        <f t="shared" ca="1" si="51"/>
        <v>0</v>
      </c>
      <c r="AV57" s="132">
        <f t="shared" ca="1" si="51"/>
        <v>0</v>
      </c>
      <c r="AW57" s="133">
        <f t="shared" ca="1" si="51"/>
        <v>0</v>
      </c>
      <c r="AX57" s="132">
        <f t="shared" ca="1" si="51"/>
        <v>0</v>
      </c>
      <c r="AY57" s="133">
        <f t="shared" ca="1" si="51"/>
        <v>0</v>
      </c>
      <c r="AZ57" s="132">
        <f t="shared" ca="1" si="51"/>
        <v>0</v>
      </c>
      <c r="BA57" s="133">
        <f t="shared" ca="1" si="51"/>
        <v>0</v>
      </c>
      <c r="BB57" s="132">
        <f t="shared" ca="1" si="51"/>
        <v>0</v>
      </c>
      <c r="BC57" s="133">
        <f t="shared" ca="1" si="51"/>
        <v>0</v>
      </c>
      <c r="BD57" s="132">
        <f t="shared" ca="1" si="50"/>
        <v>0</v>
      </c>
      <c r="BE57" s="133">
        <f t="shared" ca="1" si="50"/>
        <v>0</v>
      </c>
      <c r="BF57" s="132">
        <f t="shared" ca="1" si="50"/>
        <v>0</v>
      </c>
      <c r="BG57" s="133">
        <f t="shared" ca="1" si="50"/>
        <v>0</v>
      </c>
      <c r="BH57" s="132">
        <f t="shared" ca="1" si="50"/>
        <v>0</v>
      </c>
      <c r="BI57" s="133">
        <f t="shared" ca="1" si="50"/>
        <v>0</v>
      </c>
      <c r="BJ57" s="132">
        <f t="shared" ca="1" si="50"/>
        <v>0</v>
      </c>
      <c r="BK57" s="110">
        <f t="shared" si="16"/>
        <v>5</v>
      </c>
      <c r="BL57" s="110">
        <f t="shared" si="44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49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50</v>
      </c>
      <c r="BO57" s="194">
        <f t="shared" ca="1" si="17"/>
        <v>63.5</v>
      </c>
      <c r="BP57" s="195">
        <f t="shared" ca="1" si="45"/>
        <v>112.5</v>
      </c>
      <c r="BQ57" s="134">
        <f t="shared" ca="1" si="38"/>
        <v>0</v>
      </c>
      <c r="BR57" s="137">
        <f t="shared" ca="1" si="39"/>
        <v>7</v>
      </c>
      <c r="BS57" s="136">
        <f t="shared" ca="1" si="40"/>
        <v>5</v>
      </c>
      <c r="BT57" s="137">
        <f t="shared" ca="1" si="53"/>
        <v>0</v>
      </c>
      <c r="BU57" s="136">
        <f t="shared" ca="1" si="53"/>
        <v>0</v>
      </c>
      <c r="BV57" s="137">
        <f t="shared" ca="1" si="53"/>
        <v>0</v>
      </c>
      <c r="BW57" s="136">
        <f t="shared" ca="1" si="53"/>
        <v>0</v>
      </c>
      <c r="BX57" s="137">
        <f t="shared" ca="1" si="53"/>
        <v>0</v>
      </c>
      <c r="BY57" s="136">
        <f t="shared" ca="1" si="53"/>
        <v>0</v>
      </c>
      <c r="BZ57" s="137">
        <f t="shared" ca="1" si="53"/>
        <v>0</v>
      </c>
      <c r="CA57" s="136">
        <f t="shared" ca="1" si="53"/>
        <v>0</v>
      </c>
      <c r="CB57" s="137">
        <f t="shared" ca="1" si="52"/>
        <v>0</v>
      </c>
      <c r="CC57" s="136">
        <f t="shared" ca="1" si="52"/>
        <v>0</v>
      </c>
      <c r="CD57" s="137">
        <f t="shared" ca="1" si="52"/>
        <v>0</v>
      </c>
      <c r="CE57" s="136">
        <f t="shared" ca="1" si="52"/>
        <v>0</v>
      </c>
      <c r="CF57" s="137">
        <f t="shared" ca="1" si="52"/>
        <v>0</v>
      </c>
      <c r="CG57" s="136">
        <f t="shared" ca="1" si="27"/>
        <v>0</v>
      </c>
      <c r="CH57" s="137">
        <f t="shared" ca="1" si="27"/>
        <v>0</v>
      </c>
      <c r="CI57" s="136">
        <f t="shared" ca="1" si="27"/>
        <v>0</v>
      </c>
      <c r="CJ57" s="137">
        <f t="shared" ca="1" si="27"/>
        <v>0</v>
      </c>
      <c r="CK57" s="136">
        <f t="shared" ca="1" si="27"/>
        <v>0</v>
      </c>
      <c r="CL57" s="137">
        <f t="shared" ca="1" si="30"/>
        <v>0</v>
      </c>
      <c r="CM57" s="136">
        <f t="shared" ca="1" si="31"/>
        <v>0</v>
      </c>
      <c r="CN57" s="110">
        <f t="shared" si="19"/>
        <v>5</v>
      </c>
      <c r="CO57" s="110">
        <f t="shared" ca="1" si="32"/>
        <v>49</v>
      </c>
      <c r="CP57" s="110">
        <f t="shared" ca="1" si="32"/>
        <v>50</v>
      </c>
      <c r="CQ57" s="198">
        <f t="shared" ca="1" si="32"/>
        <v>63.5</v>
      </c>
      <c r="CR57" s="225">
        <f t="shared" ca="1" si="32"/>
        <v>112.5</v>
      </c>
      <c r="CS57" s="215">
        <f t="shared" si="25"/>
        <v>26</v>
      </c>
      <c r="CT57" s="216">
        <f t="shared" si="20"/>
        <v>2</v>
      </c>
      <c r="CU57" s="217">
        <f>(CS57*30)/PATRÓN!$N$4 - CT57</f>
        <v>0.13698630136986312</v>
      </c>
      <c r="CV57" s="217">
        <f>(CS57*6)/PATRÓN!$N$4</f>
        <v>0.42739726027397262</v>
      </c>
      <c r="CW57" s="216">
        <f t="shared" ca="1" si="21"/>
        <v>0</v>
      </c>
      <c r="CX57" s="219">
        <f t="shared" si="22"/>
        <v>0</v>
      </c>
      <c r="CY57" s="230">
        <f t="shared" si="23"/>
        <v>0</v>
      </c>
      <c r="CZ57" s="227">
        <f>(PATRÓN!$A$5*(CS57-CT57))/(PATRÓN!$N$4-30)*AM57</f>
        <v>117.67164179104478</v>
      </c>
      <c r="DA57" s="211">
        <f t="shared" ca="1" si="46"/>
        <v>-5.1716417910447774</v>
      </c>
      <c r="DB57" s="211">
        <f t="shared" si="24"/>
        <v>117.67164179104478</v>
      </c>
      <c r="DC57" s="212">
        <f t="shared" ca="1" si="47"/>
        <v>-5.1716417910447774</v>
      </c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</row>
    <row r="58" spans="1:136" ht="33.75" customHeight="1" thickBot="1" x14ac:dyDescent="0.4">
      <c r="A58" s="61">
        <f>Plantilla!A59</f>
        <v>0</v>
      </c>
      <c r="B58" s="185">
        <v>52</v>
      </c>
      <c r="C58" s="62">
        <f>Plantilla!F58</f>
        <v>1</v>
      </c>
      <c r="D58" s="68">
        <f>Plantilla!C58</f>
        <v>0</v>
      </c>
      <c r="E58" s="67">
        <v>52</v>
      </c>
      <c r="F58" s="357" t="s">
        <v>232</v>
      </c>
      <c r="G58" s="288" t="str">
        <f t="shared" ca="1" si="54"/>
        <v/>
      </c>
      <c r="H58" s="288" t="str">
        <f t="shared" ca="1" si="54"/>
        <v/>
      </c>
      <c r="I58" s="288" t="str">
        <f t="shared" ca="1" si="54"/>
        <v/>
      </c>
      <c r="J58" s="288" t="str">
        <f t="shared" ca="1" si="54"/>
        <v/>
      </c>
      <c r="K58" s="288" t="str">
        <f t="shared" ca="1" si="54"/>
        <v/>
      </c>
      <c r="L58" s="288" t="str">
        <f t="shared" ca="1" si="54"/>
        <v/>
      </c>
      <c r="M58" s="288" t="str">
        <f t="shared" ca="1" si="54"/>
        <v/>
      </c>
      <c r="N58" s="288" t="str">
        <f t="shared" ca="1" si="54"/>
        <v/>
      </c>
      <c r="O58" s="288" t="str">
        <f t="shared" ca="1" si="54"/>
        <v/>
      </c>
      <c r="P58" s="288" t="str">
        <f t="shared" ca="1" si="54"/>
        <v/>
      </c>
      <c r="Q58" s="288" t="str">
        <f t="shared" ca="1" si="54"/>
        <v/>
      </c>
      <c r="R58" s="288" t="str">
        <f t="shared" ca="1" si="54"/>
        <v/>
      </c>
      <c r="S58" s="288" t="str">
        <f t="shared" ca="1" si="54"/>
        <v/>
      </c>
      <c r="T58" s="288" t="str">
        <f t="shared" ca="1" si="54"/>
        <v/>
      </c>
      <c r="U58" s="288" t="str">
        <f t="shared" ca="1" si="54"/>
        <v/>
      </c>
      <c r="V58" s="288" t="str">
        <f t="shared" ca="1" si="54"/>
        <v/>
      </c>
      <c r="W58" s="359" t="s">
        <v>208</v>
      </c>
      <c r="X58" s="368" t="s">
        <v>32</v>
      </c>
      <c r="Y58" s="359" t="s">
        <v>32</v>
      </c>
      <c r="Z58" s="359" t="s">
        <v>140</v>
      </c>
      <c r="AA58" s="359" t="s">
        <v>140</v>
      </c>
      <c r="AB58" s="359" t="s">
        <v>4</v>
      </c>
      <c r="AC58" s="359" t="s">
        <v>4</v>
      </c>
      <c r="AD58" s="359" t="s">
        <v>4</v>
      </c>
      <c r="AE58" s="370" t="s">
        <v>223</v>
      </c>
      <c r="AF58" s="370" t="s">
        <v>223</v>
      </c>
      <c r="AG58" s="359" t="s">
        <v>4</v>
      </c>
      <c r="AH58" s="148" t="s">
        <v>69</v>
      </c>
      <c r="AI58" s="148" t="s">
        <v>69</v>
      </c>
      <c r="AJ58" s="148" t="s">
        <v>69</v>
      </c>
      <c r="AK58" s="359" t="s">
        <v>4</v>
      </c>
      <c r="AL58" s="130"/>
      <c r="AM58" s="111">
        <f>VLOOKUP($E58,Plantilla!D:F,3,FALSE)</f>
        <v>1</v>
      </c>
      <c r="AN58" s="140">
        <f t="shared" ca="1" si="51"/>
        <v>0</v>
      </c>
      <c r="AO58" s="133">
        <f t="shared" ca="1" si="51"/>
        <v>0</v>
      </c>
      <c r="AP58" s="132">
        <f t="shared" ca="1" si="51"/>
        <v>2</v>
      </c>
      <c r="AQ58" s="133">
        <f t="shared" ca="1" si="51"/>
        <v>0</v>
      </c>
      <c r="AR58" s="132">
        <f t="shared" ca="1" si="51"/>
        <v>0</v>
      </c>
      <c r="AS58" s="133">
        <f t="shared" ca="1" si="51"/>
        <v>0</v>
      </c>
      <c r="AT58" s="132">
        <f t="shared" ca="1" si="51"/>
        <v>0</v>
      </c>
      <c r="AU58" s="133">
        <f t="shared" ca="1" si="51"/>
        <v>0</v>
      </c>
      <c r="AV58" s="132">
        <f t="shared" ca="1" si="51"/>
        <v>3</v>
      </c>
      <c r="AW58" s="133">
        <f t="shared" ca="1" si="51"/>
        <v>0</v>
      </c>
      <c r="AX58" s="132">
        <f t="shared" ca="1" si="51"/>
        <v>0</v>
      </c>
      <c r="AY58" s="133">
        <f t="shared" ca="1" si="51"/>
        <v>0</v>
      </c>
      <c r="AZ58" s="132">
        <f t="shared" ca="1" si="51"/>
        <v>0</v>
      </c>
      <c r="BA58" s="133">
        <f t="shared" ca="1" si="51"/>
        <v>0</v>
      </c>
      <c r="BB58" s="132">
        <f t="shared" ca="1" si="51"/>
        <v>0</v>
      </c>
      <c r="BC58" s="133">
        <f t="shared" ca="1" si="51"/>
        <v>0</v>
      </c>
      <c r="BD58" s="132">
        <f t="shared" ca="1" si="50"/>
        <v>0</v>
      </c>
      <c r="BE58" s="133">
        <f t="shared" ca="1" si="50"/>
        <v>0</v>
      </c>
      <c r="BF58" s="132">
        <f t="shared" ca="1" si="50"/>
        <v>0</v>
      </c>
      <c r="BG58" s="133">
        <f t="shared" ca="1" si="50"/>
        <v>0</v>
      </c>
      <c r="BH58" s="132">
        <f t="shared" ca="1" si="50"/>
        <v>0</v>
      </c>
      <c r="BI58" s="133">
        <f t="shared" ca="1" si="50"/>
        <v>0</v>
      </c>
      <c r="BJ58" s="132">
        <f t="shared" ca="1" si="50"/>
        <v>0</v>
      </c>
      <c r="BK58" s="110">
        <f t="shared" ca="1" si="16"/>
        <v>2</v>
      </c>
      <c r="BL58" s="110">
        <f t="shared" ca="1" si="44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21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20</v>
      </c>
      <c r="BO58" s="194">
        <f t="shared" ca="1" si="17"/>
        <v>25.4</v>
      </c>
      <c r="BP58" s="195">
        <f t="shared" ca="1" si="45"/>
        <v>46.4</v>
      </c>
      <c r="BQ58" s="134">
        <f t="shared" ca="1" si="38"/>
        <v>0</v>
      </c>
      <c r="BR58" s="137">
        <f t="shared" ca="1" si="39"/>
        <v>0</v>
      </c>
      <c r="BS58" s="136">
        <f t="shared" ca="1" si="40"/>
        <v>2</v>
      </c>
      <c r="BT58" s="137">
        <f t="shared" ca="1" si="53"/>
        <v>0</v>
      </c>
      <c r="BU58" s="136">
        <f t="shared" ca="1" si="53"/>
        <v>0</v>
      </c>
      <c r="BV58" s="137">
        <f t="shared" ca="1" si="53"/>
        <v>0</v>
      </c>
      <c r="BW58" s="136">
        <f t="shared" ca="1" si="53"/>
        <v>0</v>
      </c>
      <c r="BX58" s="137">
        <f t="shared" ca="1" si="53"/>
        <v>0</v>
      </c>
      <c r="BY58" s="136">
        <f t="shared" ca="1" si="53"/>
        <v>3</v>
      </c>
      <c r="BZ58" s="137">
        <f t="shared" ca="1" si="53"/>
        <v>0</v>
      </c>
      <c r="CA58" s="136">
        <f t="shared" ca="1" si="53"/>
        <v>0</v>
      </c>
      <c r="CB58" s="137">
        <f t="shared" ca="1" si="52"/>
        <v>0</v>
      </c>
      <c r="CC58" s="136">
        <f t="shared" ca="1" si="52"/>
        <v>0</v>
      </c>
      <c r="CD58" s="137">
        <f t="shared" ca="1" si="52"/>
        <v>0</v>
      </c>
      <c r="CE58" s="136">
        <f t="shared" ca="1" si="52"/>
        <v>0</v>
      </c>
      <c r="CF58" s="137">
        <f t="shared" ca="1" si="52"/>
        <v>0</v>
      </c>
      <c r="CG58" s="136">
        <f t="shared" ca="1" si="27"/>
        <v>0</v>
      </c>
      <c r="CH58" s="137">
        <f t="shared" ca="1" si="27"/>
        <v>0</v>
      </c>
      <c r="CI58" s="136">
        <f t="shared" ca="1" si="27"/>
        <v>0</v>
      </c>
      <c r="CJ58" s="137">
        <f t="shared" ca="1" si="27"/>
        <v>0</v>
      </c>
      <c r="CK58" s="136">
        <f t="shared" ca="1" si="27"/>
        <v>0</v>
      </c>
      <c r="CL58" s="137">
        <f t="shared" ca="1" si="30"/>
        <v>0</v>
      </c>
      <c r="CM58" s="136">
        <f t="shared" ca="1" si="31"/>
        <v>0</v>
      </c>
      <c r="CN58" s="110">
        <f t="shared" ca="1" si="19"/>
        <v>2</v>
      </c>
      <c r="CO58" s="110">
        <f t="shared" ca="1" si="32"/>
        <v>21</v>
      </c>
      <c r="CP58" s="110">
        <f t="shared" ca="1" si="32"/>
        <v>20</v>
      </c>
      <c r="CQ58" s="198">
        <f t="shared" ca="1" si="32"/>
        <v>25.4</v>
      </c>
      <c r="CR58" s="225">
        <f t="shared" ca="1" si="32"/>
        <v>46.4</v>
      </c>
      <c r="CS58" s="215">
        <f t="shared" ca="1" si="25"/>
        <v>15</v>
      </c>
      <c r="CT58" s="216">
        <f t="shared" ca="1" si="20"/>
        <v>0</v>
      </c>
      <c r="CU58" s="217">
        <f ca="1">(CS58*30)/PATRÓN!$N$4 - CT58</f>
        <v>1.2328767123287672</v>
      </c>
      <c r="CV58" s="217">
        <f ca="1">(CS58*6)/PATRÓN!$N$4</f>
        <v>0.24657534246575341</v>
      </c>
      <c r="CW58" s="216">
        <f t="shared" ca="1" si="21"/>
        <v>0</v>
      </c>
      <c r="CX58" s="219">
        <f t="shared" ca="1" si="22"/>
        <v>0</v>
      </c>
      <c r="CY58" s="230">
        <f t="shared" ca="1" si="23"/>
        <v>0</v>
      </c>
      <c r="CZ58" s="227">
        <f ca="1">(PATRÓN!$A$5*(CS58-CT58))/(PATRÓN!$N$4-30)*AM58</f>
        <v>73.544776119402982</v>
      </c>
      <c r="DA58" s="211">
        <f t="shared" ca="1" si="46"/>
        <v>-27.144776119402984</v>
      </c>
      <c r="DB58" s="211">
        <f t="shared" ca="1" si="24"/>
        <v>73.544776119402982</v>
      </c>
      <c r="DC58" s="212">
        <f t="shared" ca="1" si="47"/>
        <v>-27.144776119402984</v>
      </c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</row>
    <row r="59" spans="1:136" ht="33.75" customHeight="1" thickBot="1" x14ac:dyDescent="0.4">
      <c r="A59" s="61"/>
      <c r="B59" s="185">
        <v>53</v>
      </c>
      <c r="C59" s="62">
        <f>Plantilla!F59</f>
        <v>1</v>
      </c>
      <c r="D59" s="68">
        <f>Plantilla!C60</f>
        <v>0</v>
      </c>
      <c r="E59" s="67">
        <v>53</v>
      </c>
      <c r="F59" s="270" t="s">
        <v>222</v>
      </c>
      <c r="G59" s="288" t="str">
        <f t="shared" ca="1" si="54"/>
        <v/>
      </c>
      <c r="H59" s="288" t="str">
        <f t="shared" ca="1" si="54"/>
        <v/>
      </c>
      <c r="I59" s="288" t="str">
        <f t="shared" ca="1" si="54"/>
        <v/>
      </c>
      <c r="J59" s="288" t="str">
        <f t="shared" ca="1" si="54"/>
        <v/>
      </c>
      <c r="K59" s="288" t="str">
        <f t="shared" ca="1" si="54"/>
        <v/>
      </c>
      <c r="L59" s="288" t="str">
        <f t="shared" ca="1" si="54"/>
        <v/>
      </c>
      <c r="M59" s="288" t="str">
        <f t="shared" ca="1" si="54"/>
        <v/>
      </c>
      <c r="N59" s="288" t="str">
        <f t="shared" ca="1" si="54"/>
        <v/>
      </c>
      <c r="O59" s="288" t="str">
        <f t="shared" ca="1" si="54"/>
        <v/>
      </c>
      <c r="P59" s="288" t="str">
        <f t="shared" ca="1" si="54"/>
        <v/>
      </c>
      <c r="Q59" s="288" t="str">
        <f t="shared" ca="1" si="54"/>
        <v/>
      </c>
      <c r="R59" s="288" t="str">
        <f t="shared" ca="1" si="54"/>
        <v/>
      </c>
      <c r="S59" s="148" t="s">
        <v>4</v>
      </c>
      <c r="T59" s="148" t="s">
        <v>208</v>
      </c>
      <c r="U59" s="148" t="s">
        <v>31</v>
      </c>
      <c r="V59" s="148" t="s">
        <v>31</v>
      </c>
      <c r="W59" s="148" t="s">
        <v>31</v>
      </c>
      <c r="X59" s="148" t="s">
        <v>4</v>
      </c>
      <c r="Y59" s="148" t="s">
        <v>4</v>
      </c>
      <c r="Z59" s="148" t="s">
        <v>31</v>
      </c>
      <c r="AA59" s="275" t="s">
        <v>141</v>
      </c>
      <c r="AB59" s="275" t="s">
        <v>141</v>
      </c>
      <c r="AC59" s="275" t="s">
        <v>141</v>
      </c>
      <c r="AD59" s="275" t="s">
        <v>141</v>
      </c>
      <c r="AE59" s="275" t="s">
        <v>141</v>
      </c>
      <c r="AF59" s="275" t="s">
        <v>141</v>
      </c>
      <c r="AG59" s="275" t="s">
        <v>141</v>
      </c>
      <c r="AH59" s="275" t="s">
        <v>141</v>
      </c>
      <c r="AI59" s="275" t="s">
        <v>141</v>
      </c>
      <c r="AJ59" s="275" t="s">
        <v>141</v>
      </c>
      <c r="AK59" s="275" t="s">
        <v>141</v>
      </c>
      <c r="AL59" s="277"/>
      <c r="AM59" s="111"/>
      <c r="AN59" s="140"/>
      <c r="AO59" s="133"/>
      <c r="AP59" s="132"/>
      <c r="AQ59" s="133"/>
      <c r="AR59" s="132"/>
      <c r="AS59" s="133"/>
      <c r="AT59" s="132"/>
      <c r="AU59" s="133"/>
      <c r="AV59" s="132"/>
      <c r="AW59" s="133"/>
      <c r="AX59" s="132"/>
      <c r="AY59" s="133"/>
      <c r="AZ59" s="132"/>
      <c r="BA59" s="133"/>
      <c r="BB59" s="132"/>
      <c r="BC59" s="133"/>
      <c r="BD59" s="132"/>
      <c r="BE59" s="133"/>
      <c r="BF59" s="132"/>
      <c r="BG59" s="133"/>
      <c r="BH59" s="132"/>
      <c r="BI59" s="133"/>
      <c r="BJ59" s="132"/>
      <c r="BK59" s="110"/>
      <c r="BL59" s="110"/>
      <c r="BM59" s="70"/>
      <c r="BN59" s="70"/>
      <c r="BO59" s="194"/>
      <c r="BP59" s="278"/>
      <c r="BQ59" s="279"/>
      <c r="BR59" s="280"/>
      <c r="BS59" s="281"/>
      <c r="BT59" s="280"/>
      <c r="BU59" s="281"/>
      <c r="BV59" s="280"/>
      <c r="BW59" s="281"/>
      <c r="BX59" s="280"/>
      <c r="BY59" s="281"/>
      <c r="BZ59" s="280"/>
      <c r="CA59" s="281"/>
      <c r="CB59" s="280"/>
      <c r="CC59" s="281"/>
      <c r="CD59" s="280"/>
      <c r="CE59" s="281"/>
      <c r="CF59" s="280"/>
      <c r="CG59" s="281"/>
      <c r="CH59" s="280"/>
      <c r="CI59" s="281"/>
      <c r="CJ59" s="280"/>
      <c r="CK59" s="281"/>
      <c r="CL59" s="280"/>
      <c r="CM59" s="281"/>
      <c r="CN59" s="110"/>
      <c r="CO59" s="110"/>
      <c r="CP59" s="110"/>
      <c r="CQ59" s="198"/>
      <c r="CR59" s="282"/>
      <c r="CS59" s="283"/>
      <c r="CT59" s="284"/>
      <c r="CU59" s="285"/>
      <c r="CV59" s="285"/>
      <c r="CW59" s="284"/>
      <c r="CX59" s="219"/>
      <c r="CY59" s="230"/>
      <c r="CZ59" s="227"/>
      <c r="DA59" s="211"/>
      <c r="DB59" s="211"/>
      <c r="DC59" s="212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</row>
    <row r="60" spans="1:136" ht="33.75" customHeight="1" thickBot="1" x14ac:dyDescent="0.4">
      <c r="A60" s="61"/>
      <c r="B60" s="185">
        <v>54</v>
      </c>
      <c r="C60" s="62">
        <f>Plantilla!F60</f>
        <v>1</v>
      </c>
      <c r="D60" s="68">
        <f>Plantilla!C60</f>
        <v>0</v>
      </c>
      <c r="E60" s="67">
        <v>54</v>
      </c>
      <c r="F60" s="336" t="s">
        <v>238</v>
      </c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359" t="s">
        <v>208</v>
      </c>
      <c r="AK60" s="359" t="s">
        <v>31</v>
      </c>
      <c r="AL60" s="277"/>
      <c r="AM60" s="111"/>
      <c r="AN60" s="140"/>
      <c r="AO60" s="133"/>
      <c r="AP60" s="132"/>
      <c r="AQ60" s="133"/>
      <c r="AR60" s="132"/>
      <c r="AS60" s="133"/>
      <c r="AT60" s="132"/>
      <c r="AU60" s="133"/>
      <c r="AV60" s="132"/>
      <c r="AW60" s="133"/>
      <c r="AX60" s="132"/>
      <c r="AY60" s="133"/>
      <c r="AZ60" s="132"/>
      <c r="BA60" s="133"/>
      <c r="BB60" s="132"/>
      <c r="BC60" s="133"/>
      <c r="BD60" s="132"/>
      <c r="BE60" s="133"/>
      <c r="BF60" s="132"/>
      <c r="BG60" s="133"/>
      <c r="BH60" s="132"/>
      <c r="BI60" s="133"/>
      <c r="BJ60" s="132"/>
      <c r="BK60" s="110"/>
      <c r="BL60" s="110"/>
      <c r="BM60" s="70"/>
      <c r="BN60" s="70"/>
      <c r="BO60" s="194"/>
      <c r="BP60" s="278"/>
      <c r="BQ60" s="279"/>
      <c r="BR60" s="280"/>
      <c r="BS60" s="281"/>
      <c r="BT60" s="280"/>
      <c r="BU60" s="281"/>
      <c r="BV60" s="280"/>
      <c r="BW60" s="281"/>
      <c r="BX60" s="280"/>
      <c r="BY60" s="281"/>
      <c r="BZ60" s="280"/>
      <c r="CA60" s="281"/>
      <c r="CB60" s="280"/>
      <c r="CC60" s="281"/>
      <c r="CD60" s="280"/>
      <c r="CE60" s="281"/>
      <c r="CF60" s="280"/>
      <c r="CG60" s="281"/>
      <c r="CH60" s="280"/>
      <c r="CI60" s="281"/>
      <c r="CJ60" s="280"/>
      <c r="CK60" s="281"/>
      <c r="CL60" s="280"/>
      <c r="CM60" s="281"/>
      <c r="CN60" s="110"/>
      <c r="CO60" s="110"/>
      <c r="CP60" s="110"/>
      <c r="CQ60" s="198"/>
      <c r="CR60" s="282"/>
      <c r="CS60" s="283"/>
      <c r="CT60" s="284"/>
      <c r="CU60" s="285"/>
      <c r="CV60" s="285"/>
      <c r="CW60" s="284"/>
      <c r="CX60" s="219"/>
      <c r="CY60" s="230"/>
      <c r="CZ60" s="227"/>
      <c r="DA60" s="211"/>
      <c r="DB60" s="211"/>
      <c r="DC60" s="212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</row>
    <row r="61" spans="1:136" ht="33.75" hidden="1" customHeight="1" thickBot="1" x14ac:dyDescent="0.4">
      <c r="A61" s="61"/>
      <c r="B61" s="185">
        <v>55</v>
      </c>
      <c r="C61" s="62">
        <f>Plantilla!F61</f>
        <v>0</v>
      </c>
      <c r="D61" s="68">
        <f>Plantilla!C61</f>
        <v>0</v>
      </c>
      <c r="E61" s="67">
        <v>55</v>
      </c>
      <c r="F61" s="357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77"/>
      <c r="AM61" s="111"/>
      <c r="AN61" s="140"/>
      <c r="AO61" s="133"/>
      <c r="AP61" s="132"/>
      <c r="AQ61" s="133"/>
      <c r="AR61" s="132"/>
      <c r="AS61" s="133"/>
      <c r="AT61" s="132"/>
      <c r="AU61" s="133"/>
      <c r="AV61" s="132"/>
      <c r="AW61" s="133"/>
      <c r="AX61" s="132"/>
      <c r="AY61" s="133"/>
      <c r="AZ61" s="132"/>
      <c r="BA61" s="133"/>
      <c r="BB61" s="132"/>
      <c r="BC61" s="133"/>
      <c r="BD61" s="132"/>
      <c r="BE61" s="133"/>
      <c r="BF61" s="132"/>
      <c r="BG61" s="133"/>
      <c r="BH61" s="132"/>
      <c r="BI61" s="133"/>
      <c r="BJ61" s="132"/>
      <c r="BK61" s="110"/>
      <c r="BL61" s="110"/>
      <c r="BM61" s="70"/>
      <c r="BN61" s="70"/>
      <c r="BO61" s="194"/>
      <c r="BP61" s="278"/>
      <c r="BQ61" s="279"/>
      <c r="BR61" s="280"/>
      <c r="BS61" s="281"/>
      <c r="BT61" s="280"/>
      <c r="BU61" s="281"/>
      <c r="BV61" s="280"/>
      <c r="BW61" s="281"/>
      <c r="BX61" s="280"/>
      <c r="BY61" s="281"/>
      <c r="BZ61" s="280"/>
      <c r="CA61" s="281"/>
      <c r="CB61" s="280"/>
      <c r="CC61" s="281"/>
      <c r="CD61" s="280"/>
      <c r="CE61" s="281"/>
      <c r="CF61" s="280"/>
      <c r="CG61" s="281"/>
      <c r="CH61" s="280"/>
      <c r="CI61" s="281"/>
      <c r="CJ61" s="280"/>
      <c r="CK61" s="281"/>
      <c r="CL61" s="280"/>
      <c r="CM61" s="281"/>
      <c r="CN61" s="110"/>
      <c r="CO61" s="110"/>
      <c r="CP61" s="110"/>
      <c r="CQ61" s="198"/>
      <c r="CR61" s="282"/>
      <c r="CS61" s="283"/>
      <c r="CT61" s="284"/>
      <c r="CU61" s="285"/>
      <c r="CV61" s="285"/>
      <c r="CW61" s="284"/>
      <c r="CX61" s="219"/>
      <c r="CY61" s="230"/>
      <c r="CZ61" s="227"/>
      <c r="DA61" s="211"/>
      <c r="DB61" s="211"/>
      <c r="DC61" s="212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</row>
    <row r="62" spans="1:136" ht="33.75" hidden="1" customHeight="1" thickBot="1" x14ac:dyDescent="0.4">
      <c r="A62" s="61"/>
      <c r="B62" s="185">
        <v>56</v>
      </c>
      <c r="C62" s="62">
        <f>Plantilla!F62</f>
        <v>0</v>
      </c>
      <c r="D62" s="68">
        <f>Plantilla!C62</f>
        <v>0</v>
      </c>
      <c r="E62" s="67">
        <v>56</v>
      </c>
      <c r="F62" s="357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77"/>
      <c r="AM62" s="111"/>
      <c r="AN62" s="140"/>
      <c r="AO62" s="133"/>
      <c r="AP62" s="132"/>
      <c r="AQ62" s="133"/>
      <c r="AR62" s="132"/>
      <c r="AS62" s="133"/>
      <c r="AT62" s="132"/>
      <c r="AU62" s="133"/>
      <c r="AV62" s="132"/>
      <c r="AW62" s="133"/>
      <c r="AX62" s="132"/>
      <c r="AY62" s="133"/>
      <c r="AZ62" s="132"/>
      <c r="BA62" s="133"/>
      <c r="BB62" s="132"/>
      <c r="BC62" s="133"/>
      <c r="BD62" s="132"/>
      <c r="BE62" s="133"/>
      <c r="BF62" s="132"/>
      <c r="BG62" s="133"/>
      <c r="BH62" s="132"/>
      <c r="BI62" s="133"/>
      <c r="BJ62" s="132"/>
      <c r="BK62" s="110"/>
      <c r="BL62" s="110"/>
      <c r="BM62" s="70"/>
      <c r="BN62" s="70"/>
      <c r="BO62" s="194"/>
      <c r="BP62" s="278"/>
      <c r="BQ62" s="279"/>
      <c r="BR62" s="280"/>
      <c r="BS62" s="281"/>
      <c r="BT62" s="280"/>
      <c r="BU62" s="281"/>
      <c r="BV62" s="280"/>
      <c r="BW62" s="281"/>
      <c r="BX62" s="280"/>
      <c r="BY62" s="281"/>
      <c r="BZ62" s="280"/>
      <c r="CA62" s="281"/>
      <c r="CB62" s="280"/>
      <c r="CC62" s="281"/>
      <c r="CD62" s="280"/>
      <c r="CE62" s="281"/>
      <c r="CF62" s="280"/>
      <c r="CG62" s="281"/>
      <c r="CH62" s="280"/>
      <c r="CI62" s="281"/>
      <c r="CJ62" s="280"/>
      <c r="CK62" s="281"/>
      <c r="CL62" s="280"/>
      <c r="CM62" s="281"/>
      <c r="CN62" s="110"/>
      <c r="CO62" s="110"/>
      <c r="CP62" s="110"/>
      <c r="CQ62" s="198"/>
      <c r="CR62" s="282"/>
      <c r="CS62" s="283"/>
      <c r="CT62" s="284"/>
      <c r="CU62" s="285"/>
      <c r="CV62" s="285"/>
      <c r="CW62" s="284"/>
      <c r="CX62" s="219"/>
      <c r="CY62" s="230"/>
      <c r="CZ62" s="227"/>
      <c r="DA62" s="211"/>
      <c r="DB62" s="211"/>
      <c r="DC62" s="212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</row>
    <row r="63" spans="1:136" ht="33.75" hidden="1" customHeight="1" thickBot="1" x14ac:dyDescent="0.4">
      <c r="A63" s="61"/>
      <c r="B63" s="185">
        <v>57</v>
      </c>
      <c r="C63" s="62">
        <f>Plantilla!F63</f>
        <v>0</v>
      </c>
      <c r="D63" s="68">
        <f>Plantilla!C64</f>
        <v>0</v>
      </c>
      <c r="E63" s="67">
        <v>57</v>
      </c>
      <c r="F63" s="357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279"/>
      <c r="BR63" s="280"/>
      <c r="BS63" s="281"/>
      <c r="BT63" s="280"/>
      <c r="BU63" s="281"/>
      <c r="BV63" s="280"/>
      <c r="BW63" s="281"/>
      <c r="BX63" s="280"/>
      <c r="BY63" s="281"/>
      <c r="BZ63" s="280"/>
      <c r="CA63" s="281"/>
      <c r="CB63" s="280"/>
      <c r="CC63" s="281"/>
      <c r="CD63" s="280"/>
      <c r="CE63" s="281"/>
      <c r="CF63" s="280"/>
      <c r="CG63" s="281"/>
      <c r="CH63" s="280"/>
      <c r="CI63" s="281"/>
      <c r="CJ63" s="280"/>
      <c r="CK63" s="281"/>
      <c r="CL63" s="280"/>
      <c r="CM63" s="281"/>
      <c r="CN63" s="110"/>
      <c r="CO63" s="110"/>
      <c r="CP63" s="110"/>
      <c r="CQ63" s="198"/>
      <c r="CR63" s="282"/>
      <c r="CS63" s="283"/>
      <c r="CT63" s="284"/>
      <c r="CU63" s="285"/>
      <c r="CV63" s="285"/>
      <c r="CW63" s="284"/>
      <c r="CX63" s="219"/>
      <c r="CY63" s="230"/>
      <c r="CZ63" s="227"/>
      <c r="DA63" s="211"/>
      <c r="DB63" s="211"/>
      <c r="DC63" s="212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</row>
    <row r="64" spans="1:136" ht="33.75" hidden="1" customHeight="1" thickBot="1" x14ac:dyDescent="0.4">
      <c r="A64" s="61"/>
      <c r="B64" s="185">
        <v>58</v>
      </c>
      <c r="C64" s="62">
        <f>Plantilla!F64</f>
        <v>0</v>
      </c>
      <c r="D64" s="68">
        <f>Plantilla!C64</f>
        <v>0</v>
      </c>
      <c r="E64" s="67">
        <v>58</v>
      </c>
      <c r="F64" s="357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279"/>
      <c r="BR64" s="280"/>
      <c r="BS64" s="281"/>
      <c r="BT64" s="280"/>
      <c r="BU64" s="281"/>
      <c r="BV64" s="280"/>
      <c r="BW64" s="281"/>
      <c r="BX64" s="280"/>
      <c r="BY64" s="281"/>
      <c r="BZ64" s="280"/>
      <c r="CA64" s="281"/>
      <c r="CB64" s="280"/>
      <c r="CC64" s="281"/>
      <c r="CD64" s="280"/>
      <c r="CE64" s="281"/>
      <c r="CF64" s="280"/>
      <c r="CG64" s="281"/>
      <c r="CH64" s="280"/>
      <c r="CI64" s="281"/>
      <c r="CJ64" s="280"/>
      <c r="CK64" s="281"/>
      <c r="CL64" s="280"/>
      <c r="CM64" s="281"/>
      <c r="CN64" s="110"/>
      <c r="CO64" s="110"/>
      <c r="CP64" s="110"/>
      <c r="CQ64" s="198"/>
      <c r="CR64" s="282"/>
      <c r="CS64" s="283"/>
      <c r="CT64" s="284"/>
      <c r="CU64" s="285"/>
      <c r="CV64" s="285"/>
      <c r="CW64" s="284"/>
      <c r="CX64" s="219"/>
      <c r="CY64" s="230"/>
      <c r="CZ64" s="227"/>
      <c r="DA64" s="211"/>
      <c r="DB64" s="211"/>
      <c r="DC64" s="212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</row>
    <row r="65" spans="1:139" ht="33.75" hidden="1" customHeight="1" thickBot="1" x14ac:dyDescent="0.4">
      <c r="A65" s="61"/>
      <c r="B65" s="185">
        <v>59</v>
      </c>
      <c r="C65" s="62">
        <f>Plantilla!F65</f>
        <v>0</v>
      </c>
      <c r="D65" s="68">
        <f>Plantilla!C65</f>
        <v>0</v>
      </c>
      <c r="E65" s="67">
        <v>59</v>
      </c>
      <c r="F65" s="357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279"/>
      <c r="BR65" s="280"/>
      <c r="BS65" s="281"/>
      <c r="BT65" s="280"/>
      <c r="BU65" s="281"/>
      <c r="BV65" s="280"/>
      <c r="BW65" s="281"/>
      <c r="BX65" s="280"/>
      <c r="BY65" s="281"/>
      <c r="BZ65" s="280"/>
      <c r="CA65" s="281"/>
      <c r="CB65" s="280"/>
      <c r="CC65" s="281"/>
      <c r="CD65" s="280"/>
      <c r="CE65" s="281"/>
      <c r="CF65" s="280"/>
      <c r="CG65" s="281"/>
      <c r="CH65" s="280"/>
      <c r="CI65" s="281"/>
      <c r="CJ65" s="280"/>
      <c r="CK65" s="281"/>
      <c r="CL65" s="280"/>
      <c r="CM65" s="281"/>
      <c r="CN65" s="110"/>
      <c r="CO65" s="110"/>
      <c r="CP65" s="110"/>
      <c r="CQ65" s="198"/>
      <c r="CR65" s="282"/>
      <c r="CS65" s="283"/>
      <c r="CT65" s="284"/>
      <c r="CU65" s="285"/>
      <c r="CV65" s="285"/>
      <c r="CW65" s="284"/>
      <c r="CX65" s="219"/>
      <c r="CY65" s="230"/>
      <c r="CZ65" s="227"/>
      <c r="DA65" s="211"/>
      <c r="DB65" s="211"/>
      <c r="DC65" s="212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</row>
    <row r="66" spans="1:139" ht="33.75" hidden="1" customHeight="1" thickBot="1" x14ac:dyDescent="0.4">
      <c r="A66" s="61"/>
      <c r="B66" s="185">
        <v>60</v>
      </c>
      <c r="C66" s="62">
        <f>Plantilla!F66</f>
        <v>0</v>
      </c>
      <c r="D66" s="68">
        <f>Plantilla!C66</f>
        <v>0</v>
      </c>
      <c r="E66" s="67">
        <v>60</v>
      </c>
      <c r="F66" s="357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279"/>
      <c r="BR66" s="280"/>
      <c r="BS66" s="281"/>
      <c r="BT66" s="280"/>
      <c r="BU66" s="281"/>
      <c r="BV66" s="280"/>
      <c r="BW66" s="281"/>
      <c r="BX66" s="280"/>
      <c r="BY66" s="281"/>
      <c r="BZ66" s="280"/>
      <c r="CA66" s="281"/>
      <c r="CB66" s="280"/>
      <c r="CC66" s="281"/>
      <c r="CD66" s="280"/>
      <c r="CE66" s="281"/>
      <c r="CF66" s="280"/>
      <c r="CG66" s="281"/>
      <c r="CH66" s="280"/>
      <c r="CI66" s="281"/>
      <c r="CJ66" s="280"/>
      <c r="CK66" s="281"/>
      <c r="CL66" s="280"/>
      <c r="CM66" s="281"/>
      <c r="CN66" s="110"/>
      <c r="CO66" s="110"/>
      <c r="CP66" s="110"/>
      <c r="CQ66" s="198"/>
      <c r="CR66" s="282"/>
      <c r="CS66" s="283"/>
      <c r="CT66" s="284"/>
      <c r="CU66" s="285"/>
      <c r="CV66" s="285"/>
      <c r="CW66" s="284"/>
      <c r="CX66" s="219"/>
      <c r="CY66" s="230"/>
      <c r="CZ66" s="227"/>
      <c r="DA66" s="211"/>
      <c r="DB66" s="211"/>
      <c r="DC66" s="212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</row>
    <row r="67" spans="1:139" ht="33.75" hidden="1" customHeight="1" thickBot="1" x14ac:dyDescent="0.4">
      <c r="A67" s="61">
        <f>Plantilla!A60</f>
        <v>0</v>
      </c>
      <c r="B67" s="185">
        <v>61</v>
      </c>
      <c r="C67" s="62">
        <f>Plantilla!F67</f>
        <v>0</v>
      </c>
      <c r="D67" s="68">
        <f>Plantilla!C68</f>
        <v>0</v>
      </c>
      <c r="E67" s="67">
        <v>61</v>
      </c>
      <c r="F67" s="357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31"/>
      <c r="AM67" s="111" t="e">
        <f>VLOOKUP($E67,Plantilla!D:F,3,FALSE)</f>
        <v>#N/A</v>
      </c>
      <c r="AN67" s="140">
        <f t="shared" ca="1" si="51"/>
        <v>0</v>
      </c>
      <c r="AO67" s="133">
        <f t="shared" ca="1" si="51"/>
        <v>0</v>
      </c>
      <c r="AP67" s="132">
        <f t="shared" ca="1" si="51"/>
        <v>0</v>
      </c>
      <c r="AQ67" s="133">
        <f t="shared" ca="1" si="51"/>
        <v>0</v>
      </c>
      <c r="AR67" s="132">
        <f t="shared" ca="1" si="51"/>
        <v>0</v>
      </c>
      <c r="AS67" s="133">
        <f t="shared" ca="1" si="51"/>
        <v>0</v>
      </c>
      <c r="AT67" s="132">
        <f t="shared" ca="1" si="51"/>
        <v>0</v>
      </c>
      <c r="AU67" s="133">
        <f t="shared" ca="1" si="51"/>
        <v>0</v>
      </c>
      <c r="AV67" s="132">
        <f t="shared" ca="1" si="51"/>
        <v>0</v>
      </c>
      <c r="AW67" s="133">
        <f t="shared" ca="1" si="51"/>
        <v>0</v>
      </c>
      <c r="AX67" s="132">
        <f t="shared" ca="1" si="51"/>
        <v>0</v>
      </c>
      <c r="AY67" s="133">
        <f t="shared" ca="1" si="51"/>
        <v>0</v>
      </c>
      <c r="AZ67" s="132">
        <f t="shared" ca="1" si="51"/>
        <v>0</v>
      </c>
      <c r="BA67" s="133">
        <f t="shared" ca="1" si="51"/>
        <v>0</v>
      </c>
      <c r="BB67" s="132">
        <f t="shared" ca="1" si="51"/>
        <v>0</v>
      </c>
      <c r="BC67" s="133">
        <f t="shared" ca="1" si="51"/>
        <v>0</v>
      </c>
      <c r="BD67" s="132">
        <f t="shared" ca="1" si="50"/>
        <v>0</v>
      </c>
      <c r="BE67" s="133">
        <f t="shared" ca="1" si="50"/>
        <v>0</v>
      </c>
      <c r="BF67" s="132">
        <f t="shared" ca="1" si="50"/>
        <v>0</v>
      </c>
      <c r="BG67" s="133">
        <f t="shared" ca="1" si="50"/>
        <v>0</v>
      </c>
      <c r="BH67" s="132">
        <f t="shared" ca="1" si="50"/>
        <v>0</v>
      </c>
      <c r="BI67" s="133">
        <f t="shared" ca="1" si="50"/>
        <v>0</v>
      </c>
      <c r="BJ67" s="132">
        <f t="shared" ca="1" si="50"/>
        <v>0</v>
      </c>
      <c r="BK67" s="110">
        <f t="shared" si="16"/>
        <v>0</v>
      </c>
      <c r="BL67" s="110">
        <f t="shared" si="44"/>
        <v>0</v>
      </c>
      <c r="BM67" s="70" t="e">
        <f ca="1">IF(INDEX('HORAS TURNO'!$4:$4,MATCH($AN$5,Tabla1[#Headers],0)) = "NO",         (INDEX('HORAS TURNO'!$2:$2,MATCH($AN$5,Tabla1[#Headers],0))*AN67),         (INDEX('HORAS TURNO'!$2:$2,MATCH($AN$5,Tabla1[#Headers],0))*AN67) * AM67) +IF(INDEX('HORAS TURNO'!$4:$4,MATCH($AO$5,Tabla1[#Headers],0)) = "NO",         (INDEX('HORAS TURNO'!$2:$2,MATCH($AO$5,Tabla1[#Headers],0))*AO67),         (INDEX('HORAS TURNO'!$2:$2,MATCH($AO$5,Tabla1[#Headers],0))*AO67)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TURNO'!$2:$2,MATCH($AP$5,Tabla1[#Headers],0))*AP67),         (INDEX('HORAS TURNO'!$2:$2,MATCH($AP$5,Tabla1[#Headers],0))*AP67) * AM67) +IF(INDEX('HORAS TURNO'!$4:$4,MATCH($AQ$5,Tabla1[#Headers],0)) = "NO",         (INDEX('HORAS TURNO'!$2:$2,MATCH($AQ$5,Tabla1[#Headers],0))*AQ67),         (INDEX('HORAS TURNO'!$2:$2,MATCH($AQ$5,Tabla1[#Headers],0))*AQ67) * AM67) +IF(INDEX('HORAS TURNO'!$4:$4,MATCH($AR$5,Tabla1[#Headers],0)) = "NO",         (INDEX('HORAS TURNO'!$2:$2,MATCH($AR$5,Tabla1[#Headers],0))*AR67),         (INDEX('HORAS TURNO'!$2:$2,MATCH($AR$5,Tabla1[#Headers],0))*AR67) * AM67) +IF(INDEX('HORAS TURNO'!$4:$4,MATCH($AS$5,Tabla1[#Headers],0)) = "NO",         (INDEX('HORAS TURNO'!$2:$2,MATCH($AS$5,Tabla1[#Headers],0))*AS67),         (INDEX('HORAS TURNO'!$2:$2,MATCH($AS$5,Tabla1[#Headers],0))*AS67) * AM67) +IF(INDEX('HORAS TURNO'!$4:$4,MATCH($AT$5,Tabla1[#Headers],0)) = "NO",         (INDEX('HORAS TURNO'!$2:$2,MATCH($AT$5,Tabla1[#Headers],0))*AT67),         (INDEX('HORAS TURNO'!$2:$2,MATCH($AT$5,Tabla1[#Headers],0))*AT67) * AM67) +IF(INDEX('HORAS TURNO'!$4:$4,MATCH($AU$5,Tabla1[#Headers],0)) = "NO",         (INDEX('HORAS TURNO'!$2:$2,MATCH($AU$5,Tabla1[#Headers],0))*AU67),         (INDEX('HORAS TURNO'!$2:$2,MATCH($AU$5,Tabla1[#Headers],0))*AU67) * AM67) +IF(INDEX('HORAS TURNO'!$4:$4,MATCH($AV$5,Tabla1[#Headers],0)) = "NO",         (INDEX('HORAS TURNO'!$2:$2,MATCH($AV$5,Tabla1[#Headers],0))*AV67),         (INDEX('HORAS TURNO'!$2:$2,MATCH($AV$5,Tabla1[#Headers],0))*AV67) * AM67) +IF(INDEX('HORAS TURNO'!$4:$4,MATCH($AW$5,Tabla1[#Headers],0)) = "NO",         (INDEX('HORAS TURNO'!$2:$2,MATCH($AW$5,Tabla1[#Headers],0))*AW67),         (INDEX('HORAS TURNO'!$2:$2,MATCH($AW$5,Tabla1[#Headers],0))*AW67) * AM67) +IF(INDEX('HORAS TURNO'!$4:$4,MATCH($AX$5,Tabla1[#Headers],0)) = "NO",         (INDEX('HORAS TURNO'!$2:$2,MATCH($AX$5,Tabla1[#Headers],0))*AX67),         (INDEX('HORAS TURNO'!$2:$2,MATCH($AX$5,Tabla1[#Headers],0))*AX67) * AM67) +IF(INDEX('HORAS TURNO'!$4:$4,MATCH($AY$5,Tabla1[#Headers],0)) = "NO",         (INDEX('HORAS TURNO'!$2:$2,MATCH($AY$5,Tabla1[#Headers],0))*AY67),         (INDEX('HORAS TURNO'!$2:$2,MATCH($AY$5,Tabla1[#Headers],0))*AY67) * AM67) +IF(INDEX('HORAS TURNO'!$4:$4,MATCH($AZ$5,Tabla1[#Headers],0)) = "NO",         (INDEX('HORAS TURNO'!$2:$2,MATCH($AZ$5,Tabla1[#Headers],0))*AZ67),         (INDEX('HORAS TURNO'!$2:$2,MATCH($AZ$5,Tabla1[#Headers],0))*AZ67) * AM67) +IF(INDEX('HORAS TURNO'!$4:$4,MATCH($BA$5,Tabla1[#Headers],0)) = "NO",         (INDEX('HORAS TURNO'!$2:$2,MATCH($BA$5,Tabla1[#Headers],0))*BA67),         (INDEX('HORAS TURNO'!$2:$2,MATCH($BA$5,Tabla1[#Headers],0))*BA67) * AM67) +IF(INDEX('HORAS TURNO'!$4:$4,MATCH($BB$5,Tabla1[#Headers],0)) = "NO",         (INDEX('HORAS TURNO'!$2:$2,MATCH($BB$5,Tabla1[#Headers],0))*BB67),         (INDEX('HORAS TURNO'!$2:$2,MATCH($BB$5,Tabla1[#Headers],0))*BB67) * AM67) +IF(INDEX('HORAS TURNO'!$4:$4,MATCH($BC$5,Tabla1[#Headers],0)) = "NO",         (INDEX('HORAS TURNO'!$2:$2,MATCH($BC$5,Tabla1[#Headers],0))*BC67),         (INDEX('HORAS TURNO'!$2:$2,MATCH($BC$5,Tabla1[#Headers],0))*BC67) * AM67) +IF(INDEX('HORAS TURNO'!$4:$4,MATCH($BD$5,Tabla1[#Headers],0)) = "NO",         (INDEX('HORAS TURNO'!$2:$2,MATCH($BD$5,Tabla1[#Headers],0))*BD67),         (INDEX('HORAS TURNO'!$2:$2,MATCH($BD$5,Tabla1[#Headers],0))*BD67) * AM67) +IF(INDEX('HORAS TURNO'!$4:$4,MATCH($BE$5,Tabla1[#Headers],0)) = "NO",         (INDEX('HORAS TURNO'!$2:$2,MATCH($BE$5,Tabla1[#Headers],0))*BE67),         (INDEX('HORAS TURNO'!$2:$2,MATCH($BE$5,Tabla1[#Headers],0))*BE67) * AM67) +IF(INDEX('HORAS TURNO'!$4:$4,MATCH($BF$5,Tabla1[#Headers],0)) = "NO",         (INDEX('HORAS TURNO'!$2:$2,MATCH($BF$5,Tabla1[#Headers],0))*BF67),         (INDEX('HORAS TURNO'!$2:$2,MATCH($BF$5,Tabla1[#Headers],0))*BF67) * AM67) +IF(INDEX('HORAS TURNO'!$4:$4,MATCH($BG$5,Tabla1[#Headers],0)) = "NO",         (INDEX('HORAS TURNO'!$2:$2,MATCH($BG$5,Tabla1[#Headers],0))*BG67),         (INDEX('HORAS TURNO'!$2:$2,MATCH($BG$5,Tabla1[#Headers],0))*BG67) * AM67) +IF(INDEX('HORAS TURNO'!$4:$4,MATCH($BH$5,Tabla1[#Headers],0)) = "NO",         (INDEX('HORAS TURNO'!$2:$2,MATCH($BH$5,Tabla1[#Headers],0))*BH67),         (INDEX('HORAS TURNO'!$2:$2,MATCH($BH$5,Tabla1[#Headers],0))*BH67) * AM67) +IF(INDEX('HORAS TURNO'!$4:$4,MATCH($BI$5,Tabla1[#Headers],0)) = "NO",         (INDEX('HORAS TURNO'!$2:$2,MATCH($BI$5,Tabla1[#Headers],0))*BI67),         (INDEX('HORAS TURNO'!$2:$2,MATCH($BI$5,Tabla1[#Headers],0))*BI67) * AM67) +IF(INDEX('HORAS TURNO'!$4:$4,MATCH($BJ$5,Tabla1[#Headers],0)) = "NO",         (INDEX('HORAS TURNO'!$2:$2,MATCH($BJ$5,Tabla1[#Headers],0))*BJ67),         (INDEX('HORAS TURNO'!$2:$2,MATCH($BJ$5,Tabla1[#Headers],0))*BJ67) * AM67)</f>
        <v>#N/A</v>
      </c>
      <c r="BN67" s="70" t="e">
        <f ca="1">IF(INDEX('HORAS TURNO'!$4:$4,MATCH($AN$5,Tabla1[#Headers],0)) = "NO",         (INDEX('HORAS TURNO'!$3:$3,MATCH($AN$5,Tabla1[#Headers],0))*AN67),         (INDEX('HORAS TURNO'!$3:$3,MATCH($AN$5,Tabla1[#Headers],0))*AN67) * AM67) +IF(INDEX('HORAS TURNO'!$4:$4,MATCH($AO$5,Tabla1[#Headers],0)) = "NO",         (INDEX('HORAS TURNO'!$3:$3,MATCH($AO$5,Tabla1[#Headers],0))*AO67),         (INDEX('HORAS TURNO'!$3:$3,MATCH($AO$5,Tabla1[#Headers],0))*AO67)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TURNO'!$3:$3,MATCH($AP$5,Tabla1[#Headers],0))*AP67),         (INDEX('HORAS TURNO'!$3:$3,MATCH($AP$5,Tabla1[#Headers],0))*AP67) * AM67) +IF(INDEX('HORAS TURNO'!$4:$4,MATCH($AQ$5,Tabla1[#Headers],0)) = "NO",         (INDEX('HORAS TURNO'!$3:$3,MATCH($AQ$5,Tabla1[#Headers],0))*AQ67),         (INDEX('HORAS TURNO'!$3:$3,MATCH($AQ$5,Tabla1[#Headers],0))*AQ67) * AM67) +IF(INDEX('HORAS TURNO'!$4:$4,MATCH($AR$5,Tabla1[#Headers],0)) = "NO",         (INDEX('HORAS TURNO'!$3:$3,MATCH($AR$5,Tabla1[#Headers],0))*AR67),         (INDEX('HORAS TURNO'!$3:$3,MATCH($AR$5,Tabla1[#Headers],0))*AR67) * AM67) +IF(INDEX('HORAS TURNO'!$4:$4,MATCH($AS$5,Tabla1[#Headers],0)) = "NO",         (INDEX('HORAS TURNO'!$3:$3,MATCH($AS$5,Tabla1[#Headers],0))*AS67),         (INDEX('HORAS TURNO'!$3:$3,MATCH($AS$5,Tabla1[#Headers],0))*AS67) * AM67) +IF(INDEX('HORAS TURNO'!$4:$4,MATCH($AT$5,Tabla1[#Headers],0)) = "NO",         (INDEX('HORAS TURNO'!$3:$3,MATCH($AT$5,Tabla1[#Headers],0))*AT67),         (INDEX('HORAS TURNO'!$3:$3,MATCH($AT$5,Tabla1[#Headers],0))*AT67) * AM67) +IF(INDEX('HORAS TURNO'!$4:$4,MATCH($AU$5,Tabla1[#Headers],0)) = "NO",         (INDEX('HORAS TURNO'!$3:$3,MATCH($AU$5,Tabla1[#Headers],0))*AU67),         (INDEX('HORAS TURNO'!$3:$3,MATCH($AU$5,Tabla1[#Headers],0))*AU67) * AM67) +IF(INDEX('HORAS TURNO'!$4:$4,MATCH($AV$5,Tabla1[#Headers],0)) = "NO",         (INDEX('HORAS TURNO'!$3:$3,MATCH($AV$5,Tabla1[#Headers],0))*AV67),         (INDEX('HORAS TURNO'!$3:$3,MATCH($AV$5,Tabla1[#Headers],0))*AV67) * AM67) +IF(INDEX('HORAS TURNO'!$4:$4,MATCH($AW$5,Tabla1[#Headers],0)) = "NO",         (INDEX('HORAS TURNO'!$3:$3,MATCH($AW$5,Tabla1[#Headers],0))*AW67),         (INDEX('HORAS TURNO'!$3:$3,MATCH($AW$5,Tabla1[#Headers],0))*AW67) * AM67) +IF(INDEX('HORAS TURNO'!$4:$4,MATCH($AX$5,Tabla1[#Headers],0)) = "NO",         (INDEX('HORAS TURNO'!$3:$3,MATCH($AX$5,Tabla1[#Headers],0))*AX67),         (INDEX('HORAS TURNO'!$3:$3,MATCH($AX$5,Tabla1[#Headers],0))*AX67) * AM67) +IF(INDEX('HORAS TURNO'!$4:$4,MATCH($AY$5,Tabla1[#Headers],0)) = "NO",         (INDEX('HORAS TURNO'!$3:$3,MATCH($AY$5,Tabla1[#Headers],0))*AY67),         (INDEX('HORAS TURNO'!$3:$3,MATCH($AY$5,Tabla1[#Headers],0))*AY67) * AM67) +IF(INDEX('HORAS TURNO'!$4:$4,MATCH($AZ$5,Tabla1[#Headers],0)) = "NO",         (INDEX('HORAS TURNO'!$3:$3,MATCH($AZ$5,Tabla1[#Headers],0))*AZ67),         (INDEX('HORAS TURNO'!$3:$3,MATCH($AZ$5,Tabla1[#Headers],0))*AZ67) * AM67) +IF(INDEX('HORAS TURNO'!$4:$4,MATCH($BA$5,Tabla1[#Headers],0)) = "NO",         (INDEX('HORAS TURNO'!$3:$3,MATCH($BA$5,Tabla1[#Headers],0))*BA67),         (INDEX('HORAS TURNO'!$3:$3,MATCH($BA$5,Tabla1[#Headers],0))*BA67) * AM67) +IF(INDEX('HORAS TURNO'!$4:$4,MATCH($BB$5,Tabla1[#Headers],0)) = "NO",         (INDEX('HORAS TURNO'!$3:$3,MATCH($BB$5,Tabla1[#Headers],0))*BB67),         (INDEX('HORAS TURNO'!$3:$3,MATCH($BB$5,Tabla1[#Headers],0))*BB67) * AM67) +IF(INDEX('HORAS TURNO'!$4:$4,MATCH($BC$5,Tabla1[#Headers],0)) = "NO",         (INDEX('HORAS TURNO'!$3:$3,MATCH($BC$5,Tabla1[#Headers],0))*BC67),         (INDEX('HORAS TURNO'!$3:$3,MATCH($BC$5,Tabla1[#Headers],0))*BC67) * AM67) +IF(INDEX('HORAS TURNO'!$4:$4,MATCH($BD$5,Tabla1[#Headers],0)) = "NO",         (INDEX('HORAS TURNO'!$3:$3,MATCH($BD$5,Tabla1[#Headers],0))*BD67),         (INDEX('HORAS TURNO'!$3:$3,MATCH($BD$5,Tabla1[#Headers],0))*BD67) * AM67) +IF(INDEX('HORAS TURNO'!$4:$4,MATCH($BE$5,Tabla1[#Headers],0)) = "NO",         (INDEX('HORAS TURNO'!$3:$3,MATCH($BE$5,Tabla1[#Headers],0))*BE67),         (INDEX('HORAS TURNO'!$3:$3,MATCH($BE$5,Tabla1[#Headers],0))*BE67) * AM67) +IF(INDEX('HORAS TURNO'!$4:$4,MATCH($BF$5,Tabla1[#Headers],0)) = "NO",         (INDEX('HORAS TURNO'!$3:$3,MATCH($BF$5,Tabla1[#Headers],0))*BF67),         (INDEX('HORAS TURNO'!$3:$3,MATCH($BF$5,Tabla1[#Headers],0))*BF67) * AM67) +IF(INDEX('HORAS TURNO'!$4:$4,MATCH($BG$5,Tabla1[#Headers],0)) = "NO",         (INDEX('HORAS TURNO'!$3:$3,MATCH($BG$5,Tabla1[#Headers],0))*BG67),         (INDEX('HORAS TURNO'!$3:$3,MATCH($BG$5,Tabla1[#Headers],0))*BG67) * AM67) +IF(INDEX('HORAS TURNO'!$4:$4,MATCH($BH$5,Tabla1[#Headers],0)) = "NO",         (INDEX('HORAS TURNO'!$3:$3,MATCH($BH$5,Tabla1[#Headers],0))*BH67),         (INDEX('HORAS TURNO'!$3:$3,MATCH($BH$5,Tabla1[#Headers],0))*BH67) * AM67) +IF(INDEX('HORAS TURNO'!$4:$4,MATCH($BI$5,Tabla1[#Headers],0)) = "NO",         (INDEX('HORAS TURNO'!$3:$3,MATCH($BI$5,Tabla1[#Headers],0))*BI67),         (INDEX('HORAS TURNO'!$3:$3,MATCH($BI$5,Tabla1[#Headers],0))*BI67) * AM67) +IF(INDEX('HORAS TURNO'!$4:$4,MATCH($BJ$5,Tabla1[#Headers],0)) = "NO",         (INDEX('HORAS TURNO'!$3:$3,MATCH($BJ$5,Tabla1[#Headers],0))*BJ67),         (INDEX('HORAS TURNO'!$3:$3,MATCH($BJ$5,Tabla1[#Headers],0))*BJ67) * AM67)</f>
        <v>#N/A</v>
      </c>
      <c r="BO67" s="194" t="e">
        <f t="shared" ca="1" si="17"/>
        <v>#N/A</v>
      </c>
      <c r="BP67" s="196" t="e">
        <f t="shared" ca="1" si="45"/>
        <v>#N/A</v>
      </c>
      <c r="BQ67" s="135">
        <f t="shared" ca="1" si="38"/>
        <v>0</v>
      </c>
      <c r="BR67" s="138">
        <f t="shared" ca="1" si="39"/>
        <v>0</v>
      </c>
      <c r="BS67" s="139">
        <f t="shared" ca="1" si="40"/>
        <v>0</v>
      </c>
      <c r="BT67" s="138">
        <f t="shared" ca="1" si="53"/>
        <v>0</v>
      </c>
      <c r="BU67" s="139">
        <f t="shared" ca="1" si="53"/>
        <v>0</v>
      </c>
      <c r="BV67" s="138">
        <f t="shared" ca="1" si="53"/>
        <v>0</v>
      </c>
      <c r="BW67" s="139">
        <f t="shared" ca="1" si="53"/>
        <v>0</v>
      </c>
      <c r="BX67" s="138">
        <f t="shared" ca="1" si="53"/>
        <v>0</v>
      </c>
      <c r="BY67" s="139">
        <f t="shared" ca="1" si="53"/>
        <v>0</v>
      </c>
      <c r="BZ67" s="138">
        <f t="shared" ca="1" si="53"/>
        <v>0</v>
      </c>
      <c r="CA67" s="139">
        <f t="shared" ca="1" si="53"/>
        <v>0</v>
      </c>
      <c r="CB67" s="138">
        <f t="shared" ca="1" si="52"/>
        <v>0</v>
      </c>
      <c r="CC67" s="139">
        <f t="shared" ca="1" si="52"/>
        <v>0</v>
      </c>
      <c r="CD67" s="138">
        <f t="shared" ca="1" si="52"/>
        <v>0</v>
      </c>
      <c r="CE67" s="139">
        <f t="shared" ca="1" si="52"/>
        <v>0</v>
      </c>
      <c r="CF67" s="138">
        <f t="shared" ca="1" si="52"/>
        <v>0</v>
      </c>
      <c r="CG67" s="139">
        <f t="shared" ca="1" si="27"/>
        <v>0</v>
      </c>
      <c r="CH67" s="138">
        <f t="shared" ca="1" si="27"/>
        <v>0</v>
      </c>
      <c r="CI67" s="139">
        <f t="shared" ca="1" si="27"/>
        <v>0</v>
      </c>
      <c r="CJ67" s="138">
        <f t="shared" ca="1" si="27"/>
        <v>0</v>
      </c>
      <c r="CK67" s="139">
        <f t="shared" ca="1" si="27"/>
        <v>0</v>
      </c>
      <c r="CL67" s="138">
        <f t="shared" ca="1" si="30"/>
        <v>0</v>
      </c>
      <c r="CM67" s="139">
        <f t="shared" ca="1" si="31"/>
        <v>0</v>
      </c>
      <c r="CN67" s="110">
        <f t="shared" si="19"/>
        <v>0</v>
      </c>
      <c r="CO67" s="110" t="e">
        <f t="shared" ca="1" si="32"/>
        <v>#N/A</v>
      </c>
      <c r="CP67" s="110" t="e">
        <f t="shared" ca="1" si="32"/>
        <v>#N/A</v>
      </c>
      <c r="CQ67" s="198" t="e">
        <f t="shared" ca="1" si="32"/>
        <v>#N/A</v>
      </c>
      <c r="CR67" s="226" t="e">
        <f t="shared" ca="1" si="32"/>
        <v>#N/A</v>
      </c>
      <c r="CS67" s="222">
        <f t="shared" si="25"/>
        <v>0</v>
      </c>
      <c r="CT67" s="223">
        <f t="shared" si="20"/>
        <v>0</v>
      </c>
      <c r="CU67" s="218">
        <f>(CS67*30)/PATRÓN!$N$4 - CT67</f>
        <v>0</v>
      </c>
      <c r="CV67" s="218">
        <f>(CS67*6)/PATRÓN!$N$4</f>
        <v>0</v>
      </c>
      <c r="CW67" s="223">
        <f t="shared" ca="1" si="21"/>
        <v>0</v>
      </c>
      <c r="CX67" s="219">
        <f t="shared" si="22"/>
        <v>0</v>
      </c>
      <c r="CY67" s="230">
        <f t="shared" si="23"/>
        <v>0</v>
      </c>
      <c r="CZ67" s="227" t="e">
        <f>(PATRÓN!$A$5*(CS67-CT67))/(PATRÓN!$N$4-30)*AM67</f>
        <v>#N/A</v>
      </c>
      <c r="DA67" s="211" t="e">
        <f t="shared" ca="1" si="46"/>
        <v>#N/A</v>
      </c>
      <c r="DB67" s="211" t="e">
        <f t="shared" si="24"/>
        <v>#N/A</v>
      </c>
      <c r="DC67" s="212" t="e">
        <f t="shared" ca="1" si="47"/>
        <v>#N/A</v>
      </c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</row>
    <row r="68" spans="1:139" s="57" customFormat="1" ht="20.5" hidden="1" thickBot="1" x14ac:dyDescent="0.4">
      <c r="A68" s="60"/>
      <c r="B68" s="60"/>
      <c r="C68" s="63"/>
      <c r="D68" s="66"/>
      <c r="E68" s="147" t="str">
        <f>'Diseño Patrón'!B66</f>
        <v>D</v>
      </c>
      <c r="F68" s="123" t="str">
        <f>CONCATENATE("Presencias Turno de ",'Diseño Patrón'!A66," (",E68,")")</f>
        <v>Presencias Turno de Día (D)</v>
      </c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24"/>
      <c r="AM68" s="108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6"/>
      <c r="BN68" s="76"/>
      <c r="BO68" s="73"/>
      <c r="BP68" s="76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6"/>
      <c r="CS68" s="11"/>
      <c r="CT68" s="11"/>
      <c r="CU68" s="11"/>
      <c r="CV68" s="73"/>
      <c r="CW68" s="73"/>
      <c r="CX68" s="73"/>
      <c r="CY68" s="73"/>
      <c r="CZ68" s="11"/>
      <c r="DA68" s="208"/>
      <c r="DB68" s="11"/>
      <c r="DC68" s="208"/>
      <c r="DD68" s="209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5"/>
      <c r="EH68" s="55"/>
      <c r="EI68" s="56"/>
    </row>
    <row r="69" spans="1:139" s="57" customFormat="1" ht="20.5" hidden="1" thickBot="1" x14ac:dyDescent="0.4">
      <c r="A69" s="60"/>
      <c r="B69" s="60"/>
      <c r="C69" s="63"/>
      <c r="D69" s="66"/>
      <c r="E69" s="147" t="str">
        <f>'Diseño Patrón'!B67</f>
        <v>Nm</v>
      </c>
      <c r="F69" s="123" t="str">
        <f>CONCATENATE("Presencias Turno de ",'Diseño Patrón'!A67," (",E69,")")</f>
        <v>Presencias Turno de Noche 12h (Nm)</v>
      </c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74"/>
      <c r="AM69" s="107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6"/>
      <c r="BN69" s="76"/>
      <c r="BO69" s="73"/>
      <c r="BP69" s="76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6"/>
      <c r="CS69" s="11"/>
      <c r="CT69" s="11"/>
      <c r="CU69" s="11"/>
      <c r="CV69" s="73"/>
      <c r="CW69" s="73"/>
      <c r="CX69" s="73"/>
      <c r="CY69" s="73"/>
      <c r="CZ69" s="11"/>
      <c r="DA69" s="11"/>
      <c r="DB69" s="11"/>
      <c r="DC69" s="11"/>
      <c r="DD69" s="209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5"/>
      <c r="EH69" s="55"/>
      <c r="EI69" s="56"/>
    </row>
    <row r="70" spans="1:139" s="57" customFormat="1" ht="18.75" hidden="1" customHeight="1" thickBot="1" x14ac:dyDescent="0.4">
      <c r="A70" s="60"/>
      <c r="B70" s="60"/>
      <c r="C70" s="63"/>
      <c r="D70" s="66"/>
      <c r="E70" s="147" t="str">
        <f>'Diseño Patrón'!B68</f>
        <v>Dm</v>
      </c>
      <c r="F70" s="123" t="str">
        <f>CONCATENATE("Presencias Turno de ",'Diseño Patrón'!A68," (",E70,")")</f>
        <v>Presencias Turno de Mañana 6h (Dm)</v>
      </c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74"/>
      <c r="AM70" s="107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11"/>
      <c r="CT70" s="11"/>
      <c r="CU70" s="11"/>
      <c r="CV70" s="76"/>
      <c r="CW70" s="76"/>
      <c r="CX70" s="76"/>
      <c r="CY70" s="76"/>
      <c r="CZ70" s="11"/>
      <c r="DA70" s="11"/>
      <c r="DB70" s="11"/>
      <c r="DC70" s="11"/>
      <c r="DD70" s="209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5"/>
      <c r="EH70" s="55"/>
      <c r="EI70" s="56"/>
    </row>
    <row r="71" spans="1:139" ht="18" hidden="1" customHeight="1" thickBot="1" x14ac:dyDescent="0.4">
      <c r="A71" s="60"/>
      <c r="B71" s="60"/>
      <c r="C71" s="63"/>
      <c r="D71" s="66"/>
      <c r="E71" s="147" t="str">
        <f>'Diseño Patrón'!B69</f>
        <v>Tm</v>
      </c>
      <c r="F71" s="123" t="str">
        <f>CONCATENATE("Presencias Turno de ",'Diseño Patrón'!A69," (",E71,")")</f>
        <v>Presencias Turno de Tarde 6h (Tm)</v>
      </c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7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7"/>
      <c r="CS71" s="11"/>
      <c r="CT71" s="11"/>
      <c r="CV71" s="76"/>
      <c r="CW71" s="76"/>
      <c r="CX71" s="76"/>
      <c r="CY71" s="76"/>
      <c r="CZ71" s="11"/>
      <c r="DA71" s="11"/>
      <c r="DB71" s="11"/>
      <c r="DC71" s="11"/>
    </row>
    <row r="72" spans="1:139" ht="18" customHeight="1" thickBot="1" x14ac:dyDescent="0.45">
      <c r="A72" s="60"/>
      <c r="B72" s="60"/>
      <c r="C72" s="63"/>
      <c r="D72" s="66"/>
      <c r="E72" s="147" t="str">
        <f>'Diseño Patrón'!B70</f>
        <v>M</v>
      </c>
      <c r="F72" s="269" t="str">
        <f>CONCATENATE("Presencias Turno de ",'Diseño Patrón'!A70," (",E72,")")</f>
        <v>Presencias Turno de Mañana (M)</v>
      </c>
      <c r="G72" s="267">
        <f t="shared" ref="G72:AK72" ca="1" si="55">COUNTIF(G7:G67,"*m*")-COUNTIF(G7:G67,"*BM*")*1</f>
        <v>7</v>
      </c>
      <c r="H72" s="267">
        <f t="shared" ca="1" si="55"/>
        <v>8</v>
      </c>
      <c r="I72" s="267">
        <f t="shared" ca="1" si="55"/>
        <v>8</v>
      </c>
      <c r="J72" s="267">
        <f t="shared" ca="1" si="55"/>
        <v>8</v>
      </c>
      <c r="K72" s="267">
        <f t="shared" ca="1" si="55"/>
        <v>8</v>
      </c>
      <c r="L72" s="267">
        <f t="shared" ca="1" si="55"/>
        <v>8</v>
      </c>
      <c r="M72" s="267">
        <f t="shared" ca="1" si="55"/>
        <v>9</v>
      </c>
      <c r="N72" s="267">
        <f t="shared" ca="1" si="55"/>
        <v>10</v>
      </c>
      <c r="O72" s="267">
        <f t="shared" ca="1" si="55"/>
        <v>9</v>
      </c>
      <c r="P72" s="267">
        <f t="shared" ca="1" si="55"/>
        <v>10</v>
      </c>
      <c r="Q72" s="267">
        <f t="shared" ca="1" si="55"/>
        <v>8</v>
      </c>
      <c r="R72" s="267">
        <f t="shared" ca="1" si="55"/>
        <v>8</v>
      </c>
      <c r="S72" s="267">
        <f t="shared" ca="1" si="55"/>
        <v>8</v>
      </c>
      <c r="T72" s="267">
        <f t="shared" ca="1" si="55"/>
        <v>8</v>
      </c>
      <c r="U72" s="267">
        <f t="shared" ca="1" si="55"/>
        <v>8</v>
      </c>
      <c r="V72" s="267">
        <f t="shared" ca="1" si="55"/>
        <v>8</v>
      </c>
      <c r="W72" s="267">
        <f t="shared" ca="1" si="55"/>
        <v>8</v>
      </c>
      <c r="X72" s="267">
        <f t="shared" ca="1" si="55"/>
        <v>8</v>
      </c>
      <c r="Y72" s="267">
        <f t="shared" ca="1" si="55"/>
        <v>8</v>
      </c>
      <c r="Z72" s="267">
        <v>8</v>
      </c>
      <c r="AA72" s="267">
        <f t="shared" ca="1" si="55"/>
        <v>8</v>
      </c>
      <c r="AB72" s="267">
        <f t="shared" ca="1" si="55"/>
        <v>8</v>
      </c>
      <c r="AC72" s="267">
        <f t="shared" ca="1" si="55"/>
        <v>8</v>
      </c>
      <c r="AD72" s="267">
        <f t="shared" ca="1" si="55"/>
        <v>8</v>
      </c>
      <c r="AE72" s="267">
        <f t="shared" ca="1" si="55"/>
        <v>8</v>
      </c>
      <c r="AF72" s="267">
        <f t="shared" ca="1" si="55"/>
        <v>8</v>
      </c>
      <c r="AG72" s="267">
        <f t="shared" ca="1" si="55"/>
        <v>8</v>
      </c>
      <c r="AH72" s="267">
        <f t="shared" ca="1" si="55"/>
        <v>8</v>
      </c>
      <c r="AI72" s="267">
        <f t="shared" ca="1" si="55"/>
        <v>8</v>
      </c>
      <c r="AJ72" s="267">
        <f t="shared" ca="1" si="55"/>
        <v>8</v>
      </c>
      <c r="AK72" s="267">
        <f t="shared" ca="1" si="55"/>
        <v>8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CZ72" s="11"/>
      <c r="DA72" s="11"/>
      <c r="DB72" s="11"/>
      <c r="DC72" s="11"/>
    </row>
    <row r="73" spans="1:139" ht="18" customHeight="1" thickBot="1" x14ac:dyDescent="0.45">
      <c r="A73" s="60"/>
      <c r="B73" s="60"/>
      <c r="C73" s="63"/>
      <c r="D73" s="66"/>
      <c r="E73" s="147" t="str">
        <f>'Diseño Patrón'!B71</f>
        <v>T</v>
      </c>
      <c r="F73" s="269" t="str">
        <f>CONCATENATE("Presencias Turno de ",'Diseño Patrón'!A71," (",E73,")")</f>
        <v>Presencias Turno de Tarde (T)</v>
      </c>
      <c r="G73" s="267">
        <f t="shared" ref="G73:P73" ca="1" si="56">COUNTIF(G7:G67,"*t*")-COUNTIF(G7:G67,"*AT*")*1</f>
        <v>7</v>
      </c>
      <c r="H73" s="267">
        <f t="shared" ca="1" si="56"/>
        <v>8</v>
      </c>
      <c r="I73" s="267">
        <f t="shared" ca="1" si="56"/>
        <v>8</v>
      </c>
      <c r="J73" s="267">
        <f t="shared" ca="1" si="56"/>
        <v>8</v>
      </c>
      <c r="K73" s="267">
        <f t="shared" ca="1" si="56"/>
        <v>8</v>
      </c>
      <c r="L73" s="267">
        <f t="shared" ca="1" si="56"/>
        <v>8</v>
      </c>
      <c r="M73" s="267">
        <f t="shared" ca="1" si="56"/>
        <v>8</v>
      </c>
      <c r="N73" s="267">
        <f t="shared" ca="1" si="56"/>
        <v>8</v>
      </c>
      <c r="O73" s="267">
        <f t="shared" ca="1" si="56"/>
        <v>9</v>
      </c>
      <c r="P73" s="267">
        <f t="shared" ca="1" si="56"/>
        <v>8</v>
      </c>
      <c r="Q73" s="267">
        <v>8</v>
      </c>
      <c r="R73" s="267">
        <v>8</v>
      </c>
      <c r="S73" s="267">
        <f ca="1">COUNTIF(S7:S67,"*t*")-COUNTIF(S7:S67,"*AT*")*1</f>
        <v>8</v>
      </c>
      <c r="T73" s="267">
        <f ca="1">COUNTIF(T7:T67,"*t*")-COUNTIF(T7:T67,"*AT*")*1</f>
        <v>8</v>
      </c>
      <c r="U73" s="267">
        <f ca="1">COUNTIF(U7:U67,"*t*")-COUNTIF(U7:U67,"*AT*")*1</f>
        <v>8</v>
      </c>
      <c r="V73" s="267">
        <f ca="1">COUNTIF(V7:V67,"*t*")-COUNTIF(V7:V67,"*AT*")*1</f>
        <v>8</v>
      </c>
      <c r="W73" s="267">
        <v>8</v>
      </c>
      <c r="X73" s="267">
        <f t="shared" ref="X73" ca="1" si="57">COUNTIF(X7:X67,"*t")-COUNTIF(X7:X67,"*AT*")*1-COUNTIF(X7:X67,"PT")</f>
        <v>8</v>
      </c>
      <c r="Y73" s="267">
        <f ca="1">COUNTIF(Y7:Y67,"*t")-COUNTIF(Y7:Y67,"*AT*")*1-COUNTIF(Y7:Y67,"PT")</f>
        <v>8</v>
      </c>
      <c r="Z73" s="267">
        <v>8</v>
      </c>
      <c r="AA73" s="267">
        <f ca="1">COUNTIF(AA7:AA67,"*t*")-COUNTIF(AA7:AA67,"*AT*")*1 - COUNTIF(AA7:AA67,"*PT*")*1</f>
        <v>8</v>
      </c>
      <c r="AB73" s="267">
        <f t="shared" ref="AB73:AJ73" ca="1" si="58">COUNTIF(AB7:AB67,"*t*")-COUNTIF(AB7:AB67,"*AT*")*1</f>
        <v>8</v>
      </c>
      <c r="AC73" s="267">
        <f t="shared" ca="1" si="58"/>
        <v>8</v>
      </c>
      <c r="AD73" s="267">
        <f t="shared" ca="1" si="58"/>
        <v>8</v>
      </c>
      <c r="AE73" s="267">
        <f t="shared" ca="1" si="58"/>
        <v>8</v>
      </c>
      <c r="AF73" s="267">
        <f t="shared" ca="1" si="58"/>
        <v>8</v>
      </c>
      <c r="AG73" s="267">
        <f t="shared" ca="1" si="58"/>
        <v>8</v>
      </c>
      <c r="AH73" s="267">
        <f t="shared" ca="1" si="58"/>
        <v>8</v>
      </c>
      <c r="AI73" s="267">
        <f t="shared" ca="1" si="58"/>
        <v>9</v>
      </c>
      <c r="AJ73" s="267">
        <f t="shared" ca="1" si="58"/>
        <v>8</v>
      </c>
      <c r="AK73" s="267">
        <f ca="1">COUNTIF(AK7:AK67,"*t*")-COUNTIF(AK7:AK67,"*AT*")-COUNTIF(AK7:AK67,"*PT*")</f>
        <v>8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V73" s="76"/>
      <c r="CW73" s="76"/>
      <c r="CX73" s="76"/>
      <c r="CY73" s="76"/>
      <c r="DA73" s="11"/>
      <c r="DC73" s="11"/>
    </row>
    <row r="74" spans="1:139" ht="18" customHeight="1" thickBot="1" x14ac:dyDescent="0.45">
      <c r="A74" s="60"/>
      <c r="B74" s="60"/>
      <c r="C74" s="63"/>
      <c r="D74" s="66"/>
      <c r="E74" s="147" t="str">
        <f>'Diseño Patrón'!B72</f>
        <v>N</v>
      </c>
      <c r="F74" s="269" t="str">
        <f>CONCATENATE("Presencias Turno de ",'Diseño Patrón'!A72," (",E74,")")</f>
        <v>Presencias Turno de Noche (N)</v>
      </c>
      <c r="G74" s="268">
        <f t="shared" ref="G74:W74" ca="1" si="59">COUNTIF(G7:G67,"*n*")</f>
        <v>5</v>
      </c>
      <c r="H74" s="268">
        <f t="shared" ca="1" si="59"/>
        <v>6</v>
      </c>
      <c r="I74" s="268">
        <f t="shared" ca="1" si="59"/>
        <v>7</v>
      </c>
      <c r="J74" s="268">
        <f t="shared" ca="1" si="59"/>
        <v>6</v>
      </c>
      <c r="K74" s="268">
        <f t="shared" ca="1" si="59"/>
        <v>7</v>
      </c>
      <c r="L74" s="268">
        <f t="shared" ca="1" si="59"/>
        <v>6</v>
      </c>
      <c r="M74" s="268">
        <f t="shared" ca="1" si="59"/>
        <v>6</v>
      </c>
      <c r="N74" s="268">
        <f t="shared" ca="1" si="59"/>
        <v>6</v>
      </c>
      <c r="O74" s="268">
        <f t="shared" ca="1" si="59"/>
        <v>6</v>
      </c>
      <c r="P74" s="268">
        <f t="shared" ca="1" si="59"/>
        <v>6</v>
      </c>
      <c r="Q74" s="268">
        <f t="shared" ca="1" si="59"/>
        <v>6</v>
      </c>
      <c r="R74" s="268">
        <f t="shared" ca="1" si="59"/>
        <v>6</v>
      </c>
      <c r="S74" s="268">
        <f t="shared" ca="1" si="59"/>
        <v>6</v>
      </c>
      <c r="T74" s="268">
        <f t="shared" ca="1" si="59"/>
        <v>6</v>
      </c>
      <c r="U74" s="268">
        <f t="shared" ca="1" si="59"/>
        <v>6</v>
      </c>
      <c r="V74" s="268">
        <f t="shared" ca="1" si="59"/>
        <v>6</v>
      </c>
      <c r="W74" s="268">
        <f t="shared" ca="1" si="59"/>
        <v>6</v>
      </c>
      <c r="X74" s="268">
        <v>6</v>
      </c>
      <c r="Y74" s="268">
        <f t="shared" ref="Y74:AK74" ca="1" si="60">COUNTIF(Y7:Y67,"*n*")</f>
        <v>6</v>
      </c>
      <c r="Z74" s="268">
        <f t="shared" ca="1" si="60"/>
        <v>6</v>
      </c>
      <c r="AA74" s="268">
        <f t="shared" ca="1" si="60"/>
        <v>6</v>
      </c>
      <c r="AB74" s="268">
        <f t="shared" ca="1" si="60"/>
        <v>6</v>
      </c>
      <c r="AC74" s="268">
        <f t="shared" ca="1" si="60"/>
        <v>6</v>
      </c>
      <c r="AD74" s="268">
        <f t="shared" ca="1" si="60"/>
        <v>6</v>
      </c>
      <c r="AE74" s="268">
        <f t="shared" ca="1" si="60"/>
        <v>6</v>
      </c>
      <c r="AF74" s="268">
        <f t="shared" ca="1" si="60"/>
        <v>6</v>
      </c>
      <c r="AG74" s="268">
        <f t="shared" ca="1" si="60"/>
        <v>6</v>
      </c>
      <c r="AH74" s="268">
        <f t="shared" ca="1" si="60"/>
        <v>6</v>
      </c>
      <c r="AI74" s="268">
        <f t="shared" ca="1" si="60"/>
        <v>6</v>
      </c>
      <c r="AJ74" s="268">
        <f t="shared" ca="1" si="60"/>
        <v>6</v>
      </c>
      <c r="AK74" s="268">
        <f t="shared" ca="1" si="60"/>
        <v>6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</row>
    <row r="75" spans="1:139" ht="18.75" hidden="1" customHeight="1" x14ac:dyDescent="0.35">
      <c r="A75" s="60"/>
      <c r="B75" s="60"/>
      <c r="C75" s="63"/>
      <c r="D75" s="66"/>
      <c r="E75" s="147" t="str">
        <f>'Diseño Patrón'!B73</f>
        <v>G24</v>
      </c>
      <c r="F75" s="123" t="str">
        <f>CONCATENATE("Presencias Turno de ",'Diseño Patrón'!A73," (",E75,")")</f>
        <v>Presencias Turno de Guardia 24h (G24)</v>
      </c>
      <c r="G75" s="146">
        <f t="shared" ref="G75:AK75" ca="1" si="61">COUNTIF(G$7:G$67,$E75) +  COUNTIF(G$7:G$67,CONCATENATE("*;",TEXT(CELL("contenido",$E75),"00"))) +  COUNTIF(G$7:G$67,CONCATENATE("*;",TEXT(CELL("contenido",$E75),"00"),";*")) +  COUNTIF(G$7:G$67,CONCATENATE(TEXT(CELL("contenido",$E75),"00"),";*"))</f>
        <v>0</v>
      </c>
      <c r="H75" s="146">
        <f t="shared" ca="1" si="61"/>
        <v>0</v>
      </c>
      <c r="I75" s="146">
        <f t="shared" ca="1" si="61"/>
        <v>0</v>
      </c>
      <c r="J75" s="146">
        <f t="shared" ca="1" si="61"/>
        <v>0</v>
      </c>
      <c r="K75" s="146">
        <f t="shared" ca="1" si="61"/>
        <v>0</v>
      </c>
      <c r="L75" s="146">
        <f t="shared" ca="1" si="61"/>
        <v>0</v>
      </c>
      <c r="M75" s="146">
        <f t="shared" ca="1" si="61"/>
        <v>0</v>
      </c>
      <c r="N75" s="146">
        <f t="shared" ca="1" si="61"/>
        <v>0</v>
      </c>
      <c r="O75" s="146">
        <f t="shared" ca="1" si="61"/>
        <v>0</v>
      </c>
      <c r="P75" s="146">
        <f t="shared" ca="1" si="61"/>
        <v>0</v>
      </c>
      <c r="Q75" s="146">
        <f t="shared" ca="1" si="61"/>
        <v>0</v>
      </c>
      <c r="R75" s="146">
        <f t="shared" ca="1" si="61"/>
        <v>0</v>
      </c>
      <c r="S75" s="146">
        <f t="shared" ca="1" si="61"/>
        <v>0</v>
      </c>
      <c r="T75" s="146">
        <f t="shared" ca="1" si="61"/>
        <v>0</v>
      </c>
      <c r="U75" s="146">
        <f t="shared" ca="1" si="61"/>
        <v>0</v>
      </c>
      <c r="V75" s="146">
        <f t="shared" ca="1" si="61"/>
        <v>0</v>
      </c>
      <c r="W75" s="146">
        <f t="shared" ca="1" si="61"/>
        <v>0</v>
      </c>
      <c r="X75" s="146">
        <f t="shared" ca="1" si="61"/>
        <v>0</v>
      </c>
      <c r="Y75" s="146">
        <f t="shared" ca="1" si="61"/>
        <v>0</v>
      </c>
      <c r="Z75" s="146">
        <f t="shared" ca="1" si="61"/>
        <v>0</v>
      </c>
      <c r="AA75" s="146">
        <f t="shared" ca="1" si="61"/>
        <v>0</v>
      </c>
      <c r="AB75" s="146">
        <f t="shared" ca="1" si="61"/>
        <v>0</v>
      </c>
      <c r="AC75" s="146">
        <f t="shared" ca="1" si="61"/>
        <v>0</v>
      </c>
      <c r="AD75" s="146">
        <f t="shared" ca="1" si="61"/>
        <v>0</v>
      </c>
      <c r="AE75" s="146">
        <f t="shared" ca="1" si="61"/>
        <v>0</v>
      </c>
      <c r="AF75" s="146">
        <f t="shared" ca="1" si="61"/>
        <v>0</v>
      </c>
      <c r="AG75" s="146">
        <f t="shared" ca="1" si="61"/>
        <v>0</v>
      </c>
      <c r="AH75" s="146">
        <f t="shared" ca="1" si="61"/>
        <v>0</v>
      </c>
      <c r="AI75" s="146">
        <f t="shared" ca="1" si="61"/>
        <v>0</v>
      </c>
      <c r="AJ75" s="146">
        <f t="shared" ca="1" si="61"/>
        <v>0</v>
      </c>
      <c r="AK75" s="146">
        <f t="shared" ca="1" si="61"/>
        <v>0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O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V75" s="76"/>
      <c r="CW75" s="76"/>
      <c r="CX75" s="76"/>
      <c r="CY75" s="76"/>
    </row>
    <row r="76" spans="1:139" ht="22.5" customHeight="1" thickBot="1" x14ac:dyDescent="0.4">
      <c r="A76" s="60"/>
      <c r="B76" s="60"/>
      <c r="C76" s="63"/>
      <c r="D76" s="66"/>
      <c r="E76" s="63"/>
      <c r="F76" s="20"/>
      <c r="G76" s="358" t="s">
        <v>213</v>
      </c>
      <c r="H76" s="13" t="s">
        <v>7</v>
      </c>
      <c r="I76" s="13" t="s">
        <v>8</v>
      </c>
      <c r="J76" s="13" t="s">
        <v>9</v>
      </c>
      <c r="K76" s="13" t="s">
        <v>10</v>
      </c>
      <c r="L76" s="13" t="s">
        <v>4</v>
      </c>
      <c r="M76" s="13" t="s">
        <v>5</v>
      </c>
      <c r="N76" s="13" t="s">
        <v>6</v>
      </c>
      <c r="O76" s="13" t="s">
        <v>7</v>
      </c>
      <c r="P76" s="13" t="s">
        <v>8</v>
      </c>
      <c r="Q76" s="13" t="s">
        <v>9</v>
      </c>
      <c r="R76" s="13" t="s">
        <v>10</v>
      </c>
      <c r="S76" s="13" t="s">
        <v>4</v>
      </c>
      <c r="T76" s="13" t="s">
        <v>5</v>
      </c>
      <c r="U76" s="13" t="s">
        <v>6</v>
      </c>
      <c r="V76" s="13" t="s">
        <v>7</v>
      </c>
      <c r="W76" s="13" t="s">
        <v>8</v>
      </c>
      <c r="X76" s="13" t="s">
        <v>9</v>
      </c>
      <c r="Y76" s="13" t="s">
        <v>10</v>
      </c>
      <c r="Z76" s="13" t="s">
        <v>4</v>
      </c>
      <c r="AA76" s="13" t="s">
        <v>5</v>
      </c>
      <c r="AB76" s="13" t="s">
        <v>6</v>
      </c>
      <c r="AC76" s="13" t="s">
        <v>7</v>
      </c>
      <c r="AD76" s="13" t="s">
        <v>8</v>
      </c>
      <c r="AE76" s="13" t="s">
        <v>9</v>
      </c>
      <c r="AF76" s="13" t="s">
        <v>10</v>
      </c>
      <c r="AG76" s="13" t="s">
        <v>4</v>
      </c>
      <c r="AH76" s="13" t="s">
        <v>5</v>
      </c>
      <c r="AI76" s="13" t="s">
        <v>6</v>
      </c>
      <c r="AJ76" s="13" t="s">
        <v>7</v>
      </c>
      <c r="AK76" s="125" t="s">
        <v>8</v>
      </c>
      <c r="AL76" s="72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V76" s="76"/>
      <c r="CW76" s="76"/>
      <c r="CX76" s="76"/>
      <c r="CY76" s="76"/>
    </row>
    <row r="77" spans="1:139" ht="15.5" x14ac:dyDescent="0.35">
      <c r="A77" s="60"/>
      <c r="B77" s="60"/>
      <c r="C77" s="63"/>
      <c r="D77" s="66"/>
      <c r="E77" s="63"/>
      <c r="F77" s="21"/>
      <c r="G77" s="84">
        <v>45658</v>
      </c>
      <c r="H77" s="84">
        <v>45659</v>
      </c>
      <c r="I77" s="84">
        <v>45660</v>
      </c>
      <c r="J77" s="84">
        <v>45661</v>
      </c>
      <c r="K77" s="274">
        <v>45662</v>
      </c>
      <c r="L77" s="273">
        <v>45663</v>
      </c>
      <c r="M77" s="84">
        <v>45664</v>
      </c>
      <c r="N77" s="84">
        <v>45665</v>
      </c>
      <c r="O77" s="84">
        <v>45666</v>
      </c>
      <c r="P77" s="84">
        <v>45667</v>
      </c>
      <c r="Q77" s="84">
        <v>45668</v>
      </c>
      <c r="R77" s="84">
        <v>45669</v>
      </c>
      <c r="S77" s="84">
        <v>45670</v>
      </c>
      <c r="T77" s="84">
        <v>45671</v>
      </c>
      <c r="U77" s="84">
        <v>45672</v>
      </c>
      <c r="V77" s="84">
        <v>45673</v>
      </c>
      <c r="W77" s="84">
        <v>45674</v>
      </c>
      <c r="X77" s="84">
        <v>45675</v>
      </c>
      <c r="Y77" s="84">
        <v>45676</v>
      </c>
      <c r="Z77" s="84">
        <v>45677</v>
      </c>
      <c r="AA77" s="84">
        <v>45678</v>
      </c>
      <c r="AB77" s="84">
        <v>45679</v>
      </c>
      <c r="AC77" s="84">
        <v>45680</v>
      </c>
      <c r="AD77" s="84">
        <v>45681</v>
      </c>
      <c r="AE77" s="84">
        <v>45682</v>
      </c>
      <c r="AF77" s="84">
        <v>45683</v>
      </c>
      <c r="AG77" s="84">
        <v>45684</v>
      </c>
      <c r="AH77" s="84">
        <v>45685</v>
      </c>
      <c r="AI77" s="84">
        <v>45686</v>
      </c>
      <c r="AJ77" s="84">
        <v>45687</v>
      </c>
      <c r="AK77" s="126">
        <v>45688</v>
      </c>
      <c r="AL77" s="22"/>
    </row>
    <row r="78" spans="1:139" ht="15.5" x14ac:dyDescent="0.35">
      <c r="A78" s="60"/>
      <c r="B78" s="60"/>
      <c r="C78" s="63"/>
      <c r="D78" s="66"/>
      <c r="E78" s="63"/>
      <c r="F78" s="21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87" spans="32:32" x14ac:dyDescent="0.35">
      <c r="AF87" s="7" t="s">
        <v>225</v>
      </c>
    </row>
    <row r="100" spans="1:139" x14ac:dyDescent="0.35">
      <c r="BM100" s="93"/>
    </row>
    <row r="101" spans="1:139" x14ac:dyDescent="0.35">
      <c r="BM101" s="93"/>
      <c r="BN101" s="93"/>
    </row>
    <row r="102" spans="1:139" x14ac:dyDescent="0.35">
      <c r="BM102" s="93"/>
      <c r="BN102" s="93"/>
    </row>
    <row r="103" spans="1:139" x14ac:dyDescent="0.35">
      <c r="BM103" s="93"/>
      <c r="BN103" s="93"/>
      <c r="CS103" s="94"/>
    </row>
    <row r="104" spans="1:139" s="94" customFormat="1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CZ104" s="10"/>
      <c r="DA104" s="10"/>
      <c r="DB104" s="10"/>
      <c r="DC104" s="10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5"/>
      <c r="EH104" s="95"/>
      <c r="EI104" s="96"/>
    </row>
    <row r="105" spans="1:139" s="94" customFormat="1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CZ105" s="10"/>
      <c r="DA105" s="10"/>
      <c r="DB105" s="10"/>
      <c r="DC105" s="10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5"/>
      <c r="EH105" s="95"/>
      <c r="EI105" s="96"/>
    </row>
    <row r="106" spans="1:139" s="94" customFormat="1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5"/>
      <c r="EH106" s="95"/>
      <c r="EI106" s="96"/>
    </row>
    <row r="107" spans="1:139" s="94" customFormat="1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5"/>
      <c r="EH107" s="95"/>
      <c r="EI107" s="96"/>
    </row>
    <row r="108" spans="1:139" s="94" customFormat="1" x14ac:dyDescent="0.35">
      <c r="A108" s="90"/>
      <c r="B108" s="90"/>
      <c r="C108" s="90"/>
      <c r="D108" s="91"/>
      <c r="E108" s="90"/>
      <c r="F108" s="144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5"/>
      <c r="EH108" s="95"/>
      <c r="EI108" s="96"/>
    </row>
    <row r="109" spans="1:139" s="94" customFormat="1" x14ac:dyDescent="0.35">
      <c r="A109" s="90"/>
      <c r="B109" s="90"/>
      <c r="C109" s="90"/>
      <c r="D109" s="91"/>
      <c r="E109" s="90"/>
      <c r="F109" s="144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5"/>
      <c r="EH109" s="95"/>
      <c r="EI109" s="96"/>
    </row>
    <row r="110" spans="1:139" s="94" customFormat="1" x14ac:dyDescent="0.35">
      <c r="A110" s="90"/>
      <c r="B110" s="90"/>
      <c r="C110" s="90"/>
      <c r="D110" s="91"/>
      <c r="E110" s="90"/>
      <c r="F110" s="144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5"/>
      <c r="EH110" s="95"/>
      <c r="EI110" s="96"/>
    </row>
    <row r="111" spans="1:139" s="94" customFormat="1" x14ac:dyDescent="0.35">
      <c r="A111" s="90"/>
      <c r="B111" s="90"/>
      <c r="C111" s="90"/>
      <c r="D111" s="91"/>
      <c r="E111" s="90"/>
      <c r="F111" s="144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5"/>
      <c r="EH111" s="95"/>
      <c r="EI111" s="96"/>
    </row>
    <row r="112" spans="1:139" s="94" customFormat="1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5"/>
      <c r="EH112" s="95"/>
      <c r="EI112" s="96"/>
    </row>
    <row r="113" spans="1:139" s="94" customFormat="1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5"/>
      <c r="EH113" s="95"/>
      <c r="EI113" s="96"/>
    </row>
    <row r="114" spans="1:139" s="94" customFormat="1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5"/>
      <c r="EH114" s="95"/>
      <c r="EI114" s="96"/>
    </row>
    <row r="115" spans="1:139" s="94" customFormat="1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5"/>
      <c r="EH115" s="95"/>
      <c r="EI115" s="96"/>
    </row>
    <row r="116" spans="1:139" s="94" customFormat="1" x14ac:dyDescent="0.35">
      <c r="A116" s="90"/>
      <c r="B116" s="90"/>
      <c r="C116" s="90"/>
      <c r="D116" s="91"/>
      <c r="E116" s="90"/>
      <c r="F116" s="145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71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5"/>
      <c r="EH116" s="95"/>
      <c r="EI116" s="96"/>
    </row>
    <row r="117" spans="1:139" s="94" customFormat="1" x14ac:dyDescent="0.35">
      <c r="A117" s="90"/>
      <c r="B117" s="90"/>
      <c r="C117" s="90"/>
      <c r="D117" s="91"/>
      <c r="E117" s="90"/>
      <c r="F117" s="145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71"/>
      <c r="BN117" s="71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5"/>
      <c r="EH117" s="95"/>
      <c r="EI117" s="96"/>
    </row>
    <row r="118" spans="1:139" s="94" customFormat="1" x14ac:dyDescent="0.35">
      <c r="A118" s="90"/>
      <c r="B118" s="90"/>
      <c r="C118" s="90"/>
      <c r="D118" s="91"/>
      <c r="E118" s="90"/>
      <c r="F118" s="145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71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5"/>
      <c r="EH118" s="95"/>
      <c r="EI118" s="96"/>
    </row>
    <row r="119" spans="1:139" s="94" customFormat="1" x14ac:dyDescent="0.35">
      <c r="A119" s="90"/>
      <c r="B119" s="90"/>
      <c r="C119" s="90"/>
      <c r="D119" s="91"/>
      <c r="E119" s="90"/>
      <c r="F119" s="145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10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5"/>
      <c r="EH119" s="95"/>
      <c r="EI119" s="96"/>
    </row>
    <row r="120" spans="1:139" x14ac:dyDescent="0.35">
      <c r="CZ120" s="94"/>
      <c r="DA120" s="94"/>
      <c r="DB120" s="94"/>
      <c r="DC120" s="94"/>
    </row>
    <row r="121" spans="1:139" x14ac:dyDescent="0.35">
      <c r="CZ121" s="94"/>
      <c r="DA121" s="94"/>
      <c r="DB121" s="94"/>
      <c r="DC121" s="94"/>
    </row>
    <row r="122" spans="1:139" x14ac:dyDescent="0.35">
      <c r="CZ122" s="94"/>
      <c r="DA122" s="94"/>
      <c r="DB122" s="94"/>
      <c r="DC122" s="94"/>
    </row>
  </sheetData>
  <protectedRanges>
    <protectedRange sqref="AL7:AL67 B7:E67" name="Rango1"/>
    <protectedRange sqref="T23:AK23 G49:P49 T49 V49:AK49 G50:AK57 G7:AK22 G59:AK71 G58:AG58 AK58 G24:AK48" name="Rango1_5"/>
    <protectedRange sqref="G23:S23" name="Rango1_1"/>
    <protectedRange sqref="Q49:S49 U49" name="Rango1_5_1"/>
    <protectedRange sqref="AH58:AJ58" name="Rango1_2"/>
  </protectedRanges>
  <sortState xmlns:xlrd2="http://schemas.microsoft.com/office/spreadsheetml/2017/richdata2" ref="E7:AK24">
    <sortCondition ref="E7"/>
  </sortState>
  <mergeCells count="78">
    <mergeCell ref="AW5:AW6"/>
    <mergeCell ref="BG5:BG6"/>
    <mergeCell ref="BM5:BM6"/>
    <mergeCell ref="BS5:BS6"/>
    <mergeCell ref="BT5:BT6"/>
    <mergeCell ref="BC5:BC6"/>
    <mergeCell ref="BD5:BD6"/>
    <mergeCell ref="BE5:BE6"/>
    <mergeCell ref="BH5:BH6"/>
    <mergeCell ref="BF5:BF6"/>
    <mergeCell ref="BL5:BL6"/>
    <mergeCell ref="BK5:BK6"/>
    <mergeCell ref="BI5:BI6"/>
    <mergeCell ref="BJ5:BJ6"/>
    <mergeCell ref="BO5:BO6"/>
    <mergeCell ref="BP5:BP6"/>
    <mergeCell ref="CX5:CX6"/>
    <mergeCell ref="CY5:CY6"/>
    <mergeCell ref="CD5:CD6"/>
    <mergeCell ref="CE5:CE6"/>
    <mergeCell ref="BQ5:BQ6"/>
    <mergeCell ref="CK5:CK6"/>
    <mergeCell ref="CN5:CN6"/>
    <mergeCell ref="BV5:BV6"/>
    <mergeCell ref="BR5:BR6"/>
    <mergeCell ref="CI5:CI6"/>
    <mergeCell ref="CJ5:CJ6"/>
    <mergeCell ref="BZ5:BZ6"/>
    <mergeCell ref="CF5:CF6"/>
    <mergeCell ref="CG5:CG6"/>
    <mergeCell ref="AN1:BJ3"/>
    <mergeCell ref="BK1:BP3"/>
    <mergeCell ref="BY5:BY6"/>
    <mergeCell ref="BW5:BW6"/>
    <mergeCell ref="BX5:BX6"/>
    <mergeCell ref="BQ4:CM4"/>
    <mergeCell ref="BU5:BU6"/>
    <mergeCell ref="CL5:CL6"/>
    <mergeCell ref="CM5:CM6"/>
    <mergeCell ref="CA5:CA6"/>
    <mergeCell ref="CB5:CB6"/>
    <mergeCell ref="CC5:CC6"/>
    <mergeCell ref="AQ5:AQ6"/>
    <mergeCell ref="BN5:BN6"/>
    <mergeCell ref="AT5:AT6"/>
    <mergeCell ref="AU5:AU6"/>
    <mergeCell ref="B4:B6"/>
    <mergeCell ref="E4:E6"/>
    <mergeCell ref="BK4:BP4"/>
    <mergeCell ref="AN4:BJ4"/>
    <mergeCell ref="W4:AA4"/>
    <mergeCell ref="AX5:AX6"/>
    <mergeCell ref="AV5:AV6"/>
    <mergeCell ref="AR5:AR6"/>
    <mergeCell ref="AS5:AS6"/>
    <mergeCell ref="AY5:AY6"/>
    <mergeCell ref="AZ5:AZ6"/>
    <mergeCell ref="BA5:BA6"/>
    <mergeCell ref="BB5:BB6"/>
    <mergeCell ref="AN5:AN6"/>
    <mergeCell ref="AO5:AO6"/>
    <mergeCell ref="AP5:AP6"/>
    <mergeCell ref="CZ4:DC4"/>
    <mergeCell ref="CQ5:CQ6"/>
    <mergeCell ref="CR5:CR6"/>
    <mergeCell ref="CP5:CP6"/>
    <mergeCell ref="CH5:CH6"/>
    <mergeCell ref="CO5:CO6"/>
    <mergeCell ref="DB5:DB6"/>
    <mergeCell ref="DC5:DC6"/>
    <mergeCell ref="CT5:CT6"/>
    <mergeCell ref="CU5:CU6"/>
    <mergeCell ref="CS5:CS6"/>
    <mergeCell ref="CZ5:CZ6"/>
    <mergeCell ref="DA5:DA6"/>
    <mergeCell ref="CV5:CV6"/>
    <mergeCell ref="CN4:CR4"/>
    <mergeCell ref="CS4:CY4"/>
  </mergeCells>
  <conditionalFormatting sqref="G5:AK5">
    <cfRule type="cellIs" dxfId="21162" priority="24313" operator="equal">
      <formula>"S"</formula>
    </cfRule>
    <cfRule type="cellIs" dxfId="21161" priority="24314" operator="equal">
      <formula>"D"</formula>
    </cfRule>
  </conditionalFormatting>
  <conditionalFormatting sqref="G6:J6 L6:AK6">
    <cfRule type="expression" dxfId="21160" priority="24276">
      <formula>G$3</formula>
    </cfRule>
  </conditionalFormatting>
  <conditionalFormatting sqref="G75:AK75">
    <cfRule type="expression" dxfId="21159" priority="24237">
      <formula>G75&lt;G119</formula>
    </cfRule>
    <cfRule type="expression" dxfId="21158" priority="24238">
      <formula>G75&gt;G111</formula>
    </cfRule>
  </conditionalFormatting>
  <conditionalFormatting sqref="G68:AK71">
    <cfRule type="containsText" dxfId="21157" priority="22189" operator="containsText" text="21">
      <formula>NOT(ISERROR(SEARCH("21",G68)))</formula>
    </cfRule>
    <cfRule type="cellIs" dxfId="21156" priority="22190" operator="equal">
      <formula>"F"</formula>
    </cfRule>
    <cfRule type="containsText" dxfId="21155" priority="22191" operator="containsText" text="CA">
      <formula>NOT(ISERROR(SEARCH("CA",G68)))</formula>
    </cfRule>
    <cfRule type="cellIs" dxfId="21154" priority="22192" operator="equal">
      <formula>"LD"</formula>
    </cfRule>
    <cfRule type="containsText" dxfId="21153" priority="22193" operator="containsText" text="V">
      <formula>NOT(ISERROR(SEARCH("V",G68)))</formula>
    </cfRule>
    <cfRule type="containsText" dxfId="21152" priority="22194" operator="containsText" text="P">
      <formula>NOT(ISERROR(SEARCH("P",G68)))</formula>
    </cfRule>
    <cfRule type="cellIs" dxfId="21151" priority="22195" operator="equal">
      <formula>"LL"</formula>
    </cfRule>
    <cfRule type="cellIs" dxfId="21150" priority="22196" operator="equal">
      <formula>"AT"</formula>
    </cfRule>
    <cfRule type="containsText" dxfId="21149" priority="22197" operator="containsText" text="B">
      <formula>NOT(ISERROR(SEARCH("B",G68)))</formula>
    </cfRule>
    <cfRule type="cellIs" dxfId="21148" priority="22198" operator="equal">
      <formula>"L"</formula>
    </cfRule>
    <cfRule type="containsText" dxfId="21147" priority="22199" operator="containsText" text="N">
      <formula>NOT(ISERROR(SEARCH("N",G68)))</formula>
    </cfRule>
  </conditionalFormatting>
  <conditionalFormatting sqref="P21:T21 P8:AK8 Q30:S30 P42:AK42 X7:AB7 AG7:AK7 P10:AK10 W11:Y11 AC11 AG11:AH11 P15:S15 X15:AB15 AG15:AK15 X21:AB21 AG21:AK21 S33:U33 X33:Y33 R38:W38 S37 W37:Y37 AD37 AI37:AK37 P7:Q7 S7 X9:Y9 AD33 AI33 S43:T43 AG43:AK43 P31:AK31 W32:AK32 O32:U32 T23:Y23 AA23:AK23 P41:Q41 S41:Y41 AG33 P36:R36 AH36:AK36 P44:Q44 T44:U44 Y38:AF38 G39:AA39 Z44:AE44 AA41:AC41 AH38:AK38 P35:AK35 N34:AH34 AK34 AC39:AK39 Q24:AK24 G20:AK20 T36:AD36 G29:AK29 AE41:AK41 P16:AK19 P25:AK27 G54:AK55 G57:AK57 G56:AE56 AH56:AK56 G22:AK22 G60:AK67 AH44:AK44 U30:AK30 AC45:AK45 P12:AK14 G58:AG58 AK58 AG28:AK28">
    <cfRule type="containsText" dxfId="21146" priority="4326" operator="containsText" text="21">
      <formula>NOT(ISERROR(SEARCH("21",G7)))</formula>
    </cfRule>
    <cfRule type="cellIs" dxfId="21145" priority="4327" operator="equal">
      <formula>"F"</formula>
    </cfRule>
    <cfRule type="containsText" dxfId="21144" priority="4328" operator="containsText" text="CA">
      <formula>NOT(ISERROR(SEARCH("CA",G7)))</formula>
    </cfRule>
    <cfRule type="cellIs" dxfId="21143" priority="4329" operator="equal">
      <formula>"LD"</formula>
    </cfRule>
    <cfRule type="containsText" dxfId="21142" priority="4330" operator="containsText" text="V">
      <formula>NOT(ISERROR(SEARCH("V",G7)))</formula>
    </cfRule>
    <cfRule type="containsText" dxfId="21141" priority="4331" operator="containsText" text="P">
      <formula>NOT(ISERROR(SEARCH("P",G7)))</formula>
    </cfRule>
    <cfRule type="cellIs" dxfId="21140" priority="4332" operator="equal">
      <formula>"LL"</formula>
    </cfRule>
    <cfRule type="cellIs" dxfId="21139" priority="4333" operator="equal">
      <formula>"AT"</formula>
    </cfRule>
    <cfRule type="containsText" dxfId="21138" priority="4334" operator="containsText" text="B">
      <formula>NOT(ISERROR(SEARCH("B",G7)))</formula>
    </cfRule>
    <cfRule type="cellIs" dxfId="21137" priority="4335" operator="equal">
      <formula>"L"</formula>
    </cfRule>
    <cfRule type="containsText" dxfId="21136" priority="4336" operator="containsText" text="N">
      <formula>NOT(ISERROR(SEARCH("N",G7)))</formula>
    </cfRule>
  </conditionalFormatting>
  <conditionalFormatting sqref="G8:O8">
    <cfRule type="containsText" dxfId="21135" priority="4300" operator="containsText" text="21">
      <formula>NOT(ISERROR(SEARCH("21",G8)))</formula>
    </cfRule>
    <cfRule type="cellIs" dxfId="21134" priority="4301" operator="equal">
      <formula>"F"</formula>
    </cfRule>
    <cfRule type="containsText" dxfId="21133" priority="4302" operator="containsText" text="CA">
      <formula>NOT(ISERROR(SEARCH("CA",G8)))</formula>
    </cfRule>
    <cfRule type="cellIs" dxfId="21132" priority="4303" operator="equal">
      <formula>"LD"</formula>
    </cfRule>
    <cfRule type="containsText" dxfId="21131" priority="4304" operator="containsText" text="V">
      <formula>NOT(ISERROR(SEARCH("V",G8)))</formula>
    </cfRule>
    <cfRule type="containsText" dxfId="21130" priority="4305" operator="containsText" text="P">
      <formula>NOT(ISERROR(SEARCH("P",G8)))</formula>
    </cfRule>
    <cfRule type="cellIs" dxfId="21129" priority="4306" operator="equal">
      <formula>"LL"</formula>
    </cfRule>
    <cfRule type="cellIs" dxfId="21128" priority="4307" operator="equal">
      <formula>"AT"</formula>
    </cfRule>
    <cfRule type="containsText" dxfId="21127" priority="4308" operator="containsText" text="B">
      <formula>NOT(ISERROR(SEARCH("B",G8)))</formula>
    </cfRule>
    <cfRule type="cellIs" dxfId="21126" priority="4309" operator="equal">
      <formula>"L"</formula>
    </cfRule>
    <cfRule type="containsText" dxfId="21125" priority="4310" operator="containsText" text="N">
      <formula>NOT(ISERROR(SEARCH("N",G8)))</formula>
    </cfRule>
  </conditionalFormatting>
  <conditionalFormatting sqref="G8">
    <cfRule type="containsText" dxfId="21124" priority="4278" operator="containsText" text="21">
      <formula>NOT(ISERROR(SEARCH("21",G8)))</formula>
    </cfRule>
    <cfRule type="cellIs" dxfId="21123" priority="4279" operator="equal">
      <formula>"F"</formula>
    </cfRule>
    <cfRule type="containsText" dxfId="21122" priority="4280" operator="containsText" text="CA">
      <formula>NOT(ISERROR(SEARCH("CA",G8)))</formula>
    </cfRule>
    <cfRule type="cellIs" dxfId="21121" priority="4281" operator="equal">
      <formula>"LD"</formula>
    </cfRule>
    <cfRule type="containsText" dxfId="21120" priority="4282" operator="containsText" text="V">
      <formula>NOT(ISERROR(SEARCH("V",G8)))</formula>
    </cfRule>
    <cfRule type="containsText" dxfId="21119" priority="4283" operator="containsText" text="P">
      <formula>NOT(ISERROR(SEARCH("P",G8)))</formula>
    </cfRule>
    <cfRule type="cellIs" dxfId="21118" priority="4284" operator="equal">
      <formula>"LL"</formula>
    </cfRule>
    <cfRule type="cellIs" dxfId="21117" priority="4285" operator="equal">
      <formula>"AT"</formula>
    </cfRule>
    <cfRule type="containsText" dxfId="21116" priority="4286" operator="containsText" text="B">
      <formula>NOT(ISERROR(SEARCH("B",G8)))</formula>
    </cfRule>
    <cfRule type="cellIs" dxfId="21115" priority="4287" operator="equal">
      <formula>"L"</formula>
    </cfRule>
    <cfRule type="containsText" dxfId="21114" priority="4288" operator="containsText" text="N">
      <formula>NOT(ISERROR(SEARCH("N",G8)))</formula>
    </cfRule>
    <cfRule type="containsText" dxfId="21113" priority="4289" operator="containsText" text="21">
      <formula>NOT(ISERROR(SEARCH("21",G8)))</formula>
    </cfRule>
    <cfRule type="cellIs" dxfId="21112" priority="4290" operator="equal">
      <formula>"F"</formula>
    </cfRule>
    <cfRule type="containsText" dxfId="21111" priority="4291" operator="containsText" text="CA">
      <formula>NOT(ISERROR(SEARCH("CA",G8)))</formula>
    </cfRule>
    <cfRule type="cellIs" dxfId="21110" priority="4292" operator="equal">
      <formula>"LD"</formula>
    </cfRule>
    <cfRule type="containsText" dxfId="21109" priority="4293" operator="containsText" text="V">
      <formula>NOT(ISERROR(SEARCH("V",G8)))</formula>
    </cfRule>
    <cfRule type="containsText" dxfId="21108" priority="4294" operator="containsText" text="P">
      <formula>NOT(ISERROR(SEARCH("P",G8)))</formula>
    </cfRule>
    <cfRule type="cellIs" dxfId="21107" priority="4295" operator="equal">
      <formula>"LL"</formula>
    </cfRule>
    <cfRule type="cellIs" dxfId="21106" priority="4296" operator="equal">
      <formula>"AT"</formula>
    </cfRule>
    <cfRule type="containsText" dxfId="21105" priority="4297" operator="containsText" text="B">
      <formula>NOT(ISERROR(SEARCH("B",G8)))</formula>
    </cfRule>
    <cfRule type="cellIs" dxfId="21104" priority="4298" operator="equal">
      <formula>"L"</formula>
    </cfRule>
    <cfRule type="containsText" dxfId="21103" priority="4299" operator="containsText" text="N">
      <formula>NOT(ISERROR(SEARCH("N",G8)))</formula>
    </cfRule>
  </conditionalFormatting>
  <conditionalFormatting sqref="G14:O14">
    <cfRule type="containsText" dxfId="21102" priority="4267" operator="containsText" text="21">
      <formula>NOT(ISERROR(SEARCH("21",G14)))</formula>
    </cfRule>
    <cfRule type="cellIs" dxfId="21101" priority="4268" operator="equal">
      <formula>"F"</formula>
    </cfRule>
    <cfRule type="containsText" dxfId="21100" priority="4269" operator="containsText" text="CA">
      <formula>NOT(ISERROR(SEARCH("CA",G14)))</formula>
    </cfRule>
    <cfRule type="cellIs" dxfId="21099" priority="4270" operator="equal">
      <formula>"LD"</formula>
    </cfRule>
    <cfRule type="containsText" dxfId="21098" priority="4271" operator="containsText" text="V">
      <formula>NOT(ISERROR(SEARCH("V",G14)))</formula>
    </cfRule>
    <cfRule type="containsText" dxfId="21097" priority="4272" operator="containsText" text="P">
      <formula>NOT(ISERROR(SEARCH("P",G14)))</formula>
    </cfRule>
    <cfRule type="cellIs" dxfId="21096" priority="4273" operator="equal">
      <formula>"LL"</formula>
    </cfRule>
    <cfRule type="cellIs" dxfId="21095" priority="4274" operator="equal">
      <formula>"AT"</formula>
    </cfRule>
    <cfRule type="containsText" dxfId="21094" priority="4275" operator="containsText" text="B">
      <formula>NOT(ISERROR(SEARCH("B",G14)))</formula>
    </cfRule>
    <cfRule type="cellIs" dxfId="21093" priority="4276" operator="equal">
      <formula>"L"</formula>
    </cfRule>
    <cfRule type="containsText" dxfId="21092" priority="4277" operator="containsText" text="N">
      <formula>NOT(ISERROR(SEARCH("N",G14)))</formula>
    </cfRule>
  </conditionalFormatting>
  <conditionalFormatting sqref="G14">
    <cfRule type="containsText" dxfId="21091" priority="4245" operator="containsText" text="21">
      <formula>NOT(ISERROR(SEARCH("21",G14)))</formula>
    </cfRule>
    <cfRule type="cellIs" dxfId="21090" priority="4246" operator="equal">
      <formula>"F"</formula>
    </cfRule>
    <cfRule type="containsText" dxfId="21089" priority="4247" operator="containsText" text="CA">
      <formula>NOT(ISERROR(SEARCH("CA",G14)))</formula>
    </cfRule>
    <cfRule type="cellIs" dxfId="21088" priority="4248" operator="equal">
      <formula>"LD"</formula>
    </cfRule>
    <cfRule type="containsText" dxfId="21087" priority="4249" operator="containsText" text="V">
      <formula>NOT(ISERROR(SEARCH("V",G14)))</formula>
    </cfRule>
    <cfRule type="containsText" dxfId="21086" priority="4250" operator="containsText" text="P">
      <formula>NOT(ISERROR(SEARCH("P",G14)))</formula>
    </cfRule>
    <cfRule type="cellIs" dxfId="21085" priority="4251" operator="equal">
      <formula>"LL"</formula>
    </cfRule>
    <cfRule type="cellIs" dxfId="21084" priority="4252" operator="equal">
      <formula>"AT"</formula>
    </cfRule>
    <cfRule type="containsText" dxfId="21083" priority="4253" operator="containsText" text="B">
      <formula>NOT(ISERROR(SEARCH("B",G14)))</formula>
    </cfRule>
    <cfRule type="cellIs" dxfId="21082" priority="4254" operator="equal">
      <formula>"L"</formula>
    </cfRule>
    <cfRule type="containsText" dxfId="21081" priority="4255" operator="containsText" text="N">
      <formula>NOT(ISERROR(SEARCH("N",G14)))</formula>
    </cfRule>
    <cfRule type="containsText" dxfId="21080" priority="4256" operator="containsText" text="21">
      <formula>NOT(ISERROR(SEARCH("21",G14)))</formula>
    </cfRule>
    <cfRule type="cellIs" dxfId="21079" priority="4257" operator="equal">
      <formula>"F"</formula>
    </cfRule>
    <cfRule type="containsText" dxfId="21078" priority="4258" operator="containsText" text="CA">
      <formula>NOT(ISERROR(SEARCH("CA",G14)))</formula>
    </cfRule>
    <cfRule type="cellIs" dxfId="21077" priority="4259" operator="equal">
      <formula>"LD"</formula>
    </cfRule>
    <cfRule type="containsText" dxfId="21076" priority="4260" operator="containsText" text="V">
      <formula>NOT(ISERROR(SEARCH("V",G14)))</formula>
    </cfRule>
    <cfRule type="containsText" dxfId="21075" priority="4261" operator="containsText" text="P">
      <formula>NOT(ISERROR(SEARCH("P",G14)))</formula>
    </cfRule>
    <cfRule type="cellIs" dxfId="21074" priority="4262" operator="equal">
      <formula>"LL"</formula>
    </cfRule>
    <cfRule type="cellIs" dxfId="21073" priority="4263" operator="equal">
      <formula>"AT"</formula>
    </cfRule>
    <cfRule type="containsText" dxfId="21072" priority="4264" operator="containsText" text="B">
      <formula>NOT(ISERROR(SEARCH("B",G14)))</formula>
    </cfRule>
    <cfRule type="cellIs" dxfId="21071" priority="4265" operator="equal">
      <formula>"L"</formula>
    </cfRule>
    <cfRule type="containsText" dxfId="21070" priority="4266" operator="containsText" text="N">
      <formula>NOT(ISERROR(SEARCH("N",G14)))</formula>
    </cfRule>
  </conditionalFormatting>
  <conditionalFormatting sqref="G46:H46">
    <cfRule type="containsText" dxfId="21069" priority="4126" operator="containsText" text="21">
      <formula>NOT(ISERROR(SEARCH("21",G46)))</formula>
    </cfRule>
    <cfRule type="cellIs" dxfId="21068" priority="4127" operator="equal">
      <formula>"F"</formula>
    </cfRule>
    <cfRule type="containsText" dxfId="21067" priority="4128" operator="containsText" text="CA">
      <formula>NOT(ISERROR(SEARCH("CA",G46)))</formula>
    </cfRule>
    <cfRule type="cellIs" dxfId="21066" priority="4129" operator="equal">
      <formula>"LD"</formula>
    </cfRule>
    <cfRule type="containsText" dxfId="21065" priority="4130" operator="containsText" text="V">
      <formula>NOT(ISERROR(SEARCH("V",G46)))</formula>
    </cfRule>
    <cfRule type="containsText" dxfId="21064" priority="4131" operator="containsText" text="P">
      <formula>NOT(ISERROR(SEARCH("P",G46)))</formula>
    </cfRule>
    <cfRule type="cellIs" dxfId="21063" priority="4132" operator="equal">
      <formula>"LL"</formula>
    </cfRule>
    <cfRule type="cellIs" dxfId="21062" priority="4133" operator="equal">
      <formula>"AT"</formula>
    </cfRule>
    <cfRule type="containsText" dxfId="21061" priority="4134" operator="containsText" text="B">
      <formula>NOT(ISERROR(SEARCH("B",G46)))</formula>
    </cfRule>
    <cfRule type="cellIs" dxfId="21060" priority="4135" operator="equal">
      <formula>"L"</formula>
    </cfRule>
    <cfRule type="containsText" dxfId="21059" priority="4136" operator="containsText" text="N">
      <formula>NOT(ISERROR(SEARCH("N",G46)))</formula>
    </cfRule>
  </conditionalFormatting>
  <conditionalFormatting sqref="G46">
    <cfRule type="containsText" dxfId="21058" priority="4104" operator="containsText" text="21">
      <formula>NOT(ISERROR(SEARCH("21",G46)))</formula>
    </cfRule>
    <cfRule type="cellIs" dxfId="21057" priority="4105" operator="equal">
      <formula>"F"</formula>
    </cfRule>
    <cfRule type="containsText" dxfId="21056" priority="4106" operator="containsText" text="CA">
      <formula>NOT(ISERROR(SEARCH("CA",G46)))</formula>
    </cfRule>
    <cfRule type="cellIs" dxfId="21055" priority="4107" operator="equal">
      <formula>"LD"</formula>
    </cfRule>
    <cfRule type="containsText" dxfId="21054" priority="4108" operator="containsText" text="V">
      <formula>NOT(ISERROR(SEARCH("V",G46)))</formula>
    </cfRule>
    <cfRule type="containsText" dxfId="21053" priority="4109" operator="containsText" text="P">
      <formula>NOT(ISERROR(SEARCH("P",G46)))</formula>
    </cfRule>
    <cfRule type="cellIs" dxfId="21052" priority="4110" operator="equal">
      <formula>"LL"</formula>
    </cfRule>
    <cfRule type="cellIs" dxfId="21051" priority="4111" operator="equal">
      <formula>"AT"</formula>
    </cfRule>
    <cfRule type="containsText" dxfId="21050" priority="4112" operator="containsText" text="B">
      <formula>NOT(ISERROR(SEARCH("B",G46)))</formula>
    </cfRule>
    <cfRule type="cellIs" dxfId="21049" priority="4113" operator="equal">
      <formula>"L"</formula>
    </cfRule>
    <cfRule type="containsText" dxfId="21048" priority="4114" operator="containsText" text="N">
      <formula>NOT(ISERROR(SEARCH("N",G46)))</formula>
    </cfRule>
    <cfRule type="containsText" dxfId="21047" priority="4115" operator="containsText" text="21">
      <formula>NOT(ISERROR(SEARCH("21",G46)))</formula>
    </cfRule>
    <cfRule type="cellIs" dxfId="21046" priority="4116" operator="equal">
      <formula>"F"</formula>
    </cfRule>
    <cfRule type="containsText" dxfId="21045" priority="4117" operator="containsText" text="CA">
      <formula>NOT(ISERROR(SEARCH("CA",G46)))</formula>
    </cfRule>
    <cfRule type="cellIs" dxfId="21044" priority="4118" operator="equal">
      <formula>"LD"</formula>
    </cfRule>
    <cfRule type="containsText" dxfId="21043" priority="4119" operator="containsText" text="V">
      <formula>NOT(ISERROR(SEARCH("V",G46)))</formula>
    </cfRule>
    <cfRule type="containsText" dxfId="21042" priority="4120" operator="containsText" text="P">
      <formula>NOT(ISERROR(SEARCH("P",G46)))</formula>
    </cfRule>
    <cfRule type="cellIs" dxfId="21041" priority="4121" operator="equal">
      <formula>"LL"</formula>
    </cfRule>
    <cfRule type="cellIs" dxfId="21040" priority="4122" operator="equal">
      <formula>"AT"</formula>
    </cfRule>
    <cfRule type="containsText" dxfId="21039" priority="4123" operator="containsText" text="B">
      <formula>NOT(ISERROR(SEARCH("B",G46)))</formula>
    </cfRule>
    <cfRule type="cellIs" dxfId="21038" priority="4124" operator="equal">
      <formula>"L"</formula>
    </cfRule>
    <cfRule type="containsText" dxfId="21037" priority="4125" operator="containsText" text="N">
      <formula>NOT(ISERROR(SEARCH("N",G46)))</formula>
    </cfRule>
  </conditionalFormatting>
  <conditionalFormatting sqref="G16:O16">
    <cfRule type="containsText" dxfId="21036" priority="4093" operator="containsText" text="21">
      <formula>NOT(ISERROR(SEARCH("21",G16)))</formula>
    </cfRule>
    <cfRule type="cellIs" dxfId="21035" priority="4094" operator="equal">
      <formula>"F"</formula>
    </cfRule>
    <cfRule type="containsText" dxfId="21034" priority="4095" operator="containsText" text="CA">
      <formula>NOT(ISERROR(SEARCH("CA",G16)))</formula>
    </cfRule>
    <cfRule type="cellIs" dxfId="21033" priority="4096" operator="equal">
      <formula>"LD"</formula>
    </cfRule>
    <cfRule type="containsText" dxfId="21032" priority="4097" operator="containsText" text="V">
      <formula>NOT(ISERROR(SEARCH("V",G16)))</formula>
    </cfRule>
    <cfRule type="containsText" dxfId="21031" priority="4098" operator="containsText" text="P">
      <formula>NOT(ISERROR(SEARCH("P",G16)))</formula>
    </cfRule>
    <cfRule type="cellIs" dxfId="21030" priority="4099" operator="equal">
      <formula>"LL"</formula>
    </cfRule>
    <cfRule type="cellIs" dxfId="21029" priority="4100" operator="equal">
      <formula>"AT"</formula>
    </cfRule>
    <cfRule type="containsText" dxfId="21028" priority="4101" operator="containsText" text="B">
      <formula>NOT(ISERROR(SEARCH("B",G16)))</formula>
    </cfRule>
    <cfRule type="cellIs" dxfId="21027" priority="4102" operator="equal">
      <formula>"L"</formula>
    </cfRule>
    <cfRule type="containsText" dxfId="21026" priority="4103" operator="containsText" text="N">
      <formula>NOT(ISERROR(SEARCH("N",G16)))</formula>
    </cfRule>
  </conditionalFormatting>
  <conditionalFormatting sqref="G17:O17">
    <cfRule type="containsText" dxfId="21025" priority="4082" operator="containsText" text="21">
      <formula>NOT(ISERROR(SEARCH("21",G17)))</formula>
    </cfRule>
    <cfRule type="cellIs" dxfId="21024" priority="4083" operator="equal">
      <formula>"F"</formula>
    </cfRule>
    <cfRule type="containsText" dxfId="21023" priority="4084" operator="containsText" text="CA">
      <formula>NOT(ISERROR(SEARCH("CA",G17)))</formula>
    </cfRule>
    <cfRule type="cellIs" dxfId="21022" priority="4085" operator="equal">
      <formula>"LD"</formula>
    </cfRule>
    <cfRule type="containsText" dxfId="21021" priority="4086" operator="containsText" text="V">
      <formula>NOT(ISERROR(SEARCH("V",G17)))</formula>
    </cfRule>
    <cfRule type="containsText" dxfId="21020" priority="4087" operator="containsText" text="P">
      <formula>NOT(ISERROR(SEARCH("P",G17)))</formula>
    </cfRule>
    <cfRule type="cellIs" dxfId="21019" priority="4088" operator="equal">
      <formula>"LL"</formula>
    </cfRule>
    <cfRule type="cellIs" dxfId="21018" priority="4089" operator="equal">
      <formula>"AT"</formula>
    </cfRule>
    <cfRule type="containsText" dxfId="21017" priority="4090" operator="containsText" text="B">
      <formula>NOT(ISERROR(SEARCH("B",G17)))</formula>
    </cfRule>
    <cfRule type="cellIs" dxfId="21016" priority="4091" operator="equal">
      <formula>"L"</formula>
    </cfRule>
    <cfRule type="containsText" dxfId="21015" priority="4092" operator="containsText" text="N">
      <formula>NOT(ISERROR(SEARCH("N",G17)))</formula>
    </cfRule>
  </conditionalFormatting>
  <conditionalFormatting sqref="G19:O19">
    <cfRule type="containsText" dxfId="21014" priority="4071" operator="containsText" text="21">
      <formula>NOT(ISERROR(SEARCH("21",G19)))</formula>
    </cfRule>
    <cfRule type="cellIs" dxfId="21013" priority="4072" operator="equal">
      <formula>"F"</formula>
    </cfRule>
    <cfRule type="containsText" dxfId="21012" priority="4073" operator="containsText" text="CA">
      <formula>NOT(ISERROR(SEARCH("CA",G19)))</formula>
    </cfRule>
    <cfRule type="cellIs" dxfId="21011" priority="4074" operator="equal">
      <formula>"LD"</formula>
    </cfRule>
    <cfRule type="containsText" dxfId="21010" priority="4075" operator="containsText" text="V">
      <formula>NOT(ISERROR(SEARCH("V",G19)))</formula>
    </cfRule>
    <cfRule type="containsText" dxfId="21009" priority="4076" operator="containsText" text="P">
      <formula>NOT(ISERROR(SEARCH("P",G19)))</formula>
    </cfRule>
    <cfRule type="cellIs" dxfId="21008" priority="4077" operator="equal">
      <formula>"LL"</formula>
    </cfRule>
    <cfRule type="cellIs" dxfId="21007" priority="4078" operator="equal">
      <formula>"AT"</formula>
    </cfRule>
    <cfRule type="containsText" dxfId="21006" priority="4079" operator="containsText" text="B">
      <formula>NOT(ISERROR(SEARCH("B",G19)))</formula>
    </cfRule>
    <cfRule type="cellIs" dxfId="21005" priority="4080" operator="equal">
      <formula>"L"</formula>
    </cfRule>
    <cfRule type="containsText" dxfId="21004" priority="4081" operator="containsText" text="N">
      <formula>NOT(ISERROR(SEARCH("N",G19)))</formula>
    </cfRule>
  </conditionalFormatting>
  <conditionalFormatting sqref="G7:O7">
    <cfRule type="containsText" dxfId="21003" priority="4060" operator="containsText" text="21">
      <formula>NOT(ISERROR(SEARCH("21",G7)))</formula>
    </cfRule>
    <cfRule type="cellIs" dxfId="21002" priority="4061" operator="equal">
      <formula>"F"</formula>
    </cfRule>
    <cfRule type="containsText" dxfId="21001" priority="4062" operator="containsText" text="CA">
      <formula>NOT(ISERROR(SEARCH("CA",G7)))</formula>
    </cfRule>
    <cfRule type="cellIs" dxfId="21000" priority="4063" operator="equal">
      <formula>"LD"</formula>
    </cfRule>
    <cfRule type="containsText" dxfId="20999" priority="4064" operator="containsText" text="V">
      <formula>NOT(ISERROR(SEARCH("V",G7)))</formula>
    </cfRule>
    <cfRule type="containsText" dxfId="20998" priority="4065" operator="containsText" text="P">
      <formula>NOT(ISERROR(SEARCH("P",G7)))</formula>
    </cfRule>
    <cfRule type="cellIs" dxfId="20997" priority="4066" operator="equal">
      <formula>"LL"</formula>
    </cfRule>
    <cfRule type="cellIs" dxfId="20996" priority="4067" operator="equal">
      <formula>"AT"</formula>
    </cfRule>
    <cfRule type="containsText" dxfId="20995" priority="4068" operator="containsText" text="B">
      <formula>NOT(ISERROR(SEARCH("B",G7)))</formula>
    </cfRule>
    <cfRule type="cellIs" dxfId="20994" priority="4069" operator="equal">
      <formula>"L"</formula>
    </cfRule>
    <cfRule type="containsText" dxfId="20993" priority="4070" operator="containsText" text="N">
      <formula>NOT(ISERROR(SEARCH("N",G7)))</formula>
    </cfRule>
  </conditionalFormatting>
  <conditionalFormatting sqref="G18:O18">
    <cfRule type="containsText" dxfId="20992" priority="4049" operator="containsText" text="21">
      <formula>NOT(ISERROR(SEARCH("21",G18)))</formula>
    </cfRule>
    <cfRule type="cellIs" dxfId="20991" priority="4050" operator="equal">
      <formula>"F"</formula>
    </cfRule>
    <cfRule type="containsText" dxfId="20990" priority="4051" operator="containsText" text="CA">
      <formula>NOT(ISERROR(SEARCH("CA",G18)))</formula>
    </cfRule>
    <cfRule type="cellIs" dxfId="20989" priority="4052" operator="equal">
      <formula>"LD"</formula>
    </cfRule>
    <cfRule type="containsText" dxfId="20988" priority="4053" operator="containsText" text="V">
      <formula>NOT(ISERROR(SEARCH("V",G18)))</formula>
    </cfRule>
    <cfRule type="containsText" dxfId="20987" priority="4054" operator="containsText" text="P">
      <formula>NOT(ISERROR(SEARCH("P",G18)))</formula>
    </cfRule>
    <cfRule type="cellIs" dxfId="20986" priority="4055" operator="equal">
      <formula>"LL"</formula>
    </cfRule>
    <cfRule type="cellIs" dxfId="20985" priority="4056" operator="equal">
      <formula>"AT"</formula>
    </cfRule>
    <cfRule type="containsText" dxfId="20984" priority="4057" operator="containsText" text="B">
      <formula>NOT(ISERROR(SEARCH("B",G18)))</formula>
    </cfRule>
    <cfRule type="cellIs" dxfId="20983" priority="4058" operator="equal">
      <formula>"L"</formula>
    </cfRule>
    <cfRule type="containsText" dxfId="20982" priority="4059" operator="containsText" text="N">
      <formula>NOT(ISERROR(SEARCH("N",G18)))</formula>
    </cfRule>
  </conditionalFormatting>
  <conditionalFormatting sqref="G42:O42">
    <cfRule type="containsText" dxfId="20981" priority="4038" operator="containsText" text="21">
      <formula>NOT(ISERROR(SEARCH("21",G42)))</formula>
    </cfRule>
    <cfRule type="cellIs" dxfId="20980" priority="4039" operator="equal">
      <formula>"F"</formula>
    </cfRule>
    <cfRule type="containsText" dxfId="20979" priority="4040" operator="containsText" text="CA">
      <formula>NOT(ISERROR(SEARCH("CA",G42)))</formula>
    </cfRule>
    <cfRule type="cellIs" dxfId="20978" priority="4041" operator="equal">
      <formula>"LD"</formula>
    </cfRule>
    <cfRule type="containsText" dxfId="20977" priority="4042" operator="containsText" text="V">
      <formula>NOT(ISERROR(SEARCH("V",G42)))</formula>
    </cfRule>
    <cfRule type="containsText" dxfId="20976" priority="4043" operator="containsText" text="P">
      <formula>NOT(ISERROR(SEARCH("P",G42)))</formula>
    </cfRule>
    <cfRule type="cellIs" dxfId="20975" priority="4044" operator="equal">
      <formula>"LL"</formula>
    </cfRule>
    <cfRule type="cellIs" dxfId="20974" priority="4045" operator="equal">
      <formula>"AT"</formula>
    </cfRule>
    <cfRule type="containsText" dxfId="20973" priority="4046" operator="containsText" text="B">
      <formula>NOT(ISERROR(SEARCH("B",G42)))</formula>
    </cfRule>
    <cfRule type="cellIs" dxfId="20972" priority="4047" operator="equal">
      <formula>"L"</formula>
    </cfRule>
    <cfRule type="containsText" dxfId="20971" priority="4048" operator="containsText" text="N">
      <formula>NOT(ISERROR(SEARCH("N",G42)))</formula>
    </cfRule>
  </conditionalFormatting>
  <conditionalFormatting sqref="G26:O26">
    <cfRule type="containsText" dxfId="20970" priority="4027" operator="containsText" text="21">
      <formula>NOT(ISERROR(SEARCH("21",G26)))</formula>
    </cfRule>
    <cfRule type="cellIs" dxfId="20969" priority="4028" operator="equal">
      <formula>"F"</formula>
    </cfRule>
    <cfRule type="containsText" dxfId="20968" priority="4029" operator="containsText" text="CA">
      <formula>NOT(ISERROR(SEARCH("CA",G26)))</formula>
    </cfRule>
    <cfRule type="cellIs" dxfId="20967" priority="4030" operator="equal">
      <formula>"LD"</formula>
    </cfRule>
    <cfRule type="containsText" dxfId="20966" priority="4031" operator="containsText" text="V">
      <formula>NOT(ISERROR(SEARCH("V",G26)))</formula>
    </cfRule>
    <cfRule type="containsText" dxfId="20965" priority="4032" operator="containsText" text="P">
      <formula>NOT(ISERROR(SEARCH("P",G26)))</formula>
    </cfRule>
    <cfRule type="cellIs" dxfId="20964" priority="4033" operator="equal">
      <formula>"LL"</formula>
    </cfRule>
    <cfRule type="cellIs" dxfId="20963" priority="4034" operator="equal">
      <formula>"AT"</formula>
    </cfRule>
    <cfRule type="containsText" dxfId="20962" priority="4035" operator="containsText" text="B">
      <formula>NOT(ISERROR(SEARCH("B",G26)))</formula>
    </cfRule>
    <cfRule type="cellIs" dxfId="20961" priority="4036" operator="equal">
      <formula>"L"</formula>
    </cfRule>
    <cfRule type="containsText" dxfId="20960" priority="4037" operator="containsText" text="N">
      <formula>NOT(ISERROR(SEARCH("N",G26)))</formula>
    </cfRule>
  </conditionalFormatting>
  <conditionalFormatting sqref="H21:M21">
    <cfRule type="containsText" dxfId="20959" priority="4016" operator="containsText" text="21">
      <formula>NOT(ISERROR(SEARCH("21",H21)))</formula>
    </cfRule>
    <cfRule type="cellIs" dxfId="20958" priority="4017" operator="equal">
      <formula>"F"</formula>
    </cfRule>
    <cfRule type="containsText" dxfId="20957" priority="4018" operator="containsText" text="CA">
      <formula>NOT(ISERROR(SEARCH("CA",H21)))</formula>
    </cfRule>
    <cfRule type="cellIs" dxfId="20956" priority="4019" operator="equal">
      <formula>"LD"</formula>
    </cfRule>
    <cfRule type="containsText" dxfId="20955" priority="4020" operator="containsText" text="V">
      <formula>NOT(ISERROR(SEARCH("V",H21)))</formula>
    </cfRule>
    <cfRule type="containsText" dxfId="20954" priority="4021" operator="containsText" text="P">
      <formula>NOT(ISERROR(SEARCH("P",H21)))</formula>
    </cfRule>
    <cfRule type="cellIs" dxfId="20953" priority="4022" operator="equal">
      <formula>"LL"</formula>
    </cfRule>
    <cfRule type="cellIs" dxfId="20952" priority="4023" operator="equal">
      <formula>"AT"</formula>
    </cfRule>
    <cfRule type="containsText" dxfId="20951" priority="4024" operator="containsText" text="B">
      <formula>NOT(ISERROR(SEARCH("B",H21)))</formula>
    </cfRule>
    <cfRule type="cellIs" dxfId="20950" priority="4025" operator="equal">
      <formula>"L"</formula>
    </cfRule>
    <cfRule type="containsText" dxfId="20949" priority="4026" operator="containsText" text="N">
      <formula>NOT(ISERROR(SEARCH("N",H21)))</formula>
    </cfRule>
  </conditionalFormatting>
  <conditionalFormatting sqref="G13:O13">
    <cfRule type="containsText" dxfId="20948" priority="4005" operator="containsText" text="21">
      <formula>NOT(ISERROR(SEARCH("21",G13)))</formula>
    </cfRule>
    <cfRule type="cellIs" dxfId="20947" priority="4006" operator="equal">
      <formula>"F"</formula>
    </cfRule>
    <cfRule type="containsText" dxfId="20946" priority="4007" operator="containsText" text="CA">
      <formula>NOT(ISERROR(SEARCH("CA",G13)))</formula>
    </cfRule>
    <cfRule type="cellIs" dxfId="20945" priority="4008" operator="equal">
      <formula>"LD"</formula>
    </cfRule>
    <cfRule type="containsText" dxfId="20944" priority="4009" operator="containsText" text="V">
      <formula>NOT(ISERROR(SEARCH("V",G13)))</formula>
    </cfRule>
    <cfRule type="containsText" dxfId="20943" priority="4010" operator="containsText" text="P">
      <formula>NOT(ISERROR(SEARCH("P",G13)))</formula>
    </cfRule>
    <cfRule type="cellIs" dxfId="20942" priority="4011" operator="equal">
      <formula>"LL"</formula>
    </cfRule>
    <cfRule type="cellIs" dxfId="20941" priority="4012" operator="equal">
      <formula>"AT"</formula>
    </cfRule>
    <cfRule type="containsText" dxfId="20940" priority="4013" operator="containsText" text="B">
      <formula>NOT(ISERROR(SEARCH("B",G13)))</formula>
    </cfRule>
    <cfRule type="cellIs" dxfId="20939" priority="4014" operator="equal">
      <formula>"L"</formula>
    </cfRule>
    <cfRule type="containsText" dxfId="20938" priority="4015" operator="containsText" text="N">
      <formula>NOT(ISERROR(SEARCH("N",G13)))</formula>
    </cfRule>
  </conditionalFormatting>
  <conditionalFormatting sqref="G12">
    <cfRule type="containsText" dxfId="20937" priority="3972" operator="containsText" text="21">
      <formula>NOT(ISERROR(SEARCH("21",G12)))</formula>
    </cfRule>
    <cfRule type="cellIs" dxfId="20936" priority="3973" operator="equal">
      <formula>"F"</formula>
    </cfRule>
    <cfRule type="containsText" dxfId="20935" priority="3974" operator="containsText" text="CA">
      <formula>NOT(ISERROR(SEARCH("CA",G12)))</formula>
    </cfRule>
    <cfRule type="cellIs" dxfId="20934" priority="3975" operator="equal">
      <formula>"LD"</formula>
    </cfRule>
    <cfRule type="containsText" dxfId="20933" priority="3976" operator="containsText" text="V">
      <formula>NOT(ISERROR(SEARCH("V",G12)))</formula>
    </cfRule>
    <cfRule type="containsText" dxfId="20932" priority="3977" operator="containsText" text="P">
      <formula>NOT(ISERROR(SEARCH("P",G12)))</formula>
    </cfRule>
    <cfRule type="cellIs" dxfId="20931" priority="3978" operator="equal">
      <formula>"LL"</formula>
    </cfRule>
    <cfRule type="cellIs" dxfId="20930" priority="3979" operator="equal">
      <formula>"AT"</formula>
    </cfRule>
    <cfRule type="containsText" dxfId="20929" priority="3980" operator="containsText" text="B">
      <formula>NOT(ISERROR(SEARCH("B",G12)))</formula>
    </cfRule>
    <cfRule type="cellIs" dxfId="20928" priority="3981" operator="equal">
      <formula>"L"</formula>
    </cfRule>
    <cfRule type="containsText" dxfId="20927" priority="3982" operator="containsText" text="N">
      <formula>NOT(ISERROR(SEARCH("N",G12)))</formula>
    </cfRule>
  </conditionalFormatting>
  <conditionalFormatting sqref="G12">
    <cfRule type="containsText" dxfId="20926" priority="3939" operator="containsText" text="21">
      <formula>NOT(ISERROR(SEARCH("21",G12)))</formula>
    </cfRule>
    <cfRule type="cellIs" dxfId="20925" priority="3940" operator="equal">
      <formula>"F"</formula>
    </cfRule>
    <cfRule type="containsText" dxfId="20924" priority="3941" operator="containsText" text="CA">
      <formula>NOT(ISERROR(SEARCH("CA",G12)))</formula>
    </cfRule>
    <cfRule type="cellIs" dxfId="20923" priority="3942" operator="equal">
      <formula>"LD"</formula>
    </cfRule>
    <cfRule type="containsText" dxfId="20922" priority="3943" operator="containsText" text="V">
      <formula>NOT(ISERROR(SEARCH("V",G12)))</formula>
    </cfRule>
    <cfRule type="containsText" dxfId="20921" priority="3944" operator="containsText" text="P">
      <formula>NOT(ISERROR(SEARCH("P",G12)))</formula>
    </cfRule>
    <cfRule type="cellIs" dxfId="20920" priority="3945" operator="equal">
      <formula>"LL"</formula>
    </cfRule>
    <cfRule type="cellIs" dxfId="20919" priority="3946" operator="equal">
      <formula>"AT"</formula>
    </cfRule>
    <cfRule type="containsText" dxfId="20918" priority="3947" operator="containsText" text="B">
      <formula>NOT(ISERROR(SEARCH("B",G12)))</formula>
    </cfRule>
    <cfRule type="cellIs" dxfId="20917" priority="3948" operator="equal">
      <formula>"L"</formula>
    </cfRule>
    <cfRule type="containsText" dxfId="20916" priority="3949" operator="containsText" text="N">
      <formula>NOT(ISERROR(SEARCH("N",G12)))</formula>
    </cfRule>
  </conditionalFormatting>
  <conditionalFormatting sqref="G12:J12">
    <cfRule type="containsText" dxfId="20915" priority="3961" operator="containsText" text="21">
      <formula>NOT(ISERROR(SEARCH("21",G12)))</formula>
    </cfRule>
    <cfRule type="cellIs" dxfId="20914" priority="3962" operator="equal">
      <formula>"F"</formula>
    </cfRule>
    <cfRule type="containsText" dxfId="20913" priority="3963" operator="containsText" text="CA">
      <formula>NOT(ISERROR(SEARCH("CA",G12)))</formula>
    </cfRule>
    <cfRule type="cellIs" dxfId="20912" priority="3964" operator="equal">
      <formula>"LD"</formula>
    </cfRule>
    <cfRule type="containsText" dxfId="20911" priority="3965" operator="containsText" text="V">
      <formula>NOT(ISERROR(SEARCH("V",G12)))</formula>
    </cfRule>
    <cfRule type="containsText" dxfId="20910" priority="3966" operator="containsText" text="P">
      <formula>NOT(ISERROR(SEARCH("P",G12)))</formula>
    </cfRule>
    <cfRule type="cellIs" dxfId="20909" priority="3967" operator="equal">
      <formula>"LL"</formula>
    </cfRule>
    <cfRule type="cellIs" dxfId="20908" priority="3968" operator="equal">
      <formula>"AT"</formula>
    </cfRule>
    <cfRule type="containsText" dxfId="20907" priority="3969" operator="containsText" text="B">
      <formula>NOT(ISERROR(SEARCH("B",G12)))</formula>
    </cfRule>
    <cfRule type="cellIs" dxfId="20906" priority="3970" operator="equal">
      <formula>"L"</formula>
    </cfRule>
    <cfRule type="containsText" dxfId="20905" priority="3971" operator="containsText" text="N">
      <formula>NOT(ISERROR(SEARCH("N",G12)))</formula>
    </cfRule>
    <cfRule type="containsText" dxfId="20904" priority="3983" operator="containsText" text="21">
      <formula>NOT(ISERROR(SEARCH("21",G12)))</formula>
    </cfRule>
    <cfRule type="cellIs" dxfId="20903" priority="3984" operator="equal">
      <formula>"F"</formula>
    </cfRule>
    <cfRule type="containsText" dxfId="20902" priority="3985" operator="containsText" text="CA">
      <formula>NOT(ISERROR(SEARCH("CA",G12)))</formula>
    </cfRule>
    <cfRule type="cellIs" dxfId="20901" priority="3986" operator="equal">
      <formula>"LD"</formula>
    </cfRule>
    <cfRule type="containsText" dxfId="20900" priority="3987" operator="containsText" text="V">
      <formula>NOT(ISERROR(SEARCH("V",G12)))</formula>
    </cfRule>
    <cfRule type="containsText" dxfId="20899" priority="3988" operator="containsText" text="P">
      <formula>NOT(ISERROR(SEARCH("P",G12)))</formula>
    </cfRule>
    <cfRule type="cellIs" dxfId="20898" priority="3989" operator="equal">
      <formula>"LL"</formula>
    </cfRule>
    <cfRule type="cellIs" dxfId="20897" priority="3990" operator="equal">
      <formula>"AT"</formula>
    </cfRule>
    <cfRule type="containsText" dxfId="20896" priority="3991" operator="containsText" text="B">
      <formula>NOT(ISERROR(SEARCH("B",G12)))</formula>
    </cfRule>
    <cfRule type="cellIs" dxfId="20895" priority="3992" operator="equal">
      <formula>"L"</formula>
    </cfRule>
    <cfRule type="containsText" dxfId="20894" priority="3993" operator="containsText" text="N">
      <formula>NOT(ISERROR(SEARCH("N",G12)))</formula>
    </cfRule>
  </conditionalFormatting>
  <conditionalFormatting sqref="G12:J12">
    <cfRule type="containsText" dxfId="20893" priority="3950" operator="containsText" text="21">
      <formula>NOT(ISERROR(SEARCH("21",G12)))</formula>
    </cfRule>
    <cfRule type="cellIs" dxfId="20892" priority="3951" operator="equal">
      <formula>"F"</formula>
    </cfRule>
    <cfRule type="containsText" dxfId="20891" priority="3952" operator="containsText" text="CA">
      <formula>NOT(ISERROR(SEARCH("CA",G12)))</formula>
    </cfRule>
    <cfRule type="cellIs" dxfId="20890" priority="3953" operator="equal">
      <formula>"LD"</formula>
    </cfRule>
    <cfRule type="containsText" dxfId="20889" priority="3954" operator="containsText" text="V">
      <formula>NOT(ISERROR(SEARCH("V",G12)))</formula>
    </cfRule>
    <cfRule type="containsText" dxfId="20888" priority="3955" operator="containsText" text="P">
      <formula>NOT(ISERROR(SEARCH("P",G12)))</formula>
    </cfRule>
    <cfRule type="cellIs" dxfId="20887" priority="3956" operator="equal">
      <formula>"LL"</formula>
    </cfRule>
    <cfRule type="cellIs" dxfId="20886" priority="3957" operator="equal">
      <formula>"AT"</formula>
    </cfRule>
    <cfRule type="containsText" dxfId="20885" priority="3958" operator="containsText" text="B">
      <formula>NOT(ISERROR(SEARCH("B",G12)))</formula>
    </cfRule>
    <cfRule type="cellIs" dxfId="20884" priority="3959" operator="equal">
      <formula>"L"</formula>
    </cfRule>
    <cfRule type="containsText" dxfId="20883" priority="3960" operator="containsText" text="N">
      <formula>NOT(ISERROR(SEARCH("N",G12)))</formula>
    </cfRule>
  </conditionalFormatting>
  <conditionalFormatting sqref="K12:O12">
    <cfRule type="containsText" dxfId="20882" priority="3994" operator="containsText" text="21">
      <formula>NOT(ISERROR(SEARCH("21",K12)))</formula>
    </cfRule>
    <cfRule type="cellIs" dxfId="20881" priority="3995" operator="equal">
      <formula>"F"</formula>
    </cfRule>
    <cfRule type="containsText" dxfId="20880" priority="3996" operator="containsText" text="CA">
      <formula>NOT(ISERROR(SEARCH("CA",K12)))</formula>
    </cfRule>
    <cfRule type="cellIs" dxfId="20879" priority="3997" operator="equal">
      <formula>"LD"</formula>
    </cfRule>
    <cfRule type="containsText" dxfId="20878" priority="3998" operator="containsText" text="V">
      <formula>NOT(ISERROR(SEARCH("V",K12)))</formula>
    </cfRule>
    <cfRule type="containsText" dxfId="20877" priority="3999" operator="containsText" text="P">
      <formula>NOT(ISERROR(SEARCH("P",K12)))</formula>
    </cfRule>
    <cfRule type="cellIs" dxfId="20876" priority="4000" operator="equal">
      <formula>"LL"</formula>
    </cfRule>
    <cfRule type="cellIs" dxfId="20875" priority="4001" operator="equal">
      <formula>"AT"</formula>
    </cfRule>
    <cfRule type="containsText" dxfId="20874" priority="4002" operator="containsText" text="B">
      <formula>NOT(ISERROR(SEARCH("B",K12)))</formula>
    </cfRule>
    <cfRule type="cellIs" dxfId="20873" priority="4003" operator="equal">
      <formula>"L"</formula>
    </cfRule>
    <cfRule type="containsText" dxfId="20872" priority="4004" operator="containsText" text="N">
      <formula>NOT(ISERROR(SEARCH("N",K12)))</formula>
    </cfRule>
  </conditionalFormatting>
  <conditionalFormatting sqref="G25">
    <cfRule type="containsText" dxfId="20871" priority="3906" operator="containsText" text="21">
      <formula>NOT(ISERROR(SEARCH("21",G25)))</formula>
    </cfRule>
    <cfRule type="cellIs" dxfId="20870" priority="3907" operator="equal">
      <formula>"F"</formula>
    </cfRule>
    <cfRule type="containsText" dxfId="20869" priority="3908" operator="containsText" text="CA">
      <formula>NOT(ISERROR(SEARCH("CA",G25)))</formula>
    </cfRule>
    <cfRule type="cellIs" dxfId="20868" priority="3909" operator="equal">
      <formula>"LD"</formula>
    </cfRule>
    <cfRule type="containsText" dxfId="20867" priority="3910" operator="containsText" text="V">
      <formula>NOT(ISERROR(SEARCH("V",G25)))</formula>
    </cfRule>
    <cfRule type="containsText" dxfId="20866" priority="3911" operator="containsText" text="P">
      <formula>NOT(ISERROR(SEARCH("P",G25)))</formula>
    </cfRule>
    <cfRule type="cellIs" dxfId="20865" priority="3912" operator="equal">
      <formula>"LL"</formula>
    </cfRule>
    <cfRule type="cellIs" dxfId="20864" priority="3913" operator="equal">
      <formula>"AT"</formula>
    </cfRule>
    <cfRule type="containsText" dxfId="20863" priority="3914" operator="containsText" text="B">
      <formula>NOT(ISERROR(SEARCH("B",G25)))</formula>
    </cfRule>
    <cfRule type="cellIs" dxfId="20862" priority="3915" operator="equal">
      <formula>"L"</formula>
    </cfRule>
    <cfRule type="containsText" dxfId="20861" priority="3916" operator="containsText" text="N">
      <formula>NOT(ISERROR(SEARCH("N",G25)))</formula>
    </cfRule>
  </conditionalFormatting>
  <conditionalFormatting sqref="G25">
    <cfRule type="containsText" dxfId="20860" priority="3873" operator="containsText" text="21">
      <formula>NOT(ISERROR(SEARCH("21",G25)))</formula>
    </cfRule>
    <cfRule type="cellIs" dxfId="20859" priority="3874" operator="equal">
      <formula>"F"</formula>
    </cfRule>
    <cfRule type="containsText" dxfId="20858" priority="3875" operator="containsText" text="CA">
      <formula>NOT(ISERROR(SEARCH("CA",G25)))</formula>
    </cfRule>
    <cfRule type="cellIs" dxfId="20857" priority="3876" operator="equal">
      <formula>"LD"</formula>
    </cfRule>
    <cfRule type="containsText" dxfId="20856" priority="3877" operator="containsText" text="V">
      <formula>NOT(ISERROR(SEARCH("V",G25)))</formula>
    </cfRule>
    <cfRule type="containsText" dxfId="20855" priority="3878" operator="containsText" text="P">
      <formula>NOT(ISERROR(SEARCH("P",G25)))</formula>
    </cfRule>
    <cfRule type="cellIs" dxfId="20854" priority="3879" operator="equal">
      <formula>"LL"</formula>
    </cfRule>
    <cfRule type="cellIs" dxfId="20853" priority="3880" operator="equal">
      <formula>"AT"</formula>
    </cfRule>
    <cfRule type="containsText" dxfId="20852" priority="3881" operator="containsText" text="B">
      <formula>NOT(ISERROR(SEARCH("B",G25)))</formula>
    </cfRule>
    <cfRule type="cellIs" dxfId="20851" priority="3882" operator="equal">
      <formula>"L"</formula>
    </cfRule>
    <cfRule type="containsText" dxfId="20850" priority="3883" operator="containsText" text="N">
      <formula>NOT(ISERROR(SEARCH("N",G25)))</formula>
    </cfRule>
  </conditionalFormatting>
  <conditionalFormatting sqref="G25:J25">
    <cfRule type="containsText" dxfId="20849" priority="3917" operator="containsText" text="21">
      <formula>NOT(ISERROR(SEARCH("21",G25)))</formula>
    </cfRule>
    <cfRule type="cellIs" dxfId="20848" priority="3918" operator="equal">
      <formula>"F"</formula>
    </cfRule>
    <cfRule type="containsText" dxfId="20847" priority="3919" operator="containsText" text="CA">
      <formula>NOT(ISERROR(SEARCH("CA",G25)))</formula>
    </cfRule>
    <cfRule type="cellIs" dxfId="20846" priority="3920" operator="equal">
      <formula>"LD"</formula>
    </cfRule>
    <cfRule type="containsText" dxfId="20845" priority="3921" operator="containsText" text="V">
      <formula>NOT(ISERROR(SEARCH("V",G25)))</formula>
    </cfRule>
    <cfRule type="containsText" dxfId="20844" priority="3922" operator="containsText" text="P">
      <formula>NOT(ISERROR(SEARCH("P",G25)))</formula>
    </cfRule>
    <cfRule type="cellIs" dxfId="20843" priority="3923" operator="equal">
      <formula>"LL"</formula>
    </cfRule>
    <cfRule type="cellIs" dxfId="20842" priority="3924" operator="equal">
      <formula>"AT"</formula>
    </cfRule>
    <cfRule type="containsText" dxfId="20841" priority="3925" operator="containsText" text="B">
      <formula>NOT(ISERROR(SEARCH("B",G25)))</formula>
    </cfRule>
    <cfRule type="cellIs" dxfId="20840" priority="3926" operator="equal">
      <formula>"L"</formula>
    </cfRule>
    <cfRule type="containsText" dxfId="20839" priority="3927" operator="containsText" text="N">
      <formula>NOT(ISERROR(SEARCH("N",G25)))</formula>
    </cfRule>
  </conditionalFormatting>
  <conditionalFormatting sqref="G25:J25">
    <cfRule type="containsText" dxfId="20838" priority="3895" operator="containsText" text="21">
      <formula>NOT(ISERROR(SEARCH("21",G25)))</formula>
    </cfRule>
    <cfRule type="cellIs" dxfId="20837" priority="3896" operator="equal">
      <formula>"F"</formula>
    </cfRule>
    <cfRule type="containsText" dxfId="20836" priority="3897" operator="containsText" text="CA">
      <formula>NOT(ISERROR(SEARCH("CA",G25)))</formula>
    </cfRule>
    <cfRule type="cellIs" dxfId="20835" priority="3898" operator="equal">
      <formula>"LD"</formula>
    </cfRule>
    <cfRule type="containsText" dxfId="20834" priority="3899" operator="containsText" text="V">
      <formula>NOT(ISERROR(SEARCH("V",G25)))</formula>
    </cfRule>
    <cfRule type="containsText" dxfId="20833" priority="3900" operator="containsText" text="P">
      <formula>NOT(ISERROR(SEARCH("P",G25)))</formula>
    </cfRule>
    <cfRule type="cellIs" dxfId="20832" priority="3901" operator="equal">
      <formula>"LL"</formula>
    </cfRule>
    <cfRule type="cellIs" dxfId="20831" priority="3902" operator="equal">
      <formula>"AT"</formula>
    </cfRule>
    <cfRule type="containsText" dxfId="20830" priority="3903" operator="containsText" text="B">
      <formula>NOT(ISERROR(SEARCH("B",G25)))</formula>
    </cfRule>
    <cfRule type="cellIs" dxfId="20829" priority="3904" operator="equal">
      <formula>"L"</formula>
    </cfRule>
    <cfRule type="containsText" dxfId="20828" priority="3905" operator="containsText" text="N">
      <formula>NOT(ISERROR(SEARCH("N",G25)))</formula>
    </cfRule>
  </conditionalFormatting>
  <conditionalFormatting sqref="G25:J25">
    <cfRule type="containsText" dxfId="20827" priority="3884" operator="containsText" text="21">
      <formula>NOT(ISERROR(SEARCH("21",G25)))</formula>
    </cfRule>
    <cfRule type="cellIs" dxfId="20826" priority="3885" operator="equal">
      <formula>"F"</formula>
    </cfRule>
    <cfRule type="containsText" dxfId="20825" priority="3886" operator="containsText" text="CA">
      <formula>NOT(ISERROR(SEARCH("CA",G25)))</formula>
    </cfRule>
    <cfRule type="cellIs" dxfId="20824" priority="3887" operator="equal">
      <formula>"LD"</formula>
    </cfRule>
    <cfRule type="containsText" dxfId="20823" priority="3888" operator="containsText" text="V">
      <formula>NOT(ISERROR(SEARCH("V",G25)))</formula>
    </cfRule>
    <cfRule type="containsText" dxfId="20822" priority="3889" operator="containsText" text="P">
      <formula>NOT(ISERROR(SEARCH("P",G25)))</formula>
    </cfRule>
    <cfRule type="cellIs" dxfId="20821" priority="3890" operator="equal">
      <formula>"LL"</formula>
    </cfRule>
    <cfRule type="cellIs" dxfId="20820" priority="3891" operator="equal">
      <formula>"AT"</formula>
    </cfRule>
    <cfRule type="containsText" dxfId="20819" priority="3892" operator="containsText" text="B">
      <formula>NOT(ISERROR(SEARCH("B",G25)))</formula>
    </cfRule>
    <cfRule type="cellIs" dxfId="20818" priority="3893" operator="equal">
      <formula>"L"</formula>
    </cfRule>
    <cfRule type="containsText" dxfId="20817" priority="3894" operator="containsText" text="N">
      <formula>NOT(ISERROR(SEARCH("N",G25)))</formula>
    </cfRule>
  </conditionalFormatting>
  <conditionalFormatting sqref="K25:O25">
    <cfRule type="containsText" dxfId="20816" priority="3928" operator="containsText" text="21">
      <formula>NOT(ISERROR(SEARCH("21",K25)))</formula>
    </cfRule>
    <cfRule type="cellIs" dxfId="20815" priority="3929" operator="equal">
      <formula>"F"</formula>
    </cfRule>
    <cfRule type="containsText" dxfId="20814" priority="3930" operator="containsText" text="CA">
      <formula>NOT(ISERROR(SEARCH("CA",K25)))</formula>
    </cfRule>
    <cfRule type="cellIs" dxfId="20813" priority="3931" operator="equal">
      <formula>"LD"</formula>
    </cfRule>
    <cfRule type="containsText" dxfId="20812" priority="3932" operator="containsText" text="V">
      <formula>NOT(ISERROR(SEARCH("V",K25)))</formula>
    </cfRule>
    <cfRule type="containsText" dxfId="20811" priority="3933" operator="containsText" text="P">
      <formula>NOT(ISERROR(SEARCH("P",K25)))</formula>
    </cfRule>
    <cfRule type="cellIs" dxfId="20810" priority="3934" operator="equal">
      <formula>"LL"</formula>
    </cfRule>
    <cfRule type="cellIs" dxfId="20809" priority="3935" operator="equal">
      <formula>"AT"</formula>
    </cfRule>
    <cfRule type="containsText" dxfId="20808" priority="3936" operator="containsText" text="B">
      <formula>NOT(ISERROR(SEARCH("B",K25)))</formula>
    </cfRule>
    <cfRule type="cellIs" dxfId="20807" priority="3937" operator="equal">
      <formula>"L"</formula>
    </cfRule>
    <cfRule type="containsText" dxfId="20806" priority="3938" operator="containsText" text="N">
      <formula>NOT(ISERROR(SEARCH("N",K25)))</formula>
    </cfRule>
  </conditionalFormatting>
  <conditionalFormatting sqref="K44:M44 O44">
    <cfRule type="containsText" dxfId="20805" priority="3862" operator="containsText" text="21">
      <formula>NOT(ISERROR(SEARCH("21",K44)))</formula>
    </cfRule>
    <cfRule type="cellIs" dxfId="20804" priority="3863" operator="equal">
      <formula>"F"</formula>
    </cfRule>
    <cfRule type="containsText" dxfId="20803" priority="3864" operator="containsText" text="CA">
      <formula>NOT(ISERROR(SEARCH("CA",K44)))</formula>
    </cfRule>
    <cfRule type="cellIs" dxfId="20802" priority="3865" operator="equal">
      <formula>"LD"</formula>
    </cfRule>
    <cfRule type="containsText" dxfId="20801" priority="3866" operator="containsText" text="V">
      <formula>NOT(ISERROR(SEARCH("V",K44)))</formula>
    </cfRule>
    <cfRule type="containsText" dxfId="20800" priority="3867" operator="containsText" text="P">
      <formula>NOT(ISERROR(SEARCH("P",K44)))</formula>
    </cfRule>
    <cfRule type="cellIs" dxfId="20799" priority="3868" operator="equal">
      <formula>"LL"</formula>
    </cfRule>
    <cfRule type="cellIs" dxfId="20798" priority="3869" operator="equal">
      <formula>"AT"</formula>
    </cfRule>
    <cfRule type="containsText" dxfId="20797" priority="3870" operator="containsText" text="B">
      <formula>NOT(ISERROR(SEARCH("B",K44)))</formula>
    </cfRule>
    <cfRule type="cellIs" dxfId="20796" priority="3871" operator="equal">
      <formula>"L"</formula>
    </cfRule>
    <cfRule type="containsText" dxfId="20795" priority="3872" operator="containsText" text="N">
      <formula>NOT(ISERROR(SEARCH("N",K44)))</formula>
    </cfRule>
  </conditionalFormatting>
  <conditionalFormatting sqref="G10:H10">
    <cfRule type="containsText" dxfId="20794" priority="3763" operator="containsText" text="21">
      <formula>NOT(ISERROR(SEARCH("21",G10)))</formula>
    </cfRule>
    <cfRule type="cellIs" dxfId="20793" priority="3764" operator="equal">
      <formula>"F"</formula>
    </cfRule>
    <cfRule type="containsText" dxfId="20792" priority="3765" operator="containsText" text="CA">
      <formula>NOT(ISERROR(SEARCH("CA",G10)))</formula>
    </cfRule>
    <cfRule type="cellIs" dxfId="20791" priority="3766" operator="equal">
      <formula>"LD"</formula>
    </cfRule>
    <cfRule type="containsText" dxfId="20790" priority="3767" operator="containsText" text="V">
      <formula>NOT(ISERROR(SEARCH("V",G10)))</formula>
    </cfRule>
    <cfRule type="containsText" dxfId="20789" priority="3768" operator="containsText" text="P">
      <formula>NOT(ISERROR(SEARCH("P",G10)))</formula>
    </cfRule>
    <cfRule type="cellIs" dxfId="20788" priority="3769" operator="equal">
      <formula>"LL"</formula>
    </cfRule>
    <cfRule type="cellIs" dxfId="20787" priority="3770" operator="equal">
      <formula>"AT"</formula>
    </cfRule>
    <cfRule type="containsText" dxfId="20786" priority="3771" operator="containsText" text="B">
      <formula>NOT(ISERROR(SEARCH("B",G10)))</formula>
    </cfRule>
    <cfRule type="cellIs" dxfId="20785" priority="3772" operator="equal">
      <formula>"L"</formula>
    </cfRule>
    <cfRule type="containsText" dxfId="20784" priority="3773" operator="containsText" text="N">
      <formula>NOT(ISERROR(SEARCH("N",G10)))</formula>
    </cfRule>
    <cfRule type="containsText" dxfId="20783" priority="3774" operator="containsText" text="21">
      <formula>NOT(ISERROR(SEARCH("21",G10)))</formula>
    </cfRule>
    <cfRule type="cellIs" dxfId="20782" priority="3775" operator="equal">
      <formula>"F"</formula>
    </cfRule>
    <cfRule type="containsText" dxfId="20781" priority="3776" operator="containsText" text="CA">
      <formula>NOT(ISERROR(SEARCH("CA",G10)))</formula>
    </cfRule>
    <cfRule type="cellIs" dxfId="20780" priority="3777" operator="equal">
      <formula>"LD"</formula>
    </cfRule>
    <cfRule type="containsText" dxfId="20779" priority="3778" operator="containsText" text="V">
      <formula>NOT(ISERROR(SEARCH("V",G10)))</formula>
    </cfRule>
    <cfRule type="containsText" dxfId="20778" priority="3779" operator="containsText" text="P">
      <formula>NOT(ISERROR(SEARCH("P",G10)))</formula>
    </cfRule>
    <cfRule type="cellIs" dxfId="20777" priority="3780" operator="equal">
      <formula>"LL"</formula>
    </cfRule>
    <cfRule type="cellIs" dxfId="20776" priority="3781" operator="equal">
      <formula>"AT"</formula>
    </cfRule>
    <cfRule type="containsText" dxfId="20775" priority="3782" operator="containsText" text="B">
      <formula>NOT(ISERROR(SEARCH("B",G10)))</formula>
    </cfRule>
    <cfRule type="cellIs" dxfId="20774" priority="3783" operator="equal">
      <formula>"L"</formula>
    </cfRule>
    <cfRule type="containsText" dxfId="20773" priority="3784" operator="containsText" text="N">
      <formula>NOT(ISERROR(SEARCH("N",G10)))</formula>
    </cfRule>
  </conditionalFormatting>
  <conditionalFormatting sqref="G10:I10">
    <cfRule type="containsText" dxfId="20772" priority="3785" operator="containsText" text="21">
      <formula>NOT(ISERROR(SEARCH("21",G10)))</formula>
    </cfRule>
    <cfRule type="cellIs" dxfId="20771" priority="3786" operator="equal">
      <formula>"F"</formula>
    </cfRule>
    <cfRule type="containsText" dxfId="20770" priority="3787" operator="containsText" text="CA">
      <formula>NOT(ISERROR(SEARCH("CA",G10)))</formula>
    </cfRule>
    <cfRule type="cellIs" dxfId="20769" priority="3788" operator="equal">
      <formula>"LD"</formula>
    </cfRule>
    <cfRule type="containsText" dxfId="20768" priority="3789" operator="containsText" text="V">
      <formula>NOT(ISERROR(SEARCH("V",G10)))</formula>
    </cfRule>
    <cfRule type="containsText" dxfId="20767" priority="3790" operator="containsText" text="P">
      <formula>NOT(ISERROR(SEARCH("P",G10)))</formula>
    </cfRule>
    <cfRule type="cellIs" dxfId="20766" priority="3791" operator="equal">
      <formula>"LL"</formula>
    </cfRule>
    <cfRule type="cellIs" dxfId="20765" priority="3792" operator="equal">
      <formula>"AT"</formula>
    </cfRule>
    <cfRule type="containsText" dxfId="20764" priority="3793" operator="containsText" text="B">
      <formula>NOT(ISERROR(SEARCH("B",G10)))</formula>
    </cfRule>
    <cfRule type="cellIs" dxfId="20763" priority="3794" operator="equal">
      <formula>"L"</formula>
    </cfRule>
    <cfRule type="containsText" dxfId="20762" priority="3795" operator="containsText" text="N">
      <formula>NOT(ISERROR(SEARCH("N",G10)))</formula>
    </cfRule>
  </conditionalFormatting>
  <conditionalFormatting sqref="J10:O10">
    <cfRule type="containsText" dxfId="20761" priority="3796" operator="containsText" text="21">
      <formula>NOT(ISERROR(SEARCH("21",J10)))</formula>
    </cfRule>
    <cfRule type="cellIs" dxfId="20760" priority="3797" operator="equal">
      <formula>"F"</formula>
    </cfRule>
    <cfRule type="containsText" dxfId="20759" priority="3798" operator="containsText" text="CA">
      <formula>NOT(ISERROR(SEARCH("CA",J10)))</formula>
    </cfRule>
    <cfRule type="cellIs" dxfId="20758" priority="3799" operator="equal">
      <formula>"LD"</formula>
    </cfRule>
    <cfRule type="containsText" dxfId="20757" priority="3800" operator="containsText" text="V">
      <formula>NOT(ISERROR(SEARCH("V",J10)))</formula>
    </cfRule>
    <cfRule type="containsText" dxfId="20756" priority="3801" operator="containsText" text="P">
      <formula>NOT(ISERROR(SEARCH("P",J10)))</formula>
    </cfRule>
    <cfRule type="cellIs" dxfId="20755" priority="3802" operator="equal">
      <formula>"LL"</formula>
    </cfRule>
    <cfRule type="cellIs" dxfId="20754" priority="3803" operator="equal">
      <formula>"AT"</formula>
    </cfRule>
    <cfRule type="containsText" dxfId="20753" priority="3804" operator="containsText" text="B">
      <formula>NOT(ISERROR(SEARCH("B",J10)))</formula>
    </cfRule>
    <cfRule type="cellIs" dxfId="20752" priority="3805" operator="equal">
      <formula>"L"</formula>
    </cfRule>
    <cfRule type="containsText" dxfId="20751" priority="3806" operator="containsText" text="N">
      <formula>NOT(ISERROR(SEARCH("N",J10)))</formula>
    </cfRule>
  </conditionalFormatting>
  <conditionalFormatting sqref="G24:H24">
    <cfRule type="containsText" dxfId="20750" priority="3719" operator="containsText" text="21">
      <formula>NOT(ISERROR(SEARCH("21",G24)))</formula>
    </cfRule>
    <cfRule type="cellIs" dxfId="20749" priority="3720" operator="equal">
      <formula>"F"</formula>
    </cfRule>
    <cfRule type="containsText" dxfId="20748" priority="3721" operator="containsText" text="CA">
      <formula>NOT(ISERROR(SEARCH("CA",G24)))</formula>
    </cfRule>
    <cfRule type="cellIs" dxfId="20747" priority="3722" operator="equal">
      <formula>"LD"</formula>
    </cfRule>
    <cfRule type="containsText" dxfId="20746" priority="3723" operator="containsText" text="V">
      <formula>NOT(ISERROR(SEARCH("V",G24)))</formula>
    </cfRule>
    <cfRule type="containsText" dxfId="20745" priority="3724" operator="containsText" text="P">
      <formula>NOT(ISERROR(SEARCH("P",G24)))</formula>
    </cfRule>
    <cfRule type="cellIs" dxfId="20744" priority="3725" operator="equal">
      <formula>"LL"</formula>
    </cfRule>
    <cfRule type="cellIs" dxfId="20743" priority="3726" operator="equal">
      <formula>"AT"</formula>
    </cfRule>
    <cfRule type="containsText" dxfId="20742" priority="3727" operator="containsText" text="B">
      <formula>NOT(ISERROR(SEARCH("B",G24)))</formula>
    </cfRule>
    <cfRule type="cellIs" dxfId="20741" priority="3728" operator="equal">
      <formula>"L"</formula>
    </cfRule>
    <cfRule type="containsText" dxfId="20740" priority="3729" operator="containsText" text="N">
      <formula>NOT(ISERROR(SEARCH("N",G24)))</formula>
    </cfRule>
    <cfRule type="containsText" dxfId="20739" priority="3730" operator="containsText" text="21">
      <formula>NOT(ISERROR(SEARCH("21",G24)))</formula>
    </cfRule>
    <cfRule type="cellIs" dxfId="20738" priority="3731" operator="equal">
      <formula>"F"</formula>
    </cfRule>
    <cfRule type="containsText" dxfId="20737" priority="3732" operator="containsText" text="CA">
      <formula>NOT(ISERROR(SEARCH("CA",G24)))</formula>
    </cfRule>
    <cfRule type="cellIs" dxfId="20736" priority="3733" operator="equal">
      <formula>"LD"</formula>
    </cfRule>
    <cfRule type="containsText" dxfId="20735" priority="3734" operator="containsText" text="V">
      <formula>NOT(ISERROR(SEARCH("V",G24)))</formula>
    </cfRule>
    <cfRule type="containsText" dxfId="20734" priority="3735" operator="containsText" text="P">
      <formula>NOT(ISERROR(SEARCH("P",G24)))</formula>
    </cfRule>
    <cfRule type="cellIs" dxfId="20733" priority="3736" operator="equal">
      <formula>"LL"</formula>
    </cfRule>
    <cfRule type="cellIs" dxfId="20732" priority="3737" operator="equal">
      <formula>"AT"</formula>
    </cfRule>
    <cfRule type="containsText" dxfId="20731" priority="3738" operator="containsText" text="B">
      <formula>NOT(ISERROR(SEARCH("B",G24)))</formula>
    </cfRule>
    <cfRule type="cellIs" dxfId="20730" priority="3739" operator="equal">
      <formula>"L"</formula>
    </cfRule>
    <cfRule type="containsText" dxfId="20729" priority="3740" operator="containsText" text="N">
      <formula>NOT(ISERROR(SEARCH("N",G24)))</formula>
    </cfRule>
  </conditionalFormatting>
  <conditionalFormatting sqref="G24:I24">
    <cfRule type="containsText" dxfId="20728" priority="3741" operator="containsText" text="21">
      <formula>NOT(ISERROR(SEARCH("21",G24)))</formula>
    </cfRule>
    <cfRule type="cellIs" dxfId="20727" priority="3742" operator="equal">
      <formula>"F"</formula>
    </cfRule>
    <cfRule type="containsText" dxfId="20726" priority="3743" operator="containsText" text="CA">
      <formula>NOT(ISERROR(SEARCH("CA",G24)))</formula>
    </cfRule>
    <cfRule type="cellIs" dxfId="20725" priority="3744" operator="equal">
      <formula>"LD"</formula>
    </cfRule>
    <cfRule type="containsText" dxfId="20724" priority="3745" operator="containsText" text="V">
      <formula>NOT(ISERROR(SEARCH("V",G24)))</formula>
    </cfRule>
    <cfRule type="containsText" dxfId="20723" priority="3746" operator="containsText" text="P">
      <formula>NOT(ISERROR(SEARCH("P",G24)))</formula>
    </cfRule>
    <cfRule type="cellIs" dxfId="20722" priority="3747" operator="equal">
      <formula>"LL"</formula>
    </cfRule>
    <cfRule type="cellIs" dxfId="20721" priority="3748" operator="equal">
      <formula>"AT"</formula>
    </cfRule>
    <cfRule type="containsText" dxfId="20720" priority="3749" operator="containsText" text="B">
      <formula>NOT(ISERROR(SEARCH("B",G24)))</formula>
    </cfRule>
    <cfRule type="cellIs" dxfId="20719" priority="3750" operator="equal">
      <formula>"L"</formula>
    </cfRule>
    <cfRule type="containsText" dxfId="20718" priority="3751" operator="containsText" text="N">
      <formula>NOT(ISERROR(SEARCH("N",G24)))</formula>
    </cfRule>
  </conditionalFormatting>
  <conditionalFormatting sqref="J24:O24">
    <cfRule type="containsText" dxfId="20717" priority="3752" operator="containsText" text="21">
      <formula>NOT(ISERROR(SEARCH("21",J24)))</formula>
    </cfRule>
    <cfRule type="cellIs" dxfId="20716" priority="3753" operator="equal">
      <formula>"F"</formula>
    </cfRule>
    <cfRule type="containsText" dxfId="20715" priority="3754" operator="containsText" text="CA">
      <formula>NOT(ISERROR(SEARCH("CA",J24)))</formula>
    </cfRule>
    <cfRule type="cellIs" dxfId="20714" priority="3755" operator="equal">
      <formula>"LD"</formula>
    </cfRule>
    <cfRule type="containsText" dxfId="20713" priority="3756" operator="containsText" text="V">
      <formula>NOT(ISERROR(SEARCH("V",J24)))</formula>
    </cfRule>
    <cfRule type="containsText" dxfId="20712" priority="3757" operator="containsText" text="P">
      <formula>NOT(ISERROR(SEARCH("P",J24)))</formula>
    </cfRule>
    <cfRule type="cellIs" dxfId="20711" priority="3758" operator="equal">
      <formula>"LL"</formula>
    </cfRule>
    <cfRule type="cellIs" dxfId="20710" priority="3759" operator="equal">
      <formula>"AT"</formula>
    </cfRule>
    <cfRule type="containsText" dxfId="20709" priority="3760" operator="containsText" text="B">
      <formula>NOT(ISERROR(SEARCH("B",J24)))</formula>
    </cfRule>
    <cfRule type="cellIs" dxfId="20708" priority="3761" operator="equal">
      <formula>"L"</formula>
    </cfRule>
    <cfRule type="containsText" dxfId="20707" priority="3762" operator="containsText" text="N">
      <formula>NOT(ISERROR(SEARCH("N",J24)))</formula>
    </cfRule>
  </conditionalFormatting>
  <conditionalFormatting sqref="G15:K15">
    <cfRule type="containsText" dxfId="20706" priority="3697" operator="containsText" text="21">
      <formula>NOT(ISERROR(SEARCH("21",G15)))</formula>
    </cfRule>
    <cfRule type="cellIs" dxfId="20705" priority="3698" operator="equal">
      <formula>"F"</formula>
    </cfRule>
    <cfRule type="containsText" dxfId="20704" priority="3699" operator="containsText" text="CA">
      <formula>NOT(ISERROR(SEARCH("CA",G15)))</formula>
    </cfRule>
    <cfRule type="cellIs" dxfId="20703" priority="3700" operator="equal">
      <formula>"LD"</formula>
    </cfRule>
    <cfRule type="containsText" dxfId="20702" priority="3701" operator="containsText" text="V">
      <formula>NOT(ISERROR(SEARCH("V",G15)))</formula>
    </cfRule>
    <cfRule type="containsText" dxfId="20701" priority="3702" operator="containsText" text="P">
      <formula>NOT(ISERROR(SEARCH("P",G15)))</formula>
    </cfRule>
    <cfRule type="cellIs" dxfId="20700" priority="3703" operator="equal">
      <formula>"LL"</formula>
    </cfRule>
    <cfRule type="cellIs" dxfId="20699" priority="3704" operator="equal">
      <formula>"AT"</formula>
    </cfRule>
    <cfRule type="containsText" dxfId="20698" priority="3705" operator="containsText" text="B">
      <formula>NOT(ISERROR(SEARCH("B",G15)))</formula>
    </cfRule>
    <cfRule type="cellIs" dxfId="20697" priority="3706" operator="equal">
      <formula>"L"</formula>
    </cfRule>
    <cfRule type="containsText" dxfId="20696" priority="3707" operator="containsText" text="N">
      <formula>NOT(ISERROR(SEARCH("N",G15)))</formula>
    </cfRule>
  </conditionalFormatting>
  <conditionalFormatting sqref="G15">
    <cfRule type="containsText" dxfId="20695" priority="3653" operator="containsText" text="21">
      <formula>NOT(ISERROR(SEARCH("21",G15)))</formula>
    </cfRule>
    <cfRule type="cellIs" dxfId="20694" priority="3654" operator="equal">
      <formula>"F"</formula>
    </cfRule>
    <cfRule type="containsText" dxfId="20693" priority="3655" operator="containsText" text="CA">
      <formula>NOT(ISERROR(SEARCH("CA",G15)))</formula>
    </cfRule>
    <cfRule type="cellIs" dxfId="20692" priority="3656" operator="equal">
      <formula>"LD"</formula>
    </cfRule>
    <cfRule type="containsText" dxfId="20691" priority="3657" operator="containsText" text="V">
      <formula>NOT(ISERROR(SEARCH("V",G15)))</formula>
    </cfRule>
    <cfRule type="containsText" dxfId="20690" priority="3658" operator="containsText" text="P">
      <formula>NOT(ISERROR(SEARCH("P",G15)))</formula>
    </cfRule>
    <cfRule type="cellIs" dxfId="20689" priority="3659" operator="equal">
      <formula>"LL"</formula>
    </cfRule>
    <cfRule type="cellIs" dxfId="20688" priority="3660" operator="equal">
      <formula>"AT"</formula>
    </cfRule>
    <cfRule type="containsText" dxfId="20687" priority="3661" operator="containsText" text="B">
      <formula>NOT(ISERROR(SEARCH("B",G15)))</formula>
    </cfRule>
    <cfRule type="cellIs" dxfId="20686" priority="3662" operator="equal">
      <formula>"L"</formula>
    </cfRule>
    <cfRule type="containsText" dxfId="20685" priority="3663" operator="containsText" text="N">
      <formula>NOT(ISERROR(SEARCH("N",G15)))</formula>
    </cfRule>
    <cfRule type="containsText" dxfId="20684" priority="3686" operator="containsText" text="21">
      <formula>NOT(ISERROR(SEARCH("21",G15)))</formula>
    </cfRule>
    <cfRule type="cellIs" dxfId="20683" priority="3687" operator="equal">
      <formula>"F"</formula>
    </cfRule>
    <cfRule type="containsText" dxfId="20682" priority="3688" operator="containsText" text="CA">
      <formula>NOT(ISERROR(SEARCH("CA",G15)))</formula>
    </cfRule>
    <cfRule type="cellIs" dxfId="20681" priority="3689" operator="equal">
      <formula>"LD"</formula>
    </cfRule>
    <cfRule type="containsText" dxfId="20680" priority="3690" operator="containsText" text="V">
      <formula>NOT(ISERROR(SEARCH("V",G15)))</formula>
    </cfRule>
    <cfRule type="containsText" dxfId="20679" priority="3691" operator="containsText" text="P">
      <formula>NOT(ISERROR(SEARCH("P",G15)))</formula>
    </cfRule>
    <cfRule type="cellIs" dxfId="20678" priority="3692" operator="equal">
      <formula>"LL"</formula>
    </cfRule>
    <cfRule type="cellIs" dxfId="20677" priority="3693" operator="equal">
      <formula>"AT"</formula>
    </cfRule>
    <cfRule type="containsText" dxfId="20676" priority="3694" operator="containsText" text="B">
      <formula>NOT(ISERROR(SEARCH("B",G15)))</formula>
    </cfRule>
    <cfRule type="cellIs" dxfId="20675" priority="3695" operator="equal">
      <formula>"L"</formula>
    </cfRule>
    <cfRule type="containsText" dxfId="20674" priority="3696" operator="containsText" text="N">
      <formula>NOT(ISERROR(SEARCH("N",G15)))</formula>
    </cfRule>
  </conditionalFormatting>
  <conditionalFormatting sqref="G15:J15">
    <cfRule type="containsText" dxfId="20673" priority="3664" operator="containsText" text="21">
      <formula>NOT(ISERROR(SEARCH("21",G15)))</formula>
    </cfRule>
    <cfRule type="cellIs" dxfId="20672" priority="3665" operator="equal">
      <formula>"F"</formula>
    </cfRule>
    <cfRule type="containsText" dxfId="20671" priority="3666" operator="containsText" text="CA">
      <formula>NOT(ISERROR(SEARCH("CA",G15)))</formula>
    </cfRule>
    <cfRule type="cellIs" dxfId="20670" priority="3667" operator="equal">
      <formula>"LD"</formula>
    </cfRule>
    <cfRule type="containsText" dxfId="20669" priority="3668" operator="containsText" text="V">
      <formula>NOT(ISERROR(SEARCH("V",G15)))</formula>
    </cfRule>
    <cfRule type="containsText" dxfId="20668" priority="3669" operator="containsText" text="P">
      <formula>NOT(ISERROR(SEARCH("P",G15)))</formula>
    </cfRule>
    <cfRule type="cellIs" dxfId="20667" priority="3670" operator="equal">
      <formula>"LL"</formula>
    </cfRule>
    <cfRule type="cellIs" dxfId="20666" priority="3671" operator="equal">
      <formula>"AT"</formula>
    </cfRule>
    <cfRule type="containsText" dxfId="20665" priority="3672" operator="containsText" text="B">
      <formula>NOT(ISERROR(SEARCH("B",G15)))</formula>
    </cfRule>
    <cfRule type="cellIs" dxfId="20664" priority="3673" operator="equal">
      <formula>"L"</formula>
    </cfRule>
    <cfRule type="containsText" dxfId="20663" priority="3674" operator="containsText" text="N">
      <formula>NOT(ISERROR(SEARCH("N",G15)))</formula>
    </cfRule>
    <cfRule type="containsText" dxfId="20662" priority="3675" operator="containsText" text="21">
      <formula>NOT(ISERROR(SEARCH("21",G15)))</formula>
    </cfRule>
    <cfRule type="cellIs" dxfId="20661" priority="3676" operator="equal">
      <formula>"F"</formula>
    </cfRule>
    <cfRule type="containsText" dxfId="20660" priority="3677" operator="containsText" text="CA">
      <formula>NOT(ISERROR(SEARCH("CA",G15)))</formula>
    </cfRule>
    <cfRule type="cellIs" dxfId="20659" priority="3678" operator="equal">
      <formula>"LD"</formula>
    </cfRule>
    <cfRule type="containsText" dxfId="20658" priority="3679" operator="containsText" text="V">
      <formula>NOT(ISERROR(SEARCH("V",G15)))</formula>
    </cfRule>
    <cfRule type="containsText" dxfId="20657" priority="3680" operator="containsText" text="P">
      <formula>NOT(ISERROR(SEARCH("P",G15)))</formula>
    </cfRule>
    <cfRule type="cellIs" dxfId="20656" priority="3681" operator="equal">
      <formula>"LL"</formula>
    </cfRule>
    <cfRule type="cellIs" dxfId="20655" priority="3682" operator="equal">
      <formula>"AT"</formula>
    </cfRule>
    <cfRule type="containsText" dxfId="20654" priority="3683" operator="containsText" text="B">
      <formula>NOT(ISERROR(SEARCH("B",G15)))</formula>
    </cfRule>
    <cfRule type="cellIs" dxfId="20653" priority="3684" operator="equal">
      <formula>"L"</formula>
    </cfRule>
    <cfRule type="containsText" dxfId="20652" priority="3685" operator="containsText" text="N">
      <formula>NOT(ISERROR(SEARCH("N",G15)))</formula>
    </cfRule>
  </conditionalFormatting>
  <conditionalFormatting sqref="L15:N15">
    <cfRule type="containsText" dxfId="20651" priority="3708" operator="containsText" text="21">
      <formula>NOT(ISERROR(SEARCH("21",L15)))</formula>
    </cfRule>
    <cfRule type="cellIs" dxfId="20650" priority="3709" operator="equal">
      <formula>"F"</formula>
    </cfRule>
    <cfRule type="containsText" dxfId="20649" priority="3710" operator="containsText" text="CA">
      <formula>NOT(ISERROR(SEARCH("CA",L15)))</formula>
    </cfRule>
    <cfRule type="cellIs" dxfId="20648" priority="3711" operator="equal">
      <formula>"LD"</formula>
    </cfRule>
    <cfRule type="containsText" dxfId="20647" priority="3712" operator="containsText" text="V">
      <formula>NOT(ISERROR(SEARCH("V",L15)))</formula>
    </cfRule>
    <cfRule type="containsText" dxfId="20646" priority="3713" operator="containsText" text="P">
      <formula>NOT(ISERROR(SEARCH("P",L15)))</formula>
    </cfRule>
    <cfRule type="cellIs" dxfId="20645" priority="3714" operator="equal">
      <formula>"LL"</formula>
    </cfRule>
    <cfRule type="cellIs" dxfId="20644" priority="3715" operator="equal">
      <formula>"AT"</formula>
    </cfRule>
    <cfRule type="containsText" dxfId="20643" priority="3716" operator="containsText" text="B">
      <formula>NOT(ISERROR(SEARCH("B",L15)))</formula>
    </cfRule>
    <cfRule type="cellIs" dxfId="20642" priority="3717" operator="equal">
      <formula>"L"</formula>
    </cfRule>
    <cfRule type="containsText" dxfId="20641" priority="3718" operator="containsText" text="N">
      <formula>NOT(ISERROR(SEARCH("N",L15)))</formula>
    </cfRule>
  </conditionalFormatting>
  <conditionalFormatting sqref="G9:I9">
    <cfRule type="containsText" dxfId="20640" priority="3565" operator="containsText" text="21">
      <formula>NOT(ISERROR(SEARCH("21",G9)))</formula>
    </cfRule>
    <cfRule type="cellIs" dxfId="20639" priority="3566" operator="equal">
      <formula>"F"</formula>
    </cfRule>
    <cfRule type="containsText" dxfId="20638" priority="3567" operator="containsText" text="CA">
      <formula>NOT(ISERROR(SEARCH("CA",G9)))</formula>
    </cfRule>
    <cfRule type="cellIs" dxfId="20637" priority="3568" operator="equal">
      <formula>"LD"</formula>
    </cfRule>
    <cfRule type="containsText" dxfId="20636" priority="3569" operator="containsText" text="V">
      <formula>NOT(ISERROR(SEARCH("V",G9)))</formula>
    </cfRule>
    <cfRule type="containsText" dxfId="20635" priority="3570" operator="containsText" text="P">
      <formula>NOT(ISERROR(SEARCH("P",G9)))</formula>
    </cfRule>
    <cfRule type="cellIs" dxfId="20634" priority="3571" operator="equal">
      <formula>"LL"</formula>
    </cfRule>
    <cfRule type="cellIs" dxfId="20633" priority="3572" operator="equal">
      <formula>"AT"</formula>
    </cfRule>
    <cfRule type="containsText" dxfId="20632" priority="3573" operator="containsText" text="B">
      <formula>NOT(ISERROR(SEARCH("B",G9)))</formula>
    </cfRule>
    <cfRule type="cellIs" dxfId="20631" priority="3574" operator="equal">
      <formula>"L"</formula>
    </cfRule>
    <cfRule type="containsText" dxfId="20630" priority="3575" operator="containsText" text="N">
      <formula>NOT(ISERROR(SEARCH("N",G9)))</formula>
    </cfRule>
  </conditionalFormatting>
  <conditionalFormatting sqref="G9:I9">
    <cfRule type="containsText" dxfId="20629" priority="3543" operator="containsText" text="21">
      <formula>NOT(ISERROR(SEARCH("21",G9)))</formula>
    </cfRule>
    <cfRule type="cellIs" dxfId="20628" priority="3544" operator="equal">
      <formula>"F"</formula>
    </cfRule>
    <cfRule type="containsText" dxfId="20627" priority="3545" operator="containsText" text="CA">
      <formula>NOT(ISERROR(SEARCH("CA",G9)))</formula>
    </cfRule>
    <cfRule type="cellIs" dxfId="20626" priority="3546" operator="equal">
      <formula>"LD"</formula>
    </cfRule>
    <cfRule type="containsText" dxfId="20625" priority="3547" operator="containsText" text="V">
      <formula>NOT(ISERROR(SEARCH("V",G9)))</formula>
    </cfRule>
    <cfRule type="containsText" dxfId="20624" priority="3548" operator="containsText" text="P">
      <formula>NOT(ISERROR(SEARCH("P",G9)))</formula>
    </cfRule>
    <cfRule type="cellIs" dxfId="20623" priority="3549" operator="equal">
      <formula>"LL"</formula>
    </cfRule>
    <cfRule type="cellIs" dxfId="20622" priority="3550" operator="equal">
      <formula>"AT"</formula>
    </cfRule>
    <cfRule type="containsText" dxfId="20621" priority="3551" operator="containsText" text="B">
      <formula>NOT(ISERROR(SEARCH("B",G9)))</formula>
    </cfRule>
    <cfRule type="cellIs" dxfId="20620" priority="3552" operator="equal">
      <formula>"L"</formula>
    </cfRule>
    <cfRule type="containsText" dxfId="20619" priority="3553" operator="containsText" text="N">
      <formula>NOT(ISERROR(SEARCH("N",G9)))</formula>
    </cfRule>
    <cfRule type="containsText" dxfId="20618" priority="3554" operator="containsText" text="21">
      <formula>NOT(ISERROR(SEARCH("21",G9)))</formula>
    </cfRule>
    <cfRule type="cellIs" dxfId="20617" priority="3555" operator="equal">
      <formula>"F"</formula>
    </cfRule>
    <cfRule type="containsText" dxfId="20616" priority="3556" operator="containsText" text="CA">
      <formula>NOT(ISERROR(SEARCH("CA",G9)))</formula>
    </cfRule>
    <cfRule type="cellIs" dxfId="20615" priority="3557" operator="equal">
      <formula>"LD"</formula>
    </cfRule>
    <cfRule type="containsText" dxfId="20614" priority="3558" operator="containsText" text="V">
      <formula>NOT(ISERROR(SEARCH("V",G9)))</formula>
    </cfRule>
    <cfRule type="containsText" dxfId="20613" priority="3559" operator="containsText" text="P">
      <formula>NOT(ISERROR(SEARCH("P",G9)))</formula>
    </cfRule>
    <cfRule type="cellIs" dxfId="20612" priority="3560" operator="equal">
      <formula>"LL"</formula>
    </cfRule>
    <cfRule type="cellIs" dxfId="20611" priority="3561" operator="equal">
      <formula>"AT"</formula>
    </cfRule>
    <cfRule type="containsText" dxfId="20610" priority="3562" operator="containsText" text="B">
      <formula>NOT(ISERROR(SEARCH("B",G9)))</formula>
    </cfRule>
    <cfRule type="cellIs" dxfId="20609" priority="3563" operator="equal">
      <formula>"L"</formula>
    </cfRule>
    <cfRule type="containsText" dxfId="20608" priority="3564" operator="containsText" text="N">
      <formula>NOT(ISERROR(SEARCH("N",G9)))</formula>
    </cfRule>
  </conditionalFormatting>
  <conditionalFormatting sqref="J9:K9">
    <cfRule type="containsText" dxfId="20607" priority="3587" operator="containsText" text="21">
      <formula>NOT(ISERROR(SEARCH("21",J9)))</formula>
    </cfRule>
    <cfRule type="cellIs" dxfId="20606" priority="3588" operator="equal">
      <formula>"F"</formula>
    </cfRule>
    <cfRule type="containsText" dxfId="20605" priority="3589" operator="containsText" text="CA">
      <formula>NOT(ISERROR(SEARCH("CA",J9)))</formula>
    </cfRule>
    <cfRule type="cellIs" dxfId="20604" priority="3590" operator="equal">
      <formula>"LD"</formula>
    </cfRule>
    <cfRule type="containsText" dxfId="20603" priority="3591" operator="containsText" text="V">
      <formula>NOT(ISERROR(SEARCH("V",J9)))</formula>
    </cfRule>
    <cfRule type="containsText" dxfId="20602" priority="3592" operator="containsText" text="P">
      <formula>NOT(ISERROR(SEARCH("P",J9)))</formula>
    </cfRule>
    <cfRule type="cellIs" dxfId="20601" priority="3593" operator="equal">
      <formula>"LL"</formula>
    </cfRule>
    <cfRule type="cellIs" dxfId="20600" priority="3594" operator="equal">
      <formula>"AT"</formula>
    </cfRule>
    <cfRule type="containsText" dxfId="20599" priority="3595" operator="containsText" text="B">
      <formula>NOT(ISERROR(SEARCH("B",J9)))</formula>
    </cfRule>
    <cfRule type="cellIs" dxfId="20598" priority="3596" operator="equal">
      <formula>"L"</formula>
    </cfRule>
    <cfRule type="containsText" dxfId="20597" priority="3597" operator="containsText" text="N">
      <formula>NOT(ISERROR(SEARCH("N",J9)))</formula>
    </cfRule>
  </conditionalFormatting>
  <conditionalFormatting sqref="G43:I43">
    <cfRule type="containsText" dxfId="20596" priority="3488" operator="containsText" text="21">
      <formula>NOT(ISERROR(SEARCH("21",G43)))</formula>
    </cfRule>
    <cfRule type="cellIs" dxfId="20595" priority="3489" operator="equal">
      <formula>"F"</formula>
    </cfRule>
    <cfRule type="containsText" dxfId="20594" priority="3490" operator="containsText" text="CA">
      <formula>NOT(ISERROR(SEARCH("CA",G43)))</formula>
    </cfRule>
    <cfRule type="cellIs" dxfId="20593" priority="3491" operator="equal">
      <formula>"LD"</formula>
    </cfRule>
    <cfRule type="containsText" dxfId="20592" priority="3492" operator="containsText" text="V">
      <formula>NOT(ISERROR(SEARCH("V",G43)))</formula>
    </cfRule>
    <cfRule type="containsText" dxfId="20591" priority="3493" operator="containsText" text="P">
      <formula>NOT(ISERROR(SEARCH("P",G43)))</formula>
    </cfRule>
    <cfRule type="cellIs" dxfId="20590" priority="3494" operator="equal">
      <formula>"LL"</formula>
    </cfRule>
    <cfRule type="cellIs" dxfId="20589" priority="3495" operator="equal">
      <formula>"AT"</formula>
    </cfRule>
    <cfRule type="containsText" dxfId="20588" priority="3496" operator="containsText" text="B">
      <formula>NOT(ISERROR(SEARCH("B",G43)))</formula>
    </cfRule>
    <cfRule type="cellIs" dxfId="20587" priority="3497" operator="equal">
      <formula>"L"</formula>
    </cfRule>
    <cfRule type="containsText" dxfId="20586" priority="3498" operator="containsText" text="N">
      <formula>NOT(ISERROR(SEARCH("N",G43)))</formula>
    </cfRule>
  </conditionalFormatting>
  <conditionalFormatting sqref="I43">
    <cfRule type="containsText" dxfId="20585" priority="3521" operator="containsText" text="21">
      <formula>NOT(ISERROR(SEARCH("21",I43)))</formula>
    </cfRule>
    <cfRule type="cellIs" dxfId="20584" priority="3522" operator="equal">
      <formula>"F"</formula>
    </cfRule>
    <cfRule type="containsText" dxfId="20583" priority="3523" operator="containsText" text="CA">
      <formula>NOT(ISERROR(SEARCH("CA",I43)))</formula>
    </cfRule>
    <cfRule type="cellIs" dxfId="20582" priority="3524" operator="equal">
      <formula>"LD"</formula>
    </cfRule>
    <cfRule type="containsText" dxfId="20581" priority="3525" operator="containsText" text="V">
      <formula>NOT(ISERROR(SEARCH("V",I43)))</formula>
    </cfRule>
    <cfRule type="containsText" dxfId="20580" priority="3526" operator="containsText" text="P">
      <formula>NOT(ISERROR(SEARCH("P",I43)))</formula>
    </cfRule>
    <cfRule type="cellIs" dxfId="20579" priority="3527" operator="equal">
      <formula>"LL"</formula>
    </cfRule>
    <cfRule type="cellIs" dxfId="20578" priority="3528" operator="equal">
      <formula>"AT"</formula>
    </cfRule>
    <cfRule type="containsText" dxfId="20577" priority="3529" operator="containsText" text="B">
      <formula>NOT(ISERROR(SEARCH("B",I43)))</formula>
    </cfRule>
    <cfRule type="cellIs" dxfId="20576" priority="3530" operator="equal">
      <formula>"L"</formula>
    </cfRule>
    <cfRule type="containsText" dxfId="20575" priority="3531" operator="containsText" text="N">
      <formula>NOT(ISERROR(SEARCH("N",I43)))</formula>
    </cfRule>
  </conditionalFormatting>
  <conditionalFormatting sqref="I43:L43">
    <cfRule type="containsText" dxfId="20574" priority="3499" operator="containsText" text="21">
      <formula>NOT(ISERROR(SEARCH("21",I43)))</formula>
    </cfRule>
    <cfRule type="cellIs" dxfId="20573" priority="3500" operator="equal">
      <formula>"F"</formula>
    </cfRule>
    <cfRule type="containsText" dxfId="20572" priority="3501" operator="containsText" text="CA">
      <formula>NOT(ISERROR(SEARCH("CA",I43)))</formula>
    </cfRule>
    <cfRule type="cellIs" dxfId="20571" priority="3502" operator="equal">
      <formula>"LD"</formula>
    </cfRule>
    <cfRule type="containsText" dxfId="20570" priority="3503" operator="containsText" text="V">
      <formula>NOT(ISERROR(SEARCH("V",I43)))</formula>
    </cfRule>
    <cfRule type="containsText" dxfId="20569" priority="3504" operator="containsText" text="P">
      <formula>NOT(ISERROR(SEARCH("P",I43)))</formula>
    </cfRule>
    <cfRule type="cellIs" dxfId="20568" priority="3505" operator="equal">
      <formula>"LL"</formula>
    </cfRule>
    <cfRule type="cellIs" dxfId="20567" priority="3506" operator="equal">
      <formula>"AT"</formula>
    </cfRule>
    <cfRule type="containsText" dxfId="20566" priority="3507" operator="containsText" text="B">
      <formula>NOT(ISERROR(SEARCH("B",I43)))</formula>
    </cfRule>
    <cfRule type="cellIs" dxfId="20565" priority="3508" operator="equal">
      <formula>"L"</formula>
    </cfRule>
    <cfRule type="containsText" dxfId="20564" priority="3509" operator="containsText" text="N">
      <formula>NOT(ISERROR(SEARCH("N",I43)))</formula>
    </cfRule>
    <cfRule type="containsText" dxfId="20563" priority="3510" operator="containsText" text="21">
      <formula>NOT(ISERROR(SEARCH("21",I43)))</formula>
    </cfRule>
    <cfRule type="cellIs" dxfId="20562" priority="3511" operator="equal">
      <formula>"F"</formula>
    </cfRule>
    <cfRule type="containsText" dxfId="20561" priority="3512" operator="containsText" text="CA">
      <formula>NOT(ISERROR(SEARCH("CA",I43)))</formula>
    </cfRule>
    <cfRule type="cellIs" dxfId="20560" priority="3513" operator="equal">
      <formula>"LD"</formula>
    </cfRule>
    <cfRule type="containsText" dxfId="20559" priority="3514" operator="containsText" text="V">
      <formula>NOT(ISERROR(SEARCH("V",I43)))</formula>
    </cfRule>
    <cfRule type="containsText" dxfId="20558" priority="3515" operator="containsText" text="P">
      <formula>NOT(ISERROR(SEARCH("P",I43)))</formula>
    </cfRule>
    <cfRule type="cellIs" dxfId="20557" priority="3516" operator="equal">
      <formula>"LL"</formula>
    </cfRule>
    <cfRule type="cellIs" dxfId="20556" priority="3517" operator="equal">
      <formula>"AT"</formula>
    </cfRule>
    <cfRule type="containsText" dxfId="20555" priority="3518" operator="containsText" text="B">
      <formula>NOT(ISERROR(SEARCH("B",I43)))</formula>
    </cfRule>
    <cfRule type="cellIs" dxfId="20554" priority="3519" operator="equal">
      <formula>"L"</formula>
    </cfRule>
    <cfRule type="containsText" dxfId="20553" priority="3520" operator="containsText" text="N">
      <formula>NOT(ISERROR(SEARCH("N",I43)))</formula>
    </cfRule>
  </conditionalFormatting>
  <conditionalFormatting sqref="I43:R43">
    <cfRule type="containsText" dxfId="20552" priority="3532" operator="containsText" text="21">
      <formula>NOT(ISERROR(SEARCH("21",I43)))</formula>
    </cfRule>
    <cfRule type="cellIs" dxfId="20551" priority="3533" operator="equal">
      <formula>"F"</formula>
    </cfRule>
    <cfRule type="containsText" dxfId="20550" priority="3534" operator="containsText" text="CA">
      <formula>NOT(ISERROR(SEARCH("CA",I43)))</formula>
    </cfRule>
    <cfRule type="cellIs" dxfId="20549" priority="3535" operator="equal">
      <formula>"LD"</formula>
    </cfRule>
    <cfRule type="containsText" dxfId="20548" priority="3536" operator="containsText" text="V">
      <formula>NOT(ISERROR(SEARCH("V",I43)))</formula>
    </cfRule>
    <cfRule type="containsText" dxfId="20547" priority="3537" operator="containsText" text="P">
      <formula>NOT(ISERROR(SEARCH("P",I43)))</formula>
    </cfRule>
    <cfRule type="cellIs" dxfId="20546" priority="3538" operator="equal">
      <formula>"LL"</formula>
    </cfRule>
    <cfRule type="cellIs" dxfId="20545" priority="3539" operator="equal">
      <formula>"AT"</formula>
    </cfRule>
    <cfRule type="containsText" dxfId="20544" priority="3540" operator="containsText" text="B">
      <formula>NOT(ISERROR(SEARCH("B",I43)))</formula>
    </cfRule>
    <cfRule type="cellIs" dxfId="20543" priority="3541" operator="equal">
      <formula>"L"</formula>
    </cfRule>
    <cfRule type="containsText" dxfId="20542" priority="3542" operator="containsText" text="N">
      <formula>NOT(ISERROR(SEARCH("N",I43)))</formula>
    </cfRule>
  </conditionalFormatting>
  <conditionalFormatting sqref="G11:O11">
    <cfRule type="containsText" dxfId="20541" priority="3477" operator="containsText" text="21">
      <formula>NOT(ISERROR(SEARCH("21",G11)))</formula>
    </cfRule>
    <cfRule type="cellIs" dxfId="20540" priority="3478" operator="equal">
      <formula>"F"</formula>
    </cfRule>
    <cfRule type="containsText" dxfId="20539" priority="3479" operator="containsText" text="CA">
      <formula>NOT(ISERROR(SEARCH("CA",G11)))</formula>
    </cfRule>
    <cfRule type="cellIs" dxfId="20538" priority="3480" operator="equal">
      <formula>"LD"</formula>
    </cfRule>
    <cfRule type="containsText" dxfId="20537" priority="3481" operator="containsText" text="V">
      <formula>NOT(ISERROR(SEARCH("V",G11)))</formula>
    </cfRule>
    <cfRule type="containsText" dxfId="20536" priority="3482" operator="containsText" text="P">
      <formula>NOT(ISERROR(SEARCH("P",G11)))</formula>
    </cfRule>
    <cfRule type="cellIs" dxfId="20535" priority="3483" operator="equal">
      <formula>"LL"</formula>
    </cfRule>
    <cfRule type="cellIs" dxfId="20534" priority="3484" operator="equal">
      <formula>"AT"</formula>
    </cfRule>
    <cfRule type="containsText" dxfId="20533" priority="3485" operator="containsText" text="B">
      <formula>NOT(ISERROR(SEARCH("B",G11)))</formula>
    </cfRule>
    <cfRule type="cellIs" dxfId="20532" priority="3486" operator="equal">
      <formula>"L"</formula>
    </cfRule>
    <cfRule type="containsText" dxfId="20531" priority="3487" operator="containsText" text="N">
      <formula>NOT(ISERROR(SEARCH("N",G11)))</formula>
    </cfRule>
  </conditionalFormatting>
  <conditionalFormatting sqref="G32:M32">
    <cfRule type="containsText" dxfId="20530" priority="3466" operator="containsText" text="21">
      <formula>NOT(ISERROR(SEARCH("21",G32)))</formula>
    </cfRule>
    <cfRule type="cellIs" dxfId="20529" priority="3467" operator="equal">
      <formula>"F"</formula>
    </cfRule>
    <cfRule type="containsText" dxfId="20528" priority="3468" operator="containsText" text="CA">
      <formula>NOT(ISERROR(SEARCH("CA",G32)))</formula>
    </cfRule>
    <cfRule type="cellIs" dxfId="20527" priority="3469" operator="equal">
      <formula>"LD"</formula>
    </cfRule>
    <cfRule type="containsText" dxfId="20526" priority="3470" operator="containsText" text="V">
      <formula>NOT(ISERROR(SEARCH("V",G32)))</formula>
    </cfRule>
    <cfRule type="containsText" dxfId="20525" priority="3471" operator="containsText" text="P">
      <formula>NOT(ISERROR(SEARCH("P",G32)))</formula>
    </cfRule>
    <cfRule type="cellIs" dxfId="20524" priority="3472" operator="equal">
      <formula>"LL"</formula>
    </cfRule>
    <cfRule type="cellIs" dxfId="20523" priority="3473" operator="equal">
      <formula>"AT"</formula>
    </cfRule>
    <cfRule type="containsText" dxfId="20522" priority="3474" operator="containsText" text="B">
      <formula>NOT(ISERROR(SEARCH("B",G32)))</formula>
    </cfRule>
    <cfRule type="cellIs" dxfId="20521" priority="3475" operator="equal">
      <formula>"L"</formula>
    </cfRule>
    <cfRule type="containsText" dxfId="20520" priority="3476" operator="containsText" text="N">
      <formula>NOT(ISERROR(SEARCH("N",G32)))</formula>
    </cfRule>
  </conditionalFormatting>
  <conditionalFormatting sqref="G32">
    <cfRule type="containsText" dxfId="20519" priority="3444" operator="containsText" text="21">
      <formula>NOT(ISERROR(SEARCH("21",G32)))</formula>
    </cfRule>
    <cfRule type="cellIs" dxfId="20518" priority="3445" operator="equal">
      <formula>"F"</formula>
    </cfRule>
    <cfRule type="containsText" dxfId="20517" priority="3446" operator="containsText" text="CA">
      <formula>NOT(ISERROR(SEARCH("CA",G32)))</formula>
    </cfRule>
    <cfRule type="cellIs" dxfId="20516" priority="3447" operator="equal">
      <formula>"LD"</formula>
    </cfRule>
    <cfRule type="containsText" dxfId="20515" priority="3448" operator="containsText" text="V">
      <formula>NOT(ISERROR(SEARCH("V",G32)))</formula>
    </cfRule>
    <cfRule type="containsText" dxfId="20514" priority="3449" operator="containsText" text="P">
      <formula>NOT(ISERROR(SEARCH("P",G32)))</formula>
    </cfRule>
    <cfRule type="cellIs" dxfId="20513" priority="3450" operator="equal">
      <formula>"LL"</formula>
    </cfRule>
    <cfRule type="cellIs" dxfId="20512" priority="3451" operator="equal">
      <formula>"AT"</formula>
    </cfRule>
    <cfRule type="containsText" dxfId="20511" priority="3452" operator="containsText" text="B">
      <formula>NOT(ISERROR(SEARCH("B",G32)))</formula>
    </cfRule>
    <cfRule type="cellIs" dxfId="20510" priority="3453" operator="equal">
      <formula>"L"</formula>
    </cfRule>
    <cfRule type="containsText" dxfId="20509" priority="3454" operator="containsText" text="N">
      <formula>NOT(ISERROR(SEARCH("N",G32)))</formula>
    </cfRule>
    <cfRule type="containsText" dxfId="20508" priority="3455" operator="containsText" text="21">
      <formula>NOT(ISERROR(SEARCH("21",G32)))</formula>
    </cfRule>
    <cfRule type="cellIs" dxfId="20507" priority="3456" operator="equal">
      <formula>"F"</formula>
    </cfRule>
    <cfRule type="containsText" dxfId="20506" priority="3457" operator="containsText" text="CA">
      <formula>NOT(ISERROR(SEARCH("CA",G32)))</formula>
    </cfRule>
    <cfRule type="cellIs" dxfId="20505" priority="3458" operator="equal">
      <formula>"LD"</formula>
    </cfRule>
    <cfRule type="containsText" dxfId="20504" priority="3459" operator="containsText" text="V">
      <formula>NOT(ISERROR(SEARCH("V",G32)))</formula>
    </cfRule>
    <cfRule type="containsText" dxfId="20503" priority="3460" operator="containsText" text="P">
      <formula>NOT(ISERROR(SEARCH("P",G32)))</formula>
    </cfRule>
    <cfRule type="cellIs" dxfId="20502" priority="3461" operator="equal">
      <formula>"LL"</formula>
    </cfRule>
    <cfRule type="cellIs" dxfId="20501" priority="3462" operator="equal">
      <formula>"AT"</formula>
    </cfRule>
    <cfRule type="containsText" dxfId="20500" priority="3463" operator="containsText" text="B">
      <formula>NOT(ISERROR(SEARCH("B",G32)))</formula>
    </cfRule>
    <cfRule type="cellIs" dxfId="20499" priority="3464" operator="equal">
      <formula>"L"</formula>
    </cfRule>
    <cfRule type="containsText" dxfId="20498" priority="3465" operator="containsText" text="N">
      <formula>NOT(ISERROR(SEARCH("N",G32)))</formula>
    </cfRule>
  </conditionalFormatting>
  <conditionalFormatting sqref="G36:O36">
    <cfRule type="containsText" dxfId="20497" priority="3433" operator="containsText" text="21">
      <formula>NOT(ISERROR(SEARCH("21",G36)))</formula>
    </cfRule>
    <cfRule type="cellIs" dxfId="20496" priority="3434" operator="equal">
      <formula>"F"</formula>
    </cfRule>
    <cfRule type="containsText" dxfId="20495" priority="3435" operator="containsText" text="CA">
      <formula>NOT(ISERROR(SEARCH("CA",G36)))</formula>
    </cfRule>
    <cfRule type="cellIs" dxfId="20494" priority="3436" operator="equal">
      <formula>"LD"</formula>
    </cfRule>
    <cfRule type="containsText" dxfId="20493" priority="3437" operator="containsText" text="V">
      <formula>NOT(ISERROR(SEARCH("V",G36)))</formula>
    </cfRule>
    <cfRule type="containsText" dxfId="20492" priority="3438" operator="containsText" text="P">
      <formula>NOT(ISERROR(SEARCH("P",G36)))</formula>
    </cfRule>
    <cfRule type="cellIs" dxfId="20491" priority="3439" operator="equal">
      <formula>"LL"</formula>
    </cfRule>
    <cfRule type="cellIs" dxfId="20490" priority="3440" operator="equal">
      <formula>"AT"</formula>
    </cfRule>
    <cfRule type="containsText" dxfId="20489" priority="3441" operator="containsText" text="B">
      <formula>NOT(ISERROR(SEARCH("B",G36)))</formula>
    </cfRule>
    <cfRule type="cellIs" dxfId="20488" priority="3442" operator="equal">
      <formula>"L"</formula>
    </cfRule>
    <cfRule type="containsText" dxfId="20487" priority="3443" operator="containsText" text="N">
      <formula>NOT(ISERROR(SEARCH("N",G36)))</formula>
    </cfRule>
  </conditionalFormatting>
  <conditionalFormatting sqref="G36">
    <cfRule type="containsText" dxfId="20486" priority="3411" operator="containsText" text="21">
      <formula>NOT(ISERROR(SEARCH("21",G36)))</formula>
    </cfRule>
    <cfRule type="cellIs" dxfId="20485" priority="3412" operator="equal">
      <formula>"F"</formula>
    </cfRule>
    <cfRule type="containsText" dxfId="20484" priority="3413" operator="containsText" text="CA">
      <formula>NOT(ISERROR(SEARCH("CA",G36)))</formula>
    </cfRule>
    <cfRule type="cellIs" dxfId="20483" priority="3414" operator="equal">
      <formula>"LD"</formula>
    </cfRule>
    <cfRule type="containsText" dxfId="20482" priority="3415" operator="containsText" text="V">
      <formula>NOT(ISERROR(SEARCH("V",G36)))</formula>
    </cfRule>
    <cfRule type="containsText" dxfId="20481" priority="3416" operator="containsText" text="P">
      <formula>NOT(ISERROR(SEARCH("P",G36)))</formula>
    </cfRule>
    <cfRule type="cellIs" dxfId="20480" priority="3417" operator="equal">
      <formula>"LL"</formula>
    </cfRule>
    <cfRule type="cellIs" dxfId="20479" priority="3418" operator="equal">
      <formula>"AT"</formula>
    </cfRule>
    <cfRule type="containsText" dxfId="20478" priority="3419" operator="containsText" text="B">
      <formula>NOT(ISERROR(SEARCH("B",G36)))</formula>
    </cfRule>
    <cfRule type="cellIs" dxfId="20477" priority="3420" operator="equal">
      <formula>"L"</formula>
    </cfRule>
    <cfRule type="containsText" dxfId="20476" priority="3421" operator="containsText" text="N">
      <formula>NOT(ISERROR(SEARCH("N",G36)))</formula>
    </cfRule>
    <cfRule type="containsText" dxfId="20475" priority="3422" operator="containsText" text="21">
      <formula>NOT(ISERROR(SEARCH("21",G36)))</formula>
    </cfRule>
    <cfRule type="cellIs" dxfId="20474" priority="3423" operator="equal">
      <formula>"F"</formula>
    </cfRule>
    <cfRule type="containsText" dxfId="20473" priority="3424" operator="containsText" text="CA">
      <formula>NOT(ISERROR(SEARCH("CA",G36)))</formula>
    </cfRule>
    <cfRule type="cellIs" dxfId="20472" priority="3425" operator="equal">
      <formula>"LD"</formula>
    </cfRule>
    <cfRule type="containsText" dxfId="20471" priority="3426" operator="containsText" text="V">
      <formula>NOT(ISERROR(SEARCH("V",G36)))</formula>
    </cfRule>
    <cfRule type="containsText" dxfId="20470" priority="3427" operator="containsText" text="P">
      <formula>NOT(ISERROR(SEARCH("P",G36)))</formula>
    </cfRule>
    <cfRule type="cellIs" dxfId="20469" priority="3428" operator="equal">
      <formula>"LL"</formula>
    </cfRule>
    <cfRule type="cellIs" dxfId="20468" priority="3429" operator="equal">
      <formula>"AT"</formula>
    </cfRule>
    <cfRule type="containsText" dxfId="20467" priority="3430" operator="containsText" text="B">
      <formula>NOT(ISERROR(SEARCH("B",G36)))</formula>
    </cfRule>
    <cfRule type="cellIs" dxfId="20466" priority="3431" operator="equal">
      <formula>"L"</formula>
    </cfRule>
    <cfRule type="containsText" dxfId="20465" priority="3432" operator="containsText" text="N">
      <formula>NOT(ISERROR(SEARCH("N",G36)))</formula>
    </cfRule>
  </conditionalFormatting>
  <conditionalFormatting sqref="G37:L37 O37">
    <cfRule type="containsText" dxfId="20464" priority="3400" operator="containsText" text="21">
      <formula>NOT(ISERROR(SEARCH("21",G37)))</formula>
    </cfRule>
    <cfRule type="cellIs" dxfId="20463" priority="3401" operator="equal">
      <formula>"F"</formula>
    </cfRule>
    <cfRule type="containsText" dxfId="20462" priority="3402" operator="containsText" text="CA">
      <formula>NOT(ISERROR(SEARCH("CA",G37)))</formula>
    </cfRule>
    <cfRule type="cellIs" dxfId="20461" priority="3403" operator="equal">
      <formula>"LD"</formula>
    </cfRule>
    <cfRule type="containsText" dxfId="20460" priority="3404" operator="containsText" text="V">
      <formula>NOT(ISERROR(SEARCH("V",G37)))</formula>
    </cfRule>
    <cfRule type="containsText" dxfId="20459" priority="3405" operator="containsText" text="P">
      <formula>NOT(ISERROR(SEARCH("P",G37)))</formula>
    </cfRule>
    <cfRule type="cellIs" dxfId="20458" priority="3406" operator="equal">
      <formula>"LL"</formula>
    </cfRule>
    <cfRule type="cellIs" dxfId="20457" priority="3407" operator="equal">
      <formula>"AT"</formula>
    </cfRule>
    <cfRule type="containsText" dxfId="20456" priority="3408" operator="containsText" text="B">
      <formula>NOT(ISERROR(SEARCH("B",G37)))</formula>
    </cfRule>
    <cfRule type="cellIs" dxfId="20455" priority="3409" operator="equal">
      <formula>"L"</formula>
    </cfRule>
    <cfRule type="containsText" dxfId="20454" priority="3410" operator="containsText" text="N">
      <formula>NOT(ISERROR(SEARCH("N",G37)))</formula>
    </cfRule>
  </conditionalFormatting>
  <conditionalFormatting sqref="L37">
    <cfRule type="containsText" dxfId="20453" priority="3378" operator="containsText" text="21">
      <formula>NOT(ISERROR(SEARCH("21",L37)))</formula>
    </cfRule>
    <cfRule type="cellIs" dxfId="20452" priority="3379" operator="equal">
      <formula>"F"</formula>
    </cfRule>
    <cfRule type="containsText" dxfId="20451" priority="3380" operator="containsText" text="CA">
      <formula>NOT(ISERROR(SEARCH("CA",L37)))</formula>
    </cfRule>
    <cfRule type="cellIs" dxfId="20450" priority="3381" operator="equal">
      <formula>"LD"</formula>
    </cfRule>
    <cfRule type="containsText" dxfId="20449" priority="3382" operator="containsText" text="V">
      <formula>NOT(ISERROR(SEARCH("V",L37)))</formula>
    </cfRule>
    <cfRule type="containsText" dxfId="20448" priority="3383" operator="containsText" text="P">
      <formula>NOT(ISERROR(SEARCH("P",L37)))</formula>
    </cfRule>
    <cfRule type="cellIs" dxfId="20447" priority="3384" operator="equal">
      <formula>"LL"</formula>
    </cfRule>
    <cfRule type="cellIs" dxfId="20446" priority="3385" operator="equal">
      <formula>"AT"</formula>
    </cfRule>
    <cfRule type="containsText" dxfId="20445" priority="3386" operator="containsText" text="B">
      <formula>NOT(ISERROR(SEARCH("B",L37)))</formula>
    </cfRule>
    <cfRule type="cellIs" dxfId="20444" priority="3387" operator="equal">
      <formula>"L"</formula>
    </cfRule>
    <cfRule type="containsText" dxfId="20443" priority="3388" operator="containsText" text="N">
      <formula>NOT(ISERROR(SEARCH("N",L37)))</formula>
    </cfRule>
    <cfRule type="containsText" dxfId="20442" priority="3389" operator="containsText" text="21">
      <formula>NOT(ISERROR(SEARCH("21",L37)))</formula>
    </cfRule>
    <cfRule type="cellIs" dxfId="20441" priority="3390" operator="equal">
      <formula>"F"</formula>
    </cfRule>
    <cfRule type="containsText" dxfId="20440" priority="3391" operator="containsText" text="CA">
      <formula>NOT(ISERROR(SEARCH("CA",L37)))</formula>
    </cfRule>
    <cfRule type="cellIs" dxfId="20439" priority="3392" operator="equal">
      <formula>"LD"</formula>
    </cfRule>
    <cfRule type="containsText" dxfId="20438" priority="3393" operator="containsText" text="V">
      <formula>NOT(ISERROR(SEARCH("V",L37)))</formula>
    </cfRule>
    <cfRule type="containsText" dxfId="20437" priority="3394" operator="containsText" text="P">
      <formula>NOT(ISERROR(SEARCH("P",L37)))</formula>
    </cfRule>
    <cfRule type="cellIs" dxfId="20436" priority="3395" operator="equal">
      <formula>"LL"</formula>
    </cfRule>
    <cfRule type="cellIs" dxfId="20435" priority="3396" operator="equal">
      <formula>"AT"</formula>
    </cfRule>
    <cfRule type="containsText" dxfId="20434" priority="3397" operator="containsText" text="B">
      <formula>NOT(ISERROR(SEARCH("B",L37)))</formula>
    </cfRule>
    <cfRule type="cellIs" dxfId="20433" priority="3398" operator="equal">
      <formula>"L"</formula>
    </cfRule>
    <cfRule type="containsText" dxfId="20432" priority="3399" operator="containsText" text="N">
      <formula>NOT(ISERROR(SEARCH("N",L37)))</formula>
    </cfRule>
  </conditionalFormatting>
  <conditionalFormatting sqref="G38:H38 O38 J38:L38">
    <cfRule type="containsText" dxfId="20431" priority="3306" operator="containsText" text="21">
      <formula>NOT(ISERROR(SEARCH("21",G38)))</formula>
    </cfRule>
    <cfRule type="cellIs" dxfId="20430" priority="3307" operator="equal">
      <formula>"F"</formula>
    </cfRule>
    <cfRule type="containsText" dxfId="20429" priority="3308" operator="containsText" text="CA">
      <formula>NOT(ISERROR(SEARCH("CA",G38)))</formula>
    </cfRule>
    <cfRule type="cellIs" dxfId="20428" priority="3309" operator="equal">
      <formula>"LD"</formula>
    </cfRule>
    <cfRule type="containsText" dxfId="20427" priority="3310" operator="containsText" text="V">
      <formula>NOT(ISERROR(SEARCH("V",G38)))</formula>
    </cfRule>
    <cfRule type="containsText" dxfId="20426" priority="3311" operator="containsText" text="P">
      <formula>NOT(ISERROR(SEARCH("P",G38)))</formula>
    </cfRule>
    <cfRule type="cellIs" dxfId="20425" priority="3312" operator="equal">
      <formula>"LL"</formula>
    </cfRule>
    <cfRule type="cellIs" dxfId="20424" priority="3313" operator="equal">
      <formula>"AT"</formula>
    </cfRule>
    <cfRule type="containsText" dxfId="20423" priority="3314" operator="containsText" text="B">
      <formula>NOT(ISERROR(SEARCH("B",G38)))</formula>
    </cfRule>
    <cfRule type="cellIs" dxfId="20422" priority="3315" operator="equal">
      <formula>"L"</formula>
    </cfRule>
    <cfRule type="containsText" dxfId="20421" priority="3316" operator="containsText" text="N">
      <formula>NOT(ISERROR(SEARCH("N",G38)))</formula>
    </cfRule>
  </conditionalFormatting>
  <conditionalFormatting sqref="G41:M41">
    <cfRule type="containsText" dxfId="20420" priority="3284" operator="containsText" text="21">
      <formula>NOT(ISERROR(SEARCH("21",G41)))</formula>
    </cfRule>
    <cfRule type="cellIs" dxfId="20419" priority="3285" operator="equal">
      <formula>"F"</formula>
    </cfRule>
    <cfRule type="containsText" dxfId="20418" priority="3286" operator="containsText" text="CA">
      <formula>NOT(ISERROR(SEARCH("CA",G41)))</formula>
    </cfRule>
    <cfRule type="cellIs" dxfId="20417" priority="3287" operator="equal">
      <formula>"LD"</formula>
    </cfRule>
    <cfRule type="containsText" dxfId="20416" priority="3288" operator="containsText" text="V">
      <formula>NOT(ISERROR(SEARCH("V",G41)))</formula>
    </cfRule>
    <cfRule type="containsText" dxfId="20415" priority="3289" operator="containsText" text="P">
      <formula>NOT(ISERROR(SEARCH("P",G41)))</formula>
    </cfRule>
    <cfRule type="cellIs" dxfId="20414" priority="3290" operator="equal">
      <formula>"LL"</formula>
    </cfRule>
    <cfRule type="cellIs" dxfId="20413" priority="3291" operator="equal">
      <formula>"AT"</formula>
    </cfRule>
    <cfRule type="containsText" dxfId="20412" priority="3292" operator="containsText" text="B">
      <formula>NOT(ISERROR(SEARCH("B",G41)))</formula>
    </cfRule>
    <cfRule type="cellIs" dxfId="20411" priority="3293" operator="equal">
      <formula>"L"</formula>
    </cfRule>
    <cfRule type="containsText" dxfId="20410" priority="3294" operator="containsText" text="N">
      <formula>NOT(ISERROR(SEARCH("N",G41)))</formula>
    </cfRule>
  </conditionalFormatting>
  <conditionalFormatting sqref="G33:O33">
    <cfRule type="containsText" dxfId="20409" priority="3273" operator="containsText" text="21">
      <formula>NOT(ISERROR(SEARCH("21",G33)))</formula>
    </cfRule>
    <cfRule type="cellIs" dxfId="20408" priority="3274" operator="equal">
      <formula>"F"</formula>
    </cfRule>
    <cfRule type="containsText" dxfId="20407" priority="3275" operator="containsText" text="CA">
      <formula>NOT(ISERROR(SEARCH("CA",G33)))</formula>
    </cfRule>
    <cfRule type="cellIs" dxfId="20406" priority="3276" operator="equal">
      <formula>"LD"</formula>
    </cfRule>
    <cfRule type="containsText" dxfId="20405" priority="3277" operator="containsText" text="V">
      <formula>NOT(ISERROR(SEARCH("V",G33)))</formula>
    </cfRule>
    <cfRule type="containsText" dxfId="20404" priority="3278" operator="containsText" text="P">
      <formula>NOT(ISERROR(SEARCH("P",G33)))</formula>
    </cfRule>
    <cfRule type="cellIs" dxfId="20403" priority="3279" operator="equal">
      <formula>"LL"</formula>
    </cfRule>
    <cfRule type="cellIs" dxfId="20402" priority="3280" operator="equal">
      <formula>"AT"</formula>
    </cfRule>
    <cfRule type="containsText" dxfId="20401" priority="3281" operator="containsText" text="B">
      <formula>NOT(ISERROR(SEARCH("B",G33)))</formula>
    </cfRule>
    <cfRule type="cellIs" dxfId="20400" priority="3282" operator="equal">
      <formula>"L"</formula>
    </cfRule>
    <cfRule type="containsText" dxfId="20399" priority="3283" operator="containsText" text="N">
      <formula>NOT(ISERROR(SEARCH("N",G33)))</formula>
    </cfRule>
  </conditionalFormatting>
  <conditionalFormatting sqref="G27:O27">
    <cfRule type="containsText" dxfId="20398" priority="3262" operator="containsText" text="21">
      <formula>NOT(ISERROR(SEARCH("21",G27)))</formula>
    </cfRule>
    <cfRule type="cellIs" dxfId="20397" priority="3263" operator="equal">
      <formula>"F"</formula>
    </cfRule>
    <cfRule type="containsText" dxfId="20396" priority="3264" operator="containsText" text="CA">
      <formula>NOT(ISERROR(SEARCH("CA",G27)))</formula>
    </cfRule>
    <cfRule type="cellIs" dxfId="20395" priority="3265" operator="equal">
      <formula>"LD"</formula>
    </cfRule>
    <cfRule type="containsText" dxfId="20394" priority="3266" operator="containsText" text="V">
      <formula>NOT(ISERROR(SEARCH("V",G27)))</formula>
    </cfRule>
    <cfRule type="containsText" dxfId="20393" priority="3267" operator="containsText" text="P">
      <formula>NOT(ISERROR(SEARCH("P",G27)))</formula>
    </cfRule>
    <cfRule type="cellIs" dxfId="20392" priority="3268" operator="equal">
      <formula>"LL"</formula>
    </cfRule>
    <cfRule type="cellIs" dxfId="20391" priority="3269" operator="equal">
      <formula>"AT"</formula>
    </cfRule>
    <cfRule type="containsText" dxfId="20390" priority="3270" operator="containsText" text="B">
      <formula>NOT(ISERROR(SEARCH("B",G27)))</formula>
    </cfRule>
    <cfRule type="cellIs" dxfId="20389" priority="3271" operator="equal">
      <formula>"L"</formula>
    </cfRule>
    <cfRule type="containsText" dxfId="20388" priority="3272" operator="containsText" text="N">
      <formula>NOT(ISERROR(SEARCH("N",G27)))</formula>
    </cfRule>
  </conditionalFormatting>
  <conditionalFormatting sqref="G27">
    <cfRule type="containsText" dxfId="20387" priority="3218" operator="containsText" text="21">
      <formula>NOT(ISERROR(SEARCH("21",G27)))</formula>
    </cfRule>
    <cfRule type="cellIs" dxfId="20386" priority="3219" operator="equal">
      <formula>"F"</formula>
    </cfRule>
    <cfRule type="containsText" dxfId="20385" priority="3220" operator="containsText" text="CA">
      <formula>NOT(ISERROR(SEARCH("CA",G27)))</formula>
    </cfRule>
    <cfRule type="cellIs" dxfId="20384" priority="3221" operator="equal">
      <formula>"LD"</formula>
    </cfRule>
    <cfRule type="containsText" dxfId="20383" priority="3222" operator="containsText" text="V">
      <formula>NOT(ISERROR(SEARCH("V",G27)))</formula>
    </cfRule>
    <cfRule type="containsText" dxfId="20382" priority="3223" operator="containsText" text="P">
      <formula>NOT(ISERROR(SEARCH("P",G27)))</formula>
    </cfRule>
    <cfRule type="cellIs" dxfId="20381" priority="3224" operator="equal">
      <formula>"LL"</formula>
    </cfRule>
    <cfRule type="cellIs" dxfId="20380" priority="3225" operator="equal">
      <formula>"AT"</formula>
    </cfRule>
    <cfRule type="containsText" dxfId="20379" priority="3226" operator="containsText" text="B">
      <formula>NOT(ISERROR(SEARCH("B",G27)))</formula>
    </cfRule>
    <cfRule type="cellIs" dxfId="20378" priority="3227" operator="equal">
      <formula>"L"</formula>
    </cfRule>
    <cfRule type="containsText" dxfId="20377" priority="3228" operator="containsText" text="N">
      <formula>NOT(ISERROR(SEARCH("N",G27)))</formula>
    </cfRule>
    <cfRule type="containsText" dxfId="20376" priority="3251" operator="containsText" text="21">
      <formula>NOT(ISERROR(SEARCH("21",G27)))</formula>
    </cfRule>
    <cfRule type="cellIs" dxfId="20375" priority="3252" operator="equal">
      <formula>"F"</formula>
    </cfRule>
    <cfRule type="containsText" dxfId="20374" priority="3253" operator="containsText" text="CA">
      <formula>NOT(ISERROR(SEARCH("CA",G27)))</formula>
    </cfRule>
    <cfRule type="cellIs" dxfId="20373" priority="3254" operator="equal">
      <formula>"LD"</formula>
    </cfRule>
    <cfRule type="containsText" dxfId="20372" priority="3255" operator="containsText" text="V">
      <formula>NOT(ISERROR(SEARCH("V",G27)))</formula>
    </cfRule>
    <cfRule type="containsText" dxfId="20371" priority="3256" operator="containsText" text="P">
      <formula>NOT(ISERROR(SEARCH("P",G27)))</formula>
    </cfRule>
    <cfRule type="cellIs" dxfId="20370" priority="3257" operator="equal">
      <formula>"LL"</formula>
    </cfRule>
    <cfRule type="cellIs" dxfId="20369" priority="3258" operator="equal">
      <formula>"AT"</formula>
    </cfRule>
    <cfRule type="containsText" dxfId="20368" priority="3259" operator="containsText" text="B">
      <formula>NOT(ISERROR(SEARCH("B",G27)))</formula>
    </cfRule>
    <cfRule type="cellIs" dxfId="20367" priority="3260" operator="equal">
      <formula>"L"</formula>
    </cfRule>
    <cfRule type="containsText" dxfId="20366" priority="3261" operator="containsText" text="N">
      <formula>NOT(ISERROR(SEARCH("N",G27)))</formula>
    </cfRule>
  </conditionalFormatting>
  <conditionalFormatting sqref="G27:J27">
    <cfRule type="containsText" dxfId="20365" priority="3229" operator="containsText" text="21">
      <formula>NOT(ISERROR(SEARCH("21",G27)))</formula>
    </cfRule>
    <cfRule type="cellIs" dxfId="20364" priority="3230" operator="equal">
      <formula>"F"</formula>
    </cfRule>
    <cfRule type="containsText" dxfId="20363" priority="3231" operator="containsText" text="CA">
      <formula>NOT(ISERROR(SEARCH("CA",G27)))</formula>
    </cfRule>
    <cfRule type="cellIs" dxfId="20362" priority="3232" operator="equal">
      <formula>"LD"</formula>
    </cfRule>
    <cfRule type="containsText" dxfId="20361" priority="3233" operator="containsText" text="V">
      <formula>NOT(ISERROR(SEARCH("V",G27)))</formula>
    </cfRule>
    <cfRule type="containsText" dxfId="20360" priority="3234" operator="containsText" text="P">
      <formula>NOT(ISERROR(SEARCH("P",G27)))</formula>
    </cfRule>
    <cfRule type="cellIs" dxfId="20359" priority="3235" operator="equal">
      <formula>"LL"</formula>
    </cfRule>
    <cfRule type="cellIs" dxfId="20358" priority="3236" operator="equal">
      <formula>"AT"</formula>
    </cfRule>
    <cfRule type="containsText" dxfId="20357" priority="3237" operator="containsText" text="B">
      <formula>NOT(ISERROR(SEARCH("B",G27)))</formula>
    </cfRule>
    <cfRule type="cellIs" dxfId="20356" priority="3238" operator="equal">
      <formula>"L"</formula>
    </cfRule>
    <cfRule type="containsText" dxfId="20355" priority="3239" operator="containsText" text="N">
      <formula>NOT(ISERROR(SEARCH("N",G27)))</formula>
    </cfRule>
    <cfRule type="containsText" dxfId="20354" priority="3240" operator="containsText" text="21">
      <formula>NOT(ISERROR(SEARCH("21",G27)))</formula>
    </cfRule>
    <cfRule type="cellIs" dxfId="20353" priority="3241" operator="equal">
      <formula>"F"</formula>
    </cfRule>
    <cfRule type="containsText" dxfId="20352" priority="3242" operator="containsText" text="CA">
      <formula>NOT(ISERROR(SEARCH("CA",G27)))</formula>
    </cfRule>
    <cfRule type="cellIs" dxfId="20351" priority="3243" operator="equal">
      <formula>"LD"</formula>
    </cfRule>
    <cfRule type="containsText" dxfId="20350" priority="3244" operator="containsText" text="V">
      <formula>NOT(ISERROR(SEARCH("V",G27)))</formula>
    </cfRule>
    <cfRule type="containsText" dxfId="20349" priority="3245" operator="containsText" text="P">
      <formula>NOT(ISERROR(SEARCH("P",G27)))</formula>
    </cfRule>
    <cfRule type="cellIs" dxfId="20348" priority="3246" operator="equal">
      <formula>"LL"</formula>
    </cfRule>
    <cfRule type="cellIs" dxfId="20347" priority="3247" operator="equal">
      <formula>"AT"</formula>
    </cfRule>
    <cfRule type="containsText" dxfId="20346" priority="3248" operator="containsText" text="B">
      <formula>NOT(ISERROR(SEARCH("B",G27)))</formula>
    </cfRule>
    <cfRule type="cellIs" dxfId="20345" priority="3249" operator="equal">
      <formula>"L"</formula>
    </cfRule>
    <cfRule type="containsText" dxfId="20344" priority="3250" operator="containsText" text="N">
      <formula>NOT(ISERROR(SEARCH("N",G27)))</formula>
    </cfRule>
  </conditionalFormatting>
  <conditionalFormatting sqref="G31:O31">
    <cfRule type="containsText" dxfId="20343" priority="3207" operator="containsText" text="21">
      <formula>NOT(ISERROR(SEARCH("21",G31)))</formula>
    </cfRule>
    <cfRule type="cellIs" dxfId="20342" priority="3208" operator="equal">
      <formula>"F"</formula>
    </cfRule>
    <cfRule type="containsText" dxfId="20341" priority="3209" operator="containsText" text="CA">
      <formula>NOT(ISERROR(SEARCH("CA",G31)))</formula>
    </cfRule>
    <cfRule type="cellIs" dxfId="20340" priority="3210" operator="equal">
      <formula>"LD"</formula>
    </cfRule>
    <cfRule type="containsText" dxfId="20339" priority="3211" operator="containsText" text="V">
      <formula>NOT(ISERROR(SEARCH("V",G31)))</formula>
    </cfRule>
    <cfRule type="containsText" dxfId="20338" priority="3212" operator="containsText" text="P">
      <formula>NOT(ISERROR(SEARCH("P",G31)))</formula>
    </cfRule>
    <cfRule type="cellIs" dxfId="20337" priority="3213" operator="equal">
      <formula>"LL"</formula>
    </cfRule>
    <cfRule type="cellIs" dxfId="20336" priority="3214" operator="equal">
      <formula>"AT"</formula>
    </cfRule>
    <cfRule type="containsText" dxfId="20335" priority="3215" operator="containsText" text="B">
      <formula>NOT(ISERROR(SEARCH("B",G31)))</formula>
    </cfRule>
    <cfRule type="cellIs" dxfId="20334" priority="3216" operator="equal">
      <formula>"L"</formula>
    </cfRule>
    <cfRule type="containsText" dxfId="20333" priority="3217" operator="containsText" text="N">
      <formula>NOT(ISERROR(SEARCH("N",G31)))</formula>
    </cfRule>
  </conditionalFormatting>
  <conditionalFormatting sqref="G31">
    <cfRule type="containsText" dxfId="20332" priority="3163" operator="containsText" text="21">
      <formula>NOT(ISERROR(SEARCH("21",G31)))</formula>
    </cfRule>
    <cfRule type="cellIs" dxfId="20331" priority="3164" operator="equal">
      <formula>"F"</formula>
    </cfRule>
    <cfRule type="containsText" dxfId="20330" priority="3165" operator="containsText" text="CA">
      <formula>NOT(ISERROR(SEARCH("CA",G31)))</formula>
    </cfRule>
    <cfRule type="cellIs" dxfId="20329" priority="3166" operator="equal">
      <formula>"LD"</formula>
    </cfRule>
    <cfRule type="containsText" dxfId="20328" priority="3167" operator="containsText" text="V">
      <formula>NOT(ISERROR(SEARCH("V",G31)))</formula>
    </cfRule>
    <cfRule type="containsText" dxfId="20327" priority="3168" operator="containsText" text="P">
      <formula>NOT(ISERROR(SEARCH("P",G31)))</formula>
    </cfRule>
    <cfRule type="cellIs" dxfId="20326" priority="3169" operator="equal">
      <formula>"LL"</formula>
    </cfRule>
    <cfRule type="cellIs" dxfId="20325" priority="3170" operator="equal">
      <formula>"AT"</formula>
    </cfRule>
    <cfRule type="containsText" dxfId="20324" priority="3171" operator="containsText" text="B">
      <formula>NOT(ISERROR(SEARCH("B",G31)))</formula>
    </cfRule>
    <cfRule type="cellIs" dxfId="20323" priority="3172" operator="equal">
      <formula>"L"</formula>
    </cfRule>
    <cfRule type="containsText" dxfId="20322" priority="3173" operator="containsText" text="N">
      <formula>NOT(ISERROR(SEARCH("N",G31)))</formula>
    </cfRule>
    <cfRule type="containsText" dxfId="20321" priority="3196" operator="containsText" text="21">
      <formula>NOT(ISERROR(SEARCH("21",G31)))</formula>
    </cfRule>
    <cfRule type="cellIs" dxfId="20320" priority="3197" operator="equal">
      <formula>"F"</formula>
    </cfRule>
    <cfRule type="containsText" dxfId="20319" priority="3198" operator="containsText" text="CA">
      <formula>NOT(ISERROR(SEARCH("CA",G31)))</formula>
    </cfRule>
    <cfRule type="cellIs" dxfId="20318" priority="3199" operator="equal">
      <formula>"LD"</formula>
    </cfRule>
    <cfRule type="containsText" dxfId="20317" priority="3200" operator="containsText" text="V">
      <formula>NOT(ISERROR(SEARCH("V",G31)))</formula>
    </cfRule>
    <cfRule type="containsText" dxfId="20316" priority="3201" operator="containsText" text="P">
      <formula>NOT(ISERROR(SEARCH("P",G31)))</formula>
    </cfRule>
    <cfRule type="cellIs" dxfId="20315" priority="3202" operator="equal">
      <formula>"LL"</formula>
    </cfRule>
    <cfRule type="cellIs" dxfId="20314" priority="3203" operator="equal">
      <formula>"AT"</formula>
    </cfRule>
    <cfRule type="containsText" dxfId="20313" priority="3204" operator="containsText" text="B">
      <formula>NOT(ISERROR(SEARCH("B",G31)))</formula>
    </cfRule>
    <cfRule type="cellIs" dxfId="20312" priority="3205" operator="equal">
      <formula>"L"</formula>
    </cfRule>
    <cfRule type="containsText" dxfId="20311" priority="3206" operator="containsText" text="N">
      <formula>NOT(ISERROR(SEARCH("N",G31)))</formula>
    </cfRule>
  </conditionalFormatting>
  <conditionalFormatting sqref="G31:J31">
    <cfRule type="containsText" dxfId="20310" priority="3174" operator="containsText" text="21">
      <formula>NOT(ISERROR(SEARCH("21",G31)))</formula>
    </cfRule>
    <cfRule type="cellIs" dxfId="20309" priority="3175" operator="equal">
      <formula>"F"</formula>
    </cfRule>
    <cfRule type="containsText" dxfId="20308" priority="3176" operator="containsText" text="CA">
      <formula>NOT(ISERROR(SEARCH("CA",G31)))</formula>
    </cfRule>
    <cfRule type="cellIs" dxfId="20307" priority="3177" operator="equal">
      <formula>"LD"</formula>
    </cfRule>
    <cfRule type="containsText" dxfId="20306" priority="3178" operator="containsText" text="V">
      <formula>NOT(ISERROR(SEARCH("V",G31)))</formula>
    </cfRule>
    <cfRule type="containsText" dxfId="20305" priority="3179" operator="containsText" text="P">
      <formula>NOT(ISERROR(SEARCH("P",G31)))</formula>
    </cfRule>
    <cfRule type="cellIs" dxfId="20304" priority="3180" operator="equal">
      <formula>"LL"</formula>
    </cfRule>
    <cfRule type="cellIs" dxfId="20303" priority="3181" operator="equal">
      <formula>"AT"</formula>
    </cfRule>
    <cfRule type="containsText" dxfId="20302" priority="3182" operator="containsText" text="B">
      <formula>NOT(ISERROR(SEARCH("B",G31)))</formula>
    </cfRule>
    <cfRule type="cellIs" dxfId="20301" priority="3183" operator="equal">
      <formula>"L"</formula>
    </cfRule>
    <cfRule type="containsText" dxfId="20300" priority="3184" operator="containsText" text="N">
      <formula>NOT(ISERROR(SEARCH("N",G31)))</formula>
    </cfRule>
    <cfRule type="containsText" dxfId="20299" priority="3185" operator="containsText" text="21">
      <formula>NOT(ISERROR(SEARCH("21",G31)))</formula>
    </cfRule>
    <cfRule type="cellIs" dxfId="20298" priority="3186" operator="equal">
      <formula>"F"</formula>
    </cfRule>
    <cfRule type="containsText" dxfId="20297" priority="3187" operator="containsText" text="CA">
      <formula>NOT(ISERROR(SEARCH("CA",G31)))</formula>
    </cfRule>
    <cfRule type="cellIs" dxfId="20296" priority="3188" operator="equal">
      <formula>"LD"</formula>
    </cfRule>
    <cfRule type="containsText" dxfId="20295" priority="3189" operator="containsText" text="V">
      <formula>NOT(ISERROR(SEARCH("V",G31)))</formula>
    </cfRule>
    <cfRule type="containsText" dxfId="20294" priority="3190" operator="containsText" text="P">
      <formula>NOT(ISERROR(SEARCH("P",G31)))</formula>
    </cfRule>
    <cfRule type="cellIs" dxfId="20293" priority="3191" operator="equal">
      <formula>"LL"</formula>
    </cfRule>
    <cfRule type="cellIs" dxfId="20292" priority="3192" operator="equal">
      <formula>"AT"</formula>
    </cfRule>
    <cfRule type="containsText" dxfId="20291" priority="3193" operator="containsText" text="B">
      <formula>NOT(ISERROR(SEARCH("B",G31)))</formula>
    </cfRule>
    <cfRule type="cellIs" dxfId="20290" priority="3194" operator="equal">
      <formula>"L"</formula>
    </cfRule>
    <cfRule type="containsText" dxfId="20289" priority="3195" operator="containsText" text="N">
      <formula>NOT(ISERROR(SEARCH("N",G31)))</formula>
    </cfRule>
  </conditionalFormatting>
  <conditionalFormatting sqref="G35">
    <cfRule type="containsText" dxfId="20288" priority="3028" operator="containsText" text="21">
      <formula>NOT(ISERROR(SEARCH("21",G35)))</formula>
    </cfRule>
    <cfRule type="cellIs" dxfId="20287" priority="3029" operator="equal">
      <formula>"F"</formula>
    </cfRule>
    <cfRule type="containsText" dxfId="20286" priority="3030" operator="containsText" text="CA">
      <formula>NOT(ISERROR(SEARCH("CA",G35)))</formula>
    </cfRule>
    <cfRule type="cellIs" dxfId="20285" priority="3031" operator="equal">
      <formula>"LD"</formula>
    </cfRule>
    <cfRule type="containsText" dxfId="20284" priority="3032" operator="containsText" text="V">
      <formula>NOT(ISERROR(SEARCH("V",G35)))</formula>
    </cfRule>
    <cfRule type="containsText" dxfId="20283" priority="3033" operator="containsText" text="P">
      <formula>NOT(ISERROR(SEARCH("P",G35)))</formula>
    </cfRule>
    <cfRule type="cellIs" dxfId="20282" priority="3034" operator="equal">
      <formula>"LL"</formula>
    </cfRule>
    <cfRule type="cellIs" dxfId="20281" priority="3035" operator="equal">
      <formula>"AT"</formula>
    </cfRule>
    <cfRule type="containsText" dxfId="20280" priority="3036" operator="containsText" text="B">
      <formula>NOT(ISERROR(SEARCH("B",G35)))</formula>
    </cfRule>
    <cfRule type="cellIs" dxfId="20279" priority="3037" operator="equal">
      <formula>"L"</formula>
    </cfRule>
    <cfRule type="containsText" dxfId="20278" priority="3038" operator="containsText" text="N">
      <formula>NOT(ISERROR(SEARCH("N",G35)))</formula>
    </cfRule>
  </conditionalFormatting>
  <conditionalFormatting sqref="G35">
    <cfRule type="containsText" dxfId="20277" priority="3006" operator="containsText" text="21">
      <formula>NOT(ISERROR(SEARCH("21",G35)))</formula>
    </cfRule>
    <cfRule type="cellIs" dxfId="20276" priority="3007" operator="equal">
      <formula>"F"</formula>
    </cfRule>
    <cfRule type="containsText" dxfId="20275" priority="3008" operator="containsText" text="CA">
      <formula>NOT(ISERROR(SEARCH("CA",G35)))</formula>
    </cfRule>
    <cfRule type="cellIs" dxfId="20274" priority="3009" operator="equal">
      <formula>"LD"</formula>
    </cfRule>
    <cfRule type="containsText" dxfId="20273" priority="3010" operator="containsText" text="V">
      <formula>NOT(ISERROR(SEARCH("V",G35)))</formula>
    </cfRule>
    <cfRule type="containsText" dxfId="20272" priority="3011" operator="containsText" text="P">
      <formula>NOT(ISERROR(SEARCH("P",G35)))</formula>
    </cfRule>
    <cfRule type="cellIs" dxfId="20271" priority="3012" operator="equal">
      <formula>"LL"</formula>
    </cfRule>
    <cfRule type="cellIs" dxfId="20270" priority="3013" operator="equal">
      <formula>"AT"</formula>
    </cfRule>
    <cfRule type="containsText" dxfId="20269" priority="3014" operator="containsText" text="B">
      <formula>NOT(ISERROR(SEARCH("B",G35)))</formula>
    </cfRule>
    <cfRule type="cellIs" dxfId="20268" priority="3015" operator="equal">
      <formula>"L"</formula>
    </cfRule>
    <cfRule type="containsText" dxfId="20267" priority="3016" operator="containsText" text="N">
      <formula>NOT(ISERROR(SEARCH("N",G35)))</formula>
    </cfRule>
    <cfRule type="containsText" dxfId="20266" priority="3017" operator="containsText" text="21">
      <formula>NOT(ISERROR(SEARCH("21",G35)))</formula>
    </cfRule>
    <cfRule type="cellIs" dxfId="20265" priority="3018" operator="equal">
      <formula>"F"</formula>
    </cfRule>
    <cfRule type="containsText" dxfId="20264" priority="3019" operator="containsText" text="CA">
      <formula>NOT(ISERROR(SEARCH("CA",G35)))</formula>
    </cfRule>
    <cfRule type="cellIs" dxfId="20263" priority="3020" operator="equal">
      <formula>"LD"</formula>
    </cfRule>
    <cfRule type="containsText" dxfId="20262" priority="3021" operator="containsText" text="V">
      <formula>NOT(ISERROR(SEARCH("V",G35)))</formula>
    </cfRule>
    <cfRule type="containsText" dxfId="20261" priority="3022" operator="containsText" text="P">
      <formula>NOT(ISERROR(SEARCH("P",G35)))</formula>
    </cfRule>
    <cfRule type="cellIs" dxfId="20260" priority="3023" operator="equal">
      <formula>"LL"</formula>
    </cfRule>
    <cfRule type="cellIs" dxfId="20259" priority="3024" operator="equal">
      <formula>"AT"</formula>
    </cfRule>
    <cfRule type="containsText" dxfId="20258" priority="3025" operator="containsText" text="B">
      <formula>NOT(ISERROR(SEARCH("B",G35)))</formula>
    </cfRule>
    <cfRule type="cellIs" dxfId="20257" priority="3026" operator="equal">
      <formula>"L"</formula>
    </cfRule>
    <cfRule type="containsText" dxfId="20256" priority="3027" operator="containsText" text="N">
      <formula>NOT(ISERROR(SEARCH("N",G35)))</formula>
    </cfRule>
  </conditionalFormatting>
  <conditionalFormatting sqref="I35">
    <cfRule type="containsText" dxfId="20255" priority="3061" operator="containsText" text="21">
      <formula>NOT(ISERROR(SEARCH("21",I35)))</formula>
    </cfRule>
    <cfRule type="cellIs" dxfId="20254" priority="3062" operator="equal">
      <formula>"F"</formula>
    </cfRule>
    <cfRule type="containsText" dxfId="20253" priority="3063" operator="containsText" text="CA">
      <formula>NOT(ISERROR(SEARCH("CA",I35)))</formula>
    </cfRule>
    <cfRule type="cellIs" dxfId="20252" priority="3064" operator="equal">
      <formula>"LD"</formula>
    </cfRule>
    <cfRule type="containsText" dxfId="20251" priority="3065" operator="containsText" text="V">
      <formula>NOT(ISERROR(SEARCH("V",I35)))</formula>
    </cfRule>
    <cfRule type="containsText" dxfId="20250" priority="3066" operator="containsText" text="P">
      <formula>NOT(ISERROR(SEARCH("P",I35)))</formula>
    </cfRule>
    <cfRule type="cellIs" dxfId="20249" priority="3067" operator="equal">
      <formula>"LL"</formula>
    </cfRule>
    <cfRule type="cellIs" dxfId="20248" priority="3068" operator="equal">
      <formula>"AT"</formula>
    </cfRule>
    <cfRule type="containsText" dxfId="20247" priority="3069" operator="containsText" text="B">
      <formula>NOT(ISERROR(SEARCH("B",I35)))</formula>
    </cfRule>
    <cfRule type="cellIs" dxfId="20246" priority="3070" operator="equal">
      <formula>"L"</formula>
    </cfRule>
    <cfRule type="containsText" dxfId="20245" priority="3071" operator="containsText" text="N">
      <formula>NOT(ISERROR(SEARCH("N",I35)))</formula>
    </cfRule>
  </conditionalFormatting>
  <conditionalFormatting sqref="J35:M35">
    <cfRule type="containsText" dxfId="20244" priority="3050" operator="containsText" text="21">
      <formula>NOT(ISERROR(SEARCH("21",J35)))</formula>
    </cfRule>
    <cfRule type="cellIs" dxfId="20243" priority="3051" operator="equal">
      <formula>"F"</formula>
    </cfRule>
    <cfRule type="containsText" dxfId="20242" priority="3052" operator="containsText" text="CA">
      <formula>NOT(ISERROR(SEARCH("CA",J35)))</formula>
    </cfRule>
    <cfRule type="cellIs" dxfId="20241" priority="3053" operator="equal">
      <formula>"LD"</formula>
    </cfRule>
    <cfRule type="containsText" dxfId="20240" priority="3054" operator="containsText" text="V">
      <formula>NOT(ISERROR(SEARCH("V",J35)))</formula>
    </cfRule>
    <cfRule type="containsText" dxfId="20239" priority="3055" operator="containsText" text="P">
      <formula>NOT(ISERROR(SEARCH("P",J35)))</formula>
    </cfRule>
    <cfRule type="cellIs" dxfId="20238" priority="3056" operator="equal">
      <formula>"LL"</formula>
    </cfRule>
    <cfRule type="cellIs" dxfId="20237" priority="3057" operator="equal">
      <formula>"AT"</formula>
    </cfRule>
    <cfRule type="containsText" dxfId="20236" priority="3058" operator="containsText" text="B">
      <formula>NOT(ISERROR(SEARCH("B",J35)))</formula>
    </cfRule>
    <cfRule type="cellIs" dxfId="20235" priority="3059" operator="equal">
      <formula>"L"</formula>
    </cfRule>
    <cfRule type="containsText" dxfId="20234" priority="3060" operator="containsText" text="N">
      <formula>NOT(ISERROR(SEARCH("N",J35)))</formula>
    </cfRule>
  </conditionalFormatting>
  <conditionalFormatting sqref="O35">
    <cfRule type="containsText" dxfId="20233" priority="3039" operator="containsText" text="21">
      <formula>NOT(ISERROR(SEARCH("21",O35)))</formula>
    </cfRule>
    <cfRule type="cellIs" dxfId="20232" priority="3040" operator="equal">
      <formula>"F"</formula>
    </cfRule>
    <cfRule type="containsText" dxfId="20231" priority="3041" operator="containsText" text="CA">
      <formula>NOT(ISERROR(SEARCH("CA",O35)))</formula>
    </cfRule>
    <cfRule type="cellIs" dxfId="20230" priority="3042" operator="equal">
      <formula>"LD"</formula>
    </cfRule>
    <cfRule type="containsText" dxfId="20229" priority="3043" operator="containsText" text="V">
      <formula>NOT(ISERROR(SEARCH("V",O35)))</formula>
    </cfRule>
    <cfRule type="containsText" dxfId="20228" priority="3044" operator="containsText" text="P">
      <formula>NOT(ISERROR(SEARCH("P",O35)))</formula>
    </cfRule>
    <cfRule type="cellIs" dxfId="20227" priority="3045" operator="equal">
      <formula>"LL"</formula>
    </cfRule>
    <cfRule type="cellIs" dxfId="20226" priority="3046" operator="equal">
      <formula>"AT"</formula>
    </cfRule>
    <cfRule type="containsText" dxfId="20225" priority="3047" operator="containsText" text="B">
      <formula>NOT(ISERROR(SEARCH("B",O35)))</formula>
    </cfRule>
    <cfRule type="cellIs" dxfId="20224" priority="3048" operator="equal">
      <formula>"L"</formula>
    </cfRule>
    <cfRule type="containsText" dxfId="20223" priority="3049" operator="containsText" text="N">
      <formula>NOT(ISERROR(SEARCH("N",O35)))</formula>
    </cfRule>
  </conditionalFormatting>
  <conditionalFormatting sqref="G28:AF28">
    <cfRule type="containsText" dxfId="20222" priority="2984" operator="containsText" text="21">
      <formula>NOT(ISERROR(SEARCH("21",G28)))</formula>
    </cfRule>
    <cfRule type="cellIs" dxfId="20221" priority="2985" operator="equal">
      <formula>"F"</formula>
    </cfRule>
    <cfRule type="containsText" dxfId="20220" priority="2986" operator="containsText" text="CA">
      <formula>NOT(ISERROR(SEARCH("CA",G28)))</formula>
    </cfRule>
    <cfRule type="cellIs" dxfId="20219" priority="2987" operator="equal">
      <formula>"LD"</formula>
    </cfRule>
    <cfRule type="containsText" dxfId="20218" priority="2988" operator="containsText" text="V">
      <formula>NOT(ISERROR(SEARCH("V",G28)))</formula>
    </cfRule>
    <cfRule type="containsText" dxfId="20217" priority="2989" operator="containsText" text="P">
      <formula>NOT(ISERROR(SEARCH("P",G28)))</formula>
    </cfRule>
    <cfRule type="cellIs" dxfId="20216" priority="2990" operator="equal">
      <formula>"LL"</formula>
    </cfRule>
    <cfRule type="cellIs" dxfId="20215" priority="2991" operator="equal">
      <formula>"AT"</formula>
    </cfRule>
    <cfRule type="containsText" dxfId="20214" priority="2992" operator="containsText" text="B">
      <formula>NOT(ISERROR(SEARCH("B",G28)))</formula>
    </cfRule>
    <cfRule type="cellIs" dxfId="20213" priority="2993" operator="equal">
      <formula>"L"</formula>
    </cfRule>
    <cfRule type="containsText" dxfId="20212" priority="2994" operator="containsText" text="N">
      <formula>NOT(ISERROR(SEARCH("N",G28)))</formula>
    </cfRule>
  </conditionalFormatting>
  <conditionalFormatting sqref="G28:AF28">
    <cfRule type="containsText" dxfId="20211" priority="2962" operator="containsText" text="21">
      <formula>NOT(ISERROR(SEARCH("21",G28)))</formula>
    </cfRule>
    <cfRule type="cellIs" dxfId="20210" priority="2963" operator="equal">
      <formula>"F"</formula>
    </cfRule>
    <cfRule type="containsText" dxfId="20209" priority="2964" operator="containsText" text="CA">
      <formula>NOT(ISERROR(SEARCH("CA",G28)))</formula>
    </cfRule>
    <cfRule type="cellIs" dxfId="20208" priority="2965" operator="equal">
      <formula>"LD"</formula>
    </cfRule>
    <cfRule type="containsText" dxfId="20207" priority="2966" operator="containsText" text="V">
      <formula>NOT(ISERROR(SEARCH("V",G28)))</formula>
    </cfRule>
    <cfRule type="containsText" dxfId="20206" priority="2967" operator="containsText" text="P">
      <formula>NOT(ISERROR(SEARCH("P",G28)))</formula>
    </cfRule>
    <cfRule type="cellIs" dxfId="20205" priority="2968" operator="equal">
      <formula>"LL"</formula>
    </cfRule>
    <cfRule type="cellIs" dxfId="20204" priority="2969" operator="equal">
      <formula>"AT"</formula>
    </cfRule>
    <cfRule type="containsText" dxfId="20203" priority="2970" operator="containsText" text="B">
      <formula>NOT(ISERROR(SEARCH("B",G28)))</formula>
    </cfRule>
    <cfRule type="cellIs" dxfId="20202" priority="2971" operator="equal">
      <formula>"L"</formula>
    </cfRule>
    <cfRule type="containsText" dxfId="20201" priority="2972" operator="containsText" text="N">
      <formula>NOT(ISERROR(SEARCH("N",G28)))</formula>
    </cfRule>
    <cfRule type="containsText" dxfId="20200" priority="2973" operator="containsText" text="21">
      <formula>NOT(ISERROR(SEARCH("21",G28)))</formula>
    </cfRule>
    <cfRule type="cellIs" dxfId="20199" priority="2974" operator="equal">
      <formula>"F"</formula>
    </cfRule>
    <cfRule type="containsText" dxfId="20198" priority="2975" operator="containsText" text="CA">
      <formula>NOT(ISERROR(SEARCH("CA",G28)))</formula>
    </cfRule>
    <cfRule type="cellIs" dxfId="20197" priority="2976" operator="equal">
      <formula>"LD"</formula>
    </cfRule>
    <cfRule type="containsText" dxfId="20196" priority="2977" operator="containsText" text="V">
      <formula>NOT(ISERROR(SEARCH("V",G28)))</formula>
    </cfRule>
    <cfRule type="containsText" dxfId="20195" priority="2978" operator="containsText" text="P">
      <formula>NOT(ISERROR(SEARCH("P",G28)))</formula>
    </cfRule>
    <cfRule type="cellIs" dxfId="20194" priority="2979" operator="equal">
      <formula>"LL"</formula>
    </cfRule>
    <cfRule type="cellIs" dxfId="20193" priority="2980" operator="equal">
      <formula>"AT"</formula>
    </cfRule>
    <cfRule type="containsText" dxfId="20192" priority="2981" operator="containsText" text="B">
      <formula>NOT(ISERROR(SEARCH("B",G28)))</formula>
    </cfRule>
    <cfRule type="cellIs" dxfId="20191" priority="2982" operator="equal">
      <formula>"L"</formula>
    </cfRule>
    <cfRule type="containsText" dxfId="20190" priority="2983" operator="containsText" text="N">
      <formula>NOT(ISERROR(SEARCH("N",G28)))</formula>
    </cfRule>
  </conditionalFormatting>
  <conditionalFormatting sqref="G34:I34 L34:M34">
    <cfRule type="containsText" dxfId="20189" priority="2951" operator="containsText" text="21">
      <formula>NOT(ISERROR(SEARCH("21",G34)))</formula>
    </cfRule>
    <cfRule type="cellIs" dxfId="20188" priority="2952" operator="equal">
      <formula>"F"</formula>
    </cfRule>
    <cfRule type="containsText" dxfId="20187" priority="2953" operator="containsText" text="CA">
      <formula>NOT(ISERROR(SEARCH("CA",G34)))</formula>
    </cfRule>
    <cfRule type="cellIs" dxfId="20186" priority="2954" operator="equal">
      <formula>"LD"</formula>
    </cfRule>
    <cfRule type="containsText" dxfId="20185" priority="2955" operator="containsText" text="V">
      <formula>NOT(ISERROR(SEARCH("V",G34)))</formula>
    </cfRule>
    <cfRule type="containsText" dxfId="20184" priority="2956" operator="containsText" text="P">
      <formula>NOT(ISERROR(SEARCH("P",G34)))</formula>
    </cfRule>
    <cfRule type="cellIs" dxfId="20183" priority="2957" operator="equal">
      <formula>"LL"</formula>
    </cfRule>
    <cfRule type="cellIs" dxfId="20182" priority="2958" operator="equal">
      <formula>"AT"</formula>
    </cfRule>
    <cfRule type="containsText" dxfId="20181" priority="2959" operator="containsText" text="B">
      <formula>NOT(ISERROR(SEARCH("B",G34)))</formula>
    </cfRule>
    <cfRule type="cellIs" dxfId="20180" priority="2960" operator="equal">
      <formula>"L"</formula>
    </cfRule>
    <cfRule type="containsText" dxfId="20179" priority="2961" operator="containsText" text="N">
      <formula>NOT(ISERROR(SEARCH("N",G34)))</formula>
    </cfRule>
  </conditionalFormatting>
  <conditionalFormatting sqref="G34">
    <cfRule type="containsText" dxfId="20178" priority="2907" operator="containsText" text="21">
      <formula>NOT(ISERROR(SEARCH("21",G34)))</formula>
    </cfRule>
    <cfRule type="cellIs" dxfId="20177" priority="2908" operator="equal">
      <formula>"F"</formula>
    </cfRule>
    <cfRule type="containsText" dxfId="20176" priority="2909" operator="containsText" text="CA">
      <formula>NOT(ISERROR(SEARCH("CA",G34)))</formula>
    </cfRule>
    <cfRule type="cellIs" dxfId="20175" priority="2910" operator="equal">
      <formula>"LD"</formula>
    </cfRule>
    <cfRule type="containsText" dxfId="20174" priority="2911" operator="containsText" text="V">
      <formula>NOT(ISERROR(SEARCH("V",G34)))</formula>
    </cfRule>
    <cfRule type="containsText" dxfId="20173" priority="2912" operator="containsText" text="P">
      <formula>NOT(ISERROR(SEARCH("P",G34)))</formula>
    </cfRule>
    <cfRule type="cellIs" dxfId="20172" priority="2913" operator="equal">
      <formula>"LL"</formula>
    </cfRule>
    <cfRule type="cellIs" dxfId="20171" priority="2914" operator="equal">
      <formula>"AT"</formula>
    </cfRule>
    <cfRule type="containsText" dxfId="20170" priority="2915" operator="containsText" text="B">
      <formula>NOT(ISERROR(SEARCH("B",G34)))</formula>
    </cfRule>
    <cfRule type="cellIs" dxfId="20169" priority="2916" operator="equal">
      <formula>"L"</formula>
    </cfRule>
    <cfRule type="containsText" dxfId="20168" priority="2917" operator="containsText" text="N">
      <formula>NOT(ISERROR(SEARCH("N",G34)))</formula>
    </cfRule>
    <cfRule type="containsText" dxfId="20167" priority="2940" operator="containsText" text="21">
      <formula>NOT(ISERROR(SEARCH("21",G34)))</formula>
    </cfRule>
    <cfRule type="cellIs" dxfId="20166" priority="2941" operator="equal">
      <formula>"F"</formula>
    </cfRule>
    <cfRule type="containsText" dxfId="20165" priority="2942" operator="containsText" text="CA">
      <formula>NOT(ISERROR(SEARCH("CA",G34)))</formula>
    </cfRule>
    <cfRule type="cellIs" dxfId="20164" priority="2943" operator="equal">
      <formula>"LD"</formula>
    </cfRule>
    <cfRule type="containsText" dxfId="20163" priority="2944" operator="containsText" text="V">
      <formula>NOT(ISERROR(SEARCH("V",G34)))</formula>
    </cfRule>
    <cfRule type="containsText" dxfId="20162" priority="2945" operator="containsText" text="P">
      <formula>NOT(ISERROR(SEARCH("P",G34)))</formula>
    </cfRule>
    <cfRule type="cellIs" dxfId="20161" priority="2946" operator="equal">
      <formula>"LL"</formula>
    </cfRule>
    <cfRule type="cellIs" dxfId="20160" priority="2947" operator="equal">
      <formula>"AT"</formula>
    </cfRule>
    <cfRule type="containsText" dxfId="20159" priority="2948" operator="containsText" text="B">
      <formula>NOT(ISERROR(SEARCH("B",G34)))</formula>
    </cfRule>
    <cfRule type="cellIs" dxfId="20158" priority="2949" operator="equal">
      <formula>"L"</formula>
    </cfRule>
    <cfRule type="containsText" dxfId="20157" priority="2950" operator="containsText" text="N">
      <formula>NOT(ISERROR(SEARCH("N",G34)))</formula>
    </cfRule>
  </conditionalFormatting>
  <conditionalFormatting sqref="G34:I34">
    <cfRule type="containsText" dxfId="20156" priority="2918" operator="containsText" text="21">
      <formula>NOT(ISERROR(SEARCH("21",G34)))</formula>
    </cfRule>
    <cfRule type="cellIs" dxfId="20155" priority="2919" operator="equal">
      <formula>"F"</formula>
    </cfRule>
    <cfRule type="containsText" dxfId="20154" priority="2920" operator="containsText" text="CA">
      <formula>NOT(ISERROR(SEARCH("CA",G34)))</formula>
    </cfRule>
    <cfRule type="cellIs" dxfId="20153" priority="2921" operator="equal">
      <formula>"LD"</formula>
    </cfRule>
    <cfRule type="containsText" dxfId="20152" priority="2922" operator="containsText" text="V">
      <formula>NOT(ISERROR(SEARCH("V",G34)))</formula>
    </cfRule>
    <cfRule type="containsText" dxfId="20151" priority="2923" operator="containsText" text="P">
      <formula>NOT(ISERROR(SEARCH("P",G34)))</formula>
    </cfRule>
    <cfRule type="cellIs" dxfId="20150" priority="2924" operator="equal">
      <formula>"LL"</formula>
    </cfRule>
    <cfRule type="cellIs" dxfId="20149" priority="2925" operator="equal">
      <formula>"AT"</formula>
    </cfRule>
    <cfRule type="containsText" dxfId="20148" priority="2926" operator="containsText" text="B">
      <formula>NOT(ISERROR(SEARCH("B",G34)))</formula>
    </cfRule>
    <cfRule type="cellIs" dxfId="20147" priority="2927" operator="equal">
      <formula>"L"</formula>
    </cfRule>
    <cfRule type="containsText" dxfId="20146" priority="2928" operator="containsText" text="N">
      <formula>NOT(ISERROR(SEARCH("N",G34)))</formula>
    </cfRule>
    <cfRule type="containsText" dxfId="20145" priority="2929" operator="containsText" text="21">
      <formula>NOT(ISERROR(SEARCH("21",G34)))</formula>
    </cfRule>
    <cfRule type="cellIs" dxfId="20144" priority="2930" operator="equal">
      <formula>"F"</formula>
    </cfRule>
    <cfRule type="containsText" dxfId="20143" priority="2931" operator="containsText" text="CA">
      <formula>NOT(ISERROR(SEARCH("CA",G34)))</formula>
    </cfRule>
    <cfRule type="cellIs" dxfId="20142" priority="2932" operator="equal">
      <formula>"LD"</formula>
    </cfRule>
    <cfRule type="containsText" dxfId="20141" priority="2933" operator="containsText" text="V">
      <formula>NOT(ISERROR(SEARCH("V",G34)))</formula>
    </cfRule>
    <cfRule type="containsText" dxfId="20140" priority="2934" operator="containsText" text="P">
      <formula>NOT(ISERROR(SEARCH("P",G34)))</formula>
    </cfRule>
    <cfRule type="cellIs" dxfId="20139" priority="2935" operator="equal">
      <formula>"LL"</formula>
    </cfRule>
    <cfRule type="cellIs" dxfId="20138" priority="2936" operator="equal">
      <formula>"AT"</formula>
    </cfRule>
    <cfRule type="containsText" dxfId="20137" priority="2937" operator="containsText" text="B">
      <formula>NOT(ISERROR(SEARCH("B",G34)))</formula>
    </cfRule>
    <cfRule type="cellIs" dxfId="20136" priority="2938" operator="equal">
      <formula>"L"</formula>
    </cfRule>
    <cfRule type="containsText" dxfId="20135" priority="2939" operator="containsText" text="N">
      <formula>NOT(ISERROR(SEARCH("N",G34)))</formula>
    </cfRule>
  </conditionalFormatting>
  <conditionalFormatting sqref="K45:O45">
    <cfRule type="containsText" dxfId="20134" priority="2896" operator="containsText" text="21">
      <formula>NOT(ISERROR(SEARCH("21",K45)))</formula>
    </cfRule>
    <cfRule type="cellIs" dxfId="20133" priority="2897" operator="equal">
      <formula>"F"</formula>
    </cfRule>
    <cfRule type="containsText" dxfId="20132" priority="2898" operator="containsText" text="CA">
      <formula>NOT(ISERROR(SEARCH("CA",K45)))</formula>
    </cfRule>
    <cfRule type="cellIs" dxfId="20131" priority="2899" operator="equal">
      <formula>"LD"</formula>
    </cfRule>
    <cfRule type="containsText" dxfId="20130" priority="2900" operator="containsText" text="V">
      <formula>NOT(ISERROR(SEARCH("V",K45)))</formula>
    </cfRule>
    <cfRule type="containsText" dxfId="20129" priority="2901" operator="containsText" text="P">
      <formula>NOT(ISERROR(SEARCH("P",K45)))</formula>
    </cfRule>
    <cfRule type="cellIs" dxfId="20128" priority="2902" operator="equal">
      <formula>"LL"</formula>
    </cfRule>
    <cfRule type="cellIs" dxfId="20127" priority="2903" operator="equal">
      <formula>"AT"</formula>
    </cfRule>
    <cfRule type="containsText" dxfId="20126" priority="2904" operator="containsText" text="B">
      <formula>NOT(ISERROR(SEARCH("B",K45)))</formula>
    </cfRule>
    <cfRule type="cellIs" dxfId="20125" priority="2905" operator="equal">
      <formula>"L"</formula>
    </cfRule>
    <cfRule type="containsText" dxfId="20124" priority="2906" operator="containsText" text="N">
      <formula>NOT(ISERROR(SEARCH("N",K45)))</formula>
    </cfRule>
  </conditionalFormatting>
  <conditionalFormatting sqref="G30:P30">
    <cfRule type="containsText" dxfId="20123" priority="2841" operator="containsText" text="21">
      <formula>NOT(ISERROR(SEARCH("21",G30)))</formula>
    </cfRule>
    <cfRule type="cellIs" dxfId="20122" priority="2842" operator="equal">
      <formula>"F"</formula>
    </cfRule>
    <cfRule type="containsText" dxfId="20121" priority="2843" operator="containsText" text="CA">
      <formula>NOT(ISERROR(SEARCH("CA",G30)))</formula>
    </cfRule>
    <cfRule type="cellIs" dxfId="20120" priority="2844" operator="equal">
      <formula>"LD"</formula>
    </cfRule>
    <cfRule type="containsText" dxfId="20119" priority="2845" operator="containsText" text="V">
      <formula>NOT(ISERROR(SEARCH("V",G30)))</formula>
    </cfRule>
    <cfRule type="containsText" dxfId="20118" priority="2846" operator="containsText" text="P">
      <formula>NOT(ISERROR(SEARCH("P",G30)))</formula>
    </cfRule>
    <cfRule type="cellIs" dxfId="20117" priority="2847" operator="equal">
      <formula>"LL"</formula>
    </cfRule>
    <cfRule type="cellIs" dxfId="20116" priority="2848" operator="equal">
      <formula>"AT"</formula>
    </cfRule>
    <cfRule type="containsText" dxfId="20115" priority="2849" operator="containsText" text="B">
      <formula>NOT(ISERROR(SEARCH("B",G30)))</formula>
    </cfRule>
    <cfRule type="cellIs" dxfId="20114" priority="2850" operator="equal">
      <formula>"L"</formula>
    </cfRule>
    <cfRule type="containsText" dxfId="20113" priority="2851" operator="containsText" text="N">
      <formula>NOT(ISERROR(SEARCH("N",G30)))</formula>
    </cfRule>
  </conditionalFormatting>
  <conditionalFormatting sqref="G21 AD15:AF15 V15:W15 O15 AJ11 Q11:R11 Q9:R9 AE7:AF7">
    <cfRule type="containsText" dxfId="20112" priority="2830" operator="containsText" text="21">
      <formula>NOT(ISERROR(SEARCH("21",G7)))</formula>
    </cfRule>
    <cfRule type="cellIs" dxfId="20111" priority="2831" operator="equal">
      <formula>"F"</formula>
    </cfRule>
    <cfRule type="containsText" dxfId="20110" priority="2832" operator="containsText" text="CA">
      <formula>NOT(ISERROR(SEARCH("CA",G7)))</formula>
    </cfRule>
    <cfRule type="cellIs" dxfId="20109" priority="2833" operator="equal">
      <formula>"LD"</formula>
    </cfRule>
    <cfRule type="containsText" dxfId="20108" priority="2834" operator="containsText" text="V">
      <formula>NOT(ISERROR(SEARCH("V",G7)))</formula>
    </cfRule>
    <cfRule type="containsText" dxfId="20107" priority="2835" operator="containsText" text="P">
      <formula>NOT(ISERROR(SEARCH("P",G7)))</formula>
    </cfRule>
    <cfRule type="cellIs" dxfId="20106" priority="2836" operator="equal">
      <formula>"LL"</formula>
    </cfRule>
    <cfRule type="cellIs" dxfId="20105" priority="2837" operator="equal">
      <formula>"AT"</formula>
    </cfRule>
    <cfRule type="containsText" dxfId="20104" priority="2838" operator="containsText" text="B">
      <formula>NOT(ISERROR(SEARCH("B",G7)))</formula>
    </cfRule>
    <cfRule type="cellIs" dxfId="20103" priority="2839" operator="equal">
      <formula>"L"</formula>
    </cfRule>
    <cfRule type="containsText" dxfId="20102" priority="2840" operator="containsText" text="N">
      <formula>NOT(ISERROR(SEARCH("N",G7)))</formula>
    </cfRule>
  </conditionalFormatting>
  <conditionalFormatting sqref="P33:R33 AE37:AF37 Q37:R37">
    <cfRule type="containsText" dxfId="20101" priority="2819" operator="containsText" text="21">
      <formula>NOT(ISERROR(SEARCH("21",P33)))</formula>
    </cfRule>
    <cfRule type="cellIs" dxfId="20100" priority="2820" operator="equal">
      <formula>"F"</formula>
    </cfRule>
    <cfRule type="containsText" dxfId="20099" priority="2821" operator="containsText" text="CA">
      <formula>NOT(ISERROR(SEARCH("CA",P33)))</formula>
    </cfRule>
    <cfRule type="cellIs" dxfId="20098" priority="2822" operator="equal">
      <formula>"LD"</formula>
    </cfRule>
    <cfRule type="containsText" dxfId="20097" priority="2823" operator="containsText" text="V">
      <formula>NOT(ISERROR(SEARCH("V",P33)))</formula>
    </cfRule>
    <cfRule type="containsText" dxfId="20096" priority="2824" operator="containsText" text="P">
      <formula>NOT(ISERROR(SEARCH("P",P33)))</formula>
    </cfRule>
    <cfRule type="cellIs" dxfId="20095" priority="2825" operator="equal">
      <formula>"LL"</formula>
    </cfRule>
    <cfRule type="cellIs" dxfId="20094" priority="2826" operator="equal">
      <formula>"AT"</formula>
    </cfRule>
    <cfRule type="containsText" dxfId="20093" priority="2827" operator="containsText" text="B">
      <formula>NOT(ISERROR(SEARCH("B",P33)))</formula>
    </cfRule>
    <cfRule type="cellIs" dxfId="20092" priority="2828" operator="equal">
      <formula>"L"</formula>
    </cfRule>
    <cfRule type="containsText" dxfId="20091" priority="2829" operator="containsText" text="N">
      <formula>NOT(ISERROR(SEARCH("N",P33)))</formula>
    </cfRule>
  </conditionalFormatting>
  <conditionalFormatting sqref="AC7 T7:U7">
    <cfRule type="containsText" dxfId="20090" priority="2808" operator="containsText" text="21">
      <formula>NOT(ISERROR(SEARCH("21",T7)))</formula>
    </cfRule>
    <cfRule type="cellIs" dxfId="20089" priority="2809" operator="equal">
      <formula>"F"</formula>
    </cfRule>
    <cfRule type="containsText" dxfId="20088" priority="2810" operator="containsText" text="CA">
      <formula>NOT(ISERROR(SEARCH("CA",T7)))</formula>
    </cfRule>
    <cfRule type="cellIs" dxfId="20087" priority="2811" operator="equal">
      <formula>"LD"</formula>
    </cfRule>
    <cfRule type="containsText" dxfId="20086" priority="2812" operator="containsText" text="V">
      <formula>NOT(ISERROR(SEARCH("V",T7)))</formula>
    </cfRule>
    <cfRule type="containsText" dxfId="20085" priority="2813" operator="containsText" text="P">
      <formula>NOT(ISERROR(SEARCH("P",T7)))</formula>
    </cfRule>
    <cfRule type="cellIs" dxfId="20084" priority="2814" operator="equal">
      <formula>"LL"</formula>
    </cfRule>
    <cfRule type="cellIs" dxfId="20083" priority="2815" operator="equal">
      <formula>"AT"</formula>
    </cfRule>
    <cfRule type="containsText" dxfId="20082" priority="2816" operator="containsText" text="B">
      <formula>NOT(ISERROR(SEARCH("B",T7)))</formula>
    </cfRule>
    <cfRule type="cellIs" dxfId="20081" priority="2817" operator="equal">
      <formula>"L"</formula>
    </cfRule>
    <cfRule type="containsText" dxfId="20080" priority="2818" operator="containsText" text="N">
      <formula>NOT(ISERROR(SEARCH("N",T7)))</formula>
    </cfRule>
  </conditionalFormatting>
  <conditionalFormatting sqref="R7">
    <cfRule type="containsText" dxfId="20079" priority="2797" operator="containsText" text="21">
      <formula>NOT(ISERROR(SEARCH("21",R7)))</formula>
    </cfRule>
    <cfRule type="cellIs" dxfId="20078" priority="2798" operator="equal">
      <formula>"F"</formula>
    </cfRule>
    <cfRule type="containsText" dxfId="20077" priority="2799" operator="containsText" text="CA">
      <formula>NOT(ISERROR(SEARCH("CA",R7)))</formula>
    </cfRule>
    <cfRule type="cellIs" dxfId="20076" priority="2800" operator="equal">
      <formula>"LD"</formula>
    </cfRule>
    <cfRule type="containsText" dxfId="20075" priority="2801" operator="containsText" text="V">
      <formula>NOT(ISERROR(SEARCH("V",R7)))</formula>
    </cfRule>
    <cfRule type="containsText" dxfId="20074" priority="2802" operator="containsText" text="P">
      <formula>NOT(ISERROR(SEARCH("P",R7)))</formula>
    </cfRule>
    <cfRule type="cellIs" dxfId="20073" priority="2803" operator="equal">
      <formula>"LL"</formula>
    </cfRule>
    <cfRule type="cellIs" dxfId="20072" priority="2804" operator="equal">
      <formula>"AT"</formula>
    </cfRule>
    <cfRule type="containsText" dxfId="20071" priority="2805" operator="containsText" text="B">
      <formula>NOT(ISERROR(SEARCH("B",R7)))</formula>
    </cfRule>
    <cfRule type="cellIs" dxfId="20070" priority="2806" operator="equal">
      <formula>"L"</formula>
    </cfRule>
    <cfRule type="containsText" dxfId="20069" priority="2807" operator="containsText" text="N">
      <formula>NOT(ISERROR(SEARCH("N",R7)))</formula>
    </cfRule>
  </conditionalFormatting>
  <conditionalFormatting sqref="V7:W7">
    <cfRule type="containsText" dxfId="20068" priority="2786" operator="containsText" text="21">
      <formula>NOT(ISERROR(SEARCH("21",V7)))</formula>
    </cfRule>
    <cfRule type="cellIs" dxfId="20067" priority="2787" operator="equal">
      <formula>"F"</formula>
    </cfRule>
    <cfRule type="containsText" dxfId="20066" priority="2788" operator="containsText" text="CA">
      <formula>NOT(ISERROR(SEARCH("CA",V7)))</formula>
    </cfRule>
    <cfRule type="cellIs" dxfId="20065" priority="2789" operator="equal">
      <formula>"LD"</formula>
    </cfRule>
    <cfRule type="containsText" dxfId="20064" priority="2790" operator="containsText" text="V">
      <formula>NOT(ISERROR(SEARCH("V",V7)))</formula>
    </cfRule>
    <cfRule type="containsText" dxfId="20063" priority="2791" operator="containsText" text="P">
      <formula>NOT(ISERROR(SEARCH("P",V7)))</formula>
    </cfRule>
    <cfRule type="cellIs" dxfId="20062" priority="2792" operator="equal">
      <formula>"LL"</formula>
    </cfRule>
    <cfRule type="cellIs" dxfId="20061" priority="2793" operator="equal">
      <formula>"AT"</formula>
    </cfRule>
    <cfRule type="containsText" dxfId="20060" priority="2794" operator="containsText" text="B">
      <formula>NOT(ISERROR(SEARCH("B",V7)))</formula>
    </cfRule>
    <cfRule type="cellIs" dxfId="20059" priority="2795" operator="equal">
      <formula>"L"</formula>
    </cfRule>
    <cfRule type="containsText" dxfId="20058" priority="2796" operator="containsText" text="N">
      <formula>NOT(ISERROR(SEARCH("N",V7)))</formula>
    </cfRule>
  </conditionalFormatting>
  <conditionalFormatting sqref="AD7">
    <cfRule type="containsText" dxfId="20057" priority="2775" operator="containsText" text="21">
      <formula>NOT(ISERROR(SEARCH("21",AD7)))</formula>
    </cfRule>
    <cfRule type="cellIs" dxfId="20056" priority="2776" operator="equal">
      <formula>"F"</formula>
    </cfRule>
    <cfRule type="containsText" dxfId="20055" priority="2777" operator="containsText" text="CA">
      <formula>NOT(ISERROR(SEARCH("CA",AD7)))</formula>
    </cfRule>
    <cfRule type="cellIs" dxfId="20054" priority="2778" operator="equal">
      <formula>"LD"</formula>
    </cfRule>
    <cfRule type="containsText" dxfId="20053" priority="2779" operator="containsText" text="V">
      <formula>NOT(ISERROR(SEARCH("V",AD7)))</formula>
    </cfRule>
    <cfRule type="containsText" dxfId="20052" priority="2780" operator="containsText" text="P">
      <formula>NOT(ISERROR(SEARCH("P",AD7)))</formula>
    </cfRule>
    <cfRule type="cellIs" dxfId="20051" priority="2781" operator="equal">
      <formula>"LL"</formula>
    </cfRule>
    <cfRule type="cellIs" dxfId="20050" priority="2782" operator="equal">
      <formula>"AT"</formula>
    </cfRule>
    <cfRule type="containsText" dxfId="20049" priority="2783" operator="containsText" text="B">
      <formula>NOT(ISERROR(SEARCH("B",AD7)))</formula>
    </cfRule>
    <cfRule type="cellIs" dxfId="20048" priority="2784" operator="equal">
      <formula>"L"</formula>
    </cfRule>
    <cfRule type="containsText" dxfId="20047" priority="2785" operator="containsText" text="N">
      <formula>NOT(ISERROR(SEARCH("N",AD7)))</formula>
    </cfRule>
  </conditionalFormatting>
  <conditionalFormatting sqref="U11:V11">
    <cfRule type="containsText" dxfId="20046" priority="2753" operator="containsText" text="21">
      <formula>NOT(ISERROR(SEARCH("21",U11)))</formula>
    </cfRule>
    <cfRule type="cellIs" dxfId="20045" priority="2754" operator="equal">
      <formula>"F"</formula>
    </cfRule>
    <cfRule type="containsText" dxfId="20044" priority="2755" operator="containsText" text="CA">
      <formula>NOT(ISERROR(SEARCH("CA",U11)))</formula>
    </cfRule>
    <cfRule type="cellIs" dxfId="20043" priority="2756" operator="equal">
      <formula>"LD"</formula>
    </cfRule>
    <cfRule type="containsText" dxfId="20042" priority="2757" operator="containsText" text="V">
      <formula>NOT(ISERROR(SEARCH("V",U11)))</formula>
    </cfRule>
    <cfRule type="containsText" dxfId="20041" priority="2758" operator="containsText" text="P">
      <formula>NOT(ISERROR(SEARCH("P",U11)))</formula>
    </cfRule>
    <cfRule type="cellIs" dxfId="20040" priority="2759" operator="equal">
      <formula>"LL"</formula>
    </cfRule>
    <cfRule type="cellIs" dxfId="20039" priority="2760" operator="equal">
      <formula>"AT"</formula>
    </cfRule>
    <cfRule type="containsText" dxfId="20038" priority="2761" operator="containsText" text="B">
      <formula>NOT(ISERROR(SEARCH("B",U11)))</formula>
    </cfRule>
    <cfRule type="cellIs" dxfId="20037" priority="2762" operator="equal">
      <formula>"L"</formula>
    </cfRule>
    <cfRule type="containsText" dxfId="20036" priority="2763" operator="containsText" text="N">
      <formula>NOT(ISERROR(SEARCH("N",U11)))</formula>
    </cfRule>
  </conditionalFormatting>
  <conditionalFormatting sqref="S11:T11">
    <cfRule type="containsText" dxfId="20035" priority="2742" operator="containsText" text="21">
      <formula>NOT(ISERROR(SEARCH("21",S11)))</formula>
    </cfRule>
    <cfRule type="cellIs" dxfId="20034" priority="2743" operator="equal">
      <formula>"F"</formula>
    </cfRule>
    <cfRule type="containsText" dxfId="20033" priority="2744" operator="containsText" text="CA">
      <formula>NOT(ISERROR(SEARCH("CA",S11)))</formula>
    </cfRule>
    <cfRule type="cellIs" dxfId="20032" priority="2745" operator="equal">
      <formula>"LD"</formula>
    </cfRule>
    <cfRule type="containsText" dxfId="20031" priority="2746" operator="containsText" text="V">
      <formula>NOT(ISERROR(SEARCH("V",S11)))</formula>
    </cfRule>
    <cfRule type="containsText" dxfId="20030" priority="2747" operator="containsText" text="P">
      <formula>NOT(ISERROR(SEARCH("P",S11)))</formula>
    </cfRule>
    <cfRule type="cellIs" dxfId="20029" priority="2748" operator="equal">
      <formula>"LL"</formula>
    </cfRule>
    <cfRule type="cellIs" dxfId="20028" priority="2749" operator="equal">
      <formula>"AT"</formula>
    </cfRule>
    <cfRule type="containsText" dxfId="20027" priority="2750" operator="containsText" text="B">
      <formula>NOT(ISERROR(SEARCH("B",S11)))</formula>
    </cfRule>
    <cfRule type="cellIs" dxfId="20026" priority="2751" operator="equal">
      <formula>"L"</formula>
    </cfRule>
    <cfRule type="containsText" dxfId="20025" priority="2752" operator="containsText" text="N">
      <formula>NOT(ISERROR(SEARCH("N",S11)))</formula>
    </cfRule>
  </conditionalFormatting>
  <conditionalFormatting sqref="AA11:AB11">
    <cfRule type="containsText" dxfId="20024" priority="2731" operator="containsText" text="21">
      <formula>NOT(ISERROR(SEARCH("21",AA11)))</formula>
    </cfRule>
    <cfRule type="cellIs" dxfId="20023" priority="2732" operator="equal">
      <formula>"F"</formula>
    </cfRule>
    <cfRule type="containsText" dxfId="20022" priority="2733" operator="containsText" text="CA">
      <formula>NOT(ISERROR(SEARCH("CA",AA11)))</formula>
    </cfRule>
    <cfRule type="cellIs" dxfId="20021" priority="2734" operator="equal">
      <formula>"LD"</formula>
    </cfRule>
    <cfRule type="containsText" dxfId="20020" priority="2735" operator="containsText" text="V">
      <formula>NOT(ISERROR(SEARCH("V",AA11)))</formula>
    </cfRule>
    <cfRule type="containsText" dxfId="20019" priority="2736" operator="containsText" text="P">
      <formula>NOT(ISERROR(SEARCH("P",AA11)))</formula>
    </cfRule>
    <cfRule type="cellIs" dxfId="20018" priority="2737" operator="equal">
      <formula>"LL"</formula>
    </cfRule>
    <cfRule type="cellIs" dxfId="20017" priority="2738" operator="equal">
      <formula>"AT"</formula>
    </cfRule>
    <cfRule type="containsText" dxfId="20016" priority="2739" operator="containsText" text="B">
      <formula>NOT(ISERROR(SEARCH("B",AA11)))</formula>
    </cfRule>
    <cfRule type="cellIs" dxfId="20015" priority="2740" operator="equal">
      <formula>"L"</formula>
    </cfRule>
    <cfRule type="containsText" dxfId="20014" priority="2741" operator="containsText" text="N">
      <formula>NOT(ISERROR(SEARCH("N",AA11)))</formula>
    </cfRule>
  </conditionalFormatting>
  <conditionalFormatting sqref="AD11">
    <cfRule type="containsText" dxfId="20013" priority="2720" operator="containsText" text="21">
      <formula>NOT(ISERROR(SEARCH("21",AD11)))</formula>
    </cfRule>
    <cfRule type="cellIs" dxfId="20012" priority="2721" operator="equal">
      <formula>"F"</formula>
    </cfRule>
    <cfRule type="containsText" dxfId="20011" priority="2722" operator="containsText" text="CA">
      <formula>NOT(ISERROR(SEARCH("CA",AD11)))</formula>
    </cfRule>
    <cfRule type="cellIs" dxfId="20010" priority="2723" operator="equal">
      <formula>"LD"</formula>
    </cfRule>
    <cfRule type="containsText" dxfId="20009" priority="2724" operator="containsText" text="V">
      <formula>NOT(ISERROR(SEARCH("V",AD11)))</formula>
    </cfRule>
    <cfRule type="containsText" dxfId="20008" priority="2725" operator="containsText" text="P">
      <formula>NOT(ISERROR(SEARCH("P",AD11)))</formula>
    </cfRule>
    <cfRule type="cellIs" dxfId="20007" priority="2726" operator="equal">
      <formula>"LL"</formula>
    </cfRule>
    <cfRule type="cellIs" dxfId="20006" priority="2727" operator="equal">
      <formula>"AT"</formula>
    </cfRule>
    <cfRule type="containsText" dxfId="20005" priority="2728" operator="containsText" text="B">
      <formula>NOT(ISERROR(SEARCH("B",AD11)))</formula>
    </cfRule>
    <cfRule type="cellIs" dxfId="20004" priority="2729" operator="equal">
      <formula>"L"</formula>
    </cfRule>
    <cfRule type="containsText" dxfId="20003" priority="2730" operator="containsText" text="N">
      <formula>NOT(ISERROR(SEARCH("N",AD11)))</formula>
    </cfRule>
  </conditionalFormatting>
  <conditionalFormatting sqref="AE11:AF11">
    <cfRule type="containsText" dxfId="20002" priority="2709" operator="containsText" text="21">
      <formula>NOT(ISERROR(SEARCH("21",AE11)))</formula>
    </cfRule>
    <cfRule type="cellIs" dxfId="20001" priority="2710" operator="equal">
      <formula>"F"</formula>
    </cfRule>
    <cfRule type="containsText" dxfId="20000" priority="2711" operator="containsText" text="CA">
      <formula>NOT(ISERROR(SEARCH("CA",AE11)))</formula>
    </cfRule>
    <cfRule type="cellIs" dxfId="19999" priority="2712" operator="equal">
      <formula>"LD"</formula>
    </cfRule>
    <cfRule type="containsText" dxfId="19998" priority="2713" operator="containsText" text="V">
      <formula>NOT(ISERROR(SEARCH("V",AE11)))</formula>
    </cfRule>
    <cfRule type="containsText" dxfId="19997" priority="2714" operator="containsText" text="P">
      <formula>NOT(ISERROR(SEARCH("P",AE11)))</formula>
    </cfRule>
    <cfRule type="cellIs" dxfId="19996" priority="2715" operator="equal">
      <formula>"LL"</formula>
    </cfRule>
    <cfRule type="cellIs" dxfId="19995" priority="2716" operator="equal">
      <formula>"AT"</formula>
    </cfRule>
    <cfRule type="containsText" dxfId="19994" priority="2717" operator="containsText" text="B">
      <formula>NOT(ISERROR(SEARCH("B",AE11)))</formula>
    </cfRule>
    <cfRule type="cellIs" dxfId="19993" priority="2718" operator="equal">
      <formula>"L"</formula>
    </cfRule>
    <cfRule type="containsText" dxfId="19992" priority="2719" operator="containsText" text="N">
      <formula>NOT(ISERROR(SEARCH("N",AE11)))</formula>
    </cfRule>
  </conditionalFormatting>
  <conditionalFormatting sqref="AI11">
    <cfRule type="containsText" dxfId="19991" priority="2698" operator="containsText" text="21">
      <formula>NOT(ISERROR(SEARCH("21",AI11)))</formula>
    </cfRule>
    <cfRule type="cellIs" dxfId="19990" priority="2699" operator="equal">
      <formula>"F"</formula>
    </cfRule>
    <cfRule type="containsText" dxfId="19989" priority="2700" operator="containsText" text="CA">
      <formula>NOT(ISERROR(SEARCH("CA",AI11)))</formula>
    </cfRule>
    <cfRule type="cellIs" dxfId="19988" priority="2701" operator="equal">
      <formula>"LD"</formula>
    </cfRule>
    <cfRule type="containsText" dxfId="19987" priority="2702" operator="containsText" text="V">
      <formula>NOT(ISERROR(SEARCH("V",AI11)))</formula>
    </cfRule>
    <cfRule type="containsText" dxfId="19986" priority="2703" operator="containsText" text="P">
      <formula>NOT(ISERROR(SEARCH("P",AI11)))</formula>
    </cfRule>
    <cfRule type="cellIs" dxfId="19985" priority="2704" operator="equal">
      <formula>"LL"</formula>
    </cfRule>
    <cfRule type="cellIs" dxfId="19984" priority="2705" operator="equal">
      <formula>"AT"</formula>
    </cfRule>
    <cfRule type="containsText" dxfId="19983" priority="2706" operator="containsText" text="B">
      <formula>NOT(ISERROR(SEARCH("B",AI11)))</formula>
    </cfRule>
    <cfRule type="cellIs" dxfId="19982" priority="2707" operator="equal">
      <formula>"L"</formula>
    </cfRule>
    <cfRule type="containsText" dxfId="19981" priority="2708" operator="containsText" text="N">
      <formula>NOT(ISERROR(SEARCH("N",AI11)))</formula>
    </cfRule>
  </conditionalFormatting>
  <conditionalFormatting sqref="T15">
    <cfRule type="containsText" dxfId="19980" priority="2687" operator="containsText" text="21">
      <formula>NOT(ISERROR(SEARCH("21",T15)))</formula>
    </cfRule>
    <cfRule type="cellIs" dxfId="19979" priority="2688" operator="equal">
      <formula>"F"</formula>
    </cfRule>
    <cfRule type="containsText" dxfId="19978" priority="2689" operator="containsText" text="CA">
      <formula>NOT(ISERROR(SEARCH("CA",T15)))</formula>
    </cfRule>
    <cfRule type="cellIs" dxfId="19977" priority="2690" operator="equal">
      <formula>"LD"</formula>
    </cfRule>
    <cfRule type="containsText" dxfId="19976" priority="2691" operator="containsText" text="V">
      <formula>NOT(ISERROR(SEARCH("V",T15)))</formula>
    </cfRule>
    <cfRule type="containsText" dxfId="19975" priority="2692" operator="containsText" text="P">
      <formula>NOT(ISERROR(SEARCH("P",T15)))</formula>
    </cfRule>
    <cfRule type="cellIs" dxfId="19974" priority="2693" operator="equal">
      <formula>"LL"</formula>
    </cfRule>
    <cfRule type="cellIs" dxfId="19973" priority="2694" operator="equal">
      <formula>"AT"</formula>
    </cfRule>
    <cfRule type="containsText" dxfId="19972" priority="2695" operator="containsText" text="B">
      <formula>NOT(ISERROR(SEARCH("B",T15)))</formula>
    </cfRule>
    <cfRule type="cellIs" dxfId="19971" priority="2696" operator="equal">
      <formula>"L"</formula>
    </cfRule>
    <cfRule type="containsText" dxfId="19970" priority="2697" operator="containsText" text="N">
      <formula>NOT(ISERROR(SEARCH("N",T15)))</formula>
    </cfRule>
  </conditionalFormatting>
  <conditionalFormatting sqref="U15">
    <cfRule type="containsText" dxfId="19969" priority="2676" operator="containsText" text="21">
      <formula>NOT(ISERROR(SEARCH("21",U15)))</formula>
    </cfRule>
    <cfRule type="cellIs" dxfId="19968" priority="2677" operator="equal">
      <formula>"F"</formula>
    </cfRule>
    <cfRule type="containsText" dxfId="19967" priority="2678" operator="containsText" text="CA">
      <formula>NOT(ISERROR(SEARCH("CA",U15)))</formula>
    </cfRule>
    <cfRule type="cellIs" dxfId="19966" priority="2679" operator="equal">
      <formula>"LD"</formula>
    </cfRule>
    <cfRule type="containsText" dxfId="19965" priority="2680" operator="containsText" text="V">
      <formula>NOT(ISERROR(SEARCH("V",U15)))</formula>
    </cfRule>
    <cfRule type="containsText" dxfId="19964" priority="2681" operator="containsText" text="P">
      <formula>NOT(ISERROR(SEARCH("P",U15)))</formula>
    </cfRule>
    <cfRule type="cellIs" dxfId="19963" priority="2682" operator="equal">
      <formula>"LL"</formula>
    </cfRule>
    <cfRule type="cellIs" dxfId="19962" priority="2683" operator="equal">
      <formula>"AT"</formula>
    </cfRule>
    <cfRule type="containsText" dxfId="19961" priority="2684" operator="containsText" text="B">
      <formula>NOT(ISERROR(SEARCH("B",U15)))</formula>
    </cfRule>
    <cfRule type="cellIs" dxfId="19960" priority="2685" operator="equal">
      <formula>"L"</formula>
    </cfRule>
    <cfRule type="containsText" dxfId="19959" priority="2686" operator="containsText" text="N">
      <formula>NOT(ISERROR(SEARCH("N",U15)))</formula>
    </cfRule>
  </conditionalFormatting>
  <conditionalFormatting sqref="AC15">
    <cfRule type="containsText" dxfId="19958" priority="2665" operator="containsText" text="21">
      <formula>NOT(ISERROR(SEARCH("21",AC15)))</formula>
    </cfRule>
    <cfRule type="cellIs" dxfId="19957" priority="2666" operator="equal">
      <formula>"F"</formula>
    </cfRule>
    <cfRule type="containsText" dxfId="19956" priority="2667" operator="containsText" text="CA">
      <formula>NOT(ISERROR(SEARCH("CA",AC15)))</formula>
    </cfRule>
    <cfRule type="cellIs" dxfId="19955" priority="2668" operator="equal">
      <formula>"LD"</formula>
    </cfRule>
    <cfRule type="containsText" dxfId="19954" priority="2669" operator="containsText" text="V">
      <formula>NOT(ISERROR(SEARCH("V",AC15)))</formula>
    </cfRule>
    <cfRule type="containsText" dxfId="19953" priority="2670" operator="containsText" text="P">
      <formula>NOT(ISERROR(SEARCH("P",AC15)))</formula>
    </cfRule>
    <cfRule type="cellIs" dxfId="19952" priority="2671" operator="equal">
      <formula>"LL"</formula>
    </cfRule>
    <cfRule type="cellIs" dxfId="19951" priority="2672" operator="equal">
      <formula>"AT"</formula>
    </cfRule>
    <cfRule type="containsText" dxfId="19950" priority="2673" operator="containsText" text="B">
      <formula>NOT(ISERROR(SEARCH("B",AC15)))</formula>
    </cfRule>
    <cfRule type="cellIs" dxfId="19949" priority="2674" operator="equal">
      <formula>"L"</formula>
    </cfRule>
    <cfRule type="containsText" dxfId="19948" priority="2675" operator="containsText" text="N">
      <formula>NOT(ISERROR(SEARCH("N",AC15)))</formula>
    </cfRule>
  </conditionalFormatting>
  <conditionalFormatting sqref="N21:O21">
    <cfRule type="containsText" dxfId="19947" priority="2654" operator="containsText" text="21">
      <formula>NOT(ISERROR(SEARCH("21",N21)))</formula>
    </cfRule>
    <cfRule type="cellIs" dxfId="19946" priority="2655" operator="equal">
      <formula>"F"</formula>
    </cfRule>
    <cfRule type="containsText" dxfId="19945" priority="2656" operator="containsText" text="CA">
      <formula>NOT(ISERROR(SEARCH("CA",N21)))</formula>
    </cfRule>
    <cfRule type="cellIs" dxfId="19944" priority="2657" operator="equal">
      <formula>"LD"</formula>
    </cfRule>
    <cfRule type="containsText" dxfId="19943" priority="2658" operator="containsText" text="V">
      <formula>NOT(ISERROR(SEARCH("V",N21)))</formula>
    </cfRule>
    <cfRule type="containsText" dxfId="19942" priority="2659" operator="containsText" text="P">
      <formula>NOT(ISERROR(SEARCH("P",N21)))</formula>
    </cfRule>
    <cfRule type="cellIs" dxfId="19941" priority="2660" operator="equal">
      <formula>"LL"</formula>
    </cfRule>
    <cfRule type="cellIs" dxfId="19940" priority="2661" operator="equal">
      <formula>"AT"</formula>
    </cfRule>
    <cfRule type="containsText" dxfId="19939" priority="2662" operator="containsText" text="B">
      <formula>NOT(ISERROR(SEARCH("B",N21)))</formula>
    </cfRule>
    <cfRule type="cellIs" dxfId="19938" priority="2663" operator="equal">
      <formula>"L"</formula>
    </cfRule>
    <cfRule type="containsText" dxfId="19937" priority="2664" operator="containsText" text="N">
      <formula>NOT(ISERROR(SEARCH("N",N21)))</formula>
    </cfRule>
  </conditionalFormatting>
  <conditionalFormatting sqref="AC21:AD21">
    <cfRule type="containsText" dxfId="19936" priority="2643" operator="containsText" text="21">
      <formula>NOT(ISERROR(SEARCH("21",AC21)))</formula>
    </cfRule>
    <cfRule type="cellIs" dxfId="19935" priority="2644" operator="equal">
      <formula>"F"</formula>
    </cfRule>
    <cfRule type="containsText" dxfId="19934" priority="2645" operator="containsText" text="CA">
      <formula>NOT(ISERROR(SEARCH("CA",AC21)))</formula>
    </cfRule>
    <cfRule type="cellIs" dxfId="19933" priority="2646" operator="equal">
      <formula>"LD"</formula>
    </cfRule>
    <cfRule type="containsText" dxfId="19932" priority="2647" operator="containsText" text="V">
      <formula>NOT(ISERROR(SEARCH("V",AC21)))</formula>
    </cfRule>
    <cfRule type="containsText" dxfId="19931" priority="2648" operator="containsText" text="P">
      <formula>NOT(ISERROR(SEARCH("P",AC21)))</formula>
    </cfRule>
    <cfRule type="cellIs" dxfId="19930" priority="2649" operator="equal">
      <formula>"LL"</formula>
    </cfRule>
    <cfRule type="cellIs" dxfId="19929" priority="2650" operator="equal">
      <formula>"AT"</formula>
    </cfRule>
    <cfRule type="containsText" dxfId="19928" priority="2651" operator="containsText" text="B">
      <formula>NOT(ISERROR(SEARCH("B",AC21)))</formula>
    </cfRule>
    <cfRule type="cellIs" dxfId="19927" priority="2652" operator="equal">
      <formula>"L"</formula>
    </cfRule>
    <cfRule type="containsText" dxfId="19926" priority="2653" operator="containsText" text="N">
      <formula>NOT(ISERROR(SEARCH("N",AC21)))</formula>
    </cfRule>
  </conditionalFormatting>
  <conditionalFormatting sqref="U21:W21">
    <cfRule type="containsText" dxfId="19925" priority="2632" operator="containsText" text="21">
      <formula>NOT(ISERROR(SEARCH("21",U21)))</formula>
    </cfRule>
    <cfRule type="cellIs" dxfId="19924" priority="2633" operator="equal">
      <formula>"F"</formula>
    </cfRule>
    <cfRule type="containsText" dxfId="19923" priority="2634" operator="containsText" text="CA">
      <formula>NOT(ISERROR(SEARCH("CA",U21)))</formula>
    </cfRule>
    <cfRule type="cellIs" dxfId="19922" priority="2635" operator="equal">
      <formula>"LD"</formula>
    </cfRule>
    <cfRule type="containsText" dxfId="19921" priority="2636" operator="containsText" text="V">
      <formula>NOT(ISERROR(SEARCH("V",U21)))</formula>
    </cfRule>
    <cfRule type="containsText" dxfId="19920" priority="2637" operator="containsText" text="P">
      <formula>NOT(ISERROR(SEARCH("P",U21)))</formula>
    </cfRule>
    <cfRule type="cellIs" dxfId="19919" priority="2638" operator="equal">
      <formula>"LL"</formula>
    </cfRule>
    <cfRule type="cellIs" dxfId="19918" priority="2639" operator="equal">
      <formula>"AT"</formula>
    </cfRule>
    <cfRule type="containsText" dxfId="19917" priority="2640" operator="containsText" text="B">
      <formula>NOT(ISERROR(SEARCH("B",U21)))</formula>
    </cfRule>
    <cfRule type="cellIs" dxfId="19916" priority="2641" operator="equal">
      <formula>"L"</formula>
    </cfRule>
    <cfRule type="containsText" dxfId="19915" priority="2642" operator="containsText" text="N">
      <formula>NOT(ISERROR(SEARCH("N",U21)))</formula>
    </cfRule>
  </conditionalFormatting>
  <conditionalFormatting sqref="AE21:AF21">
    <cfRule type="containsText" dxfId="19914" priority="2621" operator="containsText" text="21">
      <formula>NOT(ISERROR(SEARCH("21",AE21)))</formula>
    </cfRule>
    <cfRule type="cellIs" dxfId="19913" priority="2622" operator="equal">
      <formula>"F"</formula>
    </cfRule>
    <cfRule type="containsText" dxfId="19912" priority="2623" operator="containsText" text="CA">
      <formula>NOT(ISERROR(SEARCH("CA",AE21)))</formula>
    </cfRule>
    <cfRule type="cellIs" dxfId="19911" priority="2624" operator="equal">
      <formula>"LD"</formula>
    </cfRule>
    <cfRule type="containsText" dxfId="19910" priority="2625" operator="containsText" text="V">
      <formula>NOT(ISERROR(SEARCH("V",AE21)))</formula>
    </cfRule>
    <cfRule type="containsText" dxfId="19909" priority="2626" operator="containsText" text="P">
      <formula>NOT(ISERROR(SEARCH("P",AE21)))</formula>
    </cfRule>
    <cfRule type="cellIs" dxfId="19908" priority="2627" operator="equal">
      <formula>"LL"</formula>
    </cfRule>
    <cfRule type="cellIs" dxfId="19907" priority="2628" operator="equal">
      <formula>"AT"</formula>
    </cfRule>
    <cfRule type="containsText" dxfId="19906" priority="2629" operator="containsText" text="B">
      <formula>NOT(ISERROR(SEARCH("B",AE21)))</formula>
    </cfRule>
    <cfRule type="cellIs" dxfId="19905" priority="2630" operator="equal">
      <formula>"L"</formula>
    </cfRule>
    <cfRule type="containsText" dxfId="19904" priority="2631" operator="containsText" text="N">
      <formula>NOT(ISERROR(SEARCH("N",AE21)))</formula>
    </cfRule>
  </conditionalFormatting>
  <conditionalFormatting sqref="V33:W33">
    <cfRule type="containsText" dxfId="19903" priority="2610" operator="containsText" text="21">
      <formula>NOT(ISERROR(SEARCH("21",V33)))</formula>
    </cfRule>
    <cfRule type="cellIs" dxfId="19902" priority="2611" operator="equal">
      <formula>"F"</formula>
    </cfRule>
    <cfRule type="containsText" dxfId="19901" priority="2612" operator="containsText" text="CA">
      <formula>NOT(ISERROR(SEARCH("CA",V33)))</formula>
    </cfRule>
    <cfRule type="cellIs" dxfId="19900" priority="2613" operator="equal">
      <formula>"LD"</formula>
    </cfRule>
    <cfRule type="containsText" dxfId="19899" priority="2614" operator="containsText" text="V">
      <formula>NOT(ISERROR(SEARCH("V",V33)))</formula>
    </cfRule>
    <cfRule type="containsText" dxfId="19898" priority="2615" operator="containsText" text="P">
      <formula>NOT(ISERROR(SEARCH("P",V33)))</formula>
    </cfRule>
    <cfRule type="cellIs" dxfId="19897" priority="2616" operator="equal">
      <formula>"LL"</formula>
    </cfRule>
    <cfRule type="cellIs" dxfId="19896" priority="2617" operator="equal">
      <formula>"AT"</formula>
    </cfRule>
    <cfRule type="containsText" dxfId="19895" priority="2618" operator="containsText" text="B">
      <formula>NOT(ISERROR(SEARCH("B",V33)))</formula>
    </cfRule>
    <cfRule type="cellIs" dxfId="19894" priority="2619" operator="equal">
      <formula>"L"</formula>
    </cfRule>
    <cfRule type="containsText" dxfId="19893" priority="2620" operator="containsText" text="N">
      <formula>NOT(ISERROR(SEARCH("N",V33)))</formula>
    </cfRule>
  </conditionalFormatting>
  <conditionalFormatting sqref="AB33:AC33">
    <cfRule type="containsText" dxfId="19892" priority="2599" operator="containsText" text="21">
      <formula>NOT(ISERROR(SEARCH("21",AB33)))</formula>
    </cfRule>
    <cfRule type="cellIs" dxfId="19891" priority="2600" operator="equal">
      <formula>"F"</formula>
    </cfRule>
    <cfRule type="containsText" dxfId="19890" priority="2601" operator="containsText" text="CA">
      <formula>NOT(ISERROR(SEARCH("CA",AB33)))</formula>
    </cfRule>
    <cfRule type="cellIs" dxfId="19889" priority="2602" operator="equal">
      <formula>"LD"</formula>
    </cfRule>
    <cfRule type="containsText" dxfId="19888" priority="2603" operator="containsText" text="V">
      <formula>NOT(ISERROR(SEARCH("V",AB33)))</formula>
    </cfRule>
    <cfRule type="containsText" dxfId="19887" priority="2604" operator="containsText" text="P">
      <formula>NOT(ISERROR(SEARCH("P",AB33)))</formula>
    </cfRule>
    <cfRule type="cellIs" dxfId="19886" priority="2605" operator="equal">
      <formula>"LL"</formula>
    </cfRule>
    <cfRule type="cellIs" dxfId="19885" priority="2606" operator="equal">
      <formula>"AT"</formula>
    </cfRule>
    <cfRule type="containsText" dxfId="19884" priority="2607" operator="containsText" text="B">
      <formula>NOT(ISERROR(SEARCH("B",AB33)))</formula>
    </cfRule>
    <cfRule type="cellIs" dxfId="19883" priority="2608" operator="equal">
      <formula>"L"</formula>
    </cfRule>
    <cfRule type="containsText" dxfId="19882" priority="2609" operator="containsText" text="N">
      <formula>NOT(ISERROR(SEARCH("N",AB33)))</formula>
    </cfRule>
  </conditionalFormatting>
  <conditionalFormatting sqref="AK33">
    <cfRule type="containsText" dxfId="19881" priority="2588" operator="containsText" text="21">
      <formula>NOT(ISERROR(SEARCH("21",AK33)))</formula>
    </cfRule>
    <cfRule type="cellIs" dxfId="19880" priority="2589" operator="equal">
      <formula>"F"</formula>
    </cfRule>
    <cfRule type="containsText" dxfId="19879" priority="2590" operator="containsText" text="CA">
      <formula>NOT(ISERROR(SEARCH("CA",AK33)))</formula>
    </cfRule>
    <cfRule type="cellIs" dxfId="19878" priority="2591" operator="equal">
      <formula>"LD"</formula>
    </cfRule>
    <cfRule type="containsText" dxfId="19877" priority="2592" operator="containsText" text="V">
      <formula>NOT(ISERROR(SEARCH("V",AK33)))</formula>
    </cfRule>
    <cfRule type="containsText" dxfId="19876" priority="2593" operator="containsText" text="P">
      <formula>NOT(ISERROR(SEARCH("P",AK33)))</formula>
    </cfRule>
    <cfRule type="cellIs" dxfId="19875" priority="2594" operator="equal">
      <formula>"LL"</formula>
    </cfRule>
    <cfRule type="cellIs" dxfId="19874" priority="2595" operator="equal">
      <formula>"AT"</formula>
    </cfRule>
    <cfRule type="containsText" dxfId="19873" priority="2596" operator="containsText" text="B">
      <formula>NOT(ISERROR(SEARCH("B",AK33)))</formula>
    </cfRule>
    <cfRule type="cellIs" dxfId="19872" priority="2597" operator="equal">
      <formula>"L"</formula>
    </cfRule>
    <cfRule type="containsText" dxfId="19871" priority="2598" operator="containsText" text="N">
      <formula>NOT(ISERROR(SEARCH("N",AK33)))</formula>
    </cfRule>
  </conditionalFormatting>
  <conditionalFormatting sqref="AH33">
    <cfRule type="containsText" dxfId="19870" priority="2577" operator="containsText" text="21">
      <formula>NOT(ISERROR(SEARCH("21",AH33)))</formula>
    </cfRule>
    <cfRule type="cellIs" dxfId="19869" priority="2578" operator="equal">
      <formula>"F"</formula>
    </cfRule>
    <cfRule type="containsText" dxfId="19868" priority="2579" operator="containsText" text="CA">
      <formula>NOT(ISERROR(SEARCH("CA",AH33)))</formula>
    </cfRule>
    <cfRule type="cellIs" dxfId="19867" priority="2580" operator="equal">
      <formula>"LD"</formula>
    </cfRule>
    <cfRule type="containsText" dxfId="19866" priority="2581" operator="containsText" text="V">
      <formula>NOT(ISERROR(SEARCH("V",AH33)))</formula>
    </cfRule>
    <cfRule type="containsText" dxfId="19865" priority="2582" operator="containsText" text="P">
      <formula>NOT(ISERROR(SEARCH("P",AH33)))</formula>
    </cfRule>
    <cfRule type="cellIs" dxfId="19864" priority="2583" operator="equal">
      <formula>"LL"</formula>
    </cfRule>
    <cfRule type="cellIs" dxfId="19863" priority="2584" operator="equal">
      <formula>"AT"</formula>
    </cfRule>
    <cfRule type="containsText" dxfId="19862" priority="2585" operator="containsText" text="B">
      <formula>NOT(ISERROR(SEARCH("B",AH33)))</formula>
    </cfRule>
    <cfRule type="cellIs" dxfId="19861" priority="2586" operator="equal">
      <formula>"L"</formula>
    </cfRule>
    <cfRule type="containsText" dxfId="19860" priority="2587" operator="containsText" text="N">
      <formula>NOT(ISERROR(SEARCH("N",AH33)))</formula>
    </cfRule>
  </conditionalFormatting>
  <conditionalFormatting sqref="Z33:AA33">
    <cfRule type="containsText" dxfId="19859" priority="2566" operator="containsText" text="21">
      <formula>NOT(ISERROR(SEARCH("21",Z33)))</formula>
    </cfRule>
    <cfRule type="cellIs" dxfId="19858" priority="2567" operator="equal">
      <formula>"F"</formula>
    </cfRule>
    <cfRule type="containsText" dxfId="19857" priority="2568" operator="containsText" text="CA">
      <formula>NOT(ISERROR(SEARCH("CA",Z33)))</formula>
    </cfRule>
    <cfRule type="cellIs" dxfId="19856" priority="2569" operator="equal">
      <formula>"LD"</formula>
    </cfRule>
    <cfRule type="containsText" dxfId="19855" priority="2570" operator="containsText" text="V">
      <formula>NOT(ISERROR(SEARCH("V",Z33)))</formula>
    </cfRule>
    <cfRule type="containsText" dxfId="19854" priority="2571" operator="containsText" text="P">
      <formula>NOT(ISERROR(SEARCH("P",Z33)))</formula>
    </cfRule>
    <cfRule type="cellIs" dxfId="19853" priority="2572" operator="equal">
      <formula>"LL"</formula>
    </cfRule>
    <cfRule type="cellIs" dxfId="19852" priority="2573" operator="equal">
      <formula>"AT"</formula>
    </cfRule>
    <cfRule type="containsText" dxfId="19851" priority="2574" operator="containsText" text="B">
      <formula>NOT(ISERROR(SEARCH("B",Z33)))</formula>
    </cfRule>
    <cfRule type="cellIs" dxfId="19850" priority="2575" operator="equal">
      <formula>"L"</formula>
    </cfRule>
    <cfRule type="containsText" dxfId="19849" priority="2576" operator="containsText" text="N">
      <formula>NOT(ISERROR(SEARCH("N",Z33)))</formula>
    </cfRule>
  </conditionalFormatting>
  <conditionalFormatting sqref="AG37:AH37 Z37:AC37 T37:V37">
    <cfRule type="containsText" dxfId="19848" priority="2555" operator="containsText" text="21">
      <formula>NOT(ISERROR(SEARCH("21",T37)))</formula>
    </cfRule>
    <cfRule type="cellIs" dxfId="19847" priority="2556" operator="equal">
      <formula>"F"</formula>
    </cfRule>
    <cfRule type="containsText" dxfId="19846" priority="2557" operator="containsText" text="CA">
      <formula>NOT(ISERROR(SEARCH("CA",T37)))</formula>
    </cfRule>
    <cfRule type="cellIs" dxfId="19845" priority="2558" operator="equal">
      <formula>"LD"</formula>
    </cfRule>
    <cfRule type="containsText" dxfId="19844" priority="2559" operator="containsText" text="V">
      <formula>NOT(ISERROR(SEARCH("V",T37)))</formula>
    </cfRule>
    <cfRule type="containsText" dxfId="19843" priority="2560" operator="containsText" text="P">
      <formula>NOT(ISERROR(SEARCH("P",T37)))</formula>
    </cfRule>
    <cfRule type="cellIs" dxfId="19842" priority="2561" operator="equal">
      <formula>"LL"</formula>
    </cfRule>
    <cfRule type="cellIs" dxfId="19841" priority="2562" operator="equal">
      <formula>"AT"</formula>
    </cfRule>
    <cfRule type="containsText" dxfId="19840" priority="2563" operator="containsText" text="B">
      <formula>NOT(ISERROR(SEARCH("B",T37)))</formula>
    </cfRule>
    <cfRule type="cellIs" dxfId="19839" priority="2564" operator="equal">
      <formula>"L"</formula>
    </cfRule>
    <cfRule type="containsText" dxfId="19838" priority="2565" operator="containsText" text="N">
      <formula>NOT(ISERROR(SEARCH("N",T37)))</formula>
    </cfRule>
  </conditionalFormatting>
  <conditionalFormatting sqref="P37">
    <cfRule type="containsText" dxfId="19837" priority="2544" operator="containsText" text="21">
      <formula>NOT(ISERROR(SEARCH("21",P37)))</formula>
    </cfRule>
    <cfRule type="cellIs" dxfId="19836" priority="2545" operator="equal">
      <formula>"F"</formula>
    </cfRule>
    <cfRule type="containsText" dxfId="19835" priority="2546" operator="containsText" text="CA">
      <formula>NOT(ISERROR(SEARCH("CA",P37)))</formula>
    </cfRule>
    <cfRule type="cellIs" dxfId="19834" priority="2547" operator="equal">
      <formula>"LD"</formula>
    </cfRule>
    <cfRule type="containsText" dxfId="19833" priority="2548" operator="containsText" text="V">
      <formula>NOT(ISERROR(SEARCH("V",P37)))</formula>
    </cfRule>
    <cfRule type="containsText" dxfId="19832" priority="2549" operator="containsText" text="P">
      <formula>NOT(ISERROR(SEARCH("P",P37)))</formula>
    </cfRule>
    <cfRule type="cellIs" dxfId="19831" priority="2550" operator="equal">
      <formula>"LL"</formula>
    </cfRule>
    <cfRule type="cellIs" dxfId="19830" priority="2551" operator="equal">
      <formula>"AT"</formula>
    </cfRule>
    <cfRule type="containsText" dxfId="19829" priority="2552" operator="containsText" text="B">
      <formula>NOT(ISERROR(SEARCH("B",P37)))</formula>
    </cfRule>
    <cfRule type="cellIs" dxfId="19828" priority="2553" operator="equal">
      <formula>"L"</formula>
    </cfRule>
    <cfRule type="containsText" dxfId="19827" priority="2554" operator="containsText" text="N">
      <formula>NOT(ISERROR(SEARCH("N",P37)))</formula>
    </cfRule>
  </conditionalFormatting>
  <conditionalFormatting sqref="M37:N37">
    <cfRule type="containsText" dxfId="19826" priority="2533" operator="containsText" text="21">
      <formula>NOT(ISERROR(SEARCH("21",M37)))</formula>
    </cfRule>
    <cfRule type="cellIs" dxfId="19825" priority="2534" operator="equal">
      <formula>"F"</formula>
    </cfRule>
    <cfRule type="containsText" dxfId="19824" priority="2535" operator="containsText" text="CA">
      <formula>NOT(ISERROR(SEARCH("CA",M37)))</formula>
    </cfRule>
    <cfRule type="cellIs" dxfId="19823" priority="2536" operator="equal">
      <formula>"LD"</formula>
    </cfRule>
    <cfRule type="containsText" dxfId="19822" priority="2537" operator="containsText" text="V">
      <formula>NOT(ISERROR(SEARCH("V",M37)))</formula>
    </cfRule>
    <cfRule type="containsText" dxfId="19821" priority="2538" operator="containsText" text="P">
      <formula>NOT(ISERROR(SEARCH("P",M37)))</formula>
    </cfRule>
    <cfRule type="cellIs" dxfId="19820" priority="2539" operator="equal">
      <formula>"LL"</formula>
    </cfRule>
    <cfRule type="cellIs" dxfId="19819" priority="2540" operator="equal">
      <formula>"AT"</formula>
    </cfRule>
    <cfRule type="containsText" dxfId="19818" priority="2541" operator="containsText" text="B">
      <formula>NOT(ISERROR(SEARCH("B",M37)))</formula>
    </cfRule>
    <cfRule type="cellIs" dxfId="19817" priority="2542" operator="equal">
      <formula>"L"</formula>
    </cfRule>
    <cfRule type="containsText" dxfId="19816" priority="2543" operator="containsText" text="N">
      <formula>NOT(ISERROR(SEARCH("N",M37)))</formula>
    </cfRule>
  </conditionalFormatting>
  <conditionalFormatting sqref="U43:W43">
    <cfRule type="containsText" dxfId="19815" priority="2511" operator="containsText" text="21">
      <formula>NOT(ISERROR(SEARCH("21",U43)))</formula>
    </cfRule>
    <cfRule type="cellIs" dxfId="19814" priority="2512" operator="equal">
      <formula>"F"</formula>
    </cfRule>
    <cfRule type="containsText" dxfId="19813" priority="2513" operator="containsText" text="CA">
      <formula>NOT(ISERROR(SEARCH("CA",U43)))</formula>
    </cfRule>
    <cfRule type="cellIs" dxfId="19812" priority="2514" operator="equal">
      <formula>"LD"</formula>
    </cfRule>
    <cfRule type="containsText" dxfId="19811" priority="2515" operator="containsText" text="V">
      <formula>NOT(ISERROR(SEARCH("V",U43)))</formula>
    </cfRule>
    <cfRule type="containsText" dxfId="19810" priority="2516" operator="containsText" text="P">
      <formula>NOT(ISERROR(SEARCH("P",U43)))</formula>
    </cfRule>
    <cfRule type="cellIs" dxfId="19809" priority="2517" operator="equal">
      <formula>"LL"</formula>
    </cfRule>
    <cfRule type="cellIs" dxfId="19808" priority="2518" operator="equal">
      <formula>"AT"</formula>
    </cfRule>
    <cfRule type="containsText" dxfId="19807" priority="2519" operator="containsText" text="B">
      <formula>NOT(ISERROR(SEARCH("B",U43)))</formula>
    </cfRule>
    <cfRule type="cellIs" dxfId="19806" priority="2520" operator="equal">
      <formula>"L"</formula>
    </cfRule>
    <cfRule type="containsText" dxfId="19805" priority="2521" operator="containsText" text="N">
      <formula>NOT(ISERROR(SEARCH("N",U43)))</formula>
    </cfRule>
  </conditionalFormatting>
  <conditionalFormatting sqref="X43:AA43">
    <cfRule type="containsText" dxfId="19804" priority="2500" operator="containsText" text="21">
      <formula>NOT(ISERROR(SEARCH("21",X43)))</formula>
    </cfRule>
    <cfRule type="cellIs" dxfId="19803" priority="2501" operator="equal">
      <formula>"F"</formula>
    </cfRule>
    <cfRule type="containsText" dxfId="19802" priority="2502" operator="containsText" text="CA">
      <formula>NOT(ISERROR(SEARCH("CA",X43)))</formula>
    </cfRule>
    <cfRule type="cellIs" dxfId="19801" priority="2503" operator="equal">
      <formula>"LD"</formula>
    </cfRule>
    <cfRule type="containsText" dxfId="19800" priority="2504" operator="containsText" text="V">
      <formula>NOT(ISERROR(SEARCH("V",X43)))</formula>
    </cfRule>
    <cfRule type="containsText" dxfId="19799" priority="2505" operator="containsText" text="P">
      <formula>NOT(ISERROR(SEARCH("P",X43)))</formula>
    </cfRule>
    <cfRule type="cellIs" dxfId="19798" priority="2506" operator="equal">
      <formula>"LL"</formula>
    </cfRule>
    <cfRule type="cellIs" dxfId="19797" priority="2507" operator="equal">
      <formula>"AT"</formula>
    </cfRule>
    <cfRule type="containsText" dxfId="19796" priority="2508" operator="containsText" text="B">
      <formula>NOT(ISERROR(SEARCH("B",X43)))</formula>
    </cfRule>
    <cfRule type="cellIs" dxfId="19795" priority="2509" operator="equal">
      <formula>"L"</formula>
    </cfRule>
    <cfRule type="containsText" dxfId="19794" priority="2510" operator="containsText" text="N">
      <formula>NOT(ISERROR(SEARCH("N",X43)))</formula>
    </cfRule>
  </conditionalFormatting>
  <conditionalFormatting sqref="AB43:AF43">
    <cfRule type="containsText" dxfId="19793" priority="2489" operator="containsText" text="21">
      <formula>NOT(ISERROR(SEARCH("21",AB43)))</formula>
    </cfRule>
    <cfRule type="cellIs" dxfId="19792" priority="2490" operator="equal">
      <formula>"F"</formula>
    </cfRule>
    <cfRule type="containsText" dxfId="19791" priority="2491" operator="containsText" text="CA">
      <formula>NOT(ISERROR(SEARCH("CA",AB43)))</formula>
    </cfRule>
    <cfRule type="cellIs" dxfId="19790" priority="2492" operator="equal">
      <formula>"LD"</formula>
    </cfRule>
    <cfRule type="containsText" dxfId="19789" priority="2493" operator="containsText" text="V">
      <formula>NOT(ISERROR(SEARCH("V",AB43)))</formula>
    </cfRule>
    <cfRule type="containsText" dxfId="19788" priority="2494" operator="containsText" text="P">
      <formula>NOT(ISERROR(SEARCH("P",AB43)))</formula>
    </cfRule>
    <cfRule type="cellIs" dxfId="19787" priority="2495" operator="equal">
      <formula>"LL"</formula>
    </cfRule>
    <cfRule type="cellIs" dxfId="19786" priority="2496" operator="equal">
      <formula>"AT"</formula>
    </cfRule>
    <cfRule type="containsText" dxfId="19785" priority="2497" operator="containsText" text="B">
      <formula>NOT(ISERROR(SEARCH("B",AB43)))</formula>
    </cfRule>
    <cfRule type="cellIs" dxfId="19784" priority="2498" operator="equal">
      <formula>"L"</formula>
    </cfRule>
    <cfRule type="containsText" dxfId="19783" priority="2499" operator="containsText" text="N">
      <formula>NOT(ISERROR(SEARCH("N",AB43)))</formula>
    </cfRule>
  </conditionalFormatting>
  <conditionalFormatting sqref="P51:Q51 P53:U53 AJ53:AK53 AK51 S51:AI51">
    <cfRule type="containsText" dxfId="19782" priority="2478" operator="containsText" text="21">
      <formula>NOT(ISERROR(SEARCH("21",P51)))</formula>
    </cfRule>
    <cfRule type="cellIs" dxfId="19781" priority="2479" operator="equal">
      <formula>"F"</formula>
    </cfRule>
    <cfRule type="containsText" dxfId="19780" priority="2480" operator="containsText" text="CA">
      <formula>NOT(ISERROR(SEARCH("CA",P51)))</formula>
    </cfRule>
    <cfRule type="cellIs" dxfId="19779" priority="2481" operator="equal">
      <formula>"LD"</formula>
    </cfRule>
    <cfRule type="containsText" dxfId="19778" priority="2482" operator="containsText" text="V">
      <formula>NOT(ISERROR(SEARCH("V",P51)))</formula>
    </cfRule>
    <cfRule type="containsText" dxfId="19777" priority="2483" operator="containsText" text="P">
      <formula>NOT(ISERROR(SEARCH("P",P51)))</formula>
    </cfRule>
    <cfRule type="cellIs" dxfId="19776" priority="2484" operator="equal">
      <formula>"LL"</formula>
    </cfRule>
    <cfRule type="cellIs" dxfId="19775" priority="2485" operator="equal">
      <formula>"AT"</formula>
    </cfRule>
    <cfRule type="containsText" dxfId="19774" priority="2486" operator="containsText" text="B">
      <formula>NOT(ISERROR(SEARCH("B",P51)))</formula>
    </cfRule>
    <cfRule type="cellIs" dxfId="19773" priority="2487" operator="equal">
      <formula>"L"</formula>
    </cfRule>
    <cfRule type="containsText" dxfId="19772" priority="2488" operator="containsText" text="N">
      <formula>NOT(ISERROR(SEARCH("N",P51)))</formula>
    </cfRule>
  </conditionalFormatting>
  <conditionalFormatting sqref="G53:O53">
    <cfRule type="containsText" dxfId="19771" priority="2442" operator="containsText" text="21">
      <formula>NOT(ISERROR(SEARCH("21",G53)))</formula>
    </cfRule>
    <cfRule type="cellIs" dxfId="19770" priority="2443" operator="equal">
      <formula>"F"</formula>
    </cfRule>
    <cfRule type="containsText" dxfId="19769" priority="2444" operator="containsText" text="CA">
      <formula>NOT(ISERROR(SEARCH("CA",G53)))</formula>
    </cfRule>
    <cfRule type="cellIs" dxfId="19768" priority="2445" operator="equal">
      <formula>"LD"</formula>
    </cfRule>
    <cfRule type="containsText" dxfId="19767" priority="2446" operator="containsText" text="V">
      <formula>NOT(ISERROR(SEARCH("V",G53)))</formula>
    </cfRule>
    <cfRule type="containsText" dxfId="19766" priority="2447" operator="containsText" text="P">
      <formula>NOT(ISERROR(SEARCH("P",G53)))</formula>
    </cfRule>
    <cfRule type="cellIs" dxfId="19765" priority="2448" operator="equal">
      <formula>"LL"</formula>
    </cfRule>
    <cfRule type="cellIs" dxfId="19764" priority="2449" operator="equal">
      <formula>"AT"</formula>
    </cfRule>
    <cfRule type="containsText" dxfId="19763" priority="2450" operator="containsText" text="B">
      <formula>NOT(ISERROR(SEARCH("B",G53)))</formula>
    </cfRule>
    <cfRule type="cellIs" dxfId="19762" priority="2451" operator="equal">
      <formula>"L"</formula>
    </cfRule>
    <cfRule type="containsText" dxfId="19761" priority="2452" operator="containsText" text="N">
      <formula>NOT(ISERROR(SEARCH("N",G53)))</formula>
    </cfRule>
  </conditionalFormatting>
  <conditionalFormatting sqref="G52">
    <cfRule type="containsText" dxfId="19760" priority="2431" operator="containsText" text="21">
      <formula>NOT(ISERROR(SEARCH("21",G52)))</formula>
    </cfRule>
    <cfRule type="cellIs" dxfId="19759" priority="2432" operator="equal">
      <formula>"F"</formula>
    </cfRule>
    <cfRule type="containsText" dxfId="19758" priority="2433" operator="containsText" text="CA">
      <formula>NOT(ISERROR(SEARCH("CA",G52)))</formula>
    </cfRule>
    <cfRule type="cellIs" dxfId="19757" priority="2434" operator="equal">
      <formula>"LD"</formula>
    </cfRule>
    <cfRule type="containsText" dxfId="19756" priority="2435" operator="containsText" text="V">
      <formula>NOT(ISERROR(SEARCH("V",G52)))</formula>
    </cfRule>
    <cfRule type="containsText" dxfId="19755" priority="2436" operator="containsText" text="P">
      <formula>NOT(ISERROR(SEARCH("P",G52)))</formula>
    </cfRule>
    <cfRule type="cellIs" dxfId="19754" priority="2437" operator="equal">
      <formula>"LL"</formula>
    </cfRule>
    <cfRule type="cellIs" dxfId="19753" priority="2438" operator="equal">
      <formula>"AT"</formula>
    </cfRule>
    <cfRule type="containsText" dxfId="19752" priority="2439" operator="containsText" text="B">
      <formula>NOT(ISERROR(SEARCH("B",G52)))</formula>
    </cfRule>
    <cfRule type="cellIs" dxfId="19751" priority="2440" operator="equal">
      <formula>"L"</formula>
    </cfRule>
    <cfRule type="containsText" dxfId="19750" priority="2441" operator="containsText" text="N">
      <formula>NOT(ISERROR(SEARCH("N",G52)))</formula>
    </cfRule>
  </conditionalFormatting>
  <conditionalFormatting sqref="G51">
    <cfRule type="containsText" dxfId="19749" priority="2398" operator="containsText" text="21">
      <formula>NOT(ISERROR(SEARCH("21",G51)))</formula>
    </cfRule>
    <cfRule type="cellIs" dxfId="19748" priority="2399" operator="equal">
      <formula>"F"</formula>
    </cfRule>
    <cfRule type="containsText" dxfId="19747" priority="2400" operator="containsText" text="CA">
      <formula>NOT(ISERROR(SEARCH("CA",G51)))</formula>
    </cfRule>
    <cfRule type="cellIs" dxfId="19746" priority="2401" operator="equal">
      <formula>"LD"</formula>
    </cfRule>
    <cfRule type="containsText" dxfId="19745" priority="2402" operator="containsText" text="V">
      <formula>NOT(ISERROR(SEARCH("V",G51)))</formula>
    </cfRule>
    <cfRule type="containsText" dxfId="19744" priority="2403" operator="containsText" text="P">
      <formula>NOT(ISERROR(SEARCH("P",G51)))</formula>
    </cfRule>
    <cfRule type="cellIs" dxfId="19743" priority="2404" operator="equal">
      <formula>"LL"</formula>
    </cfRule>
    <cfRule type="cellIs" dxfId="19742" priority="2405" operator="equal">
      <formula>"AT"</formula>
    </cfRule>
    <cfRule type="containsText" dxfId="19741" priority="2406" operator="containsText" text="B">
      <formula>NOT(ISERROR(SEARCH("B",G51)))</formula>
    </cfRule>
    <cfRule type="cellIs" dxfId="19740" priority="2407" operator="equal">
      <formula>"L"</formula>
    </cfRule>
    <cfRule type="containsText" dxfId="19739" priority="2408" operator="containsText" text="N">
      <formula>NOT(ISERROR(SEARCH("N",G51)))</formula>
    </cfRule>
  </conditionalFormatting>
  <conditionalFormatting sqref="I51">
    <cfRule type="containsText" dxfId="19738" priority="2420" operator="containsText" text="21">
      <formula>NOT(ISERROR(SEARCH("21",I51)))</formula>
    </cfRule>
    <cfRule type="cellIs" dxfId="19737" priority="2421" operator="equal">
      <formula>"F"</formula>
    </cfRule>
    <cfRule type="containsText" dxfId="19736" priority="2422" operator="containsText" text="CA">
      <formula>NOT(ISERROR(SEARCH("CA",I51)))</formula>
    </cfRule>
    <cfRule type="cellIs" dxfId="19735" priority="2423" operator="equal">
      <formula>"LD"</formula>
    </cfRule>
    <cfRule type="containsText" dxfId="19734" priority="2424" operator="containsText" text="V">
      <formula>NOT(ISERROR(SEARCH("V",I51)))</formula>
    </cfRule>
    <cfRule type="containsText" dxfId="19733" priority="2425" operator="containsText" text="P">
      <formula>NOT(ISERROR(SEARCH("P",I51)))</formula>
    </cfRule>
    <cfRule type="cellIs" dxfId="19732" priority="2426" operator="equal">
      <formula>"LL"</formula>
    </cfRule>
    <cfRule type="cellIs" dxfId="19731" priority="2427" operator="equal">
      <formula>"AT"</formula>
    </cfRule>
    <cfRule type="containsText" dxfId="19730" priority="2428" operator="containsText" text="B">
      <formula>NOT(ISERROR(SEARCH("B",I51)))</formula>
    </cfRule>
    <cfRule type="cellIs" dxfId="19729" priority="2429" operator="equal">
      <formula>"L"</formula>
    </cfRule>
    <cfRule type="containsText" dxfId="19728" priority="2430" operator="containsText" text="N">
      <formula>NOT(ISERROR(SEARCH("N",I51)))</formula>
    </cfRule>
  </conditionalFormatting>
  <conditionalFormatting sqref="J51:O51">
    <cfRule type="containsText" dxfId="19727" priority="2409" operator="containsText" text="21">
      <formula>NOT(ISERROR(SEARCH("21",J51)))</formula>
    </cfRule>
    <cfRule type="cellIs" dxfId="19726" priority="2410" operator="equal">
      <formula>"F"</formula>
    </cfRule>
    <cfRule type="containsText" dxfId="19725" priority="2411" operator="containsText" text="CA">
      <formula>NOT(ISERROR(SEARCH("CA",J51)))</formula>
    </cfRule>
    <cfRule type="cellIs" dxfId="19724" priority="2412" operator="equal">
      <formula>"LD"</formula>
    </cfRule>
    <cfRule type="containsText" dxfId="19723" priority="2413" operator="containsText" text="V">
      <formula>NOT(ISERROR(SEARCH("V",J51)))</formula>
    </cfRule>
    <cfRule type="containsText" dxfId="19722" priority="2414" operator="containsText" text="P">
      <formula>NOT(ISERROR(SEARCH("P",J51)))</formula>
    </cfRule>
    <cfRule type="cellIs" dxfId="19721" priority="2415" operator="equal">
      <formula>"LL"</formula>
    </cfRule>
    <cfRule type="cellIs" dxfId="19720" priority="2416" operator="equal">
      <formula>"AT"</formula>
    </cfRule>
    <cfRule type="containsText" dxfId="19719" priority="2417" operator="containsText" text="B">
      <formula>NOT(ISERROR(SEARCH("B",J51)))</formula>
    </cfRule>
    <cfRule type="cellIs" dxfId="19718" priority="2418" operator="equal">
      <formula>"L"</formula>
    </cfRule>
    <cfRule type="containsText" dxfId="19717" priority="2419" operator="containsText" text="N">
      <formula>NOT(ISERROR(SEARCH("N",J51)))</formula>
    </cfRule>
  </conditionalFormatting>
  <conditionalFormatting sqref="G47">
    <cfRule type="containsText" dxfId="19716" priority="2354" operator="containsText" text="21">
      <formula>NOT(ISERROR(SEARCH("21",G47)))</formula>
    </cfRule>
    <cfRule type="cellIs" dxfId="19715" priority="2355" operator="equal">
      <formula>"F"</formula>
    </cfRule>
    <cfRule type="containsText" dxfId="19714" priority="2356" operator="containsText" text="CA">
      <formula>NOT(ISERROR(SEARCH("CA",G47)))</formula>
    </cfRule>
    <cfRule type="cellIs" dxfId="19713" priority="2357" operator="equal">
      <formula>"LD"</formula>
    </cfRule>
    <cfRule type="containsText" dxfId="19712" priority="2358" operator="containsText" text="V">
      <formula>NOT(ISERROR(SEARCH("V",G47)))</formula>
    </cfRule>
    <cfRule type="containsText" dxfId="19711" priority="2359" operator="containsText" text="P">
      <formula>NOT(ISERROR(SEARCH("P",G47)))</formula>
    </cfRule>
    <cfRule type="cellIs" dxfId="19710" priority="2360" operator="equal">
      <formula>"LL"</formula>
    </cfRule>
    <cfRule type="cellIs" dxfId="19709" priority="2361" operator="equal">
      <formula>"AT"</formula>
    </cfRule>
    <cfRule type="containsText" dxfId="19708" priority="2362" operator="containsText" text="B">
      <formula>NOT(ISERROR(SEARCH("B",G47)))</formula>
    </cfRule>
    <cfRule type="cellIs" dxfId="19707" priority="2363" operator="equal">
      <formula>"L"</formula>
    </cfRule>
    <cfRule type="containsText" dxfId="19706" priority="2364" operator="containsText" text="N">
      <formula>NOT(ISERROR(SEARCH("N",G47)))</formula>
    </cfRule>
  </conditionalFormatting>
  <conditionalFormatting sqref="P48:U48 W48:AC48 R50:T50 V50:W50 Y50:AB50 P49:P50 AF48:AK48 T49 V49:AK49">
    <cfRule type="containsText" dxfId="19705" priority="2318" operator="containsText" text="21">
      <formula>NOT(ISERROR(SEARCH("21",P48)))</formula>
    </cfRule>
    <cfRule type="cellIs" dxfId="19704" priority="2319" operator="equal">
      <formula>"F"</formula>
    </cfRule>
    <cfRule type="containsText" dxfId="19703" priority="2320" operator="containsText" text="CA">
      <formula>NOT(ISERROR(SEARCH("CA",P48)))</formula>
    </cfRule>
    <cfRule type="cellIs" dxfId="19702" priority="2321" operator="equal">
      <formula>"LD"</formula>
    </cfRule>
    <cfRule type="containsText" dxfId="19701" priority="2322" operator="containsText" text="V">
      <formula>NOT(ISERROR(SEARCH("V",P48)))</formula>
    </cfRule>
    <cfRule type="containsText" dxfId="19700" priority="2323" operator="containsText" text="P">
      <formula>NOT(ISERROR(SEARCH("P",P48)))</formula>
    </cfRule>
    <cfRule type="cellIs" dxfId="19699" priority="2324" operator="equal">
      <formula>"LL"</formula>
    </cfRule>
    <cfRule type="cellIs" dxfId="19698" priority="2325" operator="equal">
      <formula>"AT"</formula>
    </cfRule>
    <cfRule type="containsText" dxfId="19697" priority="2326" operator="containsText" text="B">
      <formula>NOT(ISERROR(SEARCH("B",P48)))</formula>
    </cfRule>
    <cfRule type="cellIs" dxfId="19696" priority="2327" operator="equal">
      <formula>"L"</formula>
    </cfRule>
    <cfRule type="containsText" dxfId="19695" priority="2328" operator="containsText" text="N">
      <formula>NOT(ISERROR(SEARCH("N",P48)))</formula>
    </cfRule>
  </conditionalFormatting>
  <conditionalFormatting sqref="F48:F50">
    <cfRule type="cellIs" dxfId="19694" priority="2317" stopIfTrue="1" operator="equal">
      <formula>0</formula>
    </cfRule>
  </conditionalFormatting>
  <conditionalFormatting sqref="F48:F50">
    <cfRule type="cellIs" dxfId="19693" priority="2316" stopIfTrue="1" operator="equal">
      <formula>0</formula>
    </cfRule>
  </conditionalFormatting>
  <conditionalFormatting sqref="F48:F50">
    <cfRule type="cellIs" dxfId="19692" priority="2315" stopIfTrue="1" operator="equal">
      <formula>0</formula>
    </cfRule>
  </conditionalFormatting>
  <conditionalFormatting sqref="F48:F50">
    <cfRule type="cellIs" dxfId="19691" priority="2314" stopIfTrue="1" operator="equal">
      <formula>0</formula>
    </cfRule>
  </conditionalFormatting>
  <conditionalFormatting sqref="F48:F50">
    <cfRule type="cellIs" dxfId="19690" priority="2313" stopIfTrue="1" operator="equal">
      <formula>0</formula>
    </cfRule>
  </conditionalFormatting>
  <conditionalFormatting sqref="F48:F50">
    <cfRule type="cellIs" dxfId="19689" priority="2312" stopIfTrue="1" operator="equal">
      <formula>0</formula>
    </cfRule>
  </conditionalFormatting>
  <conditionalFormatting sqref="F48:F50">
    <cfRule type="cellIs" dxfId="19688" priority="2311" stopIfTrue="1" operator="equal">
      <formula>0</formula>
    </cfRule>
  </conditionalFormatting>
  <conditionalFormatting sqref="F48:F50">
    <cfRule type="cellIs" dxfId="19687" priority="2310" stopIfTrue="1" operator="equal">
      <formula>0</formula>
    </cfRule>
  </conditionalFormatting>
  <conditionalFormatting sqref="F48:F50">
    <cfRule type="cellIs" dxfId="19686" priority="2309" stopIfTrue="1" operator="equal">
      <formula>0</formula>
    </cfRule>
  </conditionalFormatting>
  <conditionalFormatting sqref="F48:F50">
    <cfRule type="cellIs" dxfId="19685" priority="2308" stopIfTrue="1" operator="equal">
      <formula>0</formula>
    </cfRule>
  </conditionalFormatting>
  <conditionalFormatting sqref="F48:F50">
    <cfRule type="cellIs" dxfId="19684" priority="2307" stopIfTrue="1" operator="equal">
      <formula>0</formula>
    </cfRule>
  </conditionalFormatting>
  <conditionalFormatting sqref="F48:F50">
    <cfRule type="cellIs" dxfId="19683" priority="2306" stopIfTrue="1" operator="equal">
      <formula>0</formula>
    </cfRule>
  </conditionalFormatting>
  <conditionalFormatting sqref="F48:F50">
    <cfRule type="cellIs" dxfId="19682" priority="2305" stopIfTrue="1" operator="equal">
      <formula>0</formula>
    </cfRule>
  </conditionalFormatting>
  <conditionalFormatting sqref="F48:F50">
    <cfRule type="cellIs" dxfId="19681" priority="2304" stopIfTrue="1" operator="equal">
      <formula>0</formula>
    </cfRule>
  </conditionalFormatting>
  <conditionalFormatting sqref="F48:F50">
    <cfRule type="cellIs" dxfId="19680" priority="2303" stopIfTrue="1" operator="equal">
      <formula>0</formula>
    </cfRule>
  </conditionalFormatting>
  <conditionalFormatting sqref="F48:F50">
    <cfRule type="cellIs" dxfId="19679" priority="2302" stopIfTrue="1" operator="equal">
      <formula>0</formula>
    </cfRule>
  </conditionalFormatting>
  <conditionalFormatting sqref="F48:F50">
    <cfRule type="cellIs" dxfId="19678" priority="2301" stopIfTrue="1" operator="equal">
      <formula>0</formula>
    </cfRule>
  </conditionalFormatting>
  <conditionalFormatting sqref="F48:F50">
    <cfRule type="cellIs" dxfId="19677" priority="2300" stopIfTrue="1" operator="equal">
      <formula>0</formula>
    </cfRule>
  </conditionalFormatting>
  <conditionalFormatting sqref="F48:F50">
    <cfRule type="cellIs" dxfId="19676" priority="2299" stopIfTrue="1" operator="equal">
      <formula>0</formula>
    </cfRule>
  </conditionalFormatting>
  <conditionalFormatting sqref="F48:F50">
    <cfRule type="cellIs" dxfId="19675" priority="2298" stopIfTrue="1" operator="equal">
      <formula>0</formula>
    </cfRule>
  </conditionalFormatting>
  <conditionalFormatting sqref="F48:F50">
    <cfRule type="cellIs" dxfId="19674" priority="2297" stopIfTrue="1" operator="equal">
      <formula>0</formula>
    </cfRule>
  </conditionalFormatting>
  <conditionalFormatting sqref="F48:F50">
    <cfRule type="cellIs" dxfId="19673" priority="2296" stopIfTrue="1" operator="equal">
      <formula>0</formula>
    </cfRule>
  </conditionalFormatting>
  <conditionalFormatting sqref="F48:F50">
    <cfRule type="cellIs" dxfId="19672" priority="2295" stopIfTrue="1" operator="equal">
      <formula>0</formula>
    </cfRule>
  </conditionalFormatting>
  <conditionalFormatting sqref="F48:F50">
    <cfRule type="cellIs" dxfId="19671" priority="2294" stopIfTrue="1" operator="equal">
      <formula>0</formula>
    </cfRule>
  </conditionalFormatting>
  <conditionalFormatting sqref="F48:F50">
    <cfRule type="cellIs" dxfId="19670" priority="2293" operator="equal">
      <formula>"V"</formula>
    </cfRule>
  </conditionalFormatting>
  <conditionalFormatting sqref="G50:O50">
    <cfRule type="containsText" dxfId="19669" priority="2282" operator="containsText" text="21">
      <formula>NOT(ISERROR(SEARCH("21",G50)))</formula>
    </cfRule>
    <cfRule type="cellIs" dxfId="19668" priority="2283" operator="equal">
      <formula>"F"</formula>
    </cfRule>
    <cfRule type="containsText" dxfId="19667" priority="2284" operator="containsText" text="CA">
      <formula>NOT(ISERROR(SEARCH("CA",G50)))</formula>
    </cfRule>
    <cfRule type="cellIs" dxfId="19666" priority="2285" operator="equal">
      <formula>"LD"</formula>
    </cfRule>
    <cfRule type="containsText" dxfId="19665" priority="2286" operator="containsText" text="V">
      <formula>NOT(ISERROR(SEARCH("V",G50)))</formula>
    </cfRule>
    <cfRule type="containsText" dxfId="19664" priority="2287" operator="containsText" text="P">
      <formula>NOT(ISERROR(SEARCH("P",G50)))</formula>
    </cfRule>
    <cfRule type="cellIs" dxfId="19663" priority="2288" operator="equal">
      <formula>"LL"</formula>
    </cfRule>
    <cfRule type="cellIs" dxfId="19662" priority="2289" operator="equal">
      <formula>"AT"</formula>
    </cfRule>
    <cfRule type="containsText" dxfId="19661" priority="2290" operator="containsText" text="B">
      <formula>NOT(ISERROR(SEARCH("B",G50)))</formula>
    </cfRule>
    <cfRule type="cellIs" dxfId="19660" priority="2291" operator="equal">
      <formula>"L"</formula>
    </cfRule>
    <cfRule type="containsText" dxfId="19659" priority="2292" operator="containsText" text="N">
      <formula>NOT(ISERROR(SEARCH("N",G50)))</formula>
    </cfRule>
  </conditionalFormatting>
  <conditionalFormatting sqref="G49:O49">
    <cfRule type="containsText" dxfId="19658" priority="2271" operator="containsText" text="21">
      <formula>NOT(ISERROR(SEARCH("21",G49)))</formula>
    </cfRule>
    <cfRule type="cellIs" dxfId="19657" priority="2272" operator="equal">
      <formula>"F"</formula>
    </cfRule>
    <cfRule type="containsText" dxfId="19656" priority="2273" operator="containsText" text="CA">
      <formula>NOT(ISERROR(SEARCH("CA",G49)))</formula>
    </cfRule>
    <cfRule type="cellIs" dxfId="19655" priority="2274" operator="equal">
      <formula>"LD"</formula>
    </cfRule>
    <cfRule type="containsText" dxfId="19654" priority="2275" operator="containsText" text="V">
      <formula>NOT(ISERROR(SEARCH("V",G49)))</formula>
    </cfRule>
    <cfRule type="containsText" dxfId="19653" priority="2276" operator="containsText" text="P">
      <formula>NOT(ISERROR(SEARCH("P",G49)))</formula>
    </cfRule>
    <cfRule type="cellIs" dxfId="19652" priority="2277" operator="equal">
      <formula>"LL"</formula>
    </cfRule>
    <cfRule type="cellIs" dxfId="19651" priority="2278" operator="equal">
      <formula>"AT"</formula>
    </cfRule>
    <cfRule type="containsText" dxfId="19650" priority="2279" operator="containsText" text="B">
      <formula>NOT(ISERROR(SEARCH("B",G49)))</formula>
    </cfRule>
    <cfRule type="cellIs" dxfId="19649" priority="2280" operator="equal">
      <formula>"L"</formula>
    </cfRule>
    <cfRule type="containsText" dxfId="19648" priority="2281" operator="containsText" text="N">
      <formula>NOT(ISERROR(SEARCH("N",G49)))</formula>
    </cfRule>
  </conditionalFormatting>
  <conditionalFormatting sqref="G48">
    <cfRule type="containsText" dxfId="19647" priority="2238" operator="containsText" text="21">
      <formula>NOT(ISERROR(SEARCH("21",G48)))</formula>
    </cfRule>
    <cfRule type="cellIs" dxfId="19646" priority="2239" operator="equal">
      <formula>"F"</formula>
    </cfRule>
    <cfRule type="containsText" dxfId="19645" priority="2240" operator="containsText" text="CA">
      <formula>NOT(ISERROR(SEARCH("CA",G48)))</formula>
    </cfRule>
    <cfRule type="cellIs" dxfId="19644" priority="2241" operator="equal">
      <formula>"LD"</formula>
    </cfRule>
    <cfRule type="containsText" dxfId="19643" priority="2242" operator="containsText" text="V">
      <formula>NOT(ISERROR(SEARCH("V",G48)))</formula>
    </cfRule>
    <cfRule type="containsText" dxfId="19642" priority="2243" operator="containsText" text="P">
      <formula>NOT(ISERROR(SEARCH("P",G48)))</formula>
    </cfRule>
    <cfRule type="cellIs" dxfId="19641" priority="2244" operator="equal">
      <formula>"LL"</formula>
    </cfRule>
    <cfRule type="cellIs" dxfId="19640" priority="2245" operator="equal">
      <formula>"AT"</formula>
    </cfRule>
    <cfRule type="containsText" dxfId="19639" priority="2246" operator="containsText" text="B">
      <formula>NOT(ISERROR(SEARCH("B",G48)))</formula>
    </cfRule>
    <cfRule type="cellIs" dxfId="19638" priority="2247" operator="equal">
      <formula>"L"</formula>
    </cfRule>
    <cfRule type="containsText" dxfId="19637" priority="2248" operator="containsText" text="N">
      <formula>NOT(ISERROR(SEARCH("N",G48)))</formula>
    </cfRule>
  </conditionalFormatting>
  <conditionalFormatting sqref="H48:I48">
    <cfRule type="containsText" dxfId="19636" priority="2260" operator="containsText" text="21">
      <formula>NOT(ISERROR(SEARCH("21",H48)))</formula>
    </cfRule>
    <cfRule type="cellIs" dxfId="19635" priority="2261" operator="equal">
      <formula>"F"</formula>
    </cfRule>
    <cfRule type="containsText" dxfId="19634" priority="2262" operator="containsText" text="CA">
      <formula>NOT(ISERROR(SEARCH("CA",H48)))</formula>
    </cfRule>
    <cfRule type="cellIs" dxfId="19633" priority="2263" operator="equal">
      <formula>"LD"</formula>
    </cfRule>
    <cfRule type="containsText" dxfId="19632" priority="2264" operator="containsText" text="V">
      <formula>NOT(ISERROR(SEARCH("V",H48)))</formula>
    </cfRule>
    <cfRule type="containsText" dxfId="19631" priority="2265" operator="containsText" text="P">
      <formula>NOT(ISERROR(SEARCH("P",H48)))</formula>
    </cfRule>
    <cfRule type="cellIs" dxfId="19630" priority="2266" operator="equal">
      <formula>"LL"</formula>
    </cfRule>
    <cfRule type="cellIs" dxfId="19629" priority="2267" operator="equal">
      <formula>"AT"</formula>
    </cfRule>
    <cfRule type="containsText" dxfId="19628" priority="2268" operator="containsText" text="B">
      <formula>NOT(ISERROR(SEARCH("B",H48)))</formula>
    </cfRule>
    <cfRule type="cellIs" dxfId="19627" priority="2269" operator="equal">
      <formula>"L"</formula>
    </cfRule>
    <cfRule type="containsText" dxfId="19626" priority="2270" operator="containsText" text="N">
      <formula>NOT(ISERROR(SEARCH("N",H48)))</formula>
    </cfRule>
  </conditionalFormatting>
  <conditionalFormatting sqref="J48:L48 O48">
    <cfRule type="containsText" dxfId="19625" priority="2249" operator="containsText" text="21">
      <formula>NOT(ISERROR(SEARCH("21",J48)))</formula>
    </cfRule>
    <cfRule type="cellIs" dxfId="19624" priority="2250" operator="equal">
      <formula>"F"</formula>
    </cfRule>
    <cfRule type="containsText" dxfId="19623" priority="2251" operator="containsText" text="CA">
      <formula>NOT(ISERROR(SEARCH("CA",J48)))</formula>
    </cfRule>
    <cfRule type="cellIs" dxfId="19622" priority="2252" operator="equal">
      <formula>"LD"</formula>
    </cfRule>
    <cfRule type="containsText" dxfId="19621" priority="2253" operator="containsText" text="V">
      <formula>NOT(ISERROR(SEARCH("V",J48)))</formula>
    </cfRule>
    <cfRule type="containsText" dxfId="19620" priority="2254" operator="containsText" text="P">
      <formula>NOT(ISERROR(SEARCH("P",J48)))</formula>
    </cfRule>
    <cfRule type="cellIs" dxfId="19619" priority="2255" operator="equal">
      <formula>"LL"</formula>
    </cfRule>
    <cfRule type="cellIs" dxfId="19618" priority="2256" operator="equal">
      <formula>"AT"</formula>
    </cfRule>
    <cfRule type="containsText" dxfId="19617" priority="2257" operator="containsText" text="B">
      <formula>NOT(ISERROR(SEARCH("B",J48)))</formula>
    </cfRule>
    <cfRule type="cellIs" dxfId="19616" priority="2258" operator="equal">
      <formula>"L"</formula>
    </cfRule>
    <cfRule type="containsText" dxfId="19615" priority="2259" operator="containsText" text="N">
      <formula>NOT(ISERROR(SEARCH("N",J48)))</formula>
    </cfRule>
  </conditionalFormatting>
  <conditionalFormatting sqref="G44:J45">
    <cfRule type="containsText" dxfId="19614" priority="2227" operator="containsText" text="21">
      <formula>NOT(ISERROR(SEARCH("21",G44)))</formula>
    </cfRule>
    <cfRule type="cellIs" dxfId="19613" priority="2228" operator="equal">
      <formula>"F"</formula>
    </cfRule>
    <cfRule type="containsText" dxfId="19612" priority="2229" operator="containsText" text="CA">
      <formula>NOT(ISERROR(SEARCH("CA",G44)))</formula>
    </cfRule>
    <cfRule type="cellIs" dxfId="19611" priority="2230" operator="equal">
      <formula>"LD"</formula>
    </cfRule>
    <cfRule type="containsText" dxfId="19610" priority="2231" operator="containsText" text="V">
      <formula>NOT(ISERROR(SEARCH("V",G44)))</formula>
    </cfRule>
    <cfRule type="containsText" dxfId="19609" priority="2232" operator="containsText" text="P">
      <formula>NOT(ISERROR(SEARCH("P",G44)))</formula>
    </cfRule>
    <cfRule type="cellIs" dxfId="19608" priority="2233" operator="equal">
      <formula>"LL"</formula>
    </cfRule>
    <cfRule type="cellIs" dxfId="19607" priority="2234" operator="equal">
      <formula>"AT"</formula>
    </cfRule>
    <cfRule type="containsText" dxfId="19606" priority="2235" operator="containsText" text="B">
      <formula>NOT(ISERROR(SEARCH("B",G44)))</formula>
    </cfRule>
    <cfRule type="cellIs" dxfId="19605" priority="2236" operator="equal">
      <formula>"L"</formula>
    </cfRule>
    <cfRule type="containsText" dxfId="19604" priority="2237" operator="containsText" text="N">
      <formula>NOT(ISERROR(SEARCH("N",G44)))</formula>
    </cfRule>
  </conditionalFormatting>
  <conditionalFormatting sqref="V32">
    <cfRule type="containsText" dxfId="19603" priority="2216" operator="containsText" text="21">
      <formula>NOT(ISERROR(SEARCH("21",V32)))</formula>
    </cfRule>
    <cfRule type="cellIs" dxfId="19602" priority="2217" operator="equal">
      <formula>"F"</formula>
    </cfRule>
    <cfRule type="containsText" dxfId="19601" priority="2218" operator="containsText" text="CA">
      <formula>NOT(ISERROR(SEARCH("CA",V32)))</formula>
    </cfRule>
    <cfRule type="cellIs" dxfId="19600" priority="2219" operator="equal">
      <formula>"LD"</formula>
    </cfRule>
    <cfRule type="containsText" dxfId="19599" priority="2220" operator="containsText" text="V">
      <formula>NOT(ISERROR(SEARCH("V",V32)))</formula>
    </cfRule>
    <cfRule type="containsText" dxfId="19598" priority="2221" operator="containsText" text="P">
      <formula>NOT(ISERROR(SEARCH("P",V32)))</formula>
    </cfRule>
    <cfRule type="cellIs" dxfId="19597" priority="2222" operator="equal">
      <formula>"LL"</formula>
    </cfRule>
    <cfRule type="cellIs" dxfId="19596" priority="2223" operator="equal">
      <formula>"AT"</formula>
    </cfRule>
    <cfRule type="containsText" dxfId="19595" priority="2224" operator="containsText" text="B">
      <formula>NOT(ISERROR(SEARCH("B",V32)))</formula>
    </cfRule>
    <cfRule type="cellIs" dxfId="19594" priority="2225" operator="equal">
      <formula>"L"</formula>
    </cfRule>
    <cfRule type="containsText" dxfId="19593" priority="2226" operator="containsText" text="N">
      <formula>NOT(ISERROR(SEARCH("N",V32)))</formula>
    </cfRule>
  </conditionalFormatting>
  <conditionalFormatting sqref="N32">
    <cfRule type="containsText" dxfId="19592" priority="2172" operator="containsText" text="21">
      <formula>NOT(ISERROR(SEARCH("21",N32)))</formula>
    </cfRule>
    <cfRule type="cellIs" dxfId="19591" priority="2173" operator="equal">
      <formula>"F"</formula>
    </cfRule>
    <cfRule type="containsText" dxfId="19590" priority="2174" operator="containsText" text="CA">
      <formula>NOT(ISERROR(SEARCH("CA",N32)))</formula>
    </cfRule>
    <cfRule type="cellIs" dxfId="19589" priority="2175" operator="equal">
      <formula>"LD"</formula>
    </cfRule>
    <cfRule type="containsText" dxfId="19588" priority="2176" operator="containsText" text="V">
      <formula>NOT(ISERROR(SEARCH("V",N32)))</formula>
    </cfRule>
    <cfRule type="containsText" dxfId="19587" priority="2177" operator="containsText" text="P">
      <formula>NOT(ISERROR(SEARCH("P",N32)))</formula>
    </cfRule>
    <cfRule type="cellIs" dxfId="19586" priority="2178" operator="equal">
      <formula>"LL"</formula>
    </cfRule>
    <cfRule type="cellIs" dxfId="19585" priority="2179" operator="equal">
      <formula>"AT"</formula>
    </cfRule>
    <cfRule type="containsText" dxfId="19584" priority="2180" operator="containsText" text="B">
      <formula>NOT(ISERROR(SEARCH("B",N32)))</formula>
    </cfRule>
    <cfRule type="cellIs" dxfId="19583" priority="2181" operator="equal">
      <formula>"L"</formula>
    </cfRule>
    <cfRule type="containsText" dxfId="19582" priority="2182" operator="containsText" text="N">
      <formula>NOT(ISERROR(SEARCH("N",N32)))</formula>
    </cfRule>
  </conditionalFormatting>
  <conditionalFormatting sqref="Z11">
    <cfRule type="containsText" dxfId="19581" priority="2161" operator="containsText" text="21">
      <formula>NOT(ISERROR(SEARCH("21",Z11)))</formula>
    </cfRule>
    <cfRule type="cellIs" dxfId="19580" priority="2162" operator="equal">
      <formula>"F"</formula>
    </cfRule>
    <cfRule type="containsText" dxfId="19579" priority="2163" operator="containsText" text="CA">
      <formula>NOT(ISERROR(SEARCH("CA",Z11)))</formula>
    </cfRule>
    <cfRule type="cellIs" dxfId="19578" priority="2164" operator="equal">
      <formula>"LD"</formula>
    </cfRule>
    <cfRule type="containsText" dxfId="19577" priority="2165" operator="containsText" text="V">
      <formula>NOT(ISERROR(SEARCH("V",Z11)))</formula>
    </cfRule>
    <cfRule type="containsText" dxfId="19576" priority="2166" operator="containsText" text="P">
      <formula>NOT(ISERROR(SEARCH("P",Z11)))</formula>
    </cfRule>
    <cfRule type="cellIs" dxfId="19575" priority="2167" operator="equal">
      <formula>"LL"</formula>
    </cfRule>
    <cfRule type="cellIs" dxfId="19574" priority="2168" operator="equal">
      <formula>"AT"</formula>
    </cfRule>
    <cfRule type="containsText" dxfId="19573" priority="2169" operator="containsText" text="B">
      <formula>NOT(ISERROR(SEARCH("B",Z11)))</formula>
    </cfRule>
    <cfRule type="cellIs" dxfId="19572" priority="2170" operator="equal">
      <formula>"L"</formula>
    </cfRule>
    <cfRule type="containsText" dxfId="19571" priority="2171" operator="containsText" text="N">
      <formula>NOT(ISERROR(SEARCH("N",Z11)))</formula>
    </cfRule>
  </conditionalFormatting>
  <conditionalFormatting sqref="AK11">
    <cfRule type="containsText" dxfId="19570" priority="2150" operator="containsText" text="21">
      <formula>NOT(ISERROR(SEARCH("21",AK11)))</formula>
    </cfRule>
    <cfRule type="cellIs" dxfId="19569" priority="2151" operator="equal">
      <formula>"F"</formula>
    </cfRule>
    <cfRule type="containsText" dxfId="19568" priority="2152" operator="containsText" text="CA">
      <formula>NOT(ISERROR(SEARCH("CA",AK11)))</formula>
    </cfRule>
    <cfRule type="cellIs" dxfId="19567" priority="2153" operator="equal">
      <formula>"LD"</formula>
    </cfRule>
    <cfRule type="containsText" dxfId="19566" priority="2154" operator="containsText" text="V">
      <formula>NOT(ISERROR(SEARCH("V",AK11)))</formula>
    </cfRule>
    <cfRule type="containsText" dxfId="19565" priority="2155" operator="containsText" text="P">
      <formula>NOT(ISERROR(SEARCH("P",AK11)))</formula>
    </cfRule>
    <cfRule type="cellIs" dxfId="19564" priority="2156" operator="equal">
      <formula>"LL"</formula>
    </cfRule>
    <cfRule type="cellIs" dxfId="19563" priority="2157" operator="equal">
      <formula>"AT"</formula>
    </cfRule>
    <cfRule type="containsText" dxfId="19562" priority="2158" operator="containsText" text="B">
      <formula>NOT(ISERROR(SEARCH("B",AK11)))</formula>
    </cfRule>
    <cfRule type="cellIs" dxfId="19561" priority="2159" operator="equal">
      <formula>"L"</formula>
    </cfRule>
    <cfRule type="containsText" dxfId="19560" priority="2160" operator="containsText" text="N">
      <formula>NOT(ISERROR(SEARCH("N",AK11)))</formula>
    </cfRule>
  </conditionalFormatting>
  <conditionalFormatting sqref="Z23">
    <cfRule type="containsText" dxfId="19559" priority="2139" operator="containsText" text="21">
      <formula>NOT(ISERROR(SEARCH("21",Z23)))</formula>
    </cfRule>
    <cfRule type="cellIs" dxfId="19558" priority="2140" operator="equal">
      <formula>"F"</formula>
    </cfRule>
    <cfRule type="containsText" dxfId="19557" priority="2141" operator="containsText" text="CA">
      <formula>NOT(ISERROR(SEARCH("CA",Z23)))</formula>
    </cfRule>
    <cfRule type="cellIs" dxfId="19556" priority="2142" operator="equal">
      <formula>"LD"</formula>
    </cfRule>
    <cfRule type="containsText" dxfId="19555" priority="2143" operator="containsText" text="V">
      <formula>NOT(ISERROR(SEARCH("V",Z23)))</formula>
    </cfRule>
    <cfRule type="containsText" dxfId="19554" priority="2144" operator="containsText" text="P">
      <formula>NOT(ISERROR(SEARCH("P",Z23)))</formula>
    </cfRule>
    <cfRule type="cellIs" dxfId="19553" priority="2145" operator="equal">
      <formula>"LL"</formula>
    </cfRule>
    <cfRule type="cellIs" dxfId="19552" priority="2146" operator="equal">
      <formula>"AT"</formula>
    </cfRule>
    <cfRule type="containsText" dxfId="19551" priority="2147" operator="containsText" text="B">
      <formula>NOT(ISERROR(SEARCH("B",Z23)))</formula>
    </cfRule>
    <cfRule type="cellIs" dxfId="19550" priority="2148" operator="equal">
      <formula>"L"</formula>
    </cfRule>
    <cfRule type="containsText" dxfId="19549" priority="2149" operator="containsText" text="N">
      <formula>NOT(ISERROR(SEARCH("N",Z23)))</formula>
    </cfRule>
  </conditionalFormatting>
  <conditionalFormatting sqref="G45:O45">
    <cfRule type="containsText" dxfId="19548" priority="2092" operator="containsText" text="21">
      <formula>NOT(ISERROR(SEARCH("21",G45)))</formula>
    </cfRule>
    <cfRule type="cellIs" dxfId="19547" priority="2093" operator="equal">
      <formula>"F"</formula>
    </cfRule>
    <cfRule type="containsText" dxfId="19546" priority="2094" operator="containsText" text="CA">
      <formula>NOT(ISERROR(SEARCH("CA",G45)))</formula>
    </cfRule>
    <cfRule type="cellIs" dxfId="19545" priority="2095" operator="equal">
      <formula>"LD"</formula>
    </cfRule>
    <cfRule type="containsText" dxfId="19544" priority="2096" operator="containsText" text="V">
      <formula>NOT(ISERROR(SEARCH("V",G45)))</formula>
    </cfRule>
    <cfRule type="containsText" dxfId="19543" priority="2097" operator="containsText" text="P">
      <formula>NOT(ISERROR(SEARCH("P",G45)))</formula>
    </cfRule>
    <cfRule type="cellIs" dxfId="19542" priority="2098" operator="equal">
      <formula>"LL"</formula>
    </cfRule>
    <cfRule type="cellIs" dxfId="19541" priority="2099" operator="equal">
      <formula>"AT"</formula>
    </cfRule>
    <cfRule type="containsText" dxfId="19540" priority="2100" operator="containsText" text="B">
      <formula>NOT(ISERROR(SEARCH("B",G45)))</formula>
    </cfRule>
    <cfRule type="cellIs" dxfId="19539" priority="2101" operator="equal">
      <formula>"L"</formula>
    </cfRule>
    <cfRule type="containsText" dxfId="19538" priority="2102" operator="containsText" text="N">
      <formula>NOT(ISERROR(SEARCH("N",G45)))</formula>
    </cfRule>
  </conditionalFormatting>
  <conditionalFormatting sqref="G45">
    <cfRule type="containsText" dxfId="19537" priority="2070" operator="containsText" text="21">
      <formula>NOT(ISERROR(SEARCH("21",G45)))</formula>
    </cfRule>
    <cfRule type="cellIs" dxfId="19536" priority="2071" operator="equal">
      <formula>"F"</formula>
    </cfRule>
    <cfRule type="containsText" dxfId="19535" priority="2072" operator="containsText" text="CA">
      <formula>NOT(ISERROR(SEARCH("CA",G45)))</formula>
    </cfRule>
    <cfRule type="cellIs" dxfId="19534" priority="2073" operator="equal">
      <formula>"LD"</formula>
    </cfRule>
    <cfRule type="containsText" dxfId="19533" priority="2074" operator="containsText" text="V">
      <formula>NOT(ISERROR(SEARCH("V",G45)))</formula>
    </cfRule>
    <cfRule type="containsText" dxfId="19532" priority="2075" operator="containsText" text="P">
      <formula>NOT(ISERROR(SEARCH("P",G45)))</formula>
    </cfRule>
    <cfRule type="cellIs" dxfId="19531" priority="2076" operator="equal">
      <formula>"LL"</formula>
    </cfRule>
    <cfRule type="cellIs" dxfId="19530" priority="2077" operator="equal">
      <formula>"AT"</formula>
    </cfRule>
    <cfRule type="containsText" dxfId="19529" priority="2078" operator="containsText" text="B">
      <formula>NOT(ISERROR(SEARCH("B",G45)))</formula>
    </cfRule>
    <cfRule type="cellIs" dxfId="19528" priority="2079" operator="equal">
      <formula>"L"</formula>
    </cfRule>
    <cfRule type="containsText" dxfId="19527" priority="2080" operator="containsText" text="N">
      <formula>NOT(ISERROR(SEARCH("N",G45)))</formula>
    </cfRule>
    <cfRule type="containsText" dxfId="19526" priority="2081" operator="containsText" text="21">
      <formula>NOT(ISERROR(SEARCH("21",G45)))</formula>
    </cfRule>
    <cfRule type="cellIs" dxfId="19525" priority="2082" operator="equal">
      <formula>"F"</formula>
    </cfRule>
    <cfRule type="containsText" dxfId="19524" priority="2083" operator="containsText" text="CA">
      <formula>NOT(ISERROR(SEARCH("CA",G45)))</formula>
    </cfRule>
    <cfRule type="cellIs" dxfId="19523" priority="2084" operator="equal">
      <formula>"LD"</formula>
    </cfRule>
    <cfRule type="containsText" dxfId="19522" priority="2085" operator="containsText" text="V">
      <formula>NOT(ISERROR(SEARCH("V",G45)))</formula>
    </cfRule>
    <cfRule type="containsText" dxfId="19521" priority="2086" operator="containsText" text="P">
      <formula>NOT(ISERROR(SEARCH("P",G45)))</formula>
    </cfRule>
    <cfRule type="cellIs" dxfId="19520" priority="2087" operator="equal">
      <formula>"LL"</formula>
    </cfRule>
    <cfRule type="cellIs" dxfId="19519" priority="2088" operator="equal">
      <formula>"AT"</formula>
    </cfRule>
    <cfRule type="containsText" dxfId="19518" priority="2089" operator="containsText" text="B">
      <formula>NOT(ISERROR(SEARCH("B",G45)))</formula>
    </cfRule>
    <cfRule type="cellIs" dxfId="19517" priority="2090" operator="equal">
      <formula>"L"</formula>
    </cfRule>
    <cfRule type="containsText" dxfId="19516" priority="2091" operator="containsText" text="N">
      <formula>NOT(ISERROR(SEARCH("N",G45)))</formula>
    </cfRule>
  </conditionalFormatting>
  <conditionalFormatting sqref="G46">
    <cfRule type="containsText" dxfId="19515" priority="2026" operator="containsText" text="21">
      <formula>NOT(ISERROR(SEARCH("21",G46)))</formula>
    </cfRule>
    <cfRule type="cellIs" dxfId="19514" priority="2027" operator="equal">
      <formula>"F"</formula>
    </cfRule>
    <cfRule type="containsText" dxfId="19513" priority="2028" operator="containsText" text="CA">
      <formula>NOT(ISERROR(SEARCH("CA",G46)))</formula>
    </cfRule>
    <cfRule type="cellIs" dxfId="19512" priority="2029" operator="equal">
      <formula>"LD"</formula>
    </cfRule>
    <cfRule type="containsText" dxfId="19511" priority="2030" operator="containsText" text="V">
      <formula>NOT(ISERROR(SEARCH("V",G46)))</formula>
    </cfRule>
    <cfRule type="containsText" dxfId="19510" priority="2031" operator="containsText" text="P">
      <formula>NOT(ISERROR(SEARCH("P",G46)))</formula>
    </cfRule>
    <cfRule type="cellIs" dxfId="19509" priority="2032" operator="equal">
      <formula>"LL"</formula>
    </cfRule>
    <cfRule type="cellIs" dxfId="19508" priority="2033" operator="equal">
      <formula>"AT"</formula>
    </cfRule>
    <cfRule type="containsText" dxfId="19507" priority="2034" operator="containsText" text="B">
      <formula>NOT(ISERROR(SEARCH("B",G46)))</formula>
    </cfRule>
    <cfRule type="cellIs" dxfId="19506" priority="2035" operator="equal">
      <formula>"L"</formula>
    </cfRule>
    <cfRule type="containsText" dxfId="19505" priority="2036" operator="containsText" text="N">
      <formula>NOT(ISERROR(SEARCH("N",G46)))</formula>
    </cfRule>
  </conditionalFormatting>
  <conditionalFormatting sqref="H46">
    <cfRule type="containsText" dxfId="19504" priority="2048" operator="containsText" text="21">
      <formula>NOT(ISERROR(SEARCH("21",H46)))</formula>
    </cfRule>
    <cfRule type="cellIs" dxfId="19503" priority="2049" operator="equal">
      <formula>"F"</formula>
    </cfRule>
    <cfRule type="containsText" dxfId="19502" priority="2050" operator="containsText" text="CA">
      <formula>NOT(ISERROR(SEARCH("CA",H46)))</formula>
    </cfRule>
    <cfRule type="cellIs" dxfId="19501" priority="2051" operator="equal">
      <formula>"LD"</formula>
    </cfRule>
    <cfRule type="containsText" dxfId="19500" priority="2052" operator="containsText" text="V">
      <formula>NOT(ISERROR(SEARCH("V",H46)))</formula>
    </cfRule>
    <cfRule type="containsText" dxfId="19499" priority="2053" operator="containsText" text="P">
      <formula>NOT(ISERROR(SEARCH("P",H46)))</formula>
    </cfRule>
    <cfRule type="cellIs" dxfId="19498" priority="2054" operator="equal">
      <formula>"LL"</formula>
    </cfRule>
    <cfRule type="cellIs" dxfId="19497" priority="2055" operator="equal">
      <formula>"AT"</formula>
    </cfRule>
    <cfRule type="containsText" dxfId="19496" priority="2056" operator="containsText" text="B">
      <formula>NOT(ISERROR(SEARCH("B",H46)))</formula>
    </cfRule>
    <cfRule type="cellIs" dxfId="19495" priority="2057" operator="equal">
      <formula>"L"</formula>
    </cfRule>
    <cfRule type="containsText" dxfId="19494" priority="2058" operator="containsText" text="N">
      <formula>NOT(ISERROR(SEARCH("N",H46)))</formula>
    </cfRule>
  </conditionalFormatting>
  <conditionalFormatting sqref="O45">
    <cfRule type="containsText" dxfId="19493" priority="1990" operator="containsText" text="21">
      <formula>NOT(ISERROR(SEARCH("21",O45)))</formula>
    </cfRule>
    <cfRule type="cellIs" dxfId="19492" priority="1991" operator="equal">
      <formula>"F"</formula>
    </cfRule>
    <cfRule type="containsText" dxfId="19491" priority="1992" operator="containsText" text="CA">
      <formula>NOT(ISERROR(SEARCH("CA",O45)))</formula>
    </cfRule>
    <cfRule type="cellIs" dxfId="19490" priority="1993" operator="equal">
      <formula>"LD"</formula>
    </cfRule>
    <cfRule type="containsText" dxfId="19489" priority="1994" operator="containsText" text="V">
      <formula>NOT(ISERROR(SEARCH("V",O45)))</formula>
    </cfRule>
    <cfRule type="containsText" dxfId="19488" priority="1995" operator="containsText" text="P">
      <formula>NOT(ISERROR(SEARCH("P",O45)))</formula>
    </cfRule>
    <cfRule type="cellIs" dxfId="19487" priority="1996" operator="equal">
      <formula>"LL"</formula>
    </cfRule>
    <cfRule type="cellIs" dxfId="19486" priority="1997" operator="equal">
      <formula>"AT"</formula>
    </cfRule>
    <cfRule type="containsText" dxfId="19485" priority="1998" operator="containsText" text="B">
      <formula>NOT(ISERROR(SEARCH("B",O45)))</formula>
    </cfRule>
    <cfRule type="cellIs" dxfId="19484" priority="1999" operator="equal">
      <formula>"L"</formula>
    </cfRule>
    <cfRule type="containsText" dxfId="19483" priority="2000" operator="containsText" text="N">
      <formula>NOT(ISERROR(SEARCH("N",O45)))</formula>
    </cfRule>
  </conditionalFormatting>
  <conditionalFormatting sqref="N45">
    <cfRule type="containsText" dxfId="19482" priority="1979" operator="containsText" text="21">
      <formula>NOT(ISERROR(SEARCH("21",N45)))</formula>
    </cfRule>
    <cfRule type="cellIs" dxfId="19481" priority="1980" operator="equal">
      <formula>"F"</formula>
    </cfRule>
    <cfRule type="containsText" dxfId="19480" priority="1981" operator="containsText" text="CA">
      <formula>NOT(ISERROR(SEARCH("CA",N45)))</formula>
    </cfRule>
    <cfRule type="cellIs" dxfId="19479" priority="1982" operator="equal">
      <formula>"LD"</formula>
    </cfRule>
    <cfRule type="containsText" dxfId="19478" priority="1983" operator="containsText" text="V">
      <formula>NOT(ISERROR(SEARCH("V",N45)))</formula>
    </cfRule>
    <cfRule type="containsText" dxfId="19477" priority="1984" operator="containsText" text="P">
      <formula>NOT(ISERROR(SEARCH("P",N45)))</formula>
    </cfRule>
    <cfRule type="cellIs" dxfId="19476" priority="1985" operator="equal">
      <formula>"LL"</formula>
    </cfRule>
    <cfRule type="cellIs" dxfId="19475" priority="1986" operator="equal">
      <formula>"AT"</formula>
    </cfRule>
    <cfRule type="containsText" dxfId="19474" priority="1987" operator="containsText" text="B">
      <formula>NOT(ISERROR(SEARCH("B",N45)))</formula>
    </cfRule>
    <cfRule type="cellIs" dxfId="19473" priority="1988" operator="equal">
      <formula>"L"</formula>
    </cfRule>
    <cfRule type="containsText" dxfId="19472" priority="1989" operator="containsText" text="N">
      <formula>NOT(ISERROR(SEARCH("N",N45)))</formula>
    </cfRule>
  </conditionalFormatting>
  <conditionalFormatting sqref="R41">
    <cfRule type="containsText" dxfId="19471" priority="1946" operator="containsText" text="21">
      <formula>NOT(ISERROR(SEARCH("21",R41)))</formula>
    </cfRule>
    <cfRule type="cellIs" dxfId="19470" priority="1947" operator="equal">
      <formula>"F"</formula>
    </cfRule>
    <cfRule type="containsText" dxfId="19469" priority="1948" operator="containsText" text="CA">
      <formula>NOT(ISERROR(SEARCH("CA",R41)))</formula>
    </cfRule>
    <cfRule type="cellIs" dxfId="19468" priority="1949" operator="equal">
      <formula>"LD"</formula>
    </cfRule>
    <cfRule type="containsText" dxfId="19467" priority="1950" operator="containsText" text="V">
      <formula>NOT(ISERROR(SEARCH("V",R41)))</formula>
    </cfRule>
    <cfRule type="containsText" dxfId="19466" priority="1951" operator="containsText" text="P">
      <formula>NOT(ISERROR(SEARCH("P",R41)))</formula>
    </cfRule>
    <cfRule type="cellIs" dxfId="19465" priority="1952" operator="equal">
      <formula>"LL"</formula>
    </cfRule>
    <cfRule type="cellIs" dxfId="19464" priority="1953" operator="equal">
      <formula>"AT"</formula>
    </cfRule>
    <cfRule type="containsText" dxfId="19463" priority="1954" operator="containsText" text="B">
      <formula>NOT(ISERROR(SEARCH("B",R41)))</formula>
    </cfRule>
    <cfRule type="cellIs" dxfId="19462" priority="1955" operator="equal">
      <formula>"L"</formula>
    </cfRule>
    <cfRule type="containsText" dxfId="19461" priority="1956" operator="containsText" text="N">
      <formula>NOT(ISERROR(SEARCH("N",R41)))</formula>
    </cfRule>
  </conditionalFormatting>
  <conditionalFormatting sqref="P40:U40 W40:AK40">
    <cfRule type="containsText" dxfId="19460" priority="1869" operator="containsText" text="21">
      <formula>NOT(ISERROR(SEARCH("21",P40)))</formula>
    </cfRule>
    <cfRule type="cellIs" dxfId="19459" priority="1870" operator="equal">
      <formula>"F"</formula>
    </cfRule>
    <cfRule type="containsText" dxfId="19458" priority="1871" operator="containsText" text="CA">
      <formula>NOT(ISERROR(SEARCH("CA",P40)))</formula>
    </cfRule>
    <cfRule type="cellIs" dxfId="19457" priority="1872" operator="equal">
      <formula>"LD"</formula>
    </cfRule>
    <cfRule type="containsText" dxfId="19456" priority="1873" operator="containsText" text="V">
      <formula>NOT(ISERROR(SEARCH("V",P40)))</formula>
    </cfRule>
    <cfRule type="containsText" dxfId="19455" priority="1874" operator="containsText" text="P">
      <formula>NOT(ISERROR(SEARCH("P",P40)))</formula>
    </cfRule>
    <cfRule type="cellIs" dxfId="19454" priority="1875" operator="equal">
      <formula>"LL"</formula>
    </cfRule>
    <cfRule type="cellIs" dxfId="19453" priority="1876" operator="equal">
      <formula>"AT"</formula>
    </cfRule>
    <cfRule type="containsText" dxfId="19452" priority="1877" operator="containsText" text="B">
      <formula>NOT(ISERROR(SEARCH("B",P40)))</formula>
    </cfRule>
    <cfRule type="cellIs" dxfId="19451" priority="1878" operator="equal">
      <formula>"L"</formula>
    </cfRule>
    <cfRule type="containsText" dxfId="19450" priority="1879" operator="containsText" text="N">
      <formula>NOT(ISERROR(SEARCH("N",P40)))</formula>
    </cfRule>
  </conditionalFormatting>
  <conditionalFormatting sqref="K40:O40">
    <cfRule type="containsText" dxfId="19449" priority="1833" operator="containsText" text="21">
      <formula>NOT(ISERROR(SEARCH("21",K40)))</formula>
    </cfRule>
    <cfRule type="cellIs" dxfId="19448" priority="1834" operator="equal">
      <formula>"F"</formula>
    </cfRule>
    <cfRule type="containsText" dxfId="19447" priority="1835" operator="containsText" text="CA">
      <formula>NOT(ISERROR(SEARCH("CA",K40)))</formula>
    </cfRule>
    <cfRule type="cellIs" dxfId="19446" priority="1836" operator="equal">
      <formula>"LD"</formula>
    </cfRule>
    <cfRule type="containsText" dxfId="19445" priority="1837" operator="containsText" text="V">
      <formula>NOT(ISERROR(SEARCH("V",K40)))</formula>
    </cfRule>
    <cfRule type="containsText" dxfId="19444" priority="1838" operator="containsText" text="P">
      <formula>NOT(ISERROR(SEARCH("P",K40)))</formula>
    </cfRule>
    <cfRule type="cellIs" dxfId="19443" priority="1839" operator="equal">
      <formula>"LL"</formula>
    </cfRule>
    <cfRule type="cellIs" dxfId="19442" priority="1840" operator="equal">
      <formula>"AT"</formula>
    </cfRule>
    <cfRule type="containsText" dxfId="19441" priority="1841" operator="containsText" text="B">
      <formula>NOT(ISERROR(SEARCH("B",K40)))</formula>
    </cfRule>
    <cfRule type="cellIs" dxfId="19440" priority="1842" operator="equal">
      <formula>"L"</formula>
    </cfRule>
    <cfRule type="containsText" dxfId="19439" priority="1843" operator="containsText" text="N">
      <formula>NOT(ISERROR(SEARCH("N",K40)))</formula>
    </cfRule>
  </conditionalFormatting>
  <conditionalFormatting sqref="G40:J40">
    <cfRule type="containsText" dxfId="19438" priority="1822" operator="containsText" text="21">
      <formula>NOT(ISERROR(SEARCH("21",G40)))</formula>
    </cfRule>
    <cfRule type="cellIs" dxfId="19437" priority="1823" operator="equal">
      <formula>"F"</formula>
    </cfRule>
    <cfRule type="containsText" dxfId="19436" priority="1824" operator="containsText" text="CA">
      <formula>NOT(ISERROR(SEARCH("CA",G40)))</formula>
    </cfRule>
    <cfRule type="cellIs" dxfId="19435" priority="1825" operator="equal">
      <formula>"LD"</formula>
    </cfRule>
    <cfRule type="containsText" dxfId="19434" priority="1826" operator="containsText" text="V">
      <formula>NOT(ISERROR(SEARCH("V",G40)))</formula>
    </cfRule>
    <cfRule type="containsText" dxfId="19433" priority="1827" operator="containsText" text="P">
      <formula>NOT(ISERROR(SEARCH("P",G40)))</formula>
    </cfRule>
    <cfRule type="cellIs" dxfId="19432" priority="1828" operator="equal">
      <formula>"LL"</formula>
    </cfRule>
    <cfRule type="cellIs" dxfId="19431" priority="1829" operator="equal">
      <formula>"AT"</formula>
    </cfRule>
    <cfRule type="containsText" dxfId="19430" priority="1830" operator="containsText" text="B">
      <formula>NOT(ISERROR(SEARCH("B",G40)))</formula>
    </cfRule>
    <cfRule type="cellIs" dxfId="19429" priority="1831" operator="equal">
      <formula>"L"</formula>
    </cfRule>
    <cfRule type="containsText" dxfId="19428" priority="1832" operator="containsText" text="N">
      <formula>NOT(ISERROR(SEARCH("N",G40)))</formula>
    </cfRule>
  </conditionalFormatting>
  <conditionalFormatting sqref="G40:M40">
    <cfRule type="containsText" dxfId="19427" priority="1786" operator="containsText" text="21">
      <formula>NOT(ISERROR(SEARCH("21",G40)))</formula>
    </cfRule>
    <cfRule type="cellIs" dxfId="19426" priority="1787" operator="equal">
      <formula>"F"</formula>
    </cfRule>
    <cfRule type="containsText" dxfId="19425" priority="1788" operator="containsText" text="CA">
      <formula>NOT(ISERROR(SEARCH("CA",G40)))</formula>
    </cfRule>
    <cfRule type="cellIs" dxfId="19424" priority="1789" operator="equal">
      <formula>"LD"</formula>
    </cfRule>
    <cfRule type="containsText" dxfId="19423" priority="1790" operator="containsText" text="V">
      <formula>NOT(ISERROR(SEARCH("V",G40)))</formula>
    </cfRule>
    <cfRule type="containsText" dxfId="19422" priority="1791" operator="containsText" text="P">
      <formula>NOT(ISERROR(SEARCH("P",G40)))</formula>
    </cfRule>
    <cfRule type="cellIs" dxfId="19421" priority="1792" operator="equal">
      <formula>"LL"</formula>
    </cfRule>
    <cfRule type="cellIs" dxfId="19420" priority="1793" operator="equal">
      <formula>"AT"</formula>
    </cfRule>
    <cfRule type="containsText" dxfId="19419" priority="1794" operator="containsText" text="B">
      <formula>NOT(ISERROR(SEARCH("B",G40)))</formula>
    </cfRule>
    <cfRule type="cellIs" dxfId="19418" priority="1795" operator="equal">
      <formula>"L"</formula>
    </cfRule>
    <cfRule type="containsText" dxfId="19417" priority="1796" operator="containsText" text="N">
      <formula>NOT(ISERROR(SEARCH("N",G40)))</formula>
    </cfRule>
  </conditionalFormatting>
  <conditionalFormatting sqref="G40">
    <cfRule type="containsText" dxfId="19416" priority="1764" operator="containsText" text="21">
      <formula>NOT(ISERROR(SEARCH("21",G40)))</formula>
    </cfRule>
    <cfRule type="cellIs" dxfId="19415" priority="1765" operator="equal">
      <formula>"F"</formula>
    </cfRule>
    <cfRule type="containsText" dxfId="19414" priority="1766" operator="containsText" text="CA">
      <formula>NOT(ISERROR(SEARCH("CA",G40)))</formula>
    </cfRule>
    <cfRule type="cellIs" dxfId="19413" priority="1767" operator="equal">
      <formula>"LD"</formula>
    </cfRule>
    <cfRule type="containsText" dxfId="19412" priority="1768" operator="containsText" text="V">
      <formula>NOT(ISERROR(SEARCH("V",G40)))</formula>
    </cfRule>
    <cfRule type="containsText" dxfId="19411" priority="1769" operator="containsText" text="P">
      <formula>NOT(ISERROR(SEARCH("P",G40)))</formula>
    </cfRule>
    <cfRule type="cellIs" dxfId="19410" priority="1770" operator="equal">
      <formula>"LL"</formula>
    </cfRule>
    <cfRule type="cellIs" dxfId="19409" priority="1771" operator="equal">
      <formula>"AT"</formula>
    </cfRule>
    <cfRule type="containsText" dxfId="19408" priority="1772" operator="containsText" text="B">
      <formula>NOT(ISERROR(SEARCH("B",G40)))</formula>
    </cfRule>
    <cfRule type="cellIs" dxfId="19407" priority="1773" operator="equal">
      <formula>"L"</formula>
    </cfRule>
    <cfRule type="containsText" dxfId="19406" priority="1774" operator="containsText" text="N">
      <formula>NOT(ISERROR(SEARCH("N",G40)))</formula>
    </cfRule>
    <cfRule type="containsText" dxfId="19405" priority="1775" operator="containsText" text="21">
      <formula>NOT(ISERROR(SEARCH("21",G40)))</formula>
    </cfRule>
    <cfRule type="cellIs" dxfId="19404" priority="1776" operator="equal">
      <formula>"F"</formula>
    </cfRule>
    <cfRule type="containsText" dxfId="19403" priority="1777" operator="containsText" text="CA">
      <formula>NOT(ISERROR(SEARCH("CA",G40)))</formula>
    </cfRule>
    <cfRule type="cellIs" dxfId="19402" priority="1778" operator="equal">
      <formula>"LD"</formula>
    </cfRule>
    <cfRule type="containsText" dxfId="19401" priority="1779" operator="containsText" text="V">
      <formula>NOT(ISERROR(SEARCH("V",G40)))</formula>
    </cfRule>
    <cfRule type="containsText" dxfId="19400" priority="1780" operator="containsText" text="P">
      <formula>NOT(ISERROR(SEARCH("P",G40)))</formula>
    </cfRule>
    <cfRule type="cellIs" dxfId="19399" priority="1781" operator="equal">
      <formula>"LL"</formula>
    </cfRule>
    <cfRule type="cellIs" dxfId="19398" priority="1782" operator="equal">
      <formula>"AT"</formula>
    </cfRule>
    <cfRule type="containsText" dxfId="19397" priority="1783" operator="containsText" text="B">
      <formula>NOT(ISERROR(SEARCH("B",G40)))</formula>
    </cfRule>
    <cfRule type="cellIs" dxfId="19396" priority="1784" operator="equal">
      <formula>"L"</formula>
    </cfRule>
    <cfRule type="containsText" dxfId="19395" priority="1785" operator="containsText" text="N">
      <formula>NOT(ISERROR(SEARCH("N",G40)))</formula>
    </cfRule>
  </conditionalFormatting>
  <conditionalFormatting sqref="O40">
    <cfRule type="containsText" dxfId="19394" priority="1753" operator="containsText" text="21">
      <formula>NOT(ISERROR(SEARCH("21",O40)))</formula>
    </cfRule>
    <cfRule type="cellIs" dxfId="19393" priority="1754" operator="equal">
      <formula>"F"</formula>
    </cfRule>
    <cfRule type="containsText" dxfId="19392" priority="1755" operator="containsText" text="CA">
      <formula>NOT(ISERROR(SEARCH("CA",O40)))</formula>
    </cfRule>
    <cfRule type="cellIs" dxfId="19391" priority="1756" operator="equal">
      <formula>"LD"</formula>
    </cfRule>
    <cfRule type="containsText" dxfId="19390" priority="1757" operator="containsText" text="V">
      <formula>NOT(ISERROR(SEARCH("V",O40)))</formula>
    </cfRule>
    <cfRule type="containsText" dxfId="19389" priority="1758" operator="containsText" text="P">
      <formula>NOT(ISERROR(SEARCH("P",O40)))</formula>
    </cfRule>
    <cfRule type="cellIs" dxfId="19388" priority="1759" operator="equal">
      <formula>"LL"</formula>
    </cfRule>
    <cfRule type="cellIs" dxfId="19387" priority="1760" operator="equal">
      <formula>"AT"</formula>
    </cfRule>
    <cfRule type="containsText" dxfId="19386" priority="1761" operator="containsText" text="B">
      <formula>NOT(ISERROR(SEARCH("B",O40)))</formula>
    </cfRule>
    <cfRule type="cellIs" dxfId="19385" priority="1762" operator="equal">
      <formula>"L"</formula>
    </cfRule>
    <cfRule type="containsText" dxfId="19384" priority="1763" operator="containsText" text="N">
      <formula>NOT(ISERROR(SEARCH("N",O40)))</formula>
    </cfRule>
  </conditionalFormatting>
  <conditionalFormatting sqref="N40">
    <cfRule type="containsText" dxfId="19383" priority="1742" operator="containsText" text="21">
      <formula>NOT(ISERROR(SEARCH("21",N40)))</formula>
    </cfRule>
    <cfRule type="cellIs" dxfId="19382" priority="1743" operator="equal">
      <formula>"F"</formula>
    </cfRule>
    <cfRule type="containsText" dxfId="19381" priority="1744" operator="containsText" text="CA">
      <formula>NOT(ISERROR(SEARCH("CA",N40)))</formula>
    </cfRule>
    <cfRule type="cellIs" dxfId="19380" priority="1745" operator="equal">
      <formula>"LD"</formula>
    </cfRule>
    <cfRule type="containsText" dxfId="19379" priority="1746" operator="containsText" text="V">
      <formula>NOT(ISERROR(SEARCH("V",N40)))</formula>
    </cfRule>
    <cfRule type="containsText" dxfId="19378" priority="1747" operator="containsText" text="P">
      <formula>NOT(ISERROR(SEARCH("P",N40)))</formula>
    </cfRule>
    <cfRule type="cellIs" dxfId="19377" priority="1748" operator="equal">
      <formula>"LL"</formula>
    </cfRule>
    <cfRule type="cellIs" dxfId="19376" priority="1749" operator="equal">
      <formula>"AT"</formula>
    </cfRule>
    <cfRule type="containsText" dxfId="19375" priority="1750" operator="containsText" text="B">
      <formula>NOT(ISERROR(SEARCH("B",N40)))</formula>
    </cfRule>
    <cfRule type="cellIs" dxfId="19374" priority="1751" operator="equal">
      <formula>"L"</formula>
    </cfRule>
    <cfRule type="containsText" dxfId="19373" priority="1752" operator="containsText" text="N">
      <formula>NOT(ISERROR(SEARCH("N",N40)))</formula>
    </cfRule>
  </conditionalFormatting>
  <conditionalFormatting sqref="U40">
    <cfRule type="containsText" dxfId="19372" priority="1731" operator="containsText" text="21">
      <formula>NOT(ISERROR(SEARCH("21",U40)))</formula>
    </cfRule>
    <cfRule type="cellIs" dxfId="19371" priority="1732" operator="equal">
      <formula>"F"</formula>
    </cfRule>
    <cfRule type="containsText" dxfId="19370" priority="1733" operator="containsText" text="CA">
      <formula>NOT(ISERROR(SEARCH("CA",U40)))</formula>
    </cfRule>
    <cfRule type="cellIs" dxfId="19369" priority="1734" operator="equal">
      <formula>"LD"</formula>
    </cfRule>
    <cfRule type="containsText" dxfId="19368" priority="1735" operator="containsText" text="V">
      <formula>NOT(ISERROR(SEARCH("V",U40)))</formula>
    </cfRule>
    <cfRule type="containsText" dxfId="19367" priority="1736" operator="containsText" text="P">
      <formula>NOT(ISERROR(SEARCH("P",U40)))</formula>
    </cfRule>
    <cfRule type="cellIs" dxfId="19366" priority="1737" operator="equal">
      <formula>"LL"</formula>
    </cfRule>
    <cfRule type="cellIs" dxfId="19365" priority="1738" operator="equal">
      <formula>"AT"</formula>
    </cfRule>
    <cfRule type="containsText" dxfId="19364" priority="1739" operator="containsText" text="B">
      <formula>NOT(ISERROR(SEARCH("B",U40)))</formula>
    </cfRule>
    <cfRule type="cellIs" dxfId="19363" priority="1740" operator="equal">
      <formula>"L"</formula>
    </cfRule>
    <cfRule type="containsText" dxfId="19362" priority="1741" operator="containsText" text="N">
      <formula>NOT(ISERROR(SEARCH("N",U40)))</formula>
    </cfRule>
  </conditionalFormatting>
  <conditionalFormatting sqref="F46:F47">
    <cfRule type="cellIs" dxfId="19361" priority="1716" stopIfTrue="1" operator="equal">
      <formula>0</formula>
    </cfRule>
  </conditionalFormatting>
  <conditionalFormatting sqref="F46:F47">
    <cfRule type="cellIs" dxfId="19360" priority="1715" stopIfTrue="1" operator="equal">
      <formula>0</formula>
    </cfRule>
  </conditionalFormatting>
  <conditionalFormatting sqref="F46:F47">
    <cfRule type="cellIs" dxfId="19359" priority="1714" stopIfTrue="1" operator="equal">
      <formula>0</formula>
    </cfRule>
  </conditionalFormatting>
  <conditionalFormatting sqref="F46:F47">
    <cfRule type="cellIs" dxfId="19358" priority="1713" stopIfTrue="1" operator="equal">
      <formula>0</formula>
    </cfRule>
  </conditionalFormatting>
  <conditionalFormatting sqref="F46:F47">
    <cfRule type="cellIs" dxfId="19357" priority="1712" stopIfTrue="1" operator="equal">
      <formula>0</formula>
    </cfRule>
  </conditionalFormatting>
  <conditionalFormatting sqref="F46:F47">
    <cfRule type="cellIs" dxfId="19356" priority="1711" stopIfTrue="1" operator="equal">
      <formula>0</formula>
    </cfRule>
  </conditionalFormatting>
  <conditionalFormatting sqref="F46:F47">
    <cfRule type="cellIs" dxfId="19355" priority="1710" stopIfTrue="1" operator="equal">
      <formula>0</formula>
    </cfRule>
  </conditionalFormatting>
  <conditionalFormatting sqref="F46:F47">
    <cfRule type="cellIs" dxfId="19354" priority="1709" stopIfTrue="1" operator="equal">
      <formula>0</formula>
    </cfRule>
  </conditionalFormatting>
  <conditionalFormatting sqref="F46:F47">
    <cfRule type="cellIs" dxfId="19353" priority="1708" stopIfTrue="1" operator="equal">
      <formula>0</formula>
    </cfRule>
  </conditionalFormatting>
  <conditionalFormatting sqref="F46:F47">
    <cfRule type="cellIs" dxfId="19352" priority="1707" stopIfTrue="1" operator="equal">
      <formula>0</formula>
    </cfRule>
  </conditionalFormatting>
  <conditionalFormatting sqref="F46:F47">
    <cfRule type="cellIs" dxfId="19351" priority="1706" stopIfTrue="1" operator="equal">
      <formula>0</formula>
    </cfRule>
  </conditionalFormatting>
  <conditionalFormatting sqref="F46:F47">
    <cfRule type="cellIs" dxfId="19350" priority="1705" stopIfTrue="1" operator="equal">
      <formula>0</formula>
    </cfRule>
  </conditionalFormatting>
  <conditionalFormatting sqref="F46:F47">
    <cfRule type="cellIs" dxfId="19349" priority="1704" stopIfTrue="1" operator="equal">
      <formula>0</formula>
    </cfRule>
  </conditionalFormatting>
  <conditionalFormatting sqref="F46:F47">
    <cfRule type="cellIs" dxfId="19348" priority="1703" stopIfTrue="1" operator="equal">
      <formula>0</formula>
    </cfRule>
  </conditionalFormatting>
  <conditionalFormatting sqref="F46:F47">
    <cfRule type="cellIs" dxfId="19347" priority="1702" stopIfTrue="1" operator="equal">
      <formula>0</formula>
    </cfRule>
  </conditionalFormatting>
  <conditionalFormatting sqref="F46:F47">
    <cfRule type="cellIs" dxfId="19346" priority="1701" stopIfTrue="1" operator="equal">
      <formula>0</formula>
    </cfRule>
  </conditionalFormatting>
  <conditionalFormatting sqref="F46:F47">
    <cfRule type="cellIs" dxfId="19345" priority="1700" stopIfTrue="1" operator="equal">
      <formula>0</formula>
    </cfRule>
  </conditionalFormatting>
  <conditionalFormatting sqref="F46:F47">
    <cfRule type="cellIs" dxfId="19344" priority="1699" stopIfTrue="1" operator="equal">
      <formula>0</formula>
    </cfRule>
  </conditionalFormatting>
  <conditionalFormatting sqref="F46:F47">
    <cfRule type="cellIs" dxfId="19343" priority="1698" stopIfTrue="1" operator="equal">
      <formula>0</formula>
    </cfRule>
  </conditionalFormatting>
  <conditionalFormatting sqref="F46:F47">
    <cfRule type="cellIs" dxfId="19342" priority="1697" stopIfTrue="1" operator="equal">
      <formula>0</formula>
    </cfRule>
  </conditionalFormatting>
  <conditionalFormatting sqref="F46:F47">
    <cfRule type="cellIs" dxfId="19341" priority="1696" stopIfTrue="1" operator="equal">
      <formula>0</formula>
    </cfRule>
  </conditionalFormatting>
  <conditionalFormatting sqref="F46:F47">
    <cfRule type="cellIs" dxfId="19340" priority="1719" stopIfTrue="1" operator="equal">
      <formula>0</formula>
    </cfRule>
  </conditionalFormatting>
  <conditionalFormatting sqref="F46:F47">
    <cfRule type="cellIs" dxfId="19339" priority="1718" stopIfTrue="1" operator="equal">
      <formula>0</formula>
    </cfRule>
  </conditionalFormatting>
  <conditionalFormatting sqref="F46:F47">
    <cfRule type="cellIs" dxfId="19338" priority="1717" stopIfTrue="1" operator="equal">
      <formula>0</formula>
    </cfRule>
  </conditionalFormatting>
  <conditionalFormatting sqref="F46:F47">
    <cfRule type="cellIs" dxfId="19337" priority="1695" operator="equal">
      <formula>"V"</formula>
    </cfRule>
  </conditionalFormatting>
  <conditionalFormatting sqref="F45">
    <cfRule type="cellIs" dxfId="19336" priority="1691" stopIfTrue="1" operator="equal">
      <formula>0</formula>
    </cfRule>
  </conditionalFormatting>
  <conditionalFormatting sqref="F45">
    <cfRule type="cellIs" dxfId="19335" priority="1690" stopIfTrue="1" operator="equal">
      <formula>0</formula>
    </cfRule>
  </conditionalFormatting>
  <conditionalFormatting sqref="F45">
    <cfRule type="cellIs" dxfId="19334" priority="1689" stopIfTrue="1" operator="equal">
      <formula>0</formula>
    </cfRule>
  </conditionalFormatting>
  <conditionalFormatting sqref="F45">
    <cfRule type="cellIs" dxfId="19333" priority="1688" stopIfTrue="1" operator="equal">
      <formula>0</formula>
    </cfRule>
  </conditionalFormatting>
  <conditionalFormatting sqref="F45">
    <cfRule type="cellIs" dxfId="19332" priority="1687" stopIfTrue="1" operator="equal">
      <formula>0</formula>
    </cfRule>
  </conditionalFormatting>
  <conditionalFormatting sqref="F45">
    <cfRule type="cellIs" dxfId="19331" priority="1686" stopIfTrue="1" operator="equal">
      <formula>0</formula>
    </cfRule>
  </conditionalFormatting>
  <conditionalFormatting sqref="F45">
    <cfRule type="cellIs" dxfId="19330" priority="1685" stopIfTrue="1" operator="equal">
      <formula>0</formula>
    </cfRule>
  </conditionalFormatting>
  <conditionalFormatting sqref="F45">
    <cfRule type="cellIs" dxfId="19329" priority="1684" stopIfTrue="1" operator="equal">
      <formula>0</formula>
    </cfRule>
  </conditionalFormatting>
  <conditionalFormatting sqref="F45">
    <cfRule type="cellIs" dxfId="19328" priority="1683" stopIfTrue="1" operator="equal">
      <formula>0</formula>
    </cfRule>
  </conditionalFormatting>
  <conditionalFormatting sqref="F45">
    <cfRule type="cellIs" dxfId="19327" priority="1682" stopIfTrue="1" operator="equal">
      <formula>0</formula>
    </cfRule>
  </conditionalFormatting>
  <conditionalFormatting sqref="F45">
    <cfRule type="cellIs" dxfId="19326" priority="1681" stopIfTrue="1" operator="equal">
      <formula>0</formula>
    </cfRule>
  </conditionalFormatting>
  <conditionalFormatting sqref="F45">
    <cfRule type="cellIs" dxfId="19325" priority="1680" stopIfTrue="1" operator="equal">
      <formula>0</formula>
    </cfRule>
  </conditionalFormatting>
  <conditionalFormatting sqref="F45">
    <cfRule type="cellIs" dxfId="19324" priority="1679" stopIfTrue="1" operator="equal">
      <formula>0</formula>
    </cfRule>
  </conditionalFormatting>
  <conditionalFormatting sqref="F45">
    <cfRule type="cellIs" dxfId="19323" priority="1678" stopIfTrue="1" operator="equal">
      <formula>0</formula>
    </cfRule>
  </conditionalFormatting>
  <conditionalFormatting sqref="F45">
    <cfRule type="cellIs" dxfId="19322" priority="1677" stopIfTrue="1" operator="equal">
      <formula>0</formula>
    </cfRule>
  </conditionalFormatting>
  <conditionalFormatting sqref="F45">
    <cfRule type="cellIs" dxfId="19321" priority="1676" stopIfTrue="1" operator="equal">
      <formula>0</formula>
    </cfRule>
  </conditionalFormatting>
  <conditionalFormatting sqref="F45">
    <cfRule type="cellIs" dxfId="19320" priority="1675" stopIfTrue="1" operator="equal">
      <formula>0</formula>
    </cfRule>
  </conditionalFormatting>
  <conditionalFormatting sqref="F45">
    <cfRule type="cellIs" dxfId="19319" priority="1674" stopIfTrue="1" operator="equal">
      <formula>0</formula>
    </cfRule>
  </conditionalFormatting>
  <conditionalFormatting sqref="F45">
    <cfRule type="cellIs" dxfId="19318" priority="1673" stopIfTrue="1" operator="equal">
      <formula>0</formula>
    </cfRule>
  </conditionalFormatting>
  <conditionalFormatting sqref="F45">
    <cfRule type="cellIs" dxfId="19317" priority="1672" stopIfTrue="1" operator="equal">
      <formula>0</formula>
    </cfRule>
  </conditionalFormatting>
  <conditionalFormatting sqref="F45">
    <cfRule type="cellIs" dxfId="19316" priority="1671" stopIfTrue="1" operator="equal">
      <formula>0</formula>
    </cfRule>
  </conditionalFormatting>
  <conditionalFormatting sqref="F45">
    <cfRule type="cellIs" dxfId="19315" priority="1694" stopIfTrue="1" operator="equal">
      <formula>0</formula>
    </cfRule>
  </conditionalFormatting>
  <conditionalFormatting sqref="F45">
    <cfRule type="cellIs" dxfId="19314" priority="1693" stopIfTrue="1" operator="equal">
      <formula>0</formula>
    </cfRule>
  </conditionalFormatting>
  <conditionalFormatting sqref="F45">
    <cfRule type="cellIs" dxfId="19313" priority="1692" stopIfTrue="1" operator="equal">
      <formula>0</formula>
    </cfRule>
  </conditionalFormatting>
  <conditionalFormatting sqref="F45">
    <cfRule type="cellIs" dxfId="19312" priority="1670" operator="equal">
      <formula>"V"</formula>
    </cfRule>
  </conditionalFormatting>
  <conditionalFormatting sqref="F44">
    <cfRule type="cellIs" dxfId="19311" priority="1666" stopIfTrue="1" operator="equal">
      <formula>0</formula>
    </cfRule>
  </conditionalFormatting>
  <conditionalFormatting sqref="F44">
    <cfRule type="cellIs" dxfId="19310" priority="1665" stopIfTrue="1" operator="equal">
      <formula>0</formula>
    </cfRule>
  </conditionalFormatting>
  <conditionalFormatting sqref="F44">
    <cfRule type="cellIs" dxfId="19309" priority="1664" stopIfTrue="1" operator="equal">
      <formula>0</formula>
    </cfRule>
  </conditionalFormatting>
  <conditionalFormatting sqref="F44">
    <cfRule type="cellIs" dxfId="19308" priority="1663" stopIfTrue="1" operator="equal">
      <formula>0</formula>
    </cfRule>
  </conditionalFormatting>
  <conditionalFormatting sqref="F44">
    <cfRule type="cellIs" dxfId="19307" priority="1662" stopIfTrue="1" operator="equal">
      <formula>0</formula>
    </cfRule>
  </conditionalFormatting>
  <conditionalFormatting sqref="F44">
    <cfRule type="cellIs" dxfId="19306" priority="1661" stopIfTrue="1" operator="equal">
      <formula>0</formula>
    </cfRule>
  </conditionalFormatting>
  <conditionalFormatting sqref="F44">
    <cfRule type="cellIs" dxfId="19305" priority="1660" stopIfTrue="1" operator="equal">
      <formula>0</formula>
    </cfRule>
  </conditionalFormatting>
  <conditionalFormatting sqref="F44">
    <cfRule type="cellIs" dxfId="19304" priority="1659" stopIfTrue="1" operator="equal">
      <formula>0</formula>
    </cfRule>
  </conditionalFormatting>
  <conditionalFormatting sqref="F44">
    <cfRule type="cellIs" dxfId="19303" priority="1658" stopIfTrue="1" operator="equal">
      <formula>0</formula>
    </cfRule>
  </conditionalFormatting>
  <conditionalFormatting sqref="F44">
    <cfRule type="cellIs" dxfId="19302" priority="1657" stopIfTrue="1" operator="equal">
      <formula>0</formula>
    </cfRule>
  </conditionalFormatting>
  <conditionalFormatting sqref="F44">
    <cfRule type="cellIs" dxfId="19301" priority="1656" stopIfTrue="1" operator="equal">
      <formula>0</formula>
    </cfRule>
  </conditionalFormatting>
  <conditionalFormatting sqref="F44">
    <cfRule type="cellIs" dxfId="19300" priority="1655" stopIfTrue="1" operator="equal">
      <formula>0</formula>
    </cfRule>
  </conditionalFormatting>
  <conditionalFormatting sqref="F44">
    <cfRule type="cellIs" dxfId="19299" priority="1654" stopIfTrue="1" operator="equal">
      <formula>0</formula>
    </cfRule>
  </conditionalFormatting>
  <conditionalFormatting sqref="F44">
    <cfRule type="cellIs" dxfId="19298" priority="1653" stopIfTrue="1" operator="equal">
      <formula>0</formula>
    </cfRule>
  </conditionalFormatting>
  <conditionalFormatting sqref="F44">
    <cfRule type="cellIs" dxfId="19297" priority="1652" stopIfTrue="1" operator="equal">
      <formula>0</formula>
    </cfRule>
  </conditionalFormatting>
  <conditionalFormatting sqref="F44">
    <cfRule type="cellIs" dxfId="19296" priority="1651" stopIfTrue="1" operator="equal">
      <formula>0</formula>
    </cfRule>
  </conditionalFormatting>
  <conditionalFormatting sqref="F44">
    <cfRule type="cellIs" dxfId="19295" priority="1650" stopIfTrue="1" operator="equal">
      <formula>0</formula>
    </cfRule>
  </conditionalFormatting>
  <conditionalFormatting sqref="F44">
    <cfRule type="cellIs" dxfId="19294" priority="1649" stopIfTrue="1" operator="equal">
      <formula>0</formula>
    </cfRule>
  </conditionalFormatting>
  <conditionalFormatting sqref="F44">
    <cfRule type="cellIs" dxfId="19293" priority="1648" stopIfTrue="1" operator="equal">
      <formula>0</formula>
    </cfRule>
  </conditionalFormatting>
  <conditionalFormatting sqref="F44">
    <cfRule type="cellIs" dxfId="19292" priority="1647" stopIfTrue="1" operator="equal">
      <formula>0</formula>
    </cfRule>
  </conditionalFormatting>
  <conditionalFormatting sqref="F44">
    <cfRule type="cellIs" dxfId="19291" priority="1646" stopIfTrue="1" operator="equal">
      <formula>0</formula>
    </cfRule>
  </conditionalFormatting>
  <conditionalFormatting sqref="F44">
    <cfRule type="cellIs" dxfId="19290" priority="1669" stopIfTrue="1" operator="equal">
      <formula>0</formula>
    </cfRule>
  </conditionalFormatting>
  <conditionalFormatting sqref="F44">
    <cfRule type="cellIs" dxfId="19289" priority="1668" stopIfTrue="1" operator="equal">
      <formula>0</formula>
    </cfRule>
  </conditionalFormatting>
  <conditionalFormatting sqref="F44">
    <cfRule type="cellIs" dxfId="19288" priority="1667" stopIfTrue="1" operator="equal">
      <formula>0</formula>
    </cfRule>
  </conditionalFormatting>
  <conditionalFormatting sqref="F44">
    <cfRule type="cellIs" dxfId="19287" priority="1645" operator="equal">
      <formula>"V"</formula>
    </cfRule>
  </conditionalFormatting>
  <conditionalFormatting sqref="AE33:AF33">
    <cfRule type="containsText" dxfId="19286" priority="1612" operator="containsText" text="21">
      <formula>NOT(ISERROR(SEARCH("21",AE33)))</formula>
    </cfRule>
    <cfRule type="cellIs" dxfId="19285" priority="1613" operator="equal">
      <formula>"F"</formula>
    </cfRule>
    <cfRule type="containsText" dxfId="19284" priority="1614" operator="containsText" text="CA">
      <formula>NOT(ISERROR(SEARCH("CA",AE33)))</formula>
    </cfRule>
    <cfRule type="cellIs" dxfId="19283" priority="1615" operator="equal">
      <formula>"LD"</formula>
    </cfRule>
    <cfRule type="containsText" dxfId="19282" priority="1616" operator="containsText" text="V">
      <formula>NOT(ISERROR(SEARCH("V",AE33)))</formula>
    </cfRule>
    <cfRule type="containsText" dxfId="19281" priority="1617" operator="containsText" text="P">
      <formula>NOT(ISERROR(SEARCH("P",AE33)))</formula>
    </cfRule>
    <cfRule type="cellIs" dxfId="19280" priority="1618" operator="equal">
      <formula>"LL"</formula>
    </cfRule>
    <cfRule type="cellIs" dxfId="19279" priority="1619" operator="equal">
      <formula>"AT"</formula>
    </cfRule>
    <cfRule type="containsText" dxfId="19278" priority="1620" operator="containsText" text="B">
      <formula>NOT(ISERROR(SEARCH("B",AE33)))</formula>
    </cfRule>
    <cfRule type="cellIs" dxfId="19277" priority="1621" operator="equal">
      <formula>"L"</formula>
    </cfRule>
    <cfRule type="containsText" dxfId="19276" priority="1622" operator="containsText" text="N">
      <formula>NOT(ISERROR(SEARCH("N",AE33)))</formula>
    </cfRule>
  </conditionalFormatting>
  <conditionalFormatting sqref="AF36:AG36">
    <cfRule type="containsText" dxfId="19275" priority="1590" operator="containsText" text="21">
      <formula>NOT(ISERROR(SEARCH("21",AF36)))</formula>
    </cfRule>
    <cfRule type="cellIs" dxfId="19274" priority="1591" operator="equal">
      <formula>"F"</formula>
    </cfRule>
    <cfRule type="containsText" dxfId="19273" priority="1592" operator="containsText" text="CA">
      <formula>NOT(ISERROR(SEARCH("CA",AF36)))</formula>
    </cfRule>
    <cfRule type="cellIs" dxfId="19272" priority="1593" operator="equal">
      <formula>"LD"</formula>
    </cfRule>
    <cfRule type="containsText" dxfId="19271" priority="1594" operator="containsText" text="V">
      <formula>NOT(ISERROR(SEARCH("V",AF36)))</formula>
    </cfRule>
    <cfRule type="containsText" dxfId="19270" priority="1595" operator="containsText" text="P">
      <formula>NOT(ISERROR(SEARCH("P",AF36)))</formula>
    </cfRule>
    <cfRule type="cellIs" dxfId="19269" priority="1596" operator="equal">
      <formula>"LL"</formula>
    </cfRule>
    <cfRule type="cellIs" dxfId="19268" priority="1597" operator="equal">
      <formula>"AT"</formula>
    </cfRule>
    <cfRule type="containsText" dxfId="19267" priority="1598" operator="containsText" text="B">
      <formula>NOT(ISERROR(SEARCH("B",AF36)))</formula>
    </cfRule>
    <cfRule type="cellIs" dxfId="19266" priority="1599" operator="equal">
      <formula>"L"</formula>
    </cfRule>
    <cfRule type="containsText" dxfId="19265" priority="1600" operator="containsText" text="N">
      <formula>NOT(ISERROR(SEARCH("N",AF36)))</formula>
    </cfRule>
  </conditionalFormatting>
  <conditionalFormatting sqref="F52">
    <cfRule type="cellIs" dxfId="19264" priority="1564" stopIfTrue="1" operator="equal">
      <formula>0</formula>
    </cfRule>
  </conditionalFormatting>
  <conditionalFormatting sqref="F52">
    <cfRule type="cellIs" dxfId="19263" priority="1563" stopIfTrue="1" operator="equal">
      <formula>0</formula>
    </cfRule>
  </conditionalFormatting>
  <conditionalFormatting sqref="F52">
    <cfRule type="cellIs" dxfId="19262" priority="1562" stopIfTrue="1" operator="equal">
      <formula>0</formula>
    </cfRule>
  </conditionalFormatting>
  <conditionalFormatting sqref="F52">
    <cfRule type="cellIs" dxfId="19261" priority="1561" stopIfTrue="1" operator="equal">
      <formula>0</formula>
    </cfRule>
  </conditionalFormatting>
  <conditionalFormatting sqref="F52">
    <cfRule type="cellIs" dxfId="19260" priority="1560" stopIfTrue="1" operator="equal">
      <formula>0</formula>
    </cfRule>
  </conditionalFormatting>
  <conditionalFormatting sqref="F52">
    <cfRule type="cellIs" dxfId="19259" priority="1559" stopIfTrue="1" operator="equal">
      <formula>0</formula>
    </cfRule>
  </conditionalFormatting>
  <conditionalFormatting sqref="F52">
    <cfRule type="cellIs" dxfId="19258" priority="1558" stopIfTrue="1" operator="equal">
      <formula>0</formula>
    </cfRule>
  </conditionalFormatting>
  <conditionalFormatting sqref="F52">
    <cfRule type="cellIs" dxfId="19257" priority="1557" stopIfTrue="1" operator="equal">
      <formula>0</formula>
    </cfRule>
  </conditionalFormatting>
  <conditionalFormatting sqref="F52">
    <cfRule type="cellIs" dxfId="19256" priority="1556" stopIfTrue="1" operator="equal">
      <formula>0</formula>
    </cfRule>
  </conditionalFormatting>
  <conditionalFormatting sqref="F52">
    <cfRule type="cellIs" dxfId="19255" priority="1555" stopIfTrue="1" operator="equal">
      <formula>0</formula>
    </cfRule>
  </conditionalFormatting>
  <conditionalFormatting sqref="F52">
    <cfRule type="cellIs" dxfId="19254" priority="1554" stopIfTrue="1" operator="equal">
      <formula>0</formula>
    </cfRule>
  </conditionalFormatting>
  <conditionalFormatting sqref="F52">
    <cfRule type="cellIs" dxfId="19253" priority="1553" stopIfTrue="1" operator="equal">
      <formula>0</formula>
    </cfRule>
  </conditionalFormatting>
  <conditionalFormatting sqref="F52">
    <cfRule type="cellIs" dxfId="19252" priority="1552" stopIfTrue="1" operator="equal">
      <formula>0</formula>
    </cfRule>
  </conditionalFormatting>
  <conditionalFormatting sqref="F52">
    <cfRule type="cellIs" dxfId="19251" priority="1551" stopIfTrue="1" operator="equal">
      <formula>0</formula>
    </cfRule>
  </conditionalFormatting>
  <conditionalFormatting sqref="F52">
    <cfRule type="cellIs" dxfId="19250" priority="1550" stopIfTrue="1" operator="equal">
      <formula>0</formula>
    </cfRule>
  </conditionalFormatting>
  <conditionalFormatting sqref="F52">
    <cfRule type="cellIs" dxfId="19249" priority="1549" stopIfTrue="1" operator="equal">
      <formula>0</formula>
    </cfRule>
  </conditionalFormatting>
  <conditionalFormatting sqref="F52">
    <cfRule type="cellIs" dxfId="19248" priority="1548" stopIfTrue="1" operator="equal">
      <formula>0</formula>
    </cfRule>
  </conditionalFormatting>
  <conditionalFormatting sqref="F52">
    <cfRule type="cellIs" dxfId="19247" priority="1547" stopIfTrue="1" operator="equal">
      <formula>0</formula>
    </cfRule>
  </conditionalFormatting>
  <conditionalFormatting sqref="F52">
    <cfRule type="cellIs" dxfId="19246" priority="1546" stopIfTrue="1" operator="equal">
      <formula>0</formula>
    </cfRule>
  </conditionalFormatting>
  <conditionalFormatting sqref="F52">
    <cfRule type="cellIs" dxfId="19245" priority="1545" stopIfTrue="1" operator="equal">
      <formula>0</formula>
    </cfRule>
  </conditionalFormatting>
  <conditionalFormatting sqref="F52">
    <cfRule type="cellIs" dxfId="19244" priority="1544" stopIfTrue="1" operator="equal">
      <formula>0</formula>
    </cfRule>
  </conditionalFormatting>
  <conditionalFormatting sqref="F52">
    <cfRule type="cellIs" dxfId="19243" priority="1543" stopIfTrue="1" operator="equal">
      <formula>0</formula>
    </cfRule>
  </conditionalFormatting>
  <conditionalFormatting sqref="F52">
    <cfRule type="cellIs" dxfId="19242" priority="1542" stopIfTrue="1" operator="equal">
      <formula>0</formula>
    </cfRule>
  </conditionalFormatting>
  <conditionalFormatting sqref="F52">
    <cfRule type="cellIs" dxfId="19241" priority="1541" stopIfTrue="1" operator="equal">
      <formula>0</formula>
    </cfRule>
  </conditionalFormatting>
  <conditionalFormatting sqref="F52">
    <cfRule type="cellIs" dxfId="19240" priority="1540" operator="equal">
      <formula>"V"</formula>
    </cfRule>
  </conditionalFormatting>
  <conditionalFormatting sqref="F53">
    <cfRule type="cellIs" dxfId="19239" priority="1514" stopIfTrue="1" operator="equal">
      <formula>0</formula>
    </cfRule>
  </conditionalFormatting>
  <conditionalFormatting sqref="F53">
    <cfRule type="cellIs" dxfId="19238" priority="1513" stopIfTrue="1" operator="equal">
      <formula>0</formula>
    </cfRule>
  </conditionalFormatting>
  <conditionalFormatting sqref="F53">
    <cfRule type="cellIs" dxfId="19237" priority="1512" stopIfTrue="1" operator="equal">
      <formula>0</formula>
    </cfRule>
  </conditionalFormatting>
  <conditionalFormatting sqref="F53">
    <cfRule type="cellIs" dxfId="19236" priority="1511" stopIfTrue="1" operator="equal">
      <formula>0</formula>
    </cfRule>
  </conditionalFormatting>
  <conditionalFormatting sqref="F53">
    <cfRule type="cellIs" dxfId="19235" priority="1510" stopIfTrue="1" operator="equal">
      <formula>0</formula>
    </cfRule>
  </conditionalFormatting>
  <conditionalFormatting sqref="F53">
    <cfRule type="cellIs" dxfId="19234" priority="1509" stopIfTrue="1" operator="equal">
      <formula>0</formula>
    </cfRule>
  </conditionalFormatting>
  <conditionalFormatting sqref="F53">
    <cfRule type="cellIs" dxfId="19233" priority="1508" stopIfTrue="1" operator="equal">
      <formula>0</formula>
    </cfRule>
  </conditionalFormatting>
  <conditionalFormatting sqref="F53">
    <cfRule type="cellIs" dxfId="19232" priority="1507" stopIfTrue="1" operator="equal">
      <formula>0</formula>
    </cfRule>
  </conditionalFormatting>
  <conditionalFormatting sqref="F53">
    <cfRule type="cellIs" dxfId="19231" priority="1506" stopIfTrue="1" operator="equal">
      <formula>0</formula>
    </cfRule>
  </conditionalFormatting>
  <conditionalFormatting sqref="F53">
    <cfRule type="cellIs" dxfId="19230" priority="1505" stopIfTrue="1" operator="equal">
      <formula>0</formula>
    </cfRule>
  </conditionalFormatting>
  <conditionalFormatting sqref="F53">
    <cfRule type="cellIs" dxfId="19229" priority="1504" stopIfTrue="1" operator="equal">
      <formula>0</formula>
    </cfRule>
  </conditionalFormatting>
  <conditionalFormatting sqref="F53">
    <cfRule type="cellIs" dxfId="19228" priority="1503" stopIfTrue="1" operator="equal">
      <formula>0</formula>
    </cfRule>
  </conditionalFormatting>
  <conditionalFormatting sqref="F53">
    <cfRule type="cellIs" dxfId="19227" priority="1502" stopIfTrue="1" operator="equal">
      <formula>0</formula>
    </cfRule>
  </conditionalFormatting>
  <conditionalFormatting sqref="F53">
    <cfRule type="cellIs" dxfId="19226" priority="1501" stopIfTrue="1" operator="equal">
      <formula>0</formula>
    </cfRule>
  </conditionalFormatting>
  <conditionalFormatting sqref="F53">
    <cfRule type="cellIs" dxfId="19225" priority="1500" stopIfTrue="1" operator="equal">
      <formula>0</formula>
    </cfRule>
  </conditionalFormatting>
  <conditionalFormatting sqref="F53">
    <cfRule type="cellIs" dxfId="19224" priority="1499" stopIfTrue="1" operator="equal">
      <formula>0</formula>
    </cfRule>
  </conditionalFormatting>
  <conditionalFormatting sqref="F53">
    <cfRule type="cellIs" dxfId="19223" priority="1498" stopIfTrue="1" operator="equal">
      <formula>0</formula>
    </cfRule>
  </conditionalFormatting>
  <conditionalFormatting sqref="F53">
    <cfRule type="cellIs" dxfId="19222" priority="1497" stopIfTrue="1" operator="equal">
      <formula>0</formula>
    </cfRule>
  </conditionalFormatting>
  <conditionalFormatting sqref="F53">
    <cfRule type="cellIs" dxfId="19221" priority="1496" stopIfTrue="1" operator="equal">
      <formula>0</formula>
    </cfRule>
  </conditionalFormatting>
  <conditionalFormatting sqref="F53">
    <cfRule type="cellIs" dxfId="19220" priority="1495" stopIfTrue="1" operator="equal">
      <formula>0</formula>
    </cfRule>
  </conditionalFormatting>
  <conditionalFormatting sqref="F53">
    <cfRule type="cellIs" dxfId="19219" priority="1494" stopIfTrue="1" operator="equal">
      <formula>0</formula>
    </cfRule>
  </conditionalFormatting>
  <conditionalFormatting sqref="F53">
    <cfRule type="cellIs" dxfId="19218" priority="1493" stopIfTrue="1" operator="equal">
      <formula>0</formula>
    </cfRule>
  </conditionalFormatting>
  <conditionalFormatting sqref="F53">
    <cfRule type="cellIs" dxfId="19217" priority="1492" stopIfTrue="1" operator="equal">
      <formula>0</formula>
    </cfRule>
  </conditionalFormatting>
  <conditionalFormatting sqref="F53">
    <cfRule type="cellIs" dxfId="19216" priority="1491" stopIfTrue="1" operator="equal">
      <formula>0</formula>
    </cfRule>
  </conditionalFormatting>
  <conditionalFormatting sqref="F53">
    <cfRule type="cellIs" dxfId="19215" priority="1490" operator="equal">
      <formula>"V"</formula>
    </cfRule>
  </conditionalFormatting>
  <conditionalFormatting sqref="F51">
    <cfRule type="cellIs" dxfId="19214" priority="1464" stopIfTrue="1" operator="equal">
      <formula>0</formula>
    </cfRule>
  </conditionalFormatting>
  <conditionalFormatting sqref="F51">
    <cfRule type="cellIs" dxfId="19213" priority="1463" stopIfTrue="1" operator="equal">
      <formula>0</formula>
    </cfRule>
  </conditionalFormatting>
  <conditionalFormatting sqref="F51">
    <cfRule type="cellIs" dxfId="19212" priority="1462" stopIfTrue="1" operator="equal">
      <formula>0</formula>
    </cfRule>
  </conditionalFormatting>
  <conditionalFormatting sqref="F51">
    <cfRule type="cellIs" dxfId="19211" priority="1461" stopIfTrue="1" operator="equal">
      <formula>0</formula>
    </cfRule>
  </conditionalFormatting>
  <conditionalFormatting sqref="F51">
    <cfRule type="cellIs" dxfId="19210" priority="1460" stopIfTrue="1" operator="equal">
      <formula>0</formula>
    </cfRule>
  </conditionalFormatting>
  <conditionalFormatting sqref="F51">
    <cfRule type="cellIs" dxfId="19209" priority="1459" stopIfTrue="1" operator="equal">
      <formula>0</formula>
    </cfRule>
  </conditionalFormatting>
  <conditionalFormatting sqref="F51">
    <cfRule type="cellIs" dxfId="19208" priority="1458" stopIfTrue="1" operator="equal">
      <formula>0</formula>
    </cfRule>
  </conditionalFormatting>
  <conditionalFormatting sqref="F51">
    <cfRule type="cellIs" dxfId="19207" priority="1457" stopIfTrue="1" operator="equal">
      <formula>0</formula>
    </cfRule>
  </conditionalFormatting>
  <conditionalFormatting sqref="F51">
    <cfRule type="cellIs" dxfId="19206" priority="1456" stopIfTrue="1" operator="equal">
      <formula>0</formula>
    </cfRule>
  </conditionalFormatting>
  <conditionalFormatting sqref="F51">
    <cfRule type="cellIs" dxfId="19205" priority="1455" stopIfTrue="1" operator="equal">
      <formula>0</formula>
    </cfRule>
  </conditionalFormatting>
  <conditionalFormatting sqref="F51">
    <cfRule type="cellIs" dxfId="19204" priority="1454" stopIfTrue="1" operator="equal">
      <formula>0</formula>
    </cfRule>
  </conditionalFormatting>
  <conditionalFormatting sqref="F51">
    <cfRule type="cellIs" dxfId="19203" priority="1453" stopIfTrue="1" operator="equal">
      <formula>0</formula>
    </cfRule>
  </conditionalFormatting>
  <conditionalFormatting sqref="F51">
    <cfRule type="cellIs" dxfId="19202" priority="1452" stopIfTrue="1" operator="equal">
      <formula>0</formula>
    </cfRule>
  </conditionalFormatting>
  <conditionalFormatting sqref="F51">
    <cfRule type="cellIs" dxfId="19201" priority="1451" stopIfTrue="1" operator="equal">
      <formula>0</formula>
    </cfRule>
  </conditionalFormatting>
  <conditionalFormatting sqref="F51">
    <cfRule type="cellIs" dxfId="19200" priority="1450" stopIfTrue="1" operator="equal">
      <formula>0</formula>
    </cfRule>
  </conditionalFormatting>
  <conditionalFormatting sqref="F51">
    <cfRule type="cellIs" dxfId="19199" priority="1449" stopIfTrue="1" operator="equal">
      <formula>0</formula>
    </cfRule>
  </conditionalFormatting>
  <conditionalFormatting sqref="F51">
    <cfRule type="cellIs" dxfId="19198" priority="1448" stopIfTrue="1" operator="equal">
      <formula>0</formula>
    </cfRule>
  </conditionalFormatting>
  <conditionalFormatting sqref="F51">
    <cfRule type="cellIs" dxfId="19197" priority="1447" stopIfTrue="1" operator="equal">
      <formula>0</formula>
    </cfRule>
  </conditionalFormatting>
  <conditionalFormatting sqref="F51">
    <cfRule type="cellIs" dxfId="19196" priority="1446" stopIfTrue="1" operator="equal">
      <formula>0</formula>
    </cfRule>
  </conditionalFormatting>
  <conditionalFormatting sqref="F51">
    <cfRule type="cellIs" dxfId="19195" priority="1445" stopIfTrue="1" operator="equal">
      <formula>0</formula>
    </cfRule>
  </conditionalFormatting>
  <conditionalFormatting sqref="F51">
    <cfRule type="cellIs" dxfId="19194" priority="1444" stopIfTrue="1" operator="equal">
      <formula>0</formula>
    </cfRule>
  </conditionalFormatting>
  <conditionalFormatting sqref="F51">
    <cfRule type="cellIs" dxfId="19193" priority="1443" stopIfTrue="1" operator="equal">
      <formula>0</formula>
    </cfRule>
  </conditionalFormatting>
  <conditionalFormatting sqref="F51">
    <cfRule type="cellIs" dxfId="19192" priority="1442" stopIfTrue="1" operator="equal">
      <formula>0</formula>
    </cfRule>
  </conditionalFormatting>
  <conditionalFormatting sqref="F51">
    <cfRule type="cellIs" dxfId="19191" priority="1441" stopIfTrue="1" operator="equal">
      <formula>0</formula>
    </cfRule>
  </conditionalFormatting>
  <conditionalFormatting sqref="F51">
    <cfRule type="cellIs" dxfId="19190" priority="1440" operator="equal">
      <formula>"V"</formula>
    </cfRule>
  </conditionalFormatting>
  <conditionalFormatting sqref="J34:K34">
    <cfRule type="containsText" dxfId="19189" priority="1429" operator="containsText" text="21">
      <formula>NOT(ISERROR(SEARCH("21",J34)))</formula>
    </cfRule>
    <cfRule type="cellIs" dxfId="19188" priority="1430" operator="equal">
      <formula>"F"</formula>
    </cfRule>
    <cfRule type="containsText" dxfId="19187" priority="1431" operator="containsText" text="CA">
      <formula>NOT(ISERROR(SEARCH("CA",J34)))</formula>
    </cfRule>
    <cfRule type="cellIs" dxfId="19186" priority="1432" operator="equal">
      <formula>"LD"</formula>
    </cfRule>
    <cfRule type="containsText" dxfId="19185" priority="1433" operator="containsText" text="V">
      <formula>NOT(ISERROR(SEARCH("V",J34)))</formula>
    </cfRule>
    <cfRule type="containsText" dxfId="19184" priority="1434" operator="containsText" text="P">
      <formula>NOT(ISERROR(SEARCH("P",J34)))</formula>
    </cfRule>
    <cfRule type="cellIs" dxfId="19183" priority="1435" operator="equal">
      <formula>"LL"</formula>
    </cfRule>
    <cfRule type="cellIs" dxfId="19182" priority="1436" operator="equal">
      <formula>"AT"</formula>
    </cfRule>
    <cfRule type="containsText" dxfId="19181" priority="1437" operator="containsText" text="B">
      <formula>NOT(ISERROR(SEARCH("B",J34)))</formula>
    </cfRule>
    <cfRule type="cellIs" dxfId="19180" priority="1438" operator="equal">
      <formula>"L"</formula>
    </cfRule>
    <cfRule type="containsText" dxfId="19179" priority="1439" operator="containsText" text="N">
      <formula>NOT(ISERROR(SEARCH("N",J34)))</formula>
    </cfRule>
  </conditionalFormatting>
  <conditionalFormatting sqref="G72:G73">
    <cfRule type="cellIs" dxfId="19178" priority="1426" operator="lessThan">
      <formula>7</formula>
    </cfRule>
    <cfRule type="cellIs" dxfId="19177" priority="1427" operator="equal">
      <formula>8</formula>
    </cfRule>
    <cfRule type="cellIs" dxfId="19176" priority="1428" operator="greaterThan">
      <formula>8</formula>
    </cfRule>
  </conditionalFormatting>
  <conditionalFormatting sqref="G74">
    <cfRule type="cellIs" dxfId="19175" priority="1423" operator="equal">
      <formula>6</formula>
    </cfRule>
    <cfRule type="cellIs" dxfId="19174" priority="1424" operator="lessThan">
      <formula>5</formula>
    </cfRule>
    <cfRule type="cellIs" dxfId="19173" priority="1425" operator="greaterThan">
      <formula>6</formula>
    </cfRule>
  </conditionalFormatting>
  <conditionalFormatting sqref="Z53:AF53">
    <cfRule type="containsText" dxfId="19172" priority="1412" operator="containsText" text="21">
      <formula>NOT(ISERROR(SEARCH("21",Z53)))</formula>
    </cfRule>
    <cfRule type="cellIs" dxfId="19171" priority="1413" operator="equal">
      <formula>"F"</formula>
    </cfRule>
    <cfRule type="containsText" dxfId="19170" priority="1414" operator="containsText" text="CA">
      <formula>NOT(ISERROR(SEARCH("CA",Z53)))</formula>
    </cfRule>
    <cfRule type="cellIs" dxfId="19169" priority="1415" operator="equal">
      <formula>"LD"</formula>
    </cfRule>
    <cfRule type="containsText" dxfId="19168" priority="1416" operator="containsText" text="V">
      <formula>NOT(ISERROR(SEARCH("V",Z53)))</formula>
    </cfRule>
    <cfRule type="containsText" dxfId="19167" priority="1417" operator="containsText" text="P">
      <formula>NOT(ISERROR(SEARCH("P",Z53)))</formula>
    </cfRule>
    <cfRule type="cellIs" dxfId="19166" priority="1418" operator="equal">
      <formula>"LL"</formula>
    </cfRule>
    <cfRule type="cellIs" dxfId="19165" priority="1419" operator="equal">
      <formula>"AT"</formula>
    </cfRule>
    <cfRule type="containsText" dxfId="19164" priority="1420" operator="containsText" text="B">
      <formula>NOT(ISERROR(SEARCH("B",Z53)))</formula>
    </cfRule>
    <cfRule type="cellIs" dxfId="19163" priority="1421" operator="equal">
      <formula>"L"</formula>
    </cfRule>
    <cfRule type="containsText" dxfId="19162" priority="1422" operator="containsText" text="N">
      <formula>NOT(ISERROR(SEARCH("N",Z53)))</formula>
    </cfRule>
  </conditionalFormatting>
  <conditionalFormatting sqref="V53:Y53">
    <cfRule type="containsText" dxfId="19161" priority="1401" operator="containsText" text="21">
      <formula>NOT(ISERROR(SEARCH("21",V53)))</formula>
    </cfRule>
    <cfRule type="cellIs" dxfId="19160" priority="1402" operator="equal">
      <formula>"F"</formula>
    </cfRule>
    <cfRule type="containsText" dxfId="19159" priority="1403" operator="containsText" text="CA">
      <formula>NOT(ISERROR(SEARCH("CA",V53)))</formula>
    </cfRule>
    <cfRule type="cellIs" dxfId="19158" priority="1404" operator="equal">
      <formula>"LD"</formula>
    </cfRule>
    <cfRule type="containsText" dxfId="19157" priority="1405" operator="containsText" text="V">
      <formula>NOT(ISERROR(SEARCH("V",V53)))</formula>
    </cfRule>
    <cfRule type="containsText" dxfId="19156" priority="1406" operator="containsText" text="P">
      <formula>NOT(ISERROR(SEARCH("P",V53)))</formula>
    </cfRule>
    <cfRule type="cellIs" dxfId="19155" priority="1407" operator="equal">
      <formula>"LL"</formula>
    </cfRule>
    <cfRule type="cellIs" dxfId="19154" priority="1408" operator="equal">
      <formula>"AT"</formula>
    </cfRule>
    <cfRule type="containsText" dxfId="19153" priority="1409" operator="containsText" text="B">
      <formula>NOT(ISERROR(SEARCH("B",V53)))</formula>
    </cfRule>
    <cfRule type="cellIs" dxfId="19152" priority="1410" operator="equal">
      <formula>"L"</formula>
    </cfRule>
    <cfRule type="containsText" dxfId="19151" priority="1411" operator="containsText" text="N">
      <formula>NOT(ISERROR(SEARCH("N",V53)))</formula>
    </cfRule>
  </conditionalFormatting>
  <conditionalFormatting sqref="AG53">
    <cfRule type="containsText" dxfId="19150" priority="1379" operator="containsText" text="21">
      <formula>NOT(ISERROR(SEARCH("21",AG53)))</formula>
    </cfRule>
    <cfRule type="cellIs" dxfId="19149" priority="1380" operator="equal">
      <formula>"F"</formula>
    </cfRule>
    <cfRule type="containsText" dxfId="19148" priority="1381" operator="containsText" text="CA">
      <formula>NOT(ISERROR(SEARCH("CA",AG53)))</formula>
    </cfRule>
    <cfRule type="cellIs" dxfId="19147" priority="1382" operator="equal">
      <formula>"LD"</formula>
    </cfRule>
    <cfRule type="containsText" dxfId="19146" priority="1383" operator="containsText" text="V">
      <formula>NOT(ISERROR(SEARCH("V",AG53)))</formula>
    </cfRule>
    <cfRule type="containsText" dxfId="19145" priority="1384" operator="containsText" text="P">
      <formula>NOT(ISERROR(SEARCH("P",AG53)))</formula>
    </cfRule>
    <cfRule type="cellIs" dxfId="19144" priority="1385" operator="equal">
      <formula>"LL"</formula>
    </cfRule>
    <cfRule type="cellIs" dxfId="19143" priority="1386" operator="equal">
      <formula>"AT"</formula>
    </cfRule>
    <cfRule type="containsText" dxfId="19142" priority="1387" operator="containsText" text="B">
      <formula>NOT(ISERROR(SEARCH("B",AG53)))</formula>
    </cfRule>
    <cfRule type="cellIs" dxfId="19141" priority="1388" operator="equal">
      <formula>"L"</formula>
    </cfRule>
    <cfRule type="containsText" dxfId="19140" priority="1389" operator="containsText" text="N">
      <formula>NOT(ISERROR(SEARCH("N",AG53)))</formula>
    </cfRule>
  </conditionalFormatting>
  <conditionalFormatting sqref="L52:O52">
    <cfRule type="containsText" dxfId="19139" priority="1368" operator="containsText" text="21">
      <formula>NOT(ISERROR(SEARCH("21",L52)))</formula>
    </cfRule>
    <cfRule type="cellIs" dxfId="19138" priority="1369" operator="equal">
      <formula>"F"</formula>
    </cfRule>
    <cfRule type="containsText" dxfId="19137" priority="1370" operator="containsText" text="CA">
      <formula>NOT(ISERROR(SEARCH("CA",L52)))</formula>
    </cfRule>
    <cfRule type="cellIs" dxfId="19136" priority="1371" operator="equal">
      <formula>"LD"</formula>
    </cfRule>
    <cfRule type="containsText" dxfId="19135" priority="1372" operator="containsText" text="V">
      <formula>NOT(ISERROR(SEARCH("V",L52)))</formula>
    </cfRule>
    <cfRule type="containsText" dxfId="19134" priority="1373" operator="containsText" text="P">
      <formula>NOT(ISERROR(SEARCH("P",L52)))</formula>
    </cfRule>
    <cfRule type="cellIs" dxfId="19133" priority="1374" operator="equal">
      <formula>"LL"</formula>
    </cfRule>
    <cfRule type="cellIs" dxfId="19132" priority="1375" operator="equal">
      <formula>"AT"</formula>
    </cfRule>
    <cfRule type="containsText" dxfId="19131" priority="1376" operator="containsText" text="B">
      <formula>NOT(ISERROR(SEARCH("B",L52)))</formula>
    </cfRule>
    <cfRule type="cellIs" dxfId="19130" priority="1377" operator="equal">
      <formula>"L"</formula>
    </cfRule>
    <cfRule type="containsText" dxfId="19129" priority="1378" operator="containsText" text="N">
      <formula>NOT(ISERROR(SEARCH("N",L52)))</formula>
    </cfRule>
  </conditionalFormatting>
  <conditionalFormatting sqref="J52:K52">
    <cfRule type="containsText" dxfId="19128" priority="1357" operator="containsText" text="21">
      <formula>NOT(ISERROR(SEARCH("21",J52)))</formula>
    </cfRule>
    <cfRule type="cellIs" dxfId="19127" priority="1358" operator="equal">
      <formula>"F"</formula>
    </cfRule>
    <cfRule type="containsText" dxfId="19126" priority="1359" operator="containsText" text="CA">
      <formula>NOT(ISERROR(SEARCH("CA",J52)))</formula>
    </cfRule>
    <cfRule type="cellIs" dxfId="19125" priority="1360" operator="equal">
      <formula>"LD"</formula>
    </cfRule>
    <cfRule type="containsText" dxfId="19124" priority="1361" operator="containsText" text="V">
      <formula>NOT(ISERROR(SEARCH("V",J52)))</formula>
    </cfRule>
    <cfRule type="containsText" dxfId="19123" priority="1362" operator="containsText" text="P">
      <formula>NOT(ISERROR(SEARCH("P",J52)))</formula>
    </cfRule>
    <cfRule type="cellIs" dxfId="19122" priority="1363" operator="equal">
      <formula>"LL"</formula>
    </cfRule>
    <cfRule type="cellIs" dxfId="19121" priority="1364" operator="equal">
      <formula>"AT"</formula>
    </cfRule>
    <cfRule type="containsText" dxfId="19120" priority="1365" operator="containsText" text="B">
      <formula>NOT(ISERROR(SEARCH("B",J52)))</formula>
    </cfRule>
    <cfRule type="cellIs" dxfId="19119" priority="1366" operator="equal">
      <formula>"L"</formula>
    </cfRule>
    <cfRule type="containsText" dxfId="19118" priority="1367" operator="containsText" text="N">
      <formula>NOT(ISERROR(SEARCH("N",J52)))</formula>
    </cfRule>
  </conditionalFormatting>
  <conditionalFormatting sqref="W52:X52 AA52">
    <cfRule type="containsText" dxfId="19117" priority="1346" operator="containsText" text="21">
      <formula>NOT(ISERROR(SEARCH("21",W52)))</formula>
    </cfRule>
    <cfRule type="cellIs" dxfId="19116" priority="1347" operator="equal">
      <formula>"F"</formula>
    </cfRule>
    <cfRule type="containsText" dxfId="19115" priority="1348" operator="containsText" text="CA">
      <formula>NOT(ISERROR(SEARCH("CA",W52)))</formula>
    </cfRule>
    <cfRule type="cellIs" dxfId="19114" priority="1349" operator="equal">
      <formula>"LD"</formula>
    </cfRule>
    <cfRule type="containsText" dxfId="19113" priority="1350" operator="containsText" text="V">
      <formula>NOT(ISERROR(SEARCH("V",W52)))</formula>
    </cfRule>
    <cfRule type="containsText" dxfId="19112" priority="1351" operator="containsText" text="P">
      <formula>NOT(ISERROR(SEARCH("P",W52)))</formula>
    </cfRule>
    <cfRule type="cellIs" dxfId="19111" priority="1352" operator="equal">
      <formula>"LL"</formula>
    </cfRule>
    <cfRule type="cellIs" dxfId="19110" priority="1353" operator="equal">
      <formula>"AT"</formula>
    </cfRule>
    <cfRule type="containsText" dxfId="19109" priority="1354" operator="containsText" text="B">
      <formula>NOT(ISERROR(SEARCH("B",W52)))</formula>
    </cfRule>
    <cfRule type="cellIs" dxfId="19108" priority="1355" operator="equal">
      <formula>"L"</formula>
    </cfRule>
    <cfRule type="containsText" dxfId="19107" priority="1356" operator="containsText" text="N">
      <formula>NOT(ISERROR(SEARCH("N",W52)))</formula>
    </cfRule>
  </conditionalFormatting>
  <conditionalFormatting sqref="S52:T52">
    <cfRule type="containsText" dxfId="19106" priority="1335" operator="containsText" text="21">
      <formula>NOT(ISERROR(SEARCH("21",S52)))</formula>
    </cfRule>
    <cfRule type="cellIs" dxfId="19105" priority="1336" operator="equal">
      <formula>"F"</formula>
    </cfRule>
    <cfRule type="containsText" dxfId="19104" priority="1337" operator="containsText" text="CA">
      <formula>NOT(ISERROR(SEARCH("CA",S52)))</formula>
    </cfRule>
    <cfRule type="cellIs" dxfId="19103" priority="1338" operator="equal">
      <formula>"LD"</formula>
    </cfRule>
    <cfRule type="containsText" dxfId="19102" priority="1339" operator="containsText" text="V">
      <formula>NOT(ISERROR(SEARCH("V",S52)))</formula>
    </cfRule>
    <cfRule type="containsText" dxfId="19101" priority="1340" operator="containsText" text="P">
      <formula>NOT(ISERROR(SEARCH("P",S52)))</formula>
    </cfRule>
    <cfRule type="cellIs" dxfId="19100" priority="1341" operator="equal">
      <formula>"LL"</formula>
    </cfRule>
    <cfRule type="cellIs" dxfId="19099" priority="1342" operator="equal">
      <formula>"AT"</formula>
    </cfRule>
    <cfRule type="containsText" dxfId="19098" priority="1343" operator="containsText" text="B">
      <formula>NOT(ISERROR(SEARCH("B",S52)))</formula>
    </cfRule>
    <cfRule type="cellIs" dxfId="19097" priority="1344" operator="equal">
      <formula>"L"</formula>
    </cfRule>
    <cfRule type="containsText" dxfId="19096" priority="1345" operator="containsText" text="N">
      <formula>NOT(ISERROR(SEARCH("N",S52)))</formula>
    </cfRule>
  </conditionalFormatting>
  <conditionalFormatting sqref="AI52:AK52">
    <cfRule type="containsText" dxfId="19095" priority="1324" operator="containsText" text="21">
      <formula>NOT(ISERROR(SEARCH("21",AI52)))</formula>
    </cfRule>
    <cfRule type="cellIs" dxfId="19094" priority="1325" operator="equal">
      <formula>"F"</formula>
    </cfRule>
    <cfRule type="containsText" dxfId="19093" priority="1326" operator="containsText" text="CA">
      <formula>NOT(ISERROR(SEARCH("CA",AI52)))</formula>
    </cfRule>
    <cfRule type="cellIs" dxfId="19092" priority="1327" operator="equal">
      <formula>"LD"</formula>
    </cfRule>
    <cfRule type="containsText" dxfId="19091" priority="1328" operator="containsText" text="V">
      <formula>NOT(ISERROR(SEARCH("V",AI52)))</formula>
    </cfRule>
    <cfRule type="containsText" dxfId="19090" priority="1329" operator="containsText" text="P">
      <formula>NOT(ISERROR(SEARCH("P",AI52)))</formula>
    </cfRule>
    <cfRule type="cellIs" dxfId="19089" priority="1330" operator="equal">
      <formula>"LL"</formula>
    </cfRule>
    <cfRule type="cellIs" dxfId="19088" priority="1331" operator="equal">
      <formula>"AT"</formula>
    </cfRule>
    <cfRule type="containsText" dxfId="19087" priority="1332" operator="containsText" text="B">
      <formula>NOT(ISERROR(SEARCH("B",AI52)))</formula>
    </cfRule>
    <cfRule type="cellIs" dxfId="19086" priority="1333" operator="equal">
      <formula>"L"</formula>
    </cfRule>
    <cfRule type="containsText" dxfId="19085" priority="1334" operator="containsText" text="N">
      <formula>NOT(ISERROR(SEARCH("N",AI52)))</formula>
    </cfRule>
  </conditionalFormatting>
  <conditionalFormatting sqref="AB52:AE52">
    <cfRule type="containsText" dxfId="19084" priority="1313" operator="containsText" text="21">
      <formula>NOT(ISERROR(SEARCH("21",AB52)))</formula>
    </cfRule>
    <cfRule type="cellIs" dxfId="19083" priority="1314" operator="equal">
      <formula>"F"</formula>
    </cfRule>
    <cfRule type="containsText" dxfId="19082" priority="1315" operator="containsText" text="CA">
      <formula>NOT(ISERROR(SEARCH("CA",AB52)))</formula>
    </cfRule>
    <cfRule type="cellIs" dxfId="19081" priority="1316" operator="equal">
      <formula>"LD"</formula>
    </cfRule>
    <cfRule type="containsText" dxfId="19080" priority="1317" operator="containsText" text="V">
      <formula>NOT(ISERROR(SEARCH("V",AB52)))</formula>
    </cfRule>
    <cfRule type="containsText" dxfId="19079" priority="1318" operator="containsText" text="P">
      <formula>NOT(ISERROR(SEARCH("P",AB52)))</formula>
    </cfRule>
    <cfRule type="cellIs" dxfId="19078" priority="1319" operator="equal">
      <formula>"LL"</formula>
    </cfRule>
    <cfRule type="cellIs" dxfId="19077" priority="1320" operator="equal">
      <formula>"AT"</formula>
    </cfRule>
    <cfRule type="containsText" dxfId="19076" priority="1321" operator="containsText" text="B">
      <formula>NOT(ISERROR(SEARCH("B",AB52)))</formula>
    </cfRule>
    <cfRule type="cellIs" dxfId="19075" priority="1322" operator="equal">
      <formula>"L"</formula>
    </cfRule>
    <cfRule type="containsText" dxfId="19074" priority="1323" operator="containsText" text="N">
      <formula>NOT(ISERROR(SEARCH("N",AB52)))</formula>
    </cfRule>
  </conditionalFormatting>
  <conditionalFormatting sqref="L47">
    <cfRule type="containsText" dxfId="19073" priority="1302" operator="containsText" text="21">
      <formula>NOT(ISERROR(SEARCH("21",L47)))</formula>
    </cfRule>
    <cfRule type="cellIs" dxfId="19072" priority="1303" operator="equal">
      <formula>"F"</formula>
    </cfRule>
    <cfRule type="containsText" dxfId="19071" priority="1304" operator="containsText" text="CA">
      <formula>NOT(ISERROR(SEARCH("CA",L47)))</formula>
    </cfRule>
    <cfRule type="cellIs" dxfId="19070" priority="1305" operator="equal">
      <formula>"LD"</formula>
    </cfRule>
    <cfRule type="containsText" dxfId="19069" priority="1306" operator="containsText" text="V">
      <formula>NOT(ISERROR(SEARCH("V",L47)))</formula>
    </cfRule>
    <cfRule type="containsText" dxfId="19068" priority="1307" operator="containsText" text="P">
      <formula>NOT(ISERROR(SEARCH("P",L47)))</formula>
    </cfRule>
    <cfRule type="cellIs" dxfId="19067" priority="1308" operator="equal">
      <formula>"LL"</formula>
    </cfRule>
    <cfRule type="cellIs" dxfId="19066" priority="1309" operator="equal">
      <formula>"AT"</formula>
    </cfRule>
    <cfRule type="containsText" dxfId="19065" priority="1310" operator="containsText" text="B">
      <formula>NOT(ISERROR(SEARCH("B",L47)))</formula>
    </cfRule>
    <cfRule type="cellIs" dxfId="19064" priority="1311" operator="equal">
      <formula>"L"</formula>
    </cfRule>
    <cfRule type="containsText" dxfId="19063" priority="1312" operator="containsText" text="N">
      <formula>NOT(ISERROR(SEARCH("N",L47)))</formula>
    </cfRule>
  </conditionalFormatting>
  <conditionalFormatting sqref="R47:S47 U47:V47">
    <cfRule type="containsText" dxfId="19062" priority="1291" operator="containsText" text="21">
      <formula>NOT(ISERROR(SEARCH("21",R47)))</formula>
    </cfRule>
    <cfRule type="cellIs" dxfId="19061" priority="1292" operator="equal">
      <formula>"F"</formula>
    </cfRule>
    <cfRule type="containsText" dxfId="19060" priority="1293" operator="containsText" text="CA">
      <formula>NOT(ISERROR(SEARCH("CA",R47)))</formula>
    </cfRule>
    <cfRule type="cellIs" dxfId="19059" priority="1294" operator="equal">
      <formula>"LD"</formula>
    </cfRule>
    <cfRule type="containsText" dxfId="19058" priority="1295" operator="containsText" text="V">
      <formula>NOT(ISERROR(SEARCH("V",R47)))</formula>
    </cfRule>
    <cfRule type="containsText" dxfId="19057" priority="1296" operator="containsText" text="P">
      <formula>NOT(ISERROR(SEARCH("P",R47)))</formula>
    </cfRule>
    <cfRule type="cellIs" dxfId="19056" priority="1297" operator="equal">
      <formula>"LL"</formula>
    </cfRule>
    <cfRule type="cellIs" dxfId="19055" priority="1298" operator="equal">
      <formula>"AT"</formula>
    </cfRule>
    <cfRule type="containsText" dxfId="19054" priority="1299" operator="containsText" text="B">
      <formula>NOT(ISERROR(SEARCH("B",R47)))</formula>
    </cfRule>
    <cfRule type="cellIs" dxfId="19053" priority="1300" operator="equal">
      <formula>"L"</formula>
    </cfRule>
    <cfRule type="containsText" dxfId="19052" priority="1301" operator="containsText" text="N">
      <formula>NOT(ISERROR(SEARCH("N",R47)))</formula>
    </cfRule>
  </conditionalFormatting>
  <conditionalFormatting sqref="M47:P47">
    <cfRule type="containsText" dxfId="19051" priority="1280" operator="containsText" text="21">
      <formula>NOT(ISERROR(SEARCH("21",M47)))</formula>
    </cfRule>
    <cfRule type="cellIs" dxfId="19050" priority="1281" operator="equal">
      <formula>"F"</formula>
    </cfRule>
    <cfRule type="containsText" dxfId="19049" priority="1282" operator="containsText" text="CA">
      <formula>NOT(ISERROR(SEARCH("CA",M47)))</formula>
    </cfRule>
    <cfRule type="cellIs" dxfId="19048" priority="1283" operator="equal">
      <formula>"LD"</formula>
    </cfRule>
    <cfRule type="containsText" dxfId="19047" priority="1284" operator="containsText" text="V">
      <formula>NOT(ISERROR(SEARCH("V",M47)))</formula>
    </cfRule>
    <cfRule type="containsText" dxfId="19046" priority="1285" operator="containsText" text="P">
      <formula>NOT(ISERROR(SEARCH("P",M47)))</formula>
    </cfRule>
    <cfRule type="cellIs" dxfId="19045" priority="1286" operator="equal">
      <formula>"LL"</formula>
    </cfRule>
    <cfRule type="cellIs" dxfId="19044" priority="1287" operator="equal">
      <formula>"AT"</formula>
    </cfRule>
    <cfRule type="containsText" dxfId="19043" priority="1288" operator="containsText" text="B">
      <formula>NOT(ISERROR(SEARCH("B",M47)))</formula>
    </cfRule>
    <cfRule type="cellIs" dxfId="19042" priority="1289" operator="equal">
      <formula>"L"</formula>
    </cfRule>
    <cfRule type="containsText" dxfId="19041" priority="1290" operator="containsText" text="N">
      <formula>NOT(ISERROR(SEARCH("N",M47)))</formula>
    </cfRule>
  </conditionalFormatting>
  <conditionalFormatting sqref="AA47 AD47:AF47">
    <cfRule type="containsText" dxfId="19040" priority="1269" operator="containsText" text="21">
      <formula>NOT(ISERROR(SEARCH("21",AA47)))</formula>
    </cfRule>
    <cfRule type="cellIs" dxfId="19039" priority="1270" operator="equal">
      <formula>"F"</formula>
    </cfRule>
    <cfRule type="containsText" dxfId="19038" priority="1271" operator="containsText" text="CA">
      <formula>NOT(ISERROR(SEARCH("CA",AA47)))</formula>
    </cfRule>
    <cfRule type="cellIs" dxfId="19037" priority="1272" operator="equal">
      <formula>"LD"</formula>
    </cfRule>
    <cfRule type="containsText" dxfId="19036" priority="1273" operator="containsText" text="V">
      <formula>NOT(ISERROR(SEARCH("V",AA47)))</formula>
    </cfRule>
    <cfRule type="containsText" dxfId="19035" priority="1274" operator="containsText" text="P">
      <formula>NOT(ISERROR(SEARCH("P",AA47)))</formula>
    </cfRule>
    <cfRule type="cellIs" dxfId="19034" priority="1275" operator="equal">
      <formula>"LL"</formula>
    </cfRule>
    <cfRule type="cellIs" dxfId="19033" priority="1276" operator="equal">
      <formula>"AT"</formula>
    </cfRule>
    <cfRule type="containsText" dxfId="19032" priority="1277" operator="containsText" text="B">
      <formula>NOT(ISERROR(SEARCH("B",AA47)))</formula>
    </cfRule>
    <cfRule type="cellIs" dxfId="19031" priority="1278" operator="equal">
      <formula>"L"</formula>
    </cfRule>
    <cfRule type="containsText" dxfId="19030" priority="1279" operator="containsText" text="N">
      <formula>NOT(ISERROR(SEARCH("N",AA47)))</formula>
    </cfRule>
  </conditionalFormatting>
  <conditionalFormatting sqref="W47:Z47">
    <cfRule type="containsText" dxfId="19029" priority="1258" operator="containsText" text="21">
      <formula>NOT(ISERROR(SEARCH("21",W47)))</formula>
    </cfRule>
    <cfRule type="cellIs" dxfId="19028" priority="1259" operator="equal">
      <formula>"F"</formula>
    </cfRule>
    <cfRule type="containsText" dxfId="19027" priority="1260" operator="containsText" text="CA">
      <formula>NOT(ISERROR(SEARCH("CA",W47)))</formula>
    </cfRule>
    <cfRule type="cellIs" dxfId="19026" priority="1261" operator="equal">
      <formula>"LD"</formula>
    </cfRule>
    <cfRule type="containsText" dxfId="19025" priority="1262" operator="containsText" text="V">
      <formula>NOT(ISERROR(SEARCH("V",W47)))</formula>
    </cfRule>
    <cfRule type="containsText" dxfId="19024" priority="1263" operator="containsText" text="P">
      <formula>NOT(ISERROR(SEARCH("P",W47)))</formula>
    </cfRule>
    <cfRule type="cellIs" dxfId="19023" priority="1264" operator="equal">
      <formula>"LL"</formula>
    </cfRule>
    <cfRule type="cellIs" dxfId="19022" priority="1265" operator="equal">
      <formula>"AT"</formula>
    </cfRule>
    <cfRule type="containsText" dxfId="19021" priority="1266" operator="containsText" text="B">
      <formula>NOT(ISERROR(SEARCH("B",W47)))</formula>
    </cfRule>
    <cfRule type="cellIs" dxfId="19020" priority="1267" operator="equal">
      <formula>"L"</formula>
    </cfRule>
    <cfRule type="containsText" dxfId="19019" priority="1268" operator="containsText" text="N">
      <formula>NOT(ISERROR(SEARCH("N",W47)))</formula>
    </cfRule>
  </conditionalFormatting>
  <conditionalFormatting sqref="AK47">
    <cfRule type="containsText" dxfId="19018" priority="1247" operator="containsText" text="21">
      <formula>NOT(ISERROR(SEARCH("21",AK47)))</formula>
    </cfRule>
    <cfRule type="cellIs" dxfId="19017" priority="1248" operator="equal">
      <formula>"F"</formula>
    </cfRule>
    <cfRule type="containsText" dxfId="19016" priority="1249" operator="containsText" text="CA">
      <formula>NOT(ISERROR(SEARCH("CA",AK47)))</formula>
    </cfRule>
    <cfRule type="cellIs" dxfId="19015" priority="1250" operator="equal">
      <formula>"LD"</formula>
    </cfRule>
    <cfRule type="containsText" dxfId="19014" priority="1251" operator="containsText" text="V">
      <formula>NOT(ISERROR(SEARCH("V",AK47)))</formula>
    </cfRule>
    <cfRule type="containsText" dxfId="19013" priority="1252" operator="containsText" text="P">
      <formula>NOT(ISERROR(SEARCH("P",AK47)))</formula>
    </cfRule>
    <cfRule type="cellIs" dxfId="19012" priority="1253" operator="equal">
      <formula>"LL"</formula>
    </cfRule>
    <cfRule type="cellIs" dxfId="19011" priority="1254" operator="equal">
      <formula>"AT"</formula>
    </cfRule>
    <cfRule type="containsText" dxfId="19010" priority="1255" operator="containsText" text="B">
      <formula>NOT(ISERROR(SEARCH("B",AK47)))</formula>
    </cfRule>
    <cfRule type="cellIs" dxfId="19009" priority="1256" operator="equal">
      <formula>"L"</formula>
    </cfRule>
    <cfRule type="containsText" dxfId="19008" priority="1257" operator="containsText" text="N">
      <formula>NOT(ISERROR(SEARCH("N",AK47)))</formula>
    </cfRule>
  </conditionalFormatting>
  <conditionalFormatting sqref="AG47 AI47:AJ47">
    <cfRule type="containsText" dxfId="19007" priority="1236" operator="containsText" text="21">
      <formula>NOT(ISERROR(SEARCH("21",AG47)))</formula>
    </cfRule>
    <cfRule type="cellIs" dxfId="19006" priority="1237" operator="equal">
      <formula>"F"</formula>
    </cfRule>
    <cfRule type="containsText" dxfId="19005" priority="1238" operator="containsText" text="CA">
      <formula>NOT(ISERROR(SEARCH("CA",AG47)))</formula>
    </cfRule>
    <cfRule type="cellIs" dxfId="19004" priority="1239" operator="equal">
      <formula>"LD"</formula>
    </cfRule>
    <cfRule type="containsText" dxfId="19003" priority="1240" operator="containsText" text="V">
      <formula>NOT(ISERROR(SEARCH("V",AG47)))</formula>
    </cfRule>
    <cfRule type="containsText" dxfId="19002" priority="1241" operator="containsText" text="P">
      <formula>NOT(ISERROR(SEARCH("P",AG47)))</formula>
    </cfRule>
    <cfRule type="cellIs" dxfId="19001" priority="1242" operator="equal">
      <formula>"LL"</formula>
    </cfRule>
    <cfRule type="cellIs" dxfId="19000" priority="1243" operator="equal">
      <formula>"AT"</formula>
    </cfRule>
    <cfRule type="containsText" dxfId="18999" priority="1244" operator="containsText" text="B">
      <formula>NOT(ISERROR(SEARCH("B",AG47)))</formula>
    </cfRule>
    <cfRule type="cellIs" dxfId="18998" priority="1245" operator="equal">
      <formula>"L"</formula>
    </cfRule>
    <cfRule type="containsText" dxfId="18997" priority="1246" operator="containsText" text="N">
      <formula>NOT(ISERROR(SEARCH("N",AG47)))</formula>
    </cfRule>
  </conditionalFormatting>
  <conditionalFormatting sqref="P45:S45 U45:V45 X45:AA45">
    <cfRule type="containsText" dxfId="18996" priority="1225" operator="containsText" text="21">
      <formula>NOT(ISERROR(SEARCH("21",P45)))</formula>
    </cfRule>
    <cfRule type="cellIs" dxfId="18995" priority="1226" operator="equal">
      <formula>"F"</formula>
    </cfRule>
    <cfRule type="containsText" dxfId="18994" priority="1227" operator="containsText" text="CA">
      <formula>NOT(ISERROR(SEARCH("CA",P45)))</formula>
    </cfRule>
    <cfRule type="cellIs" dxfId="18993" priority="1228" operator="equal">
      <formula>"LD"</formula>
    </cfRule>
    <cfRule type="containsText" dxfId="18992" priority="1229" operator="containsText" text="V">
      <formula>NOT(ISERROR(SEARCH("V",P45)))</formula>
    </cfRule>
    <cfRule type="containsText" dxfId="18991" priority="1230" operator="containsText" text="P">
      <formula>NOT(ISERROR(SEARCH("P",P45)))</formula>
    </cfRule>
    <cfRule type="cellIs" dxfId="18990" priority="1231" operator="equal">
      <formula>"LL"</formula>
    </cfRule>
    <cfRule type="cellIs" dxfId="18989" priority="1232" operator="equal">
      <formula>"AT"</formula>
    </cfRule>
    <cfRule type="containsText" dxfId="18988" priority="1233" operator="containsText" text="B">
      <formula>NOT(ISERROR(SEARCH("B",P45)))</formula>
    </cfRule>
    <cfRule type="cellIs" dxfId="18987" priority="1234" operator="equal">
      <formula>"L"</formula>
    </cfRule>
    <cfRule type="containsText" dxfId="18986" priority="1235" operator="containsText" text="N">
      <formula>NOT(ISERROR(SEARCH("N",P45)))</formula>
    </cfRule>
  </conditionalFormatting>
  <conditionalFormatting sqref="G76:AK76">
    <cfRule type="cellIs" dxfId="18985" priority="1217" operator="equal">
      <formula>"S"</formula>
    </cfRule>
    <cfRule type="cellIs" dxfId="18984" priority="1218" operator="equal">
      <formula>"D"</formula>
    </cfRule>
  </conditionalFormatting>
  <conditionalFormatting sqref="G77:J77 L77:AK77">
    <cfRule type="expression" dxfId="18983" priority="1216">
      <formula>G$3</formula>
    </cfRule>
  </conditionalFormatting>
  <conditionalFormatting sqref="I46:AK46">
    <cfRule type="containsText" dxfId="18982" priority="1205" operator="containsText" text="21">
      <formula>NOT(ISERROR(SEARCH("21",I46)))</formula>
    </cfRule>
    <cfRule type="cellIs" dxfId="18981" priority="1206" operator="equal">
      <formula>"F"</formula>
    </cfRule>
    <cfRule type="containsText" dxfId="18980" priority="1207" operator="containsText" text="CA">
      <formula>NOT(ISERROR(SEARCH("CA",I46)))</formula>
    </cfRule>
    <cfRule type="cellIs" dxfId="18979" priority="1208" operator="equal">
      <formula>"LD"</formula>
    </cfRule>
    <cfRule type="containsText" dxfId="18978" priority="1209" operator="containsText" text="V">
      <formula>NOT(ISERROR(SEARCH("V",I46)))</formula>
    </cfRule>
    <cfRule type="containsText" dxfId="18977" priority="1210" operator="containsText" text="P">
      <formula>NOT(ISERROR(SEARCH("P",I46)))</formula>
    </cfRule>
    <cfRule type="cellIs" dxfId="18976" priority="1211" operator="equal">
      <formula>"LL"</formula>
    </cfRule>
    <cfRule type="cellIs" dxfId="18975" priority="1212" operator="equal">
      <formula>"AT"</formula>
    </cfRule>
    <cfRule type="containsText" dxfId="18974" priority="1213" operator="containsText" text="B">
      <formula>NOT(ISERROR(SEARCH("B",I46)))</formula>
    </cfRule>
    <cfRule type="cellIs" dxfId="18973" priority="1214" operator="equal">
      <formula>"L"</formula>
    </cfRule>
    <cfRule type="containsText" dxfId="18972" priority="1215" operator="containsText" text="N">
      <formula>NOT(ISERROR(SEARCH("N",I46)))</formula>
    </cfRule>
  </conditionalFormatting>
  <conditionalFormatting sqref="I46:AK46">
    <cfRule type="containsText" dxfId="18971" priority="1183" operator="containsText" text="21">
      <formula>NOT(ISERROR(SEARCH("21",I46)))</formula>
    </cfRule>
    <cfRule type="cellIs" dxfId="18970" priority="1184" operator="equal">
      <formula>"F"</formula>
    </cfRule>
    <cfRule type="containsText" dxfId="18969" priority="1185" operator="containsText" text="CA">
      <formula>NOT(ISERROR(SEARCH("CA",I46)))</formula>
    </cfRule>
    <cfRule type="cellIs" dxfId="18968" priority="1186" operator="equal">
      <formula>"LD"</formula>
    </cfRule>
    <cfRule type="containsText" dxfId="18967" priority="1187" operator="containsText" text="V">
      <formula>NOT(ISERROR(SEARCH("V",I46)))</formula>
    </cfRule>
    <cfRule type="containsText" dxfId="18966" priority="1188" operator="containsText" text="P">
      <formula>NOT(ISERROR(SEARCH("P",I46)))</formula>
    </cfRule>
    <cfRule type="cellIs" dxfId="18965" priority="1189" operator="equal">
      <formula>"LL"</formula>
    </cfRule>
    <cfRule type="cellIs" dxfId="18964" priority="1190" operator="equal">
      <formula>"AT"</formula>
    </cfRule>
    <cfRule type="containsText" dxfId="18963" priority="1191" operator="containsText" text="B">
      <formula>NOT(ISERROR(SEARCH("B",I46)))</formula>
    </cfRule>
    <cfRule type="cellIs" dxfId="18962" priority="1192" operator="equal">
      <formula>"L"</formula>
    </cfRule>
    <cfRule type="containsText" dxfId="18961" priority="1193" operator="containsText" text="N">
      <formula>NOT(ISERROR(SEARCH("N",I46)))</formula>
    </cfRule>
    <cfRule type="containsText" dxfId="18960" priority="1194" operator="containsText" text="21">
      <formula>NOT(ISERROR(SEARCH("21",I46)))</formula>
    </cfRule>
    <cfRule type="cellIs" dxfId="18959" priority="1195" operator="equal">
      <formula>"F"</formula>
    </cfRule>
    <cfRule type="containsText" dxfId="18958" priority="1196" operator="containsText" text="CA">
      <formula>NOT(ISERROR(SEARCH("CA",I46)))</formula>
    </cfRule>
    <cfRule type="cellIs" dxfId="18957" priority="1197" operator="equal">
      <formula>"LD"</formula>
    </cfRule>
    <cfRule type="containsText" dxfId="18956" priority="1198" operator="containsText" text="V">
      <formula>NOT(ISERROR(SEARCH("V",I46)))</formula>
    </cfRule>
    <cfRule type="containsText" dxfId="18955" priority="1199" operator="containsText" text="P">
      <formula>NOT(ISERROR(SEARCH("P",I46)))</formula>
    </cfRule>
    <cfRule type="cellIs" dxfId="18954" priority="1200" operator="equal">
      <formula>"LL"</formula>
    </cfRule>
    <cfRule type="cellIs" dxfId="18953" priority="1201" operator="equal">
      <formula>"AT"</formula>
    </cfRule>
    <cfRule type="containsText" dxfId="18952" priority="1202" operator="containsText" text="B">
      <formula>NOT(ISERROR(SEARCH("B",I46)))</formula>
    </cfRule>
    <cfRule type="cellIs" dxfId="18951" priority="1203" operator="equal">
      <formula>"L"</formula>
    </cfRule>
    <cfRule type="containsText" dxfId="18950" priority="1204" operator="containsText" text="N">
      <formula>NOT(ISERROR(SEARCH("N",I46)))</formula>
    </cfRule>
  </conditionalFormatting>
  <conditionalFormatting sqref="I46:AK46">
    <cfRule type="containsText" dxfId="18949" priority="1172" operator="containsText" text="21">
      <formula>NOT(ISERROR(SEARCH("21",I46)))</formula>
    </cfRule>
    <cfRule type="cellIs" dxfId="18948" priority="1173" operator="equal">
      <formula>"F"</formula>
    </cfRule>
    <cfRule type="containsText" dxfId="18947" priority="1174" operator="containsText" text="CA">
      <formula>NOT(ISERROR(SEARCH("CA",I46)))</formula>
    </cfRule>
    <cfRule type="cellIs" dxfId="18946" priority="1175" operator="equal">
      <formula>"LD"</formula>
    </cfRule>
    <cfRule type="containsText" dxfId="18945" priority="1176" operator="containsText" text="V">
      <formula>NOT(ISERROR(SEARCH("V",I46)))</formula>
    </cfRule>
    <cfRule type="containsText" dxfId="18944" priority="1177" operator="containsText" text="P">
      <formula>NOT(ISERROR(SEARCH("P",I46)))</formula>
    </cfRule>
    <cfRule type="cellIs" dxfId="18943" priority="1178" operator="equal">
      <formula>"LL"</formula>
    </cfRule>
    <cfRule type="cellIs" dxfId="18942" priority="1179" operator="equal">
      <formula>"AT"</formula>
    </cfRule>
    <cfRule type="containsText" dxfId="18941" priority="1180" operator="containsText" text="B">
      <formula>NOT(ISERROR(SEARCH("B",I46)))</formula>
    </cfRule>
    <cfRule type="cellIs" dxfId="18940" priority="1181" operator="equal">
      <formula>"L"</formula>
    </cfRule>
    <cfRule type="containsText" dxfId="18939" priority="1182" operator="containsText" text="N">
      <formula>NOT(ISERROR(SEARCH("N",I46)))</formula>
    </cfRule>
  </conditionalFormatting>
  <conditionalFormatting sqref="F54:F56">
    <cfRule type="cellIs" dxfId="18938" priority="1171" stopIfTrue="1" operator="equal">
      <formula>0</formula>
    </cfRule>
  </conditionalFormatting>
  <conditionalFormatting sqref="F54:F56">
    <cfRule type="cellIs" dxfId="18937" priority="1170" stopIfTrue="1" operator="equal">
      <formula>0</formula>
    </cfRule>
  </conditionalFormatting>
  <conditionalFormatting sqref="F54:F56">
    <cfRule type="cellIs" dxfId="18936" priority="1169" stopIfTrue="1" operator="equal">
      <formula>0</formula>
    </cfRule>
  </conditionalFormatting>
  <conditionalFormatting sqref="F54:F56">
    <cfRule type="cellIs" dxfId="18935" priority="1168" stopIfTrue="1" operator="equal">
      <formula>0</formula>
    </cfRule>
  </conditionalFormatting>
  <conditionalFormatting sqref="F54:F56">
    <cfRule type="cellIs" dxfId="18934" priority="1167" stopIfTrue="1" operator="equal">
      <formula>0</formula>
    </cfRule>
  </conditionalFormatting>
  <conditionalFormatting sqref="F54:F56">
    <cfRule type="cellIs" dxfId="18933" priority="1166" stopIfTrue="1" operator="equal">
      <formula>0</formula>
    </cfRule>
  </conditionalFormatting>
  <conditionalFormatting sqref="F54:F56">
    <cfRule type="cellIs" dxfId="18932" priority="1165" stopIfTrue="1" operator="equal">
      <formula>0</formula>
    </cfRule>
  </conditionalFormatting>
  <conditionalFormatting sqref="F54:F56">
    <cfRule type="cellIs" dxfId="18931" priority="1164" stopIfTrue="1" operator="equal">
      <formula>0</formula>
    </cfRule>
  </conditionalFormatting>
  <conditionalFormatting sqref="F54:F56">
    <cfRule type="cellIs" dxfId="18930" priority="1163" stopIfTrue="1" operator="equal">
      <formula>0</formula>
    </cfRule>
  </conditionalFormatting>
  <conditionalFormatting sqref="F54:F56">
    <cfRule type="cellIs" dxfId="18929" priority="1162" stopIfTrue="1" operator="equal">
      <formula>0</formula>
    </cfRule>
  </conditionalFormatting>
  <conditionalFormatting sqref="F54:F56">
    <cfRule type="cellIs" dxfId="18928" priority="1161" stopIfTrue="1" operator="equal">
      <formula>0</formula>
    </cfRule>
  </conditionalFormatting>
  <conditionalFormatting sqref="F54:F56">
    <cfRule type="cellIs" dxfId="18927" priority="1160" stopIfTrue="1" operator="equal">
      <formula>0</formula>
    </cfRule>
  </conditionalFormatting>
  <conditionalFormatting sqref="F54:F56">
    <cfRule type="cellIs" dxfId="18926" priority="1159" stopIfTrue="1" operator="equal">
      <formula>0</formula>
    </cfRule>
  </conditionalFormatting>
  <conditionalFormatting sqref="F54:F56">
    <cfRule type="cellIs" dxfId="18925" priority="1158" stopIfTrue="1" operator="equal">
      <formula>0</formula>
    </cfRule>
  </conditionalFormatting>
  <conditionalFormatting sqref="F54:F56">
    <cfRule type="cellIs" dxfId="18924" priority="1157" stopIfTrue="1" operator="equal">
      <formula>0</formula>
    </cfRule>
  </conditionalFormatting>
  <conditionalFormatting sqref="F54:F56">
    <cfRule type="cellIs" dxfId="18923" priority="1156" stopIfTrue="1" operator="equal">
      <formula>0</formula>
    </cfRule>
  </conditionalFormatting>
  <conditionalFormatting sqref="F54:F56">
    <cfRule type="cellIs" dxfId="18922" priority="1155" stopIfTrue="1" operator="equal">
      <formula>0</formula>
    </cfRule>
  </conditionalFormatting>
  <conditionalFormatting sqref="F54:F56">
    <cfRule type="cellIs" dxfId="18921" priority="1154" stopIfTrue="1" operator="equal">
      <formula>0</formula>
    </cfRule>
  </conditionalFormatting>
  <conditionalFormatting sqref="F54:F56">
    <cfRule type="cellIs" dxfId="18920" priority="1153" stopIfTrue="1" operator="equal">
      <formula>0</formula>
    </cfRule>
  </conditionalFormatting>
  <conditionalFormatting sqref="F54:F56">
    <cfRule type="cellIs" dxfId="18919" priority="1152" stopIfTrue="1" operator="equal">
      <formula>0</formula>
    </cfRule>
  </conditionalFormatting>
  <conditionalFormatting sqref="F54:F56">
    <cfRule type="cellIs" dxfId="18918" priority="1151" stopIfTrue="1" operator="equal">
      <formula>0</formula>
    </cfRule>
  </conditionalFormatting>
  <conditionalFormatting sqref="F54:F56">
    <cfRule type="cellIs" dxfId="18917" priority="1150" stopIfTrue="1" operator="equal">
      <formula>0</formula>
    </cfRule>
  </conditionalFormatting>
  <conditionalFormatting sqref="F54:F56">
    <cfRule type="cellIs" dxfId="18916" priority="1149" stopIfTrue="1" operator="equal">
      <formula>0</formula>
    </cfRule>
  </conditionalFormatting>
  <conditionalFormatting sqref="F54:F56">
    <cfRule type="cellIs" dxfId="18915" priority="1148" stopIfTrue="1" operator="equal">
      <formula>0</formula>
    </cfRule>
  </conditionalFormatting>
  <conditionalFormatting sqref="F54:F56">
    <cfRule type="cellIs" dxfId="18914" priority="1147" operator="equal">
      <formula>"V"</formula>
    </cfRule>
  </conditionalFormatting>
  <conditionalFormatting sqref="R44:S44">
    <cfRule type="containsText" dxfId="18913" priority="1136" operator="containsText" text="21">
      <formula>NOT(ISERROR(SEARCH("21",R44)))</formula>
    </cfRule>
    <cfRule type="cellIs" dxfId="18912" priority="1137" operator="equal">
      <formula>"F"</formula>
    </cfRule>
    <cfRule type="containsText" dxfId="18911" priority="1138" operator="containsText" text="CA">
      <formula>NOT(ISERROR(SEARCH("CA",R44)))</formula>
    </cfRule>
    <cfRule type="cellIs" dxfId="18910" priority="1139" operator="equal">
      <formula>"LD"</formula>
    </cfRule>
    <cfRule type="containsText" dxfId="18909" priority="1140" operator="containsText" text="V">
      <formula>NOT(ISERROR(SEARCH("V",R44)))</formula>
    </cfRule>
    <cfRule type="containsText" dxfId="18908" priority="1141" operator="containsText" text="P">
      <formula>NOT(ISERROR(SEARCH("P",R44)))</formula>
    </cfRule>
    <cfRule type="cellIs" dxfId="18907" priority="1142" operator="equal">
      <formula>"LL"</formula>
    </cfRule>
    <cfRule type="cellIs" dxfId="18906" priority="1143" operator="equal">
      <formula>"AT"</formula>
    </cfRule>
    <cfRule type="containsText" dxfId="18905" priority="1144" operator="containsText" text="B">
      <formula>NOT(ISERROR(SEARCH("B",R44)))</formula>
    </cfRule>
    <cfRule type="cellIs" dxfId="18904" priority="1145" operator="equal">
      <formula>"L"</formula>
    </cfRule>
    <cfRule type="containsText" dxfId="18903" priority="1146" operator="containsText" text="N">
      <formula>NOT(ISERROR(SEARCH("N",R44)))</formula>
    </cfRule>
  </conditionalFormatting>
  <conditionalFormatting sqref="R44:S44">
    <cfRule type="containsText" dxfId="18902" priority="1125" operator="containsText" text="21">
      <formula>NOT(ISERROR(SEARCH("21",R44)))</formula>
    </cfRule>
    <cfRule type="cellIs" dxfId="18901" priority="1126" operator="equal">
      <formula>"F"</formula>
    </cfRule>
    <cfRule type="containsText" dxfId="18900" priority="1127" operator="containsText" text="CA">
      <formula>NOT(ISERROR(SEARCH("CA",R44)))</formula>
    </cfRule>
    <cfRule type="cellIs" dxfId="18899" priority="1128" operator="equal">
      <formula>"LD"</formula>
    </cfRule>
    <cfRule type="containsText" dxfId="18898" priority="1129" operator="containsText" text="V">
      <formula>NOT(ISERROR(SEARCH("V",R44)))</formula>
    </cfRule>
    <cfRule type="containsText" dxfId="18897" priority="1130" operator="containsText" text="P">
      <formula>NOT(ISERROR(SEARCH("P",R44)))</formula>
    </cfRule>
    <cfRule type="cellIs" dxfId="18896" priority="1131" operator="equal">
      <formula>"LL"</formula>
    </cfRule>
    <cfRule type="cellIs" dxfId="18895" priority="1132" operator="equal">
      <formula>"AT"</formula>
    </cfRule>
    <cfRule type="containsText" dxfId="18894" priority="1133" operator="containsText" text="B">
      <formula>NOT(ISERROR(SEARCH("B",R44)))</formula>
    </cfRule>
    <cfRule type="cellIs" dxfId="18893" priority="1134" operator="equal">
      <formula>"L"</formula>
    </cfRule>
    <cfRule type="containsText" dxfId="18892" priority="1135" operator="containsText" text="N">
      <formula>NOT(ISERROR(SEARCH("N",R44)))</formula>
    </cfRule>
  </conditionalFormatting>
  <conditionalFormatting sqref="T40">
    <cfRule type="containsText" dxfId="18891" priority="1114" operator="containsText" text="21">
      <formula>NOT(ISERROR(SEARCH("21",T40)))</formula>
    </cfRule>
    <cfRule type="cellIs" dxfId="18890" priority="1115" operator="equal">
      <formula>"F"</formula>
    </cfRule>
    <cfRule type="containsText" dxfId="18889" priority="1116" operator="containsText" text="CA">
      <formula>NOT(ISERROR(SEARCH("CA",T40)))</formula>
    </cfRule>
    <cfRule type="cellIs" dxfId="18888" priority="1117" operator="equal">
      <formula>"LD"</formula>
    </cfRule>
    <cfRule type="containsText" dxfId="18887" priority="1118" operator="containsText" text="V">
      <formula>NOT(ISERROR(SEARCH("V",T40)))</formula>
    </cfRule>
    <cfRule type="containsText" dxfId="18886" priority="1119" operator="containsText" text="P">
      <formula>NOT(ISERROR(SEARCH("P",T40)))</formula>
    </cfRule>
    <cfRule type="cellIs" dxfId="18885" priority="1120" operator="equal">
      <formula>"LL"</formula>
    </cfRule>
    <cfRule type="cellIs" dxfId="18884" priority="1121" operator="equal">
      <formula>"AT"</formula>
    </cfRule>
    <cfRule type="containsText" dxfId="18883" priority="1122" operator="containsText" text="B">
      <formula>NOT(ISERROR(SEARCH("B",T40)))</formula>
    </cfRule>
    <cfRule type="cellIs" dxfId="18882" priority="1123" operator="equal">
      <formula>"L"</formula>
    </cfRule>
    <cfRule type="containsText" dxfId="18881" priority="1124" operator="containsText" text="N">
      <formula>NOT(ISERROR(SEARCH("N",T40)))</formula>
    </cfRule>
  </conditionalFormatting>
  <conditionalFormatting sqref="V40">
    <cfRule type="containsText" dxfId="18880" priority="1103" operator="containsText" text="21">
      <formula>NOT(ISERROR(SEARCH("21",V40)))</formula>
    </cfRule>
    <cfRule type="cellIs" dxfId="18879" priority="1104" operator="equal">
      <formula>"F"</formula>
    </cfRule>
    <cfRule type="containsText" dxfId="18878" priority="1105" operator="containsText" text="CA">
      <formula>NOT(ISERROR(SEARCH("CA",V40)))</formula>
    </cfRule>
    <cfRule type="cellIs" dxfId="18877" priority="1106" operator="equal">
      <formula>"LD"</formula>
    </cfRule>
    <cfRule type="containsText" dxfId="18876" priority="1107" operator="containsText" text="V">
      <formula>NOT(ISERROR(SEARCH("V",V40)))</formula>
    </cfRule>
    <cfRule type="containsText" dxfId="18875" priority="1108" operator="containsText" text="P">
      <formula>NOT(ISERROR(SEARCH("P",V40)))</formula>
    </cfRule>
    <cfRule type="cellIs" dxfId="18874" priority="1109" operator="equal">
      <formula>"LL"</formula>
    </cfRule>
    <cfRule type="cellIs" dxfId="18873" priority="1110" operator="equal">
      <formula>"AT"</formula>
    </cfRule>
    <cfRule type="containsText" dxfId="18872" priority="1111" operator="containsText" text="B">
      <formula>NOT(ISERROR(SEARCH("B",V40)))</formula>
    </cfRule>
    <cfRule type="cellIs" dxfId="18871" priority="1112" operator="equal">
      <formula>"L"</formula>
    </cfRule>
    <cfRule type="containsText" dxfId="18870" priority="1113" operator="containsText" text="N">
      <formula>NOT(ISERROR(SEARCH("N",V40)))</formula>
    </cfRule>
  </conditionalFormatting>
  <conditionalFormatting sqref="H35">
    <cfRule type="containsText" dxfId="18869" priority="1092" operator="containsText" text="21">
      <formula>NOT(ISERROR(SEARCH("21",H35)))</formula>
    </cfRule>
    <cfRule type="cellIs" dxfId="18868" priority="1093" operator="equal">
      <formula>"F"</formula>
    </cfRule>
    <cfRule type="containsText" dxfId="18867" priority="1094" operator="containsText" text="CA">
      <formula>NOT(ISERROR(SEARCH("CA",H35)))</formula>
    </cfRule>
    <cfRule type="cellIs" dxfId="18866" priority="1095" operator="equal">
      <formula>"LD"</formula>
    </cfRule>
    <cfRule type="containsText" dxfId="18865" priority="1096" operator="containsText" text="V">
      <formula>NOT(ISERROR(SEARCH("V",H35)))</formula>
    </cfRule>
    <cfRule type="containsText" dxfId="18864" priority="1097" operator="containsText" text="P">
      <formula>NOT(ISERROR(SEARCH("P",H35)))</formula>
    </cfRule>
    <cfRule type="cellIs" dxfId="18863" priority="1098" operator="equal">
      <formula>"LL"</formula>
    </cfRule>
    <cfRule type="cellIs" dxfId="18862" priority="1099" operator="equal">
      <formula>"AT"</formula>
    </cfRule>
    <cfRule type="containsText" dxfId="18861" priority="1100" operator="containsText" text="B">
      <formula>NOT(ISERROR(SEARCH("B",H35)))</formula>
    </cfRule>
    <cfRule type="cellIs" dxfId="18860" priority="1101" operator="equal">
      <formula>"L"</formula>
    </cfRule>
    <cfRule type="containsText" dxfId="18859" priority="1102" operator="containsText" text="N">
      <formula>NOT(ISERROR(SEARCH("N",H35)))</formula>
    </cfRule>
  </conditionalFormatting>
  <conditionalFormatting sqref="N35">
    <cfRule type="containsText" dxfId="18858" priority="1081" operator="containsText" text="21">
      <formula>NOT(ISERROR(SEARCH("21",N35)))</formula>
    </cfRule>
    <cfRule type="cellIs" dxfId="18857" priority="1082" operator="equal">
      <formula>"F"</formula>
    </cfRule>
    <cfRule type="containsText" dxfId="18856" priority="1083" operator="containsText" text="CA">
      <formula>NOT(ISERROR(SEARCH("CA",N35)))</formula>
    </cfRule>
    <cfRule type="cellIs" dxfId="18855" priority="1084" operator="equal">
      <formula>"LD"</formula>
    </cfRule>
    <cfRule type="containsText" dxfId="18854" priority="1085" operator="containsText" text="V">
      <formula>NOT(ISERROR(SEARCH("V",N35)))</formula>
    </cfRule>
    <cfRule type="containsText" dxfId="18853" priority="1086" operator="containsText" text="P">
      <formula>NOT(ISERROR(SEARCH("P",N35)))</formula>
    </cfRule>
    <cfRule type="cellIs" dxfId="18852" priority="1087" operator="equal">
      <formula>"LL"</formula>
    </cfRule>
    <cfRule type="cellIs" dxfId="18851" priority="1088" operator="equal">
      <formula>"AT"</formula>
    </cfRule>
    <cfRule type="containsText" dxfId="18850" priority="1089" operator="containsText" text="B">
      <formula>NOT(ISERROR(SEARCH("B",N35)))</formula>
    </cfRule>
    <cfRule type="cellIs" dxfId="18849" priority="1090" operator="equal">
      <formula>"L"</formula>
    </cfRule>
    <cfRule type="containsText" dxfId="18848" priority="1091" operator="containsText" text="N">
      <formula>NOT(ISERROR(SEARCH("N",N35)))</formula>
    </cfRule>
  </conditionalFormatting>
  <conditionalFormatting sqref="N35">
    <cfRule type="containsText" dxfId="18847" priority="1070" operator="containsText" text="21">
      <formula>NOT(ISERROR(SEARCH("21",N35)))</formula>
    </cfRule>
    <cfRule type="cellIs" dxfId="18846" priority="1071" operator="equal">
      <formula>"F"</formula>
    </cfRule>
    <cfRule type="containsText" dxfId="18845" priority="1072" operator="containsText" text="CA">
      <formula>NOT(ISERROR(SEARCH("CA",N35)))</formula>
    </cfRule>
    <cfRule type="cellIs" dxfId="18844" priority="1073" operator="equal">
      <formula>"LD"</formula>
    </cfRule>
    <cfRule type="containsText" dxfId="18843" priority="1074" operator="containsText" text="V">
      <formula>NOT(ISERROR(SEARCH("V",N35)))</formula>
    </cfRule>
    <cfRule type="containsText" dxfId="18842" priority="1075" operator="containsText" text="P">
      <formula>NOT(ISERROR(SEARCH("P",N35)))</formula>
    </cfRule>
    <cfRule type="cellIs" dxfId="18841" priority="1076" operator="equal">
      <formula>"LL"</formula>
    </cfRule>
    <cfRule type="cellIs" dxfId="18840" priority="1077" operator="equal">
      <formula>"AT"</formula>
    </cfRule>
    <cfRule type="containsText" dxfId="18839" priority="1078" operator="containsText" text="B">
      <formula>NOT(ISERROR(SEARCH("B",N35)))</formula>
    </cfRule>
    <cfRule type="cellIs" dxfId="18838" priority="1079" operator="equal">
      <formula>"L"</formula>
    </cfRule>
    <cfRule type="containsText" dxfId="18837" priority="1080" operator="containsText" text="N">
      <formula>NOT(ISERROR(SEARCH("N",N35)))</formula>
    </cfRule>
  </conditionalFormatting>
  <conditionalFormatting sqref="N44">
    <cfRule type="containsText" dxfId="18836" priority="1059" operator="containsText" text="21">
      <formula>NOT(ISERROR(SEARCH("21",N44)))</formula>
    </cfRule>
    <cfRule type="cellIs" dxfId="18835" priority="1060" operator="equal">
      <formula>"F"</formula>
    </cfRule>
    <cfRule type="containsText" dxfId="18834" priority="1061" operator="containsText" text="CA">
      <formula>NOT(ISERROR(SEARCH("CA",N44)))</formula>
    </cfRule>
    <cfRule type="cellIs" dxfId="18833" priority="1062" operator="equal">
      <formula>"LD"</formula>
    </cfRule>
    <cfRule type="containsText" dxfId="18832" priority="1063" operator="containsText" text="V">
      <formula>NOT(ISERROR(SEARCH("V",N44)))</formula>
    </cfRule>
    <cfRule type="containsText" dxfId="18831" priority="1064" operator="containsText" text="P">
      <formula>NOT(ISERROR(SEARCH("P",N44)))</formula>
    </cfRule>
    <cfRule type="cellIs" dxfId="18830" priority="1065" operator="equal">
      <formula>"LL"</formula>
    </cfRule>
    <cfRule type="cellIs" dxfId="18829" priority="1066" operator="equal">
      <formula>"AT"</formula>
    </cfRule>
    <cfRule type="containsText" dxfId="18828" priority="1067" operator="containsText" text="B">
      <formula>NOT(ISERROR(SEARCH("B",N44)))</formula>
    </cfRule>
    <cfRule type="cellIs" dxfId="18827" priority="1068" operator="equal">
      <formula>"L"</formula>
    </cfRule>
    <cfRule type="containsText" dxfId="18826" priority="1069" operator="containsText" text="N">
      <formula>NOT(ISERROR(SEARCH("N",N44)))</formula>
    </cfRule>
  </conditionalFormatting>
  <conditionalFormatting sqref="V48">
    <cfRule type="containsText" dxfId="18825" priority="1048" operator="containsText" text="21">
      <formula>NOT(ISERROR(SEARCH("21",V48)))</formula>
    </cfRule>
    <cfRule type="cellIs" dxfId="18824" priority="1049" operator="equal">
      <formula>"F"</formula>
    </cfRule>
    <cfRule type="containsText" dxfId="18823" priority="1050" operator="containsText" text="CA">
      <formula>NOT(ISERROR(SEARCH("CA",V48)))</formula>
    </cfRule>
    <cfRule type="cellIs" dxfId="18822" priority="1051" operator="equal">
      <formula>"LD"</formula>
    </cfRule>
    <cfRule type="containsText" dxfId="18821" priority="1052" operator="containsText" text="V">
      <formula>NOT(ISERROR(SEARCH("V",V48)))</formula>
    </cfRule>
    <cfRule type="containsText" dxfId="18820" priority="1053" operator="containsText" text="P">
      <formula>NOT(ISERROR(SEARCH("P",V48)))</formula>
    </cfRule>
    <cfRule type="cellIs" dxfId="18819" priority="1054" operator="equal">
      <formula>"LL"</formula>
    </cfRule>
    <cfRule type="cellIs" dxfId="18818" priority="1055" operator="equal">
      <formula>"AT"</formula>
    </cfRule>
    <cfRule type="containsText" dxfId="18817" priority="1056" operator="containsText" text="B">
      <formula>NOT(ISERROR(SEARCH("B",V48)))</formula>
    </cfRule>
    <cfRule type="cellIs" dxfId="18816" priority="1057" operator="equal">
      <formula>"L"</formula>
    </cfRule>
    <cfRule type="containsText" dxfId="18815" priority="1058" operator="containsText" text="N">
      <formula>NOT(ISERROR(SEARCH("N",V48)))</formula>
    </cfRule>
  </conditionalFormatting>
  <conditionalFormatting sqref="M48:N48">
    <cfRule type="containsText" dxfId="18814" priority="1037" operator="containsText" text="21">
      <formula>NOT(ISERROR(SEARCH("21",M48)))</formula>
    </cfRule>
    <cfRule type="cellIs" dxfId="18813" priority="1038" operator="equal">
      <formula>"F"</formula>
    </cfRule>
    <cfRule type="containsText" dxfId="18812" priority="1039" operator="containsText" text="CA">
      <formula>NOT(ISERROR(SEARCH("CA",M48)))</formula>
    </cfRule>
    <cfRule type="cellIs" dxfId="18811" priority="1040" operator="equal">
      <formula>"LD"</formula>
    </cfRule>
    <cfRule type="containsText" dxfId="18810" priority="1041" operator="containsText" text="V">
      <formula>NOT(ISERROR(SEARCH("V",M48)))</formula>
    </cfRule>
    <cfRule type="containsText" dxfId="18809" priority="1042" operator="containsText" text="P">
      <formula>NOT(ISERROR(SEARCH("P",M48)))</formula>
    </cfRule>
    <cfRule type="cellIs" dxfId="18808" priority="1043" operator="equal">
      <formula>"LL"</formula>
    </cfRule>
    <cfRule type="cellIs" dxfId="18807" priority="1044" operator="equal">
      <formula>"AT"</formula>
    </cfRule>
    <cfRule type="containsText" dxfId="18806" priority="1045" operator="containsText" text="B">
      <formula>NOT(ISERROR(SEARCH("B",M48)))</formula>
    </cfRule>
    <cfRule type="cellIs" dxfId="18805" priority="1046" operator="equal">
      <formula>"L"</formula>
    </cfRule>
    <cfRule type="containsText" dxfId="18804" priority="1047" operator="containsText" text="N">
      <formula>NOT(ISERROR(SEARCH("N",M48)))</formula>
    </cfRule>
  </conditionalFormatting>
  <conditionalFormatting sqref="M38:N38">
    <cfRule type="containsText" dxfId="18803" priority="1026" operator="containsText" text="21">
      <formula>NOT(ISERROR(SEARCH("21",M38)))</formula>
    </cfRule>
    <cfRule type="cellIs" dxfId="18802" priority="1027" operator="equal">
      <formula>"F"</formula>
    </cfRule>
    <cfRule type="containsText" dxfId="18801" priority="1028" operator="containsText" text="CA">
      <formula>NOT(ISERROR(SEARCH("CA",M38)))</formula>
    </cfRule>
    <cfRule type="cellIs" dxfId="18800" priority="1029" operator="equal">
      <formula>"LD"</formula>
    </cfRule>
    <cfRule type="containsText" dxfId="18799" priority="1030" operator="containsText" text="V">
      <formula>NOT(ISERROR(SEARCH("V",M38)))</formula>
    </cfRule>
    <cfRule type="containsText" dxfId="18798" priority="1031" operator="containsText" text="P">
      <formula>NOT(ISERROR(SEARCH("P",M38)))</formula>
    </cfRule>
    <cfRule type="cellIs" dxfId="18797" priority="1032" operator="equal">
      <formula>"LL"</formula>
    </cfRule>
    <cfRule type="cellIs" dxfId="18796" priority="1033" operator="equal">
      <formula>"AT"</formula>
    </cfRule>
    <cfRule type="containsText" dxfId="18795" priority="1034" operator="containsText" text="B">
      <formula>NOT(ISERROR(SEARCH("B",M38)))</formula>
    </cfRule>
    <cfRule type="cellIs" dxfId="18794" priority="1035" operator="equal">
      <formula>"L"</formula>
    </cfRule>
    <cfRule type="containsText" dxfId="18793" priority="1036" operator="containsText" text="N">
      <formula>NOT(ISERROR(SEARCH("N",M38)))</formula>
    </cfRule>
  </conditionalFormatting>
  <conditionalFormatting sqref="X38 I38">
    <cfRule type="containsText" dxfId="18792" priority="1015" operator="containsText" text="21">
      <formula>NOT(ISERROR(SEARCH("21",I38)))</formula>
    </cfRule>
    <cfRule type="cellIs" dxfId="18791" priority="1016" operator="equal">
      <formula>"F"</formula>
    </cfRule>
    <cfRule type="containsText" dxfId="18790" priority="1017" operator="containsText" text="CA">
      <formula>NOT(ISERROR(SEARCH("CA",I38)))</formula>
    </cfRule>
    <cfRule type="cellIs" dxfId="18789" priority="1018" operator="equal">
      <formula>"LD"</formula>
    </cfRule>
    <cfRule type="containsText" dxfId="18788" priority="1019" operator="containsText" text="V">
      <formula>NOT(ISERROR(SEARCH("V",I38)))</formula>
    </cfRule>
    <cfRule type="containsText" dxfId="18787" priority="1020" operator="containsText" text="P">
      <formula>NOT(ISERROR(SEARCH("P",I38)))</formula>
    </cfRule>
    <cfRule type="cellIs" dxfId="18786" priority="1021" operator="equal">
      <formula>"LL"</formula>
    </cfRule>
    <cfRule type="cellIs" dxfId="18785" priority="1022" operator="equal">
      <formula>"AT"</formula>
    </cfRule>
    <cfRule type="containsText" dxfId="18784" priority="1023" operator="containsText" text="B">
      <formula>NOT(ISERROR(SEARCH("B",I38)))</formula>
    </cfRule>
    <cfRule type="cellIs" dxfId="18783" priority="1024" operator="equal">
      <formula>"L"</formula>
    </cfRule>
    <cfRule type="containsText" dxfId="18782" priority="1025" operator="containsText" text="N">
      <formula>NOT(ISERROR(SEARCH("N",I38)))</formula>
    </cfRule>
  </conditionalFormatting>
  <conditionalFormatting sqref="H47:K47">
    <cfRule type="containsText" dxfId="18781" priority="993" operator="containsText" text="21">
      <formula>NOT(ISERROR(SEARCH("21",H47)))</formula>
    </cfRule>
    <cfRule type="cellIs" dxfId="18780" priority="994" operator="equal">
      <formula>"F"</formula>
    </cfRule>
    <cfRule type="containsText" dxfId="18779" priority="995" operator="containsText" text="CA">
      <formula>NOT(ISERROR(SEARCH("CA",H47)))</formula>
    </cfRule>
    <cfRule type="cellIs" dxfId="18778" priority="996" operator="equal">
      <formula>"LD"</formula>
    </cfRule>
    <cfRule type="containsText" dxfId="18777" priority="997" operator="containsText" text="V">
      <formula>NOT(ISERROR(SEARCH("V",H47)))</formula>
    </cfRule>
    <cfRule type="containsText" dxfId="18776" priority="998" operator="containsText" text="P">
      <formula>NOT(ISERROR(SEARCH("P",H47)))</formula>
    </cfRule>
    <cfRule type="cellIs" dxfId="18775" priority="999" operator="equal">
      <formula>"LL"</formula>
    </cfRule>
    <cfRule type="cellIs" dxfId="18774" priority="1000" operator="equal">
      <formula>"AT"</formula>
    </cfRule>
    <cfRule type="containsText" dxfId="18773" priority="1001" operator="containsText" text="B">
      <formula>NOT(ISERROR(SEARCH("B",H47)))</formula>
    </cfRule>
    <cfRule type="cellIs" dxfId="18772" priority="1002" operator="equal">
      <formula>"L"</formula>
    </cfRule>
    <cfRule type="containsText" dxfId="18771" priority="1003" operator="containsText" text="N">
      <formula>NOT(ISERROR(SEARCH("N",H47)))</formula>
    </cfRule>
  </conditionalFormatting>
  <conditionalFormatting sqref="X50">
    <cfRule type="containsText" dxfId="18770" priority="982" operator="containsText" text="21">
      <formula>NOT(ISERROR(SEARCH("21",X50)))</formula>
    </cfRule>
    <cfRule type="cellIs" dxfId="18769" priority="983" operator="equal">
      <formula>"F"</formula>
    </cfRule>
    <cfRule type="containsText" dxfId="18768" priority="984" operator="containsText" text="CA">
      <formula>NOT(ISERROR(SEARCH("CA",X50)))</formula>
    </cfRule>
    <cfRule type="cellIs" dxfId="18767" priority="985" operator="equal">
      <formula>"LD"</formula>
    </cfRule>
    <cfRule type="containsText" dxfId="18766" priority="986" operator="containsText" text="V">
      <formula>NOT(ISERROR(SEARCH("V",X50)))</formula>
    </cfRule>
    <cfRule type="containsText" dxfId="18765" priority="987" operator="containsText" text="P">
      <formula>NOT(ISERROR(SEARCH("P",X50)))</formula>
    </cfRule>
    <cfRule type="cellIs" dxfId="18764" priority="988" operator="equal">
      <formula>"LL"</formula>
    </cfRule>
    <cfRule type="cellIs" dxfId="18763" priority="989" operator="equal">
      <formula>"AT"</formula>
    </cfRule>
    <cfRule type="containsText" dxfId="18762" priority="990" operator="containsText" text="B">
      <formula>NOT(ISERROR(SEARCH("B",X50)))</formula>
    </cfRule>
    <cfRule type="cellIs" dxfId="18761" priority="991" operator="equal">
      <formula>"L"</formula>
    </cfRule>
    <cfRule type="containsText" dxfId="18760" priority="992" operator="containsText" text="N">
      <formula>NOT(ISERROR(SEARCH("N",X50)))</formula>
    </cfRule>
  </conditionalFormatting>
  <conditionalFormatting sqref="L9:P9">
    <cfRule type="containsText" dxfId="18759" priority="971" operator="containsText" text="21">
      <formula>NOT(ISERROR(SEARCH("21",L9)))</formula>
    </cfRule>
    <cfRule type="cellIs" dxfId="18758" priority="972" operator="equal">
      <formula>"F"</formula>
    </cfRule>
    <cfRule type="containsText" dxfId="18757" priority="973" operator="containsText" text="CA">
      <formula>NOT(ISERROR(SEARCH("CA",L9)))</formula>
    </cfRule>
    <cfRule type="cellIs" dxfId="18756" priority="974" operator="equal">
      <formula>"LD"</formula>
    </cfRule>
    <cfRule type="containsText" dxfId="18755" priority="975" operator="containsText" text="V">
      <formula>NOT(ISERROR(SEARCH("V",L9)))</formula>
    </cfRule>
    <cfRule type="containsText" dxfId="18754" priority="976" operator="containsText" text="P">
      <formula>NOT(ISERROR(SEARCH("P",L9)))</formula>
    </cfRule>
    <cfRule type="cellIs" dxfId="18753" priority="977" operator="equal">
      <formula>"LL"</formula>
    </cfRule>
    <cfRule type="cellIs" dxfId="18752" priority="978" operator="equal">
      <formula>"AT"</formula>
    </cfRule>
    <cfRule type="containsText" dxfId="18751" priority="979" operator="containsText" text="B">
      <formula>NOT(ISERROR(SEARCH("B",L9)))</formula>
    </cfRule>
    <cfRule type="cellIs" dxfId="18750" priority="980" operator="equal">
      <formula>"L"</formula>
    </cfRule>
    <cfRule type="containsText" dxfId="18749" priority="981" operator="containsText" text="N">
      <formula>NOT(ISERROR(SEARCH("N",L9)))</formula>
    </cfRule>
  </conditionalFormatting>
  <conditionalFormatting sqref="L9:P9">
    <cfRule type="containsText" dxfId="18748" priority="949" operator="containsText" text="21">
      <formula>NOT(ISERROR(SEARCH("21",L9)))</formula>
    </cfRule>
    <cfRule type="cellIs" dxfId="18747" priority="950" operator="equal">
      <formula>"F"</formula>
    </cfRule>
    <cfRule type="containsText" dxfId="18746" priority="951" operator="containsText" text="CA">
      <formula>NOT(ISERROR(SEARCH("CA",L9)))</formula>
    </cfRule>
    <cfRule type="cellIs" dxfId="18745" priority="952" operator="equal">
      <formula>"LD"</formula>
    </cfRule>
    <cfRule type="containsText" dxfId="18744" priority="953" operator="containsText" text="V">
      <formula>NOT(ISERROR(SEARCH("V",L9)))</formula>
    </cfRule>
    <cfRule type="containsText" dxfId="18743" priority="954" operator="containsText" text="P">
      <formula>NOT(ISERROR(SEARCH("P",L9)))</formula>
    </cfRule>
    <cfRule type="cellIs" dxfId="18742" priority="955" operator="equal">
      <formula>"LL"</formula>
    </cfRule>
    <cfRule type="cellIs" dxfId="18741" priority="956" operator="equal">
      <formula>"AT"</formula>
    </cfRule>
    <cfRule type="containsText" dxfId="18740" priority="957" operator="containsText" text="B">
      <formula>NOT(ISERROR(SEARCH("B",L9)))</formula>
    </cfRule>
    <cfRule type="cellIs" dxfId="18739" priority="958" operator="equal">
      <formula>"L"</formula>
    </cfRule>
    <cfRule type="containsText" dxfId="18738" priority="959" operator="containsText" text="N">
      <formula>NOT(ISERROR(SEARCH("N",L9)))</formula>
    </cfRule>
    <cfRule type="containsText" dxfId="18737" priority="960" operator="containsText" text="21">
      <formula>NOT(ISERROR(SEARCH("21",L9)))</formula>
    </cfRule>
    <cfRule type="cellIs" dxfId="18736" priority="961" operator="equal">
      <formula>"F"</formula>
    </cfRule>
    <cfRule type="containsText" dxfId="18735" priority="962" operator="containsText" text="CA">
      <formula>NOT(ISERROR(SEARCH("CA",L9)))</formula>
    </cfRule>
    <cfRule type="cellIs" dxfId="18734" priority="963" operator="equal">
      <formula>"LD"</formula>
    </cfRule>
    <cfRule type="containsText" dxfId="18733" priority="964" operator="containsText" text="V">
      <formula>NOT(ISERROR(SEARCH("V",L9)))</formula>
    </cfRule>
    <cfRule type="containsText" dxfId="18732" priority="965" operator="containsText" text="P">
      <formula>NOT(ISERROR(SEARCH("P",L9)))</formula>
    </cfRule>
    <cfRule type="cellIs" dxfId="18731" priority="966" operator="equal">
      <formula>"LL"</formula>
    </cfRule>
    <cfRule type="cellIs" dxfId="18730" priority="967" operator="equal">
      <formula>"AT"</formula>
    </cfRule>
    <cfRule type="containsText" dxfId="18729" priority="968" operator="containsText" text="B">
      <formula>NOT(ISERROR(SEARCH("B",L9)))</formula>
    </cfRule>
    <cfRule type="cellIs" dxfId="18728" priority="969" operator="equal">
      <formula>"L"</formula>
    </cfRule>
    <cfRule type="containsText" dxfId="18727" priority="970" operator="containsText" text="N">
      <formula>NOT(ISERROR(SEARCH("N",L9)))</formula>
    </cfRule>
  </conditionalFormatting>
  <conditionalFormatting sqref="F57">
    <cfRule type="cellIs" dxfId="18726" priority="948" stopIfTrue="1" operator="equal">
      <formula>0</formula>
    </cfRule>
  </conditionalFormatting>
  <conditionalFormatting sqref="F57">
    <cfRule type="cellIs" dxfId="18725" priority="947" stopIfTrue="1" operator="equal">
      <formula>0</formula>
    </cfRule>
  </conditionalFormatting>
  <conditionalFormatting sqref="F57">
    <cfRule type="cellIs" dxfId="18724" priority="946" stopIfTrue="1" operator="equal">
      <formula>0</formula>
    </cfRule>
  </conditionalFormatting>
  <conditionalFormatting sqref="F57">
    <cfRule type="cellIs" dxfId="18723" priority="945" stopIfTrue="1" operator="equal">
      <formula>0</formula>
    </cfRule>
  </conditionalFormatting>
  <conditionalFormatting sqref="F57">
    <cfRule type="cellIs" dxfId="18722" priority="944" stopIfTrue="1" operator="equal">
      <formula>0</formula>
    </cfRule>
  </conditionalFormatting>
  <conditionalFormatting sqref="F57">
    <cfRule type="cellIs" dxfId="18721" priority="943" stopIfTrue="1" operator="equal">
      <formula>0</formula>
    </cfRule>
  </conditionalFormatting>
  <conditionalFormatting sqref="F57">
    <cfRule type="cellIs" dxfId="18720" priority="942" stopIfTrue="1" operator="equal">
      <formula>0</formula>
    </cfRule>
  </conditionalFormatting>
  <conditionalFormatting sqref="F57">
    <cfRule type="cellIs" dxfId="18719" priority="941" stopIfTrue="1" operator="equal">
      <formula>0</formula>
    </cfRule>
  </conditionalFormatting>
  <conditionalFormatting sqref="F57">
    <cfRule type="cellIs" dxfId="18718" priority="940" stopIfTrue="1" operator="equal">
      <formula>0</formula>
    </cfRule>
  </conditionalFormatting>
  <conditionalFormatting sqref="F57">
    <cfRule type="cellIs" dxfId="18717" priority="939" stopIfTrue="1" operator="equal">
      <formula>0</formula>
    </cfRule>
  </conditionalFormatting>
  <conditionalFormatting sqref="F57">
    <cfRule type="cellIs" dxfId="18716" priority="938" stopIfTrue="1" operator="equal">
      <formula>0</formula>
    </cfRule>
  </conditionalFormatting>
  <conditionalFormatting sqref="F57">
    <cfRule type="cellIs" dxfId="18715" priority="937" stopIfTrue="1" operator="equal">
      <formula>0</formula>
    </cfRule>
  </conditionalFormatting>
  <conditionalFormatting sqref="F57">
    <cfRule type="cellIs" dxfId="18714" priority="936" stopIfTrue="1" operator="equal">
      <formula>0</formula>
    </cfRule>
  </conditionalFormatting>
  <conditionalFormatting sqref="F57">
    <cfRule type="cellIs" dxfId="18713" priority="935" stopIfTrue="1" operator="equal">
      <formula>0</formula>
    </cfRule>
  </conditionalFormatting>
  <conditionalFormatting sqref="F57">
    <cfRule type="cellIs" dxfId="18712" priority="934" stopIfTrue="1" operator="equal">
      <formula>0</formula>
    </cfRule>
  </conditionalFormatting>
  <conditionalFormatting sqref="F57">
    <cfRule type="cellIs" dxfId="18711" priority="933" stopIfTrue="1" operator="equal">
      <formula>0</formula>
    </cfRule>
  </conditionalFormatting>
  <conditionalFormatting sqref="F57">
    <cfRule type="cellIs" dxfId="18710" priority="932" stopIfTrue="1" operator="equal">
      <formula>0</formula>
    </cfRule>
  </conditionalFormatting>
  <conditionalFormatting sqref="F57">
    <cfRule type="cellIs" dxfId="18709" priority="931" stopIfTrue="1" operator="equal">
      <formula>0</formula>
    </cfRule>
  </conditionalFormatting>
  <conditionalFormatting sqref="F57">
    <cfRule type="cellIs" dxfId="18708" priority="930" stopIfTrue="1" operator="equal">
      <formula>0</formula>
    </cfRule>
  </conditionalFormatting>
  <conditionalFormatting sqref="F57">
    <cfRule type="cellIs" dxfId="18707" priority="929" stopIfTrue="1" operator="equal">
      <formula>0</formula>
    </cfRule>
  </conditionalFormatting>
  <conditionalFormatting sqref="F57">
    <cfRule type="cellIs" dxfId="18706" priority="928" stopIfTrue="1" operator="equal">
      <formula>0</formula>
    </cfRule>
  </conditionalFormatting>
  <conditionalFormatting sqref="F57">
    <cfRule type="cellIs" dxfId="18705" priority="927" stopIfTrue="1" operator="equal">
      <formula>0</formula>
    </cfRule>
  </conditionalFormatting>
  <conditionalFormatting sqref="F57">
    <cfRule type="cellIs" dxfId="18704" priority="926" stopIfTrue="1" operator="equal">
      <formula>0</formula>
    </cfRule>
  </conditionalFormatting>
  <conditionalFormatting sqref="F57">
    <cfRule type="cellIs" dxfId="18703" priority="925" stopIfTrue="1" operator="equal">
      <formula>0</formula>
    </cfRule>
  </conditionalFormatting>
  <conditionalFormatting sqref="F57">
    <cfRule type="cellIs" dxfId="18702" priority="924" operator="equal">
      <formula>"V"</formula>
    </cfRule>
  </conditionalFormatting>
  <conditionalFormatting sqref="S9:W9">
    <cfRule type="containsText" dxfId="18701" priority="913" operator="containsText" text="21">
      <formula>NOT(ISERROR(SEARCH("21",S9)))</formula>
    </cfRule>
    <cfRule type="cellIs" dxfId="18700" priority="914" operator="equal">
      <formula>"F"</formula>
    </cfRule>
    <cfRule type="containsText" dxfId="18699" priority="915" operator="containsText" text="CA">
      <formula>NOT(ISERROR(SEARCH("CA",S9)))</formula>
    </cfRule>
    <cfRule type="cellIs" dxfId="18698" priority="916" operator="equal">
      <formula>"LD"</formula>
    </cfRule>
    <cfRule type="containsText" dxfId="18697" priority="917" operator="containsText" text="V">
      <formula>NOT(ISERROR(SEARCH("V",S9)))</formula>
    </cfRule>
    <cfRule type="containsText" dxfId="18696" priority="918" operator="containsText" text="P">
      <formula>NOT(ISERROR(SEARCH("P",S9)))</formula>
    </cfRule>
    <cfRule type="cellIs" dxfId="18695" priority="919" operator="equal">
      <formula>"LL"</formula>
    </cfRule>
    <cfRule type="cellIs" dxfId="18694" priority="920" operator="equal">
      <formula>"AT"</formula>
    </cfRule>
    <cfRule type="containsText" dxfId="18693" priority="921" operator="containsText" text="B">
      <formula>NOT(ISERROR(SEARCH("B",S9)))</formula>
    </cfRule>
    <cfRule type="cellIs" dxfId="18692" priority="922" operator="equal">
      <formula>"L"</formula>
    </cfRule>
    <cfRule type="containsText" dxfId="18691" priority="923" operator="containsText" text="N">
      <formula>NOT(ISERROR(SEARCH("N",S9)))</formula>
    </cfRule>
  </conditionalFormatting>
  <conditionalFormatting sqref="S9:W9">
    <cfRule type="containsText" dxfId="18690" priority="891" operator="containsText" text="21">
      <formula>NOT(ISERROR(SEARCH("21",S9)))</formula>
    </cfRule>
    <cfRule type="cellIs" dxfId="18689" priority="892" operator="equal">
      <formula>"F"</formula>
    </cfRule>
    <cfRule type="containsText" dxfId="18688" priority="893" operator="containsText" text="CA">
      <formula>NOT(ISERROR(SEARCH("CA",S9)))</formula>
    </cfRule>
    <cfRule type="cellIs" dxfId="18687" priority="894" operator="equal">
      <formula>"LD"</formula>
    </cfRule>
    <cfRule type="containsText" dxfId="18686" priority="895" operator="containsText" text="V">
      <formula>NOT(ISERROR(SEARCH("V",S9)))</formula>
    </cfRule>
    <cfRule type="containsText" dxfId="18685" priority="896" operator="containsText" text="P">
      <formula>NOT(ISERROR(SEARCH("P",S9)))</formula>
    </cfRule>
    <cfRule type="cellIs" dxfId="18684" priority="897" operator="equal">
      <formula>"LL"</formula>
    </cfRule>
    <cfRule type="cellIs" dxfId="18683" priority="898" operator="equal">
      <formula>"AT"</formula>
    </cfRule>
    <cfRule type="containsText" dxfId="18682" priority="899" operator="containsText" text="B">
      <formula>NOT(ISERROR(SEARCH("B",S9)))</formula>
    </cfRule>
    <cfRule type="cellIs" dxfId="18681" priority="900" operator="equal">
      <formula>"L"</formula>
    </cfRule>
    <cfRule type="containsText" dxfId="18680" priority="901" operator="containsText" text="N">
      <formula>NOT(ISERROR(SEARCH("N",S9)))</formula>
    </cfRule>
    <cfRule type="containsText" dxfId="18679" priority="902" operator="containsText" text="21">
      <formula>NOT(ISERROR(SEARCH("21",S9)))</formula>
    </cfRule>
    <cfRule type="cellIs" dxfId="18678" priority="903" operator="equal">
      <formula>"F"</formula>
    </cfRule>
    <cfRule type="containsText" dxfId="18677" priority="904" operator="containsText" text="CA">
      <formula>NOT(ISERROR(SEARCH("CA",S9)))</formula>
    </cfRule>
    <cfRule type="cellIs" dxfId="18676" priority="905" operator="equal">
      <formula>"LD"</formula>
    </cfRule>
    <cfRule type="containsText" dxfId="18675" priority="906" operator="containsText" text="V">
      <formula>NOT(ISERROR(SEARCH("V",S9)))</formula>
    </cfRule>
    <cfRule type="containsText" dxfId="18674" priority="907" operator="containsText" text="P">
      <formula>NOT(ISERROR(SEARCH("P",S9)))</formula>
    </cfRule>
    <cfRule type="cellIs" dxfId="18673" priority="908" operator="equal">
      <formula>"LL"</formula>
    </cfRule>
    <cfRule type="cellIs" dxfId="18672" priority="909" operator="equal">
      <formula>"AT"</formula>
    </cfRule>
    <cfRule type="containsText" dxfId="18671" priority="910" operator="containsText" text="B">
      <formula>NOT(ISERROR(SEARCH("B",S9)))</formula>
    </cfRule>
    <cfRule type="cellIs" dxfId="18670" priority="911" operator="equal">
      <formula>"L"</formula>
    </cfRule>
    <cfRule type="containsText" dxfId="18669" priority="912" operator="containsText" text="N">
      <formula>NOT(ISERROR(SEARCH("N",S9)))</formula>
    </cfRule>
  </conditionalFormatting>
  <conditionalFormatting sqref="I52">
    <cfRule type="containsText" dxfId="18668" priority="880" operator="containsText" text="21">
      <formula>NOT(ISERROR(SEARCH("21",I52)))</formula>
    </cfRule>
    <cfRule type="cellIs" dxfId="18667" priority="881" operator="equal">
      <formula>"F"</formula>
    </cfRule>
    <cfRule type="containsText" dxfId="18666" priority="882" operator="containsText" text="CA">
      <formula>NOT(ISERROR(SEARCH("CA",I52)))</formula>
    </cfRule>
    <cfRule type="cellIs" dxfId="18665" priority="883" operator="equal">
      <formula>"LD"</formula>
    </cfRule>
    <cfRule type="containsText" dxfId="18664" priority="884" operator="containsText" text="V">
      <formula>NOT(ISERROR(SEARCH("V",I52)))</formula>
    </cfRule>
    <cfRule type="containsText" dxfId="18663" priority="885" operator="containsText" text="P">
      <formula>NOT(ISERROR(SEARCH("P",I52)))</formula>
    </cfRule>
    <cfRule type="cellIs" dxfId="18662" priority="886" operator="equal">
      <formula>"LL"</formula>
    </cfRule>
    <cfRule type="cellIs" dxfId="18661" priority="887" operator="equal">
      <formula>"AT"</formula>
    </cfRule>
    <cfRule type="containsText" dxfId="18660" priority="888" operator="containsText" text="B">
      <formula>NOT(ISERROR(SEARCH("B",I52)))</formula>
    </cfRule>
    <cfRule type="cellIs" dxfId="18659" priority="889" operator="equal">
      <formula>"L"</formula>
    </cfRule>
    <cfRule type="containsText" dxfId="18658" priority="890" operator="containsText" text="N">
      <formula>NOT(ISERROR(SEARCH("N",I52)))</formula>
    </cfRule>
  </conditionalFormatting>
  <conditionalFormatting sqref="U50">
    <cfRule type="containsText" dxfId="18657" priority="847" operator="containsText" text="21">
      <formula>NOT(ISERROR(SEARCH("21",U50)))</formula>
    </cfRule>
    <cfRule type="cellIs" dxfId="18656" priority="848" operator="equal">
      <formula>"F"</formula>
    </cfRule>
    <cfRule type="containsText" dxfId="18655" priority="849" operator="containsText" text="CA">
      <formula>NOT(ISERROR(SEARCH("CA",U50)))</formula>
    </cfRule>
    <cfRule type="cellIs" dxfId="18654" priority="850" operator="equal">
      <formula>"LD"</formula>
    </cfRule>
    <cfRule type="containsText" dxfId="18653" priority="851" operator="containsText" text="V">
      <formula>NOT(ISERROR(SEARCH("V",U50)))</formula>
    </cfRule>
    <cfRule type="containsText" dxfId="18652" priority="852" operator="containsText" text="P">
      <formula>NOT(ISERROR(SEARCH("P",U50)))</formula>
    </cfRule>
    <cfRule type="cellIs" dxfId="18651" priority="853" operator="equal">
      <formula>"LL"</formula>
    </cfRule>
    <cfRule type="cellIs" dxfId="18650" priority="854" operator="equal">
      <formula>"AT"</formula>
    </cfRule>
    <cfRule type="containsText" dxfId="18649" priority="855" operator="containsText" text="B">
      <formula>NOT(ISERROR(SEARCH("B",U50)))</formula>
    </cfRule>
    <cfRule type="cellIs" dxfId="18648" priority="856" operator="equal">
      <formula>"L"</formula>
    </cfRule>
    <cfRule type="containsText" dxfId="18647" priority="857" operator="containsText" text="N">
      <formula>NOT(ISERROR(SEARCH("N",U50)))</formula>
    </cfRule>
  </conditionalFormatting>
  <conditionalFormatting sqref="U52">
    <cfRule type="containsText" dxfId="18646" priority="836" operator="containsText" text="21">
      <formula>NOT(ISERROR(SEARCH("21",U52)))</formula>
    </cfRule>
    <cfRule type="cellIs" dxfId="18645" priority="837" operator="equal">
      <formula>"F"</formula>
    </cfRule>
    <cfRule type="containsText" dxfId="18644" priority="838" operator="containsText" text="CA">
      <formula>NOT(ISERROR(SEARCH("CA",U52)))</formula>
    </cfRule>
    <cfRule type="cellIs" dxfId="18643" priority="839" operator="equal">
      <formula>"LD"</formula>
    </cfRule>
    <cfRule type="containsText" dxfId="18642" priority="840" operator="containsText" text="V">
      <formula>NOT(ISERROR(SEARCH("V",U52)))</formula>
    </cfRule>
    <cfRule type="containsText" dxfId="18641" priority="841" operator="containsText" text="P">
      <formula>NOT(ISERROR(SEARCH("P",U52)))</formula>
    </cfRule>
    <cfRule type="cellIs" dxfId="18640" priority="842" operator="equal">
      <formula>"LL"</formula>
    </cfRule>
    <cfRule type="cellIs" dxfId="18639" priority="843" operator="equal">
      <formula>"AT"</formula>
    </cfRule>
    <cfRule type="containsText" dxfId="18638" priority="844" operator="containsText" text="B">
      <formula>NOT(ISERROR(SEARCH("B",U52)))</formula>
    </cfRule>
    <cfRule type="cellIs" dxfId="18637" priority="845" operator="equal">
      <formula>"L"</formula>
    </cfRule>
    <cfRule type="containsText" dxfId="18636" priority="846" operator="containsText" text="N">
      <formula>NOT(ISERROR(SEARCH("N",U52)))</formula>
    </cfRule>
  </conditionalFormatting>
  <conditionalFormatting sqref="Q52">
    <cfRule type="containsText" dxfId="18635" priority="825" operator="containsText" text="21">
      <formula>NOT(ISERROR(SEARCH("21",Q52)))</formula>
    </cfRule>
    <cfRule type="cellIs" dxfId="18634" priority="826" operator="equal">
      <formula>"F"</formula>
    </cfRule>
    <cfRule type="containsText" dxfId="18633" priority="827" operator="containsText" text="CA">
      <formula>NOT(ISERROR(SEARCH("CA",Q52)))</formula>
    </cfRule>
    <cfRule type="cellIs" dxfId="18632" priority="828" operator="equal">
      <formula>"LD"</formula>
    </cfRule>
    <cfRule type="containsText" dxfId="18631" priority="829" operator="containsText" text="V">
      <formula>NOT(ISERROR(SEARCH("V",Q52)))</formula>
    </cfRule>
    <cfRule type="containsText" dxfId="18630" priority="830" operator="containsText" text="P">
      <formula>NOT(ISERROR(SEARCH("P",Q52)))</formula>
    </cfRule>
    <cfRule type="cellIs" dxfId="18629" priority="831" operator="equal">
      <formula>"LL"</formula>
    </cfRule>
    <cfRule type="cellIs" dxfId="18628" priority="832" operator="equal">
      <formula>"AT"</formula>
    </cfRule>
    <cfRule type="containsText" dxfId="18627" priority="833" operator="containsText" text="B">
      <formula>NOT(ISERROR(SEARCH("B",Q52)))</formula>
    </cfRule>
    <cfRule type="cellIs" dxfId="18626" priority="834" operator="equal">
      <formula>"L"</formula>
    </cfRule>
    <cfRule type="containsText" dxfId="18625" priority="835" operator="containsText" text="N">
      <formula>NOT(ISERROR(SEARCH("N",Q52)))</formula>
    </cfRule>
  </conditionalFormatting>
  <conditionalFormatting sqref="Q50">
    <cfRule type="containsText" dxfId="18624" priority="814" operator="containsText" text="21">
      <formula>NOT(ISERROR(SEARCH("21",Q50)))</formula>
    </cfRule>
    <cfRule type="cellIs" dxfId="18623" priority="815" operator="equal">
      <formula>"F"</formula>
    </cfRule>
    <cfRule type="containsText" dxfId="18622" priority="816" operator="containsText" text="CA">
      <formula>NOT(ISERROR(SEARCH("CA",Q50)))</formula>
    </cfRule>
    <cfRule type="cellIs" dxfId="18621" priority="817" operator="equal">
      <formula>"LD"</formula>
    </cfRule>
    <cfRule type="containsText" dxfId="18620" priority="818" operator="containsText" text="V">
      <formula>NOT(ISERROR(SEARCH("V",Q50)))</formula>
    </cfRule>
    <cfRule type="containsText" dxfId="18619" priority="819" operator="containsText" text="P">
      <formula>NOT(ISERROR(SEARCH("P",Q50)))</formula>
    </cfRule>
    <cfRule type="cellIs" dxfId="18618" priority="820" operator="equal">
      <formula>"LL"</formula>
    </cfRule>
    <cfRule type="cellIs" dxfId="18617" priority="821" operator="equal">
      <formula>"AT"</formula>
    </cfRule>
    <cfRule type="containsText" dxfId="18616" priority="822" operator="containsText" text="B">
      <formula>NOT(ISERROR(SEARCH("B",Q50)))</formula>
    </cfRule>
    <cfRule type="cellIs" dxfId="18615" priority="823" operator="equal">
      <formula>"L"</formula>
    </cfRule>
    <cfRule type="containsText" dxfId="18614" priority="824" operator="containsText" text="N">
      <formula>NOT(ISERROR(SEARCH("N",Q50)))</formula>
    </cfRule>
  </conditionalFormatting>
  <conditionalFormatting sqref="G23:R23">
    <cfRule type="containsText" dxfId="18613" priority="803" operator="containsText" text="21">
      <formula>NOT(ISERROR(SEARCH("21",G23)))</formula>
    </cfRule>
    <cfRule type="cellIs" dxfId="18612" priority="804" operator="equal">
      <formula>"F"</formula>
    </cfRule>
    <cfRule type="containsText" dxfId="18611" priority="805" operator="containsText" text="CA">
      <formula>NOT(ISERROR(SEARCH("CA",G23)))</formula>
    </cfRule>
    <cfRule type="cellIs" dxfId="18610" priority="806" operator="equal">
      <formula>"LD"</formula>
    </cfRule>
    <cfRule type="containsText" dxfId="18609" priority="807" operator="containsText" text="V">
      <formula>NOT(ISERROR(SEARCH("V",G23)))</formula>
    </cfRule>
    <cfRule type="containsText" dxfId="18608" priority="808" operator="containsText" text="P">
      <formula>NOT(ISERROR(SEARCH("P",G23)))</formula>
    </cfRule>
    <cfRule type="cellIs" dxfId="18607" priority="809" operator="equal">
      <formula>"LL"</formula>
    </cfRule>
    <cfRule type="cellIs" dxfId="18606" priority="810" operator="equal">
      <formula>"AT"</formula>
    </cfRule>
    <cfRule type="containsText" dxfId="18605" priority="811" operator="containsText" text="B">
      <formula>NOT(ISERROR(SEARCH("B",G23)))</formula>
    </cfRule>
    <cfRule type="cellIs" dxfId="18604" priority="812" operator="equal">
      <formula>"L"</formula>
    </cfRule>
    <cfRule type="containsText" dxfId="18603" priority="813" operator="containsText" text="N">
      <formula>NOT(ISERROR(SEARCH("N",G23)))</formula>
    </cfRule>
  </conditionalFormatting>
  <conditionalFormatting sqref="G23:R23">
    <cfRule type="containsText" dxfId="18602" priority="792" operator="containsText" text="21">
      <formula>NOT(ISERROR(SEARCH("21",G23)))</formula>
    </cfRule>
    <cfRule type="cellIs" dxfId="18601" priority="793" operator="equal">
      <formula>"F"</formula>
    </cfRule>
    <cfRule type="containsText" dxfId="18600" priority="794" operator="containsText" text="CA">
      <formula>NOT(ISERROR(SEARCH("CA",G23)))</formula>
    </cfRule>
    <cfRule type="cellIs" dxfId="18599" priority="795" operator="equal">
      <formula>"LD"</formula>
    </cfRule>
    <cfRule type="containsText" dxfId="18598" priority="796" operator="containsText" text="V">
      <formula>NOT(ISERROR(SEARCH("V",G23)))</formula>
    </cfRule>
    <cfRule type="containsText" dxfId="18597" priority="797" operator="containsText" text="P">
      <formula>NOT(ISERROR(SEARCH("P",G23)))</formula>
    </cfRule>
    <cfRule type="cellIs" dxfId="18596" priority="798" operator="equal">
      <formula>"LL"</formula>
    </cfRule>
    <cfRule type="cellIs" dxfId="18595" priority="799" operator="equal">
      <formula>"AT"</formula>
    </cfRule>
    <cfRule type="containsText" dxfId="18594" priority="800" operator="containsText" text="B">
      <formula>NOT(ISERROR(SEARCH("B",G23)))</formula>
    </cfRule>
    <cfRule type="cellIs" dxfId="18593" priority="801" operator="equal">
      <formula>"L"</formula>
    </cfRule>
    <cfRule type="containsText" dxfId="18592" priority="802" operator="containsText" text="N">
      <formula>NOT(ISERROR(SEARCH("N",G23)))</formula>
    </cfRule>
  </conditionalFormatting>
  <conditionalFormatting sqref="G23:R23">
    <cfRule type="containsText" dxfId="18591" priority="781" operator="containsText" text="21">
      <formula>NOT(ISERROR(SEARCH("21",G23)))</formula>
    </cfRule>
    <cfRule type="cellIs" dxfId="18590" priority="782" operator="equal">
      <formula>"F"</formula>
    </cfRule>
    <cfRule type="containsText" dxfId="18589" priority="783" operator="containsText" text="CA">
      <formula>NOT(ISERROR(SEARCH("CA",G23)))</formula>
    </cfRule>
    <cfRule type="cellIs" dxfId="18588" priority="784" operator="equal">
      <formula>"LD"</formula>
    </cfRule>
    <cfRule type="containsText" dxfId="18587" priority="785" operator="containsText" text="V">
      <formula>NOT(ISERROR(SEARCH("V",G23)))</formula>
    </cfRule>
    <cfRule type="containsText" dxfId="18586" priority="786" operator="containsText" text="P">
      <formula>NOT(ISERROR(SEARCH("P",G23)))</formula>
    </cfRule>
    <cfRule type="cellIs" dxfId="18585" priority="787" operator="equal">
      <formula>"LL"</formula>
    </cfRule>
    <cfRule type="cellIs" dxfId="18584" priority="788" operator="equal">
      <formula>"AT"</formula>
    </cfRule>
    <cfRule type="containsText" dxfId="18583" priority="789" operator="containsText" text="B">
      <formula>NOT(ISERROR(SEARCH("B",G23)))</formula>
    </cfRule>
    <cfRule type="cellIs" dxfId="18582" priority="790" operator="equal">
      <formula>"L"</formula>
    </cfRule>
    <cfRule type="containsText" dxfId="18581" priority="791" operator="containsText" text="N">
      <formula>NOT(ISERROR(SEARCH("N",G23)))</formula>
    </cfRule>
  </conditionalFormatting>
  <conditionalFormatting sqref="G23:R23">
    <cfRule type="containsText" dxfId="18580" priority="770" operator="containsText" text="21">
      <formula>NOT(ISERROR(SEARCH("21",G23)))</formula>
    </cfRule>
    <cfRule type="cellIs" dxfId="18579" priority="771" operator="equal">
      <formula>"F"</formula>
    </cfRule>
    <cfRule type="containsText" dxfId="18578" priority="772" operator="containsText" text="CA">
      <formula>NOT(ISERROR(SEARCH("CA",G23)))</formula>
    </cfRule>
    <cfRule type="cellIs" dxfId="18577" priority="773" operator="equal">
      <formula>"LD"</formula>
    </cfRule>
    <cfRule type="containsText" dxfId="18576" priority="774" operator="containsText" text="V">
      <formula>NOT(ISERROR(SEARCH("V",G23)))</formula>
    </cfRule>
    <cfRule type="containsText" dxfId="18575" priority="775" operator="containsText" text="P">
      <formula>NOT(ISERROR(SEARCH("P",G23)))</formula>
    </cfRule>
    <cfRule type="cellIs" dxfId="18574" priority="776" operator="equal">
      <formula>"LL"</formula>
    </cfRule>
    <cfRule type="cellIs" dxfId="18573" priority="777" operator="equal">
      <formula>"AT"</formula>
    </cfRule>
    <cfRule type="containsText" dxfId="18572" priority="778" operator="containsText" text="B">
      <formula>NOT(ISERROR(SEARCH("B",G23)))</formula>
    </cfRule>
    <cfRule type="cellIs" dxfId="18571" priority="779" operator="equal">
      <formula>"L"</formula>
    </cfRule>
    <cfRule type="containsText" dxfId="18570" priority="780" operator="containsText" text="N">
      <formula>NOT(ISERROR(SEARCH("N",G23)))</formula>
    </cfRule>
  </conditionalFormatting>
  <conditionalFormatting sqref="G23:R23">
    <cfRule type="containsText" dxfId="18569" priority="759" operator="containsText" text="21">
      <formula>NOT(ISERROR(SEARCH("21",G23)))</formula>
    </cfRule>
    <cfRule type="cellIs" dxfId="18568" priority="760" operator="equal">
      <formula>"F"</formula>
    </cfRule>
    <cfRule type="containsText" dxfId="18567" priority="761" operator="containsText" text="CA">
      <formula>NOT(ISERROR(SEARCH("CA",G23)))</formula>
    </cfRule>
    <cfRule type="cellIs" dxfId="18566" priority="762" operator="equal">
      <formula>"LD"</formula>
    </cfRule>
    <cfRule type="containsText" dxfId="18565" priority="763" operator="containsText" text="V">
      <formula>NOT(ISERROR(SEARCH("V",G23)))</formula>
    </cfRule>
    <cfRule type="containsText" dxfId="18564" priority="764" operator="containsText" text="P">
      <formula>NOT(ISERROR(SEARCH("P",G23)))</formula>
    </cfRule>
    <cfRule type="cellIs" dxfId="18563" priority="765" operator="equal">
      <formula>"LL"</formula>
    </cfRule>
    <cfRule type="cellIs" dxfId="18562" priority="766" operator="equal">
      <formula>"AT"</formula>
    </cfRule>
    <cfRule type="containsText" dxfId="18561" priority="767" operator="containsText" text="B">
      <formula>NOT(ISERROR(SEARCH("B",G23)))</formula>
    </cfRule>
    <cfRule type="cellIs" dxfId="18560" priority="768" operator="equal">
      <formula>"L"</formula>
    </cfRule>
    <cfRule type="containsText" dxfId="18559" priority="769" operator="containsText" text="N">
      <formula>NOT(ISERROR(SEARCH("N",G23)))</formula>
    </cfRule>
  </conditionalFormatting>
  <conditionalFormatting sqref="G23:R23">
    <cfRule type="containsText" dxfId="18558" priority="748" operator="containsText" text="21">
      <formula>NOT(ISERROR(SEARCH("21",G23)))</formula>
    </cfRule>
    <cfRule type="cellIs" dxfId="18557" priority="749" operator="equal">
      <formula>"F"</formula>
    </cfRule>
    <cfRule type="containsText" dxfId="18556" priority="750" operator="containsText" text="CA">
      <formula>NOT(ISERROR(SEARCH("CA",G23)))</formula>
    </cfRule>
    <cfRule type="cellIs" dxfId="18555" priority="751" operator="equal">
      <formula>"LD"</formula>
    </cfRule>
    <cfRule type="containsText" dxfId="18554" priority="752" operator="containsText" text="V">
      <formula>NOT(ISERROR(SEARCH("V",G23)))</formula>
    </cfRule>
    <cfRule type="containsText" dxfId="18553" priority="753" operator="containsText" text="P">
      <formula>NOT(ISERROR(SEARCH("P",G23)))</formula>
    </cfRule>
    <cfRule type="cellIs" dxfId="18552" priority="754" operator="equal">
      <formula>"LL"</formula>
    </cfRule>
    <cfRule type="cellIs" dxfId="18551" priority="755" operator="equal">
      <formula>"AT"</formula>
    </cfRule>
    <cfRule type="containsText" dxfId="18550" priority="756" operator="containsText" text="B">
      <formula>NOT(ISERROR(SEARCH("B",G23)))</formula>
    </cfRule>
    <cfRule type="cellIs" dxfId="18549" priority="757" operator="equal">
      <formula>"L"</formula>
    </cfRule>
    <cfRule type="containsText" dxfId="18548" priority="758" operator="containsText" text="N">
      <formula>NOT(ISERROR(SEARCH("N",G23)))</formula>
    </cfRule>
  </conditionalFormatting>
  <conditionalFormatting sqref="G23:R23">
    <cfRule type="containsText" dxfId="18547" priority="737" operator="containsText" text="21">
      <formula>NOT(ISERROR(SEARCH("21",G23)))</formula>
    </cfRule>
    <cfRule type="cellIs" dxfId="18546" priority="738" operator="equal">
      <formula>"F"</formula>
    </cfRule>
    <cfRule type="containsText" dxfId="18545" priority="739" operator="containsText" text="CA">
      <formula>NOT(ISERROR(SEARCH("CA",G23)))</formula>
    </cfRule>
    <cfRule type="cellIs" dxfId="18544" priority="740" operator="equal">
      <formula>"LD"</formula>
    </cfRule>
    <cfRule type="containsText" dxfId="18543" priority="741" operator="containsText" text="V">
      <formula>NOT(ISERROR(SEARCH("V",G23)))</formula>
    </cfRule>
    <cfRule type="containsText" dxfId="18542" priority="742" operator="containsText" text="P">
      <formula>NOT(ISERROR(SEARCH("P",G23)))</formula>
    </cfRule>
    <cfRule type="cellIs" dxfId="18541" priority="743" operator="equal">
      <formula>"LL"</formula>
    </cfRule>
    <cfRule type="cellIs" dxfId="18540" priority="744" operator="equal">
      <formula>"AT"</formula>
    </cfRule>
    <cfRule type="containsText" dxfId="18539" priority="745" operator="containsText" text="B">
      <formula>NOT(ISERROR(SEARCH("B",G23)))</formula>
    </cfRule>
    <cfRule type="cellIs" dxfId="18538" priority="746" operator="equal">
      <formula>"L"</formula>
    </cfRule>
    <cfRule type="containsText" dxfId="18537" priority="747" operator="containsText" text="N">
      <formula>NOT(ISERROR(SEARCH("N",G23)))</formula>
    </cfRule>
  </conditionalFormatting>
  <conditionalFormatting sqref="G23:R23">
    <cfRule type="containsText" dxfId="18536" priority="726" operator="containsText" text="21">
      <formula>NOT(ISERROR(SEARCH("21",G23)))</formula>
    </cfRule>
    <cfRule type="cellIs" dxfId="18535" priority="727" operator="equal">
      <formula>"F"</formula>
    </cfRule>
    <cfRule type="containsText" dxfId="18534" priority="728" operator="containsText" text="CA">
      <formula>NOT(ISERROR(SEARCH("CA",G23)))</formula>
    </cfRule>
    <cfRule type="cellIs" dxfId="18533" priority="729" operator="equal">
      <formula>"LD"</formula>
    </cfRule>
    <cfRule type="containsText" dxfId="18532" priority="730" operator="containsText" text="V">
      <formula>NOT(ISERROR(SEARCH("V",G23)))</formula>
    </cfRule>
    <cfRule type="containsText" dxfId="18531" priority="731" operator="containsText" text="P">
      <formula>NOT(ISERROR(SEARCH("P",G23)))</formula>
    </cfRule>
    <cfRule type="cellIs" dxfId="18530" priority="732" operator="equal">
      <formula>"LL"</formula>
    </cfRule>
    <cfRule type="cellIs" dxfId="18529" priority="733" operator="equal">
      <formula>"AT"</formula>
    </cfRule>
    <cfRule type="containsText" dxfId="18528" priority="734" operator="containsText" text="B">
      <formula>NOT(ISERROR(SEARCH("B",G23)))</formula>
    </cfRule>
    <cfRule type="cellIs" dxfId="18527" priority="735" operator="equal">
      <formula>"L"</formula>
    </cfRule>
    <cfRule type="containsText" dxfId="18526" priority="736" operator="containsText" text="N">
      <formula>NOT(ISERROR(SEARCH("N",G23)))</formula>
    </cfRule>
  </conditionalFormatting>
  <conditionalFormatting sqref="G23:R23">
    <cfRule type="containsText" dxfId="18525" priority="715" operator="containsText" text="21">
      <formula>NOT(ISERROR(SEARCH("21",G23)))</formula>
    </cfRule>
    <cfRule type="cellIs" dxfId="18524" priority="716" operator="equal">
      <formula>"F"</formula>
    </cfRule>
    <cfRule type="containsText" dxfId="18523" priority="717" operator="containsText" text="CA">
      <formula>NOT(ISERROR(SEARCH("CA",G23)))</formula>
    </cfRule>
    <cfRule type="cellIs" dxfId="18522" priority="718" operator="equal">
      <formula>"LD"</formula>
    </cfRule>
    <cfRule type="containsText" dxfId="18521" priority="719" operator="containsText" text="V">
      <formula>NOT(ISERROR(SEARCH("V",G23)))</formula>
    </cfRule>
    <cfRule type="containsText" dxfId="18520" priority="720" operator="containsText" text="P">
      <formula>NOT(ISERROR(SEARCH("P",G23)))</formula>
    </cfRule>
    <cfRule type="cellIs" dxfId="18519" priority="721" operator="equal">
      <formula>"LL"</formula>
    </cfRule>
    <cfRule type="cellIs" dxfId="18518" priority="722" operator="equal">
      <formula>"AT"</formula>
    </cfRule>
    <cfRule type="containsText" dxfId="18517" priority="723" operator="containsText" text="B">
      <formula>NOT(ISERROR(SEARCH("B",G23)))</formula>
    </cfRule>
    <cfRule type="cellIs" dxfId="18516" priority="724" operator="equal">
      <formula>"L"</formula>
    </cfRule>
    <cfRule type="containsText" dxfId="18515" priority="725" operator="containsText" text="N">
      <formula>NOT(ISERROR(SEARCH("N",G23)))</formula>
    </cfRule>
  </conditionalFormatting>
  <conditionalFormatting sqref="G23:R23">
    <cfRule type="containsText" dxfId="18514" priority="704" operator="containsText" text="21">
      <formula>NOT(ISERROR(SEARCH("21",G23)))</formula>
    </cfRule>
    <cfRule type="cellIs" dxfId="18513" priority="705" operator="equal">
      <formula>"F"</formula>
    </cfRule>
    <cfRule type="containsText" dxfId="18512" priority="706" operator="containsText" text="CA">
      <formula>NOT(ISERROR(SEARCH("CA",G23)))</formula>
    </cfRule>
    <cfRule type="cellIs" dxfId="18511" priority="707" operator="equal">
      <formula>"LD"</formula>
    </cfRule>
    <cfRule type="containsText" dxfId="18510" priority="708" operator="containsText" text="V">
      <formula>NOT(ISERROR(SEARCH("V",G23)))</formula>
    </cfRule>
    <cfRule type="containsText" dxfId="18509" priority="709" operator="containsText" text="P">
      <formula>NOT(ISERROR(SEARCH("P",G23)))</formula>
    </cfRule>
    <cfRule type="cellIs" dxfId="18508" priority="710" operator="equal">
      <formula>"LL"</formula>
    </cfRule>
    <cfRule type="cellIs" dxfId="18507" priority="711" operator="equal">
      <formula>"AT"</formula>
    </cfRule>
    <cfRule type="containsText" dxfId="18506" priority="712" operator="containsText" text="B">
      <formula>NOT(ISERROR(SEARCH("B",G23)))</formula>
    </cfRule>
    <cfRule type="cellIs" dxfId="18505" priority="713" operator="equal">
      <formula>"L"</formula>
    </cfRule>
    <cfRule type="containsText" dxfId="18504" priority="714" operator="containsText" text="N">
      <formula>NOT(ISERROR(SEARCH("N",G23)))</formula>
    </cfRule>
  </conditionalFormatting>
  <conditionalFormatting sqref="T30">
    <cfRule type="containsText" dxfId="18503" priority="693" operator="containsText" text="21">
      <formula>NOT(ISERROR(SEARCH("21",T30)))</formula>
    </cfRule>
    <cfRule type="cellIs" dxfId="18502" priority="694" operator="equal">
      <formula>"F"</formula>
    </cfRule>
    <cfRule type="containsText" dxfId="18501" priority="695" operator="containsText" text="CA">
      <formula>NOT(ISERROR(SEARCH("CA",T30)))</formula>
    </cfRule>
    <cfRule type="cellIs" dxfId="18500" priority="696" operator="equal">
      <formula>"LD"</formula>
    </cfRule>
    <cfRule type="containsText" dxfId="18499" priority="697" operator="containsText" text="V">
      <formula>NOT(ISERROR(SEARCH("V",T30)))</formula>
    </cfRule>
    <cfRule type="containsText" dxfId="18498" priority="698" operator="containsText" text="P">
      <formula>NOT(ISERROR(SEARCH("P",T30)))</formula>
    </cfRule>
    <cfRule type="cellIs" dxfId="18497" priority="699" operator="equal">
      <formula>"LL"</formula>
    </cfRule>
    <cfRule type="cellIs" dxfId="18496" priority="700" operator="equal">
      <formula>"AT"</formula>
    </cfRule>
    <cfRule type="containsText" dxfId="18495" priority="701" operator="containsText" text="B">
      <formula>NOT(ISERROR(SEARCH("B",T30)))</formula>
    </cfRule>
    <cfRule type="cellIs" dxfId="18494" priority="702" operator="equal">
      <formula>"L"</formula>
    </cfRule>
    <cfRule type="containsText" dxfId="18493" priority="703" operator="containsText" text="N">
      <formula>NOT(ISERROR(SEARCH("N",T30)))</formula>
    </cfRule>
  </conditionalFormatting>
  <conditionalFormatting sqref="H72:AK73">
    <cfRule type="cellIs" dxfId="18492" priority="691" operator="lessThan">
      <formula>8</formula>
    </cfRule>
    <cfRule type="cellIs" dxfId="18491" priority="692" operator="greaterThan">
      <formula>8</formula>
    </cfRule>
  </conditionalFormatting>
  <conditionalFormatting sqref="H74:AK74">
    <cfRule type="cellIs" dxfId="18490" priority="689" operator="lessThan">
      <formula>6</formula>
    </cfRule>
    <cfRule type="cellIs" dxfId="18489" priority="690" operator="greaterThan">
      <formula>6</formula>
    </cfRule>
  </conditionalFormatting>
  <conditionalFormatting sqref="N41:O41">
    <cfRule type="containsText" dxfId="18488" priority="678" operator="containsText" text="21">
      <formula>NOT(ISERROR(SEARCH("21",N41)))</formula>
    </cfRule>
    <cfRule type="cellIs" dxfId="18487" priority="679" operator="equal">
      <formula>"F"</formula>
    </cfRule>
    <cfRule type="containsText" dxfId="18486" priority="680" operator="containsText" text="CA">
      <formula>NOT(ISERROR(SEARCH("CA",N41)))</formula>
    </cfRule>
    <cfRule type="cellIs" dxfId="18485" priority="681" operator="equal">
      <formula>"LD"</formula>
    </cfRule>
    <cfRule type="containsText" dxfId="18484" priority="682" operator="containsText" text="V">
      <formula>NOT(ISERROR(SEARCH("V",N41)))</formula>
    </cfRule>
    <cfRule type="containsText" dxfId="18483" priority="683" operator="containsText" text="P">
      <formula>NOT(ISERROR(SEARCH("P",N41)))</formula>
    </cfRule>
    <cfRule type="cellIs" dxfId="18482" priority="684" operator="equal">
      <formula>"LL"</formula>
    </cfRule>
    <cfRule type="cellIs" dxfId="18481" priority="685" operator="equal">
      <formula>"AT"</formula>
    </cfRule>
    <cfRule type="containsText" dxfId="18480" priority="686" operator="containsText" text="B">
      <formula>NOT(ISERROR(SEARCH("B",N41)))</formula>
    </cfRule>
    <cfRule type="cellIs" dxfId="18479" priority="687" operator="equal">
      <formula>"L"</formula>
    </cfRule>
    <cfRule type="containsText" dxfId="18478" priority="688" operator="containsText" text="N">
      <formula>NOT(ISERROR(SEARCH("N",N41)))</formula>
    </cfRule>
  </conditionalFormatting>
  <conditionalFormatting sqref="V44:Y44">
    <cfRule type="containsText" dxfId="18477" priority="667" operator="containsText" text="21">
      <formula>NOT(ISERROR(SEARCH("21",V44)))</formula>
    </cfRule>
    <cfRule type="cellIs" dxfId="18476" priority="668" operator="equal">
      <formula>"F"</formula>
    </cfRule>
    <cfRule type="containsText" dxfId="18475" priority="669" operator="containsText" text="CA">
      <formula>NOT(ISERROR(SEARCH("CA",V44)))</formula>
    </cfRule>
    <cfRule type="cellIs" dxfId="18474" priority="670" operator="equal">
      <formula>"LD"</formula>
    </cfRule>
    <cfRule type="containsText" dxfId="18473" priority="671" operator="containsText" text="V">
      <formula>NOT(ISERROR(SEARCH("V",V44)))</formula>
    </cfRule>
    <cfRule type="containsText" dxfId="18472" priority="672" operator="containsText" text="P">
      <formula>NOT(ISERROR(SEARCH("P",V44)))</formula>
    </cfRule>
    <cfRule type="cellIs" dxfId="18471" priority="673" operator="equal">
      <formula>"LL"</formula>
    </cfRule>
    <cfRule type="cellIs" dxfId="18470" priority="674" operator="equal">
      <formula>"AT"</formula>
    </cfRule>
    <cfRule type="containsText" dxfId="18469" priority="675" operator="containsText" text="B">
      <formula>NOT(ISERROR(SEARCH("B",V44)))</formula>
    </cfRule>
    <cfRule type="cellIs" dxfId="18468" priority="676" operator="equal">
      <formula>"L"</formula>
    </cfRule>
    <cfRule type="containsText" dxfId="18467" priority="677" operator="containsText" text="N">
      <formula>NOT(ISERROR(SEARCH("N",V44)))</formula>
    </cfRule>
  </conditionalFormatting>
  <conditionalFormatting sqref="Z9:AD9">
    <cfRule type="containsText" dxfId="18466" priority="656" operator="containsText" text="21">
      <formula>NOT(ISERROR(SEARCH("21",Z9)))</formula>
    </cfRule>
    <cfRule type="cellIs" dxfId="18465" priority="657" operator="equal">
      <formula>"F"</formula>
    </cfRule>
    <cfRule type="containsText" dxfId="18464" priority="658" operator="containsText" text="CA">
      <formula>NOT(ISERROR(SEARCH("CA",Z9)))</formula>
    </cfRule>
    <cfRule type="cellIs" dxfId="18463" priority="659" operator="equal">
      <formula>"LD"</formula>
    </cfRule>
    <cfRule type="containsText" dxfId="18462" priority="660" operator="containsText" text="V">
      <formula>NOT(ISERROR(SEARCH("V",Z9)))</formula>
    </cfRule>
    <cfRule type="containsText" dxfId="18461" priority="661" operator="containsText" text="P">
      <formula>NOT(ISERROR(SEARCH("P",Z9)))</formula>
    </cfRule>
    <cfRule type="cellIs" dxfId="18460" priority="662" operator="equal">
      <formula>"LL"</formula>
    </cfRule>
    <cfRule type="cellIs" dxfId="18459" priority="663" operator="equal">
      <formula>"AT"</formula>
    </cfRule>
    <cfRule type="containsText" dxfId="18458" priority="664" operator="containsText" text="B">
      <formula>NOT(ISERROR(SEARCH("B",Z9)))</formula>
    </cfRule>
    <cfRule type="cellIs" dxfId="18457" priority="665" operator="equal">
      <formula>"L"</formula>
    </cfRule>
    <cfRule type="containsText" dxfId="18456" priority="666" operator="containsText" text="N">
      <formula>NOT(ISERROR(SEARCH("N",Z9)))</formula>
    </cfRule>
  </conditionalFormatting>
  <conditionalFormatting sqref="Z9:AD9">
    <cfRule type="containsText" dxfId="18455" priority="634" operator="containsText" text="21">
      <formula>NOT(ISERROR(SEARCH("21",Z9)))</formula>
    </cfRule>
    <cfRule type="cellIs" dxfId="18454" priority="635" operator="equal">
      <formula>"F"</formula>
    </cfRule>
    <cfRule type="containsText" dxfId="18453" priority="636" operator="containsText" text="CA">
      <formula>NOT(ISERROR(SEARCH("CA",Z9)))</formula>
    </cfRule>
    <cfRule type="cellIs" dxfId="18452" priority="637" operator="equal">
      <formula>"LD"</formula>
    </cfRule>
    <cfRule type="containsText" dxfId="18451" priority="638" operator="containsText" text="V">
      <formula>NOT(ISERROR(SEARCH("V",Z9)))</formula>
    </cfRule>
    <cfRule type="containsText" dxfId="18450" priority="639" operator="containsText" text="P">
      <formula>NOT(ISERROR(SEARCH("P",Z9)))</formula>
    </cfRule>
    <cfRule type="cellIs" dxfId="18449" priority="640" operator="equal">
      <formula>"LL"</formula>
    </cfRule>
    <cfRule type="cellIs" dxfId="18448" priority="641" operator="equal">
      <formula>"AT"</formula>
    </cfRule>
    <cfRule type="containsText" dxfId="18447" priority="642" operator="containsText" text="B">
      <formula>NOT(ISERROR(SEARCH("B",Z9)))</formula>
    </cfRule>
    <cfRule type="cellIs" dxfId="18446" priority="643" operator="equal">
      <formula>"L"</formula>
    </cfRule>
    <cfRule type="containsText" dxfId="18445" priority="644" operator="containsText" text="N">
      <formula>NOT(ISERROR(SEARCH("N",Z9)))</formula>
    </cfRule>
    <cfRule type="containsText" dxfId="18444" priority="645" operator="containsText" text="21">
      <formula>NOT(ISERROR(SEARCH("21",Z9)))</formula>
    </cfRule>
    <cfRule type="cellIs" dxfId="18443" priority="646" operator="equal">
      <formula>"F"</formula>
    </cfRule>
    <cfRule type="containsText" dxfId="18442" priority="647" operator="containsText" text="CA">
      <formula>NOT(ISERROR(SEARCH("CA",Z9)))</formula>
    </cfRule>
    <cfRule type="cellIs" dxfId="18441" priority="648" operator="equal">
      <formula>"LD"</formula>
    </cfRule>
    <cfRule type="containsText" dxfId="18440" priority="649" operator="containsText" text="V">
      <formula>NOT(ISERROR(SEARCH("V",Z9)))</formula>
    </cfRule>
    <cfRule type="containsText" dxfId="18439" priority="650" operator="containsText" text="P">
      <formula>NOT(ISERROR(SEARCH("P",Z9)))</formula>
    </cfRule>
    <cfRule type="cellIs" dxfId="18438" priority="651" operator="equal">
      <formula>"LL"</formula>
    </cfRule>
    <cfRule type="cellIs" dxfId="18437" priority="652" operator="equal">
      <formula>"AT"</formula>
    </cfRule>
    <cfRule type="containsText" dxfId="18436" priority="653" operator="containsText" text="B">
      <formula>NOT(ISERROR(SEARCH("B",Z9)))</formula>
    </cfRule>
    <cfRule type="cellIs" dxfId="18435" priority="654" operator="equal">
      <formula>"L"</formula>
    </cfRule>
    <cfRule type="containsText" dxfId="18434" priority="655" operator="containsText" text="N">
      <formula>NOT(ISERROR(SEARCH("N",Z9)))</formula>
    </cfRule>
  </conditionalFormatting>
  <conditionalFormatting sqref="AE9:AF9">
    <cfRule type="containsText" dxfId="18433" priority="612" operator="containsText" text="21">
      <formula>NOT(ISERROR(SEARCH("21",AE9)))</formula>
    </cfRule>
    <cfRule type="cellIs" dxfId="18432" priority="613" operator="equal">
      <formula>"F"</formula>
    </cfRule>
    <cfRule type="containsText" dxfId="18431" priority="614" operator="containsText" text="CA">
      <formula>NOT(ISERROR(SEARCH("CA",AE9)))</formula>
    </cfRule>
    <cfRule type="cellIs" dxfId="18430" priority="615" operator="equal">
      <formula>"LD"</formula>
    </cfRule>
    <cfRule type="containsText" dxfId="18429" priority="616" operator="containsText" text="V">
      <formula>NOT(ISERROR(SEARCH("V",AE9)))</formula>
    </cfRule>
    <cfRule type="containsText" dxfId="18428" priority="617" operator="containsText" text="P">
      <formula>NOT(ISERROR(SEARCH("P",AE9)))</formula>
    </cfRule>
    <cfRule type="cellIs" dxfId="18427" priority="618" operator="equal">
      <formula>"LL"</formula>
    </cfRule>
    <cfRule type="cellIs" dxfId="18426" priority="619" operator="equal">
      <formula>"AT"</formula>
    </cfRule>
    <cfRule type="containsText" dxfId="18425" priority="620" operator="containsText" text="B">
      <formula>NOT(ISERROR(SEARCH("B",AE9)))</formula>
    </cfRule>
    <cfRule type="cellIs" dxfId="18424" priority="621" operator="equal">
      <formula>"L"</formula>
    </cfRule>
    <cfRule type="containsText" dxfId="18423" priority="622" operator="containsText" text="N">
      <formula>NOT(ISERROR(SEARCH("N",AE9)))</formula>
    </cfRule>
  </conditionalFormatting>
  <conditionalFormatting sqref="AG9:AK9">
    <cfRule type="containsText" dxfId="18422" priority="601" operator="containsText" text="21">
      <formula>NOT(ISERROR(SEARCH("21",AG9)))</formula>
    </cfRule>
    <cfRule type="cellIs" dxfId="18421" priority="602" operator="equal">
      <formula>"F"</formula>
    </cfRule>
    <cfRule type="containsText" dxfId="18420" priority="603" operator="containsText" text="CA">
      <formula>NOT(ISERROR(SEARCH("CA",AG9)))</formula>
    </cfRule>
    <cfRule type="cellIs" dxfId="18419" priority="604" operator="equal">
      <formula>"LD"</formula>
    </cfRule>
    <cfRule type="containsText" dxfId="18418" priority="605" operator="containsText" text="V">
      <formula>NOT(ISERROR(SEARCH("V",AG9)))</formula>
    </cfRule>
    <cfRule type="containsText" dxfId="18417" priority="606" operator="containsText" text="P">
      <formula>NOT(ISERROR(SEARCH("P",AG9)))</formula>
    </cfRule>
    <cfRule type="cellIs" dxfId="18416" priority="607" operator="equal">
      <formula>"LL"</formula>
    </cfRule>
    <cfRule type="cellIs" dxfId="18415" priority="608" operator="equal">
      <formula>"AT"</formula>
    </cfRule>
    <cfRule type="containsText" dxfId="18414" priority="609" operator="containsText" text="B">
      <formula>NOT(ISERROR(SEARCH("B",AG9)))</formula>
    </cfRule>
    <cfRule type="cellIs" dxfId="18413" priority="610" operator="equal">
      <formula>"L"</formula>
    </cfRule>
    <cfRule type="containsText" dxfId="18412" priority="611" operator="containsText" text="N">
      <formula>NOT(ISERROR(SEARCH("N",AG9)))</formula>
    </cfRule>
  </conditionalFormatting>
  <conditionalFormatting sqref="AG9:AK9">
    <cfRule type="containsText" dxfId="18411" priority="579" operator="containsText" text="21">
      <formula>NOT(ISERROR(SEARCH("21",AG9)))</formula>
    </cfRule>
    <cfRule type="cellIs" dxfId="18410" priority="580" operator="equal">
      <formula>"F"</formula>
    </cfRule>
    <cfRule type="containsText" dxfId="18409" priority="581" operator="containsText" text="CA">
      <formula>NOT(ISERROR(SEARCH("CA",AG9)))</formula>
    </cfRule>
    <cfRule type="cellIs" dxfId="18408" priority="582" operator="equal">
      <formula>"LD"</formula>
    </cfRule>
    <cfRule type="containsText" dxfId="18407" priority="583" operator="containsText" text="V">
      <formula>NOT(ISERROR(SEARCH("V",AG9)))</formula>
    </cfRule>
    <cfRule type="containsText" dxfId="18406" priority="584" operator="containsText" text="P">
      <formula>NOT(ISERROR(SEARCH("P",AG9)))</formula>
    </cfRule>
    <cfRule type="cellIs" dxfId="18405" priority="585" operator="equal">
      <formula>"LL"</formula>
    </cfRule>
    <cfRule type="cellIs" dxfId="18404" priority="586" operator="equal">
      <formula>"AT"</formula>
    </cfRule>
    <cfRule type="containsText" dxfId="18403" priority="587" operator="containsText" text="B">
      <formula>NOT(ISERROR(SEARCH("B",AG9)))</formula>
    </cfRule>
    <cfRule type="cellIs" dxfId="18402" priority="588" operator="equal">
      <formula>"L"</formula>
    </cfRule>
    <cfRule type="containsText" dxfId="18401" priority="589" operator="containsText" text="N">
      <formula>NOT(ISERROR(SEARCH("N",AG9)))</formula>
    </cfRule>
    <cfRule type="containsText" dxfId="18400" priority="590" operator="containsText" text="21">
      <formula>NOT(ISERROR(SEARCH("21",AG9)))</formula>
    </cfRule>
    <cfRule type="cellIs" dxfId="18399" priority="591" operator="equal">
      <formula>"F"</formula>
    </cfRule>
    <cfRule type="containsText" dxfId="18398" priority="592" operator="containsText" text="CA">
      <formula>NOT(ISERROR(SEARCH("CA",AG9)))</formula>
    </cfRule>
    <cfRule type="cellIs" dxfId="18397" priority="593" operator="equal">
      <formula>"LD"</formula>
    </cfRule>
    <cfRule type="containsText" dxfId="18396" priority="594" operator="containsText" text="V">
      <formula>NOT(ISERROR(SEARCH("V",AG9)))</formula>
    </cfRule>
    <cfRule type="containsText" dxfId="18395" priority="595" operator="containsText" text="P">
      <formula>NOT(ISERROR(SEARCH("P",AG9)))</formula>
    </cfRule>
    <cfRule type="cellIs" dxfId="18394" priority="596" operator="equal">
      <formula>"LL"</formula>
    </cfRule>
    <cfRule type="cellIs" dxfId="18393" priority="597" operator="equal">
      <formula>"AT"</formula>
    </cfRule>
    <cfRule type="containsText" dxfId="18392" priority="598" operator="containsText" text="B">
      <formula>NOT(ISERROR(SEARCH("B",AG9)))</formula>
    </cfRule>
    <cfRule type="cellIs" dxfId="18391" priority="599" operator="equal">
      <formula>"L"</formula>
    </cfRule>
    <cfRule type="containsText" dxfId="18390" priority="600" operator="containsText" text="N">
      <formula>NOT(ISERROR(SEARCH("N",AG9)))</formula>
    </cfRule>
  </conditionalFormatting>
  <conditionalFormatting sqref="AD48">
    <cfRule type="containsText" dxfId="18389" priority="568" operator="containsText" text="21">
      <formula>NOT(ISERROR(SEARCH("21",AD48)))</formula>
    </cfRule>
    <cfRule type="cellIs" dxfId="18388" priority="569" operator="equal">
      <formula>"F"</formula>
    </cfRule>
    <cfRule type="containsText" dxfId="18387" priority="570" operator="containsText" text="CA">
      <formula>NOT(ISERROR(SEARCH("CA",AD48)))</formula>
    </cfRule>
    <cfRule type="cellIs" dxfId="18386" priority="571" operator="equal">
      <formula>"LD"</formula>
    </cfRule>
    <cfRule type="containsText" dxfId="18385" priority="572" operator="containsText" text="V">
      <formula>NOT(ISERROR(SEARCH("V",AD48)))</formula>
    </cfRule>
    <cfRule type="containsText" dxfId="18384" priority="573" operator="containsText" text="P">
      <formula>NOT(ISERROR(SEARCH("P",AD48)))</formula>
    </cfRule>
    <cfRule type="cellIs" dxfId="18383" priority="574" operator="equal">
      <formula>"LL"</formula>
    </cfRule>
    <cfRule type="cellIs" dxfId="18382" priority="575" operator="equal">
      <formula>"AT"</formula>
    </cfRule>
    <cfRule type="containsText" dxfId="18381" priority="576" operator="containsText" text="B">
      <formula>NOT(ISERROR(SEARCH("B",AD48)))</formula>
    </cfRule>
    <cfRule type="cellIs" dxfId="18380" priority="577" operator="equal">
      <formula>"L"</formula>
    </cfRule>
    <cfRule type="containsText" dxfId="18379" priority="578" operator="containsText" text="N">
      <formula>NOT(ISERROR(SEARCH("N",AD48)))</formula>
    </cfRule>
  </conditionalFormatting>
  <conditionalFormatting sqref="AE48">
    <cfRule type="containsText" dxfId="18378" priority="557" operator="containsText" text="21">
      <formula>NOT(ISERROR(SEARCH("21",AE48)))</formula>
    </cfRule>
    <cfRule type="cellIs" dxfId="18377" priority="558" operator="equal">
      <formula>"F"</formula>
    </cfRule>
    <cfRule type="containsText" dxfId="18376" priority="559" operator="containsText" text="CA">
      <formula>NOT(ISERROR(SEARCH("CA",AE48)))</formula>
    </cfRule>
    <cfRule type="cellIs" dxfId="18375" priority="560" operator="equal">
      <formula>"LD"</formula>
    </cfRule>
    <cfRule type="containsText" dxfId="18374" priority="561" operator="containsText" text="V">
      <formula>NOT(ISERROR(SEARCH("V",AE48)))</formula>
    </cfRule>
    <cfRule type="containsText" dxfId="18373" priority="562" operator="containsText" text="P">
      <formula>NOT(ISERROR(SEARCH("P",AE48)))</formula>
    </cfRule>
    <cfRule type="cellIs" dxfId="18372" priority="563" operator="equal">
      <formula>"LL"</formula>
    </cfRule>
    <cfRule type="cellIs" dxfId="18371" priority="564" operator="equal">
      <formula>"AT"</formula>
    </cfRule>
    <cfRule type="containsText" dxfId="18370" priority="565" operator="containsText" text="B">
      <formula>NOT(ISERROR(SEARCH("B",AE48)))</formula>
    </cfRule>
    <cfRule type="cellIs" dxfId="18369" priority="566" operator="equal">
      <formula>"L"</formula>
    </cfRule>
    <cfRule type="containsText" dxfId="18368" priority="567" operator="containsText" text="N">
      <formula>NOT(ISERROR(SEARCH("N",AE48)))</formula>
    </cfRule>
  </conditionalFormatting>
  <conditionalFormatting sqref="P11">
    <cfRule type="containsText" dxfId="18367" priority="546" operator="containsText" text="21">
      <formula>NOT(ISERROR(SEARCH("21",P11)))</formula>
    </cfRule>
    <cfRule type="cellIs" dxfId="18366" priority="547" operator="equal">
      <formula>"F"</formula>
    </cfRule>
    <cfRule type="containsText" dxfId="18365" priority="548" operator="containsText" text="CA">
      <formula>NOT(ISERROR(SEARCH("CA",P11)))</formula>
    </cfRule>
    <cfRule type="cellIs" dxfId="18364" priority="549" operator="equal">
      <formula>"LD"</formula>
    </cfRule>
    <cfRule type="containsText" dxfId="18363" priority="550" operator="containsText" text="V">
      <formula>NOT(ISERROR(SEARCH("V",P11)))</formula>
    </cfRule>
    <cfRule type="containsText" dxfId="18362" priority="551" operator="containsText" text="P">
      <formula>NOT(ISERROR(SEARCH("P",P11)))</formula>
    </cfRule>
    <cfRule type="cellIs" dxfId="18361" priority="552" operator="equal">
      <formula>"LL"</formula>
    </cfRule>
    <cfRule type="cellIs" dxfId="18360" priority="553" operator="equal">
      <formula>"AT"</formula>
    </cfRule>
    <cfRule type="containsText" dxfId="18359" priority="554" operator="containsText" text="B">
      <formula>NOT(ISERROR(SEARCH("B",P11)))</formula>
    </cfRule>
    <cfRule type="cellIs" dxfId="18358" priority="555" operator="equal">
      <formula>"L"</formula>
    </cfRule>
    <cfRule type="containsText" dxfId="18357" priority="556" operator="containsText" text="N">
      <formula>NOT(ISERROR(SEARCH("N",P11)))</formula>
    </cfRule>
  </conditionalFormatting>
  <conditionalFormatting sqref="H51">
    <cfRule type="containsText" dxfId="18356" priority="535" operator="containsText" text="21">
      <formula>NOT(ISERROR(SEARCH("21",H51)))</formula>
    </cfRule>
    <cfRule type="cellIs" dxfId="18355" priority="536" operator="equal">
      <formula>"F"</formula>
    </cfRule>
    <cfRule type="containsText" dxfId="18354" priority="537" operator="containsText" text="CA">
      <formula>NOT(ISERROR(SEARCH("CA",H51)))</formula>
    </cfRule>
    <cfRule type="cellIs" dxfId="18353" priority="538" operator="equal">
      <formula>"LD"</formula>
    </cfRule>
    <cfRule type="containsText" dxfId="18352" priority="539" operator="containsText" text="V">
      <formula>NOT(ISERROR(SEARCH("V",H51)))</formula>
    </cfRule>
    <cfRule type="containsText" dxfId="18351" priority="540" operator="containsText" text="P">
      <formula>NOT(ISERROR(SEARCH("P",H51)))</formula>
    </cfRule>
    <cfRule type="cellIs" dxfId="18350" priority="541" operator="equal">
      <formula>"LL"</formula>
    </cfRule>
    <cfRule type="cellIs" dxfId="18349" priority="542" operator="equal">
      <formula>"AT"</formula>
    </cfRule>
    <cfRule type="containsText" dxfId="18348" priority="543" operator="containsText" text="B">
      <formula>NOT(ISERROR(SEARCH("B",H51)))</formula>
    </cfRule>
    <cfRule type="cellIs" dxfId="18347" priority="544" operator="equal">
      <formula>"L"</formula>
    </cfRule>
    <cfRule type="containsText" dxfId="18346" priority="545" operator="containsText" text="N">
      <formula>NOT(ISERROR(SEARCH("N",H51)))</formula>
    </cfRule>
  </conditionalFormatting>
  <conditionalFormatting sqref="H52">
    <cfRule type="containsText" dxfId="18345" priority="524" operator="containsText" text="21">
      <formula>NOT(ISERROR(SEARCH("21",H52)))</formula>
    </cfRule>
    <cfRule type="cellIs" dxfId="18344" priority="525" operator="equal">
      <formula>"F"</formula>
    </cfRule>
    <cfRule type="containsText" dxfId="18343" priority="526" operator="containsText" text="CA">
      <formula>NOT(ISERROR(SEARCH("CA",H52)))</formula>
    </cfRule>
    <cfRule type="cellIs" dxfId="18342" priority="527" operator="equal">
      <formula>"LD"</formula>
    </cfRule>
    <cfRule type="containsText" dxfId="18341" priority="528" operator="containsText" text="V">
      <formula>NOT(ISERROR(SEARCH("V",H52)))</formula>
    </cfRule>
    <cfRule type="containsText" dxfId="18340" priority="529" operator="containsText" text="P">
      <formula>NOT(ISERROR(SEARCH("P",H52)))</formula>
    </cfRule>
    <cfRule type="cellIs" dxfId="18339" priority="530" operator="equal">
      <formula>"LL"</formula>
    </cfRule>
    <cfRule type="cellIs" dxfId="18338" priority="531" operator="equal">
      <formula>"AT"</formula>
    </cfRule>
    <cfRule type="containsText" dxfId="18337" priority="532" operator="containsText" text="B">
      <formula>NOT(ISERROR(SEARCH("B",H52)))</formula>
    </cfRule>
    <cfRule type="cellIs" dxfId="18336" priority="533" operator="equal">
      <formula>"L"</formula>
    </cfRule>
    <cfRule type="containsText" dxfId="18335" priority="534" operator="containsText" text="N">
      <formula>NOT(ISERROR(SEARCH("N",H52)))</formula>
    </cfRule>
  </conditionalFormatting>
  <conditionalFormatting sqref="R51">
    <cfRule type="containsText" dxfId="18334" priority="513" operator="containsText" text="21">
      <formula>NOT(ISERROR(SEARCH("21",R51)))</formula>
    </cfRule>
    <cfRule type="cellIs" dxfId="18333" priority="514" operator="equal">
      <formula>"F"</formula>
    </cfRule>
    <cfRule type="containsText" dxfId="18332" priority="515" operator="containsText" text="CA">
      <formula>NOT(ISERROR(SEARCH("CA",R51)))</formula>
    </cfRule>
    <cfRule type="cellIs" dxfId="18331" priority="516" operator="equal">
      <formula>"LD"</formula>
    </cfRule>
    <cfRule type="containsText" dxfId="18330" priority="517" operator="containsText" text="V">
      <formula>NOT(ISERROR(SEARCH("V",R51)))</formula>
    </cfRule>
    <cfRule type="containsText" dxfId="18329" priority="518" operator="containsText" text="P">
      <formula>NOT(ISERROR(SEARCH("P",R51)))</formula>
    </cfRule>
    <cfRule type="cellIs" dxfId="18328" priority="519" operator="equal">
      <formula>"LL"</formula>
    </cfRule>
    <cfRule type="cellIs" dxfId="18327" priority="520" operator="equal">
      <formula>"AT"</formula>
    </cfRule>
    <cfRule type="containsText" dxfId="18326" priority="521" operator="containsText" text="B">
      <formula>NOT(ISERROR(SEARCH("B",R51)))</formula>
    </cfRule>
    <cfRule type="cellIs" dxfId="18325" priority="522" operator="equal">
      <formula>"L"</formula>
    </cfRule>
    <cfRule type="containsText" dxfId="18324" priority="523" operator="containsText" text="N">
      <formula>NOT(ISERROR(SEARCH("N",R51)))</formula>
    </cfRule>
  </conditionalFormatting>
  <conditionalFormatting sqref="Z41">
    <cfRule type="containsText" dxfId="18323" priority="491" operator="containsText" text="21">
      <formula>NOT(ISERROR(SEARCH("21",Z41)))</formula>
    </cfRule>
    <cfRule type="cellIs" dxfId="18322" priority="492" operator="equal">
      <formula>"F"</formula>
    </cfRule>
    <cfRule type="containsText" dxfId="18321" priority="493" operator="containsText" text="CA">
      <formula>NOT(ISERROR(SEARCH("CA",Z41)))</formula>
    </cfRule>
    <cfRule type="cellIs" dxfId="18320" priority="494" operator="equal">
      <formula>"LD"</formula>
    </cfRule>
    <cfRule type="containsText" dxfId="18319" priority="495" operator="containsText" text="V">
      <formula>NOT(ISERROR(SEARCH("V",Z41)))</formula>
    </cfRule>
    <cfRule type="containsText" dxfId="18318" priority="496" operator="containsText" text="P">
      <formula>NOT(ISERROR(SEARCH("P",Z41)))</formula>
    </cfRule>
    <cfRule type="cellIs" dxfId="18317" priority="497" operator="equal">
      <formula>"LL"</formula>
    </cfRule>
    <cfRule type="cellIs" dxfId="18316" priority="498" operator="equal">
      <formula>"AT"</formula>
    </cfRule>
    <cfRule type="containsText" dxfId="18315" priority="499" operator="containsText" text="B">
      <formula>NOT(ISERROR(SEARCH("B",Z41)))</formula>
    </cfRule>
    <cfRule type="cellIs" dxfId="18314" priority="500" operator="equal">
      <formula>"L"</formula>
    </cfRule>
    <cfRule type="containsText" dxfId="18313" priority="501" operator="containsText" text="N">
      <formula>NOT(ISERROR(SEARCH("N",Z41)))</formula>
    </cfRule>
  </conditionalFormatting>
  <conditionalFormatting sqref="Z52">
    <cfRule type="containsText" dxfId="18312" priority="480" operator="containsText" text="21">
      <formula>NOT(ISERROR(SEARCH("21",Z52)))</formula>
    </cfRule>
    <cfRule type="cellIs" dxfId="18311" priority="481" operator="equal">
      <formula>"F"</formula>
    </cfRule>
    <cfRule type="containsText" dxfId="18310" priority="482" operator="containsText" text="CA">
      <formula>NOT(ISERROR(SEARCH("CA",Z52)))</formula>
    </cfRule>
    <cfRule type="cellIs" dxfId="18309" priority="483" operator="equal">
      <formula>"LD"</formula>
    </cfRule>
    <cfRule type="containsText" dxfId="18308" priority="484" operator="containsText" text="V">
      <formula>NOT(ISERROR(SEARCH("V",Z52)))</formula>
    </cfRule>
    <cfRule type="containsText" dxfId="18307" priority="485" operator="containsText" text="P">
      <formula>NOT(ISERROR(SEARCH("P",Z52)))</formula>
    </cfRule>
    <cfRule type="cellIs" dxfId="18306" priority="486" operator="equal">
      <formula>"LL"</formula>
    </cfRule>
    <cfRule type="cellIs" dxfId="18305" priority="487" operator="equal">
      <formula>"AT"</formula>
    </cfRule>
    <cfRule type="containsText" dxfId="18304" priority="488" operator="containsText" text="B">
      <formula>NOT(ISERROR(SEARCH("B",Z52)))</formula>
    </cfRule>
    <cfRule type="cellIs" dxfId="18303" priority="489" operator="equal">
      <formula>"L"</formula>
    </cfRule>
    <cfRule type="containsText" dxfId="18302" priority="490" operator="containsText" text="N">
      <formula>NOT(ISERROR(SEARCH("N",Z52)))</formula>
    </cfRule>
  </conditionalFormatting>
  <conditionalFormatting sqref="P38:Q38">
    <cfRule type="containsText" dxfId="18301" priority="458" operator="containsText" text="21">
      <formula>NOT(ISERROR(SEARCH("21",P38)))</formula>
    </cfRule>
    <cfRule type="cellIs" dxfId="18300" priority="459" operator="equal">
      <formula>"F"</formula>
    </cfRule>
    <cfRule type="containsText" dxfId="18299" priority="460" operator="containsText" text="CA">
      <formula>NOT(ISERROR(SEARCH("CA",P38)))</formula>
    </cfRule>
    <cfRule type="cellIs" dxfId="18298" priority="461" operator="equal">
      <formula>"LD"</formula>
    </cfRule>
    <cfRule type="containsText" dxfId="18297" priority="462" operator="containsText" text="V">
      <formula>NOT(ISERROR(SEARCH("V",P38)))</formula>
    </cfRule>
    <cfRule type="containsText" dxfId="18296" priority="463" operator="containsText" text="P">
      <formula>NOT(ISERROR(SEARCH("P",P38)))</formula>
    </cfRule>
    <cfRule type="cellIs" dxfId="18295" priority="464" operator="equal">
      <formula>"LL"</formula>
    </cfRule>
    <cfRule type="cellIs" dxfId="18294" priority="465" operator="equal">
      <formula>"AT"</formula>
    </cfRule>
    <cfRule type="containsText" dxfId="18293" priority="466" operator="containsText" text="B">
      <formula>NOT(ISERROR(SEARCH("B",P38)))</formula>
    </cfRule>
    <cfRule type="cellIs" dxfId="18292" priority="467" operator="equal">
      <formula>"L"</formula>
    </cfRule>
    <cfRule type="containsText" dxfId="18291" priority="468" operator="containsText" text="N">
      <formula>NOT(ISERROR(SEARCH("N",P38)))</formula>
    </cfRule>
  </conditionalFormatting>
  <conditionalFormatting sqref="AG38">
    <cfRule type="containsText" dxfId="18290" priority="447" operator="containsText" text="21">
      <formula>NOT(ISERROR(SEARCH("21",AG38)))</formula>
    </cfRule>
    <cfRule type="cellIs" dxfId="18289" priority="448" operator="equal">
      <formula>"F"</formula>
    </cfRule>
    <cfRule type="containsText" dxfId="18288" priority="449" operator="containsText" text="CA">
      <formula>NOT(ISERROR(SEARCH("CA",AG38)))</formula>
    </cfRule>
    <cfRule type="cellIs" dxfId="18287" priority="450" operator="equal">
      <formula>"LD"</formula>
    </cfRule>
    <cfRule type="containsText" dxfId="18286" priority="451" operator="containsText" text="V">
      <formula>NOT(ISERROR(SEARCH("V",AG38)))</formula>
    </cfRule>
    <cfRule type="containsText" dxfId="18285" priority="452" operator="containsText" text="P">
      <formula>NOT(ISERROR(SEARCH("P",AG38)))</formula>
    </cfRule>
    <cfRule type="cellIs" dxfId="18284" priority="453" operator="equal">
      <formula>"LL"</formula>
    </cfRule>
    <cfRule type="cellIs" dxfId="18283" priority="454" operator="equal">
      <formula>"AT"</formula>
    </cfRule>
    <cfRule type="containsText" dxfId="18282" priority="455" operator="containsText" text="B">
      <formula>NOT(ISERROR(SEARCH("B",AG38)))</formula>
    </cfRule>
    <cfRule type="cellIs" dxfId="18281" priority="456" operator="equal">
      <formula>"L"</formula>
    </cfRule>
    <cfRule type="containsText" dxfId="18280" priority="457" operator="containsText" text="N">
      <formula>NOT(ISERROR(SEARCH("N",AG38)))</formula>
    </cfRule>
  </conditionalFormatting>
  <conditionalFormatting sqref="P52">
    <cfRule type="containsText" dxfId="18279" priority="436" operator="containsText" text="21">
      <formula>NOT(ISERROR(SEARCH("21",P52)))</formula>
    </cfRule>
    <cfRule type="cellIs" dxfId="18278" priority="437" operator="equal">
      <formula>"F"</formula>
    </cfRule>
    <cfRule type="containsText" dxfId="18277" priority="438" operator="containsText" text="CA">
      <formula>NOT(ISERROR(SEARCH("CA",P52)))</formula>
    </cfRule>
    <cfRule type="cellIs" dxfId="18276" priority="439" operator="equal">
      <formula>"LD"</formula>
    </cfRule>
    <cfRule type="containsText" dxfId="18275" priority="440" operator="containsText" text="V">
      <formula>NOT(ISERROR(SEARCH("V",P52)))</formula>
    </cfRule>
    <cfRule type="containsText" dxfId="18274" priority="441" operator="containsText" text="P">
      <formula>NOT(ISERROR(SEARCH("P",P52)))</formula>
    </cfRule>
    <cfRule type="cellIs" dxfId="18273" priority="442" operator="equal">
      <formula>"LL"</formula>
    </cfRule>
    <cfRule type="cellIs" dxfId="18272" priority="443" operator="equal">
      <formula>"AT"</formula>
    </cfRule>
    <cfRule type="containsText" dxfId="18271" priority="444" operator="containsText" text="B">
      <formula>NOT(ISERROR(SEARCH("B",P52)))</formula>
    </cfRule>
    <cfRule type="cellIs" dxfId="18270" priority="445" operator="equal">
      <formula>"L"</formula>
    </cfRule>
    <cfRule type="containsText" dxfId="18269" priority="446" operator="containsText" text="N">
      <formula>NOT(ISERROR(SEARCH("N",P52)))</formula>
    </cfRule>
  </conditionalFormatting>
  <conditionalFormatting sqref="F58 F61:F67">
    <cfRule type="cellIs" dxfId="18268" priority="435" stopIfTrue="1" operator="equal">
      <formula>0</formula>
    </cfRule>
  </conditionalFormatting>
  <conditionalFormatting sqref="F58 F61:F67">
    <cfRule type="cellIs" dxfId="18267" priority="434" stopIfTrue="1" operator="equal">
      <formula>0</formula>
    </cfRule>
  </conditionalFormatting>
  <conditionalFormatting sqref="F58 F61:F67">
    <cfRule type="cellIs" dxfId="18266" priority="433" stopIfTrue="1" operator="equal">
      <formula>0</formula>
    </cfRule>
  </conditionalFormatting>
  <conditionalFormatting sqref="F58 F61:F67">
    <cfRule type="cellIs" dxfId="18265" priority="432" stopIfTrue="1" operator="equal">
      <formula>0</formula>
    </cfRule>
  </conditionalFormatting>
  <conditionalFormatting sqref="F58 F61:F67">
    <cfRule type="cellIs" dxfId="18264" priority="431" stopIfTrue="1" operator="equal">
      <formula>0</formula>
    </cfRule>
  </conditionalFormatting>
  <conditionalFormatting sqref="F58 F61:F67">
    <cfRule type="cellIs" dxfId="18263" priority="430" stopIfTrue="1" operator="equal">
      <formula>0</formula>
    </cfRule>
  </conditionalFormatting>
  <conditionalFormatting sqref="F58 F61:F67">
    <cfRule type="cellIs" dxfId="18262" priority="429" stopIfTrue="1" operator="equal">
      <formula>0</formula>
    </cfRule>
  </conditionalFormatting>
  <conditionalFormatting sqref="F58 F61:F67">
    <cfRule type="cellIs" dxfId="18261" priority="428" stopIfTrue="1" operator="equal">
      <formula>0</formula>
    </cfRule>
  </conditionalFormatting>
  <conditionalFormatting sqref="F58 F61:F67">
    <cfRule type="cellIs" dxfId="18260" priority="427" stopIfTrue="1" operator="equal">
      <formula>0</formula>
    </cfRule>
  </conditionalFormatting>
  <conditionalFormatting sqref="F58 F61:F67">
    <cfRule type="cellIs" dxfId="18259" priority="426" stopIfTrue="1" operator="equal">
      <formula>0</formula>
    </cfRule>
  </conditionalFormatting>
  <conditionalFormatting sqref="F58 F61:F67">
    <cfRule type="cellIs" dxfId="18258" priority="425" stopIfTrue="1" operator="equal">
      <formula>0</formula>
    </cfRule>
  </conditionalFormatting>
  <conditionalFormatting sqref="F58 F61:F67">
    <cfRule type="cellIs" dxfId="18257" priority="424" stopIfTrue="1" operator="equal">
      <formula>0</formula>
    </cfRule>
  </conditionalFormatting>
  <conditionalFormatting sqref="F58 F61:F67">
    <cfRule type="cellIs" dxfId="18256" priority="423" stopIfTrue="1" operator="equal">
      <formula>0</formula>
    </cfRule>
  </conditionalFormatting>
  <conditionalFormatting sqref="F58 F61:F67">
    <cfRule type="cellIs" dxfId="18255" priority="422" stopIfTrue="1" operator="equal">
      <formula>0</formula>
    </cfRule>
  </conditionalFormatting>
  <conditionalFormatting sqref="F58 F61:F67">
    <cfRule type="cellIs" dxfId="18254" priority="421" stopIfTrue="1" operator="equal">
      <formula>0</formula>
    </cfRule>
  </conditionalFormatting>
  <conditionalFormatting sqref="F58 F61:F67">
    <cfRule type="cellIs" dxfId="18253" priority="420" stopIfTrue="1" operator="equal">
      <formula>0</formula>
    </cfRule>
  </conditionalFormatting>
  <conditionalFormatting sqref="F58 F61:F67">
    <cfRule type="cellIs" dxfId="18252" priority="419" stopIfTrue="1" operator="equal">
      <formula>0</formula>
    </cfRule>
  </conditionalFormatting>
  <conditionalFormatting sqref="F58 F61:F67">
    <cfRule type="cellIs" dxfId="18251" priority="418" stopIfTrue="1" operator="equal">
      <formula>0</formula>
    </cfRule>
  </conditionalFormatting>
  <conditionalFormatting sqref="F58 F61:F67">
    <cfRule type="cellIs" dxfId="18250" priority="417" stopIfTrue="1" operator="equal">
      <formula>0</formula>
    </cfRule>
  </conditionalFormatting>
  <conditionalFormatting sqref="F58 F61:F67">
    <cfRule type="cellIs" dxfId="18249" priority="416" stopIfTrue="1" operator="equal">
      <formula>0</formula>
    </cfRule>
  </conditionalFormatting>
  <conditionalFormatting sqref="F58 F61:F67">
    <cfRule type="cellIs" dxfId="18248" priority="415" stopIfTrue="1" operator="equal">
      <formula>0</formula>
    </cfRule>
  </conditionalFormatting>
  <conditionalFormatting sqref="F58 F61:F67">
    <cfRule type="cellIs" dxfId="18247" priority="414" stopIfTrue="1" operator="equal">
      <formula>0</formula>
    </cfRule>
  </conditionalFormatting>
  <conditionalFormatting sqref="F58 F61:F67">
    <cfRule type="cellIs" dxfId="18246" priority="413" stopIfTrue="1" operator="equal">
      <formula>0</formula>
    </cfRule>
  </conditionalFormatting>
  <conditionalFormatting sqref="F58 F61:F67">
    <cfRule type="cellIs" dxfId="18245" priority="412" stopIfTrue="1" operator="equal">
      <formula>0</formula>
    </cfRule>
  </conditionalFormatting>
  <conditionalFormatting sqref="F58 F61:F67">
    <cfRule type="cellIs" dxfId="18244" priority="411" operator="equal">
      <formula>"V"</formula>
    </cfRule>
  </conditionalFormatting>
  <conditionalFormatting sqref="Q49:R49">
    <cfRule type="containsText" dxfId="18243" priority="400" operator="containsText" text="21">
      <formula>NOT(ISERROR(SEARCH("21",Q49)))</formula>
    </cfRule>
    <cfRule type="cellIs" dxfId="18242" priority="401" operator="equal">
      <formula>"F"</formula>
    </cfRule>
    <cfRule type="containsText" dxfId="18241" priority="402" operator="containsText" text="CA">
      <formula>NOT(ISERROR(SEARCH("CA",Q49)))</formula>
    </cfRule>
    <cfRule type="cellIs" dxfId="18240" priority="403" operator="equal">
      <formula>"LD"</formula>
    </cfRule>
    <cfRule type="containsText" dxfId="18239" priority="404" operator="containsText" text="V">
      <formula>NOT(ISERROR(SEARCH("V",Q49)))</formula>
    </cfRule>
    <cfRule type="containsText" dxfId="18238" priority="405" operator="containsText" text="P">
      <formula>NOT(ISERROR(SEARCH("P",Q49)))</formula>
    </cfRule>
    <cfRule type="cellIs" dxfId="18237" priority="406" operator="equal">
      <formula>"LL"</formula>
    </cfRule>
    <cfRule type="cellIs" dxfId="18236" priority="407" operator="equal">
      <formula>"AT"</formula>
    </cfRule>
    <cfRule type="containsText" dxfId="18235" priority="408" operator="containsText" text="B">
      <formula>NOT(ISERROR(SEARCH("B",Q49)))</formula>
    </cfRule>
    <cfRule type="cellIs" dxfId="18234" priority="409" operator="equal">
      <formula>"L"</formula>
    </cfRule>
    <cfRule type="containsText" dxfId="18233" priority="410" operator="containsText" text="N">
      <formula>NOT(ISERROR(SEARCH("N",Q49)))</formula>
    </cfRule>
  </conditionalFormatting>
  <conditionalFormatting sqref="Q49:R49">
    <cfRule type="containsText" dxfId="18232" priority="389" operator="containsText" text="21">
      <formula>NOT(ISERROR(SEARCH("21",Q49)))</formula>
    </cfRule>
    <cfRule type="cellIs" dxfId="18231" priority="390" operator="equal">
      <formula>"F"</formula>
    </cfRule>
    <cfRule type="containsText" dxfId="18230" priority="391" operator="containsText" text="CA">
      <formula>NOT(ISERROR(SEARCH("CA",Q49)))</formula>
    </cfRule>
    <cfRule type="cellIs" dxfId="18229" priority="392" operator="equal">
      <formula>"LD"</formula>
    </cfRule>
    <cfRule type="containsText" dxfId="18228" priority="393" operator="containsText" text="V">
      <formula>NOT(ISERROR(SEARCH("V",Q49)))</formula>
    </cfRule>
    <cfRule type="containsText" dxfId="18227" priority="394" operator="containsText" text="P">
      <formula>NOT(ISERROR(SEARCH("P",Q49)))</formula>
    </cfRule>
    <cfRule type="cellIs" dxfId="18226" priority="396" operator="equal">
      <formula>"AT"</formula>
    </cfRule>
    <cfRule type="containsText" dxfId="18225" priority="397" operator="containsText" text="B">
      <formula>NOT(ISERROR(SEARCH("B",Q49)))</formula>
    </cfRule>
  </conditionalFormatting>
  <conditionalFormatting sqref="Q49:R49">
    <cfRule type="cellIs" dxfId="18224" priority="395" operator="equal">
      <formula>"LL"</formula>
    </cfRule>
    <cfRule type="cellIs" dxfId="18223" priority="398" operator="equal">
      <formula>"L"</formula>
    </cfRule>
    <cfRule type="containsText" dxfId="18222" priority="399" operator="containsText" text="N">
      <formula>NOT(ISERROR(SEARCH("N",Q49)))</formula>
    </cfRule>
  </conditionalFormatting>
  <conditionalFormatting sqref="R52">
    <cfRule type="containsText" dxfId="18221" priority="378" operator="containsText" text="21">
      <formula>NOT(ISERROR(SEARCH("21",R52)))</formula>
    </cfRule>
    <cfRule type="cellIs" dxfId="18220" priority="379" operator="equal">
      <formula>"F"</formula>
    </cfRule>
    <cfRule type="containsText" dxfId="18219" priority="380" operator="containsText" text="CA">
      <formula>NOT(ISERROR(SEARCH("CA",R52)))</formula>
    </cfRule>
    <cfRule type="cellIs" dxfId="18218" priority="381" operator="equal">
      <formula>"LD"</formula>
    </cfRule>
    <cfRule type="containsText" dxfId="18217" priority="382" operator="containsText" text="V">
      <formula>NOT(ISERROR(SEARCH("V",R52)))</formula>
    </cfRule>
    <cfRule type="containsText" dxfId="18216" priority="383" operator="containsText" text="P">
      <formula>NOT(ISERROR(SEARCH("P",R52)))</formula>
    </cfRule>
    <cfRule type="cellIs" dxfId="18215" priority="384" operator="equal">
      <formula>"LL"</formula>
    </cfRule>
    <cfRule type="cellIs" dxfId="18214" priority="385" operator="equal">
      <formula>"AT"</formula>
    </cfRule>
    <cfRule type="containsText" dxfId="18213" priority="386" operator="containsText" text="B">
      <formula>NOT(ISERROR(SEARCH("B",R52)))</formula>
    </cfRule>
    <cfRule type="cellIs" dxfId="18212" priority="387" operator="equal">
      <formula>"L"</formula>
    </cfRule>
    <cfRule type="containsText" dxfId="18211" priority="388" operator="containsText" text="N">
      <formula>NOT(ISERROR(SEARCH("N",R52)))</formula>
    </cfRule>
  </conditionalFormatting>
  <conditionalFormatting sqref="S36">
    <cfRule type="containsText" dxfId="18210" priority="367" operator="containsText" text="21">
      <formula>NOT(ISERROR(SEARCH("21",S36)))</formula>
    </cfRule>
    <cfRule type="cellIs" dxfId="18209" priority="368" operator="equal">
      <formula>"F"</formula>
    </cfRule>
    <cfRule type="containsText" dxfId="18208" priority="369" operator="containsText" text="CA">
      <formula>NOT(ISERROR(SEARCH("CA",S36)))</formula>
    </cfRule>
    <cfRule type="cellIs" dxfId="18207" priority="370" operator="equal">
      <formula>"LD"</formula>
    </cfRule>
    <cfRule type="containsText" dxfId="18206" priority="371" operator="containsText" text="V">
      <formula>NOT(ISERROR(SEARCH("V",S36)))</formula>
    </cfRule>
    <cfRule type="containsText" dxfId="18205" priority="372" operator="containsText" text="P">
      <formula>NOT(ISERROR(SEARCH("P",S36)))</formula>
    </cfRule>
    <cfRule type="cellIs" dxfId="18204" priority="373" operator="equal">
      <formula>"LL"</formula>
    </cfRule>
    <cfRule type="cellIs" dxfId="18203" priority="374" operator="equal">
      <formula>"AT"</formula>
    </cfRule>
    <cfRule type="containsText" dxfId="18202" priority="375" operator="containsText" text="B">
      <formula>NOT(ISERROR(SEARCH("B",S36)))</formula>
    </cfRule>
    <cfRule type="cellIs" dxfId="18201" priority="376" operator="equal">
      <formula>"L"</formula>
    </cfRule>
    <cfRule type="containsText" dxfId="18200" priority="377" operator="containsText" text="N">
      <formula>NOT(ISERROR(SEARCH("N",S36)))</formula>
    </cfRule>
  </conditionalFormatting>
  <conditionalFormatting sqref="AI34:AJ34">
    <cfRule type="containsText" dxfId="18199" priority="345" operator="containsText" text="21">
      <formula>NOT(ISERROR(SEARCH("21",AI34)))</formula>
    </cfRule>
    <cfRule type="cellIs" dxfId="18198" priority="346" operator="equal">
      <formula>"F"</formula>
    </cfRule>
    <cfRule type="containsText" dxfId="18197" priority="347" operator="containsText" text="CA">
      <formula>NOT(ISERROR(SEARCH("CA",AI34)))</formula>
    </cfRule>
    <cfRule type="cellIs" dxfId="18196" priority="348" operator="equal">
      <formula>"LD"</formula>
    </cfRule>
    <cfRule type="containsText" dxfId="18195" priority="349" operator="containsText" text="V">
      <formula>NOT(ISERROR(SEARCH("V",AI34)))</formula>
    </cfRule>
    <cfRule type="containsText" dxfId="18194" priority="350" operator="containsText" text="P">
      <formula>NOT(ISERROR(SEARCH("P",AI34)))</formula>
    </cfRule>
    <cfRule type="cellIs" dxfId="18193" priority="351" operator="equal">
      <formula>"LL"</formula>
    </cfRule>
    <cfRule type="cellIs" dxfId="18192" priority="352" operator="equal">
      <formula>"AT"</formula>
    </cfRule>
    <cfRule type="containsText" dxfId="18191" priority="353" operator="containsText" text="B">
      <formula>NOT(ISERROR(SEARCH("B",AI34)))</formula>
    </cfRule>
    <cfRule type="cellIs" dxfId="18190" priority="354" operator="equal">
      <formula>"L"</formula>
    </cfRule>
    <cfRule type="containsText" dxfId="18189" priority="355" operator="containsText" text="N">
      <formula>NOT(ISERROR(SEARCH("N",AI34)))</formula>
    </cfRule>
  </conditionalFormatting>
  <conditionalFormatting sqref="AH53:AI53">
    <cfRule type="containsText" dxfId="18188" priority="334" operator="containsText" text="21">
      <formula>NOT(ISERROR(SEARCH("21",AH53)))</formula>
    </cfRule>
    <cfRule type="cellIs" dxfId="18187" priority="335" operator="equal">
      <formula>"F"</formula>
    </cfRule>
    <cfRule type="containsText" dxfId="18186" priority="336" operator="containsText" text="CA">
      <formula>NOT(ISERROR(SEARCH("CA",AH53)))</formula>
    </cfRule>
    <cfRule type="cellIs" dxfId="18185" priority="337" operator="equal">
      <formula>"LD"</formula>
    </cfRule>
    <cfRule type="containsText" dxfId="18184" priority="338" operator="containsText" text="V">
      <formula>NOT(ISERROR(SEARCH("V",AH53)))</formula>
    </cfRule>
    <cfRule type="containsText" dxfId="18183" priority="339" operator="containsText" text="P">
      <formula>NOT(ISERROR(SEARCH("P",AH53)))</formula>
    </cfRule>
    <cfRule type="cellIs" dxfId="18182" priority="340" operator="equal">
      <formula>"LL"</formula>
    </cfRule>
    <cfRule type="cellIs" dxfId="18181" priority="341" operator="equal">
      <formula>"AT"</formula>
    </cfRule>
    <cfRule type="containsText" dxfId="18180" priority="342" operator="containsText" text="B">
      <formula>NOT(ISERROR(SEARCH("B",AH53)))</formula>
    </cfRule>
    <cfRule type="cellIs" dxfId="18179" priority="343" operator="equal">
      <formula>"L"</formula>
    </cfRule>
    <cfRule type="containsText" dxfId="18178" priority="344" operator="containsText" text="N">
      <formula>NOT(ISERROR(SEARCH("N",AH53)))</formula>
    </cfRule>
  </conditionalFormatting>
  <conditionalFormatting sqref="U49 S49">
    <cfRule type="containsText" dxfId="18177" priority="323" operator="containsText" text="21">
      <formula>NOT(ISERROR(SEARCH("21",S49)))</formula>
    </cfRule>
    <cfRule type="cellIs" dxfId="18176" priority="324" operator="equal">
      <formula>"F"</formula>
    </cfRule>
    <cfRule type="containsText" dxfId="18175" priority="325" operator="containsText" text="CA">
      <formula>NOT(ISERROR(SEARCH("CA",S49)))</formula>
    </cfRule>
    <cfRule type="cellIs" dxfId="18174" priority="326" operator="equal">
      <formula>"LD"</formula>
    </cfRule>
    <cfRule type="containsText" dxfId="18173" priority="327" operator="containsText" text="V">
      <formula>NOT(ISERROR(SEARCH("V",S49)))</formula>
    </cfRule>
    <cfRule type="containsText" dxfId="18172" priority="328" operator="containsText" text="P">
      <formula>NOT(ISERROR(SEARCH("P",S49)))</formula>
    </cfRule>
    <cfRule type="cellIs" dxfId="18171" priority="329" operator="equal">
      <formula>"LL"</formula>
    </cfRule>
    <cfRule type="cellIs" dxfId="18170" priority="330" operator="equal">
      <formula>"AT"</formula>
    </cfRule>
    <cfRule type="containsText" dxfId="18169" priority="331" operator="containsText" text="B">
      <formula>NOT(ISERROR(SEARCH("B",S49)))</formula>
    </cfRule>
    <cfRule type="cellIs" dxfId="18168" priority="332" operator="equal">
      <formula>"L"</formula>
    </cfRule>
    <cfRule type="containsText" dxfId="18167" priority="333" operator="containsText" text="N">
      <formula>NOT(ISERROR(SEARCH("N",S49)))</formula>
    </cfRule>
  </conditionalFormatting>
  <conditionalFormatting sqref="U49 S49">
    <cfRule type="containsText" dxfId="18166" priority="312" operator="containsText" text="21">
      <formula>NOT(ISERROR(SEARCH("21",S49)))</formula>
    </cfRule>
    <cfRule type="cellIs" dxfId="18165" priority="313" operator="equal">
      <formula>"F"</formula>
    </cfRule>
    <cfRule type="containsText" dxfId="18164" priority="314" operator="containsText" text="CA">
      <formula>NOT(ISERROR(SEARCH("CA",S49)))</formula>
    </cfRule>
    <cfRule type="cellIs" dxfId="18163" priority="315" operator="equal">
      <formula>"LD"</formula>
    </cfRule>
    <cfRule type="containsText" dxfId="18162" priority="316" operator="containsText" text="V">
      <formula>NOT(ISERROR(SEARCH("V",S49)))</formula>
    </cfRule>
    <cfRule type="containsText" dxfId="18161" priority="317" operator="containsText" text="P">
      <formula>NOT(ISERROR(SEARCH("P",S49)))</formula>
    </cfRule>
    <cfRule type="cellIs" dxfId="18160" priority="319" operator="equal">
      <formula>"AT"</formula>
    </cfRule>
    <cfRule type="containsText" dxfId="18159" priority="320" operator="containsText" text="B">
      <formula>NOT(ISERROR(SEARCH("B",S49)))</formula>
    </cfRule>
  </conditionalFormatting>
  <conditionalFormatting sqref="U49 S49">
    <cfRule type="cellIs" dxfId="18158" priority="318" operator="equal">
      <formula>"LL"</formula>
    </cfRule>
    <cfRule type="cellIs" dxfId="18157" priority="321" operator="equal">
      <formula>"L"</formula>
    </cfRule>
    <cfRule type="containsText" dxfId="18156" priority="322" operator="containsText" text="N">
      <formula>NOT(ISERROR(SEARCH("N",S49)))</formula>
    </cfRule>
  </conditionalFormatting>
  <conditionalFormatting sqref="AC50:AE50 AG50:AK50">
    <cfRule type="containsText" dxfId="18155" priority="301" operator="containsText" text="21">
      <formula>NOT(ISERROR(SEARCH("21",AC50)))</formula>
    </cfRule>
    <cfRule type="cellIs" dxfId="18154" priority="302" operator="equal">
      <formula>"F"</formula>
    </cfRule>
    <cfRule type="containsText" dxfId="18153" priority="303" operator="containsText" text="CA">
      <formula>NOT(ISERROR(SEARCH("CA",AC50)))</formula>
    </cfRule>
    <cfRule type="cellIs" dxfId="18152" priority="304" operator="equal">
      <formula>"LD"</formula>
    </cfRule>
    <cfRule type="containsText" dxfId="18151" priority="305" operator="containsText" text="V">
      <formula>NOT(ISERROR(SEARCH("V",AC50)))</formula>
    </cfRule>
    <cfRule type="containsText" dxfId="18150" priority="306" operator="containsText" text="P">
      <formula>NOT(ISERROR(SEARCH("P",AC50)))</formula>
    </cfRule>
    <cfRule type="cellIs" dxfId="18149" priority="307" operator="equal">
      <formula>"LL"</formula>
    </cfRule>
    <cfRule type="cellIs" dxfId="18148" priority="308" operator="equal">
      <formula>"AT"</formula>
    </cfRule>
    <cfRule type="containsText" dxfId="18147" priority="309" operator="containsText" text="B">
      <formula>NOT(ISERROR(SEARCH("B",AC50)))</formula>
    </cfRule>
    <cfRule type="cellIs" dxfId="18146" priority="310" operator="equal">
      <formula>"L"</formula>
    </cfRule>
    <cfRule type="containsText" dxfId="18145" priority="311" operator="containsText" text="N">
      <formula>NOT(ISERROR(SEARCH("N",AC50)))</formula>
    </cfRule>
  </conditionalFormatting>
  <conditionalFormatting sqref="AH47">
    <cfRule type="containsText" dxfId="18144" priority="290" operator="containsText" text="21">
      <formula>NOT(ISERROR(SEARCH("21",AH47)))</formula>
    </cfRule>
    <cfRule type="cellIs" dxfId="18143" priority="291" operator="equal">
      <formula>"F"</formula>
    </cfRule>
    <cfRule type="containsText" dxfId="18142" priority="292" operator="containsText" text="CA">
      <formula>NOT(ISERROR(SEARCH("CA",AH47)))</formula>
    </cfRule>
    <cfRule type="cellIs" dxfId="18141" priority="293" operator="equal">
      <formula>"LD"</formula>
    </cfRule>
    <cfRule type="containsText" dxfId="18140" priority="294" operator="containsText" text="V">
      <formula>NOT(ISERROR(SEARCH("V",AH47)))</formula>
    </cfRule>
    <cfRule type="containsText" dxfId="18139" priority="295" operator="containsText" text="P">
      <formula>NOT(ISERROR(SEARCH("P",AH47)))</formula>
    </cfRule>
    <cfRule type="cellIs" dxfId="18138" priority="296" operator="equal">
      <formula>"LL"</formula>
    </cfRule>
    <cfRule type="cellIs" dxfId="18137" priority="297" operator="equal">
      <formula>"AT"</formula>
    </cfRule>
    <cfRule type="containsText" dxfId="18136" priority="298" operator="containsText" text="B">
      <formula>NOT(ISERROR(SEARCH("B",AH47)))</formula>
    </cfRule>
    <cfRule type="cellIs" dxfId="18135" priority="299" operator="equal">
      <formula>"L"</formula>
    </cfRule>
    <cfRule type="containsText" dxfId="18134" priority="300" operator="containsText" text="N">
      <formula>NOT(ISERROR(SEARCH("N",AH47)))</formula>
    </cfRule>
  </conditionalFormatting>
  <conditionalFormatting sqref="P24">
    <cfRule type="containsText" dxfId="18133" priority="279" operator="containsText" text="21">
      <formula>NOT(ISERROR(SEARCH("21",P24)))</formula>
    </cfRule>
    <cfRule type="cellIs" dxfId="18132" priority="280" operator="equal">
      <formula>"F"</formula>
    </cfRule>
    <cfRule type="containsText" dxfId="18131" priority="281" operator="containsText" text="CA">
      <formula>NOT(ISERROR(SEARCH("CA",P24)))</formula>
    </cfRule>
    <cfRule type="cellIs" dxfId="18130" priority="282" operator="equal">
      <formula>"LD"</formula>
    </cfRule>
    <cfRule type="containsText" dxfId="18129" priority="283" operator="containsText" text="V">
      <formula>NOT(ISERROR(SEARCH("V",P24)))</formula>
    </cfRule>
    <cfRule type="containsText" dxfId="18128" priority="284" operator="containsText" text="P">
      <formula>NOT(ISERROR(SEARCH("P",P24)))</formula>
    </cfRule>
    <cfRule type="cellIs" dxfId="18127" priority="285" operator="equal">
      <formula>"LL"</formula>
    </cfRule>
    <cfRule type="cellIs" dxfId="18126" priority="286" operator="equal">
      <formula>"AT"</formula>
    </cfRule>
    <cfRule type="containsText" dxfId="18125" priority="287" operator="containsText" text="B">
      <formula>NOT(ISERROR(SEARCH("B",P24)))</formula>
    </cfRule>
    <cfRule type="cellIs" dxfId="18124" priority="288" operator="equal">
      <formula>"L"</formula>
    </cfRule>
    <cfRule type="containsText" dxfId="18123" priority="289" operator="containsText" text="N">
      <formula>NOT(ISERROR(SEARCH("N",P24)))</formula>
    </cfRule>
  </conditionalFormatting>
  <conditionalFormatting sqref="Q47">
    <cfRule type="containsText" dxfId="18122" priority="268" operator="containsText" text="21">
      <formula>NOT(ISERROR(SEARCH("21",Q47)))</formula>
    </cfRule>
    <cfRule type="cellIs" dxfId="18121" priority="269" operator="equal">
      <formula>"F"</formula>
    </cfRule>
    <cfRule type="containsText" dxfId="18120" priority="270" operator="containsText" text="CA">
      <formula>NOT(ISERROR(SEARCH("CA",Q47)))</formula>
    </cfRule>
    <cfRule type="cellIs" dxfId="18119" priority="271" operator="equal">
      <formula>"LD"</formula>
    </cfRule>
    <cfRule type="containsText" dxfId="18118" priority="272" operator="containsText" text="V">
      <formula>NOT(ISERROR(SEARCH("V",Q47)))</formula>
    </cfRule>
    <cfRule type="containsText" dxfId="18117" priority="273" operator="containsText" text="P">
      <formula>NOT(ISERROR(SEARCH("P",Q47)))</formula>
    </cfRule>
    <cfRule type="cellIs" dxfId="18116" priority="274" operator="equal">
      <formula>"LL"</formula>
    </cfRule>
    <cfRule type="cellIs" dxfId="18115" priority="275" operator="equal">
      <formula>"AT"</formula>
    </cfRule>
    <cfRule type="containsText" dxfId="18114" priority="276" operator="containsText" text="B">
      <formula>NOT(ISERROR(SEARCH("B",Q47)))</formula>
    </cfRule>
    <cfRule type="cellIs" dxfId="18113" priority="277" operator="equal">
      <formula>"L"</formula>
    </cfRule>
    <cfRule type="containsText" dxfId="18112" priority="278" operator="containsText" text="N">
      <formula>NOT(ISERROR(SEARCH("N",Q47)))</formula>
    </cfRule>
  </conditionalFormatting>
  <conditionalFormatting sqref="Q47">
    <cfRule type="containsText" dxfId="18111" priority="257" operator="containsText" text="21">
      <formula>NOT(ISERROR(SEARCH("21",Q47)))</formula>
    </cfRule>
    <cfRule type="cellIs" dxfId="18110" priority="258" operator="equal">
      <formula>"F"</formula>
    </cfRule>
    <cfRule type="containsText" dxfId="18109" priority="259" operator="containsText" text="CA">
      <formula>NOT(ISERROR(SEARCH("CA",Q47)))</formula>
    </cfRule>
    <cfRule type="cellIs" dxfId="18108" priority="260" operator="equal">
      <formula>"LD"</formula>
    </cfRule>
    <cfRule type="containsText" dxfId="18107" priority="261" operator="containsText" text="V">
      <formula>NOT(ISERROR(SEARCH("V",Q47)))</formula>
    </cfRule>
    <cfRule type="containsText" dxfId="18106" priority="262" operator="containsText" text="P">
      <formula>NOT(ISERROR(SEARCH("P",Q47)))</formula>
    </cfRule>
    <cfRule type="cellIs" dxfId="18105" priority="263" operator="equal">
      <formula>"LL"</formula>
    </cfRule>
    <cfRule type="cellIs" dxfId="18104" priority="264" operator="equal">
      <formula>"AT"</formula>
    </cfRule>
    <cfRule type="containsText" dxfId="18103" priority="265" operator="containsText" text="B">
      <formula>NOT(ISERROR(SEARCH("B",Q47)))</formula>
    </cfRule>
    <cfRule type="cellIs" dxfId="18102" priority="266" operator="equal">
      <formula>"L"</formula>
    </cfRule>
    <cfRule type="containsText" dxfId="18101" priority="267" operator="containsText" text="N">
      <formula>NOT(ISERROR(SEARCH("N",Q47)))</formula>
    </cfRule>
  </conditionalFormatting>
  <conditionalFormatting sqref="AJ51">
    <cfRule type="containsText" dxfId="18100" priority="246" operator="containsText" text="21">
      <formula>NOT(ISERROR(SEARCH("21",AJ51)))</formula>
    </cfRule>
    <cfRule type="cellIs" dxfId="18099" priority="247" operator="equal">
      <formula>"F"</formula>
    </cfRule>
    <cfRule type="containsText" dxfId="18098" priority="248" operator="containsText" text="CA">
      <formula>NOT(ISERROR(SEARCH("CA",AJ51)))</formula>
    </cfRule>
    <cfRule type="cellIs" dxfId="18097" priority="249" operator="equal">
      <formula>"LD"</formula>
    </cfRule>
    <cfRule type="containsText" dxfId="18096" priority="250" operator="containsText" text="V">
      <formula>NOT(ISERROR(SEARCH("V",AJ51)))</formula>
    </cfRule>
    <cfRule type="containsText" dxfId="18095" priority="251" operator="containsText" text="P">
      <formula>NOT(ISERROR(SEARCH("P",AJ51)))</formula>
    </cfRule>
    <cfRule type="cellIs" dxfId="18094" priority="252" operator="equal">
      <formula>"LL"</formula>
    </cfRule>
    <cfRule type="cellIs" dxfId="18093" priority="253" operator="equal">
      <formula>"AT"</formula>
    </cfRule>
    <cfRule type="containsText" dxfId="18092" priority="254" operator="containsText" text="B">
      <formula>NOT(ISERROR(SEARCH("B",AJ51)))</formula>
    </cfRule>
    <cfRule type="cellIs" dxfId="18091" priority="255" operator="equal">
      <formula>"L"</formula>
    </cfRule>
    <cfRule type="containsText" dxfId="18090" priority="256" operator="containsText" text="N">
      <formula>NOT(ISERROR(SEARCH("N",AJ51)))</formula>
    </cfRule>
  </conditionalFormatting>
  <conditionalFormatting sqref="AF50">
    <cfRule type="containsText" dxfId="18089" priority="235" operator="containsText" text="21">
      <formula>NOT(ISERROR(SEARCH("21",AF50)))</formula>
    </cfRule>
    <cfRule type="cellIs" dxfId="18088" priority="236" operator="equal">
      <formula>"F"</formula>
    </cfRule>
    <cfRule type="containsText" dxfId="18087" priority="237" operator="containsText" text="CA">
      <formula>NOT(ISERROR(SEARCH("CA",AF50)))</formula>
    </cfRule>
    <cfRule type="cellIs" dxfId="18086" priority="238" operator="equal">
      <formula>"LD"</formula>
    </cfRule>
    <cfRule type="containsText" dxfId="18085" priority="239" operator="containsText" text="V">
      <formula>NOT(ISERROR(SEARCH("V",AF50)))</formula>
    </cfRule>
    <cfRule type="containsText" dxfId="18084" priority="240" operator="containsText" text="P">
      <formula>NOT(ISERROR(SEARCH("P",AF50)))</formula>
    </cfRule>
    <cfRule type="cellIs" dxfId="18083" priority="241" operator="equal">
      <formula>"LL"</formula>
    </cfRule>
    <cfRule type="cellIs" dxfId="18082" priority="242" operator="equal">
      <formula>"AT"</formula>
    </cfRule>
    <cfRule type="containsText" dxfId="18081" priority="243" operator="containsText" text="B">
      <formula>NOT(ISERROR(SEARCH("B",AF50)))</formula>
    </cfRule>
    <cfRule type="cellIs" dxfId="18080" priority="244" operator="equal">
      <formula>"L"</formula>
    </cfRule>
    <cfRule type="containsText" dxfId="18079" priority="245" operator="containsText" text="N">
      <formula>NOT(ISERROR(SEARCH("N",AF50)))</formula>
    </cfRule>
  </conditionalFormatting>
  <conditionalFormatting sqref="AE36">
    <cfRule type="containsText" dxfId="18078" priority="224" operator="containsText" text="21">
      <formula>NOT(ISERROR(SEARCH("21",AE36)))</formula>
    </cfRule>
    <cfRule type="cellIs" dxfId="18077" priority="225" operator="equal">
      <formula>"F"</formula>
    </cfRule>
    <cfRule type="containsText" dxfId="18076" priority="226" operator="containsText" text="CA">
      <formula>NOT(ISERROR(SEARCH("CA",AE36)))</formula>
    </cfRule>
    <cfRule type="cellIs" dxfId="18075" priority="227" operator="equal">
      <formula>"LD"</formula>
    </cfRule>
    <cfRule type="containsText" dxfId="18074" priority="228" operator="containsText" text="V">
      <formula>NOT(ISERROR(SEARCH("V",AE36)))</formula>
    </cfRule>
    <cfRule type="containsText" dxfId="18073" priority="229" operator="containsText" text="P">
      <formula>NOT(ISERROR(SEARCH("P",AE36)))</formula>
    </cfRule>
    <cfRule type="cellIs" dxfId="18072" priority="230" operator="equal">
      <formula>"LL"</formula>
    </cfRule>
    <cfRule type="cellIs" dxfId="18071" priority="231" operator="equal">
      <formula>"AT"</formula>
    </cfRule>
    <cfRule type="containsText" dxfId="18070" priority="232" operator="containsText" text="B">
      <formula>NOT(ISERROR(SEARCH("B",AE36)))</formula>
    </cfRule>
    <cfRule type="cellIs" dxfId="18069" priority="233" operator="equal">
      <formula>"L"</formula>
    </cfRule>
    <cfRule type="containsText" dxfId="18068" priority="234" operator="containsText" text="N">
      <formula>NOT(ISERROR(SEARCH("N",AE36)))</formula>
    </cfRule>
  </conditionalFormatting>
  <conditionalFormatting sqref="W45 T45">
    <cfRule type="containsText" dxfId="18067" priority="213" operator="containsText" text="21">
      <formula>NOT(ISERROR(SEARCH("21",T45)))</formula>
    </cfRule>
    <cfRule type="cellIs" dxfId="18066" priority="214" operator="equal">
      <formula>"F"</formula>
    </cfRule>
    <cfRule type="containsText" dxfId="18065" priority="215" operator="containsText" text="CA">
      <formula>NOT(ISERROR(SEARCH("CA",T45)))</formula>
    </cfRule>
    <cfRule type="cellIs" dxfId="18064" priority="216" operator="equal">
      <formula>"LD"</formula>
    </cfRule>
    <cfRule type="containsText" dxfId="18063" priority="217" operator="containsText" text="V">
      <formula>NOT(ISERROR(SEARCH("V",T45)))</formula>
    </cfRule>
    <cfRule type="containsText" dxfId="18062" priority="218" operator="containsText" text="P">
      <formula>NOT(ISERROR(SEARCH("P",T45)))</formula>
    </cfRule>
    <cfRule type="cellIs" dxfId="18061" priority="219" operator="equal">
      <formula>"LL"</formula>
    </cfRule>
    <cfRule type="cellIs" dxfId="18060" priority="220" operator="equal">
      <formula>"AT"</formula>
    </cfRule>
    <cfRule type="containsText" dxfId="18059" priority="221" operator="containsText" text="B">
      <formula>NOT(ISERROR(SEARCH("B",T45)))</formula>
    </cfRule>
    <cfRule type="cellIs" dxfId="18058" priority="222" operator="equal">
      <formula>"L"</formula>
    </cfRule>
    <cfRule type="containsText" dxfId="18057" priority="223" operator="containsText" text="N">
      <formula>NOT(ISERROR(SEARCH("N",T45)))</formula>
    </cfRule>
  </conditionalFormatting>
  <conditionalFormatting sqref="W45 T45">
    <cfRule type="containsText" dxfId="18056" priority="202" operator="containsText" text="21">
      <formula>NOT(ISERROR(SEARCH("21",T45)))</formula>
    </cfRule>
    <cfRule type="cellIs" dxfId="18055" priority="203" operator="equal">
      <formula>"F"</formula>
    </cfRule>
    <cfRule type="containsText" dxfId="18054" priority="204" operator="containsText" text="CA">
      <formula>NOT(ISERROR(SEARCH("CA",T45)))</formula>
    </cfRule>
    <cfRule type="cellIs" dxfId="18053" priority="205" operator="equal">
      <formula>"LD"</formula>
    </cfRule>
    <cfRule type="containsText" dxfId="18052" priority="206" operator="containsText" text="V">
      <formula>NOT(ISERROR(SEARCH("V",T45)))</formula>
    </cfRule>
    <cfRule type="containsText" dxfId="18051" priority="207" operator="containsText" text="P">
      <formula>NOT(ISERROR(SEARCH("P",T45)))</formula>
    </cfRule>
    <cfRule type="cellIs" dxfId="18050" priority="208" operator="equal">
      <formula>"LL"</formula>
    </cfRule>
    <cfRule type="cellIs" dxfId="18049" priority="209" operator="equal">
      <formula>"AT"</formula>
    </cfRule>
    <cfRule type="containsText" dxfId="18048" priority="210" operator="containsText" text="B">
      <formula>NOT(ISERROR(SEARCH("B",T45)))</formula>
    </cfRule>
    <cfRule type="cellIs" dxfId="18047" priority="211" operator="equal">
      <formula>"L"</formula>
    </cfRule>
    <cfRule type="containsText" dxfId="18046" priority="212" operator="containsText" text="N">
      <formula>NOT(ISERROR(SEARCH("N",T45)))</formula>
    </cfRule>
  </conditionalFormatting>
  <conditionalFormatting sqref="T47">
    <cfRule type="containsText" dxfId="18045" priority="191" operator="containsText" text="21">
      <formula>NOT(ISERROR(SEARCH("21",T47)))</formula>
    </cfRule>
    <cfRule type="cellIs" dxfId="18044" priority="192" operator="equal">
      <formula>"F"</formula>
    </cfRule>
    <cfRule type="containsText" dxfId="18043" priority="193" operator="containsText" text="CA">
      <formula>NOT(ISERROR(SEARCH("CA",T47)))</formula>
    </cfRule>
    <cfRule type="cellIs" dxfId="18042" priority="194" operator="equal">
      <formula>"LD"</formula>
    </cfRule>
    <cfRule type="containsText" dxfId="18041" priority="195" operator="containsText" text="V">
      <formula>NOT(ISERROR(SEARCH("V",T47)))</formula>
    </cfRule>
    <cfRule type="containsText" dxfId="18040" priority="196" operator="containsText" text="P">
      <formula>NOT(ISERROR(SEARCH("P",T47)))</formula>
    </cfRule>
    <cfRule type="cellIs" dxfId="18039" priority="197" operator="equal">
      <formula>"LL"</formula>
    </cfRule>
    <cfRule type="cellIs" dxfId="18038" priority="198" operator="equal">
      <formula>"AT"</formula>
    </cfRule>
    <cfRule type="containsText" dxfId="18037" priority="199" operator="containsText" text="B">
      <formula>NOT(ISERROR(SEARCH("B",T47)))</formula>
    </cfRule>
    <cfRule type="cellIs" dxfId="18036" priority="200" operator="equal">
      <formula>"L"</formula>
    </cfRule>
    <cfRule type="containsText" dxfId="18035" priority="201" operator="containsText" text="N">
      <formula>NOT(ISERROR(SEARCH("N",T47)))</formula>
    </cfRule>
  </conditionalFormatting>
  <conditionalFormatting sqref="AB45">
    <cfRule type="containsText" dxfId="18034" priority="158" operator="containsText" text="21">
      <formula>NOT(ISERROR(SEARCH("21",AB45)))</formula>
    </cfRule>
    <cfRule type="cellIs" dxfId="18033" priority="159" operator="equal">
      <formula>"F"</formula>
    </cfRule>
    <cfRule type="containsText" dxfId="18032" priority="160" operator="containsText" text="CA">
      <formula>NOT(ISERROR(SEARCH("CA",AB45)))</formula>
    </cfRule>
    <cfRule type="cellIs" dxfId="18031" priority="161" operator="equal">
      <formula>"LD"</formula>
    </cfRule>
    <cfRule type="containsText" dxfId="18030" priority="162" operator="containsText" text="V">
      <formula>NOT(ISERROR(SEARCH("V",AB45)))</formula>
    </cfRule>
    <cfRule type="containsText" dxfId="18029" priority="163" operator="containsText" text="P">
      <formula>NOT(ISERROR(SEARCH("P",AB45)))</formula>
    </cfRule>
    <cfRule type="cellIs" dxfId="18028" priority="164" operator="equal">
      <formula>"LL"</formula>
    </cfRule>
    <cfRule type="cellIs" dxfId="18027" priority="165" operator="equal">
      <formula>"AT"</formula>
    </cfRule>
    <cfRule type="containsText" dxfId="18026" priority="166" operator="containsText" text="B">
      <formula>NOT(ISERROR(SEARCH("B",AB45)))</formula>
    </cfRule>
    <cfRule type="cellIs" dxfId="18025" priority="167" operator="equal">
      <formula>"L"</formula>
    </cfRule>
    <cfRule type="containsText" dxfId="18024" priority="168" operator="containsText" text="N">
      <formula>NOT(ISERROR(SEARCH("N",AB45)))</formula>
    </cfRule>
  </conditionalFormatting>
  <conditionalFormatting sqref="AB47:AC47">
    <cfRule type="containsText" dxfId="18023" priority="147" operator="containsText" text="21">
      <formula>NOT(ISERROR(SEARCH("21",AB47)))</formula>
    </cfRule>
    <cfRule type="cellIs" dxfId="18022" priority="148" operator="equal">
      <formula>"F"</formula>
    </cfRule>
    <cfRule type="containsText" dxfId="18021" priority="149" operator="containsText" text="CA">
      <formula>NOT(ISERROR(SEARCH("CA",AB47)))</formula>
    </cfRule>
    <cfRule type="cellIs" dxfId="18020" priority="150" operator="equal">
      <formula>"LD"</formula>
    </cfRule>
    <cfRule type="containsText" dxfId="18019" priority="151" operator="containsText" text="V">
      <formula>NOT(ISERROR(SEARCH("V",AB47)))</formula>
    </cfRule>
    <cfRule type="containsText" dxfId="18018" priority="152" operator="containsText" text="P">
      <formula>NOT(ISERROR(SEARCH("P",AB47)))</formula>
    </cfRule>
    <cfRule type="cellIs" dxfId="18017" priority="153" operator="equal">
      <formula>"LL"</formula>
    </cfRule>
    <cfRule type="cellIs" dxfId="18016" priority="154" operator="equal">
      <formula>"AT"</formula>
    </cfRule>
    <cfRule type="containsText" dxfId="18015" priority="155" operator="containsText" text="B">
      <formula>NOT(ISERROR(SEARCH("B",AB47)))</formula>
    </cfRule>
    <cfRule type="cellIs" dxfId="18014" priority="156" operator="equal">
      <formula>"L"</formula>
    </cfRule>
    <cfRule type="containsText" dxfId="18013" priority="157" operator="containsText" text="N">
      <formula>NOT(ISERROR(SEARCH("N",AB47)))</formula>
    </cfRule>
  </conditionalFormatting>
  <conditionalFormatting sqref="AB47:AC47">
    <cfRule type="containsText" dxfId="18012" priority="125" operator="containsText" text="21">
      <formula>NOT(ISERROR(SEARCH("21",AB47)))</formula>
    </cfRule>
    <cfRule type="cellIs" dxfId="18011" priority="126" operator="equal">
      <formula>"F"</formula>
    </cfRule>
    <cfRule type="containsText" dxfId="18010" priority="127" operator="containsText" text="CA">
      <formula>NOT(ISERROR(SEARCH("CA",AB47)))</formula>
    </cfRule>
    <cfRule type="cellIs" dxfId="18009" priority="128" operator="equal">
      <formula>"LD"</formula>
    </cfRule>
    <cfRule type="containsText" dxfId="18008" priority="129" operator="containsText" text="V">
      <formula>NOT(ISERROR(SEARCH("V",AB47)))</formula>
    </cfRule>
    <cfRule type="containsText" dxfId="18007" priority="130" operator="containsText" text="P">
      <formula>NOT(ISERROR(SEARCH("P",AB47)))</formula>
    </cfRule>
    <cfRule type="cellIs" dxfId="18006" priority="131" operator="equal">
      <formula>"LL"</formula>
    </cfRule>
    <cfRule type="cellIs" dxfId="18005" priority="132" operator="equal">
      <formula>"AT"</formula>
    </cfRule>
    <cfRule type="containsText" dxfId="18004" priority="133" operator="containsText" text="B">
      <formula>NOT(ISERROR(SEARCH("B",AB47)))</formula>
    </cfRule>
    <cfRule type="cellIs" dxfId="18003" priority="134" operator="equal">
      <formula>"L"</formula>
    </cfRule>
    <cfRule type="containsText" dxfId="18002" priority="135" operator="containsText" text="N">
      <formula>NOT(ISERROR(SEARCH("N",AB47)))</formula>
    </cfRule>
    <cfRule type="containsText" dxfId="18001" priority="136" operator="containsText" text="21">
      <formula>NOT(ISERROR(SEARCH("21",AB47)))</formula>
    </cfRule>
    <cfRule type="cellIs" dxfId="18000" priority="137" operator="equal">
      <formula>"F"</formula>
    </cfRule>
    <cfRule type="containsText" dxfId="17999" priority="138" operator="containsText" text="CA">
      <formula>NOT(ISERROR(SEARCH("CA",AB47)))</formula>
    </cfRule>
    <cfRule type="cellIs" dxfId="17998" priority="139" operator="equal">
      <formula>"LD"</formula>
    </cfRule>
    <cfRule type="containsText" dxfId="17997" priority="140" operator="containsText" text="V">
      <formula>NOT(ISERROR(SEARCH("V",AB47)))</formula>
    </cfRule>
    <cfRule type="containsText" dxfId="17996" priority="141" operator="containsText" text="P">
      <formula>NOT(ISERROR(SEARCH("P",AB47)))</formula>
    </cfRule>
    <cfRule type="cellIs" dxfId="17995" priority="142" operator="equal">
      <formula>"LL"</formula>
    </cfRule>
    <cfRule type="cellIs" dxfId="17994" priority="143" operator="equal">
      <formula>"AT"</formula>
    </cfRule>
    <cfRule type="containsText" dxfId="17993" priority="144" operator="containsText" text="B">
      <formula>NOT(ISERROR(SEARCH("B",AB47)))</formula>
    </cfRule>
    <cfRule type="cellIs" dxfId="17992" priority="145" operator="equal">
      <formula>"L"</formula>
    </cfRule>
    <cfRule type="containsText" dxfId="17991" priority="146" operator="containsText" text="N">
      <formula>NOT(ISERROR(SEARCH("N",AB47)))</formula>
    </cfRule>
  </conditionalFormatting>
  <conditionalFormatting sqref="AB47:AC47">
    <cfRule type="containsText" dxfId="17990" priority="114" operator="containsText" text="21">
      <formula>NOT(ISERROR(SEARCH("21",AB47)))</formula>
    </cfRule>
    <cfRule type="cellIs" dxfId="17989" priority="115" operator="equal">
      <formula>"F"</formula>
    </cfRule>
    <cfRule type="containsText" dxfId="17988" priority="116" operator="containsText" text="CA">
      <formula>NOT(ISERROR(SEARCH("CA",AB47)))</formula>
    </cfRule>
    <cfRule type="cellIs" dxfId="17987" priority="117" operator="equal">
      <formula>"LD"</formula>
    </cfRule>
    <cfRule type="containsText" dxfId="17986" priority="118" operator="containsText" text="V">
      <formula>NOT(ISERROR(SEARCH("V",AB47)))</formula>
    </cfRule>
    <cfRule type="containsText" dxfId="17985" priority="119" operator="containsText" text="P">
      <formula>NOT(ISERROR(SEARCH("P",AB47)))</formula>
    </cfRule>
    <cfRule type="cellIs" dxfId="17984" priority="120" operator="equal">
      <formula>"LL"</formula>
    </cfRule>
    <cfRule type="cellIs" dxfId="17983" priority="121" operator="equal">
      <formula>"AT"</formula>
    </cfRule>
    <cfRule type="containsText" dxfId="17982" priority="122" operator="containsText" text="B">
      <formula>NOT(ISERROR(SEARCH("B",AB47)))</formula>
    </cfRule>
    <cfRule type="cellIs" dxfId="17981" priority="123" operator="equal">
      <formula>"L"</formula>
    </cfRule>
    <cfRule type="containsText" dxfId="17980" priority="124" operator="containsText" text="N">
      <formula>NOT(ISERROR(SEARCH("N",AB47)))</formula>
    </cfRule>
  </conditionalFormatting>
  <conditionalFormatting sqref="Y52 V52">
    <cfRule type="containsText" dxfId="17979" priority="103" operator="containsText" text="21">
      <formula>NOT(ISERROR(SEARCH("21",V52)))</formula>
    </cfRule>
    <cfRule type="cellIs" dxfId="17978" priority="104" operator="equal">
      <formula>"F"</formula>
    </cfRule>
    <cfRule type="containsText" dxfId="17977" priority="105" operator="containsText" text="CA">
      <formula>NOT(ISERROR(SEARCH("CA",V52)))</formula>
    </cfRule>
    <cfRule type="cellIs" dxfId="17976" priority="106" operator="equal">
      <formula>"LD"</formula>
    </cfRule>
    <cfRule type="containsText" dxfId="17975" priority="107" operator="containsText" text="V">
      <formula>NOT(ISERROR(SEARCH("V",V52)))</formula>
    </cfRule>
    <cfRule type="containsText" dxfId="17974" priority="108" operator="containsText" text="P">
      <formula>NOT(ISERROR(SEARCH("P",V52)))</formula>
    </cfRule>
    <cfRule type="cellIs" dxfId="17973" priority="109" operator="equal">
      <formula>"LL"</formula>
    </cfRule>
    <cfRule type="cellIs" dxfId="17972" priority="110" operator="equal">
      <formula>"AT"</formula>
    </cfRule>
    <cfRule type="containsText" dxfId="17971" priority="111" operator="containsText" text="B">
      <formula>NOT(ISERROR(SEARCH("B",V52)))</formula>
    </cfRule>
    <cfRule type="cellIs" dxfId="17970" priority="112" operator="equal">
      <formula>"L"</formula>
    </cfRule>
    <cfRule type="containsText" dxfId="17969" priority="113" operator="containsText" text="N">
      <formula>NOT(ISERROR(SEARCH("N",V52)))</formula>
    </cfRule>
  </conditionalFormatting>
  <conditionalFormatting sqref="AD41">
    <cfRule type="containsText" dxfId="17968" priority="92" operator="containsText" text="21">
      <formula>NOT(ISERROR(SEARCH("21",AD41)))</formula>
    </cfRule>
    <cfRule type="cellIs" dxfId="17967" priority="93" operator="equal">
      <formula>"F"</formula>
    </cfRule>
    <cfRule type="containsText" dxfId="17966" priority="94" operator="containsText" text="CA">
      <formula>NOT(ISERROR(SEARCH("CA",AD41)))</formula>
    </cfRule>
    <cfRule type="cellIs" dxfId="17965" priority="95" operator="equal">
      <formula>"LD"</formula>
    </cfRule>
    <cfRule type="containsText" dxfId="17964" priority="96" operator="containsText" text="V">
      <formula>NOT(ISERROR(SEARCH("V",AD41)))</formula>
    </cfRule>
    <cfRule type="containsText" dxfId="17963" priority="97" operator="containsText" text="P">
      <formula>NOT(ISERROR(SEARCH("P",AD41)))</formula>
    </cfRule>
    <cfRule type="cellIs" dxfId="17962" priority="98" operator="equal">
      <formula>"LL"</formula>
    </cfRule>
    <cfRule type="cellIs" dxfId="17961" priority="99" operator="equal">
      <formula>"AT"</formula>
    </cfRule>
    <cfRule type="containsText" dxfId="17960" priority="100" operator="containsText" text="B">
      <formula>NOT(ISERROR(SEARCH("B",AD41)))</formula>
    </cfRule>
    <cfRule type="cellIs" dxfId="17959" priority="101" operator="equal">
      <formula>"L"</formula>
    </cfRule>
    <cfRule type="containsText" dxfId="17958" priority="102" operator="containsText" text="N">
      <formula>NOT(ISERROR(SEARCH("N",AD41)))</formula>
    </cfRule>
  </conditionalFormatting>
  <conditionalFormatting sqref="G59:AK59">
    <cfRule type="containsText" dxfId="17957" priority="81" operator="containsText" text="21">
      <formula>NOT(ISERROR(SEARCH("21",G59)))</formula>
    </cfRule>
    <cfRule type="cellIs" dxfId="17956" priority="82" operator="equal">
      <formula>"F"</formula>
    </cfRule>
    <cfRule type="containsText" dxfId="17955" priority="83" operator="containsText" text="CA">
      <formula>NOT(ISERROR(SEARCH("CA",G59)))</formula>
    </cfRule>
    <cfRule type="cellIs" dxfId="17954" priority="84" operator="equal">
      <formula>"LD"</formula>
    </cfRule>
    <cfRule type="containsText" dxfId="17953" priority="85" operator="containsText" text="V">
      <formula>NOT(ISERROR(SEARCH("V",G59)))</formula>
    </cfRule>
    <cfRule type="containsText" dxfId="17952" priority="86" operator="containsText" text="P">
      <formula>NOT(ISERROR(SEARCH("P",G59)))</formula>
    </cfRule>
    <cfRule type="cellIs" dxfId="17951" priority="87" operator="equal">
      <formula>"LL"</formula>
    </cfRule>
    <cfRule type="cellIs" dxfId="17950" priority="88" operator="equal">
      <formula>"AT"</formula>
    </cfRule>
    <cfRule type="containsText" dxfId="17949" priority="89" operator="containsText" text="B">
      <formula>NOT(ISERROR(SEARCH("B",G59)))</formula>
    </cfRule>
    <cfRule type="cellIs" dxfId="17948" priority="90" operator="equal">
      <formula>"L"</formula>
    </cfRule>
    <cfRule type="containsText" dxfId="17947" priority="91" operator="containsText" text="N">
      <formula>NOT(ISERROR(SEARCH("N",G59)))</formula>
    </cfRule>
  </conditionalFormatting>
  <conditionalFormatting sqref="AF52:AH52">
    <cfRule type="containsText" dxfId="17946" priority="70" operator="containsText" text="21">
      <formula>NOT(ISERROR(SEARCH("21",AF52)))</formula>
    </cfRule>
    <cfRule type="cellIs" dxfId="17945" priority="71" operator="equal">
      <formula>"F"</formula>
    </cfRule>
    <cfRule type="containsText" dxfId="17944" priority="72" operator="containsText" text="CA">
      <formula>NOT(ISERROR(SEARCH("CA",AF52)))</formula>
    </cfRule>
    <cfRule type="cellIs" dxfId="17943" priority="73" operator="equal">
      <formula>"LD"</formula>
    </cfRule>
    <cfRule type="containsText" dxfId="17942" priority="74" operator="containsText" text="V">
      <formula>NOT(ISERROR(SEARCH("V",AF52)))</formula>
    </cfRule>
    <cfRule type="containsText" dxfId="17941" priority="75" operator="containsText" text="P">
      <formula>NOT(ISERROR(SEARCH("P",AF52)))</formula>
    </cfRule>
    <cfRule type="cellIs" dxfId="17940" priority="76" operator="equal">
      <formula>"LL"</formula>
    </cfRule>
    <cfRule type="cellIs" dxfId="17939" priority="77" operator="equal">
      <formula>"AT"</formula>
    </cfRule>
    <cfRule type="containsText" dxfId="17938" priority="78" operator="containsText" text="B">
      <formula>NOT(ISERROR(SEARCH("B",AF52)))</formula>
    </cfRule>
    <cfRule type="cellIs" dxfId="17937" priority="79" operator="equal">
      <formula>"L"</formula>
    </cfRule>
    <cfRule type="containsText" dxfId="17936" priority="80" operator="containsText" text="N">
      <formula>NOT(ISERROR(SEARCH("N",AF52)))</formula>
    </cfRule>
  </conditionalFormatting>
  <conditionalFormatting sqref="AF56:AG56">
    <cfRule type="containsText" dxfId="17935" priority="59" operator="containsText" text="21">
      <formula>NOT(ISERROR(SEARCH("21",AF56)))</formula>
    </cfRule>
    <cfRule type="cellIs" dxfId="17934" priority="60" operator="equal">
      <formula>"F"</formula>
    </cfRule>
    <cfRule type="containsText" dxfId="17933" priority="61" operator="containsText" text="CA">
      <formula>NOT(ISERROR(SEARCH("CA",AF56)))</formula>
    </cfRule>
    <cfRule type="cellIs" dxfId="17932" priority="62" operator="equal">
      <formula>"LD"</formula>
    </cfRule>
    <cfRule type="containsText" dxfId="17931" priority="63" operator="containsText" text="V">
      <formula>NOT(ISERROR(SEARCH("V",AF56)))</formula>
    </cfRule>
    <cfRule type="containsText" dxfId="17930" priority="64" operator="containsText" text="P">
      <formula>NOT(ISERROR(SEARCH("P",AF56)))</formula>
    </cfRule>
    <cfRule type="cellIs" dxfId="17929" priority="65" operator="equal">
      <formula>"LL"</formula>
    </cfRule>
    <cfRule type="cellIs" dxfId="17928" priority="66" operator="equal">
      <formula>"AT"</formula>
    </cfRule>
    <cfRule type="containsText" dxfId="17927" priority="67" operator="containsText" text="B">
      <formula>NOT(ISERROR(SEARCH("B",AF56)))</formula>
    </cfRule>
    <cfRule type="cellIs" dxfId="17926" priority="68" operator="equal">
      <formula>"L"</formula>
    </cfRule>
    <cfRule type="containsText" dxfId="17925" priority="69" operator="containsText" text="N">
      <formula>NOT(ISERROR(SEARCH("N",AF56)))</formula>
    </cfRule>
  </conditionalFormatting>
  <conditionalFormatting sqref="F60">
    <cfRule type="cellIs" dxfId="17924" priority="58" stopIfTrue="1" operator="equal">
      <formula>0</formula>
    </cfRule>
  </conditionalFormatting>
  <conditionalFormatting sqref="F60">
    <cfRule type="cellIs" dxfId="17923" priority="57" stopIfTrue="1" operator="equal">
      <formula>0</formula>
    </cfRule>
  </conditionalFormatting>
  <conditionalFormatting sqref="F60">
    <cfRule type="cellIs" dxfId="17922" priority="56" stopIfTrue="1" operator="equal">
      <formula>0</formula>
    </cfRule>
  </conditionalFormatting>
  <conditionalFormatting sqref="F60">
    <cfRule type="cellIs" dxfId="17921" priority="55" stopIfTrue="1" operator="equal">
      <formula>0</formula>
    </cfRule>
  </conditionalFormatting>
  <conditionalFormatting sqref="F60">
    <cfRule type="cellIs" dxfId="17920" priority="54" stopIfTrue="1" operator="equal">
      <formula>0</formula>
    </cfRule>
  </conditionalFormatting>
  <conditionalFormatting sqref="F60">
    <cfRule type="cellIs" dxfId="17919" priority="53" stopIfTrue="1" operator="equal">
      <formula>0</formula>
    </cfRule>
  </conditionalFormatting>
  <conditionalFormatting sqref="F60">
    <cfRule type="cellIs" dxfId="17918" priority="52" stopIfTrue="1" operator="equal">
      <formula>0</formula>
    </cfRule>
  </conditionalFormatting>
  <conditionalFormatting sqref="F60">
    <cfRule type="cellIs" dxfId="17917" priority="51" stopIfTrue="1" operator="equal">
      <formula>0</formula>
    </cfRule>
  </conditionalFormatting>
  <conditionalFormatting sqref="F60">
    <cfRule type="cellIs" dxfId="17916" priority="50" stopIfTrue="1" operator="equal">
      <formula>0</formula>
    </cfRule>
  </conditionalFormatting>
  <conditionalFormatting sqref="F60">
    <cfRule type="cellIs" dxfId="17915" priority="49" stopIfTrue="1" operator="equal">
      <formula>0</formula>
    </cfRule>
  </conditionalFormatting>
  <conditionalFormatting sqref="F60">
    <cfRule type="cellIs" dxfId="17914" priority="48" stopIfTrue="1" operator="equal">
      <formula>0</formula>
    </cfRule>
  </conditionalFormatting>
  <conditionalFormatting sqref="F60">
    <cfRule type="cellIs" dxfId="17913" priority="47" stopIfTrue="1" operator="equal">
      <formula>0</formula>
    </cfRule>
  </conditionalFormatting>
  <conditionalFormatting sqref="F60">
    <cfRule type="cellIs" dxfId="17912" priority="46" stopIfTrue="1" operator="equal">
      <formula>0</formula>
    </cfRule>
  </conditionalFormatting>
  <conditionalFormatting sqref="F60">
    <cfRule type="cellIs" dxfId="17911" priority="45" stopIfTrue="1" operator="equal">
      <formula>0</formula>
    </cfRule>
  </conditionalFormatting>
  <conditionalFormatting sqref="F60">
    <cfRule type="cellIs" dxfId="17910" priority="44" stopIfTrue="1" operator="equal">
      <formula>0</formula>
    </cfRule>
  </conditionalFormatting>
  <conditionalFormatting sqref="F60">
    <cfRule type="cellIs" dxfId="17909" priority="43" stopIfTrue="1" operator="equal">
      <formula>0</formula>
    </cfRule>
  </conditionalFormatting>
  <conditionalFormatting sqref="F60">
    <cfRule type="cellIs" dxfId="17908" priority="42" stopIfTrue="1" operator="equal">
      <formula>0</formula>
    </cfRule>
  </conditionalFormatting>
  <conditionalFormatting sqref="F60">
    <cfRule type="cellIs" dxfId="17907" priority="41" stopIfTrue="1" operator="equal">
      <formula>0</formula>
    </cfRule>
  </conditionalFormatting>
  <conditionalFormatting sqref="F60">
    <cfRule type="cellIs" dxfId="17906" priority="40" stopIfTrue="1" operator="equal">
      <formula>0</formula>
    </cfRule>
  </conditionalFormatting>
  <conditionalFormatting sqref="F60">
    <cfRule type="cellIs" dxfId="17905" priority="39" stopIfTrue="1" operator="equal">
      <formula>0</formula>
    </cfRule>
  </conditionalFormatting>
  <conditionalFormatting sqref="F60">
    <cfRule type="cellIs" dxfId="17904" priority="38" stopIfTrue="1" operator="equal">
      <formula>0</formula>
    </cfRule>
  </conditionalFormatting>
  <conditionalFormatting sqref="F60">
    <cfRule type="cellIs" dxfId="17903" priority="37" stopIfTrue="1" operator="equal">
      <formula>0</formula>
    </cfRule>
  </conditionalFormatting>
  <conditionalFormatting sqref="F60">
    <cfRule type="cellIs" dxfId="17902" priority="36" stopIfTrue="1" operator="equal">
      <formula>0</formula>
    </cfRule>
  </conditionalFormatting>
  <conditionalFormatting sqref="F60">
    <cfRule type="cellIs" dxfId="17901" priority="35" stopIfTrue="1" operator="equal">
      <formula>0</formula>
    </cfRule>
  </conditionalFormatting>
  <conditionalFormatting sqref="F60">
    <cfRule type="cellIs" dxfId="17900" priority="34" operator="equal">
      <formula>"V"</formula>
    </cfRule>
  </conditionalFormatting>
  <conditionalFormatting sqref="AF44:AG44">
    <cfRule type="containsText" dxfId="17899" priority="23" operator="containsText" text="21">
      <formula>NOT(ISERROR(SEARCH("21",AF44)))</formula>
    </cfRule>
    <cfRule type="cellIs" dxfId="17898" priority="24" operator="equal">
      <formula>"F"</formula>
    </cfRule>
    <cfRule type="containsText" dxfId="17897" priority="25" operator="containsText" text="CA">
      <formula>NOT(ISERROR(SEARCH("CA",AF44)))</formula>
    </cfRule>
    <cfRule type="cellIs" dxfId="17896" priority="26" operator="equal">
      <formula>"LD"</formula>
    </cfRule>
    <cfRule type="containsText" dxfId="17895" priority="27" operator="containsText" text="V">
      <formula>NOT(ISERROR(SEARCH("V",AF44)))</formula>
    </cfRule>
    <cfRule type="containsText" dxfId="17894" priority="28" operator="containsText" text="P">
      <formula>NOT(ISERROR(SEARCH("P",AF44)))</formula>
    </cfRule>
    <cfRule type="cellIs" dxfId="17893" priority="29" operator="equal">
      <formula>"LL"</formula>
    </cfRule>
    <cfRule type="cellIs" dxfId="17892" priority="30" operator="equal">
      <formula>"AT"</formula>
    </cfRule>
    <cfRule type="containsText" dxfId="17891" priority="31" operator="containsText" text="B">
      <formula>NOT(ISERROR(SEARCH("B",AF44)))</formula>
    </cfRule>
    <cfRule type="cellIs" dxfId="17890" priority="32" operator="equal">
      <formula>"L"</formula>
    </cfRule>
    <cfRule type="containsText" dxfId="17889" priority="33" operator="containsText" text="N">
      <formula>NOT(ISERROR(SEARCH("N",AF44)))</formula>
    </cfRule>
  </conditionalFormatting>
  <conditionalFormatting sqref="AJ33">
    <cfRule type="containsText" dxfId="17888" priority="12" operator="containsText" text="21">
      <formula>NOT(ISERROR(SEARCH("21",AJ33)))</formula>
    </cfRule>
    <cfRule type="cellIs" dxfId="17887" priority="13" operator="equal">
      <formula>"F"</formula>
    </cfRule>
    <cfRule type="containsText" dxfId="17886" priority="14" operator="containsText" text="CA">
      <formula>NOT(ISERROR(SEARCH("CA",AJ33)))</formula>
    </cfRule>
    <cfRule type="cellIs" dxfId="17885" priority="15" operator="equal">
      <formula>"LD"</formula>
    </cfRule>
    <cfRule type="containsText" dxfId="17884" priority="16" operator="containsText" text="V">
      <formula>NOT(ISERROR(SEARCH("V",AJ33)))</formula>
    </cfRule>
    <cfRule type="containsText" dxfId="17883" priority="17" operator="containsText" text="P">
      <formula>NOT(ISERROR(SEARCH("P",AJ33)))</formula>
    </cfRule>
    <cfRule type="cellIs" dxfId="17882" priority="18" operator="equal">
      <formula>"LL"</formula>
    </cfRule>
    <cfRule type="cellIs" dxfId="17881" priority="19" operator="equal">
      <formula>"AT"</formula>
    </cfRule>
    <cfRule type="containsText" dxfId="17880" priority="20" operator="containsText" text="B">
      <formula>NOT(ISERROR(SEARCH("B",AJ33)))</formula>
    </cfRule>
    <cfRule type="cellIs" dxfId="17879" priority="21" operator="equal">
      <formula>"L"</formula>
    </cfRule>
    <cfRule type="containsText" dxfId="17878" priority="22" operator="containsText" text="N">
      <formula>NOT(ISERROR(SEARCH("N",AJ33)))</formula>
    </cfRule>
  </conditionalFormatting>
  <conditionalFormatting sqref="AH58:AJ58">
    <cfRule type="containsText" dxfId="17877" priority="1" operator="containsText" text="21">
      <formula>NOT(ISERROR(SEARCH("21",AH58)))</formula>
    </cfRule>
    <cfRule type="cellIs" dxfId="17876" priority="2" operator="equal">
      <formula>"F"</formula>
    </cfRule>
    <cfRule type="containsText" dxfId="17875" priority="3" operator="containsText" text="CA">
      <formula>NOT(ISERROR(SEARCH("CA",AH58)))</formula>
    </cfRule>
    <cfRule type="cellIs" dxfId="17874" priority="4" operator="equal">
      <formula>"LD"</formula>
    </cfRule>
    <cfRule type="containsText" dxfId="17873" priority="5" operator="containsText" text="V">
      <formula>NOT(ISERROR(SEARCH("V",AH58)))</formula>
    </cfRule>
    <cfRule type="containsText" dxfId="17872" priority="6" operator="containsText" text="P">
      <formula>NOT(ISERROR(SEARCH("P",AH58)))</formula>
    </cfRule>
    <cfRule type="cellIs" dxfId="17871" priority="7" operator="equal">
      <formula>"LL"</formula>
    </cfRule>
    <cfRule type="cellIs" dxfId="17870" priority="8" operator="equal">
      <formula>"AT"</formula>
    </cfRule>
    <cfRule type="containsText" dxfId="17869" priority="9" operator="containsText" text="B">
      <formula>NOT(ISERROR(SEARCH("B",AH58)))</formula>
    </cfRule>
    <cfRule type="cellIs" dxfId="17868" priority="10" operator="equal">
      <formula>"L"</formula>
    </cfRule>
    <cfRule type="containsText" dxfId="17867" priority="11" operator="containsText" text="N">
      <formula>NOT(ISERROR(SEARCH("N",AH58)))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AL44 AL67 AL36 AL57:AL58 P7:Q7 G56:U56 T23:U23 U22:AG22 Q8:AK8 R14:AE14 Q18:S18 P16:T16 P17:Y17 P21:Q21 P19:V19 P26:T26 P13:AJ13 S21:T21 Q12:Y12 R25:AA25 R10:AK10 Q24:R24 S15 T32 R38 Q36:R36 S37 S41:V41 S33:U33 Q27 P31:Z31 Q35:T35 R30:S30 AF30 AJ30:AK30 X7 AG7 W11:Y11 X15:AB15 AG15:AK15 X21:AB21 AG21:AK21 X33:Y33 AD33 W37:Y37 AD37 AK37 S7 AK7 X9:Y9 AI33 AC36 AK36 AE31:AK31 AB31 AI27:AK27 AD16:AE16 W32:AI32 AA23:AJ23 AC12 AA12 AJ12 W16:X16 W24:Y24 AB24:AF24 N34 R34 W34:AB34 AE34:AF34 AK16 Y38 X23:Y23 U30:V30 T24 X41:Y41 T38:W38 AA41:AB41 AF41:AK41 X27:Y27 AC27:AF27 AH38:AK38 V26:AB26 AK26 G58:P58 S58:V58 U36:Y36 AI14:AJ14 U18:V18 X18:Z18 AJ17:AK17 X30:AA30 AB38:AF38 AD26:AI26 S27:T27 AD25:AK25 AF12:AH12 AA7:AB7 AB19:AG19 AD17:AG17 AB18:AG18 G59:R59 AI18:AK18 AJ19:AK19 AK3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361950</xdr:colOff>
                    <xdr:row>0</xdr:row>
                    <xdr:rowOff>50800</xdr:rowOff>
                  </from>
                  <to>
                    <xdr:col>5</xdr:col>
                    <xdr:colOff>2870200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3" tint="0.39997558519241921"/>
    <pageSetUpPr fitToPage="1"/>
  </sheetPr>
  <dimension ref="A1:EG115"/>
  <sheetViews>
    <sheetView showGridLines="0" zoomScale="80" zoomScaleNormal="8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R10" sqref="R10"/>
    </sheetView>
  </sheetViews>
  <sheetFormatPr baseColWidth="10" defaultColWidth="11.453125" defaultRowHeight="14" x14ac:dyDescent="0.3"/>
  <cols>
    <col min="1" max="1" width="13.7265625" style="59" hidden="1" customWidth="1"/>
    <col min="2" max="3" width="8.7265625" style="59" hidden="1" customWidth="1"/>
    <col min="4" max="4" width="8.7265625" style="65" hidden="1" customWidth="1"/>
    <col min="5" max="5" width="8.7265625" style="59" hidden="1" customWidth="1"/>
    <col min="6" max="6" width="49.7265625" style="23" customWidth="1"/>
    <col min="7" max="19" width="5.7265625" style="7" customWidth="1"/>
    <col min="20" max="20" width="5.7265625" style="24" customWidth="1"/>
    <col min="21" max="34" width="5.7265625" style="7" customWidth="1"/>
    <col min="35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x14ac:dyDescent="0.3">
      <c r="A1" s="58"/>
      <c r="B1" s="58"/>
      <c r="C1" s="58"/>
      <c r="D1" s="64"/>
      <c r="E1" s="58"/>
      <c r="G1" s="150"/>
      <c r="H1" s="24"/>
      <c r="I1" s="450" t="str">
        <f>PROPER(TEXT(G6-1,"MMMM"))</f>
        <v>Enero</v>
      </c>
      <c r="J1" s="450"/>
      <c r="K1" s="450"/>
      <c r="L1" s="450"/>
      <c r="M1" s="450"/>
      <c r="N1" s="450"/>
      <c r="O1" s="450"/>
      <c r="Q1" s="150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Enero!BR$7:BR$98</v>
      </c>
      <c r="BS1" s="151" t="str">
        <f t="shared" si="0"/>
        <v>Enero!BS$7:BS$98</v>
      </c>
      <c r="BT1" s="151" t="str">
        <f t="shared" si="0"/>
        <v>Enero!BT$7:BT$98</v>
      </c>
      <c r="BU1" s="151" t="str">
        <f t="shared" si="0"/>
        <v>Enero!BU$7:BU$98</v>
      </c>
      <c r="BV1" s="151" t="str">
        <f t="shared" si="0"/>
        <v>Enero!BV$7:BV$98</v>
      </c>
      <c r="BW1" s="151" t="str">
        <f t="shared" si="0"/>
        <v>Enero!BW$7:BW$98</v>
      </c>
      <c r="BX1" s="151" t="str">
        <f t="shared" si="0"/>
        <v>Enero!BX$7:BX$98</v>
      </c>
      <c r="BY1" s="151" t="str">
        <f t="shared" si="0"/>
        <v>Enero!BY$7:BY$98</v>
      </c>
      <c r="BZ1" s="151" t="str">
        <f t="shared" si="0"/>
        <v>Enero!BZ$7:BZ$98</v>
      </c>
      <c r="CA1" s="151" t="str">
        <f t="shared" si="0"/>
        <v>Enero!CA$7:CA$98</v>
      </c>
      <c r="CB1" s="151" t="str">
        <f t="shared" si="0"/>
        <v>Enero!CB$7:CB$98</v>
      </c>
      <c r="CC1" s="151" t="str">
        <f t="shared" si="0"/>
        <v>Enero!CC$7:CC$98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Enero!CD$7:CD$98</v>
      </c>
      <c r="CE1" s="151" t="str">
        <f t="shared" si="0"/>
        <v>Enero!CE$7:CE$98</v>
      </c>
      <c r="CF1" s="151" t="str">
        <f t="shared" si="0"/>
        <v>Enero!CF$7:CF$98</v>
      </c>
      <c r="CG1" s="151" t="str">
        <f t="shared" si="0"/>
        <v>Enero!CG$7:CG$98</v>
      </c>
      <c r="CH1" s="151" t="str">
        <f t="shared" si="0"/>
        <v>Enero!CH$7:CH$98</v>
      </c>
      <c r="CI1" s="151" t="str">
        <f t="shared" si="0"/>
        <v>Enero!CI$7:CI$98</v>
      </c>
      <c r="CJ1" s="151" t="str">
        <f t="shared" si="0"/>
        <v>Enero!CJ$7:CJ$98</v>
      </c>
      <c r="CK1" s="151" t="str">
        <f t="shared" si="0"/>
        <v>Enero!CK$7:CK$98</v>
      </c>
      <c r="CL1" s="151" t="str">
        <f t="shared" si="0"/>
        <v>Enero!CL$7:CL$98</v>
      </c>
      <c r="CM1" s="151" t="str">
        <f t="shared" si="0"/>
        <v>Enero!CM$7:CM$98</v>
      </c>
      <c r="CN1" s="151" t="str">
        <f t="shared" si="0"/>
        <v>Enero!CN$7:CN$98</v>
      </c>
      <c r="CO1" s="151" t="str">
        <f t="shared" si="0"/>
        <v>Enero!CO$7:CO$98</v>
      </c>
      <c r="CP1" s="151" t="str">
        <f t="shared" si="0"/>
        <v>Enero!CP$7:CP$98</v>
      </c>
      <c r="CQ1" s="151" t="str">
        <f t="shared" si="0"/>
        <v>Enero!CQ$7:CQ$98</v>
      </c>
      <c r="CR1" s="151" t="str">
        <f t="shared" si="0"/>
        <v>Enero!CR$7:CR$98</v>
      </c>
      <c r="CS1" s="151" t="str">
        <f t="shared" si="0"/>
        <v>Enero!CS$7:CS$98</v>
      </c>
      <c r="CT1" s="25"/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Enero!CW$7:CW$98</v>
      </c>
      <c r="CX1" s="151" t="str">
        <f t="shared" si="1"/>
        <v>Enero!CX$7:CX$98</v>
      </c>
      <c r="CY1" s="151" t="str">
        <f t="shared" si="1"/>
        <v>Enero!CY$7:CY$98</v>
      </c>
      <c r="CZ1" s="151"/>
      <c r="DA1" s="151"/>
      <c r="DB1" s="151" t="str">
        <f t="shared" si="1"/>
        <v>Enero!DB$7:DB$98</v>
      </c>
      <c r="DC1" s="151"/>
    </row>
    <row r="2" spans="1:107" x14ac:dyDescent="0.25">
      <c r="A2" s="179"/>
      <c r="B2" s="184"/>
      <c r="C2" s="179"/>
      <c r="D2" s="179"/>
      <c r="E2" s="179"/>
      <c r="G2" s="183">
        <f>$G$6-DATE(YEAR($G$6),1,0)</f>
        <v>32</v>
      </c>
      <c r="H2" s="183">
        <f>G2+1</f>
        <v>33</v>
      </c>
      <c r="I2" s="183">
        <f t="shared" ref="I2:AJ2" si="2">H2+1</f>
        <v>34</v>
      </c>
      <c r="J2" s="183">
        <f t="shared" si="2"/>
        <v>35</v>
      </c>
      <c r="K2" s="183">
        <f t="shared" si="2"/>
        <v>36</v>
      </c>
      <c r="L2" s="183">
        <f t="shared" si="2"/>
        <v>37</v>
      </c>
      <c r="M2" s="183">
        <f t="shared" si="2"/>
        <v>38</v>
      </c>
      <c r="N2" s="183">
        <f t="shared" si="2"/>
        <v>39</v>
      </c>
      <c r="O2" s="183">
        <f t="shared" si="2"/>
        <v>40</v>
      </c>
      <c r="P2" s="183">
        <f t="shared" si="2"/>
        <v>41</v>
      </c>
      <c r="Q2" s="183">
        <f t="shared" si="2"/>
        <v>42</v>
      </c>
      <c r="R2" s="183">
        <f t="shared" si="2"/>
        <v>43</v>
      </c>
      <c r="S2" s="183">
        <f t="shared" si="2"/>
        <v>44</v>
      </c>
      <c r="T2" s="183">
        <f t="shared" si="2"/>
        <v>45</v>
      </c>
      <c r="U2" s="183">
        <f t="shared" si="2"/>
        <v>46</v>
      </c>
      <c r="V2" s="183">
        <f t="shared" si="2"/>
        <v>47</v>
      </c>
      <c r="W2" s="183">
        <f t="shared" si="2"/>
        <v>48</v>
      </c>
      <c r="X2" s="183">
        <f t="shared" si="2"/>
        <v>49</v>
      </c>
      <c r="Y2" s="183">
        <f t="shared" si="2"/>
        <v>50</v>
      </c>
      <c r="Z2" s="183">
        <f t="shared" si="2"/>
        <v>51</v>
      </c>
      <c r="AA2" s="183">
        <f t="shared" si="2"/>
        <v>52</v>
      </c>
      <c r="AB2" s="183">
        <f t="shared" si="2"/>
        <v>53</v>
      </c>
      <c r="AC2" s="183">
        <f t="shared" si="2"/>
        <v>54</v>
      </c>
      <c r="AD2" s="183">
        <f t="shared" si="2"/>
        <v>55</v>
      </c>
      <c r="AE2" s="183">
        <f t="shared" si="2"/>
        <v>56</v>
      </c>
      <c r="AF2" s="183">
        <f t="shared" si="2"/>
        <v>57</v>
      </c>
      <c r="AG2" s="183">
        <f t="shared" si="2"/>
        <v>58</v>
      </c>
      <c r="AH2" s="183">
        <f t="shared" si="2"/>
        <v>59</v>
      </c>
      <c r="AI2" s="183">
        <f t="shared" si="2"/>
        <v>60</v>
      </c>
      <c r="AJ2" s="183">
        <f t="shared" si="2"/>
        <v>61</v>
      </c>
      <c r="AK2" s="183">
        <f>AJ2+1</f>
        <v>62</v>
      </c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Enero!$E$7:$E$99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18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286" t="str">
        <f>IF(LEFT(UPPER(TEXT(G6,"DDD")),2)="MI","X",LEFT(UPPER(TEXT(G6,"DDD")),1))</f>
        <v>S</v>
      </c>
      <c r="H5" s="286" t="str">
        <f>IF(LEFT(UPPER(TEXT(H6,"DDD")),2)="MI","X",LEFT(UPPER(TEXT(H6,"DDD")),1))</f>
        <v>D</v>
      </c>
      <c r="I5" s="286" t="str">
        <f>IF(LEFT(UPPER(TEXT(I6,"DDD")),2)="MI","X",LEFT(UPPER(TEXT(I6,"DDD")),1))</f>
        <v>L</v>
      </c>
      <c r="J5" s="286" t="str">
        <f>IF(LEFT(UPPER(TEXT(J6,"DDD")),2)="MI","X",LEFT(UPPER(TEXT(J6,"DDD")),1))</f>
        <v>M</v>
      </c>
      <c r="K5" s="286" t="str">
        <f t="shared" ref="K5:AK5" si="3">IF(LEFT(UPPER(TEXT(K6,"DDD")),2)="MI","X",LEFT(UPPER(TEXT(K6,"DDD")),1))</f>
        <v>X</v>
      </c>
      <c r="L5" s="286" t="str">
        <f t="shared" si="3"/>
        <v>J</v>
      </c>
      <c r="M5" s="286" t="str">
        <f t="shared" si="3"/>
        <v>V</v>
      </c>
      <c r="N5" s="286" t="str">
        <f t="shared" si="3"/>
        <v>S</v>
      </c>
      <c r="O5" s="286" t="str">
        <f t="shared" si="3"/>
        <v>D</v>
      </c>
      <c r="P5" s="286" t="str">
        <f t="shared" si="3"/>
        <v>L</v>
      </c>
      <c r="Q5" s="286" t="str">
        <f t="shared" si="3"/>
        <v>M</v>
      </c>
      <c r="R5" s="286" t="str">
        <f t="shared" si="3"/>
        <v>X</v>
      </c>
      <c r="S5" s="286" t="str">
        <f t="shared" si="3"/>
        <v>J</v>
      </c>
      <c r="T5" s="286" t="str">
        <f t="shared" si="3"/>
        <v>V</v>
      </c>
      <c r="U5" s="286" t="str">
        <f t="shared" si="3"/>
        <v>S</v>
      </c>
      <c r="V5" s="286" t="str">
        <f t="shared" si="3"/>
        <v>D</v>
      </c>
      <c r="W5" s="286" t="str">
        <f t="shared" si="3"/>
        <v>L</v>
      </c>
      <c r="X5" s="286" t="str">
        <f t="shared" si="3"/>
        <v>M</v>
      </c>
      <c r="Y5" s="286" t="str">
        <f t="shared" si="3"/>
        <v>X</v>
      </c>
      <c r="Z5" s="286" t="str">
        <f t="shared" si="3"/>
        <v>J</v>
      </c>
      <c r="AA5" s="286" t="str">
        <f t="shared" si="3"/>
        <v>V</v>
      </c>
      <c r="AB5" s="286" t="str">
        <f t="shared" si="3"/>
        <v>S</v>
      </c>
      <c r="AC5" s="286" t="str">
        <f t="shared" si="3"/>
        <v>D</v>
      </c>
      <c r="AD5" s="286" t="str">
        <f t="shared" si="3"/>
        <v>L</v>
      </c>
      <c r="AE5" s="286" t="str">
        <f t="shared" si="3"/>
        <v>M</v>
      </c>
      <c r="AF5" s="286" t="str">
        <f t="shared" si="3"/>
        <v>X</v>
      </c>
      <c r="AG5" s="286" t="str">
        <f t="shared" si="3"/>
        <v>J</v>
      </c>
      <c r="AH5" s="286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9.5" customHeight="1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287">
        <f>DATEVALUE(CONCATENATE("01/",F4,"/",PATRÓN!K4))</f>
        <v>45689</v>
      </c>
      <c r="H6" s="287">
        <f>G6+1</f>
        <v>45690</v>
      </c>
      <c r="I6" s="287">
        <f t="shared" ref="I6:AK6" si="4">H6+1</f>
        <v>45691</v>
      </c>
      <c r="J6" s="287">
        <f t="shared" si="4"/>
        <v>45692</v>
      </c>
      <c r="K6" s="287">
        <f t="shared" si="4"/>
        <v>45693</v>
      </c>
      <c r="L6" s="287">
        <f t="shared" si="4"/>
        <v>45694</v>
      </c>
      <c r="M6" s="287">
        <f t="shared" si="4"/>
        <v>45695</v>
      </c>
      <c r="N6" s="287">
        <f t="shared" si="4"/>
        <v>45696</v>
      </c>
      <c r="O6" s="287">
        <f t="shared" si="4"/>
        <v>45697</v>
      </c>
      <c r="P6" s="287">
        <f t="shared" si="4"/>
        <v>45698</v>
      </c>
      <c r="Q6" s="287">
        <f t="shared" si="4"/>
        <v>45699</v>
      </c>
      <c r="R6" s="287">
        <f t="shared" si="4"/>
        <v>45700</v>
      </c>
      <c r="S6" s="287">
        <f t="shared" si="4"/>
        <v>45701</v>
      </c>
      <c r="T6" s="287">
        <f t="shared" si="4"/>
        <v>45702</v>
      </c>
      <c r="U6" s="287">
        <f t="shared" si="4"/>
        <v>45703</v>
      </c>
      <c r="V6" s="287">
        <f t="shared" si="4"/>
        <v>45704</v>
      </c>
      <c r="W6" s="287">
        <f t="shared" si="4"/>
        <v>45705</v>
      </c>
      <c r="X6" s="287">
        <f t="shared" si="4"/>
        <v>45706</v>
      </c>
      <c r="Y6" s="287">
        <f t="shared" si="4"/>
        <v>45707</v>
      </c>
      <c r="Z6" s="287">
        <f t="shared" si="4"/>
        <v>45708</v>
      </c>
      <c r="AA6" s="287">
        <f t="shared" si="4"/>
        <v>45709</v>
      </c>
      <c r="AB6" s="287">
        <f t="shared" si="4"/>
        <v>45710</v>
      </c>
      <c r="AC6" s="287">
        <f t="shared" si="4"/>
        <v>45711</v>
      </c>
      <c r="AD6" s="287">
        <f t="shared" si="4"/>
        <v>45712</v>
      </c>
      <c r="AE6" s="287">
        <f t="shared" si="4"/>
        <v>45713</v>
      </c>
      <c r="AF6" s="287">
        <f t="shared" si="4"/>
        <v>45714</v>
      </c>
      <c r="AG6" s="287">
        <f t="shared" si="4"/>
        <v>45715</v>
      </c>
      <c r="AH6" s="287">
        <f t="shared" si="4"/>
        <v>45716</v>
      </c>
      <c r="AI6" s="84">
        <f t="shared" si="4"/>
        <v>45717</v>
      </c>
      <c r="AJ6" s="84">
        <f t="shared" si="4"/>
        <v>45718</v>
      </c>
      <c r="AK6" s="84">
        <f t="shared" si="4"/>
        <v>45719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9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>
        <f>Plantilla!C8</f>
        <v>0</v>
      </c>
      <c r="E7" s="67">
        <v>1</v>
      </c>
      <c r="F7" s="349" t="str">
        <f>VLOOKUP(E7,Plantilla!D:E,2,FALSE)</f>
        <v>Beatriz Mayoral Villén (75%)</v>
      </c>
      <c r="G7" s="148" t="str">
        <f t="shared" ref="G7:AG15" ca="1" si="5">IF($B7&lt;&gt;0,INDIRECT(ADDRESS($B7+6,10+G$2,1,FALSE,"PATRÓN"),FALSE),"")</f>
        <v>L</v>
      </c>
      <c r="H7" s="148" t="str">
        <f t="shared" ca="1" si="5"/>
        <v>L</v>
      </c>
      <c r="I7" s="148" t="s">
        <v>68</v>
      </c>
      <c r="J7" s="338" t="s">
        <v>4</v>
      </c>
      <c r="K7" s="338" t="s">
        <v>4</v>
      </c>
      <c r="L7" s="337" t="s">
        <v>244</v>
      </c>
      <c r="M7" s="337" t="s">
        <v>140</v>
      </c>
      <c r="N7" s="337" t="s">
        <v>4</v>
      </c>
      <c r="O7" s="337" t="s">
        <v>4</v>
      </c>
      <c r="P7" s="148" t="s">
        <v>68</v>
      </c>
      <c r="Q7" s="337" t="s">
        <v>68</v>
      </c>
      <c r="R7" s="148" t="str">
        <f t="shared" ca="1" si="5"/>
        <v>N</v>
      </c>
      <c r="S7" s="148" t="str">
        <f t="shared" ca="1" si="5"/>
        <v>-</v>
      </c>
      <c r="T7" s="148" t="str">
        <f t="shared" ca="1" si="5"/>
        <v>L</v>
      </c>
      <c r="U7" s="148" t="str">
        <f t="shared" ca="1" si="5"/>
        <v>L</v>
      </c>
      <c r="V7" s="148" t="str">
        <f t="shared" ca="1" si="5"/>
        <v>L</v>
      </c>
      <c r="W7" s="148" t="s">
        <v>68</v>
      </c>
      <c r="X7" s="148" t="s">
        <v>68</v>
      </c>
      <c r="Y7" s="338" t="s">
        <v>68</v>
      </c>
      <c r="Z7" s="148" t="str">
        <f t="shared" ca="1" si="5"/>
        <v>L</v>
      </c>
      <c r="AA7" s="148" t="s">
        <v>68</v>
      </c>
      <c r="AB7" s="148" t="s">
        <v>68</v>
      </c>
      <c r="AC7" s="148" t="s">
        <v>68</v>
      </c>
      <c r="AD7" s="337" t="s">
        <v>32</v>
      </c>
      <c r="AE7" s="337" t="s">
        <v>32</v>
      </c>
      <c r="AF7" s="337" t="s">
        <v>140</v>
      </c>
      <c r="AG7" s="337" t="s">
        <v>140</v>
      </c>
      <c r="AH7" s="337" t="s">
        <v>4</v>
      </c>
      <c r="AI7" s="148" t="str">
        <f ca="1">IF(EOMONTH($AI$6,0)&gt;EOMONTH($AH$6,0),"",IF($B7&lt;&gt;0,INDIRECT(ADDRESS($B7+6,10+AI$2,1,FALSE,"PATRÓN"),FALSE),""))</f>
        <v/>
      </c>
      <c r="AJ7" s="148"/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4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10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4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70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50.8</v>
      </c>
      <c r="BP7" s="201">
        <f ca="1">BO7 + BM7 + AL7</f>
        <v>120.8</v>
      </c>
      <c r="BQ7" s="149">
        <f t="shared" ref="BQ7:BQ38" ca="1" si="8">AN7+INDEX(INDIRECT(BQ$1),MATCH($E7,INDIRECT($BQ$2)))</f>
        <v>0</v>
      </c>
      <c r="BR7" s="137">
        <f t="shared" ref="BR7:BR38" ca="1" si="9">AO7+INDEX(INDIRECT(BR$1),MATCH($E7,INDIRECT($BQ$2)))</f>
        <v>0</v>
      </c>
      <c r="BS7" s="136">
        <f t="shared" ref="BS7:BS38" ca="1" si="10">AP7+INDEX(INDIRECT(BS$1),MATCH($E7,INDIRECT($BQ$2)))</f>
        <v>10</v>
      </c>
      <c r="BT7" s="137">
        <f t="shared" ref="BT7:BT38" ca="1" si="11">AQ7+INDEX(INDIRECT(BT$1),MATCH($E7,INDIRECT($BQ$2)))</f>
        <v>0</v>
      </c>
      <c r="BU7" s="136">
        <f t="shared" ref="BU7:BU38" ca="1" si="12">AR7+INDEX(INDIRECT(BU$1),MATCH($E7,INDIRECT($BQ$2)))</f>
        <v>0</v>
      </c>
      <c r="BV7" s="137">
        <f t="shared" ref="BV7:BV38" ca="1" si="13">AS7+INDEX(INDIRECT(BV$1),MATCH($E7,INDIRECT($BQ$2)))</f>
        <v>0</v>
      </c>
      <c r="BW7" s="136">
        <f t="shared" ref="BW7:BW38" ca="1" si="14">AT7+INDEX(INDIRECT(BW$1),MATCH($E7,INDIRECT($BQ$2)))</f>
        <v>0</v>
      </c>
      <c r="BX7" s="137">
        <f t="shared" ref="BX7:BX38" ca="1" si="15">AU7+INDEX(INDIRECT(BX$1),MATCH($E7,INDIRECT($BQ$2)))</f>
        <v>15</v>
      </c>
      <c r="BY7" s="136">
        <f t="shared" ref="BY7:BY38" ca="1" si="16">AV7+INDEX(INDIRECT(BY$1),MATCH($E7,INDIRECT($BQ$2)))</f>
        <v>1</v>
      </c>
      <c r="BZ7" s="137">
        <f t="shared" ref="BZ7:BZ38" ca="1" si="17">AW7+INDEX(INDIRECT(BZ$1),MATCH($E7,INDIRECT($BQ$2)))</f>
        <v>0</v>
      </c>
      <c r="CA7" s="136">
        <f t="shared" ref="CA7:CA38" ca="1" si="18">AX7+INDEX(INDIRECT(CA$1),MATCH($E7,INDIRECT($BQ$2)))</f>
        <v>0</v>
      </c>
      <c r="CB7" s="137">
        <f t="shared" ref="CB7:CB38" ca="1" si="19">AY7+INDEX(INDIRECT(CB$1),MATCH($E7,INDIRECT($BQ$2)))</f>
        <v>0</v>
      </c>
      <c r="CC7" s="136">
        <f t="shared" ref="CC7:CC38" ca="1" si="20">AZ7+INDEX(INDIRECT(CC$1),MATCH($E7,INDIRECT($BQ$2)))</f>
        <v>0</v>
      </c>
      <c r="CD7" s="137">
        <f t="shared" ref="CD7:CD38" ca="1" si="21">BA7+INDEX(INDIRECT(CD$1),MATCH($E7,INDIRECT($BQ$2)))</f>
        <v>0</v>
      </c>
      <c r="CE7" s="136">
        <f t="shared" ref="CE7:CE38" ca="1" si="22">BB7+INDEX(INDIRECT(CE$1),MATCH($E7,INDIRECT($BQ$2)))</f>
        <v>0</v>
      </c>
      <c r="CF7" s="137">
        <f t="shared" ref="CF7:CF38" ca="1" si="23">BC7+INDEX(INDIRECT(CF$1),MATCH($E7,INDIRECT($BQ$2)))</f>
        <v>0</v>
      </c>
      <c r="CG7" s="136">
        <f t="shared" ref="CG7:CG38" ca="1" si="24">BD7+INDEX(INDIRECT(CG$1),MATCH($E7,INDIRECT($BQ$2)))</f>
        <v>0</v>
      </c>
      <c r="CH7" s="137">
        <f t="shared" ref="CH7:CH38" ca="1" si="25">BE7+INDEX(INDIRECT(CH$1),MATCH($E7,INDIRECT($BQ$2)))</f>
        <v>0</v>
      </c>
      <c r="CI7" s="136">
        <f t="shared" ref="CI7:CI38" ca="1" si="26">BF7+INDEX(INDIRECT(CI$1),MATCH($E7,INDIRECT($BQ$2)))</f>
        <v>0</v>
      </c>
      <c r="CJ7" s="137">
        <f t="shared" ref="CJ7:CJ38" ca="1" si="27">BG7+INDEX(INDIRECT(CJ$1),MATCH($E7,INDIRECT($BQ$2)))</f>
        <v>0</v>
      </c>
      <c r="CK7" s="136">
        <f t="shared" ref="CK7:CK38" ca="1" si="28">BH7+INDEX(INDIRECT(CK$1),MATCH($E7,INDIRECT($BQ$2)))</f>
        <v>0</v>
      </c>
      <c r="CL7" s="137">
        <f t="shared" ref="CL7:CL38" ca="1" si="29">BI7+INDEX(INDIRECT(CL$1),MATCH($E7,INDIRECT($BQ$2)))</f>
        <v>0</v>
      </c>
      <c r="CM7" s="136">
        <f t="shared" ref="CM7:CM38" ca="1" si="30">BJ7+INDEX(INDIRECT(CM$1),MATCH($E7,INDIRECT($BQ$2)))</f>
        <v>0</v>
      </c>
      <c r="CN7" s="110">
        <f ca="1">COUNTIF($G7:$AK7,"*N*")+INDEX(INDIRECT(CN$1),MATCH($E7,INDIRECT($BQ$2)))</f>
        <v>10</v>
      </c>
      <c r="CO7" s="110">
        <f t="shared" ref="CO7:CO38" ca="1" si="31">BM7+INDEX(INDIRECT(CO$1),MATCH($E7,INDIRECT($BQ$2)))</f>
        <v>112</v>
      </c>
      <c r="CP7" s="110">
        <f t="shared" ref="CP7:CP38" ca="1" si="32">BN7+INDEX(INDIRECT(CP$1),MATCH($E7,INDIRECT($BQ$2)))</f>
        <v>100</v>
      </c>
      <c r="CQ7" s="198">
        <f t="shared" ref="CQ7:CQ38" ca="1" si="33">BO7+INDEX(INDIRECT(CQ$1),MATCH($E7,INDIRECT($BQ$2)))</f>
        <v>127</v>
      </c>
      <c r="CR7" s="199">
        <f t="shared" ref="CR7:CR38" ca="1" si="34">BP7+INDEX(INDIRECT(CR$1),MATCH($E7,INDIRECT($BQ$2)))</f>
        <v>239</v>
      </c>
      <c r="CS7" s="220">
        <f ca="1">MEDIAN(0,EOMONTH($G$6,0)-$G$6+1,EOMONTH($G$6,0)-$G$6+1-COUNTBLANK(G7:AK7)+DATEDIF(G$6,AI$6,"m")+DATEDIF(G$6,AJ$6,"m")++DATEDIF(G$6,AK$6,"m"))</f>
        <v>28</v>
      </c>
      <c r="CT7" s="219">
        <f ca="1">COUNTIF(G7:AK7,"V")</f>
        <v>0</v>
      </c>
      <c r="CU7" s="221">
        <f ca="1">INDEX(INDIRECT(CU$1),MATCH($E7,INDIRECT($BQ$2))) + (CS7*30)/[1]PATRÓN!$N$4 - CT7</f>
        <v>4.8493150684931505</v>
      </c>
      <c r="CV7" s="221">
        <f ca="1">(CS7*6)/PATRÓN!$N$4</f>
        <v>0.46027397260273972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137.28358208955223</v>
      </c>
      <c r="DA7" s="211">
        <f t="shared" ref="DA7:DA38" ca="1" si="35">BP7-CZ7</f>
        <v>-16.483582089552229</v>
      </c>
      <c r="DB7" s="211">
        <f ca="1">CZ7+INDEX(INDIRECT(DB$1),MATCH($E7,INDIRECT($BQ$2)))</f>
        <v>289.27611940298505</v>
      </c>
      <c r="DC7" s="212">
        <f t="shared" ref="DC7:DC38" ca="1" si="36">CR7-DB7</f>
        <v>-50.276119402985046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>
        <f>Plantilla!C9</f>
        <v>0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M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N</v>
      </c>
      <c r="L8" s="148" t="str">
        <f t="shared" ca="1" si="5"/>
        <v>-</v>
      </c>
      <c r="M8" s="148" t="str">
        <f t="shared" ca="1" si="5"/>
        <v>L</v>
      </c>
      <c r="N8" s="148" t="str">
        <f t="shared" ca="1" si="5"/>
        <v>L</v>
      </c>
      <c r="O8" s="148" t="str">
        <f t="shared" ca="1" si="5"/>
        <v>L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5"/>
        <v>L</v>
      </c>
      <c r="X8" s="148" t="str">
        <f t="shared" ca="1" si="5"/>
        <v>L</v>
      </c>
      <c r="Y8" s="148" t="str">
        <f t="shared" ca="1" si="5"/>
        <v>M</v>
      </c>
      <c r="Z8" s="148" t="str">
        <f t="shared" ca="1" si="5"/>
        <v>M</v>
      </c>
      <c r="AA8" s="148" t="str">
        <f t="shared" ca="1" si="5"/>
        <v>M</v>
      </c>
      <c r="AB8" s="148" t="str">
        <f t="shared" ca="1" si="5"/>
        <v>L</v>
      </c>
      <c r="AC8" s="148" t="str">
        <f t="shared" ca="1" si="5"/>
        <v>L</v>
      </c>
      <c r="AD8" s="148" t="str">
        <f t="shared" ca="1" si="5"/>
        <v>M</v>
      </c>
      <c r="AE8" s="148" t="str">
        <f t="shared" ca="1" si="5"/>
        <v>M</v>
      </c>
      <c r="AF8" s="148" t="str">
        <f t="shared" ca="1" si="5"/>
        <v>M</v>
      </c>
      <c r="AG8" s="148" t="str">
        <f t="shared" ca="1" si="5"/>
        <v>N</v>
      </c>
      <c r="AH8" s="148" t="str">
        <f t="shared" ref="AH8:AH22" ca="1" si="37">IF($B8&lt;&gt;0,INDIRECT(ADDRESS($B8+6,10+AH$2,1,FALSE,"PATRÓN"),FALSE),"")</f>
        <v>N</v>
      </c>
      <c r="AI8" s="148" t="str">
        <f t="shared" ref="AI8:AI60" ca="1" si="38">IF(EOMONTH($AI$6,0)&gt;EOMONTH($AH$6,0),"",IF($B8&lt;&gt;0,INDIRECT(ADDRESS($B8+6,10+AI$2,1,FALSE,"PATRÓN"),FALSE),""))</f>
        <v/>
      </c>
      <c r="AJ8" s="148"/>
      <c r="AK8" s="148"/>
      <c r="AL8" s="129"/>
      <c r="AM8" s="111">
        <f>VLOOKUP($E8,Plantilla!D:F,3,FALSE)</f>
        <v>1</v>
      </c>
      <c r="AN8" s="140">
        <f t="shared" ref="AN8:AN21" ca="1" si="39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16</v>
      </c>
      <c r="AO8" s="133">
        <f t="shared" ca="1" si="6"/>
        <v>0</v>
      </c>
      <c r="AP8" s="132">
        <f t="shared" ca="1" si="6"/>
        <v>3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58" ca="1" si="40">COUNTIF($G8:$AK8,"*N*")-BL8</f>
        <v>3</v>
      </c>
      <c r="BL8" s="110">
        <f t="shared" ref="BL8:BL58" ca="1" si="41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112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30</v>
      </c>
      <c r="BO8" s="194">
        <f t="shared" ref="BO8:BO58" ca="1" si="42">IF(BN8=0,                 0,                 BN8 * 1.27 * (BK8/(BK8+BL8)) + BN8 * 1.06 * (BL8/(BK8+BL8))        )</f>
        <v>38.1</v>
      </c>
      <c r="BP8" s="195">
        <f t="shared" ref="BP8:BP58" ca="1" si="43">BO8 + BM8 + AL8</f>
        <v>150.1</v>
      </c>
      <c r="BQ8" s="149">
        <f t="shared" ca="1" si="8"/>
        <v>28</v>
      </c>
      <c r="BR8" s="137">
        <f t="shared" ca="1" si="9"/>
        <v>0</v>
      </c>
      <c r="BS8" s="136">
        <f t="shared" ca="1" si="10"/>
        <v>9</v>
      </c>
      <c r="BT8" s="137">
        <f t="shared" ca="1" si="11"/>
        <v>0</v>
      </c>
      <c r="BU8" s="136">
        <f t="shared" ca="1" si="12"/>
        <v>0</v>
      </c>
      <c r="BV8" s="137">
        <f t="shared" ca="1" si="13"/>
        <v>0</v>
      </c>
      <c r="BW8" s="136">
        <f t="shared" ca="1" si="14"/>
        <v>0</v>
      </c>
      <c r="BX8" s="137">
        <f t="shared" ca="1" si="15"/>
        <v>0</v>
      </c>
      <c r="BY8" s="136">
        <f t="shared" ca="1" si="16"/>
        <v>0</v>
      </c>
      <c r="BZ8" s="137">
        <f t="shared" ca="1" si="17"/>
        <v>0</v>
      </c>
      <c r="CA8" s="136">
        <f t="shared" ca="1" si="18"/>
        <v>0</v>
      </c>
      <c r="CB8" s="137">
        <f t="shared" ca="1" si="19"/>
        <v>0</v>
      </c>
      <c r="CC8" s="136">
        <f t="shared" ca="1" si="20"/>
        <v>0</v>
      </c>
      <c r="CD8" s="137">
        <f t="shared" ca="1" si="21"/>
        <v>0</v>
      </c>
      <c r="CE8" s="136">
        <f t="shared" ca="1" si="22"/>
        <v>0</v>
      </c>
      <c r="CF8" s="137">
        <f t="shared" ca="1" si="23"/>
        <v>0</v>
      </c>
      <c r="CG8" s="136">
        <f t="shared" ca="1" si="24"/>
        <v>0</v>
      </c>
      <c r="CH8" s="137">
        <f t="shared" ca="1" si="25"/>
        <v>0</v>
      </c>
      <c r="CI8" s="136">
        <f t="shared" ca="1" si="26"/>
        <v>0</v>
      </c>
      <c r="CJ8" s="137">
        <f t="shared" ca="1" si="27"/>
        <v>0</v>
      </c>
      <c r="CK8" s="136">
        <f t="shared" ca="1" si="28"/>
        <v>0</v>
      </c>
      <c r="CL8" s="137">
        <f t="shared" ca="1" si="29"/>
        <v>0</v>
      </c>
      <c r="CM8" s="136">
        <f t="shared" ca="1" si="30"/>
        <v>0</v>
      </c>
      <c r="CN8" s="110">
        <f t="shared" ref="CN8:CN62" ca="1" si="44">COUNTIF($G8:$AK8,"*N*")+INDEX(INDIRECT(CN$1),MATCH($E8,INDIRECT($BQ$2)))</f>
        <v>9</v>
      </c>
      <c r="CO8" s="110">
        <f t="shared" ca="1" si="31"/>
        <v>196</v>
      </c>
      <c r="CP8" s="110">
        <f t="shared" ca="1" si="32"/>
        <v>90</v>
      </c>
      <c r="CQ8" s="198">
        <f t="shared" ca="1" si="33"/>
        <v>114.30000000000001</v>
      </c>
      <c r="CR8" s="199">
        <f t="shared" ca="1" si="34"/>
        <v>310.29999999999995</v>
      </c>
      <c r="CS8" s="215">
        <f ca="1">MEDIAN(0,EOMONTH($G$6,0)-$G$6+1,EOMONTH($G$6,0)-$G$6+1-COUNTBLANK(G8:AK8)+DATEDIF(G$6,AI$6,"m")+DATEDIF(G$6,AJ$6,"m")++DATEDIF(G$6,AK$6,"m"))</f>
        <v>28</v>
      </c>
      <c r="CT8" s="216">
        <f t="shared" ref="CT8:CT59" ca="1" si="45">COUNTIF(G8:AK8,"V")</f>
        <v>0</v>
      </c>
      <c r="CU8" s="217">
        <f ca="1">INDEX(INDIRECT(CU$1),MATCH($E8,INDIRECT($BQ$2))) + (CS8*30)/[1]PATRÓN!$N$4 - CT8</f>
        <v>4.8493150684931505</v>
      </c>
      <c r="CV8" s="217">
        <f ca="1">(CS8*6)/PATRÓN!$N$4</f>
        <v>0.46027397260273972</v>
      </c>
      <c r="CW8" s="216">
        <f t="shared" ref="CW8:CW62" ca="1" si="46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59" ca="1" si="47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59" ca="1" si="48">CX8+INDEX(INDIRECT(CY$1),MATCH($E8,INDIRECT($BQ$2)))</f>
        <v>0</v>
      </c>
      <c r="CZ8" s="227">
        <f ca="1">(PATRÓN!$A$5*(CS8-CT8))/(PATRÓN!$N$4-30)*AM8</f>
        <v>137.28358208955223</v>
      </c>
      <c r="DA8" s="211">
        <f t="shared" ca="1" si="35"/>
        <v>12.816417910447768</v>
      </c>
      <c r="DB8" s="211">
        <f t="shared" ref="DB8:DB59" ca="1" si="49">CZ8+INDEX(INDIRECT(DB$1),MATCH($E8,INDIRECT($BQ$2)))</f>
        <v>289.27611940298505</v>
      </c>
      <c r="DC8" s="212">
        <f t="shared" ca="1" si="36"/>
        <v>21.023880597014909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>
        <f>Plantilla!C10</f>
        <v>0</v>
      </c>
      <c r="E9" s="67">
        <v>3</v>
      </c>
      <c r="F9" s="349" t="str">
        <f>VLOOKUP(E9,Plantilla!D:E,2,FALSE)</f>
        <v>César Fuentes Poza (75%)</v>
      </c>
      <c r="G9" s="148" t="str">
        <f t="shared" ca="1" si="5"/>
        <v>L</v>
      </c>
      <c r="H9" s="148" t="str">
        <f t="shared" ca="1" si="5"/>
        <v>L</v>
      </c>
      <c r="I9" s="148" t="s">
        <v>209</v>
      </c>
      <c r="J9" s="148" t="s">
        <v>209</v>
      </c>
      <c r="K9" s="148" t="s">
        <v>209</v>
      </c>
      <c r="L9" s="148" t="s">
        <v>227</v>
      </c>
      <c r="M9" s="148" t="s">
        <v>209</v>
      </c>
      <c r="N9" s="148" t="s">
        <v>4</v>
      </c>
      <c r="O9" s="148" t="s">
        <v>4</v>
      </c>
      <c r="P9" s="148" t="s">
        <v>209</v>
      </c>
      <c r="Q9" s="148" t="s">
        <v>209</v>
      </c>
      <c r="R9" s="148" t="s">
        <v>209</v>
      </c>
      <c r="S9" s="148" t="s">
        <v>209</v>
      </c>
      <c r="T9" s="148" t="s">
        <v>209</v>
      </c>
      <c r="U9" s="148" t="s">
        <v>4</v>
      </c>
      <c r="V9" s="148" t="s">
        <v>4</v>
      </c>
      <c r="W9" s="148" t="s">
        <v>209</v>
      </c>
      <c r="X9" s="148" t="s">
        <v>209</v>
      </c>
      <c r="Y9" s="148" t="s">
        <v>209</v>
      </c>
      <c r="Z9" s="148" t="s">
        <v>209</v>
      </c>
      <c r="AA9" s="148" t="s">
        <v>209</v>
      </c>
      <c r="AB9" s="148" t="s">
        <v>4</v>
      </c>
      <c r="AC9" s="148" t="s">
        <v>4</v>
      </c>
      <c r="AD9" s="148" t="s">
        <v>209</v>
      </c>
      <c r="AE9" s="148" t="s">
        <v>209</v>
      </c>
      <c r="AF9" s="148" t="s">
        <v>209</v>
      </c>
      <c r="AG9" s="148" t="s">
        <v>209</v>
      </c>
      <c r="AH9" s="148" t="s">
        <v>209</v>
      </c>
      <c r="AI9" s="148" t="str">
        <f t="shared" ca="1" si="38"/>
        <v/>
      </c>
      <c r="AJ9" s="148"/>
      <c r="AK9" s="148"/>
      <c r="AL9" s="129"/>
      <c r="AM9" s="111">
        <f>VLOOKUP($E9,Plantilla!D:F,3,FALSE)</f>
        <v>1</v>
      </c>
      <c r="AN9" s="140">
        <f t="shared" ca="1" si="39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1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40"/>
        <v>0</v>
      </c>
      <c r="BL9" s="110">
        <f t="shared" ca="1" si="41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7.5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2"/>
        <v>0</v>
      </c>
      <c r="BP9" s="195">
        <f t="shared" ca="1" si="43"/>
        <v>7.5</v>
      </c>
      <c r="BQ9" s="149">
        <f t="shared" ca="1" si="8"/>
        <v>0</v>
      </c>
      <c r="BR9" s="137">
        <f t="shared" ca="1" si="9"/>
        <v>0</v>
      </c>
      <c r="BS9" s="136">
        <f t="shared" ca="1" si="10"/>
        <v>0</v>
      </c>
      <c r="BT9" s="137">
        <f t="shared" ca="1" si="11"/>
        <v>0</v>
      </c>
      <c r="BU9" s="136">
        <f t="shared" ca="1" si="12"/>
        <v>0</v>
      </c>
      <c r="BV9" s="137">
        <f t="shared" ca="1" si="13"/>
        <v>0</v>
      </c>
      <c r="BW9" s="136">
        <f t="shared" ca="1" si="14"/>
        <v>0</v>
      </c>
      <c r="BX9" s="137">
        <f t="shared" ca="1" si="15"/>
        <v>0</v>
      </c>
      <c r="BY9" s="136">
        <f t="shared" ca="1" si="16"/>
        <v>0</v>
      </c>
      <c r="BZ9" s="137">
        <f t="shared" ca="1" si="17"/>
        <v>0</v>
      </c>
      <c r="CA9" s="136">
        <f t="shared" ca="1" si="18"/>
        <v>0</v>
      </c>
      <c r="CB9" s="137">
        <f t="shared" ca="1" si="19"/>
        <v>0</v>
      </c>
      <c r="CC9" s="136">
        <f t="shared" ca="1" si="20"/>
        <v>0</v>
      </c>
      <c r="CD9" s="137">
        <f t="shared" ca="1" si="21"/>
        <v>0</v>
      </c>
      <c r="CE9" s="136">
        <f t="shared" ca="1" si="22"/>
        <v>0</v>
      </c>
      <c r="CF9" s="137">
        <f t="shared" ca="1" si="23"/>
        <v>0</v>
      </c>
      <c r="CG9" s="136">
        <f t="shared" ca="1" si="24"/>
        <v>1</v>
      </c>
      <c r="CH9" s="137">
        <f t="shared" ca="1" si="25"/>
        <v>0</v>
      </c>
      <c r="CI9" s="136">
        <f t="shared" ca="1" si="26"/>
        <v>0</v>
      </c>
      <c r="CJ9" s="137">
        <f t="shared" ca="1" si="27"/>
        <v>0</v>
      </c>
      <c r="CK9" s="136">
        <f t="shared" ca="1" si="28"/>
        <v>0</v>
      </c>
      <c r="CL9" s="137">
        <f t="shared" ca="1" si="29"/>
        <v>0</v>
      </c>
      <c r="CM9" s="136">
        <f t="shared" ca="1" si="30"/>
        <v>0</v>
      </c>
      <c r="CN9" s="110">
        <f t="shared" ca="1" si="44"/>
        <v>0</v>
      </c>
      <c r="CO9" s="110">
        <f t="shared" ca="1" si="31"/>
        <v>7.5</v>
      </c>
      <c r="CP9" s="110">
        <f t="shared" ca="1" si="32"/>
        <v>0</v>
      </c>
      <c r="CQ9" s="198">
        <f t="shared" ca="1" si="33"/>
        <v>0</v>
      </c>
      <c r="CR9" s="199">
        <f t="shared" ca="1" si="34"/>
        <v>7.5</v>
      </c>
      <c r="CS9" s="215">
        <f t="shared" ref="CS9:CS59" ca="1" si="50">MEDIAN(0,EOMONTH($G$6,0)-$G$6+1,EOMONTH($G$6,0)-$G$6+1-COUNTBLANK(G9:AK9)+DATEDIF(G$6,AI$6,"m")+DATEDIF(G$6,AJ$6,"m")++DATEDIF(G$6,AK$6,"m"))</f>
        <v>28</v>
      </c>
      <c r="CT9" s="216">
        <f t="shared" ca="1" si="45"/>
        <v>0</v>
      </c>
      <c r="CU9" s="217">
        <f ca="1">INDEX(INDIRECT(CU$1),MATCH($E9,INDIRECT($BQ$2))) + (CS9*30)/[1]PATRÓN!$N$4 - CT9</f>
        <v>4.8493150684931505</v>
      </c>
      <c r="CV9" s="217">
        <f ca="1">(CS9*6)/PATRÓN!$N$4</f>
        <v>0.46027397260273972</v>
      </c>
      <c r="CW9" s="216">
        <f t="shared" ca="1" si="46"/>
        <v>0</v>
      </c>
      <c r="CX9" s="219">
        <f t="shared" ca="1" si="47"/>
        <v>0</v>
      </c>
      <c r="CY9" s="230">
        <f t="shared" ca="1" si="48"/>
        <v>0</v>
      </c>
      <c r="CZ9" s="227">
        <f ca="1">(PATRÓN!$A$5*(CS9-CT9))/(PATRÓN!$N$4-30)*AM9</f>
        <v>137.28358208955223</v>
      </c>
      <c r="DA9" s="211">
        <f t="shared" ca="1" si="35"/>
        <v>-129.78358208955223</v>
      </c>
      <c r="DB9" s="211">
        <f t="shared" ca="1" si="49"/>
        <v>289.27611940298505</v>
      </c>
      <c r="DC9" s="212">
        <f t="shared" ca="1" si="36"/>
        <v>-281.77611940298505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>
        <f>Plantilla!C11</f>
        <v>0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M</v>
      </c>
      <c r="H10" s="148" t="s">
        <v>188</v>
      </c>
      <c r="I10" s="148" t="s">
        <v>140</v>
      </c>
      <c r="J10" s="148" t="str">
        <f t="shared" ca="1" si="5"/>
        <v>L</v>
      </c>
      <c r="K10" s="337" t="s">
        <v>4</v>
      </c>
      <c r="L10" s="337" t="s">
        <v>4</v>
      </c>
      <c r="M10" s="148" t="str">
        <f t="shared" ca="1" si="5"/>
        <v>M</v>
      </c>
      <c r="N10" s="148" t="str">
        <f t="shared" ca="1" si="5"/>
        <v>L</v>
      </c>
      <c r="O10" s="148" t="str">
        <f t="shared" ca="1" si="5"/>
        <v>L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N</v>
      </c>
      <c r="T10" s="148" t="str">
        <f t="shared" ca="1" si="5"/>
        <v>N</v>
      </c>
      <c r="U10" s="148" t="str">
        <f t="shared" ca="1" si="5"/>
        <v>-</v>
      </c>
      <c r="V10" s="148" t="str">
        <f t="shared" ca="1" si="5"/>
        <v>-</v>
      </c>
      <c r="W10" s="337" t="s">
        <v>32</v>
      </c>
      <c r="X10" s="337" t="s">
        <v>140</v>
      </c>
      <c r="Y10" s="337" t="s">
        <v>4</v>
      </c>
      <c r="Z10" s="148" t="str">
        <f t="shared" ca="1" si="5"/>
        <v>M</v>
      </c>
      <c r="AA10" s="148" t="str">
        <f t="shared" ca="1" si="5"/>
        <v>M</v>
      </c>
      <c r="AB10" s="148" t="str">
        <f t="shared" ca="1" si="5"/>
        <v>N</v>
      </c>
      <c r="AC10" s="148" t="str">
        <f t="shared" ca="1" si="5"/>
        <v>N</v>
      </c>
      <c r="AD10" s="148" t="str">
        <f t="shared" ca="1" si="5"/>
        <v>-</v>
      </c>
      <c r="AE10" s="148" t="str">
        <f t="shared" ca="1" si="5"/>
        <v>-</v>
      </c>
      <c r="AF10" s="148" t="str">
        <f t="shared" ca="1" si="5"/>
        <v>L</v>
      </c>
      <c r="AG10" s="148" t="str">
        <f t="shared" ca="1" si="5"/>
        <v>M</v>
      </c>
      <c r="AH10" s="148" t="str">
        <f t="shared" ca="1" si="37"/>
        <v>M</v>
      </c>
      <c r="AI10" s="148" t="str">
        <f t="shared" ca="1" si="38"/>
        <v/>
      </c>
      <c r="AJ10" s="148"/>
      <c r="AK10" s="148"/>
      <c r="AL10" s="129"/>
      <c r="AM10" s="111">
        <f>VLOOKUP($E10,Plantilla!D:F,3,FALSE)</f>
        <v>1</v>
      </c>
      <c r="AN10" s="140">
        <f t="shared" ca="1" si="39"/>
        <v>10</v>
      </c>
      <c r="AO10" s="133">
        <f t="shared" ca="1" si="6"/>
        <v>0</v>
      </c>
      <c r="AP10" s="132">
        <f t="shared" ca="1" si="6"/>
        <v>6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40"/>
        <v>6</v>
      </c>
      <c r="BL10" s="110">
        <f t="shared" ca="1" si="41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70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60</v>
      </c>
      <c r="BO10" s="194">
        <f t="shared" ca="1" si="42"/>
        <v>76.2</v>
      </c>
      <c r="BP10" s="195">
        <f t="shared" ca="1" si="43"/>
        <v>146.19999999999999</v>
      </c>
      <c r="BQ10" s="149">
        <f t="shared" ca="1" si="8"/>
        <v>26</v>
      </c>
      <c r="BR10" s="137">
        <f t="shared" ca="1" si="9"/>
        <v>0</v>
      </c>
      <c r="BS10" s="136">
        <f t="shared" ca="1" si="10"/>
        <v>9</v>
      </c>
      <c r="BT10" s="137">
        <f t="shared" ca="1" si="11"/>
        <v>0</v>
      </c>
      <c r="BU10" s="136">
        <f t="shared" ca="1" si="12"/>
        <v>0</v>
      </c>
      <c r="BV10" s="137">
        <f t="shared" ca="1" si="13"/>
        <v>0</v>
      </c>
      <c r="BW10" s="136">
        <f t="shared" ca="1" si="14"/>
        <v>0</v>
      </c>
      <c r="BX10" s="137">
        <f t="shared" ca="1" si="15"/>
        <v>0</v>
      </c>
      <c r="BY10" s="136">
        <f t="shared" ca="1" si="16"/>
        <v>0</v>
      </c>
      <c r="BZ10" s="137">
        <f t="shared" ca="1" si="17"/>
        <v>0</v>
      </c>
      <c r="CA10" s="136">
        <f t="shared" ca="1" si="18"/>
        <v>0</v>
      </c>
      <c r="CB10" s="137">
        <f t="shared" ca="1" si="19"/>
        <v>0</v>
      </c>
      <c r="CC10" s="136">
        <f t="shared" ca="1" si="20"/>
        <v>0</v>
      </c>
      <c r="CD10" s="137">
        <f t="shared" ca="1" si="21"/>
        <v>0</v>
      </c>
      <c r="CE10" s="136">
        <f t="shared" ca="1" si="22"/>
        <v>0</v>
      </c>
      <c r="CF10" s="137">
        <f t="shared" ca="1" si="23"/>
        <v>0</v>
      </c>
      <c r="CG10" s="136">
        <f t="shared" ca="1" si="24"/>
        <v>0</v>
      </c>
      <c r="CH10" s="137">
        <f t="shared" ca="1" si="25"/>
        <v>0</v>
      </c>
      <c r="CI10" s="136">
        <f t="shared" ca="1" si="26"/>
        <v>0</v>
      </c>
      <c r="CJ10" s="137">
        <f t="shared" ca="1" si="27"/>
        <v>0</v>
      </c>
      <c r="CK10" s="136">
        <f t="shared" ca="1" si="28"/>
        <v>0</v>
      </c>
      <c r="CL10" s="137">
        <f t="shared" ca="1" si="29"/>
        <v>0</v>
      </c>
      <c r="CM10" s="136">
        <f t="shared" ca="1" si="30"/>
        <v>0</v>
      </c>
      <c r="CN10" s="110">
        <f t="shared" ca="1" si="44"/>
        <v>9</v>
      </c>
      <c r="CO10" s="110">
        <f t="shared" ca="1" si="31"/>
        <v>182</v>
      </c>
      <c r="CP10" s="110">
        <f t="shared" ca="1" si="32"/>
        <v>90</v>
      </c>
      <c r="CQ10" s="198">
        <f t="shared" ca="1" si="33"/>
        <v>114.30000000000001</v>
      </c>
      <c r="CR10" s="199">
        <f t="shared" ca="1" si="34"/>
        <v>296.29999999999995</v>
      </c>
      <c r="CS10" s="215">
        <f t="shared" ca="1" si="50"/>
        <v>28</v>
      </c>
      <c r="CT10" s="216">
        <f t="shared" ca="1" si="45"/>
        <v>0</v>
      </c>
      <c r="CU10" s="217">
        <f ca="1">INDEX(INDIRECT(CU$1),MATCH($E10,INDIRECT($BQ$2))) + (CS10*30)/[1]PATRÓN!$N$4 - CT10</f>
        <v>4.8493150684931505</v>
      </c>
      <c r="CV10" s="217">
        <f ca="1">(CS10*6)/PATRÓN!$N$4</f>
        <v>0.46027397260273972</v>
      </c>
      <c r="CW10" s="216">
        <f t="shared" ca="1" si="46"/>
        <v>0</v>
      </c>
      <c r="CX10" s="219">
        <f t="shared" ca="1" si="47"/>
        <v>0</v>
      </c>
      <c r="CY10" s="230">
        <f t="shared" ca="1" si="48"/>
        <v>0</v>
      </c>
      <c r="CZ10" s="227">
        <f ca="1">(PATRÓN!$A$5*(CS10-CT10))/(PATRÓN!$N$4-30)*AM10</f>
        <v>137.28358208955223</v>
      </c>
      <c r="DA10" s="211">
        <f t="shared" ca="1" si="35"/>
        <v>8.9164179104477626</v>
      </c>
      <c r="DB10" s="211">
        <f t="shared" ca="1" si="49"/>
        <v>289.27611940298505</v>
      </c>
      <c r="DC10" s="212">
        <f t="shared" ca="1" si="36"/>
        <v>7.0238805970149087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>
        <f>Plantilla!C12</f>
        <v>0</v>
      </c>
      <c r="E11" s="67">
        <v>5</v>
      </c>
      <c r="F11" s="271" t="s">
        <v>170</v>
      </c>
      <c r="G11" s="148" t="str">
        <f t="shared" ca="1" si="5"/>
        <v>L</v>
      </c>
      <c r="H11" s="148" t="str">
        <f t="shared" ca="1" si="5"/>
        <v>L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N</v>
      </c>
      <c r="M11" s="148" t="str">
        <f t="shared" ca="1" si="5"/>
        <v>N</v>
      </c>
      <c r="N11" s="148" t="str">
        <f t="shared" ca="1" si="5"/>
        <v>-</v>
      </c>
      <c r="O11" s="148" t="s">
        <v>32</v>
      </c>
      <c r="P11" s="148" t="s">
        <v>140</v>
      </c>
      <c r="Q11" s="337" t="s">
        <v>4</v>
      </c>
      <c r="R11" s="148" t="s">
        <v>4</v>
      </c>
      <c r="S11" s="148" t="s">
        <v>59</v>
      </c>
      <c r="T11" s="337" t="s">
        <v>192</v>
      </c>
      <c r="U11" s="148" t="s">
        <v>4</v>
      </c>
      <c r="V11" s="148" t="s">
        <v>4</v>
      </c>
      <c r="W11" s="148" t="s">
        <v>4</v>
      </c>
      <c r="X11" s="148" t="s">
        <v>32</v>
      </c>
      <c r="Y11" s="148" t="s">
        <v>140</v>
      </c>
      <c r="Z11" s="148" t="s">
        <v>4</v>
      </c>
      <c r="AA11" s="148" t="str">
        <f t="shared" ca="1" si="5"/>
        <v>M</v>
      </c>
      <c r="AB11" s="148" t="str">
        <f t="shared" ca="1" si="5"/>
        <v>M</v>
      </c>
      <c r="AC11" s="148" t="str">
        <f t="shared" ca="1" si="5"/>
        <v>M</v>
      </c>
      <c r="AD11" s="148" t="str">
        <f t="shared" ca="1" si="5"/>
        <v>N</v>
      </c>
      <c r="AE11" s="148" t="str">
        <f t="shared" ca="1" si="5"/>
        <v>N</v>
      </c>
      <c r="AF11" s="148" t="str">
        <f t="shared" ca="1" si="5"/>
        <v>-</v>
      </c>
      <c r="AG11" s="148" t="str">
        <f t="shared" ca="1" si="5"/>
        <v>-</v>
      </c>
      <c r="AH11" s="148" t="str">
        <f t="shared" ca="1" si="37"/>
        <v>L</v>
      </c>
      <c r="AI11" s="148" t="str">
        <f t="shared" ca="1" si="38"/>
        <v/>
      </c>
      <c r="AJ11" s="148"/>
      <c r="AK11" s="148"/>
      <c r="AL11" s="129">
        <v>7</v>
      </c>
      <c r="AM11" s="111">
        <f>VLOOKUP($E11,Plantilla!D:F,3,FALSE)</f>
        <v>1</v>
      </c>
      <c r="AN11" s="140">
        <f t="shared" ca="1" si="39"/>
        <v>6</v>
      </c>
      <c r="AO11" s="133">
        <f t="shared" ca="1" si="6"/>
        <v>0</v>
      </c>
      <c r="AP11" s="132">
        <f t="shared" ca="1" si="6"/>
        <v>6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40"/>
        <v>6</v>
      </c>
      <c r="BL11" s="110">
        <f t="shared" ca="1" si="41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42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2"/>
        <v>76.2</v>
      </c>
      <c r="BP11" s="195">
        <f t="shared" ca="1" si="43"/>
        <v>125.2</v>
      </c>
      <c r="BQ11" s="149">
        <f t="shared" ca="1" si="8"/>
        <v>6</v>
      </c>
      <c r="BR11" s="137">
        <f t="shared" ca="1" si="9"/>
        <v>0</v>
      </c>
      <c r="BS11" s="136">
        <f t="shared" ca="1" si="10"/>
        <v>6</v>
      </c>
      <c r="BT11" s="137">
        <f t="shared" ca="1" si="11"/>
        <v>0</v>
      </c>
      <c r="BU11" s="136">
        <f t="shared" ca="1" si="12"/>
        <v>0</v>
      </c>
      <c r="BV11" s="137">
        <f t="shared" ca="1" si="13"/>
        <v>0</v>
      </c>
      <c r="BW11" s="136">
        <f t="shared" ca="1" si="14"/>
        <v>0</v>
      </c>
      <c r="BX11" s="137">
        <f t="shared" ca="1" si="15"/>
        <v>5</v>
      </c>
      <c r="BY11" s="136">
        <f t="shared" ca="1" si="16"/>
        <v>0</v>
      </c>
      <c r="BZ11" s="137">
        <f t="shared" ca="1" si="17"/>
        <v>0</v>
      </c>
      <c r="CA11" s="136">
        <f t="shared" ca="1" si="18"/>
        <v>0</v>
      </c>
      <c r="CB11" s="137">
        <f t="shared" ca="1" si="19"/>
        <v>0</v>
      </c>
      <c r="CC11" s="136">
        <f t="shared" ca="1" si="20"/>
        <v>0</v>
      </c>
      <c r="CD11" s="137">
        <f t="shared" ca="1" si="21"/>
        <v>0</v>
      </c>
      <c r="CE11" s="136">
        <f t="shared" ca="1" si="22"/>
        <v>0</v>
      </c>
      <c r="CF11" s="137">
        <f t="shared" ca="1" si="23"/>
        <v>0</v>
      </c>
      <c r="CG11" s="136">
        <f t="shared" ca="1" si="24"/>
        <v>5</v>
      </c>
      <c r="CH11" s="137">
        <f t="shared" ca="1" si="25"/>
        <v>0</v>
      </c>
      <c r="CI11" s="136">
        <f t="shared" ca="1" si="26"/>
        <v>0</v>
      </c>
      <c r="CJ11" s="137">
        <f t="shared" ca="1" si="27"/>
        <v>0</v>
      </c>
      <c r="CK11" s="136">
        <f t="shared" ca="1" si="28"/>
        <v>0</v>
      </c>
      <c r="CL11" s="137">
        <f t="shared" ca="1" si="29"/>
        <v>0</v>
      </c>
      <c r="CM11" s="136">
        <f t="shared" ca="1" si="30"/>
        <v>0</v>
      </c>
      <c r="CN11" s="110">
        <f t="shared" ca="1" si="44"/>
        <v>6</v>
      </c>
      <c r="CO11" s="110">
        <f t="shared" ca="1" si="31"/>
        <v>114.5</v>
      </c>
      <c r="CP11" s="110">
        <f t="shared" ca="1" si="32"/>
        <v>60</v>
      </c>
      <c r="CQ11" s="198">
        <f t="shared" ca="1" si="33"/>
        <v>76.2</v>
      </c>
      <c r="CR11" s="199">
        <f t="shared" ca="1" si="34"/>
        <v>197.7</v>
      </c>
      <c r="CS11" s="215">
        <f t="shared" ca="1" si="50"/>
        <v>28</v>
      </c>
      <c r="CT11" s="216">
        <f t="shared" ca="1" si="45"/>
        <v>0</v>
      </c>
      <c r="CU11" s="217">
        <f ca="1">INDEX(INDIRECT(CU$1),MATCH($E11,INDIRECT($BQ$2))) + (CS11*30)/[1]PATRÓN!$N$4 - CT11</f>
        <v>4.8493150684931505</v>
      </c>
      <c r="CV11" s="217">
        <f ca="1">(CS11*6)/PATRÓN!$N$4</f>
        <v>0.46027397260273972</v>
      </c>
      <c r="CW11" s="216">
        <f t="shared" ca="1" si="46"/>
        <v>1</v>
      </c>
      <c r="CX11" s="219">
        <f t="shared" ca="1" si="47"/>
        <v>0</v>
      </c>
      <c r="CY11" s="230">
        <f t="shared" ca="1" si="48"/>
        <v>0</v>
      </c>
      <c r="CZ11" s="227">
        <f ca="1">(PATRÓN!$A$5*(CS11-CT11))/(PATRÓN!$N$4-30)*AM11</f>
        <v>137.28358208955223</v>
      </c>
      <c r="DA11" s="211">
        <f t="shared" ca="1" si="35"/>
        <v>-12.083582089552223</v>
      </c>
      <c r="DB11" s="211">
        <f t="shared" ca="1" si="49"/>
        <v>289.27611940298505</v>
      </c>
      <c r="DC11" s="212">
        <f t="shared" ca="1" si="36"/>
        <v>-91.576119402985057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>
        <f>Plantilla!C13</f>
        <v>0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-</v>
      </c>
      <c r="H12" s="148" t="str">
        <f t="shared" ca="1" si="5"/>
        <v>-</v>
      </c>
      <c r="I12" s="337" t="s">
        <v>32</v>
      </c>
      <c r="J12" s="337" t="s">
        <v>140</v>
      </c>
      <c r="K12" s="337" t="s">
        <v>4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N</v>
      </c>
      <c r="O12" s="148" t="str">
        <f t="shared" ca="1" si="5"/>
        <v>N</v>
      </c>
      <c r="P12" s="148" t="str">
        <f t="shared" ca="1" si="5"/>
        <v>-</v>
      </c>
      <c r="Q12" s="148" t="str">
        <f t="shared" ca="1" si="5"/>
        <v>-</v>
      </c>
      <c r="R12" s="148" t="str">
        <f t="shared" ca="1" si="5"/>
        <v>L</v>
      </c>
      <c r="S12" s="148" t="str">
        <f t="shared" ca="1" si="5"/>
        <v>M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M</v>
      </c>
      <c r="W12" s="148" t="str">
        <f t="shared" ca="1" si="5"/>
        <v>N</v>
      </c>
      <c r="X12" s="148" t="str">
        <f t="shared" ca="1" si="5"/>
        <v>N</v>
      </c>
      <c r="Y12" s="148" t="str">
        <f t="shared" ca="1" si="5"/>
        <v>-</v>
      </c>
      <c r="Z12" s="148" t="str">
        <f t="shared" ca="1" si="5"/>
        <v>-</v>
      </c>
      <c r="AA12" s="337" t="s">
        <v>32</v>
      </c>
      <c r="AB12" s="337" t="s">
        <v>140</v>
      </c>
      <c r="AC12" s="148" t="str">
        <f t="shared" ca="1" si="5"/>
        <v>L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N</v>
      </c>
      <c r="AG12" s="148" t="str">
        <f t="shared" ca="1" si="5"/>
        <v>-</v>
      </c>
      <c r="AH12" s="148" t="str">
        <f t="shared" ca="1" si="37"/>
        <v>L</v>
      </c>
      <c r="AI12" s="148" t="str">
        <f t="shared" ca="1" si="38"/>
        <v/>
      </c>
      <c r="AJ12" s="148"/>
      <c r="AK12" s="148"/>
      <c r="AL12" s="129"/>
      <c r="AM12" s="111">
        <f>VLOOKUP($E12,Plantilla!D:F,3,FALSE)</f>
        <v>1</v>
      </c>
      <c r="AN12" s="140">
        <f t="shared" ca="1" si="39"/>
        <v>8</v>
      </c>
      <c r="AO12" s="133">
        <f t="shared" ca="1" si="6"/>
        <v>0</v>
      </c>
      <c r="AP12" s="132">
        <f t="shared" ca="1" si="6"/>
        <v>7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40"/>
        <v>7</v>
      </c>
      <c r="BL12" s="110">
        <f t="shared" ca="1" si="41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56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70</v>
      </c>
      <c r="BO12" s="194">
        <f t="shared" ca="1" si="42"/>
        <v>88.9</v>
      </c>
      <c r="BP12" s="195">
        <f t="shared" ca="1" si="43"/>
        <v>144.9</v>
      </c>
      <c r="BQ12" s="149">
        <f t="shared" ca="1" si="8"/>
        <v>21</v>
      </c>
      <c r="BR12" s="137">
        <f t="shared" ca="1" si="9"/>
        <v>0</v>
      </c>
      <c r="BS12" s="136">
        <f t="shared" ca="1" si="10"/>
        <v>11</v>
      </c>
      <c r="BT12" s="137">
        <f t="shared" ca="1" si="11"/>
        <v>0</v>
      </c>
      <c r="BU12" s="136">
        <f t="shared" ca="1" si="12"/>
        <v>0</v>
      </c>
      <c r="BV12" s="137">
        <f t="shared" ca="1" si="13"/>
        <v>0</v>
      </c>
      <c r="BW12" s="136">
        <f t="shared" ca="1" si="14"/>
        <v>0</v>
      </c>
      <c r="BX12" s="137">
        <f t="shared" ca="1" si="15"/>
        <v>0</v>
      </c>
      <c r="BY12" s="136">
        <f t="shared" ca="1" si="16"/>
        <v>0</v>
      </c>
      <c r="BZ12" s="137">
        <f t="shared" ca="1" si="17"/>
        <v>0</v>
      </c>
      <c r="CA12" s="136">
        <f t="shared" ca="1" si="18"/>
        <v>0</v>
      </c>
      <c r="CB12" s="137">
        <f t="shared" ca="1" si="19"/>
        <v>0</v>
      </c>
      <c r="CC12" s="136">
        <f t="shared" ca="1" si="20"/>
        <v>0</v>
      </c>
      <c r="CD12" s="137">
        <f t="shared" ca="1" si="21"/>
        <v>0</v>
      </c>
      <c r="CE12" s="136">
        <f t="shared" ca="1" si="22"/>
        <v>0</v>
      </c>
      <c r="CF12" s="137">
        <f t="shared" ca="1" si="23"/>
        <v>0</v>
      </c>
      <c r="CG12" s="136">
        <f t="shared" ca="1" si="24"/>
        <v>0</v>
      </c>
      <c r="CH12" s="137">
        <f t="shared" ca="1" si="25"/>
        <v>0</v>
      </c>
      <c r="CI12" s="136">
        <f t="shared" ca="1" si="26"/>
        <v>0</v>
      </c>
      <c r="CJ12" s="137">
        <f t="shared" ca="1" si="27"/>
        <v>0</v>
      </c>
      <c r="CK12" s="136">
        <f t="shared" ca="1" si="28"/>
        <v>0</v>
      </c>
      <c r="CL12" s="137">
        <f t="shared" ca="1" si="29"/>
        <v>0</v>
      </c>
      <c r="CM12" s="136">
        <f t="shared" ca="1" si="30"/>
        <v>0</v>
      </c>
      <c r="CN12" s="110">
        <f t="shared" ca="1" si="44"/>
        <v>11</v>
      </c>
      <c r="CO12" s="110">
        <f t="shared" ca="1" si="31"/>
        <v>147</v>
      </c>
      <c r="CP12" s="110">
        <f t="shared" ca="1" si="32"/>
        <v>110</v>
      </c>
      <c r="CQ12" s="198">
        <f t="shared" ca="1" si="33"/>
        <v>139.69999999999999</v>
      </c>
      <c r="CR12" s="199">
        <f t="shared" ca="1" si="34"/>
        <v>286.70000000000005</v>
      </c>
      <c r="CS12" s="215">
        <f t="shared" ca="1" si="50"/>
        <v>28</v>
      </c>
      <c r="CT12" s="216">
        <f t="shared" ca="1" si="45"/>
        <v>0</v>
      </c>
      <c r="CU12" s="217">
        <f ca="1">INDEX(INDIRECT(CU$1),MATCH($E12,INDIRECT($BQ$2))) + (CS12*30)/[1]PATRÓN!$N$4 - CT12</f>
        <v>4.8493150684931505</v>
      </c>
      <c r="CV12" s="217">
        <f ca="1">(CS12*6)/PATRÓN!$N$4</f>
        <v>0.46027397260273972</v>
      </c>
      <c r="CW12" s="216">
        <f t="shared" ca="1" si="46"/>
        <v>0</v>
      </c>
      <c r="CX12" s="219">
        <f t="shared" ca="1" si="47"/>
        <v>0</v>
      </c>
      <c r="CY12" s="230">
        <f t="shared" ca="1" si="48"/>
        <v>0</v>
      </c>
      <c r="CZ12" s="227">
        <f ca="1">(PATRÓN!$A$5*(CS12-CT12))/(PATRÓN!$N$4-30)*AM12</f>
        <v>137.28358208955223</v>
      </c>
      <c r="DA12" s="211">
        <f t="shared" ca="1" si="35"/>
        <v>7.6164179104477796</v>
      </c>
      <c r="DB12" s="211">
        <f t="shared" ca="1" si="49"/>
        <v>289.27611940298505</v>
      </c>
      <c r="DC12" s="212">
        <f t="shared" ca="1" si="36"/>
        <v>-2.5761194029850003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>
        <f>Plantilla!C14</f>
        <v>0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N</v>
      </c>
      <c r="H13" s="337" t="s">
        <v>140</v>
      </c>
      <c r="I13" s="337" t="str">
        <f t="shared" ca="1" si="5"/>
        <v>-</v>
      </c>
      <c r="J13" s="338" t="s">
        <v>5</v>
      </c>
      <c r="K13" s="148" t="str">
        <f t="shared" ca="1" si="5"/>
        <v>L</v>
      </c>
      <c r="L13" s="338" t="s">
        <v>4</v>
      </c>
      <c r="M13" s="148" t="str">
        <f t="shared" ca="1" si="5"/>
        <v>M</v>
      </c>
      <c r="N13" s="148" t="str">
        <f t="shared" ca="1" si="5"/>
        <v>M</v>
      </c>
      <c r="O13" s="148" t="str">
        <f t="shared" ca="1" si="5"/>
        <v>M</v>
      </c>
      <c r="P13" s="148" t="str">
        <f t="shared" ca="1" si="5"/>
        <v>N</v>
      </c>
      <c r="Q13" s="148" t="str">
        <f t="shared" ca="1" si="5"/>
        <v>N</v>
      </c>
      <c r="R13" s="148" t="str">
        <f t="shared" ca="1" si="5"/>
        <v>-</v>
      </c>
      <c r="S13" s="148" t="str">
        <f t="shared" ca="1" si="5"/>
        <v>-</v>
      </c>
      <c r="T13" s="148" t="str">
        <f t="shared" ca="1" si="5"/>
        <v>L</v>
      </c>
      <c r="U13" s="148" t="str">
        <f t="shared" ca="1" si="5"/>
        <v>L</v>
      </c>
      <c r="V13" s="148" t="str">
        <f t="shared" ca="1" si="5"/>
        <v>L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N</v>
      </c>
      <c r="Z13" s="148" t="str">
        <f t="shared" ca="1" si="5"/>
        <v>-</v>
      </c>
      <c r="AA13" s="148" t="str">
        <f t="shared" ca="1" si="5"/>
        <v>L</v>
      </c>
      <c r="AB13" s="148" t="str">
        <f t="shared" ca="1" si="5"/>
        <v>M</v>
      </c>
      <c r="AC13" s="148" t="str">
        <f t="shared" ca="1" si="5"/>
        <v>M</v>
      </c>
      <c r="AD13" s="148" t="str">
        <f t="shared" ca="1" si="5"/>
        <v>M</v>
      </c>
      <c r="AE13" s="148" t="str">
        <f t="shared" ca="1" si="5"/>
        <v>L</v>
      </c>
      <c r="AF13" s="148" t="str">
        <f t="shared" ca="1" si="5"/>
        <v>M</v>
      </c>
      <c r="AG13" s="148" t="str">
        <f t="shared" ca="1" si="5"/>
        <v>M</v>
      </c>
      <c r="AH13" s="148" t="str">
        <f t="shared" ca="1" si="37"/>
        <v>M</v>
      </c>
      <c r="AI13" s="148" t="str">
        <f t="shared" ca="1" si="38"/>
        <v/>
      </c>
      <c r="AJ13" s="148"/>
      <c r="AK13" s="148"/>
      <c r="AL13" s="129"/>
      <c r="AM13" s="111">
        <f>VLOOKUP($E13,Plantilla!D:F,3,FALSE)</f>
        <v>1</v>
      </c>
      <c r="AN13" s="140">
        <f t="shared" ca="1" si="39"/>
        <v>12</v>
      </c>
      <c r="AO13" s="133">
        <f t="shared" ca="1" si="6"/>
        <v>0</v>
      </c>
      <c r="AP13" s="132">
        <f t="shared" ca="1" si="6"/>
        <v>4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40"/>
        <v>4</v>
      </c>
      <c r="BL13" s="110">
        <f t="shared" ca="1" si="41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84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40</v>
      </c>
      <c r="BO13" s="194">
        <f t="shared" ca="1" si="42"/>
        <v>50.8</v>
      </c>
      <c r="BP13" s="195">
        <f t="shared" ca="1" si="43"/>
        <v>134.80000000000001</v>
      </c>
      <c r="BQ13" s="149">
        <f t="shared" ca="1" si="8"/>
        <v>28</v>
      </c>
      <c r="BR13" s="137">
        <f t="shared" ca="1" si="9"/>
        <v>0</v>
      </c>
      <c r="BS13" s="136">
        <f t="shared" ca="1" si="10"/>
        <v>9</v>
      </c>
      <c r="BT13" s="137">
        <f t="shared" ca="1" si="11"/>
        <v>0</v>
      </c>
      <c r="BU13" s="136">
        <f t="shared" ca="1" si="12"/>
        <v>0</v>
      </c>
      <c r="BV13" s="137">
        <f t="shared" ca="1" si="13"/>
        <v>0</v>
      </c>
      <c r="BW13" s="136">
        <f t="shared" ca="1" si="14"/>
        <v>0</v>
      </c>
      <c r="BX13" s="137">
        <f t="shared" ca="1" si="15"/>
        <v>0</v>
      </c>
      <c r="BY13" s="136">
        <f t="shared" ca="1" si="16"/>
        <v>0</v>
      </c>
      <c r="BZ13" s="137">
        <f t="shared" ca="1" si="17"/>
        <v>0</v>
      </c>
      <c r="CA13" s="136">
        <f t="shared" ca="1" si="18"/>
        <v>0</v>
      </c>
      <c r="CB13" s="137">
        <f t="shared" ca="1" si="19"/>
        <v>0</v>
      </c>
      <c r="CC13" s="136">
        <f t="shared" ca="1" si="20"/>
        <v>0</v>
      </c>
      <c r="CD13" s="137">
        <f t="shared" ca="1" si="21"/>
        <v>0</v>
      </c>
      <c r="CE13" s="136">
        <f t="shared" ca="1" si="22"/>
        <v>0</v>
      </c>
      <c r="CF13" s="137">
        <f t="shared" ca="1" si="23"/>
        <v>0</v>
      </c>
      <c r="CG13" s="136">
        <f t="shared" ca="1" si="24"/>
        <v>0</v>
      </c>
      <c r="CH13" s="137">
        <f t="shared" ca="1" si="25"/>
        <v>0</v>
      </c>
      <c r="CI13" s="136">
        <f t="shared" ca="1" si="26"/>
        <v>0</v>
      </c>
      <c r="CJ13" s="137">
        <f t="shared" ca="1" si="27"/>
        <v>0</v>
      </c>
      <c r="CK13" s="136">
        <f t="shared" ca="1" si="28"/>
        <v>0</v>
      </c>
      <c r="CL13" s="137">
        <f t="shared" ca="1" si="29"/>
        <v>0</v>
      </c>
      <c r="CM13" s="136">
        <f t="shared" ca="1" si="30"/>
        <v>0</v>
      </c>
      <c r="CN13" s="110">
        <f t="shared" ca="1" si="44"/>
        <v>9</v>
      </c>
      <c r="CO13" s="110">
        <f t="shared" ca="1" si="31"/>
        <v>196</v>
      </c>
      <c r="CP13" s="110">
        <f t="shared" ca="1" si="32"/>
        <v>90</v>
      </c>
      <c r="CQ13" s="198">
        <f t="shared" ca="1" si="33"/>
        <v>114.3</v>
      </c>
      <c r="CR13" s="199">
        <f t="shared" ca="1" si="34"/>
        <v>310.3</v>
      </c>
      <c r="CS13" s="215">
        <f t="shared" ca="1" si="50"/>
        <v>28</v>
      </c>
      <c r="CT13" s="216">
        <f t="shared" ca="1" si="45"/>
        <v>0</v>
      </c>
      <c r="CU13" s="217">
        <f ca="1">INDEX(INDIRECT(CU$1),MATCH($E13,INDIRECT($BQ$2))) + (CS13*30)/[1]PATRÓN!$N$4 - CT13</f>
        <v>4.8493150684931505</v>
      </c>
      <c r="CV13" s="217">
        <f ca="1">(CS13*6)/PATRÓN!$N$4</f>
        <v>0.46027397260273972</v>
      </c>
      <c r="CW13" s="216">
        <f t="shared" ca="1" si="46"/>
        <v>0</v>
      </c>
      <c r="CX13" s="219">
        <f t="shared" ca="1" si="47"/>
        <v>0</v>
      </c>
      <c r="CY13" s="230">
        <f t="shared" ca="1" si="48"/>
        <v>0</v>
      </c>
      <c r="CZ13" s="227">
        <f ca="1">(PATRÓN!$A$5*(CS13-CT13))/(PATRÓN!$N$4-30)*AM13</f>
        <v>137.28358208955223</v>
      </c>
      <c r="DA13" s="211">
        <f t="shared" ca="1" si="35"/>
        <v>-2.4835820895522147</v>
      </c>
      <c r="DB13" s="211">
        <f t="shared" ca="1" si="49"/>
        <v>289.27611940298505</v>
      </c>
      <c r="DC13" s="212">
        <f t="shared" ca="1" si="36"/>
        <v>21.023880597014966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>
        <f>Plantilla!C15</f>
        <v>0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M</v>
      </c>
      <c r="H14" s="148" t="str">
        <f t="shared" ca="1" si="5"/>
        <v>M</v>
      </c>
      <c r="I14" s="337" t="s">
        <v>5</v>
      </c>
      <c r="J14" s="148" t="s">
        <v>4</v>
      </c>
      <c r="K14" s="337" t="s">
        <v>5</v>
      </c>
      <c r="L14" s="337" t="s">
        <v>4</v>
      </c>
      <c r="M14" s="337" t="s">
        <v>4</v>
      </c>
      <c r="N14" s="148" t="str">
        <f t="shared" ca="1" si="5"/>
        <v>L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337" t="s">
        <v>5</v>
      </c>
      <c r="S14" s="337" t="s">
        <v>4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5"/>
        <v>M</v>
      </c>
      <c r="X14" s="148" t="str">
        <f t="shared" ca="1" si="5"/>
        <v>L</v>
      </c>
      <c r="Y14" s="148" t="str">
        <f t="shared" ca="1" si="5"/>
        <v>M</v>
      </c>
      <c r="Z14" s="148" t="s">
        <v>227</v>
      </c>
      <c r="AA14" s="148" t="str">
        <f t="shared" ca="1" si="5"/>
        <v>M</v>
      </c>
      <c r="AB14" s="148" t="str">
        <f t="shared" ca="1" si="5"/>
        <v>L</v>
      </c>
      <c r="AC14" s="148" t="str">
        <f t="shared" ca="1" si="5"/>
        <v>L</v>
      </c>
      <c r="AD14" s="148" t="s">
        <v>190</v>
      </c>
      <c r="AE14" s="148" t="str">
        <f t="shared" ca="1" si="5"/>
        <v>M</v>
      </c>
      <c r="AF14" s="148" t="str">
        <f t="shared" ca="1" si="5"/>
        <v>M</v>
      </c>
      <c r="AG14" s="337" t="s">
        <v>5</v>
      </c>
      <c r="AH14" s="337" t="s">
        <v>5</v>
      </c>
      <c r="AI14" s="148" t="str">
        <f t="shared" ca="1" si="38"/>
        <v/>
      </c>
      <c r="AJ14" s="148"/>
      <c r="AK14" s="148"/>
      <c r="AL14" s="129"/>
      <c r="AM14" s="111">
        <f>VLOOKUP($E14,Plantilla!D:F,3,FALSE)</f>
        <v>1</v>
      </c>
      <c r="AN14" s="140">
        <f t="shared" ca="1" si="39"/>
        <v>16</v>
      </c>
      <c r="AO14" s="133">
        <f t="shared" ca="1" si="6"/>
        <v>0</v>
      </c>
      <c r="AP14" s="132">
        <f t="shared" ca="1" si="6"/>
        <v>0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2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40"/>
        <v>0</v>
      </c>
      <c r="BL14" s="110">
        <f t="shared" ca="1" si="41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127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0</v>
      </c>
      <c r="BO14" s="194">
        <f t="shared" ca="1" si="42"/>
        <v>0</v>
      </c>
      <c r="BP14" s="195">
        <f t="shared" ca="1" si="43"/>
        <v>127</v>
      </c>
      <c r="BQ14" s="149">
        <f t="shared" ca="1" si="8"/>
        <v>29</v>
      </c>
      <c r="BR14" s="137">
        <f t="shared" ca="1" si="9"/>
        <v>0</v>
      </c>
      <c r="BS14" s="136">
        <f t="shared" ca="1" si="10"/>
        <v>5</v>
      </c>
      <c r="BT14" s="137">
        <f t="shared" ca="1" si="11"/>
        <v>0</v>
      </c>
      <c r="BU14" s="136">
        <f t="shared" ca="1" si="12"/>
        <v>0</v>
      </c>
      <c r="BV14" s="137">
        <f t="shared" ca="1" si="13"/>
        <v>0</v>
      </c>
      <c r="BW14" s="136">
        <f t="shared" ca="1" si="14"/>
        <v>0</v>
      </c>
      <c r="BX14" s="137">
        <f t="shared" ca="1" si="15"/>
        <v>0</v>
      </c>
      <c r="BY14" s="136">
        <f t="shared" ca="1" si="16"/>
        <v>0</v>
      </c>
      <c r="BZ14" s="137">
        <f t="shared" ca="1" si="17"/>
        <v>0</v>
      </c>
      <c r="CA14" s="136">
        <f t="shared" ca="1" si="18"/>
        <v>0</v>
      </c>
      <c r="CB14" s="137">
        <f t="shared" ca="1" si="19"/>
        <v>0</v>
      </c>
      <c r="CC14" s="136">
        <f t="shared" ca="1" si="20"/>
        <v>0</v>
      </c>
      <c r="CD14" s="137">
        <f t="shared" ca="1" si="21"/>
        <v>0</v>
      </c>
      <c r="CE14" s="136">
        <f t="shared" ca="1" si="22"/>
        <v>0</v>
      </c>
      <c r="CF14" s="137">
        <f t="shared" ca="1" si="23"/>
        <v>0</v>
      </c>
      <c r="CG14" s="136">
        <f t="shared" ca="1" si="24"/>
        <v>3</v>
      </c>
      <c r="CH14" s="137">
        <f t="shared" ca="1" si="25"/>
        <v>0</v>
      </c>
      <c r="CI14" s="136">
        <f t="shared" ca="1" si="26"/>
        <v>0</v>
      </c>
      <c r="CJ14" s="137">
        <f t="shared" ca="1" si="27"/>
        <v>0</v>
      </c>
      <c r="CK14" s="136">
        <f t="shared" ca="1" si="28"/>
        <v>0</v>
      </c>
      <c r="CL14" s="137">
        <f t="shared" ca="1" si="29"/>
        <v>0</v>
      </c>
      <c r="CM14" s="136">
        <f t="shared" ca="1" si="30"/>
        <v>0</v>
      </c>
      <c r="CN14" s="110">
        <f t="shared" ca="1" si="44"/>
        <v>5</v>
      </c>
      <c r="CO14" s="110">
        <f t="shared" ca="1" si="31"/>
        <v>225.5</v>
      </c>
      <c r="CP14" s="110">
        <f t="shared" ca="1" si="32"/>
        <v>50</v>
      </c>
      <c r="CQ14" s="198">
        <f t="shared" ca="1" si="33"/>
        <v>63.5</v>
      </c>
      <c r="CR14" s="199">
        <f t="shared" ca="1" si="34"/>
        <v>289</v>
      </c>
      <c r="CS14" s="215">
        <f t="shared" ca="1" si="50"/>
        <v>28</v>
      </c>
      <c r="CT14" s="216">
        <f t="shared" ca="1" si="45"/>
        <v>0</v>
      </c>
      <c r="CU14" s="217">
        <f ca="1">INDEX(INDIRECT(CU$1),MATCH($E14,INDIRECT($BQ$2))) + (CS14*30)/[1]PATRÓN!$N$4 - CT14</f>
        <v>4.8493150684931505</v>
      </c>
      <c r="CV14" s="217">
        <f ca="1">(CS14*6)/PATRÓN!$N$4</f>
        <v>0.46027397260273972</v>
      </c>
      <c r="CW14" s="216">
        <f t="shared" ca="1" si="46"/>
        <v>0</v>
      </c>
      <c r="CX14" s="219">
        <f t="shared" ca="1" si="47"/>
        <v>0</v>
      </c>
      <c r="CY14" s="230">
        <f t="shared" ca="1" si="48"/>
        <v>0</v>
      </c>
      <c r="CZ14" s="227">
        <f ca="1">(PATRÓN!$A$5*(CS14-CT14))/(PATRÓN!$N$4-30)*AM14</f>
        <v>137.28358208955223</v>
      </c>
      <c r="DA14" s="211">
        <f t="shared" ca="1" si="35"/>
        <v>-10.283582089552226</v>
      </c>
      <c r="DB14" s="211">
        <f t="shared" ca="1" si="49"/>
        <v>289.27611940298505</v>
      </c>
      <c r="DC14" s="212">
        <f t="shared" ca="1" si="36"/>
        <v>-0.27611940298504578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>
        <f>Plantilla!C16</f>
        <v>0</v>
      </c>
      <c r="E15" s="67">
        <v>9</v>
      </c>
      <c r="F15" s="349" t="str">
        <f>VLOOKUP(E15,Plantilla!D:E,2,FALSE)</f>
        <v>Patricia Sánz Moya (80%)</v>
      </c>
      <c r="G15" s="148" t="str">
        <f t="shared" ca="1" si="5"/>
        <v>L</v>
      </c>
      <c r="H15" s="148" t="str">
        <f t="shared" ca="1" si="5"/>
        <v>L</v>
      </c>
      <c r="I15" s="148" t="s">
        <v>68</v>
      </c>
      <c r="J15" s="148" t="s">
        <v>68</v>
      </c>
      <c r="K15" s="148" t="s">
        <v>243</v>
      </c>
      <c r="L15" s="148" t="str">
        <f t="shared" ca="1" si="5"/>
        <v>-</v>
      </c>
      <c r="M15" s="148" t="str">
        <f t="shared" ca="1" si="5"/>
        <v>L</v>
      </c>
      <c r="N15" s="148" t="s">
        <v>68</v>
      </c>
      <c r="O15" s="148" t="s">
        <v>68</v>
      </c>
      <c r="P15" s="148" t="s">
        <v>68</v>
      </c>
      <c r="Q15" s="148" t="str">
        <f t="shared" ca="1" si="5"/>
        <v>L</v>
      </c>
      <c r="R15" s="148" t="s">
        <v>4</v>
      </c>
      <c r="S15" s="148" t="s">
        <v>68</v>
      </c>
      <c r="T15" s="148" t="s">
        <v>68</v>
      </c>
      <c r="U15" s="148" t="str">
        <f t="shared" ref="U15:AH38" ca="1" si="51">IF($B15&lt;&gt;0,INDIRECT(ADDRESS($B15+6,10+U$2,1,FALSE,"PATRÓN"),FALSE),"")</f>
        <v>L</v>
      </c>
      <c r="V15" s="148" t="str">
        <f t="shared" ca="1" si="51"/>
        <v>L</v>
      </c>
      <c r="W15" s="148" t="s">
        <v>247</v>
      </c>
      <c r="X15" s="337" t="s">
        <v>4</v>
      </c>
      <c r="Y15" s="338" t="s">
        <v>4</v>
      </c>
      <c r="Z15" s="148" t="str">
        <f t="shared" ca="1" si="51"/>
        <v>N</v>
      </c>
      <c r="AA15" s="148" t="str">
        <f t="shared" ca="1" si="51"/>
        <v>N</v>
      </c>
      <c r="AB15" s="148" t="str">
        <f t="shared" ca="1" si="51"/>
        <v>-</v>
      </c>
      <c r="AC15" s="148" t="str">
        <f t="shared" ca="1" si="51"/>
        <v>-</v>
      </c>
      <c r="AD15" s="148" t="str">
        <f t="shared" ca="1" si="51"/>
        <v>L</v>
      </c>
      <c r="AE15" s="148" t="str">
        <f t="shared" ca="1" si="51"/>
        <v>L</v>
      </c>
      <c r="AF15" s="338" t="s">
        <v>68</v>
      </c>
      <c r="AG15" s="148" t="s">
        <v>68</v>
      </c>
      <c r="AH15" s="338" t="s">
        <v>4</v>
      </c>
      <c r="AI15" s="148" t="str">
        <f t="shared" ca="1" si="38"/>
        <v/>
      </c>
      <c r="AJ15" s="148"/>
      <c r="AK15" s="148"/>
      <c r="AL15" s="129"/>
      <c r="AM15" s="111">
        <f>VLOOKUP($E15,Plantilla!D:F,3,FALSE)</f>
        <v>1</v>
      </c>
      <c r="AN15" s="140">
        <f t="shared" ca="1" si="39"/>
        <v>0</v>
      </c>
      <c r="AO15" s="133">
        <f t="shared" ca="1" si="6"/>
        <v>0</v>
      </c>
      <c r="AP15" s="132">
        <f t="shared" ca="1" si="6"/>
        <v>4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11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40"/>
        <v>4</v>
      </c>
      <c r="BL15" s="110">
        <f t="shared" ca="1" si="41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77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40</v>
      </c>
      <c r="BO15" s="194">
        <f t="shared" ca="1" si="42"/>
        <v>50.8</v>
      </c>
      <c r="BP15" s="195">
        <f t="shared" ca="1" si="43"/>
        <v>127.8</v>
      </c>
      <c r="BQ15" s="149">
        <f t="shared" ca="1" si="8"/>
        <v>0</v>
      </c>
      <c r="BR15" s="137">
        <f t="shared" ca="1" si="9"/>
        <v>0</v>
      </c>
      <c r="BS15" s="136">
        <f t="shared" ca="1" si="10"/>
        <v>10</v>
      </c>
      <c r="BT15" s="137">
        <f t="shared" ca="1" si="11"/>
        <v>0</v>
      </c>
      <c r="BU15" s="136">
        <f t="shared" ca="1" si="12"/>
        <v>0</v>
      </c>
      <c r="BV15" s="137">
        <f t="shared" ca="1" si="13"/>
        <v>0</v>
      </c>
      <c r="BW15" s="136">
        <f t="shared" ca="1" si="14"/>
        <v>0</v>
      </c>
      <c r="BX15" s="137">
        <f t="shared" ca="1" si="15"/>
        <v>16</v>
      </c>
      <c r="BY15" s="136">
        <f t="shared" ca="1" si="16"/>
        <v>0</v>
      </c>
      <c r="BZ15" s="137">
        <f t="shared" ca="1" si="17"/>
        <v>0</v>
      </c>
      <c r="CA15" s="136">
        <f t="shared" ca="1" si="18"/>
        <v>0</v>
      </c>
      <c r="CB15" s="137">
        <f t="shared" ca="1" si="19"/>
        <v>0</v>
      </c>
      <c r="CC15" s="136">
        <f t="shared" ca="1" si="20"/>
        <v>0</v>
      </c>
      <c r="CD15" s="137">
        <f t="shared" ca="1" si="21"/>
        <v>0</v>
      </c>
      <c r="CE15" s="136">
        <f t="shared" ca="1" si="22"/>
        <v>0</v>
      </c>
      <c r="CF15" s="137">
        <f t="shared" ca="1" si="23"/>
        <v>0</v>
      </c>
      <c r="CG15" s="136">
        <f t="shared" ca="1" si="24"/>
        <v>0</v>
      </c>
      <c r="CH15" s="137">
        <f t="shared" ca="1" si="25"/>
        <v>0</v>
      </c>
      <c r="CI15" s="136">
        <f t="shared" ca="1" si="26"/>
        <v>0</v>
      </c>
      <c r="CJ15" s="137">
        <f t="shared" ca="1" si="27"/>
        <v>0</v>
      </c>
      <c r="CK15" s="136">
        <f t="shared" ca="1" si="28"/>
        <v>0</v>
      </c>
      <c r="CL15" s="137">
        <f t="shared" ca="1" si="29"/>
        <v>0</v>
      </c>
      <c r="CM15" s="136">
        <f t="shared" ca="1" si="30"/>
        <v>1</v>
      </c>
      <c r="CN15" s="110">
        <f t="shared" ca="1" si="44"/>
        <v>10</v>
      </c>
      <c r="CO15" s="110">
        <f t="shared" ca="1" si="31"/>
        <v>119.5</v>
      </c>
      <c r="CP15" s="110">
        <f t="shared" ca="1" si="32"/>
        <v>100</v>
      </c>
      <c r="CQ15" s="198">
        <f t="shared" ca="1" si="33"/>
        <v>127</v>
      </c>
      <c r="CR15" s="199">
        <f t="shared" ca="1" si="34"/>
        <v>246.5</v>
      </c>
      <c r="CS15" s="215">
        <f t="shared" ca="1" si="50"/>
        <v>28</v>
      </c>
      <c r="CT15" s="216">
        <f t="shared" ca="1" si="45"/>
        <v>0</v>
      </c>
      <c r="CU15" s="217">
        <f ca="1">INDEX(INDIRECT(CU$1),MATCH($E15,INDIRECT($BQ$2))) + (CS15*30)/[1]PATRÓN!$N$4 - CT15</f>
        <v>4.8493150684931505</v>
      </c>
      <c r="CV15" s="217">
        <f ca="1">(CS15*6)/PATRÓN!$N$4</f>
        <v>0.46027397260273972</v>
      </c>
      <c r="CW15" s="216">
        <f t="shared" ca="1" si="46"/>
        <v>0</v>
      </c>
      <c r="CX15" s="219">
        <f t="shared" ca="1" si="47"/>
        <v>0</v>
      </c>
      <c r="CY15" s="230">
        <f t="shared" ca="1" si="48"/>
        <v>0</v>
      </c>
      <c r="CZ15" s="227">
        <f ca="1">(PATRÓN!$A$5*(CS15-CT15))/(PATRÓN!$N$4-30)*AM15</f>
        <v>137.28358208955223</v>
      </c>
      <c r="DA15" s="211">
        <f t="shared" ca="1" si="35"/>
        <v>-9.4835820895522289</v>
      </c>
      <c r="DB15" s="211">
        <f t="shared" ca="1" si="49"/>
        <v>289.27611940298505</v>
      </c>
      <c r="DC15" s="212">
        <f t="shared" ca="1" si="36"/>
        <v>-42.776119402985046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>
        <f>Plantilla!C17</f>
        <v>0</v>
      </c>
      <c r="E16" s="67">
        <v>10</v>
      </c>
      <c r="F16" s="270" t="str">
        <f>VLOOKUP(E16,Plantilla!D:E,2,FALSE)</f>
        <v>Débora Gómez Da Veiga</v>
      </c>
      <c r="G16" s="148" t="str">
        <f t="shared" ref="G16:V31" ca="1" si="52">IF($B16&lt;&gt;0,INDIRECT(ADDRESS($B16+6,10+G$2,1,FALSE,"PATRÓN"),FALSE),"")</f>
        <v>M</v>
      </c>
      <c r="H16" s="148" t="str">
        <f t="shared" ca="1" si="52"/>
        <v>M</v>
      </c>
      <c r="I16" s="148" t="s">
        <v>200</v>
      </c>
      <c r="J16" s="148" t="str">
        <f t="shared" ca="1" si="52"/>
        <v>L</v>
      </c>
      <c r="K16" s="148" t="s">
        <v>200</v>
      </c>
      <c r="L16" s="148" t="str">
        <f t="shared" ca="1" si="52"/>
        <v>M</v>
      </c>
      <c r="M16" s="148" t="s">
        <v>200</v>
      </c>
      <c r="N16" s="337" t="s">
        <v>32</v>
      </c>
      <c r="O16" s="337" t="s">
        <v>140</v>
      </c>
      <c r="P16" s="148" t="s">
        <v>200</v>
      </c>
      <c r="Q16" s="148" t="str">
        <f t="shared" ca="1" si="52"/>
        <v>M</v>
      </c>
      <c r="R16" s="337" t="s">
        <v>5</v>
      </c>
      <c r="S16" s="337" t="s">
        <v>4</v>
      </c>
      <c r="T16" s="148" t="s">
        <v>200</v>
      </c>
      <c r="U16" s="337" t="s">
        <v>32</v>
      </c>
      <c r="V16" s="337" t="s">
        <v>32</v>
      </c>
      <c r="W16" s="337" t="s">
        <v>140</v>
      </c>
      <c r="X16" s="337" t="s">
        <v>140</v>
      </c>
      <c r="Y16" s="148" t="s">
        <v>200</v>
      </c>
      <c r="Z16" s="148" t="s">
        <v>200</v>
      </c>
      <c r="AA16" s="148" t="s">
        <v>200</v>
      </c>
      <c r="AB16" s="148" t="str">
        <f t="shared" ca="1" si="51"/>
        <v>N</v>
      </c>
      <c r="AC16" s="148" t="str">
        <f t="shared" ca="1" si="51"/>
        <v>N</v>
      </c>
      <c r="AD16" s="148" t="str">
        <f t="shared" ca="1" si="51"/>
        <v>-</v>
      </c>
      <c r="AE16" s="148" t="str">
        <f t="shared" ca="1" si="51"/>
        <v>-</v>
      </c>
      <c r="AF16" s="148" t="s">
        <v>200</v>
      </c>
      <c r="AG16" s="148" t="s">
        <v>200</v>
      </c>
      <c r="AH16" s="337" t="s">
        <v>4</v>
      </c>
      <c r="AI16" s="148" t="str">
        <f t="shared" ca="1" si="38"/>
        <v/>
      </c>
      <c r="AJ16" s="148"/>
      <c r="AK16" s="148"/>
      <c r="AL16" s="129"/>
      <c r="AM16" s="111">
        <f>VLOOKUP($E16,Plantilla!D:F,3,FALSE)</f>
        <v>1</v>
      </c>
      <c r="AN16" s="140">
        <f t="shared" ca="1" si="39"/>
        <v>5</v>
      </c>
      <c r="AO16" s="133">
        <f t="shared" ca="1" si="6"/>
        <v>0</v>
      </c>
      <c r="AP16" s="132">
        <f t="shared" ca="1" si="6"/>
        <v>5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10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40"/>
        <v>5</v>
      </c>
      <c r="BL16" s="110">
        <f t="shared" ca="1" si="41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84.800000000000011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42"/>
        <v>63.5</v>
      </c>
      <c r="BP16" s="195">
        <f t="shared" ca="1" si="43"/>
        <v>148.30000000000001</v>
      </c>
      <c r="BQ16" s="149">
        <f t="shared" ca="1" si="8"/>
        <v>13</v>
      </c>
      <c r="BR16" s="137">
        <f t="shared" ca="1" si="9"/>
        <v>0</v>
      </c>
      <c r="BS16" s="136">
        <f t="shared" ca="1" si="10"/>
        <v>9</v>
      </c>
      <c r="BT16" s="137">
        <f t="shared" ca="1" si="11"/>
        <v>0</v>
      </c>
      <c r="BU16" s="136">
        <f t="shared" ca="1" si="12"/>
        <v>0</v>
      </c>
      <c r="BV16" s="137">
        <f t="shared" ca="1" si="13"/>
        <v>0</v>
      </c>
      <c r="BW16" s="136">
        <f t="shared" ca="1" si="14"/>
        <v>0</v>
      </c>
      <c r="BX16" s="137">
        <f t="shared" ca="1" si="15"/>
        <v>0</v>
      </c>
      <c r="BY16" s="136">
        <f t="shared" ca="1" si="16"/>
        <v>0</v>
      </c>
      <c r="BZ16" s="137">
        <f t="shared" ca="1" si="17"/>
        <v>0</v>
      </c>
      <c r="CA16" s="136">
        <f t="shared" ca="1" si="18"/>
        <v>0</v>
      </c>
      <c r="CB16" s="137">
        <f t="shared" ca="1" si="19"/>
        <v>0</v>
      </c>
      <c r="CC16" s="136">
        <f t="shared" ca="1" si="20"/>
        <v>0</v>
      </c>
      <c r="CD16" s="137">
        <f t="shared" ca="1" si="21"/>
        <v>14</v>
      </c>
      <c r="CE16" s="136">
        <f t="shared" ca="1" si="22"/>
        <v>0</v>
      </c>
      <c r="CF16" s="137">
        <f t="shared" ca="1" si="23"/>
        <v>0</v>
      </c>
      <c r="CG16" s="136">
        <f t="shared" ca="1" si="24"/>
        <v>0</v>
      </c>
      <c r="CH16" s="137">
        <f t="shared" ca="1" si="25"/>
        <v>0</v>
      </c>
      <c r="CI16" s="136">
        <f t="shared" ca="1" si="26"/>
        <v>0</v>
      </c>
      <c r="CJ16" s="137">
        <f t="shared" ca="1" si="27"/>
        <v>0</v>
      </c>
      <c r="CK16" s="136">
        <f t="shared" ca="1" si="28"/>
        <v>0</v>
      </c>
      <c r="CL16" s="137">
        <f t="shared" ca="1" si="29"/>
        <v>0</v>
      </c>
      <c r="CM16" s="136">
        <f t="shared" ca="1" si="30"/>
        <v>0</v>
      </c>
      <c r="CN16" s="110">
        <f t="shared" ca="1" si="44"/>
        <v>9</v>
      </c>
      <c r="CO16" s="110">
        <f t="shared" ca="1" si="31"/>
        <v>160.72000000000003</v>
      </c>
      <c r="CP16" s="110">
        <f t="shared" ca="1" si="32"/>
        <v>90</v>
      </c>
      <c r="CQ16" s="198">
        <f t="shared" ca="1" si="33"/>
        <v>114.3</v>
      </c>
      <c r="CR16" s="199">
        <f t="shared" ca="1" si="34"/>
        <v>296.02</v>
      </c>
      <c r="CS16" s="215">
        <f t="shared" ca="1" si="50"/>
        <v>28</v>
      </c>
      <c r="CT16" s="216">
        <f t="shared" ca="1" si="45"/>
        <v>0</v>
      </c>
      <c r="CU16" s="217">
        <f ca="1">INDEX(INDIRECT(CU$1),MATCH($E16,INDIRECT($BQ$2))) + (CS16*30)/[1]PATRÓN!$N$4 - CT16</f>
        <v>4.8493150684931505</v>
      </c>
      <c r="CV16" s="217">
        <f ca="1">(CS16*6)/PATRÓN!$N$4</f>
        <v>0.46027397260273972</v>
      </c>
      <c r="CW16" s="216">
        <f t="shared" ca="1" si="46"/>
        <v>0</v>
      </c>
      <c r="CX16" s="219">
        <f t="shared" ca="1" si="47"/>
        <v>0</v>
      </c>
      <c r="CY16" s="230">
        <f t="shared" ca="1" si="48"/>
        <v>0</v>
      </c>
      <c r="CZ16" s="227">
        <f ca="1">(PATRÓN!$A$5*(CS16-CT16))/(PATRÓN!$N$4-30)*AM16</f>
        <v>137.28358208955223</v>
      </c>
      <c r="DA16" s="211">
        <f t="shared" ca="1" si="35"/>
        <v>11.016417910447785</v>
      </c>
      <c r="DB16" s="211">
        <f t="shared" ca="1" si="49"/>
        <v>289.27611940298505</v>
      </c>
      <c r="DC16" s="212">
        <f t="shared" ca="1" si="36"/>
        <v>6.743880597014936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>
        <f>Plantilla!C18</f>
        <v>0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2"/>
        <v>L</v>
      </c>
      <c r="H17" s="337" t="s">
        <v>32</v>
      </c>
      <c r="I17" s="337" t="s">
        <v>140</v>
      </c>
      <c r="J17" s="337" t="s">
        <v>4</v>
      </c>
      <c r="K17" s="337" t="s">
        <v>4</v>
      </c>
      <c r="L17" s="148" t="str">
        <f t="shared" ca="1" si="52"/>
        <v>N</v>
      </c>
      <c r="M17" s="148" t="str">
        <f t="shared" ca="1" si="52"/>
        <v>N</v>
      </c>
      <c r="N17" s="148" t="str">
        <f t="shared" ca="1" si="52"/>
        <v>-</v>
      </c>
      <c r="O17" s="148" t="str">
        <f t="shared" ca="1" si="52"/>
        <v>-</v>
      </c>
      <c r="P17" s="148" t="str">
        <f t="shared" ca="1" si="52"/>
        <v>L</v>
      </c>
      <c r="Q17" s="337" t="s">
        <v>4</v>
      </c>
      <c r="R17" s="148" t="str">
        <f t="shared" ca="1" si="52"/>
        <v>M</v>
      </c>
      <c r="S17" s="148" t="str">
        <f t="shared" ca="1" si="52"/>
        <v>M</v>
      </c>
      <c r="T17" s="148" t="str">
        <f t="shared" ca="1" si="52"/>
        <v>M</v>
      </c>
      <c r="U17" s="148" t="s">
        <v>218</v>
      </c>
      <c r="V17" s="148" t="str">
        <f t="shared" ca="1" si="52"/>
        <v>N</v>
      </c>
      <c r="W17" s="148" t="str">
        <f t="shared" ca="1" si="51"/>
        <v>-</v>
      </c>
      <c r="X17" s="148" t="str">
        <f t="shared" ca="1" si="51"/>
        <v>-</v>
      </c>
      <c r="Y17" s="148" t="str">
        <f t="shared" ca="1" si="51"/>
        <v>L</v>
      </c>
      <c r="Z17" s="148" t="str">
        <f t="shared" ca="1" si="51"/>
        <v>M</v>
      </c>
      <c r="AA17" s="148" t="str">
        <f t="shared" ca="1" si="51"/>
        <v>M</v>
      </c>
      <c r="AB17" s="148" t="str">
        <f t="shared" ca="1" si="51"/>
        <v>M</v>
      </c>
      <c r="AC17" s="148" t="str">
        <f t="shared" ca="1" si="51"/>
        <v>M</v>
      </c>
      <c r="AD17" s="148" t="str">
        <f t="shared" ca="1" si="51"/>
        <v>N</v>
      </c>
      <c r="AE17" s="148" t="str">
        <f t="shared" ca="1" si="51"/>
        <v>N</v>
      </c>
      <c r="AF17" s="148" t="str">
        <f t="shared" ca="1" si="51"/>
        <v>-</v>
      </c>
      <c r="AG17" s="148" t="str">
        <f t="shared" ca="1" si="51"/>
        <v>-</v>
      </c>
      <c r="AH17" s="148" t="str">
        <f t="shared" ca="1" si="37"/>
        <v>L</v>
      </c>
      <c r="AI17" s="148" t="str">
        <f t="shared" ca="1" si="38"/>
        <v/>
      </c>
      <c r="AJ17" s="148"/>
      <c r="AK17" s="148"/>
      <c r="AL17" s="129"/>
      <c r="AM17" s="111">
        <f>VLOOKUP($E17,Plantilla!D:F,3,FALSE)</f>
        <v>1</v>
      </c>
      <c r="AN17" s="140">
        <f t="shared" ca="1" si="39"/>
        <v>8</v>
      </c>
      <c r="AO17" s="133">
        <f t="shared" ca="1" si="6"/>
        <v>0</v>
      </c>
      <c r="AP17" s="132">
        <f t="shared" ca="1" si="6"/>
        <v>7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40"/>
        <v>7</v>
      </c>
      <c r="BL17" s="110">
        <f t="shared" ca="1" si="41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56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70</v>
      </c>
      <c r="BO17" s="194">
        <f t="shared" ca="1" si="42"/>
        <v>88.9</v>
      </c>
      <c r="BP17" s="195">
        <f t="shared" ca="1" si="43"/>
        <v>144.9</v>
      </c>
      <c r="BQ17" s="149">
        <f t="shared" ca="1" si="8"/>
        <v>19</v>
      </c>
      <c r="BR17" s="137">
        <f t="shared" ca="1" si="9"/>
        <v>0</v>
      </c>
      <c r="BS17" s="136">
        <f t="shared" ca="1" si="10"/>
        <v>10</v>
      </c>
      <c r="BT17" s="137">
        <f t="shared" ca="1" si="11"/>
        <v>0</v>
      </c>
      <c r="BU17" s="136">
        <f t="shared" ca="1" si="12"/>
        <v>0</v>
      </c>
      <c r="BV17" s="137">
        <f t="shared" ca="1" si="13"/>
        <v>0</v>
      </c>
      <c r="BW17" s="136">
        <f t="shared" ca="1" si="14"/>
        <v>0</v>
      </c>
      <c r="BX17" s="137">
        <f t="shared" ca="1" si="15"/>
        <v>0</v>
      </c>
      <c r="BY17" s="136">
        <f t="shared" ca="1" si="16"/>
        <v>0</v>
      </c>
      <c r="BZ17" s="137">
        <f t="shared" ca="1" si="17"/>
        <v>0</v>
      </c>
      <c r="CA17" s="136">
        <f t="shared" ca="1" si="18"/>
        <v>0</v>
      </c>
      <c r="CB17" s="137">
        <f t="shared" ca="1" si="19"/>
        <v>0</v>
      </c>
      <c r="CC17" s="136">
        <f t="shared" ca="1" si="20"/>
        <v>0</v>
      </c>
      <c r="CD17" s="137">
        <f t="shared" ca="1" si="21"/>
        <v>3</v>
      </c>
      <c r="CE17" s="136">
        <f t="shared" ca="1" si="22"/>
        <v>0</v>
      </c>
      <c r="CF17" s="137">
        <f t="shared" ca="1" si="23"/>
        <v>0</v>
      </c>
      <c r="CG17" s="136">
        <f t="shared" ca="1" si="24"/>
        <v>0</v>
      </c>
      <c r="CH17" s="137">
        <f t="shared" ca="1" si="25"/>
        <v>0</v>
      </c>
      <c r="CI17" s="136">
        <f t="shared" ca="1" si="26"/>
        <v>0</v>
      </c>
      <c r="CJ17" s="137">
        <f t="shared" ca="1" si="27"/>
        <v>0</v>
      </c>
      <c r="CK17" s="136">
        <f t="shared" ca="1" si="28"/>
        <v>0</v>
      </c>
      <c r="CL17" s="137">
        <f t="shared" ca="1" si="29"/>
        <v>0</v>
      </c>
      <c r="CM17" s="136">
        <f t="shared" ca="1" si="30"/>
        <v>0</v>
      </c>
      <c r="CN17" s="110">
        <f t="shared" ca="1" si="44"/>
        <v>10</v>
      </c>
      <c r="CO17" s="110">
        <f t="shared" ca="1" si="31"/>
        <v>147.94</v>
      </c>
      <c r="CP17" s="110">
        <f t="shared" ca="1" si="32"/>
        <v>100</v>
      </c>
      <c r="CQ17" s="198">
        <f t="shared" ca="1" si="33"/>
        <v>127</v>
      </c>
      <c r="CR17" s="199">
        <f t="shared" ca="1" si="34"/>
        <v>274.94</v>
      </c>
      <c r="CS17" s="215">
        <f t="shared" ca="1" si="50"/>
        <v>28</v>
      </c>
      <c r="CT17" s="216">
        <f t="shared" ca="1" si="45"/>
        <v>0</v>
      </c>
      <c r="CU17" s="217">
        <f ca="1">INDEX(INDIRECT(CU$1),MATCH($E17,INDIRECT($BQ$2))) + (CS17*30)/[1]PATRÓN!$N$4 - CT17</f>
        <v>4.8493150684931505</v>
      </c>
      <c r="CV17" s="217">
        <f ca="1">(CS17*6)/PATRÓN!$N$4</f>
        <v>0.46027397260273972</v>
      </c>
      <c r="CW17" s="216">
        <f t="shared" ca="1" si="46"/>
        <v>0</v>
      </c>
      <c r="CX17" s="219">
        <f t="shared" ca="1" si="47"/>
        <v>0</v>
      </c>
      <c r="CY17" s="230">
        <f t="shared" ca="1" si="48"/>
        <v>0</v>
      </c>
      <c r="CZ17" s="227">
        <f ca="1">(PATRÓN!$A$5*(CS17-CT17))/(PATRÓN!$N$4-30)*AM17</f>
        <v>137.28358208955223</v>
      </c>
      <c r="DA17" s="211">
        <f t="shared" ca="1" si="35"/>
        <v>7.6164179104477796</v>
      </c>
      <c r="DB17" s="211">
        <f t="shared" ca="1" si="49"/>
        <v>289.27611940298505</v>
      </c>
      <c r="DC17" s="212">
        <f t="shared" ca="1" si="36"/>
        <v>-14.336119402985048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>
        <f>Plantilla!C19</f>
        <v>0</v>
      </c>
      <c r="E18" s="67">
        <v>12</v>
      </c>
      <c r="F18" s="271" t="str">
        <f>VLOOKUP(E18,Plantilla!D:E,2,FALSE)</f>
        <v>Gema Gómez Treitas</v>
      </c>
      <c r="G18" s="148" t="str">
        <f t="shared" ca="1" si="52"/>
        <v>-</v>
      </c>
      <c r="H18" s="148" t="str">
        <f t="shared" ca="1" si="52"/>
        <v>-</v>
      </c>
      <c r="I18" s="148" t="str">
        <f t="shared" ca="1" si="52"/>
        <v>L</v>
      </c>
      <c r="J18" s="148" t="str">
        <f t="shared" ca="1" si="52"/>
        <v>L</v>
      </c>
      <c r="K18" s="148" t="str">
        <f t="shared" ca="1" si="52"/>
        <v>M</v>
      </c>
      <c r="L18" s="148" t="s">
        <v>190</v>
      </c>
      <c r="M18" s="148" t="str">
        <f t="shared" ca="1" si="52"/>
        <v>M</v>
      </c>
      <c r="N18" s="148" t="str">
        <f t="shared" ca="1" si="52"/>
        <v>N</v>
      </c>
      <c r="O18" s="148" t="str">
        <f t="shared" ca="1" si="52"/>
        <v>N</v>
      </c>
      <c r="P18" s="148" t="str">
        <f t="shared" ca="1" si="52"/>
        <v>-</v>
      </c>
      <c r="Q18" s="148" t="str">
        <f t="shared" ca="1" si="52"/>
        <v>-</v>
      </c>
      <c r="R18" s="148" t="str">
        <f t="shared" ca="1" si="52"/>
        <v>L</v>
      </c>
      <c r="S18" s="148" t="str">
        <f t="shared" ca="1" si="52"/>
        <v>M</v>
      </c>
      <c r="T18" s="148" t="str">
        <f t="shared" ca="1" si="52"/>
        <v>M</v>
      </c>
      <c r="U18" s="148" t="str">
        <f t="shared" ca="1" si="52"/>
        <v>M</v>
      </c>
      <c r="V18" s="148" t="str">
        <f t="shared" ca="1" si="52"/>
        <v>M</v>
      </c>
      <c r="W18" s="148" t="str">
        <f t="shared" ca="1" si="51"/>
        <v>N</v>
      </c>
      <c r="X18" s="148" t="str">
        <f t="shared" ca="1" si="51"/>
        <v>N</v>
      </c>
      <c r="Y18" s="148" t="str">
        <f t="shared" ca="1" si="51"/>
        <v>-</v>
      </c>
      <c r="Z18" s="148" t="str">
        <f t="shared" ca="1" si="51"/>
        <v>-</v>
      </c>
      <c r="AA18" s="148" t="str">
        <f t="shared" ca="1" si="51"/>
        <v>L</v>
      </c>
      <c r="AB18" s="148" t="str">
        <f t="shared" ca="1" si="51"/>
        <v>L</v>
      </c>
      <c r="AC18" s="148" t="str">
        <f t="shared" ca="1" si="51"/>
        <v>L</v>
      </c>
      <c r="AD18" s="148" t="s">
        <v>190</v>
      </c>
      <c r="AE18" s="148" t="str">
        <f t="shared" ca="1" si="51"/>
        <v>M</v>
      </c>
      <c r="AF18" s="338" t="s">
        <v>4</v>
      </c>
      <c r="AG18" s="148" t="str">
        <f t="shared" ca="1" si="51"/>
        <v>M</v>
      </c>
      <c r="AH18" s="338" t="s">
        <v>5</v>
      </c>
      <c r="AI18" s="148" t="str">
        <f t="shared" ca="1" si="38"/>
        <v/>
      </c>
      <c r="AJ18" s="148"/>
      <c r="AK18" s="148"/>
      <c r="AL18" s="130"/>
      <c r="AM18" s="111">
        <f>VLOOKUP($E18,Plantilla!D:F,3,FALSE)</f>
        <v>1</v>
      </c>
      <c r="AN18" s="140">
        <f t="shared" ca="1" si="39"/>
        <v>9</v>
      </c>
      <c r="AO18" s="133">
        <f t="shared" ca="1" si="6"/>
        <v>0</v>
      </c>
      <c r="AP18" s="132">
        <f t="shared" ca="1" si="6"/>
        <v>4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2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40"/>
        <v>4</v>
      </c>
      <c r="BL18" s="110">
        <f t="shared" ca="1" si="41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78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40</v>
      </c>
      <c r="BO18" s="194">
        <f t="shared" ca="1" si="42"/>
        <v>50.8</v>
      </c>
      <c r="BP18" s="195">
        <f t="shared" ca="1" si="43"/>
        <v>128.80000000000001</v>
      </c>
      <c r="BQ18" s="149">
        <f t="shared" ca="1" si="8"/>
        <v>21</v>
      </c>
      <c r="BR18" s="137">
        <f t="shared" ca="1" si="9"/>
        <v>1</v>
      </c>
      <c r="BS18" s="136">
        <f t="shared" ca="1" si="10"/>
        <v>10</v>
      </c>
      <c r="BT18" s="137">
        <f t="shared" ca="1" si="11"/>
        <v>0</v>
      </c>
      <c r="BU18" s="136">
        <f t="shared" ca="1" si="12"/>
        <v>0</v>
      </c>
      <c r="BV18" s="137">
        <f t="shared" ca="1" si="13"/>
        <v>0</v>
      </c>
      <c r="BW18" s="136">
        <f t="shared" ca="1" si="14"/>
        <v>0</v>
      </c>
      <c r="BX18" s="137">
        <f t="shared" ca="1" si="15"/>
        <v>0</v>
      </c>
      <c r="BY18" s="136">
        <f t="shared" ca="1" si="16"/>
        <v>0</v>
      </c>
      <c r="BZ18" s="137">
        <f t="shared" ca="1" si="17"/>
        <v>0</v>
      </c>
      <c r="CA18" s="136">
        <f t="shared" ca="1" si="18"/>
        <v>0</v>
      </c>
      <c r="CB18" s="137">
        <f t="shared" ca="1" si="19"/>
        <v>0</v>
      </c>
      <c r="CC18" s="136">
        <f t="shared" ca="1" si="20"/>
        <v>0</v>
      </c>
      <c r="CD18" s="137">
        <f t="shared" ca="1" si="21"/>
        <v>0</v>
      </c>
      <c r="CE18" s="136">
        <f t="shared" ca="1" si="22"/>
        <v>0</v>
      </c>
      <c r="CF18" s="137">
        <f t="shared" ca="1" si="23"/>
        <v>0</v>
      </c>
      <c r="CG18" s="136">
        <f t="shared" ca="1" si="24"/>
        <v>2</v>
      </c>
      <c r="CH18" s="137">
        <f t="shared" ca="1" si="25"/>
        <v>0</v>
      </c>
      <c r="CI18" s="136">
        <f t="shared" ca="1" si="26"/>
        <v>0</v>
      </c>
      <c r="CJ18" s="137">
        <f t="shared" ca="1" si="27"/>
        <v>0</v>
      </c>
      <c r="CK18" s="136">
        <f t="shared" ca="1" si="28"/>
        <v>0</v>
      </c>
      <c r="CL18" s="137">
        <f t="shared" ca="1" si="29"/>
        <v>0</v>
      </c>
      <c r="CM18" s="136">
        <f t="shared" ca="1" si="30"/>
        <v>0</v>
      </c>
      <c r="CN18" s="110">
        <f t="shared" ca="1" si="44"/>
        <v>10</v>
      </c>
      <c r="CO18" s="110">
        <f t="shared" ca="1" si="31"/>
        <v>169</v>
      </c>
      <c r="CP18" s="110">
        <f t="shared" ca="1" si="32"/>
        <v>100</v>
      </c>
      <c r="CQ18" s="198">
        <f t="shared" ca="1" si="33"/>
        <v>127</v>
      </c>
      <c r="CR18" s="199">
        <f t="shared" ca="1" si="34"/>
        <v>296</v>
      </c>
      <c r="CS18" s="215">
        <f t="shared" ca="1" si="50"/>
        <v>28</v>
      </c>
      <c r="CT18" s="216">
        <f t="shared" ca="1" si="45"/>
        <v>0</v>
      </c>
      <c r="CU18" s="217">
        <f ca="1">INDEX(INDIRECT(CU$1),MATCH($E18,INDIRECT($BQ$2))) + (CS18*30)/[1]PATRÓN!$N$4 - CT18</f>
        <v>4.8493150684931505</v>
      </c>
      <c r="CV18" s="217">
        <f ca="1">(CS18*6)/PATRÓN!$N$4</f>
        <v>0.46027397260273972</v>
      </c>
      <c r="CW18" s="216">
        <f t="shared" ca="1" si="46"/>
        <v>0</v>
      </c>
      <c r="CX18" s="219">
        <f t="shared" ca="1" si="47"/>
        <v>0</v>
      </c>
      <c r="CY18" s="230">
        <f t="shared" ca="1" si="48"/>
        <v>0</v>
      </c>
      <c r="CZ18" s="227">
        <f ca="1">(PATRÓN!$A$5*(CS18-CT18))/(PATRÓN!$N$4-30)*AM18</f>
        <v>137.28358208955223</v>
      </c>
      <c r="DA18" s="211">
        <f t="shared" ca="1" si="35"/>
        <v>-8.4835820895522147</v>
      </c>
      <c r="DB18" s="211">
        <f t="shared" ca="1" si="49"/>
        <v>289.27611940298505</v>
      </c>
      <c r="DC18" s="212">
        <f t="shared" ca="1" si="36"/>
        <v>6.7238805970149542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>
        <f>Plantilla!C20</f>
        <v>0</v>
      </c>
      <c r="E19" s="67">
        <v>13</v>
      </c>
      <c r="F19" s="270" t="str">
        <f>VLOOKUP(E19,Plantilla!D:E,2,FALSE)</f>
        <v>Juan Carlos Quintero Olivares</v>
      </c>
      <c r="G19" s="148" t="str">
        <f t="shared" ca="1" si="52"/>
        <v>N</v>
      </c>
      <c r="H19" s="148" t="str">
        <f t="shared" ca="1" si="52"/>
        <v>N</v>
      </c>
      <c r="I19" s="148" t="str">
        <f t="shared" ca="1" si="52"/>
        <v>-</v>
      </c>
      <c r="J19" s="148" t="str">
        <f t="shared" ca="1" si="52"/>
        <v>-</v>
      </c>
      <c r="K19" s="148" t="str">
        <f t="shared" ca="1" si="52"/>
        <v>L</v>
      </c>
      <c r="L19" s="148" t="str">
        <f t="shared" ca="1" si="52"/>
        <v>M</v>
      </c>
      <c r="M19" s="148" t="str">
        <f t="shared" ca="1" si="52"/>
        <v>M</v>
      </c>
      <c r="N19" s="148" t="str">
        <f t="shared" ca="1" si="52"/>
        <v>M</v>
      </c>
      <c r="O19" s="148" t="str">
        <f t="shared" ca="1" si="52"/>
        <v>M</v>
      </c>
      <c r="P19" s="148" t="str">
        <f t="shared" ca="1" si="52"/>
        <v>N</v>
      </c>
      <c r="Q19" s="148" t="str">
        <f t="shared" ca="1" si="52"/>
        <v>N</v>
      </c>
      <c r="R19" s="148" t="str">
        <f t="shared" ca="1" si="52"/>
        <v>-</v>
      </c>
      <c r="S19" s="148" t="str">
        <f t="shared" ca="1" si="52"/>
        <v>-</v>
      </c>
      <c r="T19" s="148" t="str">
        <f t="shared" ca="1" si="52"/>
        <v>L</v>
      </c>
      <c r="U19" s="148" t="str">
        <f t="shared" ca="1" si="52"/>
        <v>L</v>
      </c>
      <c r="V19" s="148" t="str">
        <f t="shared" ca="1" si="52"/>
        <v>L</v>
      </c>
      <c r="W19" s="148" t="str">
        <f t="shared" ca="1" si="51"/>
        <v>M</v>
      </c>
      <c r="X19" s="148" t="str">
        <f t="shared" ca="1" si="51"/>
        <v>M</v>
      </c>
      <c r="Y19" s="148" t="str">
        <f t="shared" ca="1" si="51"/>
        <v>M</v>
      </c>
      <c r="Z19" s="148" t="str">
        <f t="shared" ca="1" si="51"/>
        <v>M</v>
      </c>
      <c r="AA19" s="148" t="str">
        <f t="shared" ca="1" si="51"/>
        <v>L</v>
      </c>
      <c r="AB19" s="148" t="str">
        <f t="shared" ca="1" si="51"/>
        <v>M</v>
      </c>
      <c r="AC19" s="148" t="str">
        <f t="shared" ca="1" si="51"/>
        <v>M</v>
      </c>
      <c r="AD19" s="148" t="str">
        <f t="shared" ca="1" si="51"/>
        <v>M</v>
      </c>
      <c r="AE19" s="148" t="str">
        <f t="shared" ca="1" si="51"/>
        <v>M</v>
      </c>
      <c r="AF19" s="148" t="str">
        <f t="shared" ca="1" si="51"/>
        <v>N</v>
      </c>
      <c r="AG19" s="148" t="str">
        <f t="shared" ca="1" si="51"/>
        <v>-</v>
      </c>
      <c r="AH19" s="148" t="str">
        <f t="shared" ca="1" si="37"/>
        <v>L</v>
      </c>
      <c r="AI19" s="148" t="str">
        <f t="shared" ca="1" si="38"/>
        <v/>
      </c>
      <c r="AJ19" s="148"/>
      <c r="AK19" s="148"/>
      <c r="AL19" s="130"/>
      <c r="AM19" s="111">
        <f>VLOOKUP($E19,Plantilla!D:F,3,FALSE)</f>
        <v>1</v>
      </c>
      <c r="AN19" s="140">
        <f t="shared" ca="1" si="39"/>
        <v>12</v>
      </c>
      <c r="AO19" s="133">
        <f t="shared" ca="1" si="6"/>
        <v>0</v>
      </c>
      <c r="AP19" s="132">
        <f t="shared" ca="1" si="6"/>
        <v>5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40"/>
        <v>5</v>
      </c>
      <c r="BL19" s="110">
        <f t="shared" ca="1" si="41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84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2"/>
        <v>63.5</v>
      </c>
      <c r="BP19" s="195">
        <f t="shared" ca="1" si="43"/>
        <v>147.5</v>
      </c>
      <c r="BQ19" s="149">
        <f t="shared" ca="1" si="8"/>
        <v>25</v>
      </c>
      <c r="BR19" s="137">
        <f t="shared" ca="1" si="9"/>
        <v>0</v>
      </c>
      <c r="BS19" s="136">
        <f t="shared" ca="1" si="10"/>
        <v>8</v>
      </c>
      <c r="BT19" s="137">
        <f t="shared" ca="1" si="11"/>
        <v>0</v>
      </c>
      <c r="BU19" s="136">
        <f t="shared" ca="1" si="12"/>
        <v>0</v>
      </c>
      <c r="BV19" s="137">
        <f t="shared" ca="1" si="13"/>
        <v>0</v>
      </c>
      <c r="BW19" s="136">
        <f t="shared" ca="1" si="14"/>
        <v>0</v>
      </c>
      <c r="BX19" s="137">
        <f t="shared" ca="1" si="15"/>
        <v>0</v>
      </c>
      <c r="BY19" s="136">
        <f t="shared" ca="1" si="16"/>
        <v>0</v>
      </c>
      <c r="BZ19" s="137">
        <f t="shared" ca="1" si="17"/>
        <v>0</v>
      </c>
      <c r="CA19" s="136">
        <f t="shared" ca="1" si="18"/>
        <v>0</v>
      </c>
      <c r="CB19" s="137">
        <f t="shared" ca="1" si="19"/>
        <v>0</v>
      </c>
      <c r="CC19" s="136">
        <f t="shared" ca="1" si="20"/>
        <v>0</v>
      </c>
      <c r="CD19" s="137">
        <f t="shared" ca="1" si="21"/>
        <v>0</v>
      </c>
      <c r="CE19" s="136">
        <f t="shared" ca="1" si="22"/>
        <v>0</v>
      </c>
      <c r="CF19" s="137">
        <f t="shared" ca="1" si="23"/>
        <v>0</v>
      </c>
      <c r="CG19" s="136">
        <f t="shared" ca="1" si="24"/>
        <v>4</v>
      </c>
      <c r="CH19" s="137">
        <f t="shared" ca="1" si="25"/>
        <v>0</v>
      </c>
      <c r="CI19" s="136">
        <f t="shared" ca="1" si="26"/>
        <v>0</v>
      </c>
      <c r="CJ19" s="137">
        <f t="shared" ca="1" si="27"/>
        <v>0</v>
      </c>
      <c r="CK19" s="136">
        <f t="shared" ca="1" si="28"/>
        <v>0</v>
      </c>
      <c r="CL19" s="137">
        <f t="shared" ca="1" si="29"/>
        <v>0</v>
      </c>
      <c r="CM19" s="136">
        <f t="shared" ca="1" si="30"/>
        <v>0</v>
      </c>
      <c r="CN19" s="110">
        <f t="shared" ca="1" si="44"/>
        <v>8</v>
      </c>
      <c r="CO19" s="110">
        <f t="shared" ca="1" si="31"/>
        <v>205</v>
      </c>
      <c r="CP19" s="110">
        <f t="shared" ca="1" si="32"/>
        <v>80</v>
      </c>
      <c r="CQ19" s="198">
        <f t="shared" ca="1" si="33"/>
        <v>101.6</v>
      </c>
      <c r="CR19" s="199">
        <f t="shared" ca="1" si="34"/>
        <v>306.60000000000002</v>
      </c>
      <c r="CS19" s="215">
        <f t="shared" ca="1" si="50"/>
        <v>28</v>
      </c>
      <c r="CT19" s="216">
        <f t="shared" ca="1" si="45"/>
        <v>0</v>
      </c>
      <c r="CU19" s="217">
        <f ca="1">INDEX(INDIRECT(CU$1),MATCH($E19,INDIRECT($BQ$2))) + (CS19*30)/[1]PATRÓN!$N$4 - CT19</f>
        <v>4.8493150684931505</v>
      </c>
      <c r="CV19" s="217">
        <f ca="1">(CS19*6)/PATRÓN!$N$4</f>
        <v>0.46027397260273972</v>
      </c>
      <c r="CW19" s="216">
        <f t="shared" ca="1" si="46"/>
        <v>0</v>
      </c>
      <c r="CX19" s="219">
        <f t="shared" ca="1" si="47"/>
        <v>0</v>
      </c>
      <c r="CY19" s="230">
        <f t="shared" ca="1" si="48"/>
        <v>0</v>
      </c>
      <c r="CZ19" s="227">
        <f ca="1">(PATRÓN!$A$5*(CS19-CT19))/(PATRÓN!$N$4-30)*AM19</f>
        <v>137.28358208955223</v>
      </c>
      <c r="DA19" s="211">
        <f t="shared" ca="1" si="35"/>
        <v>10.216417910447774</v>
      </c>
      <c r="DB19" s="211">
        <f t="shared" ca="1" si="49"/>
        <v>289.27611940298505</v>
      </c>
      <c r="DC19" s="212">
        <f t="shared" ca="1" si="36"/>
        <v>17.323880597014977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>
        <f>Plantilla!C21</f>
        <v>0</v>
      </c>
      <c r="E20" s="67">
        <v>14</v>
      </c>
      <c r="F20" s="270" t="str">
        <f>VLOOKUP(E20,Plantilla!D:E,2,FALSE)</f>
        <v>Sara Álvarez Velasco</v>
      </c>
      <c r="G20" s="275" t="s">
        <v>107</v>
      </c>
      <c r="H20" s="275" t="s">
        <v>107</v>
      </c>
      <c r="I20" s="275" t="s">
        <v>107</v>
      </c>
      <c r="J20" s="275" t="s">
        <v>107</v>
      </c>
      <c r="K20" s="275" t="s">
        <v>107</v>
      </c>
      <c r="L20" s="275" t="s">
        <v>107</v>
      </c>
      <c r="M20" s="275" t="s">
        <v>79</v>
      </c>
      <c r="N20" s="275" t="s">
        <v>79</v>
      </c>
      <c r="O20" s="275" t="s">
        <v>79</v>
      </c>
      <c r="P20" s="275" t="s">
        <v>79</v>
      </c>
      <c r="Q20" s="275" t="s">
        <v>79</v>
      </c>
      <c r="R20" s="275" t="s">
        <v>79</v>
      </c>
      <c r="S20" s="275" t="s">
        <v>79</v>
      </c>
      <c r="T20" s="275" t="s">
        <v>79</v>
      </c>
      <c r="U20" s="275" t="s">
        <v>79</v>
      </c>
      <c r="V20" s="275" t="s">
        <v>79</v>
      </c>
      <c r="W20" s="275" t="s">
        <v>79</v>
      </c>
      <c r="X20" s="275" t="s">
        <v>79</v>
      </c>
      <c r="Y20" s="275" t="s">
        <v>79</v>
      </c>
      <c r="Z20" s="275" t="s">
        <v>79</v>
      </c>
      <c r="AA20" s="275" t="s">
        <v>79</v>
      </c>
      <c r="AB20" s="275" t="s">
        <v>79</v>
      </c>
      <c r="AC20" s="275" t="s">
        <v>79</v>
      </c>
      <c r="AD20" s="275" t="s">
        <v>79</v>
      </c>
      <c r="AE20" s="275" t="s">
        <v>79</v>
      </c>
      <c r="AF20" s="275" t="s">
        <v>79</v>
      </c>
      <c r="AG20" s="275" t="s">
        <v>79</v>
      </c>
      <c r="AH20" s="275" t="s">
        <v>79</v>
      </c>
      <c r="AI20" s="148" t="str">
        <f t="shared" ca="1" si="38"/>
        <v/>
      </c>
      <c r="AJ20" s="148"/>
      <c r="AK20" s="148"/>
      <c r="AL20" s="130"/>
      <c r="AM20" s="111">
        <f>VLOOKUP($E20,Plantilla!D:F,3,FALSE)</f>
        <v>1</v>
      </c>
      <c r="AN20" s="140">
        <f t="shared" ca="1" si="39"/>
        <v>0</v>
      </c>
      <c r="AO20" s="133">
        <f t="shared" ca="1" si="6"/>
        <v>0</v>
      </c>
      <c r="AP20" s="132">
        <f t="shared" ca="1" si="6"/>
        <v>0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22</v>
      </c>
      <c r="BD20" s="132">
        <f t="shared" ca="1" si="6"/>
        <v>6</v>
      </c>
      <c r="BE20" s="133">
        <f t="shared" ca="1" si="6"/>
        <v>0</v>
      </c>
      <c r="BF20" s="132">
        <f t="shared" ca="1" si="7"/>
        <v>0</v>
      </c>
      <c r="BG20" s="133">
        <f t="shared" ca="1" si="7"/>
        <v>6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40"/>
        <v>0</v>
      </c>
      <c r="BL20" s="110">
        <f t="shared" ca="1" si="41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139.44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42"/>
        <v>0</v>
      </c>
      <c r="BP20" s="195">
        <f t="shared" ca="1" si="43"/>
        <v>139.44</v>
      </c>
      <c r="BQ20" s="149">
        <f t="shared" ca="1" si="8"/>
        <v>0</v>
      </c>
      <c r="BR20" s="137">
        <f t="shared" ca="1" si="9"/>
        <v>0</v>
      </c>
      <c r="BS20" s="136">
        <f t="shared" ca="1" si="10"/>
        <v>0</v>
      </c>
      <c r="BT20" s="137">
        <f t="shared" ca="1" si="11"/>
        <v>0</v>
      </c>
      <c r="BU20" s="136">
        <f t="shared" ca="1" si="12"/>
        <v>0</v>
      </c>
      <c r="BV20" s="137">
        <f t="shared" ca="1" si="13"/>
        <v>0</v>
      </c>
      <c r="BW20" s="136">
        <f t="shared" ca="1" si="14"/>
        <v>0</v>
      </c>
      <c r="BX20" s="137">
        <f t="shared" ca="1" si="15"/>
        <v>0</v>
      </c>
      <c r="BY20" s="136">
        <f t="shared" ca="1" si="16"/>
        <v>0</v>
      </c>
      <c r="BZ20" s="137">
        <f t="shared" ca="1" si="17"/>
        <v>0</v>
      </c>
      <c r="CA20" s="136">
        <f t="shared" ca="1" si="18"/>
        <v>0</v>
      </c>
      <c r="CB20" s="137">
        <f t="shared" ca="1" si="19"/>
        <v>0</v>
      </c>
      <c r="CC20" s="136">
        <f t="shared" ca="1" si="20"/>
        <v>0</v>
      </c>
      <c r="CD20" s="137">
        <f t="shared" ca="1" si="21"/>
        <v>27</v>
      </c>
      <c r="CE20" s="136">
        <f t="shared" ca="1" si="22"/>
        <v>0</v>
      </c>
      <c r="CF20" s="137">
        <f t="shared" ca="1" si="23"/>
        <v>22</v>
      </c>
      <c r="CG20" s="136">
        <f t="shared" ca="1" si="24"/>
        <v>10</v>
      </c>
      <c r="CH20" s="137">
        <f t="shared" ca="1" si="25"/>
        <v>0</v>
      </c>
      <c r="CI20" s="136">
        <f t="shared" ca="1" si="26"/>
        <v>0</v>
      </c>
      <c r="CJ20" s="137">
        <f t="shared" ca="1" si="27"/>
        <v>10</v>
      </c>
      <c r="CK20" s="136">
        <f t="shared" ca="1" si="28"/>
        <v>0</v>
      </c>
      <c r="CL20" s="137">
        <f t="shared" ca="1" si="29"/>
        <v>0</v>
      </c>
      <c r="CM20" s="136">
        <f t="shared" ca="1" si="30"/>
        <v>0</v>
      </c>
      <c r="CN20" s="110">
        <f t="shared" ca="1" si="44"/>
        <v>0</v>
      </c>
      <c r="CO20" s="110">
        <f t="shared" ca="1" si="31"/>
        <v>293.82</v>
      </c>
      <c r="CP20" s="110">
        <f t="shared" ca="1" si="32"/>
        <v>0</v>
      </c>
      <c r="CQ20" s="198">
        <f t="shared" ca="1" si="33"/>
        <v>0</v>
      </c>
      <c r="CR20" s="199">
        <f t="shared" ca="1" si="34"/>
        <v>293.82</v>
      </c>
      <c r="CS20" s="215">
        <f t="shared" ca="1" si="50"/>
        <v>28</v>
      </c>
      <c r="CT20" s="216">
        <f t="shared" ca="1" si="45"/>
        <v>0</v>
      </c>
      <c r="CU20" s="217">
        <f ca="1">INDEX(INDIRECT(CU$1),MATCH($E20,INDIRECT($BQ$2))) + (CS20*30)/[1]PATRÓN!$N$4 - CT20</f>
        <v>4.8493150684931505</v>
      </c>
      <c r="CV20" s="217">
        <f ca="1">(CS20*6)/PATRÓN!$N$4</f>
        <v>0.46027397260273972</v>
      </c>
      <c r="CW20" s="216">
        <f t="shared" ca="1" si="46"/>
        <v>0</v>
      </c>
      <c r="CX20" s="219">
        <f t="shared" ca="1" si="47"/>
        <v>0</v>
      </c>
      <c r="CY20" s="230">
        <f t="shared" ca="1" si="48"/>
        <v>0</v>
      </c>
      <c r="CZ20" s="227">
        <f ca="1">(PATRÓN!$A$5*(CS20-CT20))/(PATRÓN!$N$4-30)*AM20</f>
        <v>137.28358208955223</v>
      </c>
      <c r="DA20" s="211">
        <f t="shared" ca="1" si="35"/>
        <v>2.1564179104477716</v>
      </c>
      <c r="DB20" s="211">
        <f t="shared" ca="1" si="49"/>
        <v>289.27611940298505</v>
      </c>
      <c r="DC20" s="212">
        <f t="shared" ca="1" si="36"/>
        <v>4.5438805970149474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>
        <f>Plantilla!C22</f>
        <v>0</v>
      </c>
      <c r="E21" s="67">
        <v>15</v>
      </c>
      <c r="F21" s="349" t="str">
        <f>VLOOKUP(E21,Plantilla!D:E,2,FALSE)</f>
        <v>Juan Manzano Álgora (67%)</v>
      </c>
      <c r="G21" s="148" t="str">
        <f t="shared" ca="1" si="52"/>
        <v>L</v>
      </c>
      <c r="H21" s="148" t="str">
        <f t="shared" ca="1" si="52"/>
        <v>L</v>
      </c>
      <c r="I21" s="148" t="s">
        <v>4</v>
      </c>
      <c r="J21" s="148" t="s">
        <v>68</v>
      </c>
      <c r="K21" s="148" t="s">
        <v>68</v>
      </c>
      <c r="L21" s="337" t="s">
        <v>68</v>
      </c>
      <c r="M21" s="148" t="str">
        <f t="shared" ca="1" si="52"/>
        <v>L</v>
      </c>
      <c r="N21" s="148" t="s">
        <v>68</v>
      </c>
      <c r="O21" s="148" t="s">
        <v>68</v>
      </c>
      <c r="P21" s="148" t="s">
        <v>68</v>
      </c>
      <c r="Q21" s="148" t="s">
        <v>4</v>
      </c>
      <c r="R21" s="148" t="str">
        <f t="shared" ca="1" si="52"/>
        <v>N</v>
      </c>
      <c r="S21" s="148" t="str">
        <f t="shared" ca="1" si="52"/>
        <v>-</v>
      </c>
      <c r="T21" s="148" t="str">
        <f t="shared" ca="1" si="52"/>
        <v>L</v>
      </c>
      <c r="U21" s="148" t="str">
        <f t="shared" ca="1" si="52"/>
        <v>L</v>
      </c>
      <c r="V21" s="148" t="str">
        <f t="shared" ca="1" si="52"/>
        <v>L</v>
      </c>
      <c r="W21" s="338" t="s">
        <v>68</v>
      </c>
      <c r="X21" s="338" t="s">
        <v>4</v>
      </c>
      <c r="Y21" s="148" t="s">
        <v>68</v>
      </c>
      <c r="Z21" s="148" t="str">
        <f t="shared" ca="1" si="51"/>
        <v>N</v>
      </c>
      <c r="AA21" s="148" t="str">
        <f t="shared" ca="1" si="51"/>
        <v>N</v>
      </c>
      <c r="AB21" s="148" t="str">
        <f t="shared" ca="1" si="51"/>
        <v>-</v>
      </c>
      <c r="AC21" s="148" t="str">
        <f t="shared" ca="1" si="51"/>
        <v>-</v>
      </c>
      <c r="AD21" s="148" t="str">
        <f t="shared" ca="1" si="51"/>
        <v>L</v>
      </c>
      <c r="AE21" s="148" t="s">
        <v>4</v>
      </c>
      <c r="AF21" s="148" t="s">
        <v>4</v>
      </c>
      <c r="AG21" s="148" t="s">
        <v>68</v>
      </c>
      <c r="AH21" s="148" t="s">
        <v>68</v>
      </c>
      <c r="AI21" s="148" t="str">
        <f t="shared" ca="1" si="38"/>
        <v/>
      </c>
      <c r="AJ21" s="148"/>
      <c r="AK21" s="148"/>
      <c r="AL21" s="130"/>
      <c r="AM21" s="111">
        <f>VLOOKUP($E21,Plantilla!D:F,3,FALSE)</f>
        <v>1</v>
      </c>
      <c r="AN21" s="140">
        <f t="shared" ca="1" si="39"/>
        <v>0</v>
      </c>
      <c r="AO21" s="133">
        <f t="shared" ca="1" si="6"/>
        <v>0</v>
      </c>
      <c r="AP21" s="132">
        <f t="shared" ca="1" si="6"/>
        <v>3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10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40"/>
        <v>3</v>
      </c>
      <c r="BL21" s="110">
        <f t="shared" ca="1" si="41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70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30</v>
      </c>
      <c r="BO21" s="194">
        <f t="shared" ca="1" si="42"/>
        <v>38.1</v>
      </c>
      <c r="BP21" s="195">
        <f t="shared" ca="1" si="43"/>
        <v>108.1</v>
      </c>
      <c r="BQ21" s="149">
        <f t="shared" ca="1" si="8"/>
        <v>0</v>
      </c>
      <c r="BR21" s="137">
        <f t="shared" ca="1" si="9"/>
        <v>0</v>
      </c>
      <c r="BS21" s="136">
        <f t="shared" ca="1" si="10"/>
        <v>10</v>
      </c>
      <c r="BT21" s="137">
        <f t="shared" ca="1" si="11"/>
        <v>0</v>
      </c>
      <c r="BU21" s="136">
        <f t="shared" ca="1" si="12"/>
        <v>0</v>
      </c>
      <c r="BV21" s="137">
        <f t="shared" ca="1" si="13"/>
        <v>0</v>
      </c>
      <c r="BW21" s="136">
        <f t="shared" ca="1" si="14"/>
        <v>0</v>
      </c>
      <c r="BX21" s="137">
        <f t="shared" ca="1" si="15"/>
        <v>11</v>
      </c>
      <c r="BY21" s="136">
        <f t="shared" ca="1" si="16"/>
        <v>0</v>
      </c>
      <c r="BZ21" s="137">
        <f t="shared" ca="1" si="17"/>
        <v>0</v>
      </c>
      <c r="CA21" s="136">
        <f t="shared" ca="1" si="18"/>
        <v>0</v>
      </c>
      <c r="CB21" s="137">
        <f t="shared" ca="1" si="19"/>
        <v>0</v>
      </c>
      <c r="CC21" s="136">
        <f t="shared" ca="1" si="20"/>
        <v>0</v>
      </c>
      <c r="CD21" s="137">
        <f t="shared" ca="1" si="21"/>
        <v>0</v>
      </c>
      <c r="CE21" s="136">
        <f t="shared" ca="1" si="22"/>
        <v>0</v>
      </c>
      <c r="CF21" s="137">
        <f t="shared" ca="1" si="23"/>
        <v>0</v>
      </c>
      <c r="CG21" s="136">
        <f t="shared" ca="1" si="24"/>
        <v>0</v>
      </c>
      <c r="CH21" s="137">
        <f t="shared" ca="1" si="25"/>
        <v>0</v>
      </c>
      <c r="CI21" s="136">
        <f t="shared" ca="1" si="26"/>
        <v>0</v>
      </c>
      <c r="CJ21" s="137">
        <f t="shared" ca="1" si="27"/>
        <v>0</v>
      </c>
      <c r="CK21" s="136">
        <f t="shared" ca="1" si="28"/>
        <v>0</v>
      </c>
      <c r="CL21" s="137">
        <f t="shared" ca="1" si="29"/>
        <v>0</v>
      </c>
      <c r="CM21" s="136">
        <f t="shared" ca="1" si="30"/>
        <v>0</v>
      </c>
      <c r="CN21" s="110">
        <f t="shared" ca="1" si="44"/>
        <v>10</v>
      </c>
      <c r="CO21" s="110">
        <f t="shared" ca="1" si="31"/>
        <v>77</v>
      </c>
      <c r="CP21" s="110">
        <f t="shared" ca="1" si="32"/>
        <v>100</v>
      </c>
      <c r="CQ21" s="198">
        <f t="shared" ca="1" si="33"/>
        <v>127</v>
      </c>
      <c r="CR21" s="199">
        <f t="shared" ca="1" si="34"/>
        <v>204</v>
      </c>
      <c r="CS21" s="215">
        <f t="shared" ca="1" si="50"/>
        <v>28</v>
      </c>
      <c r="CT21" s="216">
        <f t="shared" ca="1" si="45"/>
        <v>0</v>
      </c>
      <c r="CU21" s="217">
        <f ca="1">INDEX(INDIRECT(CU$1),MATCH($E21,INDIRECT($BQ$2))) + (CS21*30)/[1]PATRÓN!$N$4 - CT21</f>
        <v>4.8493150684931505</v>
      </c>
      <c r="CV21" s="217">
        <f ca="1">(CS21*6)/PATRÓN!$N$4</f>
        <v>0.46027397260273972</v>
      </c>
      <c r="CW21" s="216">
        <f t="shared" ca="1" si="46"/>
        <v>0</v>
      </c>
      <c r="CX21" s="219">
        <f t="shared" ca="1" si="47"/>
        <v>0</v>
      </c>
      <c r="CY21" s="230">
        <f t="shared" ca="1" si="48"/>
        <v>0</v>
      </c>
      <c r="CZ21" s="227">
        <f ca="1">(PATRÓN!$A$5*(CS21-CT21))/(PATRÓN!$N$4-30)*AM21</f>
        <v>137.28358208955223</v>
      </c>
      <c r="DA21" s="211">
        <f t="shared" ca="1" si="35"/>
        <v>-29.183582089552232</v>
      </c>
      <c r="DB21" s="211">
        <f t="shared" ca="1" si="49"/>
        <v>289.27611940298505</v>
      </c>
      <c r="DC21" s="212">
        <f t="shared" ca="1" si="36"/>
        <v>-85.276119402985046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>
        <f>Plantilla!C23</f>
        <v>0</v>
      </c>
      <c r="E22" s="67">
        <v>16</v>
      </c>
      <c r="F22" s="270" t="str">
        <f>VLOOKUP(E22,Plantilla!D:E,2,FALSE)</f>
        <v>Sandra Pestana Rubio</v>
      </c>
      <c r="G22" s="148" t="s">
        <v>141</v>
      </c>
      <c r="H22" s="148" t="s">
        <v>141</v>
      </c>
      <c r="I22" s="148" t="str">
        <f t="shared" ca="1" si="52"/>
        <v>M</v>
      </c>
      <c r="J22" s="148" t="str">
        <f t="shared" ca="1" si="52"/>
        <v>M</v>
      </c>
      <c r="K22" s="148" t="str">
        <f t="shared" ca="1" si="52"/>
        <v>N</v>
      </c>
      <c r="L22" s="148" t="str">
        <f t="shared" ca="1" si="52"/>
        <v>-</v>
      </c>
      <c r="M22" s="148" t="str">
        <f t="shared" ca="1" si="52"/>
        <v>L</v>
      </c>
      <c r="N22" s="148" t="str">
        <f t="shared" ca="1" si="52"/>
        <v>L</v>
      </c>
      <c r="O22" s="148" t="str">
        <f t="shared" ca="1" si="52"/>
        <v>L</v>
      </c>
      <c r="P22" s="148" t="str">
        <f t="shared" ca="1" si="52"/>
        <v>M</v>
      </c>
      <c r="Q22" s="148" t="str">
        <f t="shared" ca="1" si="52"/>
        <v>M</v>
      </c>
      <c r="R22" s="148" t="str">
        <f t="shared" ca="1" si="52"/>
        <v>M</v>
      </c>
      <c r="S22" s="148" t="str">
        <f t="shared" ca="1" si="52"/>
        <v>N</v>
      </c>
      <c r="T22" s="148" t="str">
        <f t="shared" ca="1" si="52"/>
        <v>N</v>
      </c>
      <c r="U22" s="148" t="str">
        <f t="shared" ca="1" si="52"/>
        <v>-</v>
      </c>
      <c r="V22" s="148" t="str">
        <f t="shared" ca="1" si="52"/>
        <v>-</v>
      </c>
      <c r="W22" s="148" t="str">
        <f t="shared" ca="1" si="51"/>
        <v>L</v>
      </c>
      <c r="X22" s="148" t="str">
        <f t="shared" ca="1" si="51"/>
        <v>M</v>
      </c>
      <c r="Y22" s="148" t="str">
        <f t="shared" ca="1" si="51"/>
        <v>M</v>
      </c>
      <c r="Z22" s="148" t="str">
        <f t="shared" ca="1" si="51"/>
        <v>M</v>
      </c>
      <c r="AA22" s="148" t="str">
        <f t="shared" ca="1" si="51"/>
        <v>M</v>
      </c>
      <c r="AB22" s="148" t="str">
        <f t="shared" ca="1" si="51"/>
        <v>N</v>
      </c>
      <c r="AC22" s="148" t="str">
        <f t="shared" ca="1" si="51"/>
        <v>N</v>
      </c>
      <c r="AD22" s="148" t="str">
        <f t="shared" ca="1" si="51"/>
        <v>-</v>
      </c>
      <c r="AE22" s="148" t="str">
        <f t="shared" ca="1" si="51"/>
        <v>-</v>
      </c>
      <c r="AF22" s="148" t="str">
        <f t="shared" ca="1" si="51"/>
        <v>L</v>
      </c>
      <c r="AG22" s="148" t="str">
        <f t="shared" ca="1" si="51"/>
        <v>M</v>
      </c>
      <c r="AH22" s="148" t="str">
        <f t="shared" ca="1" si="37"/>
        <v>M</v>
      </c>
      <c r="AI22" s="148" t="str">
        <f t="shared" ca="1" si="38"/>
        <v/>
      </c>
      <c r="AJ22" s="148"/>
      <c r="AK22" s="148"/>
      <c r="AL22" s="130"/>
      <c r="AM22" s="111">
        <f>VLOOKUP($E22,Plantilla!D:F,3,FALSE)</f>
        <v>1</v>
      </c>
      <c r="AN22" s="140">
        <f t="shared" ref="AN22:BC37" ca="1" si="53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11</v>
      </c>
      <c r="AO22" s="133">
        <f t="shared" ca="1" si="53"/>
        <v>0</v>
      </c>
      <c r="AP22" s="132">
        <f t="shared" ca="1" si="53"/>
        <v>5</v>
      </c>
      <c r="AQ22" s="133">
        <f t="shared" ca="1" si="53"/>
        <v>0</v>
      </c>
      <c r="AR22" s="132">
        <f t="shared" ca="1" si="53"/>
        <v>0</v>
      </c>
      <c r="AS22" s="133">
        <f t="shared" ca="1" si="53"/>
        <v>0</v>
      </c>
      <c r="AT22" s="132">
        <f t="shared" ca="1" si="53"/>
        <v>0</v>
      </c>
      <c r="AU22" s="133">
        <f t="shared" ca="1" si="53"/>
        <v>0</v>
      </c>
      <c r="AV22" s="132">
        <f t="shared" ca="1" si="53"/>
        <v>0</v>
      </c>
      <c r="AW22" s="133">
        <f t="shared" ca="1" si="53"/>
        <v>0</v>
      </c>
      <c r="AX22" s="132">
        <f t="shared" ca="1" si="53"/>
        <v>0</v>
      </c>
      <c r="AY22" s="133">
        <f t="shared" ca="1" si="53"/>
        <v>0</v>
      </c>
      <c r="AZ22" s="132">
        <f t="shared" ca="1" si="53"/>
        <v>0</v>
      </c>
      <c r="BA22" s="133">
        <f t="shared" ca="1" si="53"/>
        <v>2</v>
      </c>
      <c r="BB22" s="132">
        <f t="shared" ca="1" si="53"/>
        <v>0</v>
      </c>
      <c r="BC22" s="133">
        <f t="shared" ca="1" si="53"/>
        <v>0</v>
      </c>
      <c r="BD22" s="132">
        <f t="shared" ref="BD22:BJ58" ca="1" si="54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4"/>
        <v>0</v>
      </c>
      <c r="BF22" s="132">
        <f t="shared" ca="1" si="54"/>
        <v>0</v>
      </c>
      <c r="BG22" s="133">
        <f t="shared" ca="1" si="54"/>
        <v>0</v>
      </c>
      <c r="BH22" s="132">
        <f t="shared" ca="1" si="54"/>
        <v>0</v>
      </c>
      <c r="BI22" s="133">
        <f t="shared" ca="1" si="54"/>
        <v>0</v>
      </c>
      <c r="BJ22" s="132">
        <f t="shared" ca="1" si="54"/>
        <v>0</v>
      </c>
      <c r="BK22" s="110">
        <f t="shared" ca="1" si="40"/>
        <v>5</v>
      </c>
      <c r="BL22" s="110">
        <f t="shared" ca="1" si="41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86.960000000000008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50</v>
      </c>
      <c r="BO22" s="194">
        <f t="shared" ca="1" si="42"/>
        <v>63.5</v>
      </c>
      <c r="BP22" s="195">
        <f t="shared" ca="1" si="43"/>
        <v>150.46</v>
      </c>
      <c r="BQ22" s="149">
        <f t="shared" ca="1" si="8"/>
        <v>21</v>
      </c>
      <c r="BR22" s="137">
        <f t="shared" ca="1" si="9"/>
        <v>0</v>
      </c>
      <c r="BS22" s="136">
        <f t="shared" ca="1" si="10"/>
        <v>8</v>
      </c>
      <c r="BT22" s="137">
        <f t="shared" ca="1" si="11"/>
        <v>0</v>
      </c>
      <c r="BU22" s="136">
        <f t="shared" ca="1" si="12"/>
        <v>0</v>
      </c>
      <c r="BV22" s="137">
        <f t="shared" ca="1" si="13"/>
        <v>0</v>
      </c>
      <c r="BW22" s="136">
        <f t="shared" ca="1" si="14"/>
        <v>0</v>
      </c>
      <c r="BX22" s="137">
        <f t="shared" ca="1" si="15"/>
        <v>0</v>
      </c>
      <c r="BY22" s="136">
        <f t="shared" ca="1" si="16"/>
        <v>0</v>
      </c>
      <c r="BZ22" s="137">
        <f t="shared" ca="1" si="17"/>
        <v>0</v>
      </c>
      <c r="CA22" s="136">
        <f t="shared" ca="1" si="18"/>
        <v>0</v>
      </c>
      <c r="CB22" s="137">
        <f t="shared" ca="1" si="19"/>
        <v>0</v>
      </c>
      <c r="CC22" s="136">
        <f t="shared" ca="1" si="20"/>
        <v>0</v>
      </c>
      <c r="CD22" s="137">
        <f t="shared" ca="1" si="21"/>
        <v>6</v>
      </c>
      <c r="CE22" s="136">
        <f t="shared" ca="1" si="22"/>
        <v>0</v>
      </c>
      <c r="CF22" s="137">
        <f t="shared" ca="1" si="23"/>
        <v>0</v>
      </c>
      <c r="CG22" s="136">
        <f t="shared" ca="1" si="24"/>
        <v>0</v>
      </c>
      <c r="CH22" s="137">
        <f t="shared" ca="1" si="25"/>
        <v>0</v>
      </c>
      <c r="CI22" s="136">
        <f t="shared" ca="1" si="26"/>
        <v>0</v>
      </c>
      <c r="CJ22" s="137">
        <f t="shared" ca="1" si="27"/>
        <v>0</v>
      </c>
      <c r="CK22" s="136">
        <f t="shared" ca="1" si="28"/>
        <v>0</v>
      </c>
      <c r="CL22" s="137">
        <f t="shared" ca="1" si="29"/>
        <v>2</v>
      </c>
      <c r="CM22" s="136">
        <f t="shared" ca="1" si="30"/>
        <v>1</v>
      </c>
      <c r="CN22" s="110">
        <f t="shared" ca="1" si="44"/>
        <v>8</v>
      </c>
      <c r="CO22" s="110">
        <f t="shared" ca="1" si="31"/>
        <v>199.38</v>
      </c>
      <c r="CP22" s="110">
        <f t="shared" ca="1" si="32"/>
        <v>80</v>
      </c>
      <c r="CQ22" s="198">
        <f t="shared" ca="1" si="33"/>
        <v>101.6</v>
      </c>
      <c r="CR22" s="199">
        <f t="shared" ca="1" si="34"/>
        <v>300.98</v>
      </c>
      <c r="CS22" s="215">
        <f t="shared" ca="1" si="50"/>
        <v>28</v>
      </c>
      <c r="CT22" s="216">
        <f t="shared" ca="1" si="45"/>
        <v>0</v>
      </c>
      <c r="CU22" s="217">
        <f ca="1">INDEX(INDIRECT(CU$1),MATCH($E22,INDIRECT($BQ$2))) + (CS22*30)/[1]PATRÓN!$N$4 - CT22</f>
        <v>4.8493150684931505</v>
      </c>
      <c r="CV22" s="217">
        <f ca="1">(CS22*6)/PATRÓN!$N$4</f>
        <v>0.46027397260273972</v>
      </c>
      <c r="CW22" s="216">
        <f t="shared" ca="1" si="46"/>
        <v>0</v>
      </c>
      <c r="CX22" s="219">
        <f t="shared" ca="1" si="47"/>
        <v>0</v>
      </c>
      <c r="CY22" s="230">
        <f t="shared" ca="1" si="48"/>
        <v>0</v>
      </c>
      <c r="CZ22" s="227">
        <f ca="1">(PATRÓN!$A$5*(CS22-CT22))/(PATRÓN!$N$4-30)*AM22</f>
        <v>137.28358208955223</v>
      </c>
      <c r="DA22" s="211">
        <f t="shared" ca="1" si="35"/>
        <v>13.176417910447782</v>
      </c>
      <c r="DB22" s="211">
        <f t="shared" ca="1" si="49"/>
        <v>289.27611940298505</v>
      </c>
      <c r="DC22" s="212">
        <f t="shared" ca="1" si="36"/>
        <v>11.703880597014972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>
        <f>Plantilla!C24</f>
        <v>0</v>
      </c>
      <c r="E23" s="67">
        <v>17</v>
      </c>
      <c r="F23" s="270" t="str">
        <f>VLOOKUP(E23,Plantilla!D:E,2,FALSE)</f>
        <v>Sonia Enriquez Vázquéz</v>
      </c>
      <c r="G23" s="148" t="str">
        <f t="shared" ca="1" si="52"/>
        <v>L</v>
      </c>
      <c r="H23" s="148" t="str">
        <f t="shared" ca="1" si="52"/>
        <v>L</v>
      </c>
      <c r="I23" s="148" t="str">
        <f t="shared" ca="1" si="52"/>
        <v>M</v>
      </c>
      <c r="J23" s="148" t="str">
        <f t="shared" ca="1" si="52"/>
        <v>M</v>
      </c>
      <c r="K23" s="338" t="s">
        <v>4</v>
      </c>
      <c r="L23" s="338" t="s">
        <v>32</v>
      </c>
      <c r="M23" s="148" t="str">
        <f t="shared" ca="1" si="52"/>
        <v>N</v>
      </c>
      <c r="N23" s="148" t="str">
        <f t="shared" ca="1" si="52"/>
        <v>-</v>
      </c>
      <c r="O23" s="338" t="s">
        <v>140</v>
      </c>
      <c r="P23" s="148" t="str">
        <f t="shared" ca="1" si="52"/>
        <v>L</v>
      </c>
      <c r="Q23" s="148" t="str">
        <f t="shared" ca="1" si="52"/>
        <v>M</v>
      </c>
      <c r="R23" s="373" t="s">
        <v>246</v>
      </c>
      <c r="S23" s="148" t="s">
        <v>237</v>
      </c>
      <c r="T23" s="148" t="str">
        <f t="shared" ca="1" si="52"/>
        <v>M</v>
      </c>
      <c r="U23" s="148" t="str">
        <f t="shared" ca="1" si="52"/>
        <v>N</v>
      </c>
      <c r="V23" s="148" t="str">
        <f t="shared" ca="1" si="52"/>
        <v>N</v>
      </c>
      <c r="W23" s="148" t="str">
        <f t="shared" ca="1" si="51"/>
        <v>-</v>
      </c>
      <c r="X23" s="148" t="str">
        <f t="shared" ca="1" si="51"/>
        <v>-</v>
      </c>
      <c r="Y23" s="148" t="str">
        <f t="shared" ca="1" si="51"/>
        <v>L</v>
      </c>
      <c r="Z23" s="148" t="str">
        <f t="shared" ca="1" si="51"/>
        <v>M</v>
      </c>
      <c r="AA23" s="148" t="str">
        <f t="shared" ca="1" si="51"/>
        <v>M</v>
      </c>
      <c r="AB23" s="148" t="str">
        <f t="shared" ca="1" si="51"/>
        <v>M</v>
      </c>
      <c r="AC23" s="148" t="str">
        <f t="shared" ca="1" si="51"/>
        <v>M</v>
      </c>
      <c r="AD23" s="148" t="str">
        <f t="shared" ca="1" si="51"/>
        <v>N</v>
      </c>
      <c r="AE23" s="148" t="str">
        <f t="shared" ca="1" si="51"/>
        <v>N</v>
      </c>
      <c r="AF23" s="148" t="str">
        <f t="shared" ca="1" si="51"/>
        <v>-</v>
      </c>
      <c r="AG23" s="148" t="str">
        <f t="shared" ca="1" si="51"/>
        <v>-</v>
      </c>
      <c r="AH23" s="148" t="str">
        <f t="shared" ca="1" si="51"/>
        <v>L</v>
      </c>
      <c r="AI23" s="148" t="str">
        <f t="shared" ca="1" si="38"/>
        <v/>
      </c>
      <c r="AJ23" s="148"/>
      <c r="AK23" s="148"/>
      <c r="AL23" s="130"/>
      <c r="AM23" s="111">
        <f>VLOOKUP($E23,Plantilla!D:F,3,FALSE)</f>
        <v>1</v>
      </c>
      <c r="AN23" s="140">
        <f t="shared" ca="1" si="53"/>
        <v>8</v>
      </c>
      <c r="AO23" s="133">
        <f t="shared" ca="1" si="53"/>
        <v>0</v>
      </c>
      <c r="AP23" s="132">
        <f t="shared" ca="1" si="53"/>
        <v>6</v>
      </c>
      <c r="AQ23" s="133">
        <f t="shared" ca="1" si="53"/>
        <v>0</v>
      </c>
      <c r="AR23" s="132">
        <f t="shared" ca="1" si="53"/>
        <v>0</v>
      </c>
      <c r="AS23" s="133">
        <f t="shared" ca="1" si="53"/>
        <v>0</v>
      </c>
      <c r="AT23" s="132">
        <f t="shared" ca="1" si="53"/>
        <v>0</v>
      </c>
      <c r="AU23" s="133">
        <f t="shared" ca="1" si="53"/>
        <v>0</v>
      </c>
      <c r="AV23" s="132">
        <f t="shared" ca="1" si="53"/>
        <v>0</v>
      </c>
      <c r="AW23" s="133">
        <f t="shared" ca="1" si="53"/>
        <v>0</v>
      </c>
      <c r="AX23" s="132">
        <f t="shared" ca="1" si="53"/>
        <v>0</v>
      </c>
      <c r="AY23" s="133">
        <f t="shared" ca="1" si="53"/>
        <v>0</v>
      </c>
      <c r="AZ23" s="132">
        <f t="shared" ca="1" si="53"/>
        <v>0</v>
      </c>
      <c r="BA23" s="133">
        <f t="shared" ca="1" si="53"/>
        <v>0</v>
      </c>
      <c r="BB23" s="132">
        <f t="shared" ca="1" si="53"/>
        <v>0</v>
      </c>
      <c r="BC23" s="133">
        <f t="shared" ca="1" si="53"/>
        <v>0</v>
      </c>
      <c r="BD23" s="132">
        <f t="shared" ca="1" si="54"/>
        <v>1</v>
      </c>
      <c r="BE23" s="133">
        <f t="shared" ca="1" si="54"/>
        <v>0</v>
      </c>
      <c r="BF23" s="132">
        <f t="shared" ca="1" si="54"/>
        <v>0</v>
      </c>
      <c r="BG23" s="133">
        <f t="shared" ca="1" si="54"/>
        <v>0</v>
      </c>
      <c r="BH23" s="132">
        <f t="shared" ca="1" si="54"/>
        <v>0</v>
      </c>
      <c r="BI23" s="133">
        <f t="shared" ca="1" si="54"/>
        <v>0</v>
      </c>
      <c r="BJ23" s="132">
        <f t="shared" ca="1" si="54"/>
        <v>0</v>
      </c>
      <c r="BK23" s="110">
        <f t="shared" ca="1" si="40"/>
        <v>6</v>
      </c>
      <c r="BL23" s="110">
        <f t="shared" ca="1" si="41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63.5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60</v>
      </c>
      <c r="BO23" s="194">
        <f t="shared" ca="1" si="42"/>
        <v>76.2</v>
      </c>
      <c r="BP23" s="195">
        <f t="shared" ca="1" si="43"/>
        <v>139.69999999999999</v>
      </c>
      <c r="BQ23" s="149">
        <f t="shared" ca="1" si="8"/>
        <v>16</v>
      </c>
      <c r="BR23" s="137">
        <f t="shared" ca="1" si="9"/>
        <v>0</v>
      </c>
      <c r="BS23" s="136">
        <f t="shared" ca="1" si="10"/>
        <v>9</v>
      </c>
      <c r="BT23" s="137">
        <f t="shared" ca="1" si="11"/>
        <v>0</v>
      </c>
      <c r="BU23" s="136">
        <f t="shared" ca="1" si="12"/>
        <v>0</v>
      </c>
      <c r="BV23" s="137">
        <f t="shared" ca="1" si="13"/>
        <v>0</v>
      </c>
      <c r="BW23" s="136">
        <f t="shared" ca="1" si="14"/>
        <v>0</v>
      </c>
      <c r="BX23" s="137">
        <f t="shared" ca="1" si="15"/>
        <v>0</v>
      </c>
      <c r="BY23" s="136">
        <f t="shared" ca="1" si="16"/>
        <v>0</v>
      </c>
      <c r="BZ23" s="137">
        <f t="shared" ca="1" si="17"/>
        <v>0</v>
      </c>
      <c r="CA23" s="136">
        <f t="shared" ca="1" si="18"/>
        <v>0</v>
      </c>
      <c r="CB23" s="137">
        <f t="shared" ca="1" si="19"/>
        <v>0</v>
      </c>
      <c r="CC23" s="136">
        <f t="shared" ca="1" si="20"/>
        <v>0</v>
      </c>
      <c r="CD23" s="137">
        <f t="shared" ca="1" si="21"/>
        <v>13</v>
      </c>
      <c r="CE23" s="136">
        <f t="shared" ca="1" si="22"/>
        <v>0</v>
      </c>
      <c r="CF23" s="137">
        <f t="shared" ca="1" si="23"/>
        <v>0</v>
      </c>
      <c r="CG23" s="136">
        <f t="shared" ca="1" si="24"/>
        <v>1</v>
      </c>
      <c r="CH23" s="137">
        <f t="shared" ca="1" si="25"/>
        <v>0</v>
      </c>
      <c r="CI23" s="136">
        <f t="shared" ca="1" si="26"/>
        <v>0</v>
      </c>
      <c r="CJ23" s="137">
        <f t="shared" ca="1" si="27"/>
        <v>0</v>
      </c>
      <c r="CK23" s="136">
        <f t="shared" ca="1" si="28"/>
        <v>0</v>
      </c>
      <c r="CL23" s="137">
        <f t="shared" ca="1" si="29"/>
        <v>0</v>
      </c>
      <c r="CM23" s="136">
        <f t="shared" ca="1" si="30"/>
        <v>0</v>
      </c>
      <c r="CN23" s="110">
        <f t="shared" ca="1" si="44"/>
        <v>9</v>
      </c>
      <c r="CO23" s="110">
        <f t="shared" ca="1" si="31"/>
        <v>184.24</v>
      </c>
      <c r="CP23" s="110">
        <f t="shared" ca="1" si="32"/>
        <v>90</v>
      </c>
      <c r="CQ23" s="198">
        <f t="shared" ca="1" si="33"/>
        <v>114.30000000000001</v>
      </c>
      <c r="CR23" s="199">
        <f t="shared" ca="1" si="34"/>
        <v>298.53999999999996</v>
      </c>
      <c r="CS23" s="215">
        <f t="shared" ca="1" si="50"/>
        <v>28</v>
      </c>
      <c r="CT23" s="216">
        <f t="shared" ca="1" si="45"/>
        <v>0</v>
      </c>
      <c r="CU23" s="217">
        <f ca="1">INDEX(INDIRECT(CU$1),MATCH($E23,INDIRECT($BQ$2))) + (CS23*30)/[1]PATRÓN!$N$4 - CT23</f>
        <v>4.8493150684931505</v>
      </c>
      <c r="CV23" s="217">
        <f ca="1">(CS23*6)/PATRÓN!$N$4</f>
        <v>0.46027397260273972</v>
      </c>
      <c r="CW23" s="216">
        <f t="shared" ca="1" si="46"/>
        <v>0</v>
      </c>
      <c r="CX23" s="219">
        <f t="shared" ca="1" si="47"/>
        <v>0</v>
      </c>
      <c r="CY23" s="230">
        <f t="shared" ca="1" si="48"/>
        <v>0</v>
      </c>
      <c r="CZ23" s="227">
        <f ca="1">(PATRÓN!$A$5*(CS23-CT23))/(PATRÓN!$N$4-30)*AM23</f>
        <v>137.28358208955223</v>
      </c>
      <c r="DA23" s="211">
        <f t="shared" ca="1" si="35"/>
        <v>2.4164179104477626</v>
      </c>
      <c r="DB23" s="211">
        <f t="shared" ca="1" si="49"/>
        <v>289.27611940298505</v>
      </c>
      <c r="DC23" s="212">
        <f t="shared" ca="1" si="36"/>
        <v>9.2638805970149178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>
        <f>Plantilla!C25</f>
        <v>0</v>
      </c>
      <c r="E24" s="67">
        <v>18</v>
      </c>
      <c r="F24" s="270" t="str">
        <f>VLOOKUP(E24,Plantilla!D:E,2,FALSE)</f>
        <v>Belén Fernández López-Infante</v>
      </c>
      <c r="G24" s="148" t="s">
        <v>233</v>
      </c>
      <c r="H24" s="148" t="s">
        <v>233</v>
      </c>
      <c r="I24" s="148" t="s">
        <v>233</v>
      </c>
      <c r="J24" s="148" t="s">
        <v>190</v>
      </c>
      <c r="K24" s="148" t="s">
        <v>200</v>
      </c>
      <c r="L24" s="148" t="s">
        <v>190</v>
      </c>
      <c r="M24" s="337" t="s">
        <v>31</v>
      </c>
      <c r="N24" s="337" t="s">
        <v>5</v>
      </c>
      <c r="O24" s="148" t="str">
        <f t="shared" ca="1" si="52"/>
        <v>N</v>
      </c>
      <c r="P24" s="148" t="str">
        <f t="shared" ca="1" si="52"/>
        <v>-</v>
      </c>
      <c r="Q24" s="148" t="s">
        <v>190</v>
      </c>
      <c r="R24" s="148" t="str">
        <f t="shared" ca="1" si="52"/>
        <v>L</v>
      </c>
      <c r="S24" s="148" t="s">
        <v>200</v>
      </c>
      <c r="T24" s="148" t="s">
        <v>200</v>
      </c>
      <c r="U24" s="338" t="s">
        <v>4</v>
      </c>
      <c r="V24" s="148" t="str">
        <f t="shared" ca="1" si="52"/>
        <v>M</v>
      </c>
      <c r="W24" s="148" t="s">
        <v>190</v>
      </c>
      <c r="X24" s="148" t="s">
        <v>190</v>
      </c>
      <c r="Y24" s="148" t="s">
        <v>190</v>
      </c>
      <c r="Z24" s="148" t="s">
        <v>4</v>
      </c>
      <c r="AA24" s="148" t="str">
        <f t="shared" ca="1" si="51"/>
        <v>L</v>
      </c>
      <c r="AB24" s="148" t="str">
        <f t="shared" ca="1" si="51"/>
        <v>L</v>
      </c>
      <c r="AC24" s="338" t="s">
        <v>31</v>
      </c>
      <c r="AD24" s="338" t="s">
        <v>4</v>
      </c>
      <c r="AE24" s="148" t="str">
        <f t="shared" ca="1" si="51"/>
        <v>M</v>
      </c>
      <c r="AF24" s="148" t="str">
        <f t="shared" ca="1" si="51"/>
        <v>M</v>
      </c>
      <c r="AG24" s="148" t="str">
        <f t="shared" ca="1" si="51"/>
        <v>M</v>
      </c>
      <c r="AH24" s="338" t="s">
        <v>5</v>
      </c>
      <c r="AI24" s="148" t="str">
        <f t="shared" ca="1" si="38"/>
        <v/>
      </c>
      <c r="AJ24" s="148"/>
      <c r="AK24" s="148"/>
      <c r="AL24" s="130"/>
      <c r="AM24" s="111">
        <f>VLOOKUP($E24,Plantilla!D:F,3,FALSE)</f>
        <v>1</v>
      </c>
      <c r="AN24" s="140">
        <f t="shared" ca="1" si="53"/>
        <v>6</v>
      </c>
      <c r="AO24" s="133">
        <f t="shared" ca="1" si="53"/>
        <v>2</v>
      </c>
      <c r="AP24" s="132">
        <f t="shared" ca="1" si="53"/>
        <v>1</v>
      </c>
      <c r="AQ24" s="133">
        <f t="shared" ca="1" si="53"/>
        <v>0</v>
      </c>
      <c r="AR24" s="132">
        <f t="shared" ca="1" si="53"/>
        <v>0</v>
      </c>
      <c r="AS24" s="133">
        <f t="shared" ca="1" si="53"/>
        <v>0</v>
      </c>
      <c r="AT24" s="132">
        <f t="shared" ca="1" si="53"/>
        <v>0</v>
      </c>
      <c r="AU24" s="133">
        <f t="shared" ca="1" si="53"/>
        <v>0</v>
      </c>
      <c r="AV24" s="132">
        <f t="shared" ca="1" si="53"/>
        <v>0</v>
      </c>
      <c r="AW24" s="133">
        <f t="shared" ca="1" si="53"/>
        <v>0</v>
      </c>
      <c r="AX24" s="132">
        <f t="shared" ca="1" si="53"/>
        <v>0</v>
      </c>
      <c r="AY24" s="133">
        <f t="shared" ca="1" si="53"/>
        <v>0</v>
      </c>
      <c r="AZ24" s="132">
        <f t="shared" ca="1" si="53"/>
        <v>0</v>
      </c>
      <c r="BA24" s="133">
        <f t="shared" ca="1" si="53"/>
        <v>3</v>
      </c>
      <c r="BB24" s="132">
        <f t="shared" ca="1" si="53"/>
        <v>0</v>
      </c>
      <c r="BC24" s="133">
        <f t="shared" ca="1" si="53"/>
        <v>0</v>
      </c>
      <c r="BD24" s="132">
        <f t="shared" ca="1" si="54"/>
        <v>9</v>
      </c>
      <c r="BE24" s="133">
        <f t="shared" ca="1" si="54"/>
        <v>0</v>
      </c>
      <c r="BF24" s="132">
        <f t="shared" ca="1" si="54"/>
        <v>0</v>
      </c>
      <c r="BG24" s="133">
        <f t="shared" ca="1" si="54"/>
        <v>0</v>
      </c>
      <c r="BH24" s="132">
        <f t="shared" ca="1" si="54"/>
        <v>0</v>
      </c>
      <c r="BI24" s="133">
        <f t="shared" ca="1" si="54"/>
        <v>0</v>
      </c>
      <c r="BJ24" s="132">
        <f t="shared" ca="1" si="54"/>
        <v>0</v>
      </c>
      <c r="BK24" s="110">
        <f t="shared" ca="1" si="40"/>
        <v>1</v>
      </c>
      <c r="BL24" s="110">
        <f t="shared" ca="1" si="41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138.44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42"/>
        <v>12.7</v>
      </c>
      <c r="BP24" s="195">
        <f t="shared" ca="1" si="43"/>
        <v>151.13999999999999</v>
      </c>
      <c r="BQ24" s="149">
        <f t="shared" ca="1" si="8"/>
        <v>13</v>
      </c>
      <c r="BR24" s="137">
        <f t="shared" ca="1" si="9"/>
        <v>2</v>
      </c>
      <c r="BS24" s="136">
        <f t="shared" ca="1" si="10"/>
        <v>2</v>
      </c>
      <c r="BT24" s="137">
        <f t="shared" ca="1" si="11"/>
        <v>0</v>
      </c>
      <c r="BU24" s="136">
        <f t="shared" ca="1" si="12"/>
        <v>0</v>
      </c>
      <c r="BV24" s="137">
        <f t="shared" ca="1" si="13"/>
        <v>0</v>
      </c>
      <c r="BW24" s="136">
        <f t="shared" ca="1" si="14"/>
        <v>0</v>
      </c>
      <c r="BX24" s="137">
        <f t="shared" ca="1" si="15"/>
        <v>0</v>
      </c>
      <c r="BY24" s="136">
        <f t="shared" ca="1" si="16"/>
        <v>0</v>
      </c>
      <c r="BZ24" s="137">
        <f t="shared" ca="1" si="17"/>
        <v>0</v>
      </c>
      <c r="CA24" s="136">
        <f t="shared" ca="1" si="18"/>
        <v>0</v>
      </c>
      <c r="CB24" s="137">
        <f t="shared" ca="1" si="19"/>
        <v>0</v>
      </c>
      <c r="CC24" s="136">
        <f t="shared" ca="1" si="20"/>
        <v>0</v>
      </c>
      <c r="CD24" s="137">
        <f t="shared" ca="1" si="21"/>
        <v>10</v>
      </c>
      <c r="CE24" s="136">
        <f t="shared" ca="1" si="22"/>
        <v>0</v>
      </c>
      <c r="CF24" s="137">
        <f t="shared" ca="1" si="23"/>
        <v>0</v>
      </c>
      <c r="CG24" s="136">
        <f t="shared" ca="1" si="24"/>
        <v>11</v>
      </c>
      <c r="CH24" s="137">
        <f t="shared" ca="1" si="25"/>
        <v>0</v>
      </c>
      <c r="CI24" s="136">
        <f t="shared" ca="1" si="26"/>
        <v>0</v>
      </c>
      <c r="CJ24" s="137">
        <f t="shared" ca="1" si="27"/>
        <v>0</v>
      </c>
      <c r="CK24" s="136">
        <f t="shared" ca="1" si="28"/>
        <v>0</v>
      </c>
      <c r="CL24" s="137">
        <f t="shared" ca="1" si="29"/>
        <v>0</v>
      </c>
      <c r="CM24" s="136">
        <f t="shared" ca="1" si="30"/>
        <v>0</v>
      </c>
      <c r="CN24" s="110">
        <f t="shared" ca="1" si="44"/>
        <v>2</v>
      </c>
      <c r="CO24" s="110">
        <f t="shared" ca="1" si="31"/>
        <v>237.3</v>
      </c>
      <c r="CP24" s="110">
        <f t="shared" ca="1" si="32"/>
        <v>20</v>
      </c>
      <c r="CQ24" s="198">
        <f t="shared" ca="1" si="33"/>
        <v>25.4</v>
      </c>
      <c r="CR24" s="199">
        <f t="shared" ca="1" si="34"/>
        <v>311.7</v>
      </c>
      <c r="CS24" s="215">
        <f t="shared" ca="1" si="50"/>
        <v>28</v>
      </c>
      <c r="CT24" s="216">
        <f t="shared" ca="1" si="45"/>
        <v>0</v>
      </c>
      <c r="CU24" s="217">
        <f ca="1">INDEX(INDIRECT(CU$1),MATCH($E24,INDIRECT($BQ$2))) + (CS24*30)/[1]PATRÓN!$N$4 - CT24</f>
        <v>4.8493150684931505</v>
      </c>
      <c r="CV24" s="217">
        <f ca="1">(CS24*6)/PATRÓN!$N$4</f>
        <v>0.46027397260273972</v>
      </c>
      <c r="CW24" s="216">
        <f t="shared" ca="1" si="46"/>
        <v>0</v>
      </c>
      <c r="CX24" s="219">
        <f t="shared" ca="1" si="47"/>
        <v>0</v>
      </c>
      <c r="CY24" s="230">
        <f t="shared" ca="1" si="48"/>
        <v>0</v>
      </c>
      <c r="CZ24" s="227">
        <f ca="1">(PATRÓN!$A$5*(CS24-CT24))/(PATRÓN!$N$4-30)*AM24</f>
        <v>137.28358208955223</v>
      </c>
      <c r="DA24" s="211">
        <f t="shared" ca="1" si="35"/>
        <v>13.85641791044776</v>
      </c>
      <c r="DB24" s="211">
        <f t="shared" ca="1" si="49"/>
        <v>289.27611940298505</v>
      </c>
      <c r="DC24" s="212">
        <f t="shared" ca="1" si="36"/>
        <v>22.423880597014943</v>
      </c>
    </row>
    <row r="25" spans="1:107" ht="33.75" customHeight="1" thickBot="1" x14ac:dyDescent="0.35">
      <c r="A25" s="61">
        <f>Plantilla!A25</f>
        <v>0</v>
      </c>
      <c r="B25" s="185">
        <f>INDEX(Plantilla!$B$7:$B$60,MATCH(E25,Plantilla!$D$7:$D$60))</f>
        <v>19</v>
      </c>
      <c r="C25" s="62">
        <f>Plantilla!F25</f>
        <v>1</v>
      </c>
      <c r="D25" s="68">
        <f>Plantilla!C26</f>
        <v>0</v>
      </c>
      <c r="E25" s="67">
        <v>19</v>
      </c>
      <c r="F25" s="271" t="str">
        <f>VLOOKUP(E25,Plantilla!D:E,2,FALSE)</f>
        <v>Marisa Gálvez Benites</v>
      </c>
      <c r="G25" s="148" t="str">
        <f t="shared" ca="1" si="52"/>
        <v>N</v>
      </c>
      <c r="H25" s="148" t="s">
        <v>141</v>
      </c>
      <c r="I25" s="148" t="s">
        <v>141</v>
      </c>
      <c r="J25" s="148" t="s">
        <v>141</v>
      </c>
      <c r="K25" s="148" t="s">
        <v>141</v>
      </c>
      <c r="L25" s="148" t="s">
        <v>141</v>
      </c>
      <c r="M25" s="148" t="s">
        <v>141</v>
      </c>
      <c r="N25" s="148" t="s">
        <v>141</v>
      </c>
      <c r="O25" s="148" t="s">
        <v>141</v>
      </c>
      <c r="P25" s="148" t="s">
        <v>141</v>
      </c>
      <c r="Q25" s="148" t="str">
        <f t="shared" ca="1" si="52"/>
        <v>N</v>
      </c>
      <c r="R25" s="148" t="str">
        <f t="shared" ca="1" si="52"/>
        <v>-</v>
      </c>
      <c r="S25" s="148" t="s">
        <v>4</v>
      </c>
      <c r="T25" s="148" t="str">
        <f t="shared" ca="1" si="52"/>
        <v>L</v>
      </c>
      <c r="U25" s="148" t="str">
        <f t="shared" ca="1" si="52"/>
        <v>L</v>
      </c>
      <c r="V25" s="148" t="str">
        <f t="shared" ca="1" si="52"/>
        <v>L</v>
      </c>
      <c r="W25" s="148" t="str">
        <f t="shared" ca="1" si="51"/>
        <v>M</v>
      </c>
      <c r="X25" s="148" t="str">
        <f t="shared" ca="1" si="51"/>
        <v>M</v>
      </c>
      <c r="Y25" s="148" t="str">
        <f t="shared" ca="1" si="51"/>
        <v>M</v>
      </c>
      <c r="Z25" s="148" t="str">
        <f t="shared" ca="1" si="51"/>
        <v>M</v>
      </c>
      <c r="AA25" s="148" t="str">
        <f t="shared" ca="1" si="51"/>
        <v>L</v>
      </c>
      <c r="AB25" s="148" t="s">
        <v>59</v>
      </c>
      <c r="AC25" s="148" t="str">
        <f t="shared" ca="1" si="51"/>
        <v>M</v>
      </c>
      <c r="AD25" s="148" t="s">
        <v>190</v>
      </c>
      <c r="AE25" s="148" t="str">
        <f t="shared" ca="1" si="51"/>
        <v>M</v>
      </c>
      <c r="AF25" s="148" t="str">
        <f t="shared" ca="1" si="51"/>
        <v>N</v>
      </c>
      <c r="AG25" s="148" t="str">
        <f t="shared" ca="1" si="51"/>
        <v>-</v>
      </c>
      <c r="AH25" s="148" t="str">
        <f t="shared" ca="1" si="51"/>
        <v>L</v>
      </c>
      <c r="AI25" s="148" t="str">
        <f t="shared" ca="1" si="38"/>
        <v/>
      </c>
      <c r="AJ25" s="148"/>
      <c r="AK25" s="148"/>
      <c r="AL25" s="130"/>
      <c r="AM25" s="111">
        <f>VLOOKUP($E25,Plantilla!D:F,3,FALSE)</f>
        <v>1</v>
      </c>
      <c r="AN25" s="140">
        <f t="shared" ca="1" si="53"/>
        <v>6</v>
      </c>
      <c r="AO25" s="133">
        <f t="shared" ca="1" si="53"/>
        <v>0</v>
      </c>
      <c r="AP25" s="132">
        <f t="shared" ca="1" si="53"/>
        <v>3</v>
      </c>
      <c r="AQ25" s="133">
        <f t="shared" ca="1" si="53"/>
        <v>0</v>
      </c>
      <c r="AR25" s="132">
        <f t="shared" ca="1" si="53"/>
        <v>0</v>
      </c>
      <c r="AS25" s="133">
        <f t="shared" ca="1" si="53"/>
        <v>0</v>
      </c>
      <c r="AT25" s="132">
        <f t="shared" ca="1" si="53"/>
        <v>0</v>
      </c>
      <c r="AU25" s="133">
        <f t="shared" ca="1" si="53"/>
        <v>0</v>
      </c>
      <c r="AV25" s="132">
        <f t="shared" ca="1" si="53"/>
        <v>0</v>
      </c>
      <c r="AW25" s="133">
        <f t="shared" ca="1" si="53"/>
        <v>0</v>
      </c>
      <c r="AX25" s="132">
        <f t="shared" ca="1" si="53"/>
        <v>0</v>
      </c>
      <c r="AY25" s="133">
        <f t="shared" ca="1" si="53"/>
        <v>0</v>
      </c>
      <c r="AZ25" s="132">
        <f t="shared" ca="1" si="53"/>
        <v>0</v>
      </c>
      <c r="BA25" s="133">
        <f t="shared" ca="1" si="53"/>
        <v>9</v>
      </c>
      <c r="BB25" s="132">
        <f t="shared" ca="1" si="53"/>
        <v>0</v>
      </c>
      <c r="BC25" s="133">
        <f t="shared" ca="1" si="53"/>
        <v>0</v>
      </c>
      <c r="BD25" s="132">
        <f t="shared" ca="1" si="54"/>
        <v>1</v>
      </c>
      <c r="BE25" s="133">
        <f t="shared" ca="1" si="54"/>
        <v>0</v>
      </c>
      <c r="BF25" s="132">
        <f t="shared" ca="1" si="54"/>
        <v>0</v>
      </c>
      <c r="BG25" s="133">
        <f t="shared" ca="1" si="54"/>
        <v>0</v>
      </c>
      <c r="BH25" s="132">
        <f t="shared" ca="1" si="54"/>
        <v>0</v>
      </c>
      <c r="BI25" s="133">
        <f t="shared" ca="1" si="54"/>
        <v>0</v>
      </c>
      <c r="BJ25" s="132">
        <f t="shared" ca="1" si="54"/>
        <v>0</v>
      </c>
      <c r="BK25" s="110">
        <f t="shared" ca="1" si="40"/>
        <v>3</v>
      </c>
      <c r="BL25" s="110">
        <f t="shared" ca="1" si="41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94.320000000000007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2"/>
        <v>38.1</v>
      </c>
      <c r="BP25" s="195">
        <f t="shared" ca="1" si="43"/>
        <v>132.42000000000002</v>
      </c>
      <c r="BQ25" s="149">
        <f t="shared" ca="1" si="8"/>
        <v>18</v>
      </c>
      <c r="BR25" s="137">
        <f t="shared" ca="1" si="9"/>
        <v>0</v>
      </c>
      <c r="BS25" s="136">
        <f t="shared" ca="1" si="10"/>
        <v>7</v>
      </c>
      <c r="BT25" s="137">
        <f t="shared" ca="1" si="11"/>
        <v>0</v>
      </c>
      <c r="BU25" s="136">
        <f t="shared" ca="1" si="12"/>
        <v>0</v>
      </c>
      <c r="BV25" s="137">
        <f t="shared" ca="1" si="13"/>
        <v>0</v>
      </c>
      <c r="BW25" s="136">
        <f t="shared" ca="1" si="14"/>
        <v>0</v>
      </c>
      <c r="BX25" s="137">
        <f t="shared" ca="1" si="15"/>
        <v>0</v>
      </c>
      <c r="BY25" s="136">
        <f t="shared" ca="1" si="16"/>
        <v>0</v>
      </c>
      <c r="BZ25" s="137">
        <f t="shared" ca="1" si="17"/>
        <v>0</v>
      </c>
      <c r="CA25" s="136">
        <f t="shared" ca="1" si="18"/>
        <v>0</v>
      </c>
      <c r="CB25" s="137">
        <f t="shared" ca="1" si="19"/>
        <v>0</v>
      </c>
      <c r="CC25" s="136">
        <f t="shared" ca="1" si="20"/>
        <v>0</v>
      </c>
      <c r="CD25" s="137">
        <f t="shared" ca="1" si="21"/>
        <v>9</v>
      </c>
      <c r="CE25" s="136">
        <f t="shared" ca="1" si="22"/>
        <v>0</v>
      </c>
      <c r="CF25" s="137">
        <f t="shared" ca="1" si="23"/>
        <v>0</v>
      </c>
      <c r="CG25" s="136">
        <f t="shared" ca="1" si="24"/>
        <v>1</v>
      </c>
      <c r="CH25" s="137">
        <f t="shared" ca="1" si="25"/>
        <v>0</v>
      </c>
      <c r="CI25" s="136">
        <f t="shared" ca="1" si="26"/>
        <v>0</v>
      </c>
      <c r="CJ25" s="137">
        <f t="shared" ca="1" si="27"/>
        <v>0</v>
      </c>
      <c r="CK25" s="136">
        <f t="shared" ca="1" si="28"/>
        <v>0</v>
      </c>
      <c r="CL25" s="137">
        <f t="shared" ca="1" si="29"/>
        <v>0</v>
      </c>
      <c r="CM25" s="136">
        <f t="shared" ca="1" si="30"/>
        <v>0</v>
      </c>
      <c r="CN25" s="110">
        <f t="shared" ca="1" si="44"/>
        <v>7</v>
      </c>
      <c r="CO25" s="110">
        <f t="shared" ca="1" si="31"/>
        <v>178.32</v>
      </c>
      <c r="CP25" s="110">
        <f t="shared" ca="1" si="32"/>
        <v>70</v>
      </c>
      <c r="CQ25" s="198">
        <f t="shared" ca="1" si="33"/>
        <v>88.9</v>
      </c>
      <c r="CR25" s="199">
        <f t="shared" ca="1" si="34"/>
        <v>267.22000000000003</v>
      </c>
      <c r="CS25" s="215">
        <f t="shared" ca="1" si="50"/>
        <v>28</v>
      </c>
      <c r="CT25" s="216">
        <f t="shared" ca="1" si="45"/>
        <v>0</v>
      </c>
      <c r="CU25" s="217">
        <f ca="1">INDEX(INDIRECT(CU$1),MATCH($E25,INDIRECT($BQ$2))) + (CS25*30)/[1]PATRÓN!$N$4 - CT25</f>
        <v>4.8493150684931505</v>
      </c>
      <c r="CV25" s="217">
        <f ca="1">(CS25*6)/PATRÓN!$N$4</f>
        <v>0.46027397260273972</v>
      </c>
      <c r="CW25" s="216">
        <f t="shared" ca="1" si="46"/>
        <v>1</v>
      </c>
      <c r="CX25" s="219">
        <f t="shared" ca="1" si="47"/>
        <v>0</v>
      </c>
      <c r="CY25" s="230">
        <f t="shared" ca="1" si="48"/>
        <v>0</v>
      </c>
      <c r="CZ25" s="227">
        <f ca="1">(PATRÓN!$A$5*(CS25-CT25))/(PATRÓN!$N$4-30)*AM25</f>
        <v>137.28358208955223</v>
      </c>
      <c r="DA25" s="211">
        <f t="shared" ca="1" si="35"/>
        <v>-4.8635820895522102</v>
      </c>
      <c r="DB25" s="211">
        <f t="shared" ca="1" si="49"/>
        <v>289.27611940298505</v>
      </c>
      <c r="DC25" s="212">
        <f t="shared" ca="1" si="36"/>
        <v>-22.056119402985018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Plantilla!C27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2"/>
        <v>M</v>
      </c>
      <c r="H26" s="148" t="str">
        <f t="shared" ca="1" si="52"/>
        <v>M</v>
      </c>
      <c r="I26" s="148" t="str">
        <f t="shared" ca="1" si="52"/>
        <v>N</v>
      </c>
      <c r="J26" s="148" t="str">
        <f t="shared" ca="1" si="52"/>
        <v>N</v>
      </c>
      <c r="K26" s="148" t="str">
        <f t="shared" ca="1" si="52"/>
        <v>-</v>
      </c>
      <c r="L26" s="148" t="str">
        <f t="shared" ca="1" si="52"/>
        <v>-</v>
      </c>
      <c r="M26" s="148" t="str">
        <f t="shared" ca="1" si="52"/>
        <v>L</v>
      </c>
      <c r="N26" s="148" t="str">
        <f t="shared" ca="1" si="52"/>
        <v>L</v>
      </c>
      <c r="O26" s="148" t="str">
        <f t="shared" ca="1" si="52"/>
        <v>L</v>
      </c>
      <c r="P26" s="148" t="str">
        <f t="shared" ca="1" si="52"/>
        <v>M</v>
      </c>
      <c r="Q26" s="337" t="s">
        <v>4</v>
      </c>
      <c r="R26" s="337" t="s">
        <v>4</v>
      </c>
      <c r="S26" s="148" t="str">
        <f t="shared" ca="1" si="52"/>
        <v>M</v>
      </c>
      <c r="T26" s="148" t="str">
        <f t="shared" ca="1" si="52"/>
        <v>L</v>
      </c>
      <c r="U26" s="148" t="str">
        <f t="shared" ca="1" si="52"/>
        <v>M</v>
      </c>
      <c r="V26" s="148" t="str">
        <f t="shared" ca="1" si="52"/>
        <v>M</v>
      </c>
      <c r="W26" s="337" t="s">
        <v>4</v>
      </c>
      <c r="X26" s="148" t="str">
        <f t="shared" ca="1" si="51"/>
        <v>M</v>
      </c>
      <c r="Y26" s="148" t="str">
        <f t="shared" ca="1" si="51"/>
        <v>N</v>
      </c>
      <c r="Z26" s="148" t="str">
        <f t="shared" ca="1" si="51"/>
        <v>-</v>
      </c>
      <c r="AA26" s="148" t="str">
        <f t="shared" ca="1" si="51"/>
        <v>L</v>
      </c>
      <c r="AB26" s="148" t="str">
        <f t="shared" ca="1" si="51"/>
        <v>L</v>
      </c>
      <c r="AC26" s="148" t="str">
        <f t="shared" ca="1" si="51"/>
        <v>L</v>
      </c>
      <c r="AD26" s="148" t="str">
        <f t="shared" ca="1" si="51"/>
        <v>M</v>
      </c>
      <c r="AE26" s="148" t="str">
        <f t="shared" ca="1" si="51"/>
        <v>M</v>
      </c>
      <c r="AF26" s="148" t="str">
        <f t="shared" ca="1" si="51"/>
        <v>M</v>
      </c>
      <c r="AG26" s="148" t="str">
        <f t="shared" ca="1" si="51"/>
        <v>L</v>
      </c>
      <c r="AH26" s="148" t="str">
        <f t="shared" ca="1" si="51"/>
        <v>M</v>
      </c>
      <c r="AI26" s="148" t="str">
        <f t="shared" ca="1" si="38"/>
        <v/>
      </c>
      <c r="AJ26" s="148"/>
      <c r="AK26" s="148"/>
      <c r="AL26" s="130"/>
      <c r="AM26" s="111">
        <f>VLOOKUP($E26,Plantilla!D:F,3,FALSE)</f>
        <v>1</v>
      </c>
      <c r="AN26" s="140">
        <f t="shared" ca="1" si="53"/>
        <v>11</v>
      </c>
      <c r="AO26" s="133">
        <f t="shared" ca="1" si="53"/>
        <v>0</v>
      </c>
      <c r="AP26" s="132">
        <f t="shared" ca="1" si="53"/>
        <v>3</v>
      </c>
      <c r="AQ26" s="133">
        <f t="shared" ca="1" si="53"/>
        <v>0</v>
      </c>
      <c r="AR26" s="132">
        <f t="shared" ca="1" si="53"/>
        <v>0</v>
      </c>
      <c r="AS26" s="133">
        <f t="shared" ca="1" si="53"/>
        <v>0</v>
      </c>
      <c r="AT26" s="132">
        <f t="shared" ca="1" si="53"/>
        <v>0</v>
      </c>
      <c r="AU26" s="133">
        <f t="shared" ca="1" si="53"/>
        <v>0</v>
      </c>
      <c r="AV26" s="132">
        <f t="shared" ca="1" si="53"/>
        <v>0</v>
      </c>
      <c r="AW26" s="133">
        <f t="shared" ca="1" si="53"/>
        <v>0</v>
      </c>
      <c r="AX26" s="132">
        <f t="shared" ca="1" si="53"/>
        <v>0</v>
      </c>
      <c r="AY26" s="133">
        <f t="shared" ca="1" si="53"/>
        <v>0</v>
      </c>
      <c r="AZ26" s="132">
        <f t="shared" ca="1" si="53"/>
        <v>0</v>
      </c>
      <c r="BA26" s="133">
        <f t="shared" ca="1" si="53"/>
        <v>0</v>
      </c>
      <c r="BB26" s="132">
        <f t="shared" ca="1" si="53"/>
        <v>0</v>
      </c>
      <c r="BC26" s="133">
        <f t="shared" ca="1" si="53"/>
        <v>0</v>
      </c>
      <c r="BD26" s="132">
        <f t="shared" ca="1" si="54"/>
        <v>0</v>
      </c>
      <c r="BE26" s="133">
        <f t="shared" ca="1" si="54"/>
        <v>0</v>
      </c>
      <c r="BF26" s="132">
        <f t="shared" ca="1" si="54"/>
        <v>0</v>
      </c>
      <c r="BG26" s="133">
        <f t="shared" ca="1" si="54"/>
        <v>0</v>
      </c>
      <c r="BH26" s="132">
        <f t="shared" ca="1" si="54"/>
        <v>0</v>
      </c>
      <c r="BI26" s="133">
        <f t="shared" ca="1" si="54"/>
        <v>0</v>
      </c>
      <c r="BJ26" s="132">
        <f t="shared" ca="1" si="54"/>
        <v>0</v>
      </c>
      <c r="BK26" s="110">
        <f t="shared" ca="1" si="40"/>
        <v>3</v>
      </c>
      <c r="BL26" s="110">
        <f t="shared" ca="1" si="41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77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30</v>
      </c>
      <c r="BO26" s="194">
        <f t="shared" ca="1" si="42"/>
        <v>38.1</v>
      </c>
      <c r="BP26" s="195">
        <f t="shared" ca="1" si="43"/>
        <v>115.1</v>
      </c>
      <c r="BQ26" s="149">
        <f t="shared" ca="1" si="8"/>
        <v>20</v>
      </c>
      <c r="BR26" s="137">
        <f t="shared" ca="1" si="9"/>
        <v>0</v>
      </c>
      <c r="BS26" s="136">
        <f t="shared" ca="1" si="10"/>
        <v>9</v>
      </c>
      <c r="BT26" s="137">
        <f t="shared" ca="1" si="11"/>
        <v>0</v>
      </c>
      <c r="BU26" s="136">
        <f t="shared" ca="1" si="12"/>
        <v>0</v>
      </c>
      <c r="BV26" s="137">
        <f t="shared" ca="1" si="13"/>
        <v>0</v>
      </c>
      <c r="BW26" s="136">
        <f t="shared" ca="1" si="14"/>
        <v>0</v>
      </c>
      <c r="BX26" s="137">
        <f t="shared" ca="1" si="15"/>
        <v>0</v>
      </c>
      <c r="BY26" s="136">
        <f t="shared" ca="1" si="16"/>
        <v>0</v>
      </c>
      <c r="BZ26" s="137">
        <f t="shared" ca="1" si="17"/>
        <v>0</v>
      </c>
      <c r="CA26" s="136">
        <f t="shared" ca="1" si="18"/>
        <v>0</v>
      </c>
      <c r="CB26" s="137">
        <f t="shared" ca="1" si="19"/>
        <v>0</v>
      </c>
      <c r="CC26" s="136">
        <f t="shared" ca="1" si="20"/>
        <v>0</v>
      </c>
      <c r="CD26" s="137">
        <f t="shared" ca="1" si="21"/>
        <v>0</v>
      </c>
      <c r="CE26" s="136">
        <f t="shared" ca="1" si="22"/>
        <v>0</v>
      </c>
      <c r="CF26" s="137">
        <f t="shared" ca="1" si="23"/>
        <v>0</v>
      </c>
      <c r="CG26" s="136">
        <f t="shared" ca="1" si="24"/>
        <v>0</v>
      </c>
      <c r="CH26" s="137">
        <f t="shared" ca="1" si="25"/>
        <v>0</v>
      </c>
      <c r="CI26" s="136">
        <f t="shared" ca="1" si="26"/>
        <v>0</v>
      </c>
      <c r="CJ26" s="137">
        <f t="shared" ca="1" si="27"/>
        <v>0</v>
      </c>
      <c r="CK26" s="136">
        <f t="shared" ca="1" si="28"/>
        <v>0</v>
      </c>
      <c r="CL26" s="137">
        <f t="shared" ca="1" si="29"/>
        <v>0</v>
      </c>
      <c r="CM26" s="136">
        <f t="shared" ca="1" si="30"/>
        <v>0</v>
      </c>
      <c r="CN26" s="110">
        <f t="shared" ca="1" si="44"/>
        <v>9</v>
      </c>
      <c r="CO26" s="110">
        <f t="shared" ca="1" si="31"/>
        <v>140</v>
      </c>
      <c r="CP26" s="110">
        <f t="shared" ca="1" si="32"/>
        <v>90</v>
      </c>
      <c r="CQ26" s="198">
        <f t="shared" ca="1" si="33"/>
        <v>114.30000000000001</v>
      </c>
      <c r="CR26" s="199">
        <f t="shared" ca="1" si="34"/>
        <v>268.29999999999995</v>
      </c>
      <c r="CS26" s="215">
        <f t="shared" ca="1" si="50"/>
        <v>28</v>
      </c>
      <c r="CT26" s="216">
        <f t="shared" ca="1" si="45"/>
        <v>0</v>
      </c>
      <c r="CU26" s="217">
        <f ca="1">INDEX(INDIRECT(CU$1),MATCH($E26,INDIRECT($BQ$2))) + (CS26*30)/[1]PATRÓN!$N$4 - CT26</f>
        <v>4.8493150684931505</v>
      </c>
      <c r="CV26" s="217">
        <f ca="1">(CS26*6)/PATRÓN!$N$4</f>
        <v>0.46027397260273972</v>
      </c>
      <c r="CW26" s="216">
        <f t="shared" ca="1" si="46"/>
        <v>0</v>
      </c>
      <c r="CX26" s="219">
        <f t="shared" ca="1" si="47"/>
        <v>0</v>
      </c>
      <c r="CY26" s="230">
        <f t="shared" ca="1" si="48"/>
        <v>0</v>
      </c>
      <c r="CZ26" s="227">
        <f ca="1">(PATRÓN!$A$5*(CS26-CT26))/(PATRÓN!$N$4-30)*AM26</f>
        <v>137.28358208955223</v>
      </c>
      <c r="DA26" s="211">
        <f t="shared" ca="1" si="35"/>
        <v>-22.183582089552232</v>
      </c>
      <c r="DB26" s="211">
        <f t="shared" ca="1" si="49"/>
        <v>289.27611940298505</v>
      </c>
      <c r="DC26" s="212">
        <f t="shared" ca="1" si="36"/>
        <v>-20.976119402985091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Plantilla!C28</f>
        <v>0</v>
      </c>
      <c r="E27" s="67">
        <v>21</v>
      </c>
      <c r="F27" s="270" t="str">
        <f>VLOOKUP(E27,Plantilla!D:E,2,FALSE)</f>
        <v>Irene Sánchez Elvira</v>
      </c>
      <c r="G27" s="337" t="s">
        <v>32</v>
      </c>
      <c r="H27" s="148" t="str">
        <f t="shared" ca="1" si="52"/>
        <v>L</v>
      </c>
      <c r="I27" s="148" t="str">
        <f t="shared" ca="1" si="52"/>
        <v>T</v>
      </c>
      <c r="J27" s="148" t="str">
        <f t="shared" ca="1" si="52"/>
        <v>T</v>
      </c>
      <c r="K27" s="148" t="str">
        <f t="shared" ca="1" si="52"/>
        <v>T</v>
      </c>
      <c r="L27" s="148" t="str">
        <f t="shared" ca="1" si="52"/>
        <v>T</v>
      </c>
      <c r="M27" s="148" t="str">
        <f t="shared" ca="1" si="52"/>
        <v>L</v>
      </c>
      <c r="N27" s="148" t="str">
        <f t="shared" ca="1" si="52"/>
        <v>T</v>
      </c>
      <c r="O27" s="148" t="str">
        <f t="shared" ca="1" si="52"/>
        <v>T</v>
      </c>
      <c r="P27" s="148" t="str">
        <f t="shared" ca="1" si="52"/>
        <v>T</v>
      </c>
      <c r="Q27" s="148" t="str">
        <f t="shared" ca="1" si="52"/>
        <v>T</v>
      </c>
      <c r="R27" s="148" t="str">
        <f t="shared" ca="1" si="52"/>
        <v>N</v>
      </c>
      <c r="S27" s="148" t="str">
        <f t="shared" ca="1" si="52"/>
        <v>N</v>
      </c>
      <c r="T27" s="148" t="str">
        <f t="shared" ca="1" si="52"/>
        <v>-</v>
      </c>
      <c r="U27" s="337" t="s">
        <v>140</v>
      </c>
      <c r="V27" s="337" t="str">
        <f t="shared" ca="1" si="52"/>
        <v>L</v>
      </c>
      <c r="W27" s="337" t="s">
        <v>31</v>
      </c>
      <c r="X27" s="148" t="str">
        <f t="shared" ca="1" si="51"/>
        <v>T</v>
      </c>
      <c r="Y27" s="148" t="str">
        <f t="shared" ca="1" si="51"/>
        <v>T</v>
      </c>
      <c r="Z27" s="148" t="str">
        <f t="shared" ca="1" si="51"/>
        <v>L</v>
      </c>
      <c r="AA27" s="148" t="str">
        <f t="shared" ca="1" si="51"/>
        <v>T</v>
      </c>
      <c r="AB27" s="148" t="str">
        <f t="shared" ca="1" si="51"/>
        <v>T</v>
      </c>
      <c r="AC27" s="148" t="str">
        <f t="shared" ca="1" si="51"/>
        <v>T</v>
      </c>
      <c r="AD27" s="148" t="str">
        <f t="shared" ca="1" si="51"/>
        <v>N</v>
      </c>
      <c r="AE27" s="148" t="str">
        <f t="shared" ca="1" si="51"/>
        <v>-</v>
      </c>
      <c r="AF27" s="148" t="s">
        <v>4</v>
      </c>
      <c r="AG27" s="275" t="s">
        <v>141</v>
      </c>
      <c r="AH27" s="275" t="s">
        <v>141</v>
      </c>
      <c r="AI27" s="148" t="str">
        <f t="shared" ca="1" si="38"/>
        <v/>
      </c>
      <c r="AJ27" s="148"/>
      <c r="AK27" s="148"/>
      <c r="AL27" s="130"/>
      <c r="AM27" s="111">
        <f>VLOOKUP($E27,Plantilla!D:F,3,FALSE)</f>
        <v>1</v>
      </c>
      <c r="AN27" s="140">
        <f t="shared" ca="1" si="53"/>
        <v>0</v>
      </c>
      <c r="AO27" s="133">
        <f t="shared" ca="1" si="53"/>
        <v>14</v>
      </c>
      <c r="AP27" s="132">
        <f t="shared" ca="1" si="53"/>
        <v>4</v>
      </c>
      <c r="AQ27" s="133">
        <f t="shared" ca="1" si="53"/>
        <v>0</v>
      </c>
      <c r="AR27" s="132">
        <f t="shared" ca="1" si="53"/>
        <v>0</v>
      </c>
      <c r="AS27" s="133">
        <f t="shared" ca="1" si="53"/>
        <v>0</v>
      </c>
      <c r="AT27" s="132">
        <f t="shared" ca="1" si="53"/>
        <v>0</v>
      </c>
      <c r="AU27" s="133">
        <f t="shared" ca="1" si="53"/>
        <v>0</v>
      </c>
      <c r="AV27" s="132">
        <f t="shared" ca="1" si="53"/>
        <v>0</v>
      </c>
      <c r="AW27" s="133">
        <f t="shared" ca="1" si="53"/>
        <v>0</v>
      </c>
      <c r="AX27" s="132">
        <f t="shared" ca="1" si="53"/>
        <v>0</v>
      </c>
      <c r="AY27" s="133">
        <f t="shared" ca="1" si="53"/>
        <v>0</v>
      </c>
      <c r="AZ27" s="132">
        <f t="shared" ca="1" si="53"/>
        <v>0</v>
      </c>
      <c r="BA27" s="133">
        <f t="shared" ca="1" si="53"/>
        <v>2</v>
      </c>
      <c r="BB27" s="132">
        <f t="shared" ca="1" si="53"/>
        <v>0</v>
      </c>
      <c r="BC27" s="133">
        <f t="shared" ca="1" si="53"/>
        <v>0</v>
      </c>
      <c r="BD27" s="132">
        <f t="shared" ca="1" si="54"/>
        <v>0</v>
      </c>
      <c r="BE27" s="133">
        <f t="shared" ca="1" si="54"/>
        <v>0</v>
      </c>
      <c r="BF27" s="132">
        <f t="shared" ca="1" si="54"/>
        <v>0</v>
      </c>
      <c r="BG27" s="133">
        <f t="shared" ca="1" si="54"/>
        <v>0</v>
      </c>
      <c r="BH27" s="132">
        <f t="shared" ca="1" si="54"/>
        <v>0</v>
      </c>
      <c r="BI27" s="133">
        <f t="shared" ca="1" si="54"/>
        <v>0</v>
      </c>
      <c r="BJ27" s="132">
        <f t="shared" ca="1" si="54"/>
        <v>0</v>
      </c>
      <c r="BK27" s="110">
        <f t="shared" ca="1" si="40"/>
        <v>4</v>
      </c>
      <c r="BL27" s="110">
        <f t="shared" ca="1" si="41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107.96000000000001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2"/>
        <v>50.8</v>
      </c>
      <c r="BP27" s="195">
        <f t="shared" ca="1" si="43"/>
        <v>158.76</v>
      </c>
      <c r="BQ27" s="149">
        <f t="shared" ca="1" si="8"/>
        <v>0</v>
      </c>
      <c r="BR27" s="137">
        <f t="shared" ca="1" si="9"/>
        <v>24</v>
      </c>
      <c r="BS27" s="136">
        <f t="shared" ca="1" si="10"/>
        <v>7</v>
      </c>
      <c r="BT27" s="137">
        <f t="shared" ca="1" si="11"/>
        <v>0</v>
      </c>
      <c r="BU27" s="136">
        <f t="shared" ca="1" si="12"/>
        <v>0</v>
      </c>
      <c r="BV27" s="137">
        <f t="shared" ca="1" si="13"/>
        <v>0</v>
      </c>
      <c r="BW27" s="136">
        <f t="shared" ca="1" si="14"/>
        <v>0</v>
      </c>
      <c r="BX27" s="137">
        <f t="shared" ca="1" si="15"/>
        <v>0</v>
      </c>
      <c r="BY27" s="136">
        <f t="shared" ca="1" si="16"/>
        <v>0</v>
      </c>
      <c r="BZ27" s="137">
        <f t="shared" ca="1" si="17"/>
        <v>0</v>
      </c>
      <c r="CA27" s="136">
        <f t="shared" ca="1" si="18"/>
        <v>0</v>
      </c>
      <c r="CB27" s="137">
        <f t="shared" ca="1" si="19"/>
        <v>0</v>
      </c>
      <c r="CC27" s="136">
        <f t="shared" ca="1" si="20"/>
        <v>0</v>
      </c>
      <c r="CD27" s="137">
        <f t="shared" ca="1" si="21"/>
        <v>3</v>
      </c>
      <c r="CE27" s="136">
        <f t="shared" ca="1" si="22"/>
        <v>0</v>
      </c>
      <c r="CF27" s="137">
        <f t="shared" ca="1" si="23"/>
        <v>0</v>
      </c>
      <c r="CG27" s="136">
        <f t="shared" ca="1" si="24"/>
        <v>0</v>
      </c>
      <c r="CH27" s="137">
        <f t="shared" ca="1" si="25"/>
        <v>0</v>
      </c>
      <c r="CI27" s="136">
        <f t="shared" ca="1" si="26"/>
        <v>0</v>
      </c>
      <c r="CJ27" s="137">
        <f t="shared" ca="1" si="27"/>
        <v>0</v>
      </c>
      <c r="CK27" s="136">
        <f t="shared" ca="1" si="28"/>
        <v>0</v>
      </c>
      <c r="CL27" s="137">
        <f t="shared" ca="1" si="29"/>
        <v>0</v>
      </c>
      <c r="CM27" s="136">
        <f t="shared" ca="1" si="30"/>
        <v>0</v>
      </c>
      <c r="CN27" s="110">
        <f t="shared" ca="1" si="44"/>
        <v>7</v>
      </c>
      <c r="CO27" s="110">
        <f t="shared" ca="1" si="31"/>
        <v>182.94</v>
      </c>
      <c r="CP27" s="110">
        <f t="shared" ca="1" si="32"/>
        <v>70</v>
      </c>
      <c r="CQ27" s="198">
        <f t="shared" ca="1" si="33"/>
        <v>88.9</v>
      </c>
      <c r="CR27" s="199">
        <f t="shared" ca="1" si="34"/>
        <v>271.84000000000003</v>
      </c>
      <c r="CS27" s="215">
        <f t="shared" ca="1" si="50"/>
        <v>28</v>
      </c>
      <c r="CT27" s="216">
        <f t="shared" ca="1" si="45"/>
        <v>0</v>
      </c>
      <c r="CU27" s="217">
        <f ca="1">INDEX(INDIRECT(CU$1),MATCH($E27,INDIRECT($BQ$2))) + (CS27*30)/[1]PATRÓN!$N$4 - CT27</f>
        <v>4.8493150684931505</v>
      </c>
      <c r="CV27" s="217">
        <f ca="1">(CS27*6)/PATRÓN!$N$4</f>
        <v>0.46027397260273972</v>
      </c>
      <c r="CW27" s="216">
        <f t="shared" ca="1" si="46"/>
        <v>0</v>
      </c>
      <c r="CX27" s="219">
        <f t="shared" ca="1" si="47"/>
        <v>0</v>
      </c>
      <c r="CY27" s="230">
        <f t="shared" ca="1" si="48"/>
        <v>0</v>
      </c>
      <c r="CZ27" s="227">
        <f ca="1">(PATRÓN!$A$5*(CS27-CT27))/(PATRÓN!$N$4-30)*AM27</f>
        <v>137.28358208955223</v>
      </c>
      <c r="DA27" s="211">
        <f t="shared" ca="1" si="35"/>
        <v>21.476417910447765</v>
      </c>
      <c r="DB27" s="211">
        <f t="shared" ca="1" si="49"/>
        <v>289.27611940298505</v>
      </c>
      <c r="DC27" s="212">
        <f t="shared" ca="1" si="36"/>
        <v>-17.436119402985014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Plantilla!C29</f>
        <v>0</v>
      </c>
      <c r="E28" s="67">
        <v>22</v>
      </c>
      <c r="F28" s="270" t="str">
        <f>VLOOKUP(E28,Plantilla!D:E,2,FALSE)</f>
        <v>Jose Carlos Martín Adán</v>
      </c>
      <c r="G28" s="275" t="s">
        <v>141</v>
      </c>
      <c r="H28" s="275" t="s">
        <v>141</v>
      </c>
      <c r="I28" s="275" t="s">
        <v>141</v>
      </c>
      <c r="J28" s="275" t="s">
        <v>141</v>
      </c>
      <c r="K28" s="275" t="s">
        <v>141</v>
      </c>
      <c r="L28" s="275" t="s">
        <v>141</v>
      </c>
      <c r="M28" s="275" t="s">
        <v>141</v>
      </c>
      <c r="N28" s="275" t="s">
        <v>141</v>
      </c>
      <c r="O28" s="275" t="s">
        <v>141</v>
      </c>
      <c r="P28" s="366" t="s">
        <v>141</v>
      </c>
      <c r="Q28" s="275" t="s">
        <v>141</v>
      </c>
      <c r="R28" s="275" t="s">
        <v>141</v>
      </c>
      <c r="S28" s="275" t="s">
        <v>141</v>
      </c>
      <c r="T28" s="275" t="s">
        <v>141</v>
      </c>
      <c r="U28" s="275" t="s">
        <v>141</v>
      </c>
      <c r="V28" s="275" t="s">
        <v>141</v>
      </c>
      <c r="W28" s="275" t="s">
        <v>141</v>
      </c>
      <c r="X28" s="275" t="s">
        <v>141</v>
      </c>
      <c r="Y28" s="275" t="s">
        <v>141</v>
      </c>
      <c r="Z28" s="275" t="s">
        <v>141</v>
      </c>
      <c r="AA28" s="275" t="s">
        <v>141</v>
      </c>
      <c r="AB28" s="275" t="s">
        <v>141</v>
      </c>
      <c r="AC28" s="275" t="s">
        <v>141</v>
      </c>
      <c r="AD28" s="275" t="s">
        <v>141</v>
      </c>
      <c r="AE28" s="275" t="s">
        <v>141</v>
      </c>
      <c r="AF28" s="275" t="s">
        <v>141</v>
      </c>
      <c r="AG28" s="275" t="s">
        <v>141</v>
      </c>
      <c r="AH28" s="275" t="s">
        <v>141</v>
      </c>
      <c r="AI28" s="148" t="str">
        <f t="shared" ca="1" si="38"/>
        <v/>
      </c>
      <c r="AJ28" s="148"/>
      <c r="AK28" s="148"/>
      <c r="AL28" s="130"/>
      <c r="AM28" s="111">
        <f>VLOOKUP($E28,Plantilla!D:F,3,FALSE)</f>
        <v>1</v>
      </c>
      <c r="AN28" s="140">
        <f t="shared" ca="1" si="53"/>
        <v>0</v>
      </c>
      <c r="AO28" s="133">
        <f t="shared" ca="1" si="53"/>
        <v>0</v>
      </c>
      <c r="AP28" s="132">
        <f t="shared" ca="1" si="53"/>
        <v>0</v>
      </c>
      <c r="AQ28" s="133">
        <f t="shared" ca="1" si="53"/>
        <v>0</v>
      </c>
      <c r="AR28" s="132">
        <f t="shared" ca="1" si="53"/>
        <v>0</v>
      </c>
      <c r="AS28" s="133">
        <f t="shared" ca="1" si="53"/>
        <v>0</v>
      </c>
      <c r="AT28" s="132">
        <f t="shared" ca="1" si="53"/>
        <v>0</v>
      </c>
      <c r="AU28" s="133">
        <f t="shared" ca="1" si="53"/>
        <v>0</v>
      </c>
      <c r="AV28" s="132">
        <f t="shared" ca="1" si="53"/>
        <v>0</v>
      </c>
      <c r="AW28" s="133">
        <f t="shared" ca="1" si="53"/>
        <v>0</v>
      </c>
      <c r="AX28" s="132">
        <f t="shared" ca="1" si="53"/>
        <v>0</v>
      </c>
      <c r="AY28" s="133">
        <f t="shared" ca="1" si="53"/>
        <v>0</v>
      </c>
      <c r="AZ28" s="132">
        <f t="shared" ca="1" si="53"/>
        <v>0</v>
      </c>
      <c r="BA28" s="133">
        <f t="shared" ca="1" si="53"/>
        <v>28</v>
      </c>
      <c r="BB28" s="132">
        <f t="shared" ca="1" si="53"/>
        <v>0</v>
      </c>
      <c r="BC28" s="133">
        <f t="shared" ca="1" si="53"/>
        <v>0</v>
      </c>
      <c r="BD28" s="132">
        <f t="shared" ca="1" si="54"/>
        <v>0</v>
      </c>
      <c r="BE28" s="133">
        <f t="shared" ca="1" si="54"/>
        <v>0</v>
      </c>
      <c r="BF28" s="132">
        <f t="shared" ca="1" si="54"/>
        <v>0</v>
      </c>
      <c r="BG28" s="133">
        <f t="shared" ca="1" si="54"/>
        <v>0</v>
      </c>
      <c r="BH28" s="132">
        <f t="shared" ca="1" si="54"/>
        <v>0</v>
      </c>
      <c r="BI28" s="133">
        <f t="shared" ca="1" si="54"/>
        <v>0</v>
      </c>
      <c r="BJ28" s="132">
        <f t="shared" ca="1" si="54"/>
        <v>0</v>
      </c>
      <c r="BK28" s="110">
        <f t="shared" ca="1" si="40"/>
        <v>0</v>
      </c>
      <c r="BL28" s="110">
        <f t="shared" ca="1" si="41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139.44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42"/>
        <v>0</v>
      </c>
      <c r="BP28" s="195">
        <f t="shared" ca="1" si="43"/>
        <v>139.44</v>
      </c>
      <c r="BQ28" s="149">
        <f t="shared" ca="1" si="8"/>
        <v>0</v>
      </c>
      <c r="BR28" s="137">
        <f t="shared" ca="1" si="9"/>
        <v>0</v>
      </c>
      <c r="BS28" s="136">
        <f t="shared" ca="1" si="10"/>
        <v>0</v>
      </c>
      <c r="BT28" s="137">
        <f t="shared" ca="1" si="11"/>
        <v>0</v>
      </c>
      <c r="BU28" s="136">
        <f t="shared" ca="1" si="12"/>
        <v>0</v>
      </c>
      <c r="BV28" s="137">
        <f t="shared" ca="1" si="13"/>
        <v>0</v>
      </c>
      <c r="BW28" s="136">
        <f t="shared" ca="1" si="14"/>
        <v>0</v>
      </c>
      <c r="BX28" s="137">
        <f t="shared" ca="1" si="15"/>
        <v>0</v>
      </c>
      <c r="BY28" s="136">
        <f t="shared" ca="1" si="16"/>
        <v>0</v>
      </c>
      <c r="BZ28" s="137">
        <f t="shared" ca="1" si="17"/>
        <v>0</v>
      </c>
      <c r="CA28" s="136">
        <f t="shared" ca="1" si="18"/>
        <v>0</v>
      </c>
      <c r="CB28" s="137">
        <f t="shared" ca="1" si="19"/>
        <v>0</v>
      </c>
      <c r="CC28" s="136">
        <f t="shared" ca="1" si="20"/>
        <v>0</v>
      </c>
      <c r="CD28" s="137">
        <f t="shared" ca="1" si="21"/>
        <v>33</v>
      </c>
      <c r="CE28" s="136">
        <f t="shared" ca="1" si="22"/>
        <v>0</v>
      </c>
      <c r="CF28" s="137">
        <f t="shared" ca="1" si="23"/>
        <v>0</v>
      </c>
      <c r="CG28" s="136">
        <f t="shared" ca="1" si="24"/>
        <v>26</v>
      </c>
      <c r="CH28" s="137">
        <f t="shared" ca="1" si="25"/>
        <v>0</v>
      </c>
      <c r="CI28" s="136">
        <f t="shared" ca="1" si="26"/>
        <v>0</v>
      </c>
      <c r="CJ28" s="137">
        <f t="shared" ca="1" si="27"/>
        <v>0</v>
      </c>
      <c r="CK28" s="136">
        <f t="shared" ca="1" si="28"/>
        <v>0</v>
      </c>
      <c r="CL28" s="137">
        <f t="shared" ca="1" si="29"/>
        <v>0</v>
      </c>
      <c r="CM28" s="136">
        <f t="shared" ca="1" si="30"/>
        <v>0</v>
      </c>
      <c r="CN28" s="110">
        <f t="shared" ca="1" si="44"/>
        <v>0</v>
      </c>
      <c r="CO28" s="110">
        <f t="shared" ca="1" si="31"/>
        <v>359.34000000000003</v>
      </c>
      <c r="CP28" s="110">
        <f t="shared" ca="1" si="32"/>
        <v>0</v>
      </c>
      <c r="CQ28" s="198">
        <f t="shared" ca="1" si="33"/>
        <v>0</v>
      </c>
      <c r="CR28" s="199">
        <f t="shared" ca="1" si="34"/>
        <v>359.34000000000003</v>
      </c>
      <c r="CS28" s="215">
        <f t="shared" ca="1" si="50"/>
        <v>28</v>
      </c>
      <c r="CT28" s="216">
        <f t="shared" ca="1" si="45"/>
        <v>0</v>
      </c>
      <c r="CU28" s="217">
        <f ca="1">INDEX(INDIRECT(CU$1),MATCH($E28,INDIRECT($BQ$2))) + (CS28*30)/[1]PATRÓN!$N$4 - CT28</f>
        <v>4.8493150684931505</v>
      </c>
      <c r="CV28" s="217">
        <f ca="1">(CS28*6)/PATRÓN!$N$4</f>
        <v>0.46027397260273972</v>
      </c>
      <c r="CW28" s="216">
        <f t="shared" ca="1" si="46"/>
        <v>0</v>
      </c>
      <c r="CX28" s="219">
        <f t="shared" ca="1" si="47"/>
        <v>0</v>
      </c>
      <c r="CY28" s="230">
        <f t="shared" ca="1" si="48"/>
        <v>0</v>
      </c>
      <c r="CZ28" s="227">
        <f ca="1">(PATRÓN!$A$5*(CS28-CT28))/(PATRÓN!$N$4-30)*AM28</f>
        <v>137.28358208955223</v>
      </c>
      <c r="DA28" s="211">
        <f t="shared" ca="1" si="35"/>
        <v>2.1564179104477716</v>
      </c>
      <c r="DB28" s="211">
        <f t="shared" ca="1" si="49"/>
        <v>289.27611940298505</v>
      </c>
      <c r="DC28" s="212">
        <f t="shared" ca="1" si="36"/>
        <v>70.063880597014986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Plantilla!C30</f>
        <v>0</v>
      </c>
      <c r="E29" s="67">
        <v>23</v>
      </c>
      <c r="F29" s="270" t="str">
        <f>VLOOKUP(E29,Plantilla!D:E,2,FALSE)</f>
        <v>Natalia Máñez Toledo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148" t="str">
        <f t="shared" ca="1" si="38"/>
        <v/>
      </c>
      <c r="AJ29" s="148"/>
      <c r="AK29" s="148"/>
      <c r="AL29" s="130"/>
      <c r="AM29" s="111">
        <f>VLOOKUP($E29,Plantilla!D:F,3,FALSE)</f>
        <v>1</v>
      </c>
      <c r="AN29" s="140">
        <f t="shared" ca="1" si="53"/>
        <v>0</v>
      </c>
      <c r="AO29" s="133">
        <f t="shared" ca="1" si="53"/>
        <v>0</v>
      </c>
      <c r="AP29" s="132">
        <f t="shared" ca="1" si="53"/>
        <v>0</v>
      </c>
      <c r="AQ29" s="133">
        <f t="shared" ca="1" si="53"/>
        <v>0</v>
      </c>
      <c r="AR29" s="132">
        <f t="shared" ca="1" si="53"/>
        <v>0</v>
      </c>
      <c r="AS29" s="133">
        <f t="shared" ca="1" si="53"/>
        <v>0</v>
      </c>
      <c r="AT29" s="132">
        <f t="shared" ca="1" si="53"/>
        <v>0</v>
      </c>
      <c r="AU29" s="133">
        <f t="shared" ca="1" si="53"/>
        <v>0</v>
      </c>
      <c r="AV29" s="132">
        <f t="shared" ca="1" si="53"/>
        <v>0</v>
      </c>
      <c r="AW29" s="133">
        <f t="shared" ca="1" si="53"/>
        <v>0</v>
      </c>
      <c r="AX29" s="132">
        <f t="shared" ca="1" si="53"/>
        <v>0</v>
      </c>
      <c r="AY29" s="133">
        <f t="shared" ca="1" si="53"/>
        <v>0</v>
      </c>
      <c r="AZ29" s="132">
        <f t="shared" ca="1" si="53"/>
        <v>0</v>
      </c>
      <c r="BA29" s="133">
        <f t="shared" ca="1" si="53"/>
        <v>28</v>
      </c>
      <c r="BB29" s="132">
        <f t="shared" ca="1" si="53"/>
        <v>0</v>
      </c>
      <c r="BC29" s="133">
        <f t="shared" ca="1" si="53"/>
        <v>0</v>
      </c>
      <c r="BD29" s="132">
        <f t="shared" ca="1" si="54"/>
        <v>0</v>
      </c>
      <c r="BE29" s="133">
        <f t="shared" ca="1" si="54"/>
        <v>0</v>
      </c>
      <c r="BF29" s="132">
        <f t="shared" ca="1" si="54"/>
        <v>0</v>
      </c>
      <c r="BG29" s="133">
        <f t="shared" ca="1" si="54"/>
        <v>0</v>
      </c>
      <c r="BH29" s="132">
        <f t="shared" ca="1" si="54"/>
        <v>0</v>
      </c>
      <c r="BI29" s="133">
        <f t="shared" ca="1" si="54"/>
        <v>0</v>
      </c>
      <c r="BJ29" s="132">
        <f t="shared" ca="1" si="54"/>
        <v>0</v>
      </c>
      <c r="BK29" s="110">
        <f t="shared" ca="1" si="40"/>
        <v>0</v>
      </c>
      <c r="BL29" s="110">
        <f t="shared" ca="1" si="41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139.44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2"/>
        <v>0</v>
      </c>
      <c r="BP29" s="195">
        <f t="shared" ca="1" si="43"/>
        <v>139.44</v>
      </c>
      <c r="BQ29" s="149">
        <f t="shared" ca="1" si="8"/>
        <v>0</v>
      </c>
      <c r="BR29" s="137">
        <f t="shared" ca="1" si="9"/>
        <v>0</v>
      </c>
      <c r="BS29" s="136">
        <f t="shared" ca="1" si="10"/>
        <v>0</v>
      </c>
      <c r="BT29" s="137">
        <f t="shared" ca="1" si="11"/>
        <v>0</v>
      </c>
      <c r="BU29" s="136">
        <f t="shared" ca="1" si="12"/>
        <v>0</v>
      </c>
      <c r="BV29" s="137">
        <f t="shared" ca="1" si="13"/>
        <v>0</v>
      </c>
      <c r="BW29" s="136">
        <f t="shared" ca="1" si="14"/>
        <v>0</v>
      </c>
      <c r="BX29" s="137">
        <f t="shared" ca="1" si="15"/>
        <v>0</v>
      </c>
      <c r="BY29" s="136">
        <f t="shared" ca="1" si="16"/>
        <v>0</v>
      </c>
      <c r="BZ29" s="137">
        <f t="shared" ca="1" si="17"/>
        <v>0</v>
      </c>
      <c r="CA29" s="136">
        <f t="shared" ca="1" si="18"/>
        <v>0</v>
      </c>
      <c r="CB29" s="137">
        <f t="shared" ca="1" si="19"/>
        <v>0</v>
      </c>
      <c r="CC29" s="136">
        <f t="shared" ca="1" si="20"/>
        <v>0</v>
      </c>
      <c r="CD29" s="137">
        <f t="shared" ca="1" si="21"/>
        <v>59</v>
      </c>
      <c r="CE29" s="136">
        <f t="shared" ca="1" si="22"/>
        <v>0</v>
      </c>
      <c r="CF29" s="137">
        <f t="shared" ca="1" si="23"/>
        <v>0</v>
      </c>
      <c r="CG29" s="136">
        <f t="shared" ca="1" si="24"/>
        <v>0</v>
      </c>
      <c r="CH29" s="137">
        <f t="shared" ca="1" si="25"/>
        <v>0</v>
      </c>
      <c r="CI29" s="136">
        <f t="shared" ca="1" si="26"/>
        <v>0</v>
      </c>
      <c r="CJ29" s="137">
        <f t="shared" ca="1" si="27"/>
        <v>0</v>
      </c>
      <c r="CK29" s="136">
        <f t="shared" ca="1" si="28"/>
        <v>0</v>
      </c>
      <c r="CL29" s="137">
        <f t="shared" ca="1" si="29"/>
        <v>0</v>
      </c>
      <c r="CM29" s="136">
        <f t="shared" ca="1" si="30"/>
        <v>0</v>
      </c>
      <c r="CN29" s="110">
        <f t="shared" ca="1" si="44"/>
        <v>0</v>
      </c>
      <c r="CO29" s="110">
        <f t="shared" ca="1" si="31"/>
        <v>293.82000000000005</v>
      </c>
      <c r="CP29" s="110">
        <f t="shared" ca="1" si="32"/>
        <v>0</v>
      </c>
      <c r="CQ29" s="198">
        <f t="shared" ca="1" si="33"/>
        <v>0</v>
      </c>
      <c r="CR29" s="199">
        <f t="shared" ca="1" si="34"/>
        <v>293.82000000000005</v>
      </c>
      <c r="CS29" s="215">
        <f t="shared" ca="1" si="50"/>
        <v>28</v>
      </c>
      <c r="CT29" s="216">
        <f t="shared" ca="1" si="45"/>
        <v>0</v>
      </c>
      <c r="CU29" s="217">
        <f ca="1">INDEX(INDIRECT(CU$1),MATCH($E29,INDIRECT($BQ$2))) + (CS29*30)/[1]PATRÓN!$N$4 - CT29</f>
        <v>4.8493150684931505</v>
      </c>
      <c r="CV29" s="217">
        <f ca="1">(CS29*6)/PATRÓN!$N$4</f>
        <v>0.46027397260273972</v>
      </c>
      <c r="CW29" s="216">
        <f t="shared" ca="1" si="46"/>
        <v>0</v>
      </c>
      <c r="CX29" s="219">
        <f t="shared" ca="1" si="47"/>
        <v>0</v>
      </c>
      <c r="CY29" s="230">
        <f t="shared" ca="1" si="48"/>
        <v>0</v>
      </c>
      <c r="CZ29" s="227">
        <f ca="1">(PATRÓN!$A$5*(CS29-CT29))/(PATRÓN!$N$4-30)*AM29</f>
        <v>137.28358208955223</v>
      </c>
      <c r="DA29" s="211">
        <f t="shared" ca="1" si="35"/>
        <v>2.1564179104477716</v>
      </c>
      <c r="DB29" s="211">
        <f t="shared" ca="1" si="49"/>
        <v>289.27611940298505</v>
      </c>
      <c r="DC29" s="212">
        <f t="shared" ca="1" si="36"/>
        <v>4.5438805970150042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Plantilla!C31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2"/>
        <v>T</v>
      </c>
      <c r="H30" s="148" t="str">
        <f t="shared" ca="1" si="52"/>
        <v>T</v>
      </c>
      <c r="I30" s="148" t="s">
        <v>31</v>
      </c>
      <c r="J30" s="148" t="s">
        <v>4</v>
      </c>
      <c r="K30" s="148" t="s">
        <v>31</v>
      </c>
      <c r="L30" s="148" t="str">
        <f t="shared" ca="1" si="52"/>
        <v>T</v>
      </c>
      <c r="M30" s="148" t="str">
        <f t="shared" ca="1" si="52"/>
        <v>T</v>
      </c>
      <c r="N30" s="337" t="s">
        <v>31</v>
      </c>
      <c r="O30" s="148" t="str">
        <f t="shared" ca="1" si="52"/>
        <v>L</v>
      </c>
      <c r="P30" s="148" t="str">
        <f t="shared" ca="1" si="52"/>
        <v>T</v>
      </c>
      <c r="Q30" s="148" t="str">
        <f t="shared" ca="1" si="52"/>
        <v>T</v>
      </c>
      <c r="R30" s="148" t="str">
        <f t="shared" ca="1" si="52"/>
        <v>T</v>
      </c>
      <c r="S30" s="148" t="s">
        <v>4</v>
      </c>
      <c r="T30" s="148" t="s">
        <v>31</v>
      </c>
      <c r="U30" s="148" t="s">
        <v>31</v>
      </c>
      <c r="V30" s="148" t="s">
        <v>31</v>
      </c>
      <c r="W30" s="337" t="s">
        <v>4</v>
      </c>
      <c r="X30" s="337" t="s">
        <v>31</v>
      </c>
      <c r="Y30" s="337" t="s">
        <v>4</v>
      </c>
      <c r="Z30" s="148" t="str">
        <f t="shared" ca="1" si="51"/>
        <v>T</v>
      </c>
      <c r="AA30" s="148" t="str">
        <f t="shared" ca="1" si="51"/>
        <v>T</v>
      </c>
      <c r="AB30" s="148" t="str">
        <f t="shared" ca="1" si="51"/>
        <v>L</v>
      </c>
      <c r="AC30" s="148" t="str">
        <f t="shared" ca="1" si="51"/>
        <v>L</v>
      </c>
      <c r="AD30" s="148" t="str">
        <f t="shared" ca="1" si="51"/>
        <v>T</v>
      </c>
      <c r="AE30" s="148" t="s">
        <v>31</v>
      </c>
      <c r="AF30" s="148" t="s">
        <v>31</v>
      </c>
      <c r="AG30" s="148" t="str">
        <f t="shared" ca="1" si="51"/>
        <v>L</v>
      </c>
      <c r="AH30" s="148" t="str">
        <f t="shared" ca="1" si="51"/>
        <v>T</v>
      </c>
      <c r="AI30" s="148" t="str">
        <f t="shared" ca="1" si="38"/>
        <v/>
      </c>
      <c r="AJ30" s="148"/>
      <c r="AK30" s="148"/>
      <c r="AL30" s="130"/>
      <c r="AM30" s="111">
        <f>VLOOKUP($E30,Plantilla!D:F,3,FALSE)</f>
        <v>1</v>
      </c>
      <c r="AN30" s="140">
        <f t="shared" ca="1" si="53"/>
        <v>0</v>
      </c>
      <c r="AO30" s="133">
        <f t="shared" ca="1" si="53"/>
        <v>20</v>
      </c>
      <c r="AP30" s="132">
        <f t="shared" ca="1" si="53"/>
        <v>0</v>
      </c>
      <c r="AQ30" s="133">
        <f t="shared" ca="1" si="53"/>
        <v>0</v>
      </c>
      <c r="AR30" s="132">
        <f t="shared" ca="1" si="53"/>
        <v>0</v>
      </c>
      <c r="AS30" s="133">
        <f t="shared" ca="1" si="53"/>
        <v>0</v>
      </c>
      <c r="AT30" s="132">
        <f t="shared" ca="1" si="53"/>
        <v>0</v>
      </c>
      <c r="AU30" s="133">
        <f t="shared" ca="1" si="53"/>
        <v>0</v>
      </c>
      <c r="AV30" s="132">
        <f t="shared" ca="1" si="53"/>
        <v>0</v>
      </c>
      <c r="AW30" s="133">
        <f t="shared" ca="1" si="53"/>
        <v>0</v>
      </c>
      <c r="AX30" s="132">
        <f t="shared" ca="1" si="53"/>
        <v>0</v>
      </c>
      <c r="AY30" s="133">
        <f t="shared" ca="1" si="53"/>
        <v>0</v>
      </c>
      <c r="AZ30" s="132">
        <f t="shared" ca="1" si="53"/>
        <v>0</v>
      </c>
      <c r="BA30" s="133">
        <f t="shared" ca="1" si="53"/>
        <v>0</v>
      </c>
      <c r="BB30" s="132">
        <f t="shared" ca="1" si="53"/>
        <v>0</v>
      </c>
      <c r="BC30" s="133">
        <f t="shared" ca="1" si="53"/>
        <v>0</v>
      </c>
      <c r="BD30" s="132">
        <f t="shared" ca="1" si="54"/>
        <v>0</v>
      </c>
      <c r="BE30" s="133">
        <f t="shared" ca="1" si="54"/>
        <v>0</v>
      </c>
      <c r="BF30" s="132">
        <f t="shared" ca="1" si="54"/>
        <v>0</v>
      </c>
      <c r="BG30" s="133">
        <f t="shared" ca="1" si="54"/>
        <v>0</v>
      </c>
      <c r="BH30" s="132">
        <f t="shared" ca="1" si="54"/>
        <v>0</v>
      </c>
      <c r="BI30" s="133">
        <f t="shared" ca="1" si="54"/>
        <v>0</v>
      </c>
      <c r="BJ30" s="132">
        <f t="shared" ca="1" si="54"/>
        <v>0</v>
      </c>
      <c r="BK30" s="110">
        <f t="shared" ca="1" si="40"/>
        <v>0</v>
      </c>
      <c r="BL30" s="110">
        <f t="shared" ca="1" si="41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140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2"/>
        <v>0</v>
      </c>
      <c r="BP30" s="195">
        <f t="shared" ca="1" si="43"/>
        <v>140</v>
      </c>
      <c r="BQ30" s="149">
        <f t="shared" ca="1" si="8"/>
        <v>0</v>
      </c>
      <c r="BR30" s="137">
        <f t="shared" ca="1" si="9"/>
        <v>38</v>
      </c>
      <c r="BS30" s="136">
        <f t="shared" ca="1" si="10"/>
        <v>0</v>
      </c>
      <c r="BT30" s="137">
        <f t="shared" ca="1" si="11"/>
        <v>0</v>
      </c>
      <c r="BU30" s="136">
        <f t="shared" ca="1" si="12"/>
        <v>0</v>
      </c>
      <c r="BV30" s="137">
        <f t="shared" ca="1" si="13"/>
        <v>0</v>
      </c>
      <c r="BW30" s="136">
        <f t="shared" ca="1" si="14"/>
        <v>0</v>
      </c>
      <c r="BX30" s="137">
        <f t="shared" ca="1" si="15"/>
        <v>0</v>
      </c>
      <c r="BY30" s="136">
        <f t="shared" ca="1" si="16"/>
        <v>0</v>
      </c>
      <c r="BZ30" s="137">
        <f t="shared" ca="1" si="17"/>
        <v>0</v>
      </c>
      <c r="CA30" s="136">
        <f t="shared" ca="1" si="18"/>
        <v>0</v>
      </c>
      <c r="CB30" s="137">
        <f t="shared" ca="1" si="19"/>
        <v>0</v>
      </c>
      <c r="CC30" s="136">
        <f t="shared" ca="1" si="20"/>
        <v>0</v>
      </c>
      <c r="CD30" s="137">
        <f t="shared" ca="1" si="21"/>
        <v>3</v>
      </c>
      <c r="CE30" s="136">
        <f t="shared" ca="1" si="22"/>
        <v>0</v>
      </c>
      <c r="CF30" s="137">
        <f t="shared" ca="1" si="23"/>
        <v>0</v>
      </c>
      <c r="CG30" s="136">
        <f t="shared" ca="1" si="24"/>
        <v>0</v>
      </c>
      <c r="CH30" s="137">
        <f t="shared" ca="1" si="25"/>
        <v>0</v>
      </c>
      <c r="CI30" s="136">
        <f t="shared" ca="1" si="26"/>
        <v>0</v>
      </c>
      <c r="CJ30" s="137">
        <f t="shared" ca="1" si="27"/>
        <v>0</v>
      </c>
      <c r="CK30" s="136">
        <f t="shared" ca="1" si="28"/>
        <v>0</v>
      </c>
      <c r="CL30" s="137">
        <f t="shared" ca="1" si="29"/>
        <v>0</v>
      </c>
      <c r="CM30" s="136">
        <f t="shared" ca="1" si="30"/>
        <v>1</v>
      </c>
      <c r="CN30" s="110">
        <f t="shared" ca="1" si="44"/>
        <v>0</v>
      </c>
      <c r="CO30" s="110">
        <f t="shared" ca="1" si="31"/>
        <v>288.44</v>
      </c>
      <c r="CP30" s="110">
        <f t="shared" ca="1" si="32"/>
        <v>0</v>
      </c>
      <c r="CQ30" s="198">
        <f t="shared" ca="1" si="33"/>
        <v>0</v>
      </c>
      <c r="CR30" s="199">
        <f t="shared" ca="1" si="34"/>
        <v>288.44</v>
      </c>
      <c r="CS30" s="215">
        <f t="shared" ca="1" si="50"/>
        <v>28</v>
      </c>
      <c r="CT30" s="216">
        <f t="shared" ca="1" si="45"/>
        <v>0</v>
      </c>
      <c r="CU30" s="217">
        <f ca="1">INDEX(INDIRECT(CU$1),MATCH($E30,INDIRECT($BQ$2))) + (CS30*30)/[1]PATRÓN!$N$4 - CT30</f>
        <v>4.8493150684931505</v>
      </c>
      <c r="CV30" s="217">
        <f ca="1">(CS30*6)/PATRÓN!$N$4</f>
        <v>0.46027397260273972</v>
      </c>
      <c r="CW30" s="216">
        <f t="shared" ca="1" si="46"/>
        <v>0</v>
      </c>
      <c r="CX30" s="219">
        <f t="shared" ca="1" si="47"/>
        <v>0</v>
      </c>
      <c r="CY30" s="230">
        <f t="shared" ca="1" si="48"/>
        <v>0</v>
      </c>
      <c r="CZ30" s="227">
        <f ca="1">(PATRÓN!$A$5*(CS30-CT30))/(PATRÓN!$N$4-30)*AM30</f>
        <v>137.28358208955223</v>
      </c>
      <c r="DA30" s="211">
        <f t="shared" ca="1" si="35"/>
        <v>2.7164179104477739</v>
      </c>
      <c r="DB30" s="211">
        <f t="shared" ca="1" si="49"/>
        <v>289.27611940298505</v>
      </c>
      <c r="DC30" s="212">
        <f t="shared" ca="1" si="36"/>
        <v>-0.83611940298504805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Plantilla!C32</f>
        <v>0</v>
      </c>
      <c r="E31" s="67">
        <v>25</v>
      </c>
      <c r="F31" s="270" t="s">
        <v>230</v>
      </c>
      <c r="G31" s="148" t="str">
        <f t="shared" ca="1" si="52"/>
        <v>L</v>
      </c>
      <c r="H31" s="148" t="str">
        <f t="shared" ca="1" si="52"/>
        <v>L</v>
      </c>
      <c r="I31" s="148" t="str">
        <f t="shared" ca="1" si="52"/>
        <v>T</v>
      </c>
      <c r="J31" s="148" t="str">
        <f t="shared" ca="1" si="52"/>
        <v>T</v>
      </c>
      <c r="K31" s="148" t="str">
        <f t="shared" ca="1" si="52"/>
        <v>T</v>
      </c>
      <c r="L31" s="148" t="str">
        <f t="shared" ca="1" si="52"/>
        <v>T</v>
      </c>
      <c r="M31" s="148" t="str">
        <f t="shared" ca="1" si="52"/>
        <v>L</v>
      </c>
      <c r="N31" s="148" t="str">
        <f t="shared" ca="1" si="52"/>
        <v>N</v>
      </c>
      <c r="O31" s="148" t="str">
        <f t="shared" ca="1" si="52"/>
        <v>N</v>
      </c>
      <c r="P31" s="148" t="str">
        <f t="shared" ca="1" si="52"/>
        <v>-</v>
      </c>
      <c r="Q31" s="148" t="str">
        <f t="shared" ca="1" si="52"/>
        <v>-</v>
      </c>
      <c r="R31" s="148" t="str">
        <f t="shared" ca="1" si="52"/>
        <v>L</v>
      </c>
      <c r="S31" s="148" t="str">
        <f t="shared" ca="1" si="52"/>
        <v>T</v>
      </c>
      <c r="T31" s="148" t="str">
        <f t="shared" ca="1" si="52"/>
        <v>T</v>
      </c>
      <c r="U31" s="148" t="str">
        <f t="shared" ca="1" si="52"/>
        <v>L</v>
      </c>
      <c r="V31" s="148" t="str">
        <f t="shared" ca="1" si="52"/>
        <v>L</v>
      </c>
      <c r="W31" s="148" t="str">
        <f t="shared" ref="W31:AK31" ca="1" si="55">IF($B31&lt;&gt;0,INDIRECT(ADDRESS($B31+6,10+W$2,1,FALSE,"PATRÓN"),FALSE),"")</f>
        <v>T</v>
      </c>
      <c r="X31" s="148" t="str">
        <f t="shared" ca="1" si="55"/>
        <v>N</v>
      </c>
      <c r="Y31" s="148" t="str">
        <f t="shared" ca="1" si="55"/>
        <v>-</v>
      </c>
      <c r="Z31" s="148" t="str">
        <f t="shared" ca="1" si="55"/>
        <v>L</v>
      </c>
      <c r="AA31" s="148" t="str">
        <f t="shared" ca="1" si="55"/>
        <v>T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L</v>
      </c>
      <c r="AE31" s="148" t="str">
        <f t="shared" ca="1" si="55"/>
        <v>T</v>
      </c>
      <c r="AF31" s="148" t="str">
        <f t="shared" ca="1" si="55"/>
        <v>T</v>
      </c>
      <c r="AG31" s="148" t="str">
        <f t="shared" ca="1" si="55"/>
        <v>T</v>
      </c>
      <c r="AH31" s="148" t="str">
        <f t="shared" ca="1" si="55"/>
        <v>N</v>
      </c>
      <c r="AI31" s="148" t="str">
        <f t="shared" ca="1" si="55"/>
        <v>-</v>
      </c>
      <c r="AJ31" s="148" t="str">
        <f t="shared" ca="1" si="55"/>
        <v>L</v>
      </c>
      <c r="AK31" s="148" t="str">
        <f t="shared" ca="1" si="55"/>
        <v>T</v>
      </c>
      <c r="AL31" s="130"/>
      <c r="AM31" s="111">
        <f>VLOOKUP($E31,Plantilla!D:F,3,FALSE)</f>
        <v>1</v>
      </c>
      <c r="AN31" s="140">
        <f t="shared" ca="1" si="53"/>
        <v>0</v>
      </c>
      <c r="AO31" s="133">
        <f t="shared" ca="1" si="53"/>
        <v>14</v>
      </c>
      <c r="AP31" s="132">
        <f t="shared" ca="1" si="53"/>
        <v>4</v>
      </c>
      <c r="AQ31" s="133">
        <f t="shared" ca="1" si="53"/>
        <v>0</v>
      </c>
      <c r="AR31" s="132">
        <f t="shared" ca="1" si="53"/>
        <v>0</v>
      </c>
      <c r="AS31" s="133">
        <f t="shared" ca="1" si="53"/>
        <v>0</v>
      </c>
      <c r="AT31" s="132">
        <f t="shared" ca="1" si="53"/>
        <v>0</v>
      </c>
      <c r="AU31" s="133">
        <f t="shared" ca="1" si="53"/>
        <v>0</v>
      </c>
      <c r="AV31" s="132">
        <f t="shared" ca="1" si="53"/>
        <v>0</v>
      </c>
      <c r="AW31" s="133">
        <f t="shared" ca="1" si="53"/>
        <v>0</v>
      </c>
      <c r="AX31" s="132">
        <f t="shared" ca="1" si="53"/>
        <v>0</v>
      </c>
      <c r="AY31" s="133">
        <f t="shared" ca="1" si="53"/>
        <v>0</v>
      </c>
      <c r="AZ31" s="132">
        <f t="shared" ca="1" si="53"/>
        <v>0</v>
      </c>
      <c r="BA31" s="133">
        <f t="shared" ca="1" si="53"/>
        <v>0</v>
      </c>
      <c r="BB31" s="132">
        <f t="shared" ca="1" si="53"/>
        <v>0</v>
      </c>
      <c r="BC31" s="133">
        <f t="shared" ca="1" si="53"/>
        <v>0</v>
      </c>
      <c r="BD31" s="132">
        <f t="shared" ca="1" si="54"/>
        <v>0</v>
      </c>
      <c r="BE31" s="133">
        <f t="shared" ca="1" si="54"/>
        <v>0</v>
      </c>
      <c r="BF31" s="132">
        <f t="shared" ca="1" si="54"/>
        <v>0</v>
      </c>
      <c r="BG31" s="133">
        <f t="shared" ca="1" si="54"/>
        <v>0</v>
      </c>
      <c r="BH31" s="132">
        <f t="shared" ca="1" si="54"/>
        <v>0</v>
      </c>
      <c r="BI31" s="133">
        <f t="shared" ca="1" si="54"/>
        <v>0</v>
      </c>
      <c r="BJ31" s="132">
        <f t="shared" ca="1" si="54"/>
        <v>0</v>
      </c>
      <c r="BK31" s="110">
        <f t="shared" ca="1" si="40"/>
        <v>4</v>
      </c>
      <c r="BL31" s="110">
        <f t="shared" ca="1" si="41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42"/>
        <v>50.8</v>
      </c>
      <c r="BP31" s="195">
        <f t="shared" ca="1" si="43"/>
        <v>148.80000000000001</v>
      </c>
      <c r="BQ31" s="149">
        <f t="shared" ca="1" si="8"/>
        <v>0</v>
      </c>
      <c r="BR31" s="137">
        <f t="shared" ca="1" si="9"/>
        <v>27</v>
      </c>
      <c r="BS31" s="136">
        <f t="shared" ca="1" si="10"/>
        <v>8</v>
      </c>
      <c r="BT31" s="137">
        <f t="shared" ca="1" si="11"/>
        <v>0</v>
      </c>
      <c r="BU31" s="136">
        <f t="shared" ca="1" si="12"/>
        <v>0</v>
      </c>
      <c r="BV31" s="137">
        <f t="shared" ca="1" si="13"/>
        <v>0</v>
      </c>
      <c r="BW31" s="136">
        <f t="shared" ca="1" si="14"/>
        <v>0</v>
      </c>
      <c r="BX31" s="137">
        <f t="shared" ca="1" si="15"/>
        <v>0</v>
      </c>
      <c r="BY31" s="136">
        <f t="shared" ca="1" si="16"/>
        <v>0</v>
      </c>
      <c r="BZ31" s="137">
        <f t="shared" ca="1" si="17"/>
        <v>0</v>
      </c>
      <c r="CA31" s="136">
        <f t="shared" ca="1" si="18"/>
        <v>0</v>
      </c>
      <c r="CB31" s="137">
        <f t="shared" ca="1" si="19"/>
        <v>0</v>
      </c>
      <c r="CC31" s="136">
        <f t="shared" ca="1" si="20"/>
        <v>0</v>
      </c>
      <c r="CD31" s="137">
        <f t="shared" ca="1" si="21"/>
        <v>0</v>
      </c>
      <c r="CE31" s="136">
        <f t="shared" ca="1" si="22"/>
        <v>0</v>
      </c>
      <c r="CF31" s="137">
        <f t="shared" ca="1" si="23"/>
        <v>0</v>
      </c>
      <c r="CG31" s="136">
        <f t="shared" ca="1" si="24"/>
        <v>0</v>
      </c>
      <c r="CH31" s="137">
        <f t="shared" ca="1" si="25"/>
        <v>0</v>
      </c>
      <c r="CI31" s="136">
        <f t="shared" ca="1" si="26"/>
        <v>0</v>
      </c>
      <c r="CJ31" s="137">
        <f t="shared" ca="1" si="27"/>
        <v>0</v>
      </c>
      <c r="CK31" s="136">
        <f t="shared" ca="1" si="28"/>
        <v>0</v>
      </c>
      <c r="CL31" s="137">
        <f t="shared" ca="1" si="29"/>
        <v>0</v>
      </c>
      <c r="CM31" s="136">
        <f t="shared" ca="1" si="30"/>
        <v>0</v>
      </c>
      <c r="CN31" s="110">
        <f t="shared" ca="1" si="44"/>
        <v>8</v>
      </c>
      <c r="CO31" s="110">
        <f t="shared" ca="1" si="31"/>
        <v>189</v>
      </c>
      <c r="CP31" s="110">
        <f t="shared" ca="1" si="32"/>
        <v>80</v>
      </c>
      <c r="CQ31" s="198">
        <f t="shared" ca="1" si="33"/>
        <v>101.6</v>
      </c>
      <c r="CR31" s="199">
        <f t="shared" ca="1" si="34"/>
        <v>290.60000000000002</v>
      </c>
      <c r="CS31" s="215">
        <f t="shared" ca="1" si="50"/>
        <v>28</v>
      </c>
      <c r="CT31" s="216">
        <f t="shared" ca="1" si="45"/>
        <v>0</v>
      </c>
      <c r="CU31" s="217">
        <f ca="1">INDEX(INDIRECT(CU$1),MATCH($E31,INDIRECT($BQ$2))) + (CS31*30)/[1]PATRÓN!$N$4 - CT31</f>
        <v>4.8493150684931505</v>
      </c>
      <c r="CV31" s="217">
        <f ca="1">(CS31*6)/PATRÓN!$N$4</f>
        <v>0.46027397260273972</v>
      </c>
      <c r="CW31" s="216">
        <f t="shared" ca="1" si="46"/>
        <v>0</v>
      </c>
      <c r="CX31" s="219">
        <f t="shared" ca="1" si="47"/>
        <v>0</v>
      </c>
      <c r="CY31" s="230">
        <f t="shared" ca="1" si="48"/>
        <v>0</v>
      </c>
      <c r="CZ31" s="227">
        <f ca="1">(PATRÓN!$A$5*(CS31-CT31))/(PATRÓN!$N$4-30)*AM31</f>
        <v>137.28358208955223</v>
      </c>
      <c r="DA31" s="211">
        <f t="shared" ca="1" si="35"/>
        <v>11.516417910447785</v>
      </c>
      <c r="DB31" s="211">
        <f t="shared" ca="1" si="49"/>
        <v>289.27611940298505</v>
      </c>
      <c r="DC31" s="212">
        <f t="shared" ca="1" si="36"/>
        <v>1.323880597014977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Plantilla!C33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ref="G32:V41" ca="1" si="56">IF($B32&lt;&gt;0,INDIRECT(ADDRESS($B32+6,10+G$2,1,FALSE,"PATRÓN"),FALSE),"")</f>
        <v>N</v>
      </c>
      <c r="H32" s="148" t="str">
        <f t="shared" ca="1" si="56"/>
        <v>N</v>
      </c>
      <c r="I32" s="148" t="str">
        <f t="shared" ca="1" si="56"/>
        <v>-</v>
      </c>
      <c r="J32" s="148" t="str">
        <f t="shared" ca="1" si="56"/>
        <v>-</v>
      </c>
      <c r="K32" s="148" t="str">
        <f t="shared" ca="1" si="56"/>
        <v>L</v>
      </c>
      <c r="L32" s="148" t="str">
        <f t="shared" ca="1" si="56"/>
        <v>T</v>
      </c>
      <c r="M32" s="148" t="str">
        <f t="shared" ca="1" si="56"/>
        <v>T</v>
      </c>
      <c r="N32" s="148" t="str">
        <f t="shared" ca="1" si="56"/>
        <v>L</v>
      </c>
      <c r="O32" s="148" t="str">
        <f t="shared" ca="1" si="56"/>
        <v>L</v>
      </c>
      <c r="P32" s="148" t="str">
        <f t="shared" ca="1" si="56"/>
        <v>T</v>
      </c>
      <c r="Q32" s="148" t="str">
        <f t="shared" ca="1" si="56"/>
        <v>N</v>
      </c>
      <c r="R32" s="148" t="str">
        <f t="shared" ca="1" si="56"/>
        <v>-</v>
      </c>
      <c r="S32" s="148" t="str">
        <f t="shared" ca="1" si="56"/>
        <v>L</v>
      </c>
      <c r="T32" s="148" t="str">
        <f t="shared" ca="1" si="56"/>
        <v>T</v>
      </c>
      <c r="U32" s="148" t="str">
        <f t="shared" ca="1" si="56"/>
        <v>T</v>
      </c>
      <c r="V32" s="148" t="str">
        <f t="shared" ca="1" si="56"/>
        <v>T</v>
      </c>
      <c r="W32" s="148" t="str">
        <f t="shared" ref="W32:AH41" ca="1" si="57">IF($B32&lt;&gt;0,INDIRECT(ADDRESS($B32+6,10+W$2,1,FALSE,"PATRÓN"),FALSE),"")</f>
        <v>L</v>
      </c>
      <c r="X32" s="148" t="str">
        <f t="shared" ca="1" si="57"/>
        <v>T</v>
      </c>
      <c r="Y32" s="148" t="str">
        <f t="shared" ca="1" si="57"/>
        <v>T</v>
      </c>
      <c r="Z32" s="148" t="str">
        <f t="shared" ca="1" si="57"/>
        <v>T</v>
      </c>
      <c r="AA32" s="148" t="str">
        <f t="shared" ca="1" si="57"/>
        <v>N</v>
      </c>
      <c r="AB32" s="148" t="str">
        <f t="shared" ca="1" si="57"/>
        <v>-</v>
      </c>
      <c r="AC32" s="148" t="str">
        <f t="shared" ca="1" si="57"/>
        <v>L</v>
      </c>
      <c r="AD32" s="148" t="str">
        <f t="shared" ca="1" si="57"/>
        <v>T</v>
      </c>
      <c r="AE32" s="148" t="str">
        <f t="shared" ca="1" si="57"/>
        <v>T</v>
      </c>
      <c r="AF32" s="338" t="s">
        <v>4</v>
      </c>
      <c r="AG32" s="148" t="str">
        <f t="shared" ca="1" si="57"/>
        <v>T</v>
      </c>
      <c r="AH32" s="338" t="s">
        <v>31</v>
      </c>
      <c r="AI32" s="148" t="str">
        <f t="shared" ca="1" si="38"/>
        <v/>
      </c>
      <c r="AJ32" s="148"/>
      <c r="AK32" s="148"/>
      <c r="AL32" s="130"/>
      <c r="AM32" s="111">
        <f>VLOOKUP($E32,Plantilla!D:F,3,FALSE)</f>
        <v>1</v>
      </c>
      <c r="AN32" s="140">
        <f t="shared" ca="1" si="53"/>
        <v>0</v>
      </c>
      <c r="AO32" s="133">
        <f t="shared" ca="1" si="53"/>
        <v>13</v>
      </c>
      <c r="AP32" s="132">
        <f t="shared" ca="1" si="53"/>
        <v>4</v>
      </c>
      <c r="AQ32" s="133">
        <f t="shared" ca="1" si="53"/>
        <v>0</v>
      </c>
      <c r="AR32" s="132">
        <f t="shared" ca="1" si="53"/>
        <v>0</v>
      </c>
      <c r="AS32" s="133">
        <f t="shared" ca="1" si="53"/>
        <v>0</v>
      </c>
      <c r="AT32" s="132">
        <f t="shared" ca="1" si="53"/>
        <v>0</v>
      </c>
      <c r="AU32" s="133">
        <f t="shared" ca="1" si="53"/>
        <v>0</v>
      </c>
      <c r="AV32" s="132">
        <f t="shared" ca="1" si="53"/>
        <v>0</v>
      </c>
      <c r="AW32" s="133">
        <f t="shared" ca="1" si="53"/>
        <v>0</v>
      </c>
      <c r="AX32" s="132">
        <f t="shared" ca="1" si="53"/>
        <v>0</v>
      </c>
      <c r="AY32" s="133">
        <f t="shared" ca="1" si="53"/>
        <v>0</v>
      </c>
      <c r="AZ32" s="132">
        <f t="shared" ca="1" si="53"/>
        <v>0</v>
      </c>
      <c r="BA32" s="133">
        <f t="shared" ca="1" si="53"/>
        <v>0</v>
      </c>
      <c r="BB32" s="132">
        <f t="shared" ca="1" si="53"/>
        <v>0</v>
      </c>
      <c r="BC32" s="133">
        <f t="shared" ca="1" si="53"/>
        <v>0</v>
      </c>
      <c r="BD32" s="132">
        <f t="shared" ca="1" si="54"/>
        <v>0</v>
      </c>
      <c r="BE32" s="133">
        <f t="shared" ca="1" si="54"/>
        <v>0</v>
      </c>
      <c r="BF32" s="132">
        <f t="shared" ca="1" si="54"/>
        <v>0</v>
      </c>
      <c r="BG32" s="133">
        <f t="shared" ca="1" si="54"/>
        <v>0</v>
      </c>
      <c r="BH32" s="132">
        <f t="shared" ca="1" si="54"/>
        <v>0</v>
      </c>
      <c r="BI32" s="133">
        <f t="shared" ca="1" si="54"/>
        <v>0</v>
      </c>
      <c r="BJ32" s="132">
        <f t="shared" ca="1" si="54"/>
        <v>0</v>
      </c>
      <c r="BK32" s="110">
        <f t="shared" ca="1" si="40"/>
        <v>4</v>
      </c>
      <c r="BL32" s="110">
        <f t="shared" ca="1" si="41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2"/>
        <v>50.8</v>
      </c>
      <c r="BP32" s="195">
        <f t="shared" ca="1" si="43"/>
        <v>141.80000000000001</v>
      </c>
      <c r="BQ32" s="149">
        <f t="shared" ca="1" si="8"/>
        <v>0</v>
      </c>
      <c r="BR32" s="137">
        <f t="shared" ca="1" si="9"/>
        <v>26</v>
      </c>
      <c r="BS32" s="136">
        <f t="shared" ca="1" si="10"/>
        <v>8</v>
      </c>
      <c r="BT32" s="137">
        <f t="shared" ca="1" si="11"/>
        <v>0</v>
      </c>
      <c r="BU32" s="136">
        <f t="shared" ca="1" si="12"/>
        <v>0</v>
      </c>
      <c r="BV32" s="137">
        <f t="shared" ca="1" si="13"/>
        <v>0</v>
      </c>
      <c r="BW32" s="136">
        <f t="shared" ca="1" si="14"/>
        <v>0</v>
      </c>
      <c r="BX32" s="137">
        <f t="shared" ca="1" si="15"/>
        <v>0</v>
      </c>
      <c r="BY32" s="136">
        <f t="shared" ca="1" si="16"/>
        <v>0</v>
      </c>
      <c r="BZ32" s="137">
        <f t="shared" ca="1" si="17"/>
        <v>0</v>
      </c>
      <c r="CA32" s="136">
        <f t="shared" ca="1" si="18"/>
        <v>0</v>
      </c>
      <c r="CB32" s="137">
        <f t="shared" ca="1" si="19"/>
        <v>0</v>
      </c>
      <c r="CC32" s="136">
        <f t="shared" ca="1" si="20"/>
        <v>0</v>
      </c>
      <c r="CD32" s="137">
        <f t="shared" ca="1" si="21"/>
        <v>0</v>
      </c>
      <c r="CE32" s="136">
        <f t="shared" ca="1" si="22"/>
        <v>0</v>
      </c>
      <c r="CF32" s="137">
        <f t="shared" ca="1" si="23"/>
        <v>0</v>
      </c>
      <c r="CG32" s="136">
        <f t="shared" ca="1" si="24"/>
        <v>0</v>
      </c>
      <c r="CH32" s="137">
        <f t="shared" ca="1" si="25"/>
        <v>0</v>
      </c>
      <c r="CI32" s="136">
        <f t="shared" ca="1" si="26"/>
        <v>0</v>
      </c>
      <c r="CJ32" s="137">
        <f t="shared" ca="1" si="27"/>
        <v>0</v>
      </c>
      <c r="CK32" s="136">
        <f t="shared" ca="1" si="28"/>
        <v>0</v>
      </c>
      <c r="CL32" s="137">
        <f t="shared" ca="1" si="29"/>
        <v>0</v>
      </c>
      <c r="CM32" s="136">
        <f t="shared" ca="1" si="30"/>
        <v>0</v>
      </c>
      <c r="CN32" s="110">
        <f t="shared" ca="1" si="44"/>
        <v>9</v>
      </c>
      <c r="CO32" s="110">
        <f t="shared" ca="1" si="31"/>
        <v>182</v>
      </c>
      <c r="CP32" s="110">
        <f t="shared" ca="1" si="32"/>
        <v>80</v>
      </c>
      <c r="CQ32" s="198">
        <f t="shared" ca="1" si="33"/>
        <v>101.6</v>
      </c>
      <c r="CR32" s="199">
        <f t="shared" ca="1" si="34"/>
        <v>283.60000000000002</v>
      </c>
      <c r="CS32" s="215">
        <f t="shared" ca="1" si="50"/>
        <v>28</v>
      </c>
      <c r="CT32" s="216">
        <f t="shared" ca="1" si="45"/>
        <v>0</v>
      </c>
      <c r="CU32" s="217">
        <f ca="1">INDEX(INDIRECT(CU$1),MATCH($E32,INDIRECT($BQ$2))) + (CS32*30)/[1]PATRÓN!$N$4 - CT32</f>
        <v>4.8493150684931505</v>
      </c>
      <c r="CV32" s="217">
        <f ca="1">(CS32*6)/PATRÓN!$N$4</f>
        <v>0.46027397260273972</v>
      </c>
      <c r="CW32" s="216">
        <f t="shared" ca="1" si="46"/>
        <v>0</v>
      </c>
      <c r="CX32" s="219">
        <f t="shared" ca="1" si="47"/>
        <v>0</v>
      </c>
      <c r="CY32" s="230">
        <f t="shared" ca="1" si="48"/>
        <v>0</v>
      </c>
      <c r="CZ32" s="227">
        <f ca="1">(PATRÓN!$A$5*(CS32-CT32))/(PATRÓN!$N$4-30)*AM32</f>
        <v>137.28358208955223</v>
      </c>
      <c r="DA32" s="211">
        <f t="shared" ca="1" si="35"/>
        <v>4.5164179104477853</v>
      </c>
      <c r="DB32" s="211">
        <f t="shared" ca="1" si="49"/>
        <v>289.27611940298505</v>
      </c>
      <c r="DC32" s="212">
        <f t="shared" ca="1" si="36"/>
        <v>-5.676119402985023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Plantilla!C34</f>
        <v>0</v>
      </c>
      <c r="E33" s="67">
        <v>27</v>
      </c>
      <c r="F33" s="349" t="str">
        <f>VLOOKUP(E33,Plantilla!D:E,2,FALSE)</f>
        <v>Rocío Rivilla Pérez (60%)</v>
      </c>
      <c r="G33" s="148" t="str">
        <f t="shared" ca="1" si="56"/>
        <v>L</v>
      </c>
      <c r="H33" s="148" t="str">
        <f t="shared" ca="1" si="56"/>
        <v>L</v>
      </c>
      <c r="I33" s="148" t="s">
        <v>4</v>
      </c>
      <c r="J33" s="148" t="str">
        <f t="shared" ca="1" si="56"/>
        <v>N</v>
      </c>
      <c r="K33" s="148" t="str">
        <f t="shared" ca="1" si="56"/>
        <v>-</v>
      </c>
      <c r="L33" s="148" t="s">
        <v>190</v>
      </c>
      <c r="M33" s="148" t="s">
        <v>4</v>
      </c>
      <c r="N33" s="148" t="s">
        <v>69</v>
      </c>
      <c r="O33" s="148" t="s">
        <v>69</v>
      </c>
      <c r="P33" s="337" t="s">
        <v>32</v>
      </c>
      <c r="Q33" s="337" t="s">
        <v>140</v>
      </c>
      <c r="R33" s="338" t="s">
        <v>32</v>
      </c>
      <c r="S33" s="338" t="s">
        <v>140</v>
      </c>
      <c r="T33" s="338" t="s">
        <v>4</v>
      </c>
      <c r="U33" s="338" t="s">
        <v>4</v>
      </c>
      <c r="V33" s="148" t="str">
        <f t="shared" ca="1" si="56"/>
        <v>L</v>
      </c>
      <c r="W33" s="148" t="s">
        <v>4</v>
      </c>
      <c r="X33" s="337" t="s">
        <v>4</v>
      </c>
      <c r="Y33" s="148" t="s">
        <v>69</v>
      </c>
      <c r="Z33" s="337" t="s">
        <v>4</v>
      </c>
      <c r="AA33" s="148" t="str">
        <f t="shared" ca="1" si="57"/>
        <v>L</v>
      </c>
      <c r="AB33" s="148" t="s">
        <v>69</v>
      </c>
      <c r="AC33" s="148" t="s">
        <v>69</v>
      </c>
      <c r="AD33" s="148" t="s">
        <v>190</v>
      </c>
      <c r="AE33" s="148" t="s">
        <v>4</v>
      </c>
      <c r="AF33" s="148" t="s">
        <v>4</v>
      </c>
      <c r="AG33" s="148" t="str">
        <f t="shared" ca="1" si="57"/>
        <v>N</v>
      </c>
      <c r="AH33" s="148" t="str">
        <f t="shared" ca="1" si="51"/>
        <v>-</v>
      </c>
      <c r="AI33" s="148" t="str">
        <f t="shared" ca="1" si="38"/>
        <v/>
      </c>
      <c r="AJ33" s="148"/>
      <c r="AK33" s="148"/>
      <c r="AL33" s="130"/>
      <c r="AM33" s="111">
        <f>VLOOKUP($E33,Plantilla!D:F,3,FALSE)</f>
        <v>1</v>
      </c>
      <c r="AN33" s="140">
        <f t="shared" ca="1" si="53"/>
        <v>0</v>
      </c>
      <c r="AO33" s="133">
        <f t="shared" ca="1" si="53"/>
        <v>0</v>
      </c>
      <c r="AP33" s="132">
        <f t="shared" ca="1" si="53"/>
        <v>4</v>
      </c>
      <c r="AQ33" s="133">
        <f t="shared" ca="1" si="53"/>
        <v>0</v>
      </c>
      <c r="AR33" s="132">
        <f t="shared" ca="1" si="53"/>
        <v>0</v>
      </c>
      <c r="AS33" s="133">
        <f t="shared" ca="1" si="53"/>
        <v>0</v>
      </c>
      <c r="AT33" s="132">
        <f t="shared" ca="1" si="53"/>
        <v>0</v>
      </c>
      <c r="AU33" s="133">
        <f t="shared" ca="1" si="53"/>
        <v>0</v>
      </c>
      <c r="AV33" s="132">
        <f t="shared" ca="1" si="53"/>
        <v>5</v>
      </c>
      <c r="AW33" s="133">
        <f t="shared" ca="1" si="53"/>
        <v>0</v>
      </c>
      <c r="AX33" s="132">
        <f t="shared" ca="1" si="53"/>
        <v>0</v>
      </c>
      <c r="AY33" s="133">
        <f t="shared" ca="1" si="53"/>
        <v>0</v>
      </c>
      <c r="AZ33" s="132">
        <f t="shared" ca="1" si="53"/>
        <v>0</v>
      </c>
      <c r="BA33" s="133">
        <f t="shared" ca="1" si="53"/>
        <v>0</v>
      </c>
      <c r="BB33" s="132">
        <f t="shared" ca="1" si="53"/>
        <v>0</v>
      </c>
      <c r="BC33" s="133">
        <f t="shared" ca="1" si="53"/>
        <v>0</v>
      </c>
      <c r="BD33" s="132">
        <f t="shared" ca="1" si="54"/>
        <v>2</v>
      </c>
      <c r="BE33" s="133">
        <f t="shared" ca="1" si="54"/>
        <v>0</v>
      </c>
      <c r="BF33" s="132">
        <f t="shared" ca="1" si="54"/>
        <v>0</v>
      </c>
      <c r="BG33" s="133">
        <f t="shared" ca="1" si="54"/>
        <v>0</v>
      </c>
      <c r="BH33" s="132">
        <f t="shared" ca="1" si="54"/>
        <v>0</v>
      </c>
      <c r="BI33" s="133">
        <f t="shared" ca="1" si="54"/>
        <v>0</v>
      </c>
      <c r="BJ33" s="132">
        <f t="shared" ca="1" si="54"/>
        <v>0</v>
      </c>
      <c r="BK33" s="110">
        <f t="shared" ca="1" si="40"/>
        <v>4</v>
      </c>
      <c r="BL33" s="110">
        <f t="shared" ca="1" si="41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50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42"/>
        <v>50.8</v>
      </c>
      <c r="BP33" s="195">
        <f t="shared" ca="1" si="43"/>
        <v>100.8</v>
      </c>
      <c r="BQ33" s="149">
        <f t="shared" ca="1" si="8"/>
        <v>0</v>
      </c>
      <c r="BR33" s="137">
        <f t="shared" ca="1" si="9"/>
        <v>0</v>
      </c>
      <c r="BS33" s="136">
        <f t="shared" ca="1" si="10"/>
        <v>8</v>
      </c>
      <c r="BT33" s="137">
        <f t="shared" ca="1" si="11"/>
        <v>0</v>
      </c>
      <c r="BU33" s="136">
        <f t="shared" ca="1" si="12"/>
        <v>0</v>
      </c>
      <c r="BV33" s="137">
        <f t="shared" ca="1" si="13"/>
        <v>0</v>
      </c>
      <c r="BW33" s="136">
        <f t="shared" ca="1" si="14"/>
        <v>0</v>
      </c>
      <c r="BX33" s="137">
        <f t="shared" ca="1" si="15"/>
        <v>0</v>
      </c>
      <c r="BY33" s="136">
        <f t="shared" ca="1" si="16"/>
        <v>11</v>
      </c>
      <c r="BZ33" s="137">
        <f t="shared" ca="1" si="17"/>
        <v>0</v>
      </c>
      <c r="CA33" s="136">
        <f t="shared" ca="1" si="18"/>
        <v>0</v>
      </c>
      <c r="CB33" s="137">
        <f t="shared" ca="1" si="19"/>
        <v>0</v>
      </c>
      <c r="CC33" s="136">
        <f t="shared" ca="1" si="20"/>
        <v>0</v>
      </c>
      <c r="CD33" s="137">
        <f t="shared" ca="1" si="21"/>
        <v>0</v>
      </c>
      <c r="CE33" s="136">
        <f t="shared" ca="1" si="22"/>
        <v>0</v>
      </c>
      <c r="CF33" s="137">
        <f t="shared" ca="1" si="23"/>
        <v>0</v>
      </c>
      <c r="CG33" s="136">
        <f t="shared" ca="1" si="24"/>
        <v>2</v>
      </c>
      <c r="CH33" s="137">
        <f t="shared" ca="1" si="25"/>
        <v>0</v>
      </c>
      <c r="CI33" s="136">
        <f t="shared" ca="1" si="26"/>
        <v>0</v>
      </c>
      <c r="CJ33" s="137">
        <f t="shared" ca="1" si="27"/>
        <v>0</v>
      </c>
      <c r="CK33" s="136">
        <f t="shared" ca="1" si="28"/>
        <v>0</v>
      </c>
      <c r="CL33" s="137">
        <f t="shared" ca="1" si="29"/>
        <v>0</v>
      </c>
      <c r="CM33" s="136">
        <f t="shared" ca="1" si="30"/>
        <v>0</v>
      </c>
      <c r="CN33" s="110">
        <f t="shared" ca="1" si="44"/>
        <v>8</v>
      </c>
      <c r="CO33" s="110">
        <f t="shared" ca="1" si="31"/>
        <v>92</v>
      </c>
      <c r="CP33" s="110">
        <f t="shared" ca="1" si="32"/>
        <v>80</v>
      </c>
      <c r="CQ33" s="198">
        <f t="shared" ca="1" si="33"/>
        <v>101.6</v>
      </c>
      <c r="CR33" s="199">
        <f t="shared" ca="1" si="34"/>
        <v>193.6</v>
      </c>
      <c r="CS33" s="215">
        <f t="shared" ca="1" si="50"/>
        <v>28</v>
      </c>
      <c r="CT33" s="216">
        <f t="shared" ca="1" si="45"/>
        <v>0</v>
      </c>
      <c r="CU33" s="217">
        <f ca="1">INDEX(INDIRECT(CU$1),MATCH($E33,INDIRECT($BQ$2))) + (CS33*30)/[1]PATRÓN!$N$4 - CT33</f>
        <v>4.8493150684931505</v>
      </c>
      <c r="CV33" s="217">
        <f ca="1">(CS33*6)/PATRÓN!$N$4</f>
        <v>0.46027397260273972</v>
      </c>
      <c r="CW33" s="216">
        <f t="shared" ca="1" si="46"/>
        <v>0</v>
      </c>
      <c r="CX33" s="219">
        <f t="shared" ca="1" si="47"/>
        <v>0</v>
      </c>
      <c r="CY33" s="230">
        <f t="shared" ca="1" si="48"/>
        <v>0</v>
      </c>
      <c r="CZ33" s="227">
        <f ca="1">(PATRÓN!$A$5*(CS33-CT33))/(PATRÓN!$N$4-30)*AM33</f>
        <v>137.28358208955223</v>
      </c>
      <c r="DA33" s="211">
        <f t="shared" ca="1" si="35"/>
        <v>-36.483582089552229</v>
      </c>
      <c r="DB33" s="211">
        <f t="shared" ca="1" si="49"/>
        <v>289.27611940298505</v>
      </c>
      <c r="DC33" s="212">
        <f t="shared" ca="1" si="36"/>
        <v>-95.676119402985051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Plantilla!C35</f>
        <v>0</v>
      </c>
      <c r="E34" s="67">
        <v>28</v>
      </c>
      <c r="F34" s="350" t="str">
        <f>VLOOKUP(E34,Plantilla!D:E,2,FALSE)</f>
        <v>Jessica Rubina Vilchez (ECH) (50%)</v>
      </c>
      <c r="G34" s="337" t="s">
        <v>4</v>
      </c>
      <c r="H34" s="148" t="s">
        <v>69</v>
      </c>
      <c r="I34" s="148" t="str">
        <f t="shared" ca="1" si="56"/>
        <v>L</v>
      </c>
      <c r="J34" s="148" t="s">
        <v>4</v>
      </c>
      <c r="K34" s="338" t="s">
        <v>69</v>
      </c>
      <c r="L34" s="340" t="s">
        <v>234</v>
      </c>
      <c r="M34" s="148" t="str">
        <f t="shared" ca="1" si="56"/>
        <v>N</v>
      </c>
      <c r="N34" s="148" t="str">
        <f t="shared" ca="1" si="56"/>
        <v>-</v>
      </c>
      <c r="O34" s="148" t="str">
        <f t="shared" ca="1" si="56"/>
        <v>L</v>
      </c>
      <c r="P34" s="148" t="s">
        <v>4</v>
      </c>
      <c r="Q34" s="148" t="s">
        <v>4</v>
      </c>
      <c r="R34" s="148" t="s">
        <v>4</v>
      </c>
      <c r="S34" s="148" t="s">
        <v>4</v>
      </c>
      <c r="T34" s="148" t="str">
        <f t="shared" ca="1" si="56"/>
        <v>L</v>
      </c>
      <c r="U34" s="148" t="s">
        <v>69</v>
      </c>
      <c r="V34" s="148" t="s">
        <v>69</v>
      </c>
      <c r="W34" s="148" t="s">
        <v>4</v>
      </c>
      <c r="X34" s="148" t="s">
        <v>4</v>
      </c>
      <c r="Y34" s="148" t="str">
        <f t="shared" ref="Y34:AG34" ca="1" si="58">IF($B34&lt;&gt;0,INDIRECT(ADDRESS($B34+6,10+Y$2,1,FALSE,"PATRÓN"),FALSE),"")</f>
        <v>N</v>
      </c>
      <c r="Z34" s="148" t="str">
        <f t="shared" ca="1" si="58"/>
        <v>N</v>
      </c>
      <c r="AA34" s="148" t="str">
        <f t="shared" ca="1" si="58"/>
        <v>-</v>
      </c>
      <c r="AB34" s="337" t="s">
        <v>68</v>
      </c>
      <c r="AC34" s="148" t="str">
        <f t="shared" ca="1" si="58"/>
        <v>L</v>
      </c>
      <c r="AD34" s="148" t="str">
        <f t="shared" ca="1" si="58"/>
        <v>L</v>
      </c>
      <c r="AE34" s="148" t="s">
        <v>4</v>
      </c>
      <c r="AF34" s="338" t="s">
        <v>69</v>
      </c>
      <c r="AG34" s="148" t="str">
        <f t="shared" ca="1" si="58"/>
        <v>L</v>
      </c>
      <c r="AH34" s="338" t="s">
        <v>4</v>
      </c>
      <c r="AI34" s="148" t="str">
        <f t="shared" ca="1" si="38"/>
        <v/>
      </c>
      <c r="AJ34" s="148"/>
      <c r="AK34" s="148"/>
      <c r="AL34" s="130"/>
      <c r="AM34" s="111">
        <f>VLOOKUP($E34,Plantilla!D:F,3,FALSE)</f>
        <v>1</v>
      </c>
      <c r="AN34" s="140">
        <f t="shared" ca="1" si="53"/>
        <v>0</v>
      </c>
      <c r="AO34" s="133">
        <f t="shared" ca="1" si="53"/>
        <v>0</v>
      </c>
      <c r="AP34" s="132">
        <f t="shared" ca="1" si="53"/>
        <v>3</v>
      </c>
      <c r="AQ34" s="133">
        <f t="shared" ca="1" si="53"/>
        <v>0</v>
      </c>
      <c r="AR34" s="132">
        <f t="shared" ca="1" si="53"/>
        <v>0</v>
      </c>
      <c r="AS34" s="133">
        <f t="shared" ca="1" si="53"/>
        <v>0</v>
      </c>
      <c r="AT34" s="132">
        <f t="shared" ca="1" si="53"/>
        <v>0</v>
      </c>
      <c r="AU34" s="133">
        <f t="shared" ca="1" si="53"/>
        <v>1</v>
      </c>
      <c r="AV34" s="132">
        <f t="shared" ca="1" si="53"/>
        <v>5</v>
      </c>
      <c r="AW34" s="133">
        <f t="shared" ca="1" si="53"/>
        <v>0</v>
      </c>
      <c r="AX34" s="132">
        <f t="shared" ca="1" si="53"/>
        <v>0</v>
      </c>
      <c r="AY34" s="133">
        <f t="shared" ca="1" si="53"/>
        <v>0</v>
      </c>
      <c r="AZ34" s="132">
        <f t="shared" ca="1" si="53"/>
        <v>0</v>
      </c>
      <c r="BA34" s="133">
        <f t="shared" ca="1" si="53"/>
        <v>0</v>
      </c>
      <c r="BB34" s="132">
        <f t="shared" ca="1" si="53"/>
        <v>0</v>
      </c>
      <c r="BC34" s="133">
        <f t="shared" ca="1" si="53"/>
        <v>0</v>
      </c>
      <c r="BD34" s="132">
        <f t="shared" ca="1" si="54"/>
        <v>0</v>
      </c>
      <c r="BE34" s="133">
        <f t="shared" ca="1" si="54"/>
        <v>0</v>
      </c>
      <c r="BF34" s="132">
        <f t="shared" ca="1" si="54"/>
        <v>0</v>
      </c>
      <c r="BG34" s="133">
        <f t="shared" ca="1" si="54"/>
        <v>0</v>
      </c>
      <c r="BH34" s="132">
        <f t="shared" ca="1" si="54"/>
        <v>0</v>
      </c>
      <c r="BI34" s="133">
        <f t="shared" ca="1" si="54"/>
        <v>0</v>
      </c>
      <c r="BJ34" s="132">
        <f t="shared" ca="1" si="54"/>
        <v>0</v>
      </c>
      <c r="BK34" s="110">
        <f t="shared" ca="1" si="40"/>
        <v>4</v>
      </c>
      <c r="BL34" s="110">
        <f t="shared" ca="1" si="41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42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2"/>
        <v>38.1</v>
      </c>
      <c r="BP34" s="195">
        <f t="shared" ca="1" si="43"/>
        <v>80.099999999999994</v>
      </c>
      <c r="BQ34" s="149">
        <f t="shared" ca="1" si="8"/>
        <v>0</v>
      </c>
      <c r="BR34" s="137">
        <f t="shared" ca="1" si="9"/>
        <v>0</v>
      </c>
      <c r="BS34" s="136">
        <f t="shared" ca="1" si="10"/>
        <v>7</v>
      </c>
      <c r="BT34" s="137">
        <f t="shared" ca="1" si="11"/>
        <v>0</v>
      </c>
      <c r="BU34" s="136">
        <f t="shared" ca="1" si="12"/>
        <v>0</v>
      </c>
      <c r="BV34" s="137">
        <f t="shared" ca="1" si="13"/>
        <v>0</v>
      </c>
      <c r="BW34" s="136">
        <f t="shared" ca="1" si="14"/>
        <v>0</v>
      </c>
      <c r="BX34" s="137">
        <f t="shared" ca="1" si="15"/>
        <v>1</v>
      </c>
      <c r="BY34" s="136">
        <f t="shared" ca="1" si="16"/>
        <v>9</v>
      </c>
      <c r="BZ34" s="137">
        <f t="shared" ca="1" si="17"/>
        <v>0</v>
      </c>
      <c r="CA34" s="136">
        <f t="shared" ca="1" si="18"/>
        <v>0</v>
      </c>
      <c r="CB34" s="137">
        <f t="shared" ca="1" si="19"/>
        <v>0</v>
      </c>
      <c r="CC34" s="136">
        <f t="shared" ca="1" si="20"/>
        <v>0</v>
      </c>
      <c r="CD34" s="137">
        <f t="shared" ca="1" si="21"/>
        <v>0</v>
      </c>
      <c r="CE34" s="136">
        <f t="shared" ca="1" si="22"/>
        <v>0</v>
      </c>
      <c r="CF34" s="137">
        <f t="shared" ca="1" si="23"/>
        <v>0</v>
      </c>
      <c r="CG34" s="136">
        <f t="shared" ca="1" si="24"/>
        <v>0</v>
      </c>
      <c r="CH34" s="137">
        <f t="shared" ca="1" si="25"/>
        <v>0</v>
      </c>
      <c r="CI34" s="136">
        <f t="shared" ca="1" si="26"/>
        <v>0</v>
      </c>
      <c r="CJ34" s="137">
        <f t="shared" ca="1" si="27"/>
        <v>0</v>
      </c>
      <c r="CK34" s="136">
        <f t="shared" ca="1" si="28"/>
        <v>0</v>
      </c>
      <c r="CL34" s="137">
        <f t="shared" ca="1" si="29"/>
        <v>0</v>
      </c>
      <c r="CM34" s="136">
        <f t="shared" ca="1" si="30"/>
        <v>0</v>
      </c>
      <c r="CN34" s="110">
        <f t="shared" ca="1" si="44"/>
        <v>8</v>
      </c>
      <c r="CO34" s="110">
        <f t="shared" ca="1" si="31"/>
        <v>70</v>
      </c>
      <c r="CP34" s="110">
        <f t="shared" ca="1" si="32"/>
        <v>70</v>
      </c>
      <c r="CQ34" s="198">
        <f t="shared" ca="1" si="33"/>
        <v>88.9</v>
      </c>
      <c r="CR34" s="199">
        <f t="shared" ca="1" si="34"/>
        <v>158.89999999999998</v>
      </c>
      <c r="CS34" s="215">
        <f t="shared" ca="1" si="50"/>
        <v>28</v>
      </c>
      <c r="CT34" s="216">
        <f t="shared" ca="1" si="45"/>
        <v>0</v>
      </c>
      <c r="CU34" s="217">
        <f ca="1">INDEX(INDIRECT(CU$1),MATCH($E34,INDIRECT($BQ$2))) + (CS34*30)/[1]PATRÓN!$N$4 - CT34</f>
        <v>4.8493150684931505</v>
      </c>
      <c r="CV34" s="217">
        <f ca="1">(CS34*6)/PATRÓN!$N$4</f>
        <v>0.46027397260273972</v>
      </c>
      <c r="CW34" s="216">
        <f t="shared" ca="1" si="46"/>
        <v>0</v>
      </c>
      <c r="CX34" s="219">
        <f t="shared" ca="1" si="47"/>
        <v>0</v>
      </c>
      <c r="CY34" s="230">
        <f t="shared" ca="1" si="48"/>
        <v>0</v>
      </c>
      <c r="CZ34" s="227">
        <f ca="1">(PATRÓN!$A$5*(CS34-CT34))/(PATRÓN!$N$4-30)*AM34</f>
        <v>137.28358208955223</v>
      </c>
      <c r="DA34" s="211">
        <f t="shared" ca="1" si="35"/>
        <v>-57.183582089552232</v>
      </c>
      <c r="DB34" s="211">
        <f t="shared" ca="1" si="49"/>
        <v>289.27611940298505</v>
      </c>
      <c r="DC34" s="212">
        <f t="shared" ca="1" si="36"/>
        <v>-130.37611940298507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Plantilla!C36</f>
        <v>0</v>
      </c>
      <c r="E35" s="67">
        <v>29</v>
      </c>
      <c r="F35" s="270" t="s">
        <v>222</v>
      </c>
      <c r="G35" s="275" t="s">
        <v>141</v>
      </c>
      <c r="H35" s="275" t="s">
        <v>141</v>
      </c>
      <c r="I35" s="275" t="s">
        <v>141</v>
      </c>
      <c r="J35" s="366" t="s">
        <v>141</v>
      </c>
      <c r="K35" s="275" t="s">
        <v>141</v>
      </c>
      <c r="L35" s="275" t="s">
        <v>141</v>
      </c>
      <c r="M35" s="275" t="s">
        <v>141</v>
      </c>
      <c r="N35" s="275" t="s">
        <v>141</v>
      </c>
      <c r="O35" s="275" t="s">
        <v>141</v>
      </c>
      <c r="P35" s="275" t="s">
        <v>141</v>
      </c>
      <c r="Q35" s="275" t="s">
        <v>141</v>
      </c>
      <c r="R35" s="275" t="s">
        <v>141</v>
      </c>
      <c r="S35" s="275" t="s">
        <v>141</v>
      </c>
      <c r="T35" s="275" t="s">
        <v>141</v>
      </c>
      <c r="U35" s="275" t="s">
        <v>141</v>
      </c>
      <c r="V35" s="275" t="s">
        <v>141</v>
      </c>
      <c r="W35" s="275" t="s">
        <v>141</v>
      </c>
      <c r="X35" s="275" t="s">
        <v>141</v>
      </c>
      <c r="Y35" s="275" t="s">
        <v>141</v>
      </c>
      <c r="Z35" s="275" t="s">
        <v>141</v>
      </c>
      <c r="AA35" s="366" t="s">
        <v>141</v>
      </c>
      <c r="AB35" s="275" t="s">
        <v>141</v>
      </c>
      <c r="AC35" s="275" t="s">
        <v>141</v>
      </c>
      <c r="AD35" s="275" t="s">
        <v>141</v>
      </c>
      <c r="AE35" s="275" t="s">
        <v>141</v>
      </c>
      <c r="AF35" s="275" t="s">
        <v>141</v>
      </c>
      <c r="AG35" s="275" t="s">
        <v>141</v>
      </c>
      <c r="AH35" s="275" t="s">
        <v>141</v>
      </c>
      <c r="AI35" s="148" t="str">
        <f t="shared" ca="1" si="38"/>
        <v/>
      </c>
      <c r="AJ35" s="148"/>
      <c r="AK35" s="148"/>
      <c r="AL35" s="130"/>
      <c r="AM35" s="111">
        <f>VLOOKUP($E35,Plantilla!D:F,3,FALSE)</f>
        <v>1</v>
      </c>
      <c r="AN35" s="140">
        <f t="shared" ca="1" si="53"/>
        <v>0</v>
      </c>
      <c r="AO35" s="133">
        <f t="shared" ca="1" si="53"/>
        <v>0</v>
      </c>
      <c r="AP35" s="132">
        <f t="shared" ca="1" si="53"/>
        <v>0</v>
      </c>
      <c r="AQ35" s="133">
        <f t="shared" ca="1" si="53"/>
        <v>0</v>
      </c>
      <c r="AR35" s="132">
        <f t="shared" ca="1" si="53"/>
        <v>0</v>
      </c>
      <c r="AS35" s="133">
        <f t="shared" ca="1" si="53"/>
        <v>0</v>
      </c>
      <c r="AT35" s="132">
        <f t="shared" ca="1" si="53"/>
        <v>0</v>
      </c>
      <c r="AU35" s="133">
        <f t="shared" ca="1" si="53"/>
        <v>0</v>
      </c>
      <c r="AV35" s="132">
        <f t="shared" ca="1" si="53"/>
        <v>0</v>
      </c>
      <c r="AW35" s="133">
        <f t="shared" ca="1" si="53"/>
        <v>0</v>
      </c>
      <c r="AX35" s="132">
        <f t="shared" ca="1" si="53"/>
        <v>0</v>
      </c>
      <c r="AY35" s="133">
        <f t="shared" ca="1" si="53"/>
        <v>0</v>
      </c>
      <c r="AZ35" s="132">
        <f t="shared" ca="1" si="53"/>
        <v>0</v>
      </c>
      <c r="BA35" s="133">
        <f t="shared" ca="1" si="53"/>
        <v>28</v>
      </c>
      <c r="BB35" s="132">
        <f t="shared" ca="1" si="53"/>
        <v>0</v>
      </c>
      <c r="BC35" s="133">
        <f t="shared" ca="1" si="53"/>
        <v>0</v>
      </c>
      <c r="BD35" s="132">
        <f t="shared" ca="1" si="54"/>
        <v>0</v>
      </c>
      <c r="BE35" s="133">
        <f t="shared" ca="1" si="54"/>
        <v>0</v>
      </c>
      <c r="BF35" s="132">
        <f t="shared" ca="1" si="54"/>
        <v>0</v>
      </c>
      <c r="BG35" s="133">
        <f t="shared" ca="1" si="54"/>
        <v>0</v>
      </c>
      <c r="BH35" s="132">
        <f t="shared" ca="1" si="54"/>
        <v>0</v>
      </c>
      <c r="BI35" s="133">
        <f t="shared" ca="1" si="54"/>
        <v>0</v>
      </c>
      <c r="BJ35" s="132">
        <f t="shared" ca="1" si="54"/>
        <v>0</v>
      </c>
      <c r="BK35" s="110">
        <f t="shared" ca="1" si="40"/>
        <v>0</v>
      </c>
      <c r="BL35" s="110">
        <f t="shared" ca="1" si="41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139.44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2"/>
        <v>0</v>
      </c>
      <c r="BP35" s="195">
        <f t="shared" ca="1" si="43"/>
        <v>139.44</v>
      </c>
      <c r="BQ35" s="149">
        <f t="shared" ca="1" si="8"/>
        <v>1</v>
      </c>
      <c r="BR35" s="137">
        <f t="shared" ca="1" si="9"/>
        <v>1</v>
      </c>
      <c r="BS35" s="136">
        <f t="shared" ca="1" si="10"/>
        <v>4</v>
      </c>
      <c r="BT35" s="137">
        <f t="shared" ca="1" si="11"/>
        <v>0</v>
      </c>
      <c r="BU35" s="136">
        <f t="shared" ca="1" si="12"/>
        <v>0</v>
      </c>
      <c r="BV35" s="137">
        <f t="shared" ca="1" si="13"/>
        <v>0</v>
      </c>
      <c r="BW35" s="136">
        <f t="shared" ca="1" si="14"/>
        <v>0</v>
      </c>
      <c r="BX35" s="137">
        <f t="shared" ca="1" si="15"/>
        <v>0</v>
      </c>
      <c r="BY35" s="136">
        <f t="shared" ca="1" si="16"/>
        <v>0</v>
      </c>
      <c r="BZ35" s="137">
        <f t="shared" ca="1" si="17"/>
        <v>0</v>
      </c>
      <c r="CA35" s="136">
        <f t="shared" ca="1" si="18"/>
        <v>0</v>
      </c>
      <c r="CB35" s="137">
        <f t="shared" ca="1" si="19"/>
        <v>0</v>
      </c>
      <c r="CC35" s="136">
        <f t="shared" ca="1" si="20"/>
        <v>0</v>
      </c>
      <c r="CD35" s="137">
        <f t="shared" ca="1" si="21"/>
        <v>28</v>
      </c>
      <c r="CE35" s="136">
        <f t="shared" ca="1" si="22"/>
        <v>0</v>
      </c>
      <c r="CF35" s="137">
        <f t="shared" ca="1" si="23"/>
        <v>0</v>
      </c>
      <c r="CG35" s="136">
        <f t="shared" ca="1" si="24"/>
        <v>0</v>
      </c>
      <c r="CH35" s="137">
        <f t="shared" ca="1" si="25"/>
        <v>0</v>
      </c>
      <c r="CI35" s="136">
        <f t="shared" ca="1" si="26"/>
        <v>0</v>
      </c>
      <c r="CJ35" s="137">
        <f t="shared" ca="1" si="27"/>
        <v>0</v>
      </c>
      <c r="CK35" s="136">
        <f t="shared" ca="1" si="28"/>
        <v>0</v>
      </c>
      <c r="CL35" s="137">
        <f t="shared" ca="1" si="29"/>
        <v>0</v>
      </c>
      <c r="CM35" s="136">
        <f t="shared" ca="1" si="30"/>
        <v>0</v>
      </c>
      <c r="CN35" s="110">
        <f t="shared" ca="1" si="44"/>
        <v>4</v>
      </c>
      <c r="CO35" s="110">
        <f t="shared" ca="1" si="31"/>
        <v>153.44</v>
      </c>
      <c r="CP35" s="110">
        <f t="shared" ca="1" si="32"/>
        <v>40</v>
      </c>
      <c r="CQ35" s="198">
        <f t="shared" ca="1" si="33"/>
        <v>50.8</v>
      </c>
      <c r="CR35" s="199">
        <f t="shared" ca="1" si="34"/>
        <v>204.24</v>
      </c>
      <c r="CS35" s="215">
        <f t="shared" ca="1" si="50"/>
        <v>28</v>
      </c>
      <c r="CT35" s="216">
        <f t="shared" ca="1" si="45"/>
        <v>0</v>
      </c>
      <c r="CU35" s="217">
        <f ca="1">INDEX(INDIRECT(CU$1),MATCH($E35,INDIRECT($BQ$2))) + (CS35*30)/[1]PATRÓN!$N$4 - CT35</f>
        <v>3.4520547945205475</v>
      </c>
      <c r="CV35" s="217">
        <f ca="1">(CS35*6)/PATRÓN!$N$4</f>
        <v>0.46027397260273972</v>
      </c>
      <c r="CW35" s="216">
        <f t="shared" ca="1" si="46"/>
        <v>0</v>
      </c>
      <c r="CX35" s="219">
        <f t="shared" ca="1" si="47"/>
        <v>0</v>
      </c>
      <c r="CY35" s="230">
        <f t="shared" ca="1" si="48"/>
        <v>0</v>
      </c>
      <c r="CZ35" s="227">
        <f ca="1">(PATRÓN!$A$5*(CS35-CT35))/(PATRÓN!$N$4-30)*AM35</f>
        <v>137.28358208955223</v>
      </c>
      <c r="DA35" s="211">
        <f t="shared" ca="1" si="35"/>
        <v>2.1564179104477716</v>
      </c>
      <c r="DB35" s="211">
        <f t="shared" ca="1" si="49"/>
        <v>205.92537313432834</v>
      </c>
      <c r="DC35" s="212">
        <f t="shared" ca="1" si="36"/>
        <v>-1.68537313432833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Plantilla!C37</f>
        <v>0</v>
      </c>
      <c r="E36" s="67">
        <v>30</v>
      </c>
      <c r="F36" s="270" t="str">
        <f>VLOOKUP(E36,Plantilla!D:E,2,FALSE)</f>
        <v>Sheila Ayllón García</v>
      </c>
      <c r="G36" s="337" t="s">
        <v>5</v>
      </c>
      <c r="H36" s="337" t="s">
        <v>5</v>
      </c>
      <c r="I36" s="148" t="str">
        <f t="shared" ca="1" si="56"/>
        <v>T</v>
      </c>
      <c r="J36" s="148" t="str">
        <f t="shared" ca="1" si="56"/>
        <v>T</v>
      </c>
      <c r="K36" s="337" t="s">
        <v>5</v>
      </c>
      <c r="L36" s="148" t="s">
        <v>228</v>
      </c>
      <c r="M36" s="148" t="s">
        <v>228</v>
      </c>
      <c r="N36" s="148" t="s">
        <v>228</v>
      </c>
      <c r="O36" s="148" t="s">
        <v>228</v>
      </c>
      <c r="P36" s="148" t="str">
        <f t="shared" ca="1" si="56"/>
        <v>L</v>
      </c>
      <c r="Q36" s="338" t="s">
        <v>4</v>
      </c>
      <c r="R36" s="148" t="s">
        <v>224</v>
      </c>
      <c r="S36" s="148" t="str">
        <f t="shared" ca="1" si="56"/>
        <v>L</v>
      </c>
      <c r="T36" s="338" t="s">
        <v>4</v>
      </c>
      <c r="U36" s="148" t="str">
        <f t="shared" ca="1" si="56"/>
        <v>T</v>
      </c>
      <c r="V36" s="148" t="s">
        <v>224</v>
      </c>
      <c r="W36" s="148" t="str">
        <f t="shared" ca="1" si="57"/>
        <v>N</v>
      </c>
      <c r="X36" s="148" t="str">
        <f t="shared" ca="1" si="57"/>
        <v>-</v>
      </c>
      <c r="Y36" s="338" t="s">
        <v>31</v>
      </c>
      <c r="Z36" s="337" t="s">
        <v>32</v>
      </c>
      <c r="AA36" s="337" t="s">
        <v>140</v>
      </c>
      <c r="AB36" s="148" t="str">
        <f t="shared" ca="1" si="57"/>
        <v>L</v>
      </c>
      <c r="AC36" s="148" t="str">
        <f t="shared" ca="1" si="57"/>
        <v>L</v>
      </c>
      <c r="AD36" s="338" t="s">
        <v>5</v>
      </c>
      <c r="AE36" s="148" t="str">
        <f t="shared" ca="1" si="57"/>
        <v>T</v>
      </c>
      <c r="AF36" s="148" t="str">
        <f t="shared" ca="1" si="57"/>
        <v>T</v>
      </c>
      <c r="AG36" s="148" t="str">
        <f t="shared" ca="1" si="57"/>
        <v>T</v>
      </c>
      <c r="AH36" s="148" t="str">
        <f t="shared" ca="1" si="51"/>
        <v>L</v>
      </c>
      <c r="AI36" s="148" t="str">
        <f t="shared" ca="1" si="38"/>
        <v/>
      </c>
      <c r="AJ36" s="148"/>
      <c r="AK36" s="148"/>
      <c r="AL36" s="130"/>
      <c r="AM36" s="111">
        <f>VLOOKUP($E36,Plantilla!D:F,3,FALSE)</f>
        <v>1</v>
      </c>
      <c r="AN36" s="140">
        <f t="shared" ca="1" si="53"/>
        <v>4</v>
      </c>
      <c r="AO36" s="133">
        <f t="shared" ca="1" si="53"/>
        <v>9</v>
      </c>
      <c r="AP36" s="132">
        <f t="shared" ca="1" si="53"/>
        <v>2</v>
      </c>
      <c r="AQ36" s="133">
        <f t="shared" ca="1" si="53"/>
        <v>0</v>
      </c>
      <c r="AR36" s="132">
        <f t="shared" ca="1" si="53"/>
        <v>0</v>
      </c>
      <c r="AS36" s="133">
        <f t="shared" ca="1" si="53"/>
        <v>0</v>
      </c>
      <c r="AT36" s="132">
        <f t="shared" ca="1" si="53"/>
        <v>0</v>
      </c>
      <c r="AU36" s="133">
        <f t="shared" ca="1" si="53"/>
        <v>0</v>
      </c>
      <c r="AV36" s="132">
        <f t="shared" ca="1" si="53"/>
        <v>0</v>
      </c>
      <c r="AW36" s="133">
        <f t="shared" ca="1" si="53"/>
        <v>0</v>
      </c>
      <c r="AX36" s="132">
        <f t="shared" ca="1" si="53"/>
        <v>0</v>
      </c>
      <c r="AY36" s="133">
        <f t="shared" ca="1" si="53"/>
        <v>0</v>
      </c>
      <c r="AZ36" s="132">
        <f t="shared" ca="1" si="53"/>
        <v>0</v>
      </c>
      <c r="BA36" s="133">
        <f t="shared" ca="1" si="53"/>
        <v>0</v>
      </c>
      <c r="BB36" s="132">
        <f t="shared" ca="1" si="53"/>
        <v>0</v>
      </c>
      <c r="BC36" s="133">
        <f t="shared" ca="1" si="53"/>
        <v>0</v>
      </c>
      <c r="BD36" s="132">
        <f t="shared" ca="1" si="54"/>
        <v>4</v>
      </c>
      <c r="BE36" s="133">
        <f t="shared" ca="1" si="54"/>
        <v>0</v>
      </c>
      <c r="BF36" s="132">
        <f t="shared" ca="1" si="54"/>
        <v>0</v>
      </c>
      <c r="BG36" s="133">
        <f t="shared" ca="1" si="54"/>
        <v>0</v>
      </c>
      <c r="BH36" s="132">
        <f t="shared" ca="1" si="54"/>
        <v>0</v>
      </c>
      <c r="BI36" s="133">
        <f t="shared" ca="1" si="54"/>
        <v>0</v>
      </c>
      <c r="BJ36" s="132">
        <f t="shared" ca="1" si="54"/>
        <v>0</v>
      </c>
      <c r="BK36" s="110">
        <f t="shared" ca="1" si="40"/>
        <v>2</v>
      </c>
      <c r="BL36" s="110">
        <f t="shared" ca="1" si="41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121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20</v>
      </c>
      <c r="BO36" s="194">
        <f t="shared" ca="1" si="42"/>
        <v>25.4</v>
      </c>
      <c r="BP36" s="195">
        <f t="shared" ca="1" si="43"/>
        <v>146.4</v>
      </c>
      <c r="BQ36" s="149">
        <f t="shared" ca="1" si="8"/>
        <v>6</v>
      </c>
      <c r="BR36" s="137">
        <f t="shared" ca="1" si="9"/>
        <v>20</v>
      </c>
      <c r="BS36" s="136">
        <f t="shared" ca="1" si="10"/>
        <v>5</v>
      </c>
      <c r="BT36" s="137">
        <f t="shared" ca="1" si="11"/>
        <v>0</v>
      </c>
      <c r="BU36" s="136">
        <f t="shared" ca="1" si="12"/>
        <v>0</v>
      </c>
      <c r="BV36" s="137">
        <f t="shared" ca="1" si="13"/>
        <v>0</v>
      </c>
      <c r="BW36" s="136">
        <f t="shared" ca="1" si="14"/>
        <v>0</v>
      </c>
      <c r="BX36" s="137">
        <f t="shared" ca="1" si="15"/>
        <v>0</v>
      </c>
      <c r="BY36" s="136">
        <f t="shared" ca="1" si="16"/>
        <v>0</v>
      </c>
      <c r="BZ36" s="137">
        <f t="shared" ca="1" si="17"/>
        <v>0</v>
      </c>
      <c r="CA36" s="136">
        <f t="shared" ca="1" si="18"/>
        <v>0</v>
      </c>
      <c r="CB36" s="137">
        <f t="shared" ca="1" si="19"/>
        <v>0</v>
      </c>
      <c r="CC36" s="136">
        <f t="shared" ca="1" si="20"/>
        <v>0</v>
      </c>
      <c r="CD36" s="137">
        <f t="shared" ca="1" si="21"/>
        <v>0</v>
      </c>
      <c r="CE36" s="136">
        <f t="shared" ca="1" si="22"/>
        <v>0</v>
      </c>
      <c r="CF36" s="137">
        <f t="shared" ca="1" si="23"/>
        <v>0</v>
      </c>
      <c r="CG36" s="136">
        <f t="shared" ca="1" si="24"/>
        <v>4</v>
      </c>
      <c r="CH36" s="137">
        <f t="shared" ca="1" si="25"/>
        <v>0</v>
      </c>
      <c r="CI36" s="136">
        <f t="shared" ca="1" si="26"/>
        <v>0</v>
      </c>
      <c r="CJ36" s="137">
        <f t="shared" ca="1" si="27"/>
        <v>0</v>
      </c>
      <c r="CK36" s="136">
        <f t="shared" ca="1" si="28"/>
        <v>0</v>
      </c>
      <c r="CL36" s="137">
        <f t="shared" ca="1" si="29"/>
        <v>0</v>
      </c>
      <c r="CM36" s="136">
        <f t="shared" ca="1" si="30"/>
        <v>0</v>
      </c>
      <c r="CN36" s="110">
        <f t="shared" ca="1" si="44"/>
        <v>5</v>
      </c>
      <c r="CO36" s="110">
        <f t="shared" ca="1" si="31"/>
        <v>212</v>
      </c>
      <c r="CP36" s="110">
        <f t="shared" ca="1" si="32"/>
        <v>50</v>
      </c>
      <c r="CQ36" s="198">
        <f t="shared" ca="1" si="33"/>
        <v>63.5</v>
      </c>
      <c r="CR36" s="199">
        <f t="shared" ca="1" si="34"/>
        <v>275.5</v>
      </c>
      <c r="CS36" s="215">
        <f t="shared" ca="1" si="50"/>
        <v>28</v>
      </c>
      <c r="CT36" s="216">
        <f t="shared" ca="1" si="45"/>
        <v>0</v>
      </c>
      <c r="CU36" s="217">
        <f ca="1">INDEX(INDIRECT(CU$1),MATCH($E36,INDIRECT($BQ$2))) + (CS36*30)/[1]PATRÓN!$N$4 - CT36</f>
        <v>4.8493150684931505</v>
      </c>
      <c r="CV36" s="217">
        <f ca="1">(CS36*6)/PATRÓN!$N$4</f>
        <v>0.46027397260273972</v>
      </c>
      <c r="CW36" s="216">
        <f t="shared" ca="1" si="46"/>
        <v>0</v>
      </c>
      <c r="CX36" s="219">
        <f t="shared" ca="1" si="47"/>
        <v>0</v>
      </c>
      <c r="CY36" s="230">
        <f t="shared" ca="1" si="48"/>
        <v>0</v>
      </c>
      <c r="CZ36" s="227">
        <f ca="1">(PATRÓN!$A$5*(CS36-CT36))/(PATRÓN!$N$4-30)*AM36</f>
        <v>137.28358208955223</v>
      </c>
      <c r="DA36" s="211">
        <f t="shared" ca="1" si="35"/>
        <v>9.1164179104477796</v>
      </c>
      <c r="DB36" s="211">
        <f t="shared" ca="1" si="49"/>
        <v>289.27611940298505</v>
      </c>
      <c r="DC36" s="212">
        <f t="shared" ca="1" si="36"/>
        <v>-13.776119402985046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Plantilla!C38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6"/>
        <v>-</v>
      </c>
      <c r="H37" s="148" t="str">
        <f t="shared" ca="1" si="56"/>
        <v>L</v>
      </c>
      <c r="I37" s="148" t="str">
        <f t="shared" ca="1" si="56"/>
        <v>L</v>
      </c>
      <c r="J37" s="148" t="s">
        <v>4</v>
      </c>
      <c r="K37" s="338" t="s">
        <v>32</v>
      </c>
      <c r="L37" s="338" t="s">
        <v>140</v>
      </c>
      <c r="M37" s="338" t="s">
        <v>4</v>
      </c>
      <c r="N37" s="338" t="s">
        <v>68</v>
      </c>
      <c r="O37" s="338" t="s">
        <v>68</v>
      </c>
      <c r="P37" s="148" t="str">
        <f t="shared" ca="1" si="56"/>
        <v>N</v>
      </c>
      <c r="Q37" s="148" t="str">
        <f t="shared" ca="1" si="56"/>
        <v>-</v>
      </c>
      <c r="R37" s="148" t="str">
        <f t="shared" ca="1" si="56"/>
        <v>L</v>
      </c>
      <c r="S37" s="148" t="s">
        <v>4</v>
      </c>
      <c r="T37" s="148" t="s">
        <v>4</v>
      </c>
      <c r="U37" s="337" t="s">
        <v>32</v>
      </c>
      <c r="V37" s="337" t="s">
        <v>32</v>
      </c>
      <c r="W37" s="337" t="s">
        <v>140</v>
      </c>
      <c r="X37" s="337" t="s">
        <v>140</v>
      </c>
      <c r="Y37" s="148" t="s">
        <v>4</v>
      </c>
      <c r="Z37" s="148" t="s">
        <v>4</v>
      </c>
      <c r="AA37" s="148" t="str">
        <f t="shared" ca="1" si="57"/>
        <v>L</v>
      </c>
      <c r="AB37" s="148" t="str">
        <f t="shared" ca="1" si="57"/>
        <v>N</v>
      </c>
      <c r="AC37" s="337" t="s">
        <v>140</v>
      </c>
      <c r="AD37" s="337" t="s">
        <v>4</v>
      </c>
      <c r="AE37" s="337" t="s">
        <v>4</v>
      </c>
      <c r="AF37" s="148" t="str">
        <f t="shared" ca="1" si="57"/>
        <v>L</v>
      </c>
      <c r="AG37" s="148" t="s">
        <v>4</v>
      </c>
      <c r="AH37" s="148" t="s">
        <v>4</v>
      </c>
      <c r="AI37" s="148" t="str">
        <f t="shared" ca="1" si="38"/>
        <v/>
      </c>
      <c r="AJ37" s="148"/>
      <c r="AK37" s="148"/>
      <c r="AL37" s="130"/>
      <c r="AM37" s="111">
        <f>VLOOKUP($E37,Plantilla!D:F,3,FALSE)</f>
        <v>1</v>
      </c>
      <c r="AN37" s="140">
        <f t="shared" ca="1" si="53"/>
        <v>0</v>
      </c>
      <c r="AO37" s="133">
        <f t="shared" ca="1" si="53"/>
        <v>0</v>
      </c>
      <c r="AP37" s="132">
        <f t="shared" ca="1" si="53"/>
        <v>5</v>
      </c>
      <c r="AQ37" s="133">
        <f t="shared" ca="1" si="53"/>
        <v>0</v>
      </c>
      <c r="AR37" s="132">
        <f t="shared" ca="1" si="53"/>
        <v>0</v>
      </c>
      <c r="AS37" s="133">
        <f t="shared" ca="1" si="53"/>
        <v>0</v>
      </c>
      <c r="AT37" s="132">
        <f t="shared" ca="1" si="53"/>
        <v>0</v>
      </c>
      <c r="AU37" s="133">
        <f t="shared" ca="1" si="53"/>
        <v>2</v>
      </c>
      <c r="AV37" s="132">
        <f t="shared" ca="1" si="53"/>
        <v>0</v>
      </c>
      <c r="AW37" s="133">
        <f t="shared" ca="1" si="53"/>
        <v>0</v>
      </c>
      <c r="AX37" s="132">
        <f t="shared" ca="1" si="53"/>
        <v>0</v>
      </c>
      <c r="AY37" s="133">
        <f t="shared" ca="1" si="53"/>
        <v>0</v>
      </c>
      <c r="AZ37" s="132">
        <f t="shared" ca="1" si="53"/>
        <v>0</v>
      </c>
      <c r="BA37" s="133">
        <f t="shared" ca="1" si="53"/>
        <v>0</v>
      </c>
      <c r="BB37" s="132">
        <f t="shared" ca="1" si="53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4"/>
        <v>0</v>
      </c>
      <c r="BF37" s="132">
        <f t="shared" ca="1" si="54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0"/>
        <v>5</v>
      </c>
      <c r="BL37" s="110">
        <f t="shared" ca="1" si="41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14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50</v>
      </c>
      <c r="BO37" s="194">
        <f t="shared" ca="1" si="42"/>
        <v>63.5</v>
      </c>
      <c r="BP37" s="195">
        <f t="shared" ca="1" si="43"/>
        <v>77.5</v>
      </c>
      <c r="BQ37" s="149">
        <f t="shared" ca="1" si="8"/>
        <v>0</v>
      </c>
      <c r="BR37" s="137">
        <f t="shared" ca="1" si="9"/>
        <v>0</v>
      </c>
      <c r="BS37" s="136">
        <f t="shared" ca="1" si="10"/>
        <v>8</v>
      </c>
      <c r="BT37" s="137">
        <f t="shared" ca="1" si="11"/>
        <v>0</v>
      </c>
      <c r="BU37" s="136">
        <f t="shared" ca="1" si="12"/>
        <v>0</v>
      </c>
      <c r="BV37" s="137">
        <f t="shared" ca="1" si="13"/>
        <v>0</v>
      </c>
      <c r="BW37" s="136">
        <f t="shared" ca="1" si="14"/>
        <v>0</v>
      </c>
      <c r="BX37" s="137">
        <f t="shared" ca="1" si="15"/>
        <v>6</v>
      </c>
      <c r="BY37" s="136">
        <f t="shared" ca="1" si="16"/>
        <v>0</v>
      </c>
      <c r="BZ37" s="137">
        <f t="shared" ca="1" si="17"/>
        <v>0</v>
      </c>
      <c r="CA37" s="136">
        <f t="shared" ca="1" si="18"/>
        <v>0</v>
      </c>
      <c r="CB37" s="137">
        <f t="shared" ca="1" si="19"/>
        <v>0</v>
      </c>
      <c r="CC37" s="136">
        <f t="shared" ca="1" si="20"/>
        <v>0</v>
      </c>
      <c r="CD37" s="137">
        <f t="shared" ca="1" si="21"/>
        <v>1</v>
      </c>
      <c r="CE37" s="136">
        <f t="shared" ca="1" si="22"/>
        <v>0</v>
      </c>
      <c r="CF37" s="137">
        <f t="shared" ca="1" si="23"/>
        <v>0</v>
      </c>
      <c r="CG37" s="136">
        <f t="shared" ca="1" si="24"/>
        <v>0</v>
      </c>
      <c r="CH37" s="137">
        <f t="shared" ca="1" si="25"/>
        <v>0</v>
      </c>
      <c r="CI37" s="136">
        <f t="shared" ca="1" si="26"/>
        <v>0</v>
      </c>
      <c r="CJ37" s="137">
        <f t="shared" ca="1" si="27"/>
        <v>0</v>
      </c>
      <c r="CK37" s="136">
        <f t="shared" ca="1" si="28"/>
        <v>0</v>
      </c>
      <c r="CL37" s="137">
        <f t="shared" ca="1" si="29"/>
        <v>0</v>
      </c>
      <c r="CM37" s="136">
        <f t="shared" ca="1" si="30"/>
        <v>0</v>
      </c>
      <c r="CN37" s="110">
        <f t="shared" ca="1" si="44"/>
        <v>8</v>
      </c>
      <c r="CO37" s="110">
        <f t="shared" ca="1" si="31"/>
        <v>46.980000000000004</v>
      </c>
      <c r="CP37" s="110">
        <f t="shared" ca="1" si="32"/>
        <v>80</v>
      </c>
      <c r="CQ37" s="198">
        <f t="shared" ca="1" si="33"/>
        <v>101.6</v>
      </c>
      <c r="CR37" s="199">
        <f t="shared" ca="1" si="34"/>
        <v>148.58000000000001</v>
      </c>
      <c r="CS37" s="215">
        <f t="shared" ca="1" si="50"/>
        <v>28</v>
      </c>
      <c r="CT37" s="216">
        <f t="shared" ca="1" si="45"/>
        <v>0</v>
      </c>
      <c r="CU37" s="217">
        <f ca="1">INDEX(INDIRECT(CU$1),MATCH($E37,INDIRECT($BQ$2))) + (CS37*30)/[1]PATRÓN!$N$4 - CT37</f>
        <v>4.8493150684931505</v>
      </c>
      <c r="CV37" s="217">
        <f ca="1">(CS37*6)/PATRÓN!$N$4</f>
        <v>0.46027397260273972</v>
      </c>
      <c r="CW37" s="216">
        <f t="shared" ca="1" si="46"/>
        <v>0</v>
      </c>
      <c r="CX37" s="219">
        <f t="shared" ca="1" si="47"/>
        <v>0</v>
      </c>
      <c r="CY37" s="230">
        <f t="shared" ca="1" si="48"/>
        <v>0</v>
      </c>
      <c r="CZ37" s="227">
        <f ca="1">(PATRÓN!$A$5*(CS37-CT37))/(PATRÓN!$N$4-30)*AM37</f>
        <v>137.28358208955223</v>
      </c>
      <c r="DA37" s="211">
        <f t="shared" ca="1" si="35"/>
        <v>-59.783582089552226</v>
      </c>
      <c r="DB37" s="211">
        <f t="shared" ca="1" si="49"/>
        <v>289.27611940298505</v>
      </c>
      <c r="DC37" s="212">
        <f t="shared" ca="1" si="36"/>
        <v>-140.69611940298503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Plantilla!C39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6"/>
        <v>T</v>
      </c>
      <c r="H38" s="148" t="str">
        <f t="shared" ca="1" si="56"/>
        <v>T</v>
      </c>
      <c r="I38" s="148" t="str">
        <f t="shared" ca="1" si="56"/>
        <v>N</v>
      </c>
      <c r="J38" s="148" t="str">
        <f t="shared" ca="1" si="56"/>
        <v>-</v>
      </c>
      <c r="K38" s="148" t="str">
        <f t="shared" ca="1" si="56"/>
        <v>L</v>
      </c>
      <c r="L38" s="148" t="str">
        <f t="shared" ca="1" si="56"/>
        <v>T</v>
      </c>
      <c r="M38" s="337" t="s">
        <v>4</v>
      </c>
      <c r="N38" s="148" t="str">
        <f t="shared" ca="1" si="56"/>
        <v>L</v>
      </c>
      <c r="O38" s="148" t="str">
        <f t="shared" ca="1" si="56"/>
        <v>L</v>
      </c>
      <c r="P38" s="148" t="str">
        <f t="shared" ca="1" si="56"/>
        <v>T</v>
      </c>
      <c r="Q38" s="148" t="str">
        <f t="shared" ca="1" si="56"/>
        <v>T</v>
      </c>
      <c r="R38" s="148" t="str">
        <f t="shared" ca="1" si="56"/>
        <v>T</v>
      </c>
      <c r="S38" s="148" t="str">
        <f t="shared" ca="1" si="56"/>
        <v>T</v>
      </c>
      <c r="T38" s="148" t="str">
        <f t="shared" ca="1" si="56"/>
        <v>L</v>
      </c>
      <c r="U38" s="148" t="str">
        <f t="shared" ca="1" si="56"/>
        <v>N</v>
      </c>
      <c r="V38" s="148" t="str">
        <f t="shared" ca="1" si="56"/>
        <v>N</v>
      </c>
      <c r="W38" s="148" t="str">
        <f t="shared" ca="1" si="57"/>
        <v>-</v>
      </c>
      <c r="X38" s="148" t="str">
        <f t="shared" ca="1" si="57"/>
        <v>-</v>
      </c>
      <c r="Y38" s="148" t="str">
        <f t="shared" ca="1" si="57"/>
        <v>L</v>
      </c>
      <c r="Z38" s="148" t="str">
        <f t="shared" ca="1" si="57"/>
        <v>T</v>
      </c>
      <c r="AA38" s="148" t="str">
        <f t="shared" ca="1" si="57"/>
        <v>T</v>
      </c>
      <c r="AB38" s="148" t="str">
        <f t="shared" ca="1" si="57"/>
        <v>L</v>
      </c>
      <c r="AC38" s="148" t="str">
        <f t="shared" ca="1" si="57"/>
        <v>L</v>
      </c>
      <c r="AD38" s="148" t="str">
        <f t="shared" ca="1" si="57"/>
        <v>T</v>
      </c>
      <c r="AE38" s="148" t="str">
        <f t="shared" ca="1" si="57"/>
        <v>N</v>
      </c>
      <c r="AF38" s="148" t="str">
        <f t="shared" ca="1" si="57"/>
        <v>-</v>
      </c>
      <c r="AG38" s="148" t="str">
        <f t="shared" ca="1" si="57"/>
        <v>L</v>
      </c>
      <c r="AH38" s="148" t="str">
        <f t="shared" ca="1" si="51"/>
        <v>T</v>
      </c>
      <c r="AI38" s="148" t="str">
        <f t="shared" ca="1" si="38"/>
        <v/>
      </c>
      <c r="AJ38" s="148"/>
      <c r="AK38" s="148"/>
      <c r="AL38" s="130"/>
      <c r="AM38" s="111">
        <f>VLOOKUP($E38,Plantilla!D:F,3,FALSE)</f>
        <v>1</v>
      </c>
      <c r="AN38" s="140">
        <f t="shared" ref="AN38:BC53" ca="1" si="59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9"/>
        <v>11</v>
      </c>
      <c r="AP38" s="132">
        <f t="shared" ca="1" si="59"/>
        <v>4</v>
      </c>
      <c r="AQ38" s="133">
        <f t="shared" ca="1" si="59"/>
        <v>0</v>
      </c>
      <c r="AR38" s="132">
        <f t="shared" ca="1" si="59"/>
        <v>0</v>
      </c>
      <c r="AS38" s="133">
        <f t="shared" ca="1" si="59"/>
        <v>0</v>
      </c>
      <c r="AT38" s="132">
        <f t="shared" ca="1" si="59"/>
        <v>0</v>
      </c>
      <c r="AU38" s="133">
        <f t="shared" ca="1" si="59"/>
        <v>0</v>
      </c>
      <c r="AV38" s="132">
        <f t="shared" ca="1" si="59"/>
        <v>0</v>
      </c>
      <c r="AW38" s="133">
        <f t="shared" ca="1" si="59"/>
        <v>0</v>
      </c>
      <c r="AX38" s="132">
        <f t="shared" ca="1" si="59"/>
        <v>0</v>
      </c>
      <c r="AY38" s="133">
        <f t="shared" ca="1" si="59"/>
        <v>0</v>
      </c>
      <c r="AZ38" s="132">
        <f t="shared" ca="1" si="59"/>
        <v>0</v>
      </c>
      <c r="BA38" s="133">
        <f t="shared" ca="1" si="59"/>
        <v>0</v>
      </c>
      <c r="BB38" s="132">
        <f t="shared" ca="1" si="59"/>
        <v>0</v>
      </c>
      <c r="BC38" s="133">
        <f t="shared" ca="1" si="59"/>
        <v>0</v>
      </c>
      <c r="BD38" s="132">
        <f t="shared" ref="BD38:BD58" ca="1" si="60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4"/>
        <v>0</v>
      </c>
      <c r="BF38" s="132">
        <f t="shared" ca="1" si="54"/>
        <v>0</v>
      </c>
      <c r="BG38" s="133">
        <f t="shared" ca="1" si="54"/>
        <v>0</v>
      </c>
      <c r="BH38" s="132">
        <f t="shared" ref="BH38:BH58" ca="1" si="61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4"/>
        <v>0</v>
      </c>
      <c r="BJ38" s="132">
        <f t="shared" ref="BJ38:BJ58" ca="1" si="62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0"/>
        <v>4</v>
      </c>
      <c r="BL38" s="110">
        <f t="shared" ca="1" si="41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77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2"/>
        <v>50.8</v>
      </c>
      <c r="BP38" s="195">
        <f t="shared" ca="1" si="43"/>
        <v>127.8</v>
      </c>
      <c r="BQ38" s="149">
        <f t="shared" ca="1" si="8"/>
        <v>0</v>
      </c>
      <c r="BR38" s="137">
        <f t="shared" ca="1" si="9"/>
        <v>25</v>
      </c>
      <c r="BS38" s="136">
        <f t="shared" ca="1" si="10"/>
        <v>8</v>
      </c>
      <c r="BT38" s="137">
        <f t="shared" ca="1" si="11"/>
        <v>0</v>
      </c>
      <c r="BU38" s="136">
        <f t="shared" ca="1" si="12"/>
        <v>0</v>
      </c>
      <c r="BV38" s="137">
        <f t="shared" ca="1" si="13"/>
        <v>0</v>
      </c>
      <c r="BW38" s="136">
        <f t="shared" ca="1" si="14"/>
        <v>0</v>
      </c>
      <c r="BX38" s="137">
        <f t="shared" ca="1" si="15"/>
        <v>0</v>
      </c>
      <c r="BY38" s="136">
        <f t="shared" ca="1" si="16"/>
        <v>0</v>
      </c>
      <c r="BZ38" s="137">
        <f t="shared" ca="1" si="17"/>
        <v>0</v>
      </c>
      <c r="CA38" s="136">
        <f t="shared" ca="1" si="18"/>
        <v>0</v>
      </c>
      <c r="CB38" s="137">
        <f t="shared" ca="1" si="19"/>
        <v>0</v>
      </c>
      <c r="CC38" s="136">
        <f t="shared" ca="1" si="20"/>
        <v>0</v>
      </c>
      <c r="CD38" s="137">
        <f t="shared" ca="1" si="21"/>
        <v>0</v>
      </c>
      <c r="CE38" s="136">
        <f t="shared" ca="1" si="22"/>
        <v>0</v>
      </c>
      <c r="CF38" s="137">
        <f t="shared" ca="1" si="23"/>
        <v>0</v>
      </c>
      <c r="CG38" s="136">
        <f t="shared" ca="1" si="24"/>
        <v>1</v>
      </c>
      <c r="CH38" s="137">
        <f t="shared" ca="1" si="25"/>
        <v>0</v>
      </c>
      <c r="CI38" s="136">
        <f t="shared" ca="1" si="26"/>
        <v>0</v>
      </c>
      <c r="CJ38" s="137">
        <f t="shared" ca="1" si="27"/>
        <v>0</v>
      </c>
      <c r="CK38" s="136">
        <f t="shared" ca="1" si="28"/>
        <v>0</v>
      </c>
      <c r="CL38" s="137">
        <f t="shared" ca="1" si="29"/>
        <v>0</v>
      </c>
      <c r="CM38" s="136">
        <f t="shared" ca="1" si="30"/>
        <v>0</v>
      </c>
      <c r="CN38" s="110">
        <f t="shared" ca="1" si="44"/>
        <v>8</v>
      </c>
      <c r="CO38" s="110">
        <f t="shared" ca="1" si="31"/>
        <v>182.5</v>
      </c>
      <c r="CP38" s="110">
        <f t="shared" ca="1" si="32"/>
        <v>80</v>
      </c>
      <c r="CQ38" s="198">
        <f t="shared" ca="1" si="33"/>
        <v>101.6</v>
      </c>
      <c r="CR38" s="199">
        <f t="shared" ca="1" si="34"/>
        <v>284.10000000000002</v>
      </c>
      <c r="CS38" s="215">
        <f t="shared" ca="1" si="50"/>
        <v>28</v>
      </c>
      <c r="CT38" s="216">
        <f t="shared" ca="1" si="45"/>
        <v>0</v>
      </c>
      <c r="CU38" s="217">
        <f ca="1">INDEX(INDIRECT(CU$1),MATCH($E38,INDIRECT($BQ$2))) + (CS38*30)/[1]PATRÓN!$N$4 - CT38</f>
        <v>4.8493150684931505</v>
      </c>
      <c r="CV38" s="217">
        <f ca="1">(CS38*6)/PATRÓN!$N$4</f>
        <v>0.46027397260273972</v>
      </c>
      <c r="CW38" s="216">
        <f t="shared" ca="1" si="46"/>
        <v>0</v>
      </c>
      <c r="CX38" s="219">
        <f t="shared" ca="1" si="47"/>
        <v>0</v>
      </c>
      <c r="CY38" s="230">
        <f t="shared" ca="1" si="48"/>
        <v>0</v>
      </c>
      <c r="CZ38" s="227">
        <f ca="1">(PATRÓN!$A$5*(CS38-CT38))/(PATRÓN!$N$4-30)*AM38</f>
        <v>137.28358208955223</v>
      </c>
      <c r="DA38" s="211">
        <f t="shared" ca="1" si="35"/>
        <v>-9.4835820895522289</v>
      </c>
      <c r="DB38" s="211">
        <f t="shared" ca="1" si="49"/>
        <v>289.27611940298505</v>
      </c>
      <c r="DC38" s="212">
        <f t="shared" ca="1" si="36"/>
        <v>-5.176119402985023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Plantilla!C40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366" t="s">
        <v>141</v>
      </c>
      <c r="AA39" s="275" t="s">
        <v>141</v>
      </c>
      <c r="AB39" s="275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275" t="s">
        <v>141</v>
      </c>
      <c r="AH39" s="275" t="s">
        <v>141</v>
      </c>
      <c r="AI39" s="148" t="str">
        <f t="shared" ca="1" si="38"/>
        <v/>
      </c>
      <c r="AJ39" s="148"/>
      <c r="AK39" s="148"/>
      <c r="AL39" s="130"/>
      <c r="AM39" s="111">
        <f>VLOOKUP($E39,Plantilla!D:F,3,FALSE)</f>
        <v>1</v>
      </c>
      <c r="AN39" s="140">
        <f t="shared" ca="1" si="59"/>
        <v>0</v>
      </c>
      <c r="AO39" s="133">
        <f t="shared" ca="1" si="59"/>
        <v>0</v>
      </c>
      <c r="AP39" s="132">
        <f t="shared" ca="1" si="59"/>
        <v>0</v>
      </c>
      <c r="AQ39" s="133">
        <f t="shared" ca="1" si="59"/>
        <v>0</v>
      </c>
      <c r="AR39" s="132">
        <f t="shared" ca="1" si="59"/>
        <v>0</v>
      </c>
      <c r="AS39" s="133">
        <f t="shared" ca="1" si="59"/>
        <v>0</v>
      </c>
      <c r="AT39" s="132">
        <f t="shared" ca="1" si="59"/>
        <v>0</v>
      </c>
      <c r="AU39" s="133">
        <f t="shared" ca="1" si="59"/>
        <v>0</v>
      </c>
      <c r="AV39" s="132">
        <f t="shared" ca="1" si="59"/>
        <v>0</v>
      </c>
      <c r="AW39" s="133">
        <f t="shared" ca="1" si="59"/>
        <v>0</v>
      </c>
      <c r="AX39" s="132">
        <f t="shared" ca="1" si="59"/>
        <v>0</v>
      </c>
      <c r="AY39" s="133">
        <f t="shared" ca="1" si="59"/>
        <v>0</v>
      </c>
      <c r="AZ39" s="132">
        <f t="shared" ca="1" si="59"/>
        <v>0</v>
      </c>
      <c r="BA39" s="133">
        <f t="shared" ca="1" si="59"/>
        <v>28</v>
      </c>
      <c r="BB39" s="132">
        <f t="shared" ca="1" si="59"/>
        <v>0</v>
      </c>
      <c r="BC39" s="133">
        <f t="shared" ca="1" si="59"/>
        <v>0</v>
      </c>
      <c r="BD39" s="132">
        <f t="shared" ca="1" si="60"/>
        <v>0</v>
      </c>
      <c r="BE39" s="133">
        <f t="shared" ca="1" si="54"/>
        <v>0</v>
      </c>
      <c r="BF39" s="132">
        <f t="shared" ca="1" si="54"/>
        <v>0</v>
      </c>
      <c r="BG39" s="133">
        <f t="shared" ca="1" si="54"/>
        <v>0</v>
      </c>
      <c r="BH39" s="132">
        <f t="shared" ca="1" si="61"/>
        <v>0</v>
      </c>
      <c r="BI39" s="133">
        <f t="shared" ca="1" si="54"/>
        <v>0</v>
      </c>
      <c r="BJ39" s="132">
        <f t="shared" ca="1" si="62"/>
        <v>0</v>
      </c>
      <c r="BK39" s="110">
        <f t="shared" ca="1" si="40"/>
        <v>0</v>
      </c>
      <c r="BL39" s="110">
        <f t="shared" ca="1" si="41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139.44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42"/>
        <v>0</v>
      </c>
      <c r="BP39" s="195">
        <f t="shared" ca="1" si="43"/>
        <v>139.44</v>
      </c>
      <c r="BQ39" s="149">
        <f t="shared" ref="BQ39:BQ59" ca="1" si="63">AN39+INDEX(INDIRECT(BQ$1),MATCH($E39,INDIRECT($BQ$2)))</f>
        <v>0</v>
      </c>
      <c r="BR39" s="137">
        <f t="shared" ref="BR39:BR59" ca="1" si="64">AO39+INDEX(INDIRECT(BR$1),MATCH($E39,INDIRECT($BQ$2)))</f>
        <v>0</v>
      </c>
      <c r="BS39" s="136">
        <f t="shared" ref="BS39:BS59" ca="1" si="65">AP39+INDEX(INDIRECT(BS$1),MATCH($E39,INDIRECT($BQ$2)))</f>
        <v>0</v>
      </c>
      <c r="BT39" s="137">
        <f t="shared" ref="BT39:BT59" ca="1" si="66">AQ39+INDEX(INDIRECT(BT$1),MATCH($E39,INDIRECT($BQ$2)))</f>
        <v>0</v>
      </c>
      <c r="BU39" s="136">
        <f t="shared" ref="BU39:BU59" ca="1" si="67">AR39+INDEX(INDIRECT(BU$1),MATCH($E39,INDIRECT($BQ$2)))</f>
        <v>0</v>
      </c>
      <c r="BV39" s="137">
        <f t="shared" ref="BV39:BV59" ca="1" si="68">AS39+INDEX(INDIRECT(BV$1),MATCH($E39,INDIRECT($BQ$2)))</f>
        <v>0</v>
      </c>
      <c r="BW39" s="136">
        <f t="shared" ref="BW39:BW59" ca="1" si="69">AT39+INDEX(INDIRECT(BW$1),MATCH($E39,INDIRECT($BQ$2)))</f>
        <v>0</v>
      </c>
      <c r="BX39" s="137">
        <f t="shared" ref="BX39:BX59" ca="1" si="70">AU39+INDEX(INDIRECT(BX$1),MATCH($E39,INDIRECT($BQ$2)))</f>
        <v>0</v>
      </c>
      <c r="BY39" s="136">
        <f t="shared" ref="BY39:BY59" ca="1" si="71">AV39+INDEX(INDIRECT(BY$1),MATCH($E39,INDIRECT($BQ$2)))</f>
        <v>0</v>
      </c>
      <c r="BZ39" s="137">
        <f t="shared" ref="BZ39:BZ59" ca="1" si="72">AW39+INDEX(INDIRECT(BZ$1),MATCH($E39,INDIRECT($BQ$2)))</f>
        <v>0</v>
      </c>
      <c r="CA39" s="136">
        <f t="shared" ref="CA39:CA59" ca="1" si="73">AX39+INDEX(INDIRECT(CA$1),MATCH($E39,INDIRECT($BQ$2)))</f>
        <v>0</v>
      </c>
      <c r="CB39" s="137">
        <f t="shared" ref="CB39:CB59" ca="1" si="74">AY39+INDEX(INDIRECT(CB$1),MATCH($E39,INDIRECT($BQ$2)))</f>
        <v>0</v>
      </c>
      <c r="CC39" s="136">
        <f t="shared" ref="CC39:CC59" ca="1" si="75">AZ39+INDEX(INDIRECT(CC$1),MATCH($E39,INDIRECT($BQ$2)))</f>
        <v>0</v>
      </c>
      <c r="CD39" s="137">
        <f t="shared" ref="CD39:CD59" ca="1" si="76">BA39+INDEX(INDIRECT(CD$1),MATCH($E39,INDIRECT($BQ$2)))</f>
        <v>59</v>
      </c>
      <c r="CE39" s="136">
        <f t="shared" ref="CE39:CE59" ca="1" si="77">BB39+INDEX(INDIRECT(CE$1),MATCH($E39,INDIRECT($BQ$2)))</f>
        <v>0</v>
      </c>
      <c r="CF39" s="137">
        <f t="shared" ref="CF39:CF59" ca="1" si="78">BC39+INDEX(INDIRECT(CF$1),MATCH($E39,INDIRECT($BQ$2)))</f>
        <v>0</v>
      </c>
      <c r="CG39" s="136">
        <f t="shared" ref="CG39:CG59" ca="1" si="79">BD39+INDEX(INDIRECT(CG$1),MATCH($E39,INDIRECT($BQ$2)))</f>
        <v>0</v>
      </c>
      <c r="CH39" s="137">
        <f t="shared" ref="CH39:CH59" ca="1" si="80">BE39+INDEX(INDIRECT(CH$1),MATCH($E39,INDIRECT($BQ$2)))</f>
        <v>0</v>
      </c>
      <c r="CI39" s="136">
        <f t="shared" ref="CI39:CI59" ca="1" si="81">BF39+INDEX(INDIRECT(CI$1),MATCH($E39,INDIRECT($BQ$2)))</f>
        <v>0</v>
      </c>
      <c r="CJ39" s="137">
        <f t="shared" ref="CJ39:CJ59" ca="1" si="82">BG39+INDEX(INDIRECT(CJ$1),MATCH($E39,INDIRECT($BQ$2)))</f>
        <v>0</v>
      </c>
      <c r="CK39" s="136">
        <f t="shared" ref="CK39:CK59" ca="1" si="83">BH39+INDEX(INDIRECT(CK$1),MATCH($E39,INDIRECT($BQ$2)))</f>
        <v>0</v>
      </c>
      <c r="CL39" s="137">
        <f t="shared" ref="CL39:CL59" ca="1" si="84">BI39+INDEX(INDIRECT(CL$1),MATCH($E39,INDIRECT($BQ$2)))</f>
        <v>0</v>
      </c>
      <c r="CM39" s="136">
        <f t="shared" ref="CM39:CM59" ca="1" si="85">BJ39+INDEX(INDIRECT(CM$1),MATCH($E39,INDIRECT($BQ$2)))</f>
        <v>0</v>
      </c>
      <c r="CN39" s="110">
        <f t="shared" ca="1" si="44"/>
        <v>0</v>
      </c>
      <c r="CO39" s="110">
        <f t="shared" ref="CO39:CO59" ca="1" si="86">BM39+INDEX(INDIRECT(CO$1),MATCH($E39,INDIRECT($BQ$2)))</f>
        <v>293.82000000000005</v>
      </c>
      <c r="CP39" s="110">
        <f t="shared" ref="CP39:CP59" ca="1" si="87">BN39+INDEX(INDIRECT(CP$1),MATCH($E39,INDIRECT($BQ$2)))</f>
        <v>0</v>
      </c>
      <c r="CQ39" s="198">
        <f t="shared" ref="CQ39:CQ59" ca="1" si="88">BO39+INDEX(INDIRECT(CQ$1),MATCH($E39,INDIRECT($BQ$2)))</f>
        <v>0</v>
      </c>
      <c r="CR39" s="199">
        <f t="shared" ref="CR39:CR59" ca="1" si="89">BP39+INDEX(INDIRECT(CR$1),MATCH($E39,INDIRECT($BQ$2)))</f>
        <v>293.82000000000005</v>
      </c>
      <c r="CS39" s="215">
        <f t="shared" ca="1" si="50"/>
        <v>28</v>
      </c>
      <c r="CT39" s="216">
        <f t="shared" ca="1" si="45"/>
        <v>0</v>
      </c>
      <c r="CU39" s="217">
        <f ca="1">INDEX(INDIRECT(CU$1),MATCH($E39,INDIRECT($BQ$2))) + (CS39*30)/[1]PATRÓN!$N$4 - CT39</f>
        <v>4.8493150684931505</v>
      </c>
      <c r="CV39" s="217">
        <f ca="1">(CS39*6)/PATRÓN!$N$4</f>
        <v>0.46027397260273972</v>
      </c>
      <c r="CW39" s="216">
        <f t="shared" ca="1" si="46"/>
        <v>0</v>
      </c>
      <c r="CX39" s="219">
        <f t="shared" ca="1" si="47"/>
        <v>0</v>
      </c>
      <c r="CY39" s="230">
        <f t="shared" ca="1" si="48"/>
        <v>0</v>
      </c>
      <c r="CZ39" s="227">
        <f ca="1">(PATRÓN!$A$5*(CS39-CT39))/(PATRÓN!$N$4-30)*AM39</f>
        <v>137.28358208955223</v>
      </c>
      <c r="DA39" s="211">
        <f t="shared" ref="DA39:DA59" ca="1" si="90">BP39-CZ39</f>
        <v>2.1564179104477716</v>
      </c>
      <c r="DB39" s="211">
        <f t="shared" ca="1" si="49"/>
        <v>289.27611940298505</v>
      </c>
      <c r="DC39" s="212">
        <f t="shared" ref="DC39:DC59" ca="1" si="91">CR39-DB39</f>
        <v>4.5438805970150042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Plantilla!C41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56"/>
        <v>N</v>
      </c>
      <c r="H40" s="148" t="str">
        <f t="shared" ca="1" si="56"/>
        <v>N</v>
      </c>
      <c r="I40" s="148" t="str">
        <f t="shared" ca="1" si="56"/>
        <v>-</v>
      </c>
      <c r="J40" s="148" t="str">
        <f t="shared" ca="1" si="56"/>
        <v>-</v>
      </c>
      <c r="K40" s="148" t="str">
        <f t="shared" ca="1" si="56"/>
        <v>L</v>
      </c>
      <c r="L40" s="337" t="s">
        <v>5</v>
      </c>
      <c r="M40" s="148" t="str">
        <f t="shared" ca="1" si="56"/>
        <v>T</v>
      </c>
      <c r="N40" s="148" t="str">
        <f t="shared" ca="1" si="56"/>
        <v>L</v>
      </c>
      <c r="O40" s="338" t="s">
        <v>5</v>
      </c>
      <c r="P40" s="148" t="str">
        <f t="shared" ca="1" si="56"/>
        <v>T</v>
      </c>
      <c r="Q40" s="148" t="str">
        <f t="shared" ca="1" si="56"/>
        <v>N</v>
      </c>
      <c r="R40" s="338" t="s">
        <v>32</v>
      </c>
      <c r="S40" s="338" t="s">
        <v>140</v>
      </c>
      <c r="T40" s="337" t="s">
        <v>32</v>
      </c>
      <c r="U40" s="337" t="s">
        <v>140</v>
      </c>
      <c r="V40" s="338" t="s">
        <v>4</v>
      </c>
      <c r="W40" s="148" t="str">
        <f t="shared" ca="1" si="57"/>
        <v>L</v>
      </c>
      <c r="X40" s="148" t="str">
        <f t="shared" ca="1" si="57"/>
        <v>T</v>
      </c>
      <c r="Y40" s="148" t="str">
        <f t="shared" ca="1" si="57"/>
        <v>T</v>
      </c>
      <c r="Z40" s="148" t="str">
        <f t="shared" ca="1" si="57"/>
        <v>T</v>
      </c>
      <c r="AA40" s="338" t="s">
        <v>4</v>
      </c>
      <c r="AB40" s="338" t="s">
        <v>4</v>
      </c>
      <c r="AC40" s="148" t="str">
        <f t="shared" ca="1" si="57"/>
        <v>L</v>
      </c>
      <c r="AD40" s="148" t="str">
        <f t="shared" ca="1" si="57"/>
        <v>T</v>
      </c>
      <c r="AE40" s="148" t="str">
        <f t="shared" ca="1" si="57"/>
        <v>T</v>
      </c>
      <c r="AF40" s="148" t="str">
        <f t="shared" ca="1" si="57"/>
        <v>T</v>
      </c>
      <c r="AG40" s="148" t="str">
        <f t="shared" ca="1" si="57"/>
        <v>T</v>
      </c>
      <c r="AH40" s="148" t="str">
        <f t="shared" ca="1" si="57"/>
        <v>L</v>
      </c>
      <c r="AI40" s="275"/>
      <c r="AJ40" s="275"/>
      <c r="AK40" s="275"/>
      <c r="AL40" s="130"/>
      <c r="AM40" s="111">
        <f>VLOOKUP($E40,Plantilla!D:F,3,FALSE)</f>
        <v>1</v>
      </c>
      <c r="AN40" s="140">
        <f t="shared" ca="1" si="59"/>
        <v>2</v>
      </c>
      <c r="AO40" s="133">
        <f t="shared" ca="1" si="59"/>
        <v>9</v>
      </c>
      <c r="AP40" s="132">
        <f t="shared" ca="1" si="59"/>
        <v>5</v>
      </c>
      <c r="AQ40" s="133">
        <f t="shared" ca="1" si="59"/>
        <v>0</v>
      </c>
      <c r="AR40" s="132">
        <f t="shared" ca="1" si="59"/>
        <v>0</v>
      </c>
      <c r="AS40" s="133">
        <f t="shared" ca="1" si="59"/>
        <v>0</v>
      </c>
      <c r="AT40" s="132">
        <f t="shared" ca="1" si="59"/>
        <v>0</v>
      </c>
      <c r="AU40" s="133">
        <f t="shared" ca="1" si="59"/>
        <v>0</v>
      </c>
      <c r="AV40" s="132">
        <f t="shared" ca="1" si="59"/>
        <v>0</v>
      </c>
      <c r="AW40" s="133">
        <f t="shared" ca="1" si="59"/>
        <v>0</v>
      </c>
      <c r="AX40" s="132">
        <f t="shared" ca="1" si="59"/>
        <v>0</v>
      </c>
      <c r="AY40" s="133">
        <f t="shared" ca="1" si="59"/>
        <v>0</v>
      </c>
      <c r="AZ40" s="132">
        <f t="shared" ca="1" si="59"/>
        <v>0</v>
      </c>
      <c r="BA40" s="133">
        <f t="shared" ca="1" si="59"/>
        <v>0</v>
      </c>
      <c r="BB40" s="132">
        <f t="shared" ca="1" si="59"/>
        <v>0</v>
      </c>
      <c r="BC40" s="133">
        <f t="shared" ca="1" si="59"/>
        <v>0</v>
      </c>
      <c r="BD40" s="132">
        <f t="shared" ca="1" si="60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61"/>
        <v>0</v>
      </c>
      <c r="BI40" s="133">
        <f t="shared" ca="1" si="54"/>
        <v>0</v>
      </c>
      <c r="BJ40" s="132">
        <f t="shared" ca="1" si="62"/>
        <v>0</v>
      </c>
      <c r="BK40" s="110">
        <f t="shared" ca="1" si="40"/>
        <v>5</v>
      </c>
      <c r="BL40" s="110">
        <f t="shared" ca="1" si="41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77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2"/>
        <v>63.5</v>
      </c>
      <c r="BP40" s="195">
        <f t="shared" ca="1" si="43"/>
        <v>140.5</v>
      </c>
      <c r="BQ40" s="149">
        <f t="shared" ca="1" si="63"/>
        <v>4</v>
      </c>
      <c r="BR40" s="137">
        <f t="shared" ca="1" si="64"/>
        <v>15</v>
      </c>
      <c r="BS40" s="136">
        <f t="shared" ca="1" si="65"/>
        <v>11</v>
      </c>
      <c r="BT40" s="137">
        <f t="shared" ca="1" si="66"/>
        <v>0</v>
      </c>
      <c r="BU40" s="136">
        <f t="shared" ca="1" si="67"/>
        <v>0</v>
      </c>
      <c r="BV40" s="137">
        <f t="shared" ca="1" si="68"/>
        <v>0</v>
      </c>
      <c r="BW40" s="136">
        <f t="shared" ca="1" si="69"/>
        <v>0</v>
      </c>
      <c r="BX40" s="137">
        <f t="shared" ca="1" si="70"/>
        <v>0</v>
      </c>
      <c r="BY40" s="136">
        <f t="shared" ca="1" si="71"/>
        <v>2</v>
      </c>
      <c r="BZ40" s="137">
        <f t="shared" ca="1" si="72"/>
        <v>0</v>
      </c>
      <c r="CA40" s="136">
        <f t="shared" ca="1" si="73"/>
        <v>0</v>
      </c>
      <c r="CB40" s="137">
        <f t="shared" ca="1" si="74"/>
        <v>0</v>
      </c>
      <c r="CC40" s="136">
        <f t="shared" ca="1" si="75"/>
        <v>0</v>
      </c>
      <c r="CD40" s="137">
        <f t="shared" ca="1" si="76"/>
        <v>0</v>
      </c>
      <c r="CE40" s="136">
        <f t="shared" ca="1" si="77"/>
        <v>0</v>
      </c>
      <c r="CF40" s="137">
        <f t="shared" ca="1" si="78"/>
        <v>0</v>
      </c>
      <c r="CG40" s="136">
        <f t="shared" ca="1" si="79"/>
        <v>0</v>
      </c>
      <c r="CH40" s="137">
        <f t="shared" ca="1" si="80"/>
        <v>0</v>
      </c>
      <c r="CI40" s="136">
        <f t="shared" ca="1" si="81"/>
        <v>0</v>
      </c>
      <c r="CJ40" s="137">
        <f t="shared" ca="1" si="82"/>
        <v>0</v>
      </c>
      <c r="CK40" s="136">
        <f t="shared" ca="1" si="83"/>
        <v>0</v>
      </c>
      <c r="CL40" s="137">
        <f t="shared" ca="1" si="84"/>
        <v>0</v>
      </c>
      <c r="CM40" s="136">
        <f t="shared" ca="1" si="85"/>
        <v>0</v>
      </c>
      <c r="CN40" s="110">
        <f t="shared" ca="1" si="44"/>
        <v>11</v>
      </c>
      <c r="CO40" s="110">
        <f t="shared" ca="1" si="86"/>
        <v>147</v>
      </c>
      <c r="CP40" s="110">
        <f t="shared" ca="1" si="87"/>
        <v>110</v>
      </c>
      <c r="CQ40" s="198">
        <f t="shared" ca="1" si="88"/>
        <v>139.69999999999999</v>
      </c>
      <c r="CR40" s="199">
        <f t="shared" ca="1" si="89"/>
        <v>286.7</v>
      </c>
      <c r="CS40" s="215">
        <f t="shared" ca="1" si="50"/>
        <v>28</v>
      </c>
      <c r="CT40" s="216">
        <f t="shared" ca="1" si="45"/>
        <v>0</v>
      </c>
      <c r="CU40" s="217">
        <f ca="1">INDEX(INDIRECT(CU$1),MATCH($E40,INDIRECT($BQ$2))) + (CS40*30)/[1]PATRÓN!$N$4 - CT40</f>
        <v>4.8493150684931505</v>
      </c>
      <c r="CV40" s="217">
        <f ca="1">(CS40*6)/PATRÓN!$N$4</f>
        <v>0.46027397260273972</v>
      </c>
      <c r="CW40" s="216">
        <f t="shared" ca="1" si="46"/>
        <v>0</v>
      </c>
      <c r="CX40" s="219">
        <f t="shared" ca="1" si="47"/>
        <v>0</v>
      </c>
      <c r="CY40" s="230">
        <f t="shared" ca="1" si="48"/>
        <v>0</v>
      </c>
      <c r="CZ40" s="227">
        <f ca="1">(PATRÓN!$A$5*(CS40-CT40))/(PATRÓN!$N$4-30)*AM40</f>
        <v>137.28358208955223</v>
      </c>
      <c r="DA40" s="211">
        <f t="shared" ca="1" si="90"/>
        <v>3.2164179104477739</v>
      </c>
      <c r="DB40" s="211">
        <f t="shared" ca="1" si="49"/>
        <v>289.27611940298505</v>
      </c>
      <c r="DC40" s="212">
        <f t="shared" ca="1" si="91"/>
        <v>-2.5761194029850571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Plantilla!C42</f>
        <v>0</v>
      </c>
      <c r="E41" s="67">
        <v>35</v>
      </c>
      <c r="F41" s="270" t="str">
        <f>VLOOKUP(E41,Plantilla!D:E,2,FALSE)</f>
        <v>Alicia López Solis</v>
      </c>
      <c r="G41" s="338" t="s">
        <v>193</v>
      </c>
      <c r="H41" s="338" t="s">
        <v>5</v>
      </c>
      <c r="I41" s="148" t="str">
        <f t="shared" ca="1" si="56"/>
        <v>T</v>
      </c>
      <c r="J41" s="148" t="str">
        <f t="shared" ca="1" si="56"/>
        <v>N</v>
      </c>
      <c r="K41" s="148" t="str">
        <f t="shared" ca="1" si="56"/>
        <v>-</v>
      </c>
      <c r="L41" s="148" t="str">
        <f t="shared" ca="1" si="56"/>
        <v>L</v>
      </c>
      <c r="M41" s="338" t="s">
        <v>4</v>
      </c>
      <c r="N41" s="338" t="s">
        <v>4</v>
      </c>
      <c r="O41" s="338" t="s">
        <v>4</v>
      </c>
      <c r="P41" s="148" t="str">
        <f t="shared" ca="1" si="56"/>
        <v>L</v>
      </c>
      <c r="Q41" s="337" t="s">
        <v>31</v>
      </c>
      <c r="R41" s="338" t="s">
        <v>4</v>
      </c>
      <c r="S41" s="337" t="s">
        <v>240</v>
      </c>
      <c r="T41" s="148" t="str">
        <f t="shared" ca="1" si="56"/>
        <v>N</v>
      </c>
      <c r="U41" s="148" t="str">
        <f t="shared" ca="1" si="56"/>
        <v>-</v>
      </c>
      <c r="V41" s="148" t="str">
        <f t="shared" ca="1" si="56"/>
        <v>L</v>
      </c>
      <c r="W41" s="148" t="str">
        <f t="shared" ca="1" si="57"/>
        <v>T</v>
      </c>
      <c r="X41" s="148" t="str">
        <f t="shared" ca="1" si="57"/>
        <v>T</v>
      </c>
      <c r="Y41" s="148" t="str">
        <f t="shared" ca="1" si="57"/>
        <v>T</v>
      </c>
      <c r="Z41" s="148" t="str">
        <f t="shared" ca="1" si="57"/>
        <v>T</v>
      </c>
      <c r="AA41" s="148" t="str">
        <f t="shared" ca="1" si="57"/>
        <v>L</v>
      </c>
      <c r="AB41" s="148" t="str">
        <f t="shared" ca="1" si="57"/>
        <v>T</v>
      </c>
      <c r="AC41" s="338" t="s">
        <v>4</v>
      </c>
      <c r="AD41" s="148" t="s">
        <v>190</v>
      </c>
      <c r="AE41" s="148" t="s">
        <v>190</v>
      </c>
      <c r="AF41" s="148" t="s">
        <v>190</v>
      </c>
      <c r="AG41" s="148" t="s">
        <v>190</v>
      </c>
      <c r="AH41" s="148" t="s">
        <v>190</v>
      </c>
      <c r="AI41" s="148" t="s">
        <v>190</v>
      </c>
      <c r="AJ41" s="148" t="s">
        <v>190</v>
      </c>
      <c r="AK41" s="148" t="s">
        <v>190</v>
      </c>
      <c r="AL41" s="130"/>
      <c r="AM41" s="111">
        <f>VLOOKUP($E41,Plantilla!D:F,3,FALSE)</f>
        <v>1</v>
      </c>
      <c r="AN41" s="140">
        <f t="shared" ca="1" si="59"/>
        <v>1</v>
      </c>
      <c r="AO41" s="133">
        <f t="shared" ca="1" si="59"/>
        <v>9</v>
      </c>
      <c r="AP41" s="132">
        <f t="shared" ca="1" si="59"/>
        <v>2</v>
      </c>
      <c r="AQ41" s="133">
        <f t="shared" ca="1" si="59"/>
        <v>0</v>
      </c>
      <c r="AR41" s="132">
        <f t="shared" ca="1" si="59"/>
        <v>0</v>
      </c>
      <c r="AS41" s="133">
        <f t="shared" ca="1" si="59"/>
        <v>0</v>
      </c>
      <c r="AT41" s="132">
        <f t="shared" ca="1" si="59"/>
        <v>0</v>
      </c>
      <c r="AU41" s="133">
        <f t="shared" ca="1" si="59"/>
        <v>0</v>
      </c>
      <c r="AV41" s="132">
        <f t="shared" ca="1" si="59"/>
        <v>0</v>
      </c>
      <c r="AW41" s="133">
        <f t="shared" ca="1" si="59"/>
        <v>0</v>
      </c>
      <c r="AX41" s="132">
        <f t="shared" ca="1" si="59"/>
        <v>0</v>
      </c>
      <c r="AY41" s="133">
        <f t="shared" ca="1" si="59"/>
        <v>0</v>
      </c>
      <c r="AZ41" s="132">
        <f t="shared" ca="1" si="59"/>
        <v>0</v>
      </c>
      <c r="BA41" s="133">
        <f t="shared" ca="1" si="59"/>
        <v>0</v>
      </c>
      <c r="BB41" s="132">
        <f t="shared" ca="1" si="59"/>
        <v>0</v>
      </c>
      <c r="BC41" s="133">
        <f t="shared" ca="1" si="59"/>
        <v>0</v>
      </c>
      <c r="BD41" s="132">
        <f t="shared" ca="1" si="60"/>
        <v>8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61"/>
        <v>0</v>
      </c>
      <c r="BI41" s="133">
        <f t="shared" ca="1" si="54"/>
        <v>0</v>
      </c>
      <c r="BJ41" s="132">
        <f t="shared" ca="1" si="62"/>
        <v>0</v>
      </c>
      <c r="BK41" s="110">
        <f t="shared" ca="1" si="40"/>
        <v>2</v>
      </c>
      <c r="BL41" s="110">
        <f t="shared" ca="1" si="41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130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20</v>
      </c>
      <c r="BO41" s="194">
        <f t="shared" ca="1" si="42"/>
        <v>25.4</v>
      </c>
      <c r="BP41" s="195">
        <f t="shared" ca="1" si="43"/>
        <v>155.4</v>
      </c>
      <c r="BQ41" s="149">
        <f t="shared" ca="1" si="63"/>
        <v>4</v>
      </c>
      <c r="BR41" s="137">
        <f t="shared" ca="1" si="64"/>
        <v>16</v>
      </c>
      <c r="BS41" s="136">
        <f t="shared" ca="1" si="65"/>
        <v>7</v>
      </c>
      <c r="BT41" s="137">
        <f t="shared" ca="1" si="66"/>
        <v>0</v>
      </c>
      <c r="BU41" s="136">
        <f t="shared" ca="1" si="67"/>
        <v>0</v>
      </c>
      <c r="BV41" s="137">
        <f t="shared" ca="1" si="68"/>
        <v>0</v>
      </c>
      <c r="BW41" s="136">
        <f t="shared" ca="1" si="69"/>
        <v>0</v>
      </c>
      <c r="BX41" s="137">
        <f t="shared" ca="1" si="70"/>
        <v>0</v>
      </c>
      <c r="BY41" s="136">
        <f t="shared" ca="1" si="71"/>
        <v>0</v>
      </c>
      <c r="BZ41" s="137">
        <f t="shared" ca="1" si="72"/>
        <v>0</v>
      </c>
      <c r="CA41" s="136">
        <f t="shared" ca="1" si="73"/>
        <v>0</v>
      </c>
      <c r="CB41" s="137">
        <f t="shared" ca="1" si="74"/>
        <v>0</v>
      </c>
      <c r="CC41" s="136">
        <f t="shared" ca="1" si="75"/>
        <v>0</v>
      </c>
      <c r="CD41" s="137">
        <f t="shared" ca="1" si="76"/>
        <v>0</v>
      </c>
      <c r="CE41" s="136">
        <f t="shared" ca="1" si="77"/>
        <v>0</v>
      </c>
      <c r="CF41" s="137">
        <f t="shared" ca="1" si="78"/>
        <v>0</v>
      </c>
      <c r="CG41" s="136">
        <f t="shared" ca="1" si="79"/>
        <v>10</v>
      </c>
      <c r="CH41" s="137">
        <f t="shared" ca="1" si="80"/>
        <v>0</v>
      </c>
      <c r="CI41" s="136">
        <f t="shared" ca="1" si="81"/>
        <v>0</v>
      </c>
      <c r="CJ41" s="137">
        <f t="shared" ca="1" si="82"/>
        <v>0</v>
      </c>
      <c r="CK41" s="136">
        <f t="shared" ca="1" si="83"/>
        <v>0</v>
      </c>
      <c r="CL41" s="137">
        <f t="shared" ca="1" si="84"/>
        <v>0</v>
      </c>
      <c r="CM41" s="136">
        <f t="shared" ca="1" si="85"/>
        <v>0</v>
      </c>
      <c r="CN41" s="110">
        <f t="shared" ca="1" si="44"/>
        <v>7</v>
      </c>
      <c r="CO41" s="110">
        <f t="shared" ca="1" si="86"/>
        <v>215</v>
      </c>
      <c r="CP41" s="110">
        <f t="shared" ca="1" si="87"/>
        <v>70</v>
      </c>
      <c r="CQ41" s="198">
        <f t="shared" ca="1" si="88"/>
        <v>88.9</v>
      </c>
      <c r="CR41" s="199">
        <f t="shared" ca="1" si="89"/>
        <v>303.89999999999998</v>
      </c>
      <c r="CS41" s="215">
        <f t="shared" ca="1" si="50"/>
        <v>28</v>
      </c>
      <c r="CT41" s="216">
        <f t="shared" ca="1" si="45"/>
        <v>0</v>
      </c>
      <c r="CU41" s="217">
        <f ca="1">INDEX(INDIRECT(CU$1),MATCH($E41,INDIRECT($BQ$2))) + (CS41*30)/[1]PATRÓN!$N$4 - CT41</f>
        <v>4.8493150684931505</v>
      </c>
      <c r="CV41" s="217">
        <f ca="1">(CS41*6)/PATRÓN!$N$4</f>
        <v>0.46027397260273972</v>
      </c>
      <c r="CW41" s="216">
        <f t="shared" ca="1" si="46"/>
        <v>0</v>
      </c>
      <c r="CX41" s="219">
        <f t="shared" ca="1" si="47"/>
        <v>0</v>
      </c>
      <c r="CY41" s="230">
        <f t="shared" ca="1" si="48"/>
        <v>0</v>
      </c>
      <c r="CZ41" s="227">
        <f ca="1">(PATRÓN!$A$5*(CS41-CT41))/(PATRÓN!$N$4-30)*AM41</f>
        <v>137.28358208955223</v>
      </c>
      <c r="DA41" s="211">
        <f t="shared" ca="1" si="90"/>
        <v>18.11641791044778</v>
      </c>
      <c r="DB41" s="211">
        <f t="shared" ca="1" si="49"/>
        <v>289.27611940298505</v>
      </c>
      <c r="DC41" s="212">
        <f t="shared" ca="1" si="91"/>
        <v>14.623880597014931</v>
      </c>
    </row>
    <row r="42" spans="1:107" ht="33.75" customHeight="1" thickBot="1" x14ac:dyDescent="0.35">
      <c r="A42" s="61"/>
      <c r="B42" s="185">
        <f>INDEX(Plantilla!$B$7:$B$60,MATCH(E42,Plantilla!$D$7:$D$60))</f>
        <v>36</v>
      </c>
      <c r="C42" s="62">
        <f>Plantilla!F42</f>
        <v>1</v>
      </c>
      <c r="D42" s="68">
        <f>Plantilla!C43</f>
        <v>0</v>
      </c>
      <c r="E42" s="67">
        <v>36</v>
      </c>
      <c r="F42" s="271" t="str">
        <f>VLOOKUP(E42,Plantilla!D:E,2,FALSE)</f>
        <v>MªHenar Carpintero Caballero</v>
      </c>
      <c r="G42" s="148" t="s">
        <v>5</v>
      </c>
      <c r="H42" s="148" t="s">
        <v>5</v>
      </c>
      <c r="I42" s="148" t="s">
        <v>32</v>
      </c>
      <c r="J42" s="148" t="s">
        <v>32</v>
      </c>
      <c r="K42" s="148" t="s">
        <v>140</v>
      </c>
      <c r="L42" s="148" t="s">
        <v>140</v>
      </c>
      <c r="M42" s="148" t="s">
        <v>4</v>
      </c>
      <c r="N42" s="148" t="s">
        <v>4</v>
      </c>
      <c r="O42" s="148" t="s">
        <v>4</v>
      </c>
      <c r="P42" s="148" t="s">
        <v>5</v>
      </c>
      <c r="Q42" s="148" t="s">
        <v>5</v>
      </c>
      <c r="R42" s="337" t="s">
        <v>194</v>
      </c>
      <c r="S42" s="148" t="s">
        <v>5</v>
      </c>
      <c r="T42" s="338" t="s">
        <v>5</v>
      </c>
      <c r="U42" s="148" t="s">
        <v>5</v>
      </c>
      <c r="V42" s="338" t="s">
        <v>4</v>
      </c>
      <c r="W42" s="148" t="s">
        <v>5</v>
      </c>
      <c r="X42" s="148" t="s">
        <v>5</v>
      </c>
      <c r="Y42" s="148" t="s">
        <v>32</v>
      </c>
      <c r="Z42" s="148" t="s">
        <v>140</v>
      </c>
      <c r="AA42" s="148" t="s">
        <v>4</v>
      </c>
      <c r="AB42" s="148" t="s">
        <v>4</v>
      </c>
      <c r="AC42" s="148" t="s">
        <v>4</v>
      </c>
      <c r="AD42" s="148" t="s">
        <v>5</v>
      </c>
      <c r="AE42" s="148" t="s">
        <v>5</v>
      </c>
      <c r="AF42" s="148" t="s">
        <v>5</v>
      </c>
      <c r="AG42" s="148" t="s">
        <v>32</v>
      </c>
      <c r="AH42" s="148" t="s">
        <v>32</v>
      </c>
      <c r="AI42" s="148"/>
      <c r="AJ42" s="148"/>
      <c r="AK42" s="148"/>
      <c r="AL42" s="130"/>
      <c r="AM42" s="111">
        <f>VLOOKUP($E42,Plantilla!D:F,3,FALSE)</f>
        <v>1</v>
      </c>
      <c r="AN42" s="140">
        <f t="shared" ca="1" si="59"/>
        <v>12</v>
      </c>
      <c r="AO42" s="133">
        <f t="shared" ca="1" si="59"/>
        <v>0</v>
      </c>
      <c r="AP42" s="132">
        <f t="shared" ca="1" si="59"/>
        <v>5</v>
      </c>
      <c r="AQ42" s="133">
        <f t="shared" ca="1" si="59"/>
        <v>0</v>
      </c>
      <c r="AR42" s="132">
        <f t="shared" ca="1" si="59"/>
        <v>0</v>
      </c>
      <c r="AS42" s="133">
        <f t="shared" ca="1" si="59"/>
        <v>0</v>
      </c>
      <c r="AT42" s="132">
        <f t="shared" ca="1" si="59"/>
        <v>0</v>
      </c>
      <c r="AU42" s="133">
        <f t="shared" ca="1" si="59"/>
        <v>0</v>
      </c>
      <c r="AV42" s="132">
        <f t="shared" ca="1" si="59"/>
        <v>0</v>
      </c>
      <c r="AW42" s="133">
        <f t="shared" ca="1" si="59"/>
        <v>0</v>
      </c>
      <c r="AX42" s="132">
        <f t="shared" ca="1" si="59"/>
        <v>0</v>
      </c>
      <c r="AY42" s="133">
        <f t="shared" ca="1" si="59"/>
        <v>0</v>
      </c>
      <c r="AZ42" s="132">
        <f t="shared" ca="1" si="59"/>
        <v>0</v>
      </c>
      <c r="BA42" s="133">
        <f t="shared" ca="1" si="59"/>
        <v>0</v>
      </c>
      <c r="BB42" s="132">
        <f t="shared" ca="1" si="59"/>
        <v>0</v>
      </c>
      <c r="BC42" s="133">
        <f t="shared" ca="1" si="59"/>
        <v>0</v>
      </c>
      <c r="BD42" s="132">
        <f t="shared" ca="1" si="60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61"/>
        <v>0</v>
      </c>
      <c r="BI42" s="133">
        <f t="shared" ca="1" si="54"/>
        <v>0</v>
      </c>
      <c r="BJ42" s="132">
        <f t="shared" ca="1" si="62"/>
        <v>0</v>
      </c>
      <c r="BK42" s="110">
        <f t="shared" ref="BK42" ca="1" si="92">COUNTIF($G42:$AK42,"*N*")-BL42</f>
        <v>5</v>
      </c>
      <c r="BL42" s="110">
        <f t="shared" ref="BL42" ca="1" si="93">MEDIAN(CN42-42, 0, COUNTIF($G42:$AK42,"*N*"))</f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84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ref="BO42" ca="1" si="94">IF(BN42=0,                 0,                 BN42 * 1.27 * (BK42/(BK42+BL42)) + BN42 * 1.06 * (BL42/(BK42+BL42))        )</f>
        <v>63.5</v>
      </c>
      <c r="BP42" s="195">
        <f t="shared" ref="BP42" ca="1" si="95">BO42 + BM42 + AL42</f>
        <v>147.5</v>
      </c>
      <c r="BQ42" s="149">
        <f t="shared" ref="BQ42" ca="1" si="96">AN42+INDEX(INDIRECT(BQ$1),MATCH($E42,INDIRECT($BQ$2)))</f>
        <v>24</v>
      </c>
      <c r="BR42" s="137">
        <f t="shared" ref="BR42" ca="1" si="97">AO42+INDEX(INDIRECT(BR$1),MATCH($E42,INDIRECT($BQ$2)))</f>
        <v>0</v>
      </c>
      <c r="BS42" s="136">
        <f t="shared" ref="BS42" ca="1" si="98">AP42+INDEX(INDIRECT(BS$1),MATCH($E42,INDIRECT($BQ$2)))</f>
        <v>11</v>
      </c>
      <c r="BT42" s="137">
        <f t="shared" ref="BT42" ca="1" si="99">AQ42+INDEX(INDIRECT(BT$1),MATCH($E42,INDIRECT($BQ$2)))</f>
        <v>0</v>
      </c>
      <c r="BU42" s="136">
        <f t="shared" ref="BU42" ca="1" si="100">AR42+INDEX(INDIRECT(BU$1),MATCH($E42,INDIRECT($BQ$2)))</f>
        <v>0</v>
      </c>
      <c r="BV42" s="137">
        <f t="shared" ref="BV42" ca="1" si="101">AS42+INDEX(INDIRECT(BV$1),MATCH($E42,INDIRECT($BQ$2)))</f>
        <v>0</v>
      </c>
      <c r="BW42" s="136">
        <f t="shared" ref="BW42" ca="1" si="102">AT42+INDEX(INDIRECT(BW$1),MATCH($E42,INDIRECT($BQ$2)))</f>
        <v>0</v>
      </c>
      <c r="BX42" s="137">
        <f t="shared" ref="BX42" ca="1" si="103">AU42+INDEX(INDIRECT(BX$1),MATCH($E42,INDIRECT($BQ$2)))</f>
        <v>0</v>
      </c>
      <c r="BY42" s="136">
        <f t="shared" ref="BY42" ca="1" si="104">AV42+INDEX(INDIRECT(BY$1),MATCH($E42,INDIRECT($BQ$2)))</f>
        <v>0</v>
      </c>
      <c r="BZ42" s="137">
        <f t="shared" ref="BZ42" ca="1" si="105">AW42+INDEX(INDIRECT(BZ$1),MATCH($E42,INDIRECT($BQ$2)))</f>
        <v>0</v>
      </c>
      <c r="CA42" s="136">
        <f t="shared" ref="CA42" ca="1" si="106">AX42+INDEX(INDIRECT(CA$1),MATCH($E42,INDIRECT($BQ$2)))</f>
        <v>0</v>
      </c>
      <c r="CB42" s="137">
        <f t="shared" ref="CB42" ca="1" si="107">AY42+INDEX(INDIRECT(CB$1),MATCH($E42,INDIRECT($BQ$2)))</f>
        <v>0</v>
      </c>
      <c r="CC42" s="136">
        <f t="shared" ref="CC42" ca="1" si="108">AZ42+INDEX(INDIRECT(CC$1),MATCH($E42,INDIRECT($BQ$2)))</f>
        <v>0</v>
      </c>
      <c r="CD42" s="137">
        <f t="shared" ref="CD42" ca="1" si="109">BA42+INDEX(INDIRECT(CD$1),MATCH($E42,INDIRECT($BQ$2)))</f>
        <v>0</v>
      </c>
      <c r="CE42" s="136">
        <f t="shared" ref="CE42" ca="1" si="110">BB42+INDEX(INDIRECT(CE$1),MATCH($E42,INDIRECT($BQ$2)))</f>
        <v>0</v>
      </c>
      <c r="CF42" s="137">
        <f t="shared" ref="CF42" ca="1" si="111">BC42+INDEX(INDIRECT(CF$1),MATCH($E42,INDIRECT($BQ$2)))</f>
        <v>0</v>
      </c>
      <c r="CG42" s="136">
        <f t="shared" ref="CG42" ca="1" si="112">BD42+INDEX(INDIRECT(CG$1),MATCH($E42,INDIRECT($BQ$2)))</f>
        <v>0</v>
      </c>
      <c r="CH42" s="137">
        <f t="shared" ref="CH42" ca="1" si="113">BE42+INDEX(INDIRECT(CH$1),MATCH($E42,INDIRECT($BQ$2)))</f>
        <v>0</v>
      </c>
      <c r="CI42" s="136">
        <f t="shared" ref="CI42" ca="1" si="114">BF42+INDEX(INDIRECT(CI$1),MATCH($E42,INDIRECT($BQ$2)))</f>
        <v>0</v>
      </c>
      <c r="CJ42" s="137">
        <f t="shared" ref="CJ42" ca="1" si="115">BG42+INDEX(INDIRECT(CJ$1),MATCH($E42,INDIRECT($BQ$2)))</f>
        <v>0</v>
      </c>
      <c r="CK42" s="136">
        <f t="shared" ref="CK42" ca="1" si="116">BH42+INDEX(INDIRECT(CK$1),MATCH($E42,INDIRECT($BQ$2)))</f>
        <v>0</v>
      </c>
      <c r="CL42" s="137">
        <f t="shared" ref="CL42" ca="1" si="117">BI42+INDEX(INDIRECT(CL$1),MATCH($E42,INDIRECT($BQ$2)))</f>
        <v>0</v>
      </c>
      <c r="CM42" s="136">
        <f t="shared" ref="CM42" ca="1" si="118">BJ42+INDEX(INDIRECT(CM$1),MATCH($E42,INDIRECT($BQ$2)))</f>
        <v>0</v>
      </c>
      <c r="CN42" s="110">
        <f t="shared" ca="1" si="44"/>
        <v>11</v>
      </c>
      <c r="CO42" s="110">
        <f t="shared" ref="CO42" ca="1" si="119">BM42+INDEX(INDIRECT(CO$1),MATCH($E42,INDIRECT($BQ$2)))</f>
        <v>168</v>
      </c>
      <c r="CP42" s="110">
        <f t="shared" ref="CP42" ca="1" si="120">BN42+INDEX(INDIRECT(CP$1),MATCH($E42,INDIRECT($BQ$2)))</f>
        <v>110</v>
      </c>
      <c r="CQ42" s="198">
        <f t="shared" ref="CQ42" ca="1" si="121">BO42+INDEX(INDIRECT(CQ$1),MATCH($E42,INDIRECT($BQ$2)))</f>
        <v>139.69999999999999</v>
      </c>
      <c r="CR42" s="199">
        <f t="shared" ref="CR42" ca="1" si="122">BP42+INDEX(INDIRECT(CR$1),MATCH($E42,INDIRECT($BQ$2)))</f>
        <v>307.7</v>
      </c>
      <c r="CS42" s="215">
        <f t="shared" ref="CS42" si="123">MEDIAN(0,EOMONTH($G$6,0)-$G$6+1,EOMONTH($G$6,0)-$G$6+1-COUNTBLANK(G42:AK42)+DATEDIF(G$6,AI$6,"m")+DATEDIF(G$6,AJ$6,"m")++DATEDIF(G$6,AK$6,"m"))</f>
        <v>28</v>
      </c>
      <c r="CT42" s="216">
        <f t="shared" ref="CT42" si="124">COUNTIF(G42:AK42,"V")</f>
        <v>0</v>
      </c>
      <c r="CU42" s="217">
        <f ca="1">INDEX(INDIRECT(CU$1),MATCH($E42,INDIRECT($BQ$2))) + (CS42*30)/[1]PATRÓN!$N$4 - CT42</f>
        <v>4.8493150684931505</v>
      </c>
      <c r="CV42" s="217">
        <f>(CS42*6)/PATRÓN!$N$4</f>
        <v>0.46027397260273972</v>
      </c>
      <c r="CW42" s="216">
        <f t="shared" ca="1" si="46"/>
        <v>0</v>
      </c>
      <c r="CX42" s="219">
        <f t="shared" ref="CX42" si="125">COUNTIFS(G42:AK42,"D",G$3:AK$3,"1")+COUNTIFS(G42:AK42,"Dm;Tm*",G$3:AK$3,"1")+COUNTIFS(G42:AK42,"D;*",G$3:AK$3,"1")+COUNTIFS(G42:AK42,"D",G$5:AK$5,"D")+COUNTIFS(G42:AK42,"Dm;Tm*",G$5:AK$5,"D")+COUNTIFS(G42:AK42,"D;*",G$5:AK$5,"D")</f>
        <v>0</v>
      </c>
      <c r="CY42" s="230">
        <f t="shared" ref="CY42" ca="1" si="126">CX42+INDEX(INDIRECT(CY$1),MATCH($E42,INDIRECT($BQ$2)))</f>
        <v>0</v>
      </c>
      <c r="CZ42" s="227">
        <f>(PATRÓN!$A$5*(CS42-CT42))/(PATRÓN!$N$4-30)*AM42</f>
        <v>137.28358208955223</v>
      </c>
      <c r="DA42" s="211">
        <f t="shared" ref="DA42" ca="1" si="127">BP42-CZ42</f>
        <v>10.216417910447774</v>
      </c>
      <c r="DB42" s="211">
        <f t="shared" ref="DB42" ca="1" si="128">CZ42+INDEX(INDIRECT(DB$1),MATCH($E42,INDIRECT($BQ$2)))</f>
        <v>289.27611940298505</v>
      </c>
      <c r="DC42" s="212">
        <f t="shared" ref="DC42" ca="1" si="129">CR42-DB42</f>
        <v>18.423880597014943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Plantilla!C44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4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68</v>
      </c>
      <c r="P43" s="148" t="s">
        <v>4</v>
      </c>
      <c r="Q43" s="148" t="s">
        <v>4</v>
      </c>
      <c r="R43" s="148" t="s">
        <v>68</v>
      </c>
      <c r="S43" s="148" t="s">
        <v>68</v>
      </c>
      <c r="T43" s="148" t="s">
        <v>68</v>
      </c>
      <c r="U43" s="148" t="s">
        <v>4</v>
      </c>
      <c r="V43" s="148" t="s">
        <v>4</v>
      </c>
      <c r="W43" s="148" t="s">
        <v>4</v>
      </c>
      <c r="X43" s="148" t="s">
        <v>4</v>
      </c>
      <c r="Y43" s="148" t="s">
        <v>68</v>
      </c>
      <c r="Z43" s="148" t="s">
        <v>68</v>
      </c>
      <c r="AA43" s="148" t="s">
        <v>68</v>
      </c>
      <c r="AB43" s="148" t="s">
        <v>68</v>
      </c>
      <c r="AC43" s="148" t="s">
        <v>68</v>
      </c>
      <c r="AD43" s="338" t="s">
        <v>68</v>
      </c>
      <c r="AE43" s="148" t="s">
        <v>4</v>
      </c>
      <c r="AF43" s="148" t="s">
        <v>68</v>
      </c>
      <c r="AG43" s="148" t="s">
        <v>68</v>
      </c>
      <c r="AH43" s="338" t="s">
        <v>4</v>
      </c>
      <c r="AI43" s="148" t="str">
        <f t="shared" ca="1" si="38"/>
        <v/>
      </c>
      <c r="AJ43" s="148"/>
      <c r="AK43" s="148"/>
      <c r="AL43" s="130"/>
      <c r="AM43" s="111">
        <f>VLOOKUP($E43,Plantilla!D:F,3,FALSE)</f>
        <v>1</v>
      </c>
      <c r="AN43" s="140">
        <f t="shared" ca="1" si="59"/>
        <v>0</v>
      </c>
      <c r="AO43" s="133">
        <f t="shared" ca="1" si="59"/>
        <v>0</v>
      </c>
      <c r="AP43" s="132">
        <f t="shared" ca="1" si="59"/>
        <v>0</v>
      </c>
      <c r="AQ43" s="133">
        <f t="shared" ca="1" si="59"/>
        <v>0</v>
      </c>
      <c r="AR43" s="132">
        <f t="shared" ca="1" si="59"/>
        <v>0</v>
      </c>
      <c r="AS43" s="133">
        <f t="shared" ca="1" si="59"/>
        <v>0</v>
      </c>
      <c r="AT43" s="132">
        <f t="shared" ca="1" si="59"/>
        <v>0</v>
      </c>
      <c r="AU43" s="133">
        <f t="shared" ca="1" si="59"/>
        <v>16</v>
      </c>
      <c r="AV43" s="132">
        <f t="shared" ca="1" si="59"/>
        <v>0</v>
      </c>
      <c r="AW43" s="133">
        <f t="shared" ca="1" si="59"/>
        <v>0</v>
      </c>
      <c r="AX43" s="132">
        <f t="shared" ca="1" si="59"/>
        <v>0</v>
      </c>
      <c r="AY43" s="133">
        <f t="shared" ca="1" si="59"/>
        <v>0</v>
      </c>
      <c r="AZ43" s="132">
        <f t="shared" ca="1" si="59"/>
        <v>0</v>
      </c>
      <c r="BA43" s="133">
        <f t="shared" ca="1" si="59"/>
        <v>0</v>
      </c>
      <c r="BB43" s="132">
        <f t="shared" ca="1" si="59"/>
        <v>0</v>
      </c>
      <c r="BC43" s="133">
        <f t="shared" ca="1" si="59"/>
        <v>0</v>
      </c>
      <c r="BD43" s="132">
        <f t="shared" ca="1" si="60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61"/>
        <v>0</v>
      </c>
      <c r="BI43" s="133">
        <f t="shared" ca="1" si="54"/>
        <v>0</v>
      </c>
      <c r="BJ43" s="132">
        <f t="shared" ca="1" si="62"/>
        <v>0</v>
      </c>
      <c r="BK43" s="110">
        <f t="shared" ca="1" si="40"/>
        <v>0</v>
      </c>
      <c r="BL43" s="110">
        <f t="shared" ca="1" si="41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2"/>
        <v>0</v>
      </c>
      <c r="BP43" s="195">
        <f t="shared" ca="1" si="43"/>
        <v>112</v>
      </c>
      <c r="BQ43" s="149">
        <f t="shared" ca="1" si="63"/>
        <v>0</v>
      </c>
      <c r="BR43" s="137">
        <f t="shared" ca="1" si="64"/>
        <v>0</v>
      </c>
      <c r="BS43" s="136">
        <f t="shared" ca="1" si="65"/>
        <v>0</v>
      </c>
      <c r="BT43" s="137">
        <f t="shared" ca="1" si="66"/>
        <v>0</v>
      </c>
      <c r="BU43" s="136">
        <f t="shared" ca="1" si="67"/>
        <v>0</v>
      </c>
      <c r="BV43" s="137">
        <f t="shared" ca="1" si="68"/>
        <v>0</v>
      </c>
      <c r="BW43" s="136">
        <f t="shared" ca="1" si="69"/>
        <v>0</v>
      </c>
      <c r="BX43" s="137">
        <f t="shared" ca="1" si="70"/>
        <v>32</v>
      </c>
      <c r="BY43" s="136">
        <f t="shared" ca="1" si="71"/>
        <v>0</v>
      </c>
      <c r="BZ43" s="137">
        <f t="shared" ca="1" si="72"/>
        <v>0</v>
      </c>
      <c r="CA43" s="136">
        <f t="shared" ca="1" si="73"/>
        <v>0</v>
      </c>
      <c r="CB43" s="137">
        <f t="shared" ca="1" si="74"/>
        <v>0</v>
      </c>
      <c r="CC43" s="136">
        <f t="shared" ca="1" si="75"/>
        <v>0</v>
      </c>
      <c r="CD43" s="137">
        <f t="shared" ca="1" si="76"/>
        <v>0</v>
      </c>
      <c r="CE43" s="136">
        <f t="shared" ca="1" si="77"/>
        <v>0</v>
      </c>
      <c r="CF43" s="137">
        <f t="shared" ca="1" si="78"/>
        <v>0</v>
      </c>
      <c r="CG43" s="136">
        <f t="shared" ca="1" si="79"/>
        <v>0</v>
      </c>
      <c r="CH43" s="137">
        <f t="shared" ca="1" si="80"/>
        <v>0</v>
      </c>
      <c r="CI43" s="136">
        <f t="shared" ca="1" si="81"/>
        <v>0</v>
      </c>
      <c r="CJ43" s="137">
        <f t="shared" ca="1" si="82"/>
        <v>0</v>
      </c>
      <c r="CK43" s="136">
        <f t="shared" ca="1" si="83"/>
        <v>0</v>
      </c>
      <c r="CL43" s="137">
        <f t="shared" ca="1" si="84"/>
        <v>0</v>
      </c>
      <c r="CM43" s="136">
        <f t="shared" ca="1" si="85"/>
        <v>0</v>
      </c>
      <c r="CN43" s="110">
        <f t="shared" ca="1" si="44"/>
        <v>0</v>
      </c>
      <c r="CO43" s="110">
        <f t="shared" ca="1" si="86"/>
        <v>224</v>
      </c>
      <c r="CP43" s="110">
        <f t="shared" ca="1" si="87"/>
        <v>0</v>
      </c>
      <c r="CQ43" s="198">
        <f t="shared" ca="1" si="88"/>
        <v>0</v>
      </c>
      <c r="CR43" s="199">
        <f t="shared" ca="1" si="89"/>
        <v>224</v>
      </c>
      <c r="CS43" s="215">
        <f t="shared" ca="1" si="50"/>
        <v>28</v>
      </c>
      <c r="CT43" s="216">
        <f t="shared" ca="1" si="45"/>
        <v>0</v>
      </c>
      <c r="CU43" s="217">
        <f ca="1">INDEX(INDIRECT(CU$1),MATCH($E43,INDIRECT($BQ$2))) + (CS43*30)/[1]PATRÓN!$N$4 - CT43</f>
        <v>4.8493150684931505</v>
      </c>
      <c r="CV43" s="217">
        <f ca="1">(CS43*6)/PATRÓN!$N$4</f>
        <v>0.46027397260273972</v>
      </c>
      <c r="CW43" s="216">
        <f t="shared" ca="1" si="46"/>
        <v>0</v>
      </c>
      <c r="CX43" s="219">
        <f t="shared" ca="1" si="47"/>
        <v>0</v>
      </c>
      <c r="CY43" s="230">
        <f t="shared" ca="1" si="48"/>
        <v>0</v>
      </c>
      <c r="CZ43" s="227">
        <f ca="1">(PATRÓN!$A$5*(CS43-CT43))/(PATRÓN!$N$4-30)*AM43</f>
        <v>137.28358208955223</v>
      </c>
      <c r="DA43" s="211">
        <f t="shared" ca="1" si="90"/>
        <v>-25.283582089552226</v>
      </c>
      <c r="DB43" s="211">
        <f t="shared" ca="1" si="49"/>
        <v>289.27611940298505</v>
      </c>
      <c r="DC43" s="212">
        <f t="shared" ca="1" si="91"/>
        <v>-65.276119402985046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Plantilla!C45</f>
        <v>0</v>
      </c>
      <c r="E44" s="67">
        <v>38</v>
      </c>
      <c r="F44" s="352" t="s">
        <v>199</v>
      </c>
      <c r="G44" s="148" t="s">
        <v>140</v>
      </c>
      <c r="H44" s="148" t="s">
        <v>140</v>
      </c>
      <c r="I44" s="148" t="s">
        <v>4</v>
      </c>
      <c r="J44" s="148" t="s">
        <v>69</v>
      </c>
      <c r="K44" s="148" t="s">
        <v>69</v>
      </c>
      <c r="L44" s="148" t="s">
        <v>69</v>
      </c>
      <c r="M44" s="148" t="s">
        <v>32</v>
      </c>
      <c r="N44" s="148" t="s">
        <v>140</v>
      </c>
      <c r="O44" s="338" t="s">
        <v>69</v>
      </c>
      <c r="P44" s="148" t="s">
        <v>4</v>
      </c>
      <c r="Q44" s="148" t="s">
        <v>4</v>
      </c>
      <c r="R44" s="337" t="s">
        <v>69</v>
      </c>
      <c r="S44" s="148" t="s">
        <v>69</v>
      </c>
      <c r="T44" s="148" t="s">
        <v>69</v>
      </c>
      <c r="U44" s="337" t="s">
        <v>4</v>
      </c>
      <c r="V44" s="148" t="s">
        <v>69</v>
      </c>
      <c r="W44" s="148" t="s">
        <v>69</v>
      </c>
      <c r="X44" s="148" t="s">
        <v>4</v>
      </c>
      <c r="Y44" s="148" t="s">
        <v>4</v>
      </c>
      <c r="Z44" s="148" t="s">
        <v>69</v>
      </c>
      <c r="AA44" s="148" t="s">
        <v>69</v>
      </c>
      <c r="AB44" s="148" t="s">
        <v>4</v>
      </c>
      <c r="AC44" s="148" t="s">
        <v>4</v>
      </c>
      <c r="AD44" s="148" t="s">
        <v>69</v>
      </c>
      <c r="AE44" s="148" t="s">
        <v>69</v>
      </c>
      <c r="AF44" s="148" t="s">
        <v>32</v>
      </c>
      <c r="AG44" s="148" t="s">
        <v>32</v>
      </c>
      <c r="AH44" s="148" t="s">
        <v>140</v>
      </c>
      <c r="AI44" s="148" t="str">
        <f t="shared" ca="1" si="38"/>
        <v/>
      </c>
      <c r="AJ44" s="148"/>
      <c r="AK44" s="148"/>
      <c r="AL44" s="130"/>
      <c r="AM44" s="111">
        <f>VLOOKUP($E44,Plantilla!D:F,3,FALSE)</f>
        <v>1</v>
      </c>
      <c r="AN44" s="140">
        <f t="shared" ca="1" si="59"/>
        <v>0</v>
      </c>
      <c r="AO44" s="133">
        <f t="shared" ca="1" si="59"/>
        <v>0</v>
      </c>
      <c r="AP44" s="132">
        <f t="shared" ca="1" si="59"/>
        <v>3</v>
      </c>
      <c r="AQ44" s="133">
        <f t="shared" ca="1" si="59"/>
        <v>0</v>
      </c>
      <c r="AR44" s="132">
        <f t="shared" ca="1" si="59"/>
        <v>0</v>
      </c>
      <c r="AS44" s="133">
        <f t="shared" ca="1" si="59"/>
        <v>0</v>
      </c>
      <c r="AT44" s="132">
        <f t="shared" ca="1" si="59"/>
        <v>0</v>
      </c>
      <c r="AU44" s="133">
        <f t="shared" ca="1" si="59"/>
        <v>0</v>
      </c>
      <c r="AV44" s="132">
        <f t="shared" ca="1" si="59"/>
        <v>13</v>
      </c>
      <c r="AW44" s="133">
        <f t="shared" ca="1" si="59"/>
        <v>0</v>
      </c>
      <c r="AX44" s="132">
        <f t="shared" ca="1" si="59"/>
        <v>0</v>
      </c>
      <c r="AY44" s="133">
        <f t="shared" ca="1" si="59"/>
        <v>0</v>
      </c>
      <c r="AZ44" s="132">
        <f t="shared" ca="1" si="59"/>
        <v>0</v>
      </c>
      <c r="BA44" s="133">
        <f t="shared" ca="1" si="59"/>
        <v>0</v>
      </c>
      <c r="BB44" s="132">
        <f t="shared" ca="1" si="59"/>
        <v>0</v>
      </c>
      <c r="BC44" s="133">
        <f t="shared" ca="1" si="59"/>
        <v>0</v>
      </c>
      <c r="BD44" s="132">
        <f t="shared" ca="1" si="60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61"/>
        <v>0</v>
      </c>
      <c r="BI44" s="133">
        <f t="shared" ca="1" si="54"/>
        <v>0</v>
      </c>
      <c r="BJ44" s="132">
        <f t="shared" ca="1" si="62"/>
        <v>0</v>
      </c>
      <c r="BK44" s="110">
        <f t="shared" ca="1" si="40"/>
        <v>3</v>
      </c>
      <c r="BL44" s="110">
        <f t="shared" ca="1" si="41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91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30</v>
      </c>
      <c r="BO44" s="194">
        <f t="shared" ca="1" si="42"/>
        <v>38.1</v>
      </c>
      <c r="BP44" s="195">
        <f t="shared" ca="1" si="43"/>
        <v>129.1</v>
      </c>
      <c r="BQ44" s="149">
        <f t="shared" ca="1" si="63"/>
        <v>7</v>
      </c>
      <c r="BR44" s="137">
        <f t="shared" ca="1" si="64"/>
        <v>5</v>
      </c>
      <c r="BS44" s="136">
        <f t="shared" ca="1" si="65"/>
        <v>9</v>
      </c>
      <c r="BT44" s="137">
        <f t="shared" ca="1" si="66"/>
        <v>0</v>
      </c>
      <c r="BU44" s="136">
        <f t="shared" ca="1" si="67"/>
        <v>0</v>
      </c>
      <c r="BV44" s="137">
        <f t="shared" ca="1" si="68"/>
        <v>0</v>
      </c>
      <c r="BW44" s="136">
        <f t="shared" ca="1" si="69"/>
        <v>0</v>
      </c>
      <c r="BX44" s="137">
        <f t="shared" ca="1" si="70"/>
        <v>0</v>
      </c>
      <c r="BY44" s="136">
        <f t="shared" ca="1" si="71"/>
        <v>13</v>
      </c>
      <c r="BZ44" s="137">
        <f t="shared" ca="1" si="72"/>
        <v>0</v>
      </c>
      <c r="CA44" s="136">
        <f t="shared" ca="1" si="73"/>
        <v>0</v>
      </c>
      <c r="CB44" s="137">
        <f t="shared" ca="1" si="74"/>
        <v>0</v>
      </c>
      <c r="CC44" s="136">
        <f t="shared" ca="1" si="75"/>
        <v>0</v>
      </c>
      <c r="CD44" s="137">
        <f t="shared" ca="1" si="76"/>
        <v>0</v>
      </c>
      <c r="CE44" s="136">
        <f t="shared" ca="1" si="77"/>
        <v>0</v>
      </c>
      <c r="CF44" s="137">
        <f t="shared" ca="1" si="78"/>
        <v>0</v>
      </c>
      <c r="CG44" s="136">
        <f t="shared" ca="1" si="79"/>
        <v>0</v>
      </c>
      <c r="CH44" s="137">
        <f t="shared" ca="1" si="80"/>
        <v>0</v>
      </c>
      <c r="CI44" s="136">
        <f t="shared" ca="1" si="81"/>
        <v>0</v>
      </c>
      <c r="CJ44" s="137">
        <f t="shared" ca="1" si="82"/>
        <v>0</v>
      </c>
      <c r="CK44" s="136">
        <f t="shared" ca="1" si="83"/>
        <v>0</v>
      </c>
      <c r="CL44" s="137">
        <f t="shared" ca="1" si="84"/>
        <v>0</v>
      </c>
      <c r="CM44" s="136">
        <f t="shared" ca="1" si="85"/>
        <v>0</v>
      </c>
      <c r="CN44" s="110">
        <f t="shared" ca="1" si="44"/>
        <v>9</v>
      </c>
      <c r="CO44" s="110">
        <f t="shared" ca="1" si="86"/>
        <v>175</v>
      </c>
      <c r="CP44" s="110">
        <f t="shared" ca="1" si="87"/>
        <v>90</v>
      </c>
      <c r="CQ44" s="198">
        <f t="shared" ca="1" si="88"/>
        <v>114.30000000000001</v>
      </c>
      <c r="CR44" s="199">
        <f t="shared" ca="1" si="89"/>
        <v>289.29999999999995</v>
      </c>
      <c r="CS44" s="215">
        <f t="shared" ca="1" si="50"/>
        <v>28</v>
      </c>
      <c r="CT44" s="216">
        <f t="shared" ca="1" si="45"/>
        <v>0</v>
      </c>
      <c r="CU44" s="217">
        <f ca="1">INDEX(INDIRECT(CU$1),MATCH($E44,INDIRECT($BQ$2))) + (CS44*30)/[1]PATRÓN!$N$4 - CT44</f>
        <v>4.8493150684931505</v>
      </c>
      <c r="CV44" s="217">
        <f ca="1">(CS44*6)/PATRÓN!$N$4</f>
        <v>0.46027397260273972</v>
      </c>
      <c r="CW44" s="216">
        <f t="shared" ca="1" si="46"/>
        <v>0</v>
      </c>
      <c r="CX44" s="219">
        <f t="shared" ca="1" si="47"/>
        <v>0</v>
      </c>
      <c r="CY44" s="230">
        <f t="shared" ca="1" si="48"/>
        <v>0</v>
      </c>
      <c r="CZ44" s="227">
        <f ca="1">(PATRÓN!$A$5*(CS44-CT44))/(PATRÓN!$N$4-30)*AM44</f>
        <v>137.28358208955223</v>
      </c>
      <c r="DA44" s="211">
        <f t="shared" ca="1" si="90"/>
        <v>-8.1835820895522318</v>
      </c>
      <c r="DB44" s="211">
        <f t="shared" ca="1" si="49"/>
        <v>289.27611940298505</v>
      </c>
      <c r="DC44" s="212">
        <f t="shared" ca="1" si="91"/>
        <v>2.3880597014908744E-2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Plantilla!C46</f>
        <v>0</v>
      </c>
      <c r="E45" s="67">
        <v>39</v>
      </c>
      <c r="F45" s="352" t="s">
        <v>197</v>
      </c>
      <c r="G45" s="148" t="s">
        <v>4</v>
      </c>
      <c r="H45" s="148" t="s">
        <v>4</v>
      </c>
      <c r="I45" s="148" t="s">
        <v>4</v>
      </c>
      <c r="J45" s="148" t="s">
        <v>4</v>
      </c>
      <c r="K45" s="148" t="s">
        <v>4</v>
      </c>
      <c r="L45" s="148" t="s">
        <v>4</v>
      </c>
      <c r="M45" s="340" t="s">
        <v>215</v>
      </c>
      <c r="N45" s="148" t="s">
        <v>68</v>
      </c>
      <c r="O45" s="148" t="s">
        <v>68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32</v>
      </c>
      <c r="U45" s="148" t="s">
        <v>140</v>
      </c>
      <c r="V45" s="148" t="s">
        <v>4</v>
      </c>
      <c r="W45" s="148" t="s">
        <v>4</v>
      </c>
      <c r="X45" s="148" t="s">
        <v>4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4</v>
      </c>
      <c r="AF45" s="148" t="s">
        <v>4</v>
      </c>
      <c r="AG45" s="148" t="s">
        <v>4</v>
      </c>
      <c r="AH45" s="148" t="s">
        <v>68</v>
      </c>
      <c r="AI45" s="148" t="str">
        <f t="shared" ca="1" si="38"/>
        <v/>
      </c>
      <c r="AJ45" s="148"/>
      <c r="AK45" s="148"/>
      <c r="AL45" s="130"/>
      <c r="AM45" s="111">
        <f>VLOOKUP($E45,Plantilla!D:F,3,FALSE)</f>
        <v>1</v>
      </c>
      <c r="AN45" s="140">
        <f t="shared" ca="1" si="59"/>
        <v>0</v>
      </c>
      <c r="AO45" s="133">
        <f t="shared" ca="1" si="59"/>
        <v>0</v>
      </c>
      <c r="AP45" s="132">
        <f t="shared" ca="1" si="59"/>
        <v>1</v>
      </c>
      <c r="AQ45" s="133">
        <f t="shared" ca="1" si="59"/>
        <v>0</v>
      </c>
      <c r="AR45" s="132">
        <f t="shared" ca="1" si="59"/>
        <v>0</v>
      </c>
      <c r="AS45" s="133">
        <f t="shared" ca="1" si="59"/>
        <v>0</v>
      </c>
      <c r="AT45" s="132">
        <f t="shared" ca="1" si="59"/>
        <v>0</v>
      </c>
      <c r="AU45" s="133">
        <f t="shared" ca="1" si="59"/>
        <v>3</v>
      </c>
      <c r="AV45" s="132">
        <f t="shared" ca="1" si="59"/>
        <v>0</v>
      </c>
      <c r="AW45" s="133">
        <f t="shared" ca="1" si="59"/>
        <v>0</v>
      </c>
      <c r="AX45" s="132">
        <f t="shared" ca="1" si="59"/>
        <v>0</v>
      </c>
      <c r="AY45" s="133">
        <f t="shared" ca="1" si="59"/>
        <v>0</v>
      </c>
      <c r="AZ45" s="132">
        <f t="shared" ca="1" si="59"/>
        <v>0</v>
      </c>
      <c r="BA45" s="133">
        <f t="shared" ca="1" si="59"/>
        <v>0</v>
      </c>
      <c r="BB45" s="132">
        <f t="shared" ca="1" si="59"/>
        <v>0</v>
      </c>
      <c r="BC45" s="133">
        <f t="shared" ca="1" si="59"/>
        <v>0</v>
      </c>
      <c r="BD45" s="132">
        <f t="shared" ca="1" si="60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61"/>
        <v>0</v>
      </c>
      <c r="BI45" s="133">
        <f t="shared" ca="1" si="54"/>
        <v>0</v>
      </c>
      <c r="BJ45" s="132">
        <f t="shared" ca="1" si="62"/>
        <v>0</v>
      </c>
      <c r="BK45" s="110">
        <f t="shared" ca="1" si="40"/>
        <v>1</v>
      </c>
      <c r="BL45" s="110">
        <f t="shared" ca="1" si="41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21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10</v>
      </c>
      <c r="BO45" s="194">
        <f t="shared" ca="1" si="42"/>
        <v>12.7</v>
      </c>
      <c r="BP45" s="195">
        <f t="shared" ca="1" si="43"/>
        <v>33.700000000000003</v>
      </c>
      <c r="BQ45" s="149">
        <f t="shared" ca="1" si="63"/>
        <v>0</v>
      </c>
      <c r="BR45" s="137">
        <f t="shared" ca="1" si="64"/>
        <v>11</v>
      </c>
      <c r="BS45" s="136">
        <f t="shared" ca="1" si="65"/>
        <v>6</v>
      </c>
      <c r="BT45" s="137">
        <f t="shared" ca="1" si="66"/>
        <v>0</v>
      </c>
      <c r="BU45" s="136">
        <f t="shared" ca="1" si="67"/>
        <v>0</v>
      </c>
      <c r="BV45" s="137">
        <f t="shared" ca="1" si="68"/>
        <v>0</v>
      </c>
      <c r="BW45" s="136">
        <f t="shared" ca="1" si="69"/>
        <v>0</v>
      </c>
      <c r="BX45" s="137">
        <f t="shared" ca="1" si="70"/>
        <v>3</v>
      </c>
      <c r="BY45" s="136">
        <f t="shared" ca="1" si="71"/>
        <v>1</v>
      </c>
      <c r="BZ45" s="137">
        <f t="shared" ca="1" si="72"/>
        <v>0</v>
      </c>
      <c r="CA45" s="136">
        <f t="shared" ca="1" si="73"/>
        <v>0</v>
      </c>
      <c r="CB45" s="137">
        <f t="shared" ca="1" si="74"/>
        <v>0</v>
      </c>
      <c r="CC45" s="136">
        <f t="shared" ca="1" si="75"/>
        <v>0</v>
      </c>
      <c r="CD45" s="137">
        <f t="shared" ca="1" si="76"/>
        <v>0</v>
      </c>
      <c r="CE45" s="136">
        <f t="shared" ca="1" si="77"/>
        <v>0</v>
      </c>
      <c r="CF45" s="137">
        <f t="shared" ca="1" si="78"/>
        <v>0</v>
      </c>
      <c r="CG45" s="136">
        <f t="shared" ca="1" si="79"/>
        <v>0</v>
      </c>
      <c r="CH45" s="137">
        <f t="shared" ca="1" si="80"/>
        <v>0</v>
      </c>
      <c r="CI45" s="136">
        <f t="shared" ca="1" si="81"/>
        <v>0</v>
      </c>
      <c r="CJ45" s="137">
        <f t="shared" ca="1" si="82"/>
        <v>0</v>
      </c>
      <c r="CK45" s="136">
        <f t="shared" ca="1" si="83"/>
        <v>0</v>
      </c>
      <c r="CL45" s="137">
        <f t="shared" ca="1" si="84"/>
        <v>0</v>
      </c>
      <c r="CM45" s="136">
        <f t="shared" ca="1" si="85"/>
        <v>0</v>
      </c>
      <c r="CN45" s="110">
        <f t="shared" ca="1" si="44"/>
        <v>6</v>
      </c>
      <c r="CO45" s="110">
        <f t="shared" ca="1" si="86"/>
        <v>105</v>
      </c>
      <c r="CP45" s="110">
        <f t="shared" ca="1" si="87"/>
        <v>60</v>
      </c>
      <c r="CQ45" s="198">
        <f t="shared" ca="1" si="88"/>
        <v>76.2</v>
      </c>
      <c r="CR45" s="199">
        <f t="shared" ca="1" si="89"/>
        <v>181.2</v>
      </c>
      <c r="CS45" s="215">
        <f t="shared" ca="1" si="50"/>
        <v>28</v>
      </c>
      <c r="CT45" s="216">
        <f t="shared" ca="1" si="45"/>
        <v>0</v>
      </c>
      <c r="CU45" s="217">
        <f ca="1">INDEX(INDIRECT(CU$1),MATCH($E45,INDIRECT($BQ$2))) + (CS45*30)/[1]PATRÓN!$N$4 - CT45</f>
        <v>4.8493150684931505</v>
      </c>
      <c r="CV45" s="217">
        <f ca="1">(CS45*6)/PATRÓN!$N$4</f>
        <v>0.46027397260273972</v>
      </c>
      <c r="CW45" s="216">
        <f t="shared" ca="1" si="46"/>
        <v>0</v>
      </c>
      <c r="CX45" s="219">
        <f t="shared" ca="1" si="47"/>
        <v>0</v>
      </c>
      <c r="CY45" s="230">
        <f t="shared" ca="1" si="48"/>
        <v>0</v>
      </c>
      <c r="CZ45" s="227">
        <f ca="1">(PATRÓN!$A$5*(CS45-CT45))/(PATRÓN!$N$4-30)*AM45</f>
        <v>137.28358208955223</v>
      </c>
      <c r="DA45" s="211">
        <f t="shared" ca="1" si="90"/>
        <v>-103.58358208955222</v>
      </c>
      <c r="DB45" s="211">
        <f t="shared" ca="1" si="49"/>
        <v>289.27611940298505</v>
      </c>
      <c r="DC45" s="212">
        <f t="shared" ca="1" si="91"/>
        <v>-108.07611940298506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Plantilla!C47</f>
        <v>0</v>
      </c>
      <c r="E46" s="67">
        <v>40</v>
      </c>
      <c r="F46" s="352" t="s">
        <v>198</v>
      </c>
      <c r="G46" s="148" t="s">
        <v>140</v>
      </c>
      <c r="H46" s="148" t="s">
        <v>140</v>
      </c>
      <c r="I46" s="148" t="s">
        <v>140</v>
      </c>
      <c r="J46" s="148" t="s">
        <v>4</v>
      </c>
      <c r="K46" s="148" t="s">
        <v>5</v>
      </c>
      <c r="L46" s="148" t="s">
        <v>5</v>
      </c>
      <c r="M46" s="148" t="s">
        <v>5</v>
      </c>
      <c r="N46" s="338" t="s">
        <v>4</v>
      </c>
      <c r="O46" s="338" t="s">
        <v>4</v>
      </c>
      <c r="P46" s="148" t="s">
        <v>4</v>
      </c>
      <c r="Q46" s="148" t="s">
        <v>4</v>
      </c>
      <c r="R46" s="338" t="s">
        <v>4</v>
      </c>
      <c r="S46" s="338" t="s">
        <v>4</v>
      </c>
      <c r="T46" s="338" t="s">
        <v>4</v>
      </c>
      <c r="U46" s="338" t="s">
        <v>5</v>
      </c>
      <c r="V46" s="148" t="s">
        <v>231</v>
      </c>
      <c r="W46" s="148" t="s">
        <v>140</v>
      </c>
      <c r="X46" s="338" t="s">
        <v>32</v>
      </c>
      <c r="Y46" s="338" t="s">
        <v>140</v>
      </c>
      <c r="Z46" s="148" t="s">
        <v>31</v>
      </c>
      <c r="AA46" s="148" t="s">
        <v>191</v>
      </c>
      <c r="AB46" s="338" t="s">
        <v>140</v>
      </c>
      <c r="AC46" s="148" t="s">
        <v>4</v>
      </c>
      <c r="AD46" s="148" t="s">
        <v>31</v>
      </c>
      <c r="AE46" s="148" t="s">
        <v>31</v>
      </c>
      <c r="AF46" s="148" t="s">
        <v>31</v>
      </c>
      <c r="AG46" s="148" t="s">
        <v>31</v>
      </c>
      <c r="AH46" s="148" t="s">
        <v>32</v>
      </c>
      <c r="AI46" s="148" t="str">
        <f t="shared" ca="1" si="38"/>
        <v/>
      </c>
      <c r="AJ46" s="148"/>
      <c r="AK46" s="148"/>
      <c r="AL46" s="130"/>
      <c r="AM46" s="111">
        <f>VLOOKUP($E46,Plantilla!D:F,3,FALSE)</f>
        <v>1</v>
      </c>
      <c r="AN46" s="140">
        <f t="shared" ca="1" si="59"/>
        <v>4</v>
      </c>
      <c r="AO46" s="133">
        <f t="shared" ca="1" si="59"/>
        <v>5</v>
      </c>
      <c r="AP46" s="132">
        <f t="shared" ca="1" si="59"/>
        <v>4</v>
      </c>
      <c r="AQ46" s="133">
        <f t="shared" ca="1" si="59"/>
        <v>0</v>
      </c>
      <c r="AR46" s="132">
        <f t="shared" ca="1" si="59"/>
        <v>0</v>
      </c>
      <c r="AS46" s="133">
        <f t="shared" ca="1" si="59"/>
        <v>0</v>
      </c>
      <c r="AT46" s="132">
        <f t="shared" ca="1" si="59"/>
        <v>0</v>
      </c>
      <c r="AU46" s="133">
        <f t="shared" ca="1" si="59"/>
        <v>0</v>
      </c>
      <c r="AV46" s="132">
        <f t="shared" ca="1" si="59"/>
        <v>0</v>
      </c>
      <c r="AW46" s="133">
        <f t="shared" ca="1" si="59"/>
        <v>0</v>
      </c>
      <c r="AX46" s="132">
        <f t="shared" ca="1" si="59"/>
        <v>0</v>
      </c>
      <c r="AY46" s="133">
        <f t="shared" ca="1" si="59"/>
        <v>0</v>
      </c>
      <c r="AZ46" s="132">
        <f t="shared" ca="1" si="59"/>
        <v>0</v>
      </c>
      <c r="BA46" s="133">
        <f t="shared" ca="1" si="59"/>
        <v>0</v>
      </c>
      <c r="BB46" s="132">
        <f t="shared" ca="1" si="59"/>
        <v>0</v>
      </c>
      <c r="BC46" s="133">
        <f t="shared" ca="1" si="59"/>
        <v>0</v>
      </c>
      <c r="BD46" s="132">
        <f t="shared" ca="1" si="60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61"/>
        <v>0</v>
      </c>
      <c r="BI46" s="133">
        <f t="shared" ca="1" si="54"/>
        <v>0</v>
      </c>
      <c r="BJ46" s="132">
        <f t="shared" ca="1" si="62"/>
        <v>0</v>
      </c>
      <c r="BK46" s="110">
        <f t="shared" ca="1" si="40"/>
        <v>4</v>
      </c>
      <c r="BL46" s="110">
        <f t="shared" ca="1" si="41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63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40</v>
      </c>
      <c r="BO46" s="194">
        <f t="shared" ca="1" si="42"/>
        <v>50.8</v>
      </c>
      <c r="BP46" s="195">
        <f t="shared" ca="1" si="43"/>
        <v>113.8</v>
      </c>
      <c r="BQ46" s="149">
        <f t="shared" ca="1" si="63"/>
        <v>4</v>
      </c>
      <c r="BR46" s="137">
        <f t="shared" ca="1" si="64"/>
        <v>5</v>
      </c>
      <c r="BS46" s="136">
        <f t="shared" ca="1" si="65"/>
        <v>4</v>
      </c>
      <c r="BT46" s="137">
        <f t="shared" ca="1" si="66"/>
        <v>0</v>
      </c>
      <c r="BU46" s="136">
        <f t="shared" ca="1" si="67"/>
        <v>0</v>
      </c>
      <c r="BV46" s="137">
        <f t="shared" ca="1" si="68"/>
        <v>0</v>
      </c>
      <c r="BW46" s="136">
        <f t="shared" ca="1" si="69"/>
        <v>0</v>
      </c>
      <c r="BX46" s="137">
        <f t="shared" ca="1" si="70"/>
        <v>1</v>
      </c>
      <c r="BY46" s="136">
        <f t="shared" ca="1" si="71"/>
        <v>4</v>
      </c>
      <c r="BZ46" s="137">
        <f t="shared" ca="1" si="72"/>
        <v>0</v>
      </c>
      <c r="CA46" s="136">
        <f t="shared" ca="1" si="73"/>
        <v>0</v>
      </c>
      <c r="CB46" s="137">
        <f t="shared" ca="1" si="74"/>
        <v>0</v>
      </c>
      <c r="CC46" s="136">
        <f t="shared" ca="1" si="75"/>
        <v>0</v>
      </c>
      <c r="CD46" s="137">
        <f t="shared" ca="1" si="76"/>
        <v>0</v>
      </c>
      <c r="CE46" s="136">
        <f t="shared" ca="1" si="77"/>
        <v>0</v>
      </c>
      <c r="CF46" s="137">
        <f t="shared" ca="1" si="78"/>
        <v>0</v>
      </c>
      <c r="CG46" s="136">
        <f t="shared" ca="1" si="79"/>
        <v>0</v>
      </c>
      <c r="CH46" s="137">
        <f t="shared" ca="1" si="80"/>
        <v>0</v>
      </c>
      <c r="CI46" s="136">
        <f t="shared" ca="1" si="81"/>
        <v>0</v>
      </c>
      <c r="CJ46" s="137">
        <f t="shared" ca="1" si="82"/>
        <v>0</v>
      </c>
      <c r="CK46" s="136">
        <f t="shared" ca="1" si="83"/>
        <v>0</v>
      </c>
      <c r="CL46" s="137">
        <f t="shared" ca="1" si="84"/>
        <v>0</v>
      </c>
      <c r="CM46" s="136">
        <f t="shared" ca="1" si="85"/>
        <v>0</v>
      </c>
      <c r="CN46" s="110">
        <f t="shared" ca="1" si="44"/>
        <v>4</v>
      </c>
      <c r="CO46" s="110">
        <f t="shared" ca="1" si="86"/>
        <v>98</v>
      </c>
      <c r="CP46" s="110">
        <f t="shared" ca="1" si="87"/>
        <v>40</v>
      </c>
      <c r="CQ46" s="198">
        <f t="shared" ca="1" si="88"/>
        <v>50.8</v>
      </c>
      <c r="CR46" s="199">
        <f t="shared" ca="1" si="89"/>
        <v>148.80000000000001</v>
      </c>
      <c r="CS46" s="215">
        <f t="shared" ca="1" si="50"/>
        <v>28</v>
      </c>
      <c r="CT46" s="216">
        <f t="shared" ca="1" si="45"/>
        <v>0</v>
      </c>
      <c r="CU46" s="217">
        <f ca="1">INDEX(INDIRECT(CU$1),MATCH($E46,INDIRECT($BQ$2))) + (CS46*30)/[1]PATRÓN!$N$4 - CT46</f>
        <v>4.8493150684931505</v>
      </c>
      <c r="CV46" s="217">
        <f ca="1">(CS46*6)/PATRÓN!$N$4</f>
        <v>0.46027397260273972</v>
      </c>
      <c r="CW46" s="216">
        <f t="shared" ca="1" si="46"/>
        <v>0</v>
      </c>
      <c r="CX46" s="219">
        <f t="shared" ca="1" si="47"/>
        <v>0</v>
      </c>
      <c r="CY46" s="230">
        <f t="shared" ca="1" si="48"/>
        <v>0</v>
      </c>
      <c r="CZ46" s="227">
        <f ca="1">(PATRÓN!$A$5*(CS46-CT46))/(PATRÓN!$N$4-30)*AM46</f>
        <v>137.28358208955223</v>
      </c>
      <c r="DA46" s="211">
        <f t="shared" ca="1" si="90"/>
        <v>-23.483582089552229</v>
      </c>
      <c r="DB46" s="211">
        <f t="shared" ca="1" si="49"/>
        <v>289.27611940298505</v>
      </c>
      <c r="DC46" s="212">
        <f t="shared" ca="1" si="91"/>
        <v>-140.47611940298503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">
        <v>31</v>
      </c>
      <c r="H47" s="148" t="s">
        <v>31</v>
      </c>
      <c r="I47" s="148" t="s">
        <v>4</v>
      </c>
      <c r="J47" s="148" t="s">
        <v>31</v>
      </c>
      <c r="K47" s="148" t="s">
        <v>31</v>
      </c>
      <c r="L47" s="148" t="s">
        <v>31</v>
      </c>
      <c r="M47" s="148" t="s">
        <v>32</v>
      </c>
      <c r="N47" s="148" t="s">
        <v>140</v>
      </c>
      <c r="O47" s="148" t="s">
        <v>4</v>
      </c>
      <c r="P47" s="148" t="s">
        <v>31</v>
      </c>
      <c r="Q47" s="148" t="s">
        <v>31</v>
      </c>
      <c r="R47" s="148" t="s">
        <v>31</v>
      </c>
      <c r="S47" s="148" t="s">
        <v>31</v>
      </c>
      <c r="T47" s="148" t="s">
        <v>4</v>
      </c>
      <c r="U47" s="337" t="s">
        <v>32</v>
      </c>
      <c r="V47" s="337" t="s">
        <v>140</v>
      </c>
      <c r="W47" s="337" t="s">
        <v>4</v>
      </c>
      <c r="X47" s="148" t="s">
        <v>31</v>
      </c>
      <c r="Y47" s="148" t="s">
        <v>32</v>
      </c>
      <c r="Z47" s="148" t="s">
        <v>32</v>
      </c>
      <c r="AA47" s="148" t="s">
        <v>140</v>
      </c>
      <c r="AB47" s="148" t="s">
        <v>140</v>
      </c>
      <c r="AC47" s="148" t="s">
        <v>4</v>
      </c>
      <c r="AD47" s="148" t="s">
        <v>4</v>
      </c>
      <c r="AE47" s="148" t="s">
        <v>31</v>
      </c>
      <c r="AF47" s="148" t="s">
        <v>31</v>
      </c>
      <c r="AG47" s="337" t="s">
        <v>31</v>
      </c>
      <c r="AH47" s="148" t="s">
        <v>31</v>
      </c>
      <c r="AI47" s="148" t="str">
        <f t="shared" ca="1" si="38"/>
        <v/>
      </c>
      <c r="AJ47" s="148"/>
      <c r="AK47" s="148"/>
      <c r="AL47" s="130"/>
      <c r="AM47" s="111">
        <f>VLOOKUP($E47,Plantilla!D:F,3,FALSE)</f>
        <v>1</v>
      </c>
      <c r="AN47" s="140">
        <f t="shared" ca="1" si="59"/>
        <v>0</v>
      </c>
      <c r="AO47" s="133">
        <f t="shared" ca="1" si="59"/>
        <v>14</v>
      </c>
      <c r="AP47" s="132">
        <f t="shared" ca="1" si="59"/>
        <v>4</v>
      </c>
      <c r="AQ47" s="133">
        <f t="shared" ca="1" si="59"/>
        <v>0</v>
      </c>
      <c r="AR47" s="132">
        <f t="shared" ca="1" si="59"/>
        <v>0</v>
      </c>
      <c r="AS47" s="133">
        <f t="shared" ca="1" si="59"/>
        <v>0</v>
      </c>
      <c r="AT47" s="132">
        <f t="shared" ca="1" si="59"/>
        <v>0</v>
      </c>
      <c r="AU47" s="133">
        <f t="shared" ca="1" si="59"/>
        <v>0</v>
      </c>
      <c r="AV47" s="132">
        <f t="shared" ca="1" si="59"/>
        <v>0</v>
      </c>
      <c r="AW47" s="133">
        <f t="shared" ca="1" si="59"/>
        <v>0</v>
      </c>
      <c r="AX47" s="132">
        <f t="shared" ca="1" si="59"/>
        <v>0</v>
      </c>
      <c r="AY47" s="133">
        <f t="shared" ca="1" si="59"/>
        <v>0</v>
      </c>
      <c r="AZ47" s="132">
        <f t="shared" ca="1" si="59"/>
        <v>0</v>
      </c>
      <c r="BA47" s="133">
        <f t="shared" ca="1" si="59"/>
        <v>0</v>
      </c>
      <c r="BB47" s="132">
        <f t="shared" ca="1" si="59"/>
        <v>0</v>
      </c>
      <c r="BC47" s="133">
        <f t="shared" ca="1" si="59"/>
        <v>0</v>
      </c>
      <c r="BD47" s="132">
        <f t="shared" ca="1" si="60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61"/>
        <v>0</v>
      </c>
      <c r="BI47" s="133">
        <f t="shared" ca="1" si="54"/>
        <v>0</v>
      </c>
      <c r="BJ47" s="132">
        <f t="shared" ca="1" si="62"/>
        <v>0</v>
      </c>
      <c r="BK47" s="110">
        <f t="shared" ca="1" si="40"/>
        <v>4</v>
      </c>
      <c r="BL47" s="110">
        <f t="shared" ca="1" si="41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98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40</v>
      </c>
      <c r="BO47" s="194">
        <f t="shared" ca="1" si="42"/>
        <v>50.8</v>
      </c>
      <c r="BP47" s="195">
        <f t="shared" ca="1" si="43"/>
        <v>148.80000000000001</v>
      </c>
      <c r="BQ47" s="149">
        <f t="shared" ca="1" si="63"/>
        <v>0</v>
      </c>
      <c r="BR47" s="137">
        <f t="shared" ca="1" si="64"/>
        <v>24</v>
      </c>
      <c r="BS47" s="136">
        <f t="shared" ca="1" si="65"/>
        <v>11</v>
      </c>
      <c r="BT47" s="137">
        <f t="shared" ca="1" si="66"/>
        <v>0</v>
      </c>
      <c r="BU47" s="136">
        <f t="shared" ca="1" si="67"/>
        <v>0</v>
      </c>
      <c r="BV47" s="137">
        <f t="shared" ca="1" si="68"/>
        <v>0</v>
      </c>
      <c r="BW47" s="136">
        <f t="shared" ca="1" si="69"/>
        <v>0</v>
      </c>
      <c r="BX47" s="137">
        <f t="shared" ca="1" si="70"/>
        <v>0</v>
      </c>
      <c r="BY47" s="136">
        <f t="shared" ca="1" si="71"/>
        <v>0</v>
      </c>
      <c r="BZ47" s="137">
        <f t="shared" ca="1" si="72"/>
        <v>0</v>
      </c>
      <c r="CA47" s="136">
        <f t="shared" ca="1" si="73"/>
        <v>0</v>
      </c>
      <c r="CB47" s="137">
        <f t="shared" ca="1" si="74"/>
        <v>0</v>
      </c>
      <c r="CC47" s="136">
        <f t="shared" ca="1" si="75"/>
        <v>0</v>
      </c>
      <c r="CD47" s="137">
        <f t="shared" ca="1" si="76"/>
        <v>0</v>
      </c>
      <c r="CE47" s="136">
        <f t="shared" ca="1" si="77"/>
        <v>0</v>
      </c>
      <c r="CF47" s="137">
        <f t="shared" ca="1" si="78"/>
        <v>0</v>
      </c>
      <c r="CG47" s="136">
        <f t="shared" ca="1" si="79"/>
        <v>0</v>
      </c>
      <c r="CH47" s="137">
        <f t="shared" ca="1" si="80"/>
        <v>0</v>
      </c>
      <c r="CI47" s="136">
        <f t="shared" ca="1" si="81"/>
        <v>0</v>
      </c>
      <c r="CJ47" s="137">
        <f t="shared" ca="1" si="82"/>
        <v>0</v>
      </c>
      <c r="CK47" s="136">
        <f t="shared" ca="1" si="83"/>
        <v>0</v>
      </c>
      <c r="CL47" s="137">
        <f t="shared" ca="1" si="84"/>
        <v>0</v>
      </c>
      <c r="CM47" s="136">
        <f t="shared" ca="1" si="85"/>
        <v>0</v>
      </c>
      <c r="CN47" s="110">
        <f t="shared" ca="1" si="44"/>
        <v>11</v>
      </c>
      <c r="CO47" s="110">
        <f t="shared" ca="1" si="86"/>
        <v>168</v>
      </c>
      <c r="CP47" s="110">
        <f t="shared" ca="1" si="87"/>
        <v>110</v>
      </c>
      <c r="CQ47" s="198">
        <f t="shared" ca="1" si="88"/>
        <v>139.69999999999999</v>
      </c>
      <c r="CR47" s="199">
        <f t="shared" ca="1" si="89"/>
        <v>307.70000000000005</v>
      </c>
      <c r="CS47" s="215">
        <f t="shared" ca="1" si="50"/>
        <v>28</v>
      </c>
      <c r="CT47" s="216">
        <f t="shared" ca="1" si="45"/>
        <v>0</v>
      </c>
      <c r="CU47" s="217">
        <f ca="1">INDEX(INDIRECT(CU$1),MATCH($E47,INDIRECT($BQ$2))) + (CS47*30)/[1]PATRÓN!$N$4 - CT47</f>
        <v>4.8493150684931505</v>
      </c>
      <c r="CV47" s="217">
        <f ca="1">(CS47*6)/PATRÓN!$N$4</f>
        <v>0.46027397260273972</v>
      </c>
      <c r="CW47" s="216">
        <f t="shared" ca="1" si="46"/>
        <v>0</v>
      </c>
      <c r="CX47" s="219">
        <f t="shared" ca="1" si="47"/>
        <v>0</v>
      </c>
      <c r="CY47" s="230">
        <f t="shared" ca="1" si="48"/>
        <v>0</v>
      </c>
      <c r="CZ47" s="227">
        <f ca="1">(PATRÓN!$A$5*(CS47-CT47))/(PATRÓN!$N$4-30)*AM47</f>
        <v>137.28358208955223</v>
      </c>
      <c r="DA47" s="211">
        <f t="shared" ca="1" si="90"/>
        <v>11.516417910447785</v>
      </c>
      <c r="DB47" s="211">
        <f t="shared" ca="1" si="49"/>
        <v>289.27611940298505</v>
      </c>
      <c r="DC47" s="212">
        <f t="shared" ca="1" si="91"/>
        <v>18.423880597015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140</v>
      </c>
      <c r="H48" s="148" t="s">
        <v>4</v>
      </c>
      <c r="I48" s="148" t="s">
        <v>4</v>
      </c>
      <c r="J48" s="148" t="s">
        <v>31</v>
      </c>
      <c r="K48" s="337" t="s">
        <v>32</v>
      </c>
      <c r="L48" s="337" t="s">
        <v>140</v>
      </c>
      <c r="M48" s="148" t="s">
        <v>31</v>
      </c>
      <c r="N48" s="148" t="s">
        <v>31</v>
      </c>
      <c r="O48" s="148" t="s">
        <v>31</v>
      </c>
      <c r="P48" s="148" t="s">
        <v>32</v>
      </c>
      <c r="Q48" s="148" t="s">
        <v>140</v>
      </c>
      <c r="R48" s="148" t="s">
        <v>4</v>
      </c>
      <c r="S48" s="148" t="s">
        <v>31</v>
      </c>
      <c r="T48" s="148" t="s">
        <v>31</v>
      </c>
      <c r="U48" s="148" t="s">
        <v>4</v>
      </c>
      <c r="V48" s="148" t="s">
        <v>4</v>
      </c>
      <c r="W48" s="148" t="s">
        <v>31</v>
      </c>
      <c r="X48" s="148" t="s">
        <v>31</v>
      </c>
      <c r="Y48" s="337" t="s">
        <v>4</v>
      </c>
      <c r="Z48" s="148" t="s">
        <v>31</v>
      </c>
      <c r="AA48" s="148" t="s">
        <v>4</v>
      </c>
      <c r="AB48" s="148" t="s">
        <v>32</v>
      </c>
      <c r="AC48" s="148" t="s">
        <v>32</v>
      </c>
      <c r="AD48" s="148" t="s">
        <v>140</v>
      </c>
      <c r="AE48" s="148" t="s">
        <v>140</v>
      </c>
      <c r="AF48" s="148" t="s">
        <v>4</v>
      </c>
      <c r="AG48" s="148" t="s">
        <v>31</v>
      </c>
      <c r="AH48" s="148" t="s">
        <v>31</v>
      </c>
      <c r="AI48" s="148" t="str">
        <f t="shared" ca="1" si="38"/>
        <v/>
      </c>
      <c r="AJ48" s="148"/>
      <c r="AK48" s="148"/>
      <c r="AL48" s="130"/>
      <c r="AM48" s="111">
        <f>VLOOKUP($E48,Plantilla!D:F,3,FALSE)</f>
        <v>1</v>
      </c>
      <c r="AN48" s="140">
        <f t="shared" ca="1" si="59"/>
        <v>0</v>
      </c>
      <c r="AO48" s="133">
        <f t="shared" ca="1" si="59"/>
        <v>11</v>
      </c>
      <c r="AP48" s="132">
        <f t="shared" ca="1" si="59"/>
        <v>4</v>
      </c>
      <c r="AQ48" s="133">
        <f t="shared" ca="1" si="59"/>
        <v>0</v>
      </c>
      <c r="AR48" s="132">
        <f t="shared" ca="1" si="59"/>
        <v>0</v>
      </c>
      <c r="AS48" s="133">
        <f t="shared" ca="1" si="59"/>
        <v>0</v>
      </c>
      <c r="AT48" s="132">
        <f t="shared" ca="1" si="59"/>
        <v>0</v>
      </c>
      <c r="AU48" s="133">
        <f t="shared" ca="1" si="59"/>
        <v>0</v>
      </c>
      <c r="AV48" s="132">
        <f t="shared" ca="1" si="59"/>
        <v>0</v>
      </c>
      <c r="AW48" s="133">
        <f t="shared" ca="1" si="59"/>
        <v>0</v>
      </c>
      <c r="AX48" s="132">
        <f t="shared" ca="1" si="59"/>
        <v>0</v>
      </c>
      <c r="AY48" s="133">
        <f t="shared" ca="1" si="59"/>
        <v>0</v>
      </c>
      <c r="AZ48" s="132">
        <f t="shared" ca="1" si="59"/>
        <v>0</v>
      </c>
      <c r="BA48" s="133">
        <f t="shared" ca="1" si="59"/>
        <v>0</v>
      </c>
      <c r="BB48" s="132">
        <f t="shared" ca="1" si="59"/>
        <v>0</v>
      </c>
      <c r="BC48" s="133">
        <f t="shared" ca="1" si="59"/>
        <v>0</v>
      </c>
      <c r="BD48" s="132">
        <f t="shared" ca="1" si="60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61"/>
        <v>0</v>
      </c>
      <c r="BI48" s="133">
        <f t="shared" ca="1" si="54"/>
        <v>0</v>
      </c>
      <c r="BJ48" s="132">
        <f t="shared" ca="1" si="62"/>
        <v>0</v>
      </c>
      <c r="BK48" s="110">
        <f t="shared" ca="1" si="40"/>
        <v>4</v>
      </c>
      <c r="BL48" s="110">
        <f t="shared" ca="1" si="41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77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40</v>
      </c>
      <c r="BO48" s="194">
        <f t="shared" ca="1" si="42"/>
        <v>50.8</v>
      </c>
      <c r="BP48" s="195">
        <f t="shared" ca="1" si="43"/>
        <v>127.8</v>
      </c>
      <c r="BQ48" s="149">
        <f t="shared" ca="1" si="63"/>
        <v>1</v>
      </c>
      <c r="BR48" s="137">
        <f t="shared" ca="1" si="64"/>
        <v>22</v>
      </c>
      <c r="BS48" s="136">
        <f t="shared" ca="1" si="65"/>
        <v>9</v>
      </c>
      <c r="BT48" s="137">
        <f t="shared" ca="1" si="66"/>
        <v>0</v>
      </c>
      <c r="BU48" s="136">
        <f t="shared" ca="1" si="67"/>
        <v>0</v>
      </c>
      <c r="BV48" s="137">
        <f t="shared" ca="1" si="68"/>
        <v>0</v>
      </c>
      <c r="BW48" s="136">
        <f t="shared" ca="1" si="69"/>
        <v>0</v>
      </c>
      <c r="BX48" s="137">
        <f t="shared" ca="1" si="70"/>
        <v>0</v>
      </c>
      <c r="BY48" s="136">
        <f t="shared" ca="1" si="71"/>
        <v>0</v>
      </c>
      <c r="BZ48" s="137">
        <f t="shared" ca="1" si="72"/>
        <v>0</v>
      </c>
      <c r="CA48" s="136">
        <f t="shared" ca="1" si="73"/>
        <v>0</v>
      </c>
      <c r="CB48" s="137">
        <f t="shared" ca="1" si="74"/>
        <v>0</v>
      </c>
      <c r="CC48" s="136">
        <f t="shared" ca="1" si="75"/>
        <v>0</v>
      </c>
      <c r="CD48" s="137">
        <f t="shared" ca="1" si="76"/>
        <v>0</v>
      </c>
      <c r="CE48" s="136">
        <f t="shared" ca="1" si="77"/>
        <v>0</v>
      </c>
      <c r="CF48" s="137">
        <f t="shared" ca="1" si="78"/>
        <v>0</v>
      </c>
      <c r="CG48" s="136">
        <f t="shared" ca="1" si="79"/>
        <v>0</v>
      </c>
      <c r="CH48" s="137">
        <f t="shared" ca="1" si="80"/>
        <v>0</v>
      </c>
      <c r="CI48" s="136">
        <f t="shared" ca="1" si="81"/>
        <v>0</v>
      </c>
      <c r="CJ48" s="137">
        <f t="shared" ca="1" si="82"/>
        <v>0</v>
      </c>
      <c r="CK48" s="136">
        <f t="shared" ca="1" si="83"/>
        <v>0</v>
      </c>
      <c r="CL48" s="137">
        <f t="shared" ca="1" si="84"/>
        <v>0</v>
      </c>
      <c r="CM48" s="136">
        <f t="shared" ca="1" si="85"/>
        <v>0</v>
      </c>
      <c r="CN48" s="110">
        <f t="shared" ca="1" si="44"/>
        <v>9</v>
      </c>
      <c r="CO48" s="110">
        <f t="shared" ca="1" si="86"/>
        <v>161</v>
      </c>
      <c r="CP48" s="110">
        <f t="shared" ca="1" si="87"/>
        <v>90</v>
      </c>
      <c r="CQ48" s="198">
        <f t="shared" ca="1" si="88"/>
        <v>114.3</v>
      </c>
      <c r="CR48" s="199">
        <f t="shared" ca="1" si="89"/>
        <v>275.3</v>
      </c>
      <c r="CS48" s="215">
        <f t="shared" ca="1" si="50"/>
        <v>28</v>
      </c>
      <c r="CT48" s="216">
        <f t="shared" ca="1" si="45"/>
        <v>0</v>
      </c>
      <c r="CU48" s="217">
        <f ca="1">INDEX(INDIRECT(CU$1),MATCH($E48,INDIRECT($BQ$2))) + (CS48*30)/[1]PATRÓN!$N$4 - CT48</f>
        <v>4.8493150684931505</v>
      </c>
      <c r="CV48" s="217">
        <f ca="1">(CS48*6)/PATRÓN!$N$4</f>
        <v>0.46027397260273972</v>
      </c>
      <c r="CW48" s="216">
        <f t="shared" ca="1" si="46"/>
        <v>0</v>
      </c>
      <c r="CX48" s="219">
        <f t="shared" ca="1" si="47"/>
        <v>0</v>
      </c>
      <c r="CY48" s="230">
        <f t="shared" ca="1" si="48"/>
        <v>0</v>
      </c>
      <c r="CZ48" s="227">
        <f ca="1">(PATRÓN!$A$5*(CS48-CT48))/(PATRÓN!$N$4-30)*AM48</f>
        <v>137.28358208955223</v>
      </c>
      <c r="DA48" s="211">
        <f t="shared" ca="1" si="90"/>
        <v>-9.4835820895522289</v>
      </c>
      <c r="DB48" s="211">
        <f t="shared" ca="1" si="49"/>
        <v>289.27611940298505</v>
      </c>
      <c r="DC48" s="212">
        <f t="shared" ca="1" si="91"/>
        <v>-13.976119402985034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">
        <v>4</v>
      </c>
      <c r="H49" s="148" t="s">
        <v>4</v>
      </c>
      <c r="I49" s="148" t="s">
        <v>31</v>
      </c>
      <c r="J49" s="148" t="s">
        <v>31</v>
      </c>
      <c r="K49" s="148" t="s">
        <v>31</v>
      </c>
      <c r="L49" s="148" t="s">
        <v>32</v>
      </c>
      <c r="M49" s="148" t="s">
        <v>140</v>
      </c>
      <c r="N49" s="148" t="s">
        <v>32</v>
      </c>
      <c r="O49" s="148" t="s">
        <v>32</v>
      </c>
      <c r="P49" s="148" t="s">
        <v>140</v>
      </c>
      <c r="Q49" s="148" t="s">
        <v>140</v>
      </c>
      <c r="R49" s="148" t="s">
        <v>4</v>
      </c>
      <c r="S49" s="148" t="s">
        <v>31</v>
      </c>
      <c r="T49" s="148" t="s">
        <v>31</v>
      </c>
      <c r="U49" s="148" t="s">
        <v>4</v>
      </c>
      <c r="V49" s="148" t="s">
        <v>4</v>
      </c>
      <c r="W49" s="148" t="s">
        <v>31</v>
      </c>
      <c r="X49" s="148" t="s">
        <v>32</v>
      </c>
      <c r="Y49" s="148" t="s">
        <v>140</v>
      </c>
      <c r="Z49" s="148" t="s">
        <v>4</v>
      </c>
      <c r="AA49" s="343" t="s">
        <v>5</v>
      </c>
      <c r="AB49" s="343" t="s">
        <v>31</v>
      </c>
      <c r="AC49" s="343" t="s">
        <v>31</v>
      </c>
      <c r="AD49" s="343" t="s">
        <v>5</v>
      </c>
      <c r="AE49" s="343" t="s">
        <v>4</v>
      </c>
      <c r="AF49" s="343" t="s">
        <v>31</v>
      </c>
      <c r="AG49" s="343" t="s">
        <v>31</v>
      </c>
      <c r="AH49" s="343" t="s">
        <v>32</v>
      </c>
      <c r="AI49" s="148" t="str">
        <f t="shared" ca="1" si="38"/>
        <v/>
      </c>
      <c r="AJ49" s="148"/>
      <c r="AK49" s="148"/>
      <c r="AL49" s="130"/>
      <c r="AM49" s="111">
        <f>VLOOKUP($E49,Plantilla!D:F,3,FALSE)</f>
        <v>1</v>
      </c>
      <c r="AN49" s="140">
        <f t="shared" ca="1" si="59"/>
        <v>2</v>
      </c>
      <c r="AO49" s="133">
        <f t="shared" ca="1" si="59"/>
        <v>10</v>
      </c>
      <c r="AP49" s="132">
        <f t="shared" ca="1" si="59"/>
        <v>5</v>
      </c>
      <c r="AQ49" s="133">
        <f t="shared" ca="1" si="59"/>
        <v>0</v>
      </c>
      <c r="AR49" s="132">
        <f t="shared" ca="1" si="59"/>
        <v>0</v>
      </c>
      <c r="AS49" s="133">
        <f t="shared" ca="1" si="59"/>
        <v>0</v>
      </c>
      <c r="AT49" s="132">
        <f t="shared" ca="1" si="59"/>
        <v>0</v>
      </c>
      <c r="AU49" s="133">
        <f t="shared" ca="1" si="59"/>
        <v>0</v>
      </c>
      <c r="AV49" s="132">
        <f t="shared" ca="1" si="59"/>
        <v>0</v>
      </c>
      <c r="AW49" s="133">
        <f t="shared" ca="1" si="59"/>
        <v>0</v>
      </c>
      <c r="AX49" s="132">
        <f t="shared" ca="1" si="59"/>
        <v>0</v>
      </c>
      <c r="AY49" s="133">
        <f t="shared" ca="1" si="59"/>
        <v>0</v>
      </c>
      <c r="AZ49" s="132">
        <f t="shared" ca="1" si="59"/>
        <v>0</v>
      </c>
      <c r="BA49" s="133">
        <f t="shared" ca="1" si="59"/>
        <v>0</v>
      </c>
      <c r="BB49" s="132">
        <f t="shared" ca="1" si="59"/>
        <v>0</v>
      </c>
      <c r="BC49" s="133">
        <f t="shared" ca="1" si="59"/>
        <v>0</v>
      </c>
      <c r="BD49" s="132">
        <f t="shared" ca="1" si="60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61"/>
        <v>0</v>
      </c>
      <c r="BI49" s="133">
        <f t="shared" ca="1" si="54"/>
        <v>0</v>
      </c>
      <c r="BJ49" s="132">
        <f t="shared" ca="1" si="62"/>
        <v>0</v>
      </c>
      <c r="BK49" s="110">
        <f t="shared" ca="1" si="40"/>
        <v>5</v>
      </c>
      <c r="BL49" s="110">
        <f t="shared" ca="1" si="41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84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50</v>
      </c>
      <c r="BO49" s="194">
        <f t="shared" ca="1" si="42"/>
        <v>63.5</v>
      </c>
      <c r="BP49" s="195">
        <f t="shared" ca="1" si="43"/>
        <v>147.5</v>
      </c>
      <c r="BQ49" s="149">
        <f t="shared" ca="1" si="63"/>
        <v>5</v>
      </c>
      <c r="BR49" s="137">
        <f t="shared" ca="1" si="64"/>
        <v>18</v>
      </c>
      <c r="BS49" s="136">
        <f t="shared" ca="1" si="65"/>
        <v>10</v>
      </c>
      <c r="BT49" s="137">
        <f t="shared" ca="1" si="66"/>
        <v>0</v>
      </c>
      <c r="BU49" s="136">
        <f t="shared" ca="1" si="67"/>
        <v>0</v>
      </c>
      <c r="BV49" s="137">
        <f t="shared" ca="1" si="68"/>
        <v>0</v>
      </c>
      <c r="BW49" s="136">
        <f t="shared" ca="1" si="69"/>
        <v>0</v>
      </c>
      <c r="BX49" s="137">
        <f t="shared" ca="1" si="70"/>
        <v>0</v>
      </c>
      <c r="BY49" s="136">
        <f t="shared" ca="1" si="71"/>
        <v>0</v>
      </c>
      <c r="BZ49" s="137">
        <f t="shared" ca="1" si="72"/>
        <v>0</v>
      </c>
      <c r="CA49" s="136">
        <f t="shared" ca="1" si="73"/>
        <v>0</v>
      </c>
      <c r="CB49" s="137">
        <f t="shared" ca="1" si="74"/>
        <v>0</v>
      </c>
      <c r="CC49" s="136">
        <f t="shared" ca="1" si="75"/>
        <v>0</v>
      </c>
      <c r="CD49" s="137">
        <f t="shared" ca="1" si="76"/>
        <v>0</v>
      </c>
      <c r="CE49" s="136">
        <f t="shared" ca="1" si="77"/>
        <v>0</v>
      </c>
      <c r="CF49" s="137">
        <f t="shared" ca="1" si="78"/>
        <v>0</v>
      </c>
      <c r="CG49" s="136">
        <f t="shared" ca="1" si="79"/>
        <v>0</v>
      </c>
      <c r="CH49" s="137">
        <f t="shared" ca="1" si="80"/>
        <v>0</v>
      </c>
      <c r="CI49" s="136">
        <f t="shared" ca="1" si="81"/>
        <v>0</v>
      </c>
      <c r="CJ49" s="137">
        <f t="shared" ca="1" si="82"/>
        <v>0</v>
      </c>
      <c r="CK49" s="136">
        <f t="shared" ca="1" si="83"/>
        <v>0</v>
      </c>
      <c r="CL49" s="137">
        <f t="shared" ca="1" si="84"/>
        <v>0</v>
      </c>
      <c r="CM49" s="136">
        <f t="shared" ca="1" si="85"/>
        <v>0</v>
      </c>
      <c r="CN49" s="110">
        <f t="shared" ca="1" si="44"/>
        <v>10</v>
      </c>
      <c r="CO49" s="110">
        <f t="shared" ca="1" si="86"/>
        <v>161</v>
      </c>
      <c r="CP49" s="110">
        <f t="shared" ca="1" si="87"/>
        <v>100</v>
      </c>
      <c r="CQ49" s="198">
        <f t="shared" ca="1" si="88"/>
        <v>127</v>
      </c>
      <c r="CR49" s="199">
        <f t="shared" ca="1" si="89"/>
        <v>288</v>
      </c>
      <c r="CS49" s="215">
        <f t="shared" ca="1" si="50"/>
        <v>28</v>
      </c>
      <c r="CT49" s="216">
        <f t="shared" ca="1" si="45"/>
        <v>0</v>
      </c>
      <c r="CU49" s="217">
        <f ca="1">INDEX(INDIRECT(CU$1),MATCH($E49,INDIRECT($BQ$2))) + (CS49*30)/[1]PATRÓN!$N$4 - CT49</f>
        <v>4.8493150684931505</v>
      </c>
      <c r="CV49" s="217">
        <f ca="1">(CS49*6)/PATRÓN!$N$4</f>
        <v>0.46027397260273972</v>
      </c>
      <c r="CW49" s="216">
        <f t="shared" ca="1" si="46"/>
        <v>0</v>
      </c>
      <c r="CX49" s="219">
        <f t="shared" ca="1" si="47"/>
        <v>0</v>
      </c>
      <c r="CY49" s="230">
        <f t="shared" ca="1" si="48"/>
        <v>0</v>
      </c>
      <c r="CZ49" s="227">
        <f ca="1">(PATRÓN!$A$5*(CS49-CT49))/(PATRÓN!$N$4-30)*AM49</f>
        <v>137.28358208955223</v>
      </c>
      <c r="DA49" s="211">
        <f t="shared" ca="1" si="90"/>
        <v>10.216417910447774</v>
      </c>
      <c r="DB49" s="211">
        <f t="shared" ca="1" si="49"/>
        <v>289.27611940298505</v>
      </c>
      <c r="DC49" s="212">
        <f t="shared" ca="1" si="91"/>
        <v>-1.2761194029850458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205</v>
      </c>
      <c r="G50" s="148" t="s">
        <v>4</v>
      </c>
      <c r="H50" s="148" t="s">
        <v>32</v>
      </c>
      <c r="I50" s="148" t="s">
        <v>32</v>
      </c>
      <c r="J50" s="148" t="s">
        <v>140</v>
      </c>
      <c r="K50" s="148" t="s">
        <v>140</v>
      </c>
      <c r="L50" s="148" t="s">
        <v>4</v>
      </c>
      <c r="M50" s="148" t="s">
        <v>31</v>
      </c>
      <c r="N50" s="148" t="s">
        <v>31</v>
      </c>
      <c r="O50" s="148" t="s">
        <v>31</v>
      </c>
      <c r="P50" s="148" t="s">
        <v>4</v>
      </c>
      <c r="Q50" s="148" t="s">
        <v>31</v>
      </c>
      <c r="R50" s="148" t="s">
        <v>31</v>
      </c>
      <c r="S50" s="338" t="s">
        <v>32</v>
      </c>
      <c r="T50" s="338" t="s">
        <v>140</v>
      </c>
      <c r="U50" s="148" t="s">
        <v>4</v>
      </c>
      <c r="V50" s="148" t="s">
        <v>4</v>
      </c>
      <c r="W50" s="148" t="s">
        <v>32</v>
      </c>
      <c r="X50" s="338" t="s">
        <v>140</v>
      </c>
      <c r="Y50" s="338" t="s">
        <v>4</v>
      </c>
      <c r="Z50" s="338" t="s">
        <v>4</v>
      </c>
      <c r="AA50" s="148" t="s">
        <v>4</v>
      </c>
      <c r="AB50" s="148" t="s">
        <v>31</v>
      </c>
      <c r="AC50" s="148" t="s">
        <v>31</v>
      </c>
      <c r="AD50" s="148" t="s">
        <v>4</v>
      </c>
      <c r="AE50" s="148" t="s">
        <v>4</v>
      </c>
      <c r="AF50" s="148" t="s">
        <v>32</v>
      </c>
      <c r="AG50" s="148" t="s">
        <v>32</v>
      </c>
      <c r="AH50" s="148" t="s">
        <v>140</v>
      </c>
      <c r="AI50" s="148" t="str">
        <f t="shared" ca="1" si="38"/>
        <v/>
      </c>
      <c r="AJ50" s="148"/>
      <c r="AK50" s="148"/>
      <c r="AL50" s="130"/>
      <c r="AM50" s="111">
        <f>VLOOKUP($E50,Plantilla!D:F,3,FALSE)</f>
        <v>1</v>
      </c>
      <c r="AN50" s="140">
        <f t="shared" ca="1" si="59"/>
        <v>0</v>
      </c>
      <c r="AO50" s="133">
        <f t="shared" ca="1" si="59"/>
        <v>7</v>
      </c>
      <c r="AP50" s="132">
        <f t="shared" ca="1" si="59"/>
        <v>6</v>
      </c>
      <c r="AQ50" s="133">
        <f t="shared" ca="1" si="59"/>
        <v>0</v>
      </c>
      <c r="AR50" s="132">
        <f t="shared" ca="1" si="59"/>
        <v>0</v>
      </c>
      <c r="AS50" s="133">
        <f t="shared" ca="1" si="59"/>
        <v>0</v>
      </c>
      <c r="AT50" s="132">
        <f t="shared" ca="1" si="59"/>
        <v>0</v>
      </c>
      <c r="AU50" s="133">
        <f t="shared" ca="1" si="59"/>
        <v>0</v>
      </c>
      <c r="AV50" s="132">
        <f t="shared" ca="1" si="59"/>
        <v>0</v>
      </c>
      <c r="AW50" s="133">
        <f t="shared" ca="1" si="59"/>
        <v>0</v>
      </c>
      <c r="AX50" s="132">
        <f t="shared" ca="1" si="59"/>
        <v>0</v>
      </c>
      <c r="AY50" s="133">
        <f t="shared" ca="1" si="59"/>
        <v>0</v>
      </c>
      <c r="AZ50" s="132">
        <f t="shared" ca="1" si="59"/>
        <v>0</v>
      </c>
      <c r="BA50" s="133">
        <f t="shared" ca="1" si="59"/>
        <v>0</v>
      </c>
      <c r="BB50" s="132">
        <f t="shared" ca="1" si="59"/>
        <v>0</v>
      </c>
      <c r="BC50" s="133">
        <f t="shared" ca="1" si="59"/>
        <v>0</v>
      </c>
      <c r="BD50" s="132">
        <f t="shared" ca="1" si="60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61"/>
        <v>0</v>
      </c>
      <c r="BI50" s="133">
        <f t="shared" ca="1" si="54"/>
        <v>0</v>
      </c>
      <c r="BJ50" s="132">
        <f t="shared" ca="1" si="62"/>
        <v>0</v>
      </c>
      <c r="BK50" s="110">
        <f t="shared" ca="1" si="40"/>
        <v>6</v>
      </c>
      <c r="BL50" s="110">
        <f t="shared" ca="1" si="41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49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60</v>
      </c>
      <c r="BO50" s="194">
        <f t="shared" ca="1" si="42"/>
        <v>76.2</v>
      </c>
      <c r="BP50" s="195">
        <f t="shared" ca="1" si="43"/>
        <v>125.2</v>
      </c>
      <c r="BQ50" s="149">
        <f t="shared" ca="1" si="63"/>
        <v>2</v>
      </c>
      <c r="BR50" s="137">
        <f t="shared" ca="1" si="64"/>
        <v>15</v>
      </c>
      <c r="BS50" s="136">
        <f t="shared" ca="1" si="65"/>
        <v>12</v>
      </c>
      <c r="BT50" s="137">
        <f t="shared" ca="1" si="66"/>
        <v>0</v>
      </c>
      <c r="BU50" s="136">
        <f t="shared" ca="1" si="67"/>
        <v>0</v>
      </c>
      <c r="BV50" s="137">
        <f t="shared" ca="1" si="68"/>
        <v>0</v>
      </c>
      <c r="BW50" s="136">
        <f t="shared" ca="1" si="69"/>
        <v>0</v>
      </c>
      <c r="BX50" s="137">
        <f t="shared" ca="1" si="70"/>
        <v>0</v>
      </c>
      <c r="BY50" s="136">
        <f t="shared" ca="1" si="71"/>
        <v>0</v>
      </c>
      <c r="BZ50" s="137">
        <f t="shared" ca="1" si="72"/>
        <v>0</v>
      </c>
      <c r="CA50" s="136">
        <f t="shared" ca="1" si="73"/>
        <v>0</v>
      </c>
      <c r="CB50" s="137">
        <f t="shared" ca="1" si="74"/>
        <v>0</v>
      </c>
      <c r="CC50" s="136">
        <f t="shared" ca="1" si="75"/>
        <v>0</v>
      </c>
      <c r="CD50" s="137">
        <f t="shared" ca="1" si="76"/>
        <v>0</v>
      </c>
      <c r="CE50" s="136">
        <f t="shared" ca="1" si="77"/>
        <v>0</v>
      </c>
      <c r="CF50" s="137">
        <f t="shared" ca="1" si="78"/>
        <v>0</v>
      </c>
      <c r="CG50" s="136">
        <f t="shared" ca="1" si="79"/>
        <v>0</v>
      </c>
      <c r="CH50" s="137">
        <f t="shared" ca="1" si="80"/>
        <v>0</v>
      </c>
      <c r="CI50" s="136">
        <f t="shared" ca="1" si="81"/>
        <v>0</v>
      </c>
      <c r="CJ50" s="137">
        <f t="shared" ca="1" si="82"/>
        <v>0</v>
      </c>
      <c r="CK50" s="136">
        <f t="shared" ca="1" si="83"/>
        <v>0</v>
      </c>
      <c r="CL50" s="137">
        <f t="shared" ca="1" si="84"/>
        <v>0</v>
      </c>
      <c r="CM50" s="136">
        <f t="shared" ca="1" si="85"/>
        <v>0</v>
      </c>
      <c r="CN50" s="110">
        <f t="shared" ca="1" si="44"/>
        <v>12</v>
      </c>
      <c r="CO50" s="110">
        <f t="shared" ca="1" si="86"/>
        <v>119</v>
      </c>
      <c r="CP50" s="110">
        <f t="shared" ca="1" si="87"/>
        <v>120</v>
      </c>
      <c r="CQ50" s="198">
        <f t="shared" ca="1" si="88"/>
        <v>152.4</v>
      </c>
      <c r="CR50" s="199">
        <f t="shared" ca="1" si="89"/>
        <v>271.39999999999998</v>
      </c>
      <c r="CS50" s="215">
        <f t="shared" ca="1" si="50"/>
        <v>28</v>
      </c>
      <c r="CT50" s="216">
        <f t="shared" ca="1" si="45"/>
        <v>0</v>
      </c>
      <c r="CU50" s="217">
        <f ca="1">INDEX(INDIRECT(CU$1),MATCH($E50,INDIRECT($BQ$2))) + (CS50*30)/[1]PATRÓN!$N$4 - CT50</f>
        <v>3.8493150684931505</v>
      </c>
      <c r="CV50" s="217">
        <f ca="1">(CS50*6)/PATRÓN!$N$4</f>
        <v>0.46027397260273972</v>
      </c>
      <c r="CW50" s="216">
        <f t="shared" ca="1" si="46"/>
        <v>0</v>
      </c>
      <c r="CX50" s="219">
        <f t="shared" ca="1" si="47"/>
        <v>0</v>
      </c>
      <c r="CY50" s="230">
        <f t="shared" ca="1" si="48"/>
        <v>0</v>
      </c>
      <c r="CZ50" s="227">
        <f ca="1">(PATRÓN!$A$5*(CS50-CT50))/(PATRÓN!$N$4-30)*AM50</f>
        <v>137.28358208955223</v>
      </c>
      <c r="DA50" s="211">
        <f t="shared" ca="1" si="90"/>
        <v>-12.083582089552223</v>
      </c>
      <c r="DB50" s="211">
        <f t="shared" ca="1" si="49"/>
        <v>284.37313432835822</v>
      </c>
      <c r="DC50" s="212">
        <f t="shared" ca="1" si="91"/>
        <v>-12.973134328358242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57" t="s">
        <v>203</v>
      </c>
      <c r="G51" s="338" t="s">
        <v>4</v>
      </c>
      <c r="H51" s="338" t="s">
        <v>31</v>
      </c>
      <c r="I51" s="148" t="s">
        <v>242</v>
      </c>
      <c r="J51" s="148" t="s">
        <v>32</v>
      </c>
      <c r="K51" s="148" t="s">
        <v>32</v>
      </c>
      <c r="L51" s="337" t="s">
        <v>140</v>
      </c>
      <c r="M51" s="148" t="s">
        <v>140</v>
      </c>
      <c r="N51" s="148" t="s">
        <v>4</v>
      </c>
      <c r="O51" s="148" t="s">
        <v>4</v>
      </c>
      <c r="P51" s="148" t="s">
        <v>8</v>
      </c>
      <c r="Q51" s="148" t="s">
        <v>8</v>
      </c>
      <c r="R51" s="148" t="s">
        <v>8</v>
      </c>
      <c r="S51" s="148" t="s">
        <v>32</v>
      </c>
      <c r="T51" s="148" t="s">
        <v>32</v>
      </c>
      <c r="U51" s="148" t="s">
        <v>140</v>
      </c>
      <c r="V51" s="365"/>
      <c r="W51" s="365"/>
      <c r="X51" s="365"/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148" t="str">
        <f t="shared" ca="1" si="38"/>
        <v/>
      </c>
      <c r="AJ51" s="148"/>
      <c r="AK51" s="148"/>
      <c r="AL51" s="130"/>
      <c r="AM51" s="111">
        <f>VLOOKUP($E51,Plantilla!D:F,3,FALSE)</f>
        <v>1</v>
      </c>
      <c r="AN51" s="140">
        <f t="shared" ca="1" si="59"/>
        <v>0</v>
      </c>
      <c r="AO51" s="133">
        <f t="shared" ca="1" si="59"/>
        <v>2</v>
      </c>
      <c r="AP51" s="132">
        <f t="shared" ca="1" si="59"/>
        <v>4</v>
      </c>
      <c r="AQ51" s="133">
        <f t="shared" ca="1" si="59"/>
        <v>0</v>
      </c>
      <c r="AR51" s="132">
        <f t="shared" ca="1" si="59"/>
        <v>0</v>
      </c>
      <c r="AS51" s="133">
        <f t="shared" ca="1" si="59"/>
        <v>0</v>
      </c>
      <c r="AT51" s="132">
        <f t="shared" ca="1" si="59"/>
        <v>0</v>
      </c>
      <c r="AU51" s="133">
        <f t="shared" ca="1" si="59"/>
        <v>0</v>
      </c>
      <c r="AV51" s="132">
        <f t="shared" ca="1" si="59"/>
        <v>0</v>
      </c>
      <c r="AW51" s="133">
        <f t="shared" ca="1" si="59"/>
        <v>0</v>
      </c>
      <c r="AX51" s="132">
        <f t="shared" ca="1" si="59"/>
        <v>0</v>
      </c>
      <c r="AY51" s="133">
        <f t="shared" ca="1" si="59"/>
        <v>0</v>
      </c>
      <c r="AZ51" s="132">
        <f t="shared" ca="1" si="59"/>
        <v>0</v>
      </c>
      <c r="BA51" s="133">
        <f t="shared" ca="1" si="59"/>
        <v>0</v>
      </c>
      <c r="BB51" s="132">
        <f t="shared" ca="1" si="59"/>
        <v>0</v>
      </c>
      <c r="BC51" s="133">
        <f t="shared" ca="1" si="59"/>
        <v>0</v>
      </c>
      <c r="BD51" s="132">
        <f t="shared" ca="1" si="60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61"/>
        <v>0</v>
      </c>
      <c r="BI51" s="133">
        <f t="shared" ca="1" si="54"/>
        <v>0</v>
      </c>
      <c r="BJ51" s="132">
        <f t="shared" ca="1" si="62"/>
        <v>0</v>
      </c>
      <c r="BK51" s="110">
        <f t="shared" ca="1" si="40"/>
        <v>4</v>
      </c>
      <c r="BL51" s="110">
        <f t="shared" ca="1" si="41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14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40</v>
      </c>
      <c r="BO51" s="194">
        <f t="shared" ca="1" si="42"/>
        <v>50.8</v>
      </c>
      <c r="BP51" s="195">
        <f t="shared" ca="1" si="43"/>
        <v>64.8</v>
      </c>
      <c r="BQ51" s="149">
        <f t="shared" ca="1" si="63"/>
        <v>4</v>
      </c>
      <c r="BR51" s="137">
        <f t="shared" ca="1" si="64"/>
        <v>13</v>
      </c>
      <c r="BS51" s="136">
        <f t="shared" ca="1" si="65"/>
        <v>6</v>
      </c>
      <c r="BT51" s="137">
        <f t="shared" ca="1" si="66"/>
        <v>0</v>
      </c>
      <c r="BU51" s="136">
        <f t="shared" ca="1" si="67"/>
        <v>0</v>
      </c>
      <c r="BV51" s="137">
        <f t="shared" ca="1" si="68"/>
        <v>0</v>
      </c>
      <c r="BW51" s="136">
        <f t="shared" ca="1" si="69"/>
        <v>0</v>
      </c>
      <c r="BX51" s="137">
        <f t="shared" ca="1" si="70"/>
        <v>0</v>
      </c>
      <c r="BY51" s="136">
        <f t="shared" ca="1" si="71"/>
        <v>0</v>
      </c>
      <c r="BZ51" s="137">
        <f t="shared" ca="1" si="72"/>
        <v>0</v>
      </c>
      <c r="CA51" s="136">
        <f t="shared" ca="1" si="73"/>
        <v>0</v>
      </c>
      <c r="CB51" s="137">
        <f t="shared" ca="1" si="74"/>
        <v>0</v>
      </c>
      <c r="CC51" s="136">
        <f t="shared" ca="1" si="75"/>
        <v>0</v>
      </c>
      <c r="CD51" s="137">
        <f t="shared" ca="1" si="76"/>
        <v>0</v>
      </c>
      <c r="CE51" s="136">
        <f t="shared" ca="1" si="77"/>
        <v>0</v>
      </c>
      <c r="CF51" s="137">
        <f t="shared" ca="1" si="78"/>
        <v>0</v>
      </c>
      <c r="CG51" s="136">
        <f t="shared" ca="1" si="79"/>
        <v>0</v>
      </c>
      <c r="CH51" s="137">
        <f t="shared" ca="1" si="80"/>
        <v>0</v>
      </c>
      <c r="CI51" s="136">
        <f t="shared" ca="1" si="81"/>
        <v>0</v>
      </c>
      <c r="CJ51" s="137">
        <f t="shared" ca="1" si="82"/>
        <v>0</v>
      </c>
      <c r="CK51" s="136">
        <f t="shared" ca="1" si="83"/>
        <v>0</v>
      </c>
      <c r="CL51" s="137">
        <f t="shared" ca="1" si="84"/>
        <v>0</v>
      </c>
      <c r="CM51" s="136">
        <f t="shared" ca="1" si="85"/>
        <v>0</v>
      </c>
      <c r="CN51" s="110">
        <f t="shared" ca="1" si="44"/>
        <v>6</v>
      </c>
      <c r="CO51" s="110">
        <f t="shared" ca="1" si="86"/>
        <v>119</v>
      </c>
      <c r="CP51" s="110">
        <f t="shared" ca="1" si="87"/>
        <v>60</v>
      </c>
      <c r="CQ51" s="198">
        <f t="shared" ca="1" si="88"/>
        <v>76.199999999999989</v>
      </c>
      <c r="CR51" s="199">
        <f t="shared" ca="1" si="89"/>
        <v>195.2</v>
      </c>
      <c r="CS51" s="215">
        <f t="shared" ca="1" si="50"/>
        <v>15</v>
      </c>
      <c r="CT51" s="216">
        <f t="shared" ca="1" si="45"/>
        <v>3</v>
      </c>
      <c r="CU51" s="217">
        <f ca="1">INDEX(INDIRECT(CU$1),MATCH($E51,INDIRECT($BQ$2))) + (CS51*30)/[1]PATRÓN!$N$4 - CT51</f>
        <v>0.78082191780821919</v>
      </c>
      <c r="CV51" s="217">
        <f ca="1">(CS51*6)/PATRÓN!$N$4</f>
        <v>0.24657534246575341</v>
      </c>
      <c r="CW51" s="216">
        <f t="shared" ca="1" si="46"/>
        <v>0</v>
      </c>
      <c r="CX51" s="219">
        <f t="shared" ca="1" si="47"/>
        <v>0</v>
      </c>
      <c r="CY51" s="230">
        <f t="shared" ca="1" si="48"/>
        <v>0</v>
      </c>
      <c r="CZ51" s="227">
        <f ca="1">(PATRÓN!$A$5*(CS51-CT51))/(PATRÓN!$N$4-30)*AM51</f>
        <v>58.835820895522389</v>
      </c>
      <c r="DA51" s="211">
        <f t="shared" ca="1" si="90"/>
        <v>5.9641791044776085</v>
      </c>
      <c r="DB51" s="211">
        <f t="shared" ca="1" si="49"/>
        <v>210.82835820895525</v>
      </c>
      <c r="DC51" s="212">
        <f t="shared" ca="1" si="91"/>
        <v>-15.628358208955262</v>
      </c>
    </row>
    <row r="52" spans="1:13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204</v>
      </c>
      <c r="G52" s="338" t="s">
        <v>31</v>
      </c>
      <c r="H52" s="338" t="s">
        <v>31</v>
      </c>
      <c r="I52" s="338" t="s">
        <v>31</v>
      </c>
      <c r="J52" s="338" t="s">
        <v>4</v>
      </c>
      <c r="K52" s="338" t="s">
        <v>4</v>
      </c>
      <c r="L52" s="148" t="s">
        <v>8</v>
      </c>
      <c r="M52" s="338" t="s">
        <v>31</v>
      </c>
      <c r="N52" s="148" t="s">
        <v>31</v>
      </c>
      <c r="O52" s="148" t="s">
        <v>31</v>
      </c>
      <c r="P52" s="148" t="s">
        <v>32</v>
      </c>
      <c r="Q52" s="338" t="s">
        <v>140</v>
      </c>
      <c r="R52" s="338" t="s">
        <v>4</v>
      </c>
      <c r="S52" s="338" t="s">
        <v>4</v>
      </c>
      <c r="T52" s="148" t="s">
        <v>4</v>
      </c>
      <c r="U52" s="337" t="s">
        <v>31</v>
      </c>
      <c r="V52" s="148" t="s">
        <v>5</v>
      </c>
      <c r="W52" s="338" t="s">
        <v>4</v>
      </c>
      <c r="X52" s="338" t="s">
        <v>5</v>
      </c>
      <c r="Y52" s="148" t="s">
        <v>32</v>
      </c>
      <c r="Z52" s="148" t="s">
        <v>32</v>
      </c>
      <c r="AA52" s="148" t="s">
        <v>140</v>
      </c>
      <c r="AB52" s="148" t="s">
        <v>140</v>
      </c>
      <c r="AC52" s="148" t="s">
        <v>4</v>
      </c>
      <c r="AD52" s="338" t="s">
        <v>31</v>
      </c>
      <c r="AE52" s="148" t="s">
        <v>32</v>
      </c>
      <c r="AF52" s="148" t="s">
        <v>32</v>
      </c>
      <c r="AG52" s="148" t="s">
        <v>140</v>
      </c>
      <c r="AH52" s="148" t="s">
        <v>140</v>
      </c>
      <c r="AI52" s="148" t="str">
        <f t="shared" ca="1" si="38"/>
        <v/>
      </c>
      <c r="AJ52" s="148"/>
      <c r="AK52" s="148"/>
      <c r="AL52" s="130"/>
      <c r="AM52" s="111">
        <f>VLOOKUP($E52,Plantilla!D:F,3,FALSE)</f>
        <v>1</v>
      </c>
      <c r="AN52" s="140">
        <f t="shared" ca="1" si="59"/>
        <v>2</v>
      </c>
      <c r="AO52" s="133">
        <f t="shared" ca="1" si="59"/>
        <v>8</v>
      </c>
      <c r="AP52" s="132">
        <f t="shared" ca="1" si="59"/>
        <v>5</v>
      </c>
      <c r="AQ52" s="133">
        <f t="shared" ca="1" si="59"/>
        <v>0</v>
      </c>
      <c r="AR52" s="132">
        <f t="shared" ca="1" si="59"/>
        <v>0</v>
      </c>
      <c r="AS52" s="133">
        <f t="shared" ca="1" si="59"/>
        <v>0</v>
      </c>
      <c r="AT52" s="132">
        <f t="shared" ca="1" si="59"/>
        <v>0</v>
      </c>
      <c r="AU52" s="133">
        <f t="shared" ca="1" si="59"/>
        <v>0</v>
      </c>
      <c r="AV52" s="132">
        <f t="shared" ca="1" si="59"/>
        <v>0</v>
      </c>
      <c r="AW52" s="133">
        <f t="shared" ca="1" si="59"/>
        <v>0</v>
      </c>
      <c r="AX52" s="132">
        <f t="shared" ca="1" si="59"/>
        <v>0</v>
      </c>
      <c r="AY52" s="133">
        <f t="shared" ca="1" si="59"/>
        <v>0</v>
      </c>
      <c r="AZ52" s="132">
        <f t="shared" ca="1" si="59"/>
        <v>0</v>
      </c>
      <c r="BA52" s="133">
        <f t="shared" ca="1" si="59"/>
        <v>0</v>
      </c>
      <c r="BB52" s="132">
        <f t="shared" ca="1" si="59"/>
        <v>0</v>
      </c>
      <c r="BC52" s="133">
        <f t="shared" ca="1" si="59"/>
        <v>0</v>
      </c>
      <c r="BD52" s="132">
        <f t="shared" ca="1" si="60"/>
        <v>0</v>
      </c>
      <c r="BE52" s="133">
        <f t="shared" ref="BE52:BE58" ca="1" si="130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4"/>
        <v>0</v>
      </c>
      <c r="BG52" s="133">
        <f t="shared" ca="1" si="54"/>
        <v>0</v>
      </c>
      <c r="BH52" s="132">
        <f t="shared" ca="1" si="61"/>
        <v>0</v>
      </c>
      <c r="BI52" s="133">
        <f t="shared" ca="1" si="54"/>
        <v>0</v>
      </c>
      <c r="BJ52" s="132">
        <f t="shared" ca="1" si="62"/>
        <v>0</v>
      </c>
      <c r="BK52" s="110">
        <f t="shared" ca="1" si="40"/>
        <v>5</v>
      </c>
      <c r="BL52" s="110">
        <f t="shared" ca="1" si="41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70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50</v>
      </c>
      <c r="BO52" s="194">
        <f t="shared" ca="1" si="42"/>
        <v>63.5</v>
      </c>
      <c r="BP52" s="195">
        <f t="shared" ca="1" si="43"/>
        <v>133.5</v>
      </c>
      <c r="BQ52" s="149">
        <f t="shared" ca="1" si="63"/>
        <v>2</v>
      </c>
      <c r="BR52" s="137">
        <f t="shared" ca="1" si="64"/>
        <v>16</v>
      </c>
      <c r="BS52" s="136">
        <f t="shared" ca="1" si="65"/>
        <v>9</v>
      </c>
      <c r="BT52" s="137">
        <f t="shared" ca="1" si="66"/>
        <v>0</v>
      </c>
      <c r="BU52" s="136">
        <f t="shared" ca="1" si="67"/>
        <v>0</v>
      </c>
      <c r="BV52" s="137">
        <f t="shared" ca="1" si="68"/>
        <v>0</v>
      </c>
      <c r="BW52" s="136">
        <f t="shared" ca="1" si="69"/>
        <v>0</v>
      </c>
      <c r="BX52" s="137">
        <f t="shared" ca="1" si="70"/>
        <v>0</v>
      </c>
      <c r="BY52" s="136">
        <f t="shared" ca="1" si="71"/>
        <v>0</v>
      </c>
      <c r="BZ52" s="137">
        <f t="shared" ca="1" si="72"/>
        <v>0</v>
      </c>
      <c r="CA52" s="136">
        <f t="shared" ca="1" si="73"/>
        <v>0</v>
      </c>
      <c r="CB52" s="137">
        <f t="shared" ca="1" si="74"/>
        <v>0</v>
      </c>
      <c r="CC52" s="136">
        <f t="shared" ca="1" si="75"/>
        <v>0</v>
      </c>
      <c r="CD52" s="137">
        <f t="shared" ca="1" si="76"/>
        <v>0</v>
      </c>
      <c r="CE52" s="136">
        <f t="shared" ca="1" si="77"/>
        <v>0</v>
      </c>
      <c r="CF52" s="137">
        <f t="shared" ca="1" si="78"/>
        <v>0</v>
      </c>
      <c r="CG52" s="136">
        <f t="shared" ca="1" si="79"/>
        <v>5</v>
      </c>
      <c r="CH52" s="137">
        <f t="shared" ca="1" si="80"/>
        <v>0</v>
      </c>
      <c r="CI52" s="136">
        <f t="shared" ca="1" si="81"/>
        <v>0</v>
      </c>
      <c r="CJ52" s="137">
        <f t="shared" ca="1" si="82"/>
        <v>0</v>
      </c>
      <c r="CK52" s="136">
        <f t="shared" ca="1" si="83"/>
        <v>0</v>
      </c>
      <c r="CL52" s="137">
        <f t="shared" ca="1" si="84"/>
        <v>0</v>
      </c>
      <c r="CM52" s="136">
        <f t="shared" ca="1" si="85"/>
        <v>0</v>
      </c>
      <c r="CN52" s="110">
        <f t="shared" ca="1" si="44"/>
        <v>9</v>
      </c>
      <c r="CO52" s="110">
        <f t="shared" ca="1" si="86"/>
        <v>163.5</v>
      </c>
      <c r="CP52" s="110">
        <f t="shared" ca="1" si="87"/>
        <v>90</v>
      </c>
      <c r="CQ52" s="198">
        <f t="shared" ca="1" si="88"/>
        <v>114.3</v>
      </c>
      <c r="CR52" s="199">
        <f t="shared" ca="1" si="89"/>
        <v>277.8</v>
      </c>
      <c r="CS52" s="215">
        <f t="shared" ca="1" si="50"/>
        <v>28</v>
      </c>
      <c r="CT52" s="216">
        <f t="shared" ca="1" si="45"/>
        <v>1</v>
      </c>
      <c r="CU52" s="217">
        <f ca="1">INDEX(INDIRECT(CU$1),MATCH($E52,INDIRECT($BQ$2))) + (CS52*30)/[1]PATRÓN!$N$4 - CT52</f>
        <v>3.8493150684931505</v>
      </c>
      <c r="CV52" s="217">
        <f ca="1">(CS52*6)/PATRÓN!$N$4</f>
        <v>0.46027397260273972</v>
      </c>
      <c r="CW52" s="216">
        <f t="shared" ca="1" si="46"/>
        <v>0</v>
      </c>
      <c r="CX52" s="219">
        <f t="shared" ca="1" si="47"/>
        <v>0</v>
      </c>
      <c r="CY52" s="230">
        <f t="shared" ca="1" si="48"/>
        <v>0</v>
      </c>
      <c r="CZ52" s="227">
        <f ca="1">(PATRÓN!$A$5*(CS52-CT52))/(PATRÓN!$N$4-30)*AM52</f>
        <v>132.38059701492537</v>
      </c>
      <c r="DA52" s="211">
        <f t="shared" ca="1" si="90"/>
        <v>1.119402985074629</v>
      </c>
      <c r="DB52" s="211">
        <f t="shared" ca="1" si="49"/>
        <v>284.37313432835822</v>
      </c>
      <c r="DC52" s="212">
        <f t="shared" ca="1" si="91"/>
        <v>-6.5731343283582078</v>
      </c>
    </row>
    <row r="53" spans="1:13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207</v>
      </c>
      <c r="G53" s="148" t="s">
        <v>31</v>
      </c>
      <c r="H53" s="148" t="s">
        <v>31</v>
      </c>
      <c r="I53" s="275" t="s">
        <v>141</v>
      </c>
      <c r="J53" s="275" t="s">
        <v>141</v>
      </c>
      <c r="K53" s="275" t="s">
        <v>141</v>
      </c>
      <c r="L53" s="275" t="s">
        <v>141</v>
      </c>
      <c r="M53" s="275" t="s">
        <v>141</v>
      </c>
      <c r="N53" s="275" t="s">
        <v>141</v>
      </c>
      <c r="O53" s="275" t="s">
        <v>141</v>
      </c>
      <c r="P53" s="275" t="s">
        <v>141</v>
      </c>
      <c r="Q53" s="275" t="s">
        <v>141</v>
      </c>
      <c r="R53" s="275" t="s">
        <v>141</v>
      </c>
      <c r="S53" s="275" t="s">
        <v>141</v>
      </c>
      <c r="T53" s="275" t="s">
        <v>141</v>
      </c>
      <c r="U53" s="275" t="s">
        <v>141</v>
      </c>
      <c r="V53" s="275" t="s">
        <v>141</v>
      </c>
      <c r="W53" s="275" t="s">
        <v>141</v>
      </c>
      <c r="X53" s="275" t="s">
        <v>141</v>
      </c>
      <c r="Y53" s="275" t="s">
        <v>141</v>
      </c>
      <c r="Z53" s="275" t="s">
        <v>141</v>
      </c>
      <c r="AA53" s="275" t="s">
        <v>141</v>
      </c>
      <c r="AB53" s="275" t="s">
        <v>141</v>
      </c>
      <c r="AC53" s="275" t="s">
        <v>141</v>
      </c>
      <c r="AD53" s="275" t="s">
        <v>141</v>
      </c>
      <c r="AE53" s="275" t="s">
        <v>141</v>
      </c>
      <c r="AF53" s="275" t="s">
        <v>141</v>
      </c>
      <c r="AG53" s="275" t="s">
        <v>141</v>
      </c>
      <c r="AH53" s="275" t="s">
        <v>141</v>
      </c>
      <c r="AI53" s="148" t="str">
        <f t="shared" ca="1" si="38"/>
        <v/>
      </c>
      <c r="AJ53" s="148"/>
      <c r="AK53" s="148"/>
      <c r="AL53" s="130"/>
      <c r="AM53" s="111">
        <f>VLOOKUP($E53,Plantilla!D:F,3,FALSE)</f>
        <v>1</v>
      </c>
      <c r="AN53" s="140">
        <f t="shared" ca="1" si="59"/>
        <v>0</v>
      </c>
      <c r="AO53" s="133">
        <f t="shared" ca="1" si="59"/>
        <v>2</v>
      </c>
      <c r="AP53" s="132">
        <f t="shared" ca="1" si="59"/>
        <v>0</v>
      </c>
      <c r="AQ53" s="133">
        <f t="shared" ca="1" si="59"/>
        <v>0</v>
      </c>
      <c r="AR53" s="132">
        <f t="shared" ca="1" si="59"/>
        <v>0</v>
      </c>
      <c r="AS53" s="133">
        <f t="shared" ca="1" si="59"/>
        <v>0</v>
      </c>
      <c r="AT53" s="132">
        <f t="shared" ca="1" si="59"/>
        <v>0</v>
      </c>
      <c r="AU53" s="133">
        <f t="shared" ca="1" si="59"/>
        <v>0</v>
      </c>
      <c r="AV53" s="132">
        <f t="shared" ca="1" si="59"/>
        <v>0</v>
      </c>
      <c r="AW53" s="133">
        <f t="shared" ca="1" si="59"/>
        <v>0</v>
      </c>
      <c r="AX53" s="132">
        <f t="shared" ca="1" si="59"/>
        <v>0</v>
      </c>
      <c r="AY53" s="133">
        <f t="shared" ca="1" si="59"/>
        <v>0</v>
      </c>
      <c r="AZ53" s="132">
        <f t="shared" ca="1" si="59"/>
        <v>0</v>
      </c>
      <c r="BA53" s="133">
        <f t="shared" ca="1" si="59"/>
        <v>26</v>
      </c>
      <c r="BB53" s="132">
        <f t="shared" ca="1" si="59"/>
        <v>0</v>
      </c>
      <c r="BC53" s="133">
        <f t="shared" ref="BC53:BI53" ca="1" si="131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60"/>
        <v>0</v>
      </c>
      <c r="BE53" s="133">
        <f t="shared" ca="1" si="130"/>
        <v>0</v>
      </c>
      <c r="BF53" s="132">
        <f t="shared" ca="1" si="54"/>
        <v>0</v>
      </c>
      <c r="BG53" s="133">
        <f t="shared" ca="1" si="131"/>
        <v>0</v>
      </c>
      <c r="BH53" s="132">
        <f t="shared" ca="1" si="61"/>
        <v>0</v>
      </c>
      <c r="BI53" s="133">
        <f t="shared" ca="1" si="131"/>
        <v>0</v>
      </c>
      <c r="BJ53" s="132">
        <f t="shared" ca="1" si="62"/>
        <v>0</v>
      </c>
      <c r="BK53" s="110">
        <f t="shared" ca="1" si="40"/>
        <v>0</v>
      </c>
      <c r="BL53" s="110">
        <f t="shared" ca="1" si="41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143.48000000000002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2"/>
        <v>0</v>
      </c>
      <c r="BP53" s="195">
        <f t="shared" ca="1" si="43"/>
        <v>143.48000000000002</v>
      </c>
      <c r="BQ53" s="149">
        <f t="shared" ca="1" si="63"/>
        <v>0</v>
      </c>
      <c r="BR53" s="137">
        <f t="shared" ca="1" si="64"/>
        <v>11</v>
      </c>
      <c r="BS53" s="136">
        <f t="shared" ca="1" si="65"/>
        <v>7</v>
      </c>
      <c r="BT53" s="137">
        <f t="shared" ca="1" si="66"/>
        <v>0</v>
      </c>
      <c r="BU53" s="136">
        <f t="shared" ca="1" si="67"/>
        <v>0</v>
      </c>
      <c r="BV53" s="137">
        <f t="shared" ca="1" si="68"/>
        <v>0</v>
      </c>
      <c r="BW53" s="136">
        <f t="shared" ca="1" si="69"/>
        <v>0</v>
      </c>
      <c r="BX53" s="137">
        <f t="shared" ca="1" si="70"/>
        <v>0</v>
      </c>
      <c r="BY53" s="136">
        <f t="shared" ca="1" si="71"/>
        <v>0</v>
      </c>
      <c r="BZ53" s="137">
        <f t="shared" ca="1" si="72"/>
        <v>0</v>
      </c>
      <c r="CA53" s="136">
        <f t="shared" ca="1" si="73"/>
        <v>0</v>
      </c>
      <c r="CB53" s="137">
        <f t="shared" ca="1" si="74"/>
        <v>0</v>
      </c>
      <c r="CC53" s="136">
        <f t="shared" ca="1" si="75"/>
        <v>0</v>
      </c>
      <c r="CD53" s="137">
        <f t="shared" ca="1" si="76"/>
        <v>26</v>
      </c>
      <c r="CE53" s="136">
        <f t="shared" ca="1" si="77"/>
        <v>0</v>
      </c>
      <c r="CF53" s="137">
        <f t="shared" ca="1" si="78"/>
        <v>0</v>
      </c>
      <c r="CG53" s="136">
        <f t="shared" ca="1" si="79"/>
        <v>0</v>
      </c>
      <c r="CH53" s="137">
        <f t="shared" ca="1" si="80"/>
        <v>0</v>
      </c>
      <c r="CI53" s="136">
        <f t="shared" ca="1" si="81"/>
        <v>0</v>
      </c>
      <c r="CJ53" s="137">
        <f t="shared" ca="1" si="82"/>
        <v>0</v>
      </c>
      <c r="CK53" s="136">
        <f t="shared" ca="1" si="83"/>
        <v>0</v>
      </c>
      <c r="CL53" s="137">
        <f t="shared" ca="1" si="84"/>
        <v>0</v>
      </c>
      <c r="CM53" s="136">
        <f t="shared" ca="1" si="85"/>
        <v>0</v>
      </c>
      <c r="CN53" s="110">
        <f t="shared" ca="1" si="44"/>
        <v>8</v>
      </c>
      <c r="CO53" s="110">
        <f t="shared" ca="1" si="86"/>
        <v>206.48000000000002</v>
      </c>
      <c r="CP53" s="110">
        <f t="shared" ca="1" si="87"/>
        <v>70</v>
      </c>
      <c r="CQ53" s="198">
        <f t="shared" ca="1" si="88"/>
        <v>88.9</v>
      </c>
      <c r="CR53" s="199">
        <f t="shared" ca="1" si="89"/>
        <v>295.38</v>
      </c>
      <c r="CS53" s="215">
        <f t="shared" ca="1" si="50"/>
        <v>28</v>
      </c>
      <c r="CT53" s="216">
        <f t="shared" ca="1" si="45"/>
        <v>0</v>
      </c>
      <c r="CU53" s="217">
        <f ca="1">INDEX(INDIRECT(CU$1),MATCH($E53,INDIRECT($BQ$2))) + (CS53*30)/[1]PATRÓN!$N$4 - CT53</f>
        <v>4.8493150684931505</v>
      </c>
      <c r="CV53" s="217">
        <f ca="1">(CS53*6)/PATRÓN!$N$4</f>
        <v>0.46027397260273972</v>
      </c>
      <c r="CW53" s="216">
        <f t="shared" ca="1" si="46"/>
        <v>0</v>
      </c>
      <c r="CX53" s="219">
        <f t="shared" ca="1" si="47"/>
        <v>0</v>
      </c>
      <c r="CY53" s="230">
        <f t="shared" ca="1" si="48"/>
        <v>0</v>
      </c>
      <c r="CZ53" s="227">
        <f ca="1">(PATRÓN!$A$5*(CS53-CT53))/(PATRÓN!$N$4-30)*AM53</f>
        <v>137.28358208955223</v>
      </c>
      <c r="DA53" s="211">
        <f t="shared" ca="1" si="90"/>
        <v>6.1964179104477921</v>
      </c>
      <c r="DB53" s="211">
        <f t="shared" ca="1" si="49"/>
        <v>289.27611940298505</v>
      </c>
      <c r="DC53" s="212">
        <f t="shared" ca="1" si="91"/>
        <v>6.1038805970149497</v>
      </c>
    </row>
    <row r="54" spans="1:13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238</v>
      </c>
      <c r="G54" s="148" t="s">
        <v>31</v>
      </c>
      <c r="H54" s="148" t="s">
        <v>31</v>
      </c>
      <c r="I54" s="148" t="s">
        <v>4</v>
      </c>
      <c r="J54" s="148" t="s">
        <v>31</v>
      </c>
      <c r="K54" s="148" t="s">
        <v>31</v>
      </c>
      <c r="L54" s="148" t="s">
        <v>31</v>
      </c>
      <c r="M54" s="148" t="s">
        <v>31</v>
      </c>
      <c r="N54" s="148" t="s">
        <v>4</v>
      </c>
      <c r="O54" s="148" t="s">
        <v>4</v>
      </c>
      <c r="P54" s="148" t="s">
        <v>31</v>
      </c>
      <c r="Q54" s="148" t="s">
        <v>31</v>
      </c>
      <c r="R54" s="148" t="s">
        <v>32</v>
      </c>
      <c r="S54" s="148" t="s">
        <v>140</v>
      </c>
      <c r="T54" s="148" t="s">
        <v>4</v>
      </c>
      <c r="U54" s="148" t="s">
        <v>31</v>
      </c>
      <c r="V54" s="148" t="s">
        <v>31</v>
      </c>
      <c r="W54" s="148" t="s">
        <v>31</v>
      </c>
      <c r="X54" s="148" t="s">
        <v>4</v>
      </c>
      <c r="Y54" s="148" t="s">
        <v>31</v>
      </c>
      <c r="Z54" s="148" t="s">
        <v>4</v>
      </c>
      <c r="AA54" s="148" t="s">
        <v>4</v>
      </c>
      <c r="AB54" s="148" t="s">
        <v>31</v>
      </c>
      <c r="AC54" s="148" t="s">
        <v>32</v>
      </c>
      <c r="AD54" s="148" t="s">
        <v>32</v>
      </c>
      <c r="AE54" s="148" t="s">
        <v>140</v>
      </c>
      <c r="AF54" s="148" t="s">
        <v>140</v>
      </c>
      <c r="AG54" s="148" t="s">
        <v>4</v>
      </c>
      <c r="AH54" s="148" t="s">
        <v>31</v>
      </c>
      <c r="AI54" s="148" t="str">
        <f t="shared" ca="1" si="38"/>
        <v/>
      </c>
      <c r="AJ54" s="148"/>
      <c r="AK54" s="148"/>
      <c r="AL54" s="130"/>
      <c r="AM54" s="111">
        <f>VLOOKUP($E54,Plantilla!D:F,3,FALSE)</f>
        <v>1</v>
      </c>
      <c r="AN54" s="140">
        <f t="shared" ref="AN54:BC58" ca="1" si="132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132"/>
        <v>14</v>
      </c>
      <c r="AP54" s="132">
        <f t="shared" ca="1" si="132"/>
        <v>3</v>
      </c>
      <c r="AQ54" s="133">
        <f t="shared" ca="1" si="132"/>
        <v>0</v>
      </c>
      <c r="AR54" s="132">
        <f t="shared" ca="1" si="132"/>
        <v>0</v>
      </c>
      <c r="AS54" s="133">
        <f t="shared" ca="1" si="132"/>
        <v>0</v>
      </c>
      <c r="AT54" s="132">
        <f t="shared" ca="1" si="132"/>
        <v>0</v>
      </c>
      <c r="AU54" s="133">
        <f t="shared" ca="1" si="132"/>
        <v>0</v>
      </c>
      <c r="AV54" s="132">
        <f t="shared" ca="1" si="132"/>
        <v>0</v>
      </c>
      <c r="AW54" s="133">
        <f t="shared" ca="1" si="132"/>
        <v>0</v>
      </c>
      <c r="AX54" s="132">
        <f t="shared" ca="1" si="132"/>
        <v>0</v>
      </c>
      <c r="AY54" s="133">
        <f t="shared" ca="1" si="132"/>
        <v>0</v>
      </c>
      <c r="AZ54" s="132">
        <f t="shared" ca="1" si="132"/>
        <v>0</v>
      </c>
      <c r="BA54" s="133">
        <f t="shared" ca="1" si="132"/>
        <v>0</v>
      </c>
      <c r="BB54" s="132">
        <f t="shared" ca="1" si="132"/>
        <v>0</v>
      </c>
      <c r="BC54" s="133">
        <f t="shared" ca="1" si="132"/>
        <v>0</v>
      </c>
      <c r="BD54" s="132">
        <f t="shared" ca="1" si="60"/>
        <v>0</v>
      </c>
      <c r="BE54" s="133">
        <f t="shared" ca="1" si="130"/>
        <v>0</v>
      </c>
      <c r="BF54" s="132">
        <f t="shared" ca="1" si="54"/>
        <v>0</v>
      </c>
      <c r="BG54" s="133">
        <f t="shared" ca="1" si="54"/>
        <v>0</v>
      </c>
      <c r="BH54" s="132">
        <f t="shared" ca="1" si="61"/>
        <v>0</v>
      </c>
      <c r="BI54" s="133">
        <f t="shared" ca="1" si="54"/>
        <v>0</v>
      </c>
      <c r="BJ54" s="132">
        <f t="shared" ca="1" si="62"/>
        <v>0</v>
      </c>
      <c r="BK54" s="110">
        <f t="shared" ca="1" si="40"/>
        <v>3</v>
      </c>
      <c r="BL54" s="110">
        <f t="shared" ca="1" si="41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98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30</v>
      </c>
      <c r="BO54" s="194">
        <f t="shared" ca="1" si="42"/>
        <v>38.1</v>
      </c>
      <c r="BP54" s="195">
        <f t="shared" ca="1" si="43"/>
        <v>136.1</v>
      </c>
      <c r="BQ54" s="149">
        <f t="shared" ca="1" si="63"/>
        <v>0</v>
      </c>
      <c r="BR54" s="137">
        <f t="shared" ca="1" si="64"/>
        <v>26</v>
      </c>
      <c r="BS54" s="136">
        <f t="shared" ca="1" si="65"/>
        <v>7</v>
      </c>
      <c r="BT54" s="137">
        <f t="shared" ca="1" si="66"/>
        <v>0</v>
      </c>
      <c r="BU54" s="136">
        <f t="shared" ca="1" si="67"/>
        <v>0</v>
      </c>
      <c r="BV54" s="137">
        <f t="shared" ca="1" si="68"/>
        <v>0</v>
      </c>
      <c r="BW54" s="136">
        <f t="shared" ca="1" si="69"/>
        <v>0</v>
      </c>
      <c r="BX54" s="137">
        <f t="shared" ca="1" si="70"/>
        <v>0</v>
      </c>
      <c r="BY54" s="136">
        <f t="shared" ca="1" si="71"/>
        <v>0</v>
      </c>
      <c r="BZ54" s="137">
        <f t="shared" ca="1" si="72"/>
        <v>0</v>
      </c>
      <c r="CA54" s="136">
        <f t="shared" ca="1" si="73"/>
        <v>0</v>
      </c>
      <c r="CB54" s="137">
        <f t="shared" ca="1" si="74"/>
        <v>0</v>
      </c>
      <c r="CC54" s="136">
        <f t="shared" ca="1" si="75"/>
        <v>0</v>
      </c>
      <c r="CD54" s="137">
        <f t="shared" ca="1" si="76"/>
        <v>0</v>
      </c>
      <c r="CE54" s="136">
        <f t="shared" ca="1" si="77"/>
        <v>0</v>
      </c>
      <c r="CF54" s="137">
        <f t="shared" ca="1" si="78"/>
        <v>0</v>
      </c>
      <c r="CG54" s="136">
        <f t="shared" ca="1" si="79"/>
        <v>0</v>
      </c>
      <c r="CH54" s="137">
        <f t="shared" ca="1" si="80"/>
        <v>0</v>
      </c>
      <c r="CI54" s="136">
        <f t="shared" ca="1" si="81"/>
        <v>0</v>
      </c>
      <c r="CJ54" s="137">
        <f t="shared" ca="1" si="82"/>
        <v>0</v>
      </c>
      <c r="CK54" s="136">
        <f t="shared" ca="1" si="83"/>
        <v>0</v>
      </c>
      <c r="CL54" s="137">
        <f t="shared" ca="1" si="84"/>
        <v>0</v>
      </c>
      <c r="CM54" s="136">
        <f t="shared" ca="1" si="85"/>
        <v>0</v>
      </c>
      <c r="CN54" s="110">
        <f t="shared" ca="1" si="44"/>
        <v>7</v>
      </c>
      <c r="CO54" s="110">
        <f t="shared" ca="1" si="86"/>
        <v>182</v>
      </c>
      <c r="CP54" s="110">
        <f t="shared" ca="1" si="87"/>
        <v>70</v>
      </c>
      <c r="CQ54" s="198">
        <f t="shared" ca="1" si="88"/>
        <v>88.9</v>
      </c>
      <c r="CR54" s="199">
        <f t="shared" ca="1" si="89"/>
        <v>277.89999999999998</v>
      </c>
      <c r="CS54" s="215">
        <f t="shared" ca="1" si="50"/>
        <v>28</v>
      </c>
      <c r="CT54" s="216">
        <f t="shared" ca="1" si="45"/>
        <v>0</v>
      </c>
      <c r="CU54" s="217">
        <f ca="1">INDEX(INDIRECT(CU$1),MATCH($E54,INDIRECT($BQ$2))) + (CS54*30)/[1]PATRÓN!$N$4 - CT54</f>
        <v>4.8493150684931505</v>
      </c>
      <c r="CV54" s="217">
        <f ca="1">(CS54*6)/PATRÓN!$N$4</f>
        <v>0.46027397260273972</v>
      </c>
      <c r="CW54" s="216">
        <f t="shared" ca="1" si="46"/>
        <v>0</v>
      </c>
      <c r="CX54" s="219">
        <f t="shared" ca="1" si="47"/>
        <v>0</v>
      </c>
      <c r="CY54" s="230">
        <f t="shared" ca="1" si="48"/>
        <v>0</v>
      </c>
      <c r="CZ54" s="227">
        <f ca="1">(PATRÓN!$A$5*(CS54-CT54))/(PATRÓN!$N$4-30)*AM54</f>
        <v>137.28358208955223</v>
      </c>
      <c r="DA54" s="211">
        <f t="shared" ca="1" si="90"/>
        <v>-1.1835820895522318</v>
      </c>
      <c r="DB54" s="211">
        <f t="shared" ca="1" si="49"/>
        <v>289.27611940298505</v>
      </c>
      <c r="DC54" s="212">
        <f t="shared" ca="1" si="91"/>
        <v>-11.376119402985069</v>
      </c>
    </row>
    <row r="55" spans="1:13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57" t="s">
        <v>232</v>
      </c>
      <c r="G55" s="148" t="s">
        <v>69</v>
      </c>
      <c r="H55" s="338" t="s">
        <v>4</v>
      </c>
      <c r="I55" s="338" t="s">
        <v>4</v>
      </c>
      <c r="J55" s="148" t="s">
        <v>4</v>
      </c>
      <c r="K55" s="148" t="s">
        <v>4</v>
      </c>
      <c r="L55" s="148" t="s">
        <v>4</v>
      </c>
      <c r="M55" s="148" t="s">
        <v>4</v>
      </c>
      <c r="N55" s="337" t="s">
        <v>32</v>
      </c>
      <c r="O55" s="337" t="s">
        <v>140</v>
      </c>
      <c r="P55" s="148" t="s">
        <v>4</v>
      </c>
      <c r="Q55" s="338" t="s">
        <v>32</v>
      </c>
      <c r="R55" s="338" t="s">
        <v>140</v>
      </c>
      <c r="S55" s="337" t="s">
        <v>32</v>
      </c>
      <c r="T55" s="337" t="s">
        <v>140</v>
      </c>
      <c r="U55" s="337" t="s">
        <v>4</v>
      </c>
      <c r="V55" s="365"/>
      <c r="W55" s="365"/>
      <c r="X55" s="365"/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148" t="str">
        <f t="shared" ca="1" si="38"/>
        <v/>
      </c>
      <c r="AJ55" s="148"/>
      <c r="AK55" s="148"/>
      <c r="AL55" s="130"/>
      <c r="AM55" s="111">
        <f>VLOOKUP($E55,Plantilla!D:F,3,FALSE)</f>
        <v>1</v>
      </c>
      <c r="AN55" s="140">
        <f t="shared" ca="1" si="132"/>
        <v>0</v>
      </c>
      <c r="AO55" s="133">
        <f t="shared" ca="1" si="132"/>
        <v>0</v>
      </c>
      <c r="AP55" s="132">
        <f t="shared" ca="1" si="132"/>
        <v>3</v>
      </c>
      <c r="AQ55" s="133">
        <f t="shared" ca="1" si="132"/>
        <v>0</v>
      </c>
      <c r="AR55" s="132">
        <f t="shared" ca="1" si="132"/>
        <v>0</v>
      </c>
      <c r="AS55" s="133">
        <f t="shared" ca="1" si="132"/>
        <v>0</v>
      </c>
      <c r="AT55" s="132">
        <f t="shared" ca="1" si="132"/>
        <v>0</v>
      </c>
      <c r="AU55" s="133">
        <f t="shared" ca="1" si="132"/>
        <v>0</v>
      </c>
      <c r="AV55" s="132">
        <f t="shared" ca="1" si="132"/>
        <v>1</v>
      </c>
      <c r="AW55" s="133">
        <f t="shared" ca="1" si="132"/>
        <v>0</v>
      </c>
      <c r="AX55" s="132">
        <f t="shared" ca="1" si="132"/>
        <v>0</v>
      </c>
      <c r="AY55" s="133">
        <f t="shared" ca="1" si="132"/>
        <v>0</v>
      </c>
      <c r="AZ55" s="132">
        <f t="shared" ca="1" si="132"/>
        <v>0</v>
      </c>
      <c r="BA55" s="133">
        <f t="shared" ca="1" si="132"/>
        <v>0</v>
      </c>
      <c r="BB55" s="132">
        <f t="shared" ca="1" si="132"/>
        <v>0</v>
      </c>
      <c r="BC55" s="133">
        <f t="shared" ca="1" si="132"/>
        <v>0</v>
      </c>
      <c r="BD55" s="132">
        <f t="shared" ca="1" si="60"/>
        <v>0</v>
      </c>
      <c r="BE55" s="133">
        <f t="shared" ca="1" si="130"/>
        <v>0</v>
      </c>
      <c r="BF55" s="132">
        <f t="shared" ca="1" si="54"/>
        <v>0</v>
      </c>
      <c r="BG55" s="133">
        <f t="shared" ca="1" si="54"/>
        <v>0</v>
      </c>
      <c r="BH55" s="132">
        <f t="shared" ca="1" si="61"/>
        <v>0</v>
      </c>
      <c r="BI55" s="133">
        <f t="shared" ca="1" si="54"/>
        <v>0</v>
      </c>
      <c r="BJ55" s="132">
        <f t="shared" ca="1" si="62"/>
        <v>0</v>
      </c>
      <c r="BK55" s="110">
        <f t="shared" ca="1" si="40"/>
        <v>3</v>
      </c>
      <c r="BL55" s="110">
        <f t="shared" ca="1" si="41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7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30</v>
      </c>
      <c r="BO55" s="194">
        <f t="shared" ca="1" si="42"/>
        <v>38.1</v>
      </c>
      <c r="BP55" s="195">
        <f t="shared" ca="1" si="43"/>
        <v>45.1</v>
      </c>
      <c r="BQ55" s="149">
        <f t="shared" ca="1" si="63"/>
        <v>3</v>
      </c>
      <c r="BR55" s="137">
        <f t="shared" ca="1" si="64"/>
        <v>0</v>
      </c>
      <c r="BS55" s="136">
        <f t="shared" ca="1" si="65"/>
        <v>4</v>
      </c>
      <c r="BT55" s="137">
        <f t="shared" ca="1" si="66"/>
        <v>0</v>
      </c>
      <c r="BU55" s="136">
        <f t="shared" ca="1" si="67"/>
        <v>0</v>
      </c>
      <c r="BV55" s="137">
        <f t="shared" ca="1" si="68"/>
        <v>0</v>
      </c>
      <c r="BW55" s="136">
        <f t="shared" ca="1" si="69"/>
        <v>0</v>
      </c>
      <c r="BX55" s="137">
        <f t="shared" ca="1" si="70"/>
        <v>0</v>
      </c>
      <c r="BY55" s="136">
        <f t="shared" ca="1" si="71"/>
        <v>1</v>
      </c>
      <c r="BZ55" s="137">
        <f t="shared" ca="1" si="72"/>
        <v>0</v>
      </c>
      <c r="CA55" s="136">
        <f t="shared" ca="1" si="73"/>
        <v>0</v>
      </c>
      <c r="CB55" s="137">
        <f t="shared" ca="1" si="74"/>
        <v>0</v>
      </c>
      <c r="CC55" s="136">
        <f t="shared" ca="1" si="75"/>
        <v>0</v>
      </c>
      <c r="CD55" s="137">
        <f t="shared" ca="1" si="76"/>
        <v>22</v>
      </c>
      <c r="CE55" s="136">
        <f t="shared" ca="1" si="77"/>
        <v>0</v>
      </c>
      <c r="CF55" s="137">
        <f t="shared" ca="1" si="78"/>
        <v>0</v>
      </c>
      <c r="CG55" s="136">
        <f t="shared" ca="1" si="79"/>
        <v>0</v>
      </c>
      <c r="CH55" s="137">
        <f t="shared" ca="1" si="80"/>
        <v>0</v>
      </c>
      <c r="CI55" s="136">
        <f t="shared" ca="1" si="81"/>
        <v>0</v>
      </c>
      <c r="CJ55" s="137">
        <f t="shared" ca="1" si="82"/>
        <v>0</v>
      </c>
      <c r="CK55" s="136">
        <f t="shared" ca="1" si="83"/>
        <v>0</v>
      </c>
      <c r="CL55" s="137">
        <f t="shared" ca="1" si="84"/>
        <v>0</v>
      </c>
      <c r="CM55" s="136">
        <f t="shared" ca="1" si="85"/>
        <v>0</v>
      </c>
      <c r="CN55" s="110">
        <f t="shared" ca="1" si="44"/>
        <v>4</v>
      </c>
      <c r="CO55" s="110">
        <f t="shared" ca="1" si="86"/>
        <v>137.56</v>
      </c>
      <c r="CP55" s="110">
        <f t="shared" ca="1" si="87"/>
        <v>40</v>
      </c>
      <c r="CQ55" s="198">
        <f t="shared" ca="1" si="88"/>
        <v>50.8</v>
      </c>
      <c r="CR55" s="199">
        <f t="shared" ca="1" si="89"/>
        <v>195.35999999999999</v>
      </c>
      <c r="CS55" s="215">
        <f t="shared" ca="1" si="50"/>
        <v>15</v>
      </c>
      <c r="CT55" s="216">
        <f t="shared" ca="1" si="45"/>
        <v>0</v>
      </c>
      <c r="CU55" s="217">
        <f ca="1">INDEX(INDIRECT(CU$1),MATCH($E55,INDIRECT($BQ$2))) + (CS55*30)/[1]PATRÓN!$N$4 - CT55</f>
        <v>3.7808219178082192</v>
      </c>
      <c r="CV55" s="217">
        <f ca="1">(CS55*6)/PATRÓN!$N$4</f>
        <v>0.24657534246575341</v>
      </c>
      <c r="CW55" s="216">
        <f t="shared" ca="1" si="46"/>
        <v>0</v>
      </c>
      <c r="CX55" s="219">
        <f t="shared" ca="1" si="47"/>
        <v>0</v>
      </c>
      <c r="CY55" s="230">
        <f t="shared" ca="1" si="48"/>
        <v>0</v>
      </c>
      <c r="CZ55" s="227">
        <f ca="1">(PATRÓN!$A$5*(CS55-CT55))/(PATRÓN!$N$4-30)*AM55</f>
        <v>73.544776119402982</v>
      </c>
      <c r="DA55" s="211">
        <f t="shared" ca="1" si="90"/>
        <v>-28.444776119402981</v>
      </c>
      <c r="DB55" s="211">
        <f t="shared" ca="1" si="49"/>
        <v>225.53731343283584</v>
      </c>
      <c r="DC55" s="212">
        <f t="shared" ca="1" si="91"/>
        <v>-30.177313432835859</v>
      </c>
    </row>
    <row r="56" spans="1:137" ht="33.75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57" t="s">
        <v>229</v>
      </c>
      <c r="G56" s="338" t="s">
        <v>4</v>
      </c>
      <c r="H56" s="338" t="s">
        <v>4</v>
      </c>
      <c r="I56" s="148" t="s">
        <v>32</v>
      </c>
      <c r="J56" s="148" t="s">
        <v>32</v>
      </c>
      <c r="K56" s="148" t="s">
        <v>140</v>
      </c>
      <c r="L56" s="148" t="s">
        <v>140</v>
      </c>
      <c r="M56" s="148" t="s">
        <v>4</v>
      </c>
      <c r="N56" s="338" t="s">
        <v>31</v>
      </c>
      <c r="O56" s="338" t="s">
        <v>31</v>
      </c>
      <c r="P56" s="337" t="s">
        <v>31</v>
      </c>
      <c r="Q56" s="338" t="s">
        <v>31</v>
      </c>
      <c r="R56" s="148" t="s">
        <v>31</v>
      </c>
      <c r="S56" s="148" t="s">
        <v>8</v>
      </c>
      <c r="T56" s="148" t="s">
        <v>8</v>
      </c>
      <c r="U56" s="148" t="s">
        <v>4</v>
      </c>
      <c r="V56" s="148" t="s">
        <v>4</v>
      </c>
      <c r="W56" s="148" t="s">
        <v>31</v>
      </c>
      <c r="X56" s="148" t="s">
        <v>31</v>
      </c>
      <c r="Y56" s="148" t="s">
        <v>4</v>
      </c>
      <c r="Z56" s="148" t="s">
        <v>4</v>
      </c>
      <c r="AA56" s="148" t="s">
        <v>31</v>
      </c>
      <c r="AB56" s="148" t="s">
        <v>32</v>
      </c>
      <c r="AC56" s="148" t="s">
        <v>32</v>
      </c>
      <c r="AD56" s="148" t="s">
        <v>140</v>
      </c>
      <c r="AE56" s="148" t="s">
        <v>140</v>
      </c>
      <c r="AF56" s="148" t="s">
        <v>4</v>
      </c>
      <c r="AG56" s="148" t="s">
        <v>4</v>
      </c>
      <c r="AH56" s="148" t="s">
        <v>31</v>
      </c>
      <c r="AI56" s="148" t="str">
        <f t="shared" ca="1" si="38"/>
        <v/>
      </c>
      <c r="AJ56" s="148"/>
      <c r="AK56" s="148"/>
      <c r="AL56" s="130"/>
      <c r="AM56" s="111">
        <f>VLOOKUP($E56,Plantilla!D:F,3,FALSE)</f>
        <v>1</v>
      </c>
      <c r="AN56" s="140">
        <f t="shared" ca="1" si="132"/>
        <v>0</v>
      </c>
      <c r="AO56" s="133">
        <f t="shared" ca="1" si="132"/>
        <v>9</v>
      </c>
      <c r="AP56" s="132">
        <f t="shared" ca="1" si="132"/>
        <v>4</v>
      </c>
      <c r="AQ56" s="133">
        <f t="shared" ca="1" si="132"/>
        <v>0</v>
      </c>
      <c r="AR56" s="132">
        <f t="shared" ca="1" si="132"/>
        <v>0</v>
      </c>
      <c r="AS56" s="133">
        <f t="shared" ca="1" si="132"/>
        <v>0</v>
      </c>
      <c r="AT56" s="132">
        <f t="shared" ca="1" si="132"/>
        <v>0</v>
      </c>
      <c r="AU56" s="133">
        <f t="shared" ca="1" si="132"/>
        <v>0</v>
      </c>
      <c r="AV56" s="132">
        <f t="shared" ca="1" si="132"/>
        <v>0</v>
      </c>
      <c r="AW56" s="133">
        <f t="shared" ca="1" si="132"/>
        <v>0</v>
      </c>
      <c r="AX56" s="132">
        <f t="shared" ca="1" si="132"/>
        <v>0</v>
      </c>
      <c r="AY56" s="133">
        <f t="shared" ca="1" si="132"/>
        <v>0</v>
      </c>
      <c r="AZ56" s="132">
        <f t="shared" ca="1" si="132"/>
        <v>0</v>
      </c>
      <c r="BA56" s="133">
        <f t="shared" ca="1" si="132"/>
        <v>0</v>
      </c>
      <c r="BB56" s="132">
        <f t="shared" ca="1" si="132"/>
        <v>0</v>
      </c>
      <c r="BC56" s="133">
        <f t="shared" ca="1" si="132"/>
        <v>0</v>
      </c>
      <c r="BD56" s="132">
        <f t="shared" ca="1" si="60"/>
        <v>0</v>
      </c>
      <c r="BE56" s="133">
        <f t="shared" ca="1" si="130"/>
        <v>0</v>
      </c>
      <c r="BF56" s="132">
        <f t="shared" ca="1" si="54"/>
        <v>0</v>
      </c>
      <c r="BG56" s="133">
        <f t="shared" ca="1" si="54"/>
        <v>0</v>
      </c>
      <c r="BH56" s="132">
        <f t="shared" ca="1" si="61"/>
        <v>0</v>
      </c>
      <c r="BI56" s="133">
        <f t="shared" ca="1" si="54"/>
        <v>0</v>
      </c>
      <c r="BJ56" s="132">
        <f t="shared" ca="1" si="62"/>
        <v>0</v>
      </c>
      <c r="BK56" s="110">
        <f t="shared" ca="1" si="40"/>
        <v>4</v>
      </c>
      <c r="BL56" s="110">
        <f t="shared" ca="1" si="41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63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40</v>
      </c>
      <c r="BO56" s="194">
        <f t="shared" ca="1" si="42"/>
        <v>50.8</v>
      </c>
      <c r="BP56" s="195">
        <f t="shared" ca="1" si="43"/>
        <v>113.8</v>
      </c>
      <c r="BQ56" s="149">
        <f t="shared" ca="1" si="63"/>
        <v>0</v>
      </c>
      <c r="BR56" s="137">
        <f t="shared" ca="1" si="64"/>
        <v>14</v>
      </c>
      <c r="BS56" s="136">
        <f t="shared" ca="1" si="65"/>
        <v>6</v>
      </c>
      <c r="BT56" s="137">
        <f t="shared" ca="1" si="66"/>
        <v>0</v>
      </c>
      <c r="BU56" s="136">
        <f t="shared" ca="1" si="67"/>
        <v>0</v>
      </c>
      <c r="BV56" s="137">
        <f t="shared" ca="1" si="68"/>
        <v>0</v>
      </c>
      <c r="BW56" s="136">
        <f t="shared" ca="1" si="69"/>
        <v>0</v>
      </c>
      <c r="BX56" s="137">
        <f t="shared" ca="1" si="70"/>
        <v>0</v>
      </c>
      <c r="BY56" s="136">
        <f t="shared" ca="1" si="71"/>
        <v>0</v>
      </c>
      <c r="BZ56" s="137">
        <f t="shared" ca="1" si="72"/>
        <v>0</v>
      </c>
      <c r="CA56" s="136">
        <f t="shared" ca="1" si="73"/>
        <v>0</v>
      </c>
      <c r="CB56" s="137">
        <f t="shared" ca="1" si="74"/>
        <v>0</v>
      </c>
      <c r="CC56" s="136">
        <f t="shared" ca="1" si="75"/>
        <v>0</v>
      </c>
      <c r="CD56" s="137">
        <f t="shared" ca="1" si="76"/>
        <v>0</v>
      </c>
      <c r="CE56" s="136">
        <f t="shared" ca="1" si="77"/>
        <v>0</v>
      </c>
      <c r="CF56" s="137">
        <f t="shared" ca="1" si="78"/>
        <v>0</v>
      </c>
      <c r="CG56" s="136">
        <f t="shared" ca="1" si="79"/>
        <v>0</v>
      </c>
      <c r="CH56" s="137">
        <f t="shared" ca="1" si="80"/>
        <v>0</v>
      </c>
      <c r="CI56" s="136">
        <f t="shared" ca="1" si="81"/>
        <v>0</v>
      </c>
      <c r="CJ56" s="137">
        <f t="shared" ca="1" si="82"/>
        <v>0</v>
      </c>
      <c r="CK56" s="136">
        <f t="shared" ca="1" si="83"/>
        <v>0</v>
      </c>
      <c r="CL56" s="137">
        <f t="shared" ca="1" si="84"/>
        <v>0</v>
      </c>
      <c r="CM56" s="136">
        <f t="shared" ca="1" si="85"/>
        <v>0</v>
      </c>
      <c r="CN56" s="110">
        <f t="shared" ca="1" si="44"/>
        <v>6</v>
      </c>
      <c r="CO56" s="110">
        <f t="shared" ca="1" si="86"/>
        <v>98</v>
      </c>
      <c r="CP56" s="110">
        <f t="shared" ca="1" si="87"/>
        <v>60</v>
      </c>
      <c r="CQ56" s="198">
        <f t="shared" ca="1" si="88"/>
        <v>76.199999999999989</v>
      </c>
      <c r="CR56" s="199">
        <f t="shared" ca="1" si="89"/>
        <v>188.2</v>
      </c>
      <c r="CS56" s="215">
        <f t="shared" ca="1" si="50"/>
        <v>28</v>
      </c>
      <c r="CT56" s="216">
        <f t="shared" ca="1" si="45"/>
        <v>2</v>
      </c>
      <c r="CU56" s="217">
        <f ca="1">INDEX(INDIRECT(CU$1),MATCH($E56,INDIRECT($BQ$2))) + (CS56*30)/[1]PATRÓN!$N$4 - CT56</f>
        <v>1.6164383561643834</v>
      </c>
      <c r="CV56" s="217">
        <f ca="1">(CS56*6)/PATRÓN!$N$4</f>
        <v>0.46027397260273972</v>
      </c>
      <c r="CW56" s="216">
        <f t="shared" ca="1" si="46"/>
        <v>0</v>
      </c>
      <c r="CX56" s="219">
        <f t="shared" ca="1" si="47"/>
        <v>0</v>
      </c>
      <c r="CY56" s="230">
        <f t="shared" ca="1" si="48"/>
        <v>0</v>
      </c>
      <c r="CZ56" s="227">
        <f ca="1">(PATRÓN!$A$5*(CS56-CT56))/(PATRÓN!$N$4-30)*AM56</f>
        <v>127.4776119402985</v>
      </c>
      <c r="DA56" s="211">
        <f t="shared" ca="1" si="90"/>
        <v>-13.677611940298505</v>
      </c>
      <c r="DB56" s="211">
        <f t="shared" ca="1" si="49"/>
        <v>205.92537313432837</v>
      </c>
      <c r="DC56" s="212">
        <f t="shared" ca="1" si="91"/>
        <v>-17.725373134328379</v>
      </c>
    </row>
    <row r="57" spans="1:137" ht="33.75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57" t="s">
        <v>241</v>
      </c>
      <c r="G57" s="148" t="s">
        <v>4</v>
      </c>
      <c r="H57" s="148" t="s">
        <v>4</v>
      </c>
      <c r="I57" s="148" t="s">
        <v>208</v>
      </c>
      <c r="J57" s="148" t="s">
        <v>4</v>
      </c>
      <c r="K57" s="148" t="s">
        <v>4</v>
      </c>
      <c r="L57" s="148" t="s">
        <v>4</v>
      </c>
      <c r="M57" s="148" t="s">
        <v>4</v>
      </c>
      <c r="N57" s="148" t="s">
        <v>69</v>
      </c>
      <c r="O57" s="148" t="s">
        <v>69</v>
      </c>
      <c r="P57" s="148" t="s">
        <v>4</v>
      </c>
      <c r="Q57" s="148" t="s">
        <v>4</v>
      </c>
      <c r="R57" s="148" t="s">
        <v>69</v>
      </c>
      <c r="S57" s="148" t="s">
        <v>69</v>
      </c>
      <c r="T57" s="148" t="s">
        <v>69</v>
      </c>
      <c r="U57" s="148" t="s">
        <v>225</v>
      </c>
      <c r="V57" s="365"/>
      <c r="W57" s="365"/>
      <c r="X57" s="365"/>
      <c r="Y57" s="365"/>
      <c r="Z57" s="365"/>
      <c r="AA57" s="365"/>
      <c r="AB57" s="365"/>
      <c r="AC57" s="365"/>
      <c r="AD57" s="365"/>
      <c r="AE57" s="365"/>
      <c r="AF57" s="365"/>
      <c r="AG57" s="365"/>
      <c r="AH57" s="365"/>
      <c r="AI57" s="148" t="str">
        <f t="shared" ca="1" si="38"/>
        <v/>
      </c>
      <c r="AJ57" s="148"/>
      <c r="AK57" s="148"/>
      <c r="AL57" s="130"/>
      <c r="AM57" s="111">
        <f>VLOOKUP($E57,Plantilla!D:F,3,FALSE)</f>
        <v>1</v>
      </c>
      <c r="AN57" s="140">
        <f t="shared" ca="1" si="132"/>
        <v>0</v>
      </c>
      <c r="AO57" s="133">
        <f t="shared" ca="1" si="132"/>
        <v>0</v>
      </c>
      <c r="AP57" s="132">
        <f t="shared" ca="1" si="132"/>
        <v>0</v>
      </c>
      <c r="AQ57" s="133">
        <f t="shared" ca="1" si="132"/>
        <v>0</v>
      </c>
      <c r="AR57" s="132">
        <f t="shared" ca="1" si="132"/>
        <v>0</v>
      </c>
      <c r="AS57" s="133">
        <f t="shared" ca="1" si="132"/>
        <v>0</v>
      </c>
      <c r="AT57" s="132">
        <f t="shared" ca="1" si="132"/>
        <v>0</v>
      </c>
      <c r="AU57" s="133">
        <f t="shared" ca="1" si="132"/>
        <v>0</v>
      </c>
      <c r="AV57" s="132">
        <f t="shared" ca="1" si="132"/>
        <v>5</v>
      </c>
      <c r="AW57" s="133">
        <f t="shared" ca="1" si="132"/>
        <v>0</v>
      </c>
      <c r="AX57" s="132">
        <f t="shared" ca="1" si="132"/>
        <v>0</v>
      </c>
      <c r="AY57" s="133">
        <f t="shared" ca="1" si="132"/>
        <v>0</v>
      </c>
      <c r="AZ57" s="132">
        <f t="shared" ca="1" si="132"/>
        <v>0</v>
      </c>
      <c r="BA57" s="133">
        <f t="shared" ca="1" si="132"/>
        <v>0</v>
      </c>
      <c r="BB57" s="132">
        <f t="shared" ca="1" si="132"/>
        <v>0</v>
      </c>
      <c r="BC57" s="133">
        <f t="shared" ca="1" si="132"/>
        <v>0</v>
      </c>
      <c r="BD57" s="132">
        <f t="shared" ca="1" si="60"/>
        <v>0</v>
      </c>
      <c r="BE57" s="133">
        <f t="shared" ca="1" si="130"/>
        <v>0</v>
      </c>
      <c r="BF57" s="132">
        <f t="shared" ca="1" si="54"/>
        <v>0</v>
      </c>
      <c r="BG57" s="133">
        <f t="shared" ca="1" si="54"/>
        <v>0</v>
      </c>
      <c r="BH57" s="132">
        <f t="shared" ca="1" si="61"/>
        <v>0</v>
      </c>
      <c r="BI57" s="133">
        <f t="shared" ca="1" si="54"/>
        <v>0</v>
      </c>
      <c r="BJ57" s="132">
        <f t="shared" ca="1" si="62"/>
        <v>0</v>
      </c>
      <c r="BK57" s="110">
        <f t="shared" ca="1" si="40"/>
        <v>0</v>
      </c>
      <c r="BL57" s="110">
        <f t="shared" ca="1" si="41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35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2"/>
        <v>0</v>
      </c>
      <c r="BP57" s="195">
        <f t="shared" ca="1" si="43"/>
        <v>35</v>
      </c>
      <c r="BQ57" s="149">
        <f t="shared" ca="1" si="63"/>
        <v>0</v>
      </c>
      <c r="BR57" s="137">
        <f t="shared" ca="1" si="64"/>
        <v>7</v>
      </c>
      <c r="BS57" s="136">
        <f t="shared" ca="1" si="65"/>
        <v>5</v>
      </c>
      <c r="BT57" s="137">
        <f t="shared" ca="1" si="66"/>
        <v>0</v>
      </c>
      <c r="BU57" s="136">
        <f t="shared" ca="1" si="67"/>
        <v>0</v>
      </c>
      <c r="BV57" s="137">
        <f t="shared" ca="1" si="68"/>
        <v>0</v>
      </c>
      <c r="BW57" s="136">
        <f t="shared" ca="1" si="69"/>
        <v>0</v>
      </c>
      <c r="BX57" s="137">
        <f t="shared" ca="1" si="70"/>
        <v>0</v>
      </c>
      <c r="BY57" s="136">
        <f t="shared" ca="1" si="71"/>
        <v>5</v>
      </c>
      <c r="BZ57" s="137">
        <f t="shared" ca="1" si="72"/>
        <v>0</v>
      </c>
      <c r="CA57" s="136">
        <f t="shared" ca="1" si="73"/>
        <v>0</v>
      </c>
      <c r="CB57" s="137">
        <f t="shared" ca="1" si="74"/>
        <v>0</v>
      </c>
      <c r="CC57" s="136">
        <f t="shared" ca="1" si="75"/>
        <v>0</v>
      </c>
      <c r="CD57" s="137">
        <f t="shared" ca="1" si="76"/>
        <v>0</v>
      </c>
      <c r="CE57" s="136">
        <f t="shared" ca="1" si="77"/>
        <v>0</v>
      </c>
      <c r="CF57" s="137">
        <f t="shared" ca="1" si="78"/>
        <v>0</v>
      </c>
      <c r="CG57" s="136">
        <f t="shared" ca="1" si="79"/>
        <v>0</v>
      </c>
      <c r="CH57" s="137">
        <f t="shared" ca="1" si="80"/>
        <v>0</v>
      </c>
      <c r="CI57" s="136">
        <f t="shared" ca="1" si="81"/>
        <v>0</v>
      </c>
      <c r="CJ57" s="137">
        <f t="shared" ca="1" si="82"/>
        <v>0</v>
      </c>
      <c r="CK57" s="136">
        <f t="shared" ca="1" si="83"/>
        <v>0</v>
      </c>
      <c r="CL57" s="137">
        <f t="shared" ca="1" si="84"/>
        <v>0</v>
      </c>
      <c r="CM57" s="136">
        <f t="shared" ca="1" si="85"/>
        <v>0</v>
      </c>
      <c r="CN57" s="110">
        <f t="shared" ca="1" si="44"/>
        <v>5</v>
      </c>
      <c r="CO57" s="110">
        <f t="shared" ca="1" si="86"/>
        <v>84</v>
      </c>
      <c r="CP57" s="110">
        <f t="shared" ca="1" si="87"/>
        <v>50</v>
      </c>
      <c r="CQ57" s="198">
        <f t="shared" ca="1" si="88"/>
        <v>63.5</v>
      </c>
      <c r="CR57" s="199">
        <f t="shared" ca="1" si="89"/>
        <v>147.5</v>
      </c>
      <c r="CS57" s="215">
        <f t="shared" ca="1" si="50"/>
        <v>15</v>
      </c>
      <c r="CT57" s="216">
        <f t="shared" ca="1" si="45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0.24657534246575341</v>
      </c>
      <c r="CW57" s="216">
        <f t="shared" ca="1" si="46"/>
        <v>0</v>
      </c>
      <c r="CX57" s="219">
        <f t="shared" ca="1" si="47"/>
        <v>0</v>
      </c>
      <c r="CY57" s="230">
        <f t="shared" ca="1" si="48"/>
        <v>0</v>
      </c>
      <c r="CZ57" s="227">
        <f ca="1">(PATRÓN!$A$5*(CS57-CT57))/(PATRÓN!$N$4-30)*AM57</f>
        <v>73.544776119402982</v>
      </c>
      <c r="DA57" s="211">
        <f t="shared" ca="1" si="90"/>
        <v>-38.544776119402982</v>
      </c>
      <c r="DB57" s="211">
        <f t="shared" ca="1" si="49"/>
        <v>191.21641791044777</v>
      </c>
      <c r="DC57" s="212">
        <f t="shared" ca="1" si="91"/>
        <v>-43.716417910447774</v>
      </c>
    </row>
    <row r="58" spans="1:137" ht="33.75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36" t="s">
        <v>245</v>
      </c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148" t="s">
        <v>208</v>
      </c>
      <c r="R58" s="148" t="s">
        <v>208</v>
      </c>
      <c r="S58" s="148" t="s">
        <v>208</v>
      </c>
      <c r="T58" s="148" t="s">
        <v>31</v>
      </c>
      <c r="U58" s="148" t="s">
        <v>31</v>
      </c>
      <c r="V58" s="148" t="s">
        <v>31</v>
      </c>
      <c r="W58" s="148" t="s">
        <v>4</v>
      </c>
      <c r="X58" s="148" t="s">
        <v>4</v>
      </c>
      <c r="Y58" s="148" t="s">
        <v>31</v>
      </c>
      <c r="Z58" s="148" t="s">
        <v>4</v>
      </c>
      <c r="AA58" s="148" t="s">
        <v>31</v>
      </c>
      <c r="AB58" s="148" t="s">
        <v>4</v>
      </c>
      <c r="AC58" s="148" t="s">
        <v>31</v>
      </c>
      <c r="AD58" s="148" t="s">
        <v>31</v>
      </c>
      <c r="AE58" s="148" t="s">
        <v>4</v>
      </c>
      <c r="AF58" s="148" t="s">
        <v>4</v>
      </c>
      <c r="AG58" s="148" t="s">
        <v>4</v>
      </c>
      <c r="AH58" s="148" t="s">
        <v>32</v>
      </c>
      <c r="AI58" s="148" t="str">
        <f t="shared" ca="1" si="38"/>
        <v/>
      </c>
      <c r="AJ58" s="148"/>
      <c r="AK58" s="148"/>
      <c r="AL58" s="130"/>
      <c r="AM58" s="111">
        <f>VLOOKUP($E58,Plantilla!D:F,3,FALSE)</f>
        <v>1</v>
      </c>
      <c r="AN58" s="140">
        <f t="shared" ca="1" si="132"/>
        <v>0</v>
      </c>
      <c r="AO58" s="133">
        <f t="shared" ca="1" si="132"/>
        <v>7</v>
      </c>
      <c r="AP58" s="132">
        <f t="shared" ca="1" si="132"/>
        <v>1</v>
      </c>
      <c r="AQ58" s="133">
        <f t="shared" ca="1" si="132"/>
        <v>0</v>
      </c>
      <c r="AR58" s="132">
        <f t="shared" ca="1" si="132"/>
        <v>0</v>
      </c>
      <c r="AS58" s="133">
        <f t="shared" ca="1" si="132"/>
        <v>0</v>
      </c>
      <c r="AT58" s="132">
        <f t="shared" ca="1" si="132"/>
        <v>0</v>
      </c>
      <c r="AU58" s="133">
        <f t="shared" ca="1" si="132"/>
        <v>0</v>
      </c>
      <c r="AV58" s="132">
        <f t="shared" ca="1" si="132"/>
        <v>0</v>
      </c>
      <c r="AW58" s="133">
        <f t="shared" ca="1" si="132"/>
        <v>0</v>
      </c>
      <c r="AX58" s="132">
        <f t="shared" ca="1" si="132"/>
        <v>0</v>
      </c>
      <c r="AY58" s="133">
        <f t="shared" ca="1" si="132"/>
        <v>0</v>
      </c>
      <c r="AZ58" s="132">
        <f t="shared" ca="1" si="132"/>
        <v>0</v>
      </c>
      <c r="BA58" s="133">
        <f t="shared" ca="1" si="132"/>
        <v>0</v>
      </c>
      <c r="BB58" s="132">
        <f t="shared" ca="1" si="132"/>
        <v>0</v>
      </c>
      <c r="BC58" s="133">
        <f t="shared" ca="1" si="132"/>
        <v>0</v>
      </c>
      <c r="BD58" s="132">
        <f t="shared" ca="1" si="60"/>
        <v>0</v>
      </c>
      <c r="BE58" s="133">
        <f t="shared" ca="1" si="130"/>
        <v>0</v>
      </c>
      <c r="BF58" s="132">
        <f t="shared" ca="1" si="54"/>
        <v>0</v>
      </c>
      <c r="BG58" s="133">
        <f t="shared" ca="1" si="54"/>
        <v>0</v>
      </c>
      <c r="BH58" s="132">
        <f t="shared" ca="1" si="61"/>
        <v>0</v>
      </c>
      <c r="BI58" s="133">
        <f t="shared" ca="1" si="54"/>
        <v>0</v>
      </c>
      <c r="BJ58" s="132">
        <f t="shared" ca="1" si="62"/>
        <v>0</v>
      </c>
      <c r="BK58" s="110">
        <f t="shared" ca="1" si="40"/>
        <v>1</v>
      </c>
      <c r="BL58" s="110">
        <f t="shared" ca="1" si="41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49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10</v>
      </c>
      <c r="BO58" s="194">
        <f t="shared" ca="1" si="42"/>
        <v>12.7</v>
      </c>
      <c r="BP58" s="195">
        <f t="shared" ca="1" si="43"/>
        <v>61.7</v>
      </c>
      <c r="BQ58" s="149">
        <f t="shared" ca="1" si="63"/>
        <v>0</v>
      </c>
      <c r="BR58" s="137">
        <f t="shared" ca="1" si="64"/>
        <v>7</v>
      </c>
      <c r="BS58" s="136">
        <f t="shared" ca="1" si="65"/>
        <v>3</v>
      </c>
      <c r="BT58" s="137">
        <f t="shared" ca="1" si="66"/>
        <v>0</v>
      </c>
      <c r="BU58" s="136">
        <f t="shared" ca="1" si="67"/>
        <v>0</v>
      </c>
      <c r="BV58" s="137">
        <f t="shared" ca="1" si="68"/>
        <v>0</v>
      </c>
      <c r="BW58" s="136">
        <f t="shared" ca="1" si="69"/>
        <v>0</v>
      </c>
      <c r="BX58" s="137">
        <f t="shared" ca="1" si="70"/>
        <v>0</v>
      </c>
      <c r="BY58" s="136">
        <f t="shared" ca="1" si="71"/>
        <v>3</v>
      </c>
      <c r="BZ58" s="137">
        <f t="shared" ca="1" si="72"/>
        <v>0</v>
      </c>
      <c r="CA58" s="136">
        <f t="shared" ca="1" si="73"/>
        <v>0</v>
      </c>
      <c r="CB58" s="137">
        <f t="shared" ca="1" si="74"/>
        <v>0</v>
      </c>
      <c r="CC58" s="136">
        <f t="shared" ca="1" si="75"/>
        <v>0</v>
      </c>
      <c r="CD58" s="137">
        <f t="shared" ca="1" si="76"/>
        <v>0</v>
      </c>
      <c r="CE58" s="136">
        <f t="shared" ca="1" si="77"/>
        <v>0</v>
      </c>
      <c r="CF58" s="137">
        <f t="shared" ca="1" si="78"/>
        <v>0</v>
      </c>
      <c r="CG58" s="136">
        <f t="shared" ca="1" si="79"/>
        <v>0</v>
      </c>
      <c r="CH58" s="137">
        <f t="shared" ca="1" si="80"/>
        <v>0</v>
      </c>
      <c r="CI58" s="136">
        <f t="shared" ca="1" si="81"/>
        <v>0</v>
      </c>
      <c r="CJ58" s="137">
        <f t="shared" ca="1" si="82"/>
        <v>0</v>
      </c>
      <c r="CK58" s="136">
        <f t="shared" ca="1" si="83"/>
        <v>0</v>
      </c>
      <c r="CL58" s="137">
        <f t="shared" ca="1" si="84"/>
        <v>0</v>
      </c>
      <c r="CM58" s="136">
        <f t="shared" ca="1" si="85"/>
        <v>0</v>
      </c>
      <c r="CN58" s="110">
        <f t="shared" ca="1" si="44"/>
        <v>3</v>
      </c>
      <c r="CO58" s="110">
        <f t="shared" ca="1" si="86"/>
        <v>70</v>
      </c>
      <c r="CP58" s="110">
        <f t="shared" ca="1" si="87"/>
        <v>30</v>
      </c>
      <c r="CQ58" s="198">
        <f t="shared" ca="1" si="88"/>
        <v>38.099999999999994</v>
      </c>
      <c r="CR58" s="199">
        <f t="shared" ca="1" si="89"/>
        <v>108.1</v>
      </c>
      <c r="CS58" s="215">
        <f t="shared" ca="1" si="50"/>
        <v>18</v>
      </c>
      <c r="CT58" s="216">
        <f t="shared" ca="1" si="45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0.29589041095890412</v>
      </c>
      <c r="CW58" s="216">
        <f t="shared" ca="1" si="46"/>
        <v>0</v>
      </c>
      <c r="CX58" s="219">
        <f t="shared" ca="1" si="47"/>
        <v>0</v>
      </c>
      <c r="CY58" s="230">
        <f t="shared" ca="1" si="48"/>
        <v>0</v>
      </c>
      <c r="CZ58" s="227">
        <f ca="1">(PATRÓN!$A$5*(CS58-CT58))/(PATRÓN!$N$4-30)*AM58</f>
        <v>88.253731343283576</v>
      </c>
      <c r="DA58" s="211">
        <f t="shared" ca="1" si="90"/>
        <v>-26.553731343283573</v>
      </c>
      <c r="DB58" s="211">
        <f t="shared" ca="1" si="49"/>
        <v>161.79850746268656</v>
      </c>
      <c r="DC58" s="212">
        <f t="shared" ca="1" si="91"/>
        <v>-53.698507462686564</v>
      </c>
    </row>
    <row r="59" spans="1:137" ht="33.75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57" t="s">
        <v>248</v>
      </c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148" t="s">
        <v>208</v>
      </c>
      <c r="W59" s="148" t="s">
        <v>208</v>
      </c>
      <c r="X59" s="148" t="s">
        <v>4</v>
      </c>
      <c r="Y59" s="148" t="s">
        <v>4</v>
      </c>
      <c r="Z59" s="148" t="s">
        <v>140</v>
      </c>
      <c r="AA59" s="148" t="s">
        <v>32</v>
      </c>
      <c r="AB59" s="148" t="s">
        <v>31</v>
      </c>
      <c r="AC59" s="148" t="s">
        <v>31</v>
      </c>
      <c r="AD59" s="148" t="s">
        <v>4</v>
      </c>
      <c r="AE59" s="148" t="s">
        <v>4</v>
      </c>
      <c r="AF59" s="148" t="s">
        <v>8</v>
      </c>
      <c r="AG59" s="148" t="s">
        <v>32</v>
      </c>
      <c r="AH59" s="148" t="s">
        <v>140</v>
      </c>
      <c r="AI59" s="148" t="str">
        <f t="shared" ca="1" si="38"/>
        <v/>
      </c>
      <c r="AJ59" s="148"/>
      <c r="AK59" s="148"/>
      <c r="AL59" s="130"/>
      <c r="AM59" s="111">
        <f>VLOOKUP($E59,Plantilla!D:F,3,FALSE)</f>
        <v>1</v>
      </c>
      <c r="AN59" s="140">
        <f ca="1">COUNTIF($G59:$AK59,CONCATENATE("*;",TEXT(CELL("contenido",AN$5),"00"))) +COUNTIF($G59:$AK59,CONCATENATE("*;",TEXT(CELL("contenido",AN$5),"00"),";*")) +COUNTIF($G59:$AK59,CONCATENATE(TEXT(CELL("contenido",AN$5),"00"),";*")) +COUNTIF($G59:$AK59,TEXT(CELL("contenido",AN$5),"00"))</f>
        <v>0</v>
      </c>
      <c r="AO59" s="133">
        <f t="shared" ref="AO59:BE62" ca="1" si="133">COUNTIF($G59:$AK59,CONCATENATE("*;",TEXT(CELL("contenido",AO$5),"00"))) +COUNTIF($G59:$AK59,CONCATENATE("*;",TEXT(CELL("contenido",AO$5),"00"),";*")) +COUNTIF($G59:$AK59,CONCATENATE(TEXT(CELL("contenido",AO$5),"00"),";*")) +COUNTIF($G59:$AK59,TEXT(CELL("contenido",AO$5),"00"))</f>
        <v>2</v>
      </c>
      <c r="AP59" s="132">
        <f t="shared" ca="1" si="133"/>
        <v>2</v>
      </c>
      <c r="AQ59" s="133">
        <f t="shared" ca="1" si="133"/>
        <v>0</v>
      </c>
      <c r="AR59" s="132">
        <f t="shared" ca="1" si="133"/>
        <v>0</v>
      </c>
      <c r="AS59" s="133">
        <f t="shared" ca="1" si="133"/>
        <v>0</v>
      </c>
      <c r="AT59" s="132">
        <f t="shared" ca="1" si="133"/>
        <v>0</v>
      </c>
      <c r="AU59" s="133">
        <f t="shared" ca="1" si="133"/>
        <v>0</v>
      </c>
      <c r="AV59" s="132">
        <f t="shared" ca="1" si="133"/>
        <v>0</v>
      </c>
      <c r="AW59" s="133">
        <f t="shared" ca="1" si="133"/>
        <v>0</v>
      </c>
      <c r="AX59" s="132">
        <f t="shared" ca="1" si="133"/>
        <v>0</v>
      </c>
      <c r="AY59" s="133">
        <f t="shared" ca="1" si="133"/>
        <v>0</v>
      </c>
      <c r="AZ59" s="132">
        <f t="shared" ca="1" si="133"/>
        <v>0</v>
      </c>
      <c r="BA59" s="133">
        <f t="shared" ca="1" si="133"/>
        <v>0</v>
      </c>
      <c r="BB59" s="132">
        <f t="shared" ca="1" si="133"/>
        <v>0</v>
      </c>
      <c r="BC59" s="133">
        <f t="shared" ca="1" si="133"/>
        <v>0</v>
      </c>
      <c r="BD59" s="132">
        <f t="shared" ca="1" si="133"/>
        <v>0</v>
      </c>
      <c r="BE59" s="133">
        <f t="shared" ca="1" si="133"/>
        <v>0</v>
      </c>
      <c r="BF59" s="132">
        <f t="shared" ref="BF59:BJ62" ca="1" si="134">COUNTIF($G59:$AK59,CONCATENATE("*;",TEXT(CELL("contenido",BF$5),"00"))) +COUNTIF($G59:$AK59,CONCATENATE("*;",TEXT(CELL("contenido",BF$5),"00"),";*")) +COUNTIF($G59:$AK59,CONCATENATE(TEXT(CELL("contenido",BF$5),"00"),";*")) +COUNTIF($G59:$AK59,TEXT(CELL("contenido",BF$5),"00"))</f>
        <v>0</v>
      </c>
      <c r="BG59" s="133">
        <f t="shared" ca="1" si="134"/>
        <v>0</v>
      </c>
      <c r="BH59" s="132">
        <f t="shared" ca="1" si="134"/>
        <v>0</v>
      </c>
      <c r="BI59" s="133">
        <f t="shared" ca="1" si="134"/>
        <v>0</v>
      </c>
      <c r="BJ59" s="132">
        <f t="shared" ca="1" si="134"/>
        <v>0</v>
      </c>
      <c r="BK59" s="110">
        <f ca="1">COUNTIF($G59:$AK59,"*N*")-BL59</f>
        <v>2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14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20</v>
      </c>
      <c r="BO59" s="194">
        <f ca="1">IF(BN59=0,                 0,                 BN59 * 1.27 * (BK59/(BK59+BL59)) + BN59 * 1.06 * (BL59/(BK59+BL59))        )</f>
        <v>25.4</v>
      </c>
      <c r="BP59" s="201">
        <f ca="1">BO59 + BM59 + AL59</f>
        <v>39.4</v>
      </c>
      <c r="BQ59" s="149">
        <f t="shared" ca="1" si="63"/>
        <v>0</v>
      </c>
      <c r="BR59" s="137">
        <f t="shared" ca="1" si="64"/>
        <v>2</v>
      </c>
      <c r="BS59" s="136">
        <f t="shared" ca="1" si="65"/>
        <v>2</v>
      </c>
      <c r="BT59" s="137">
        <f t="shared" ca="1" si="66"/>
        <v>0</v>
      </c>
      <c r="BU59" s="136">
        <f t="shared" ca="1" si="67"/>
        <v>0</v>
      </c>
      <c r="BV59" s="137">
        <f t="shared" ca="1" si="68"/>
        <v>0</v>
      </c>
      <c r="BW59" s="136">
        <f t="shared" ca="1" si="69"/>
        <v>0</v>
      </c>
      <c r="BX59" s="137">
        <f t="shared" ca="1" si="70"/>
        <v>0</v>
      </c>
      <c r="BY59" s="136">
        <f t="shared" ca="1" si="71"/>
        <v>0</v>
      </c>
      <c r="BZ59" s="137">
        <f t="shared" ca="1" si="72"/>
        <v>0</v>
      </c>
      <c r="CA59" s="136">
        <f t="shared" ca="1" si="73"/>
        <v>0</v>
      </c>
      <c r="CB59" s="137">
        <f t="shared" ca="1" si="74"/>
        <v>0</v>
      </c>
      <c r="CC59" s="136">
        <f t="shared" ca="1" si="75"/>
        <v>0</v>
      </c>
      <c r="CD59" s="137">
        <f t="shared" ca="1" si="76"/>
        <v>0</v>
      </c>
      <c r="CE59" s="136">
        <f t="shared" ca="1" si="77"/>
        <v>0</v>
      </c>
      <c r="CF59" s="137">
        <f t="shared" ca="1" si="78"/>
        <v>0</v>
      </c>
      <c r="CG59" s="136">
        <f t="shared" ca="1" si="79"/>
        <v>0</v>
      </c>
      <c r="CH59" s="137">
        <f t="shared" ca="1" si="80"/>
        <v>0</v>
      </c>
      <c r="CI59" s="136">
        <f t="shared" ca="1" si="81"/>
        <v>0</v>
      </c>
      <c r="CJ59" s="137">
        <f t="shared" ca="1" si="82"/>
        <v>0</v>
      </c>
      <c r="CK59" s="136">
        <f t="shared" ca="1" si="83"/>
        <v>0</v>
      </c>
      <c r="CL59" s="137">
        <f t="shared" ca="1" si="84"/>
        <v>0</v>
      </c>
      <c r="CM59" s="136">
        <f t="shared" ca="1" si="85"/>
        <v>0</v>
      </c>
      <c r="CN59" s="110">
        <f t="shared" ca="1" si="44"/>
        <v>2</v>
      </c>
      <c r="CO59" s="110">
        <f t="shared" ca="1" si="86"/>
        <v>14</v>
      </c>
      <c r="CP59" s="110">
        <f t="shared" ca="1" si="87"/>
        <v>20</v>
      </c>
      <c r="CQ59" s="198">
        <f t="shared" ca="1" si="88"/>
        <v>25.4</v>
      </c>
      <c r="CR59" s="199">
        <f t="shared" ca="1" si="89"/>
        <v>39.4</v>
      </c>
      <c r="CS59" s="215">
        <f t="shared" ca="1" si="50"/>
        <v>13</v>
      </c>
      <c r="CT59" s="216">
        <f t="shared" ca="1" si="45"/>
        <v>1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0.21369863013698631</v>
      </c>
      <c r="CW59" s="216">
        <f t="shared" ca="1" si="46"/>
        <v>0</v>
      </c>
      <c r="CX59" s="219">
        <f t="shared" ca="1" si="47"/>
        <v>0</v>
      </c>
      <c r="CY59" s="230">
        <f t="shared" ca="1" si="48"/>
        <v>0</v>
      </c>
      <c r="CZ59" s="227">
        <f ca="1">(PATRÓN!$A$5*(CS59-CT59))/(PATRÓN!$N$4-30)*AM59</f>
        <v>58.835820895522389</v>
      </c>
      <c r="DA59" s="211">
        <f t="shared" ca="1" si="90"/>
        <v>-19.43582089552239</v>
      </c>
      <c r="DB59" s="211">
        <f t="shared" ca="1" si="49"/>
        <v>58.835820895522389</v>
      </c>
      <c r="DC59" s="212">
        <f t="shared" ca="1" si="91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 t="str">
        <f t="shared" ca="1" si="38"/>
        <v/>
      </c>
      <c r="AJ60" s="148"/>
      <c r="AK60" s="148"/>
      <c r="AL60" s="131"/>
      <c r="AM60" s="111">
        <f>VLOOKUP($E60,Plantilla!D:F,3,FALSE)</f>
        <v>1</v>
      </c>
      <c r="AN60" s="140">
        <f ca="1">COUNTIF($G60:$AK60,CONCATENATE("*;",TEXT(CELL("contenido",AN$5),"00"))) +COUNTIF($G60:$AK60,CONCATENATE("*;",TEXT(CELL("contenido",AN$5),"00"),";*")) +COUNTIF($G60:$AK60,CONCATENATE(TEXT(CELL("contenido",AN$5),"00"),";*")) +COUNTIF($G60:$AK60,TEXT(CELL("contenido",AN$5),"00"))</f>
        <v>0</v>
      </c>
      <c r="AO60" s="133">
        <f t="shared" ca="1" si="133"/>
        <v>0</v>
      </c>
      <c r="AP60" s="132">
        <f t="shared" ca="1" si="133"/>
        <v>0</v>
      </c>
      <c r="AQ60" s="133">
        <f t="shared" ca="1" si="133"/>
        <v>0</v>
      </c>
      <c r="AR60" s="132">
        <f t="shared" ca="1" si="133"/>
        <v>0</v>
      </c>
      <c r="AS60" s="133">
        <f t="shared" ca="1" si="133"/>
        <v>0</v>
      </c>
      <c r="AT60" s="132">
        <f t="shared" ca="1" si="133"/>
        <v>0</v>
      </c>
      <c r="AU60" s="133">
        <f t="shared" ca="1" si="133"/>
        <v>0</v>
      </c>
      <c r="AV60" s="132">
        <f t="shared" ca="1" si="133"/>
        <v>0</v>
      </c>
      <c r="AW60" s="133">
        <f t="shared" ca="1" si="133"/>
        <v>0</v>
      </c>
      <c r="AX60" s="132">
        <f t="shared" ca="1" si="133"/>
        <v>0</v>
      </c>
      <c r="AY60" s="133">
        <f t="shared" ca="1" si="133"/>
        <v>0</v>
      </c>
      <c r="AZ60" s="132">
        <f t="shared" ca="1" si="133"/>
        <v>0</v>
      </c>
      <c r="BA60" s="133">
        <f t="shared" ca="1" si="133"/>
        <v>0</v>
      </c>
      <c r="BB60" s="132">
        <f t="shared" ca="1" si="133"/>
        <v>0</v>
      </c>
      <c r="BC60" s="133">
        <f t="shared" ca="1" si="133"/>
        <v>0</v>
      </c>
      <c r="BD60" s="132">
        <f t="shared" ca="1" si="133"/>
        <v>0</v>
      </c>
      <c r="BE60" s="133">
        <f t="shared" ca="1" si="133"/>
        <v>0</v>
      </c>
      <c r="BF60" s="132">
        <f t="shared" ca="1" si="134"/>
        <v>0</v>
      </c>
      <c r="BG60" s="133">
        <f t="shared" ca="1" si="134"/>
        <v>0</v>
      </c>
      <c r="BH60" s="132">
        <f t="shared" ca="1" si="134"/>
        <v>0</v>
      </c>
      <c r="BI60" s="133">
        <f t="shared" ca="1" si="134"/>
        <v>0</v>
      </c>
      <c r="BJ60" s="132">
        <f t="shared" ca="1" si="134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ref="BQ60:BZ62" ca="1" si="135">AN60+INDEX(INDIRECT(BQ$1),MATCH($E60,INDIRECT($BQ$2)))</f>
        <v>0</v>
      </c>
      <c r="BR60" s="137">
        <f t="shared" ca="1" si="135"/>
        <v>0</v>
      </c>
      <c r="BS60" s="136">
        <f t="shared" ca="1" si="135"/>
        <v>0</v>
      </c>
      <c r="BT60" s="137">
        <f t="shared" ca="1" si="135"/>
        <v>0</v>
      </c>
      <c r="BU60" s="136">
        <f t="shared" ca="1" si="135"/>
        <v>0</v>
      </c>
      <c r="BV60" s="137">
        <f t="shared" ca="1" si="135"/>
        <v>0</v>
      </c>
      <c r="BW60" s="136">
        <f t="shared" ca="1" si="135"/>
        <v>0</v>
      </c>
      <c r="BX60" s="137">
        <f t="shared" ca="1" si="135"/>
        <v>0</v>
      </c>
      <c r="BY60" s="136">
        <f t="shared" ca="1" si="135"/>
        <v>0</v>
      </c>
      <c r="BZ60" s="137">
        <f t="shared" ca="1" si="135"/>
        <v>0</v>
      </c>
      <c r="CA60" s="136">
        <f t="shared" ref="CA60:CJ62" ca="1" si="136">AX60+INDEX(INDIRECT(CA$1),MATCH($E60,INDIRECT($BQ$2)))</f>
        <v>0</v>
      </c>
      <c r="CB60" s="137">
        <f t="shared" ca="1" si="136"/>
        <v>0</v>
      </c>
      <c r="CC60" s="136">
        <f t="shared" ca="1" si="136"/>
        <v>0</v>
      </c>
      <c r="CD60" s="137">
        <f t="shared" ca="1" si="136"/>
        <v>0</v>
      </c>
      <c r="CE60" s="136">
        <f t="shared" ca="1" si="136"/>
        <v>0</v>
      </c>
      <c r="CF60" s="137">
        <f t="shared" ca="1" si="136"/>
        <v>0</v>
      </c>
      <c r="CG60" s="136">
        <f t="shared" ca="1" si="136"/>
        <v>0</v>
      </c>
      <c r="CH60" s="137">
        <f t="shared" ca="1" si="136"/>
        <v>0</v>
      </c>
      <c r="CI60" s="136">
        <f t="shared" ca="1" si="136"/>
        <v>0</v>
      </c>
      <c r="CJ60" s="137">
        <f t="shared" ca="1" si="136"/>
        <v>0</v>
      </c>
      <c r="CK60" s="136">
        <f t="shared" ref="CK60:CM62" ca="1" si="137">BH60+INDEX(INDIRECT(CK$1),MATCH($E60,INDIRECT($BQ$2)))</f>
        <v>0</v>
      </c>
      <c r="CL60" s="137">
        <f t="shared" ca="1" si="137"/>
        <v>0</v>
      </c>
      <c r="CM60" s="136">
        <f t="shared" ca="1" si="137"/>
        <v>0</v>
      </c>
      <c r="CN60" s="110">
        <f t="shared" ca="1" si="44"/>
        <v>0</v>
      </c>
      <c r="CO60" s="110">
        <f t="shared" ref="CO60:CR62" ca="1" si="138">BM60+INDEX(INDIRECT(CO$1),MATCH($E60,INDIRECT($BQ$2)))</f>
        <v>0</v>
      </c>
      <c r="CP60" s="110">
        <f t="shared" ca="1" si="138"/>
        <v>0</v>
      </c>
      <c r="CQ60" s="198">
        <f t="shared" ca="1" si="138"/>
        <v>0</v>
      </c>
      <c r="CR60" s="199">
        <f t="shared" ca="1" si="138"/>
        <v>0</v>
      </c>
      <c r="CS60" s="215">
        <f ca="1">MEDIAN(0,EOMONTH($G$6,0)-$G$6+1,EOMONTH($G$6,0)-$G$6+1-COUNTBLANK(G60:AK60)+DATEDIF(G$6,AI$6,"m")+DATEDIF(G$6,AJ$6,"m")++DATEDIF(G$6,AK$6,"m"))</f>
        <v>0</v>
      </c>
      <c r="CT60" s="216">
        <f ca="1">COUNTIF(G60:AK60,"V")</f>
        <v>0</v>
      </c>
      <c r="CU60" s="217">
        <f ca="1">INDEX(INDIRECT(CU$1),MATCH($E60,INDIRECT($BQ$2))) + (CS60*30)/[1]PATRÓN!$N$4 - CT60</f>
        <v>0</v>
      </c>
      <c r="CV60" s="217">
        <f ca="1">(CS60*6)/PATRÓN!$N$4</f>
        <v>0</v>
      </c>
      <c r="CW60" s="216">
        <f t="shared" ca="1" si="46"/>
        <v>0</v>
      </c>
      <c r="CX60" s="219">
        <f ca="1"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 ca="1"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0</v>
      </c>
      <c r="DC60" s="212">
        <f ca="1">CR60-DB60</f>
        <v>0</v>
      </c>
    </row>
    <row r="61" spans="1:137" ht="33.75" hidden="1" customHeight="1" thickBot="1" x14ac:dyDescent="0.35">
      <c r="A61" s="289"/>
      <c r="B61" s="290"/>
      <c r="C61" s="289"/>
      <c r="D61" s="291"/>
      <c r="E61" s="292"/>
      <c r="F61" s="272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148"/>
      <c r="AJ61" s="148"/>
      <c r="AK61" s="148"/>
      <c r="AL61" s="130"/>
      <c r="AM61" s="111" t="e">
        <f>VLOOKUP($E61,Plantilla!D:F,3,FALSE)</f>
        <v>#N/A</v>
      </c>
      <c r="AN61" s="140">
        <f ca="1">COUNTIF($G61:$AK61,CONCATENATE("*;",TEXT(CELL("contenido",AN$5),"00"))) +COUNTIF($G61:$AK61,CONCATENATE("*;",TEXT(CELL("contenido",AN$5),"00"),";*")) +COUNTIF($G61:$AK61,CONCATENATE(TEXT(CELL("contenido",AN$5),"00"),";*")) +COUNTIF($G61:$AK61,TEXT(CELL("contenido",AN$5),"00"))</f>
        <v>0</v>
      </c>
      <c r="AO61" s="133">
        <f t="shared" ca="1" si="133"/>
        <v>0</v>
      </c>
      <c r="AP61" s="132">
        <f t="shared" ca="1" si="133"/>
        <v>0</v>
      </c>
      <c r="AQ61" s="133">
        <f t="shared" ca="1" si="133"/>
        <v>0</v>
      </c>
      <c r="AR61" s="132">
        <f t="shared" ca="1" si="133"/>
        <v>0</v>
      </c>
      <c r="AS61" s="133">
        <f t="shared" ca="1" si="133"/>
        <v>0</v>
      </c>
      <c r="AT61" s="132">
        <f t="shared" ca="1" si="133"/>
        <v>0</v>
      </c>
      <c r="AU61" s="133">
        <f t="shared" ca="1" si="133"/>
        <v>0</v>
      </c>
      <c r="AV61" s="132">
        <f t="shared" ca="1" si="133"/>
        <v>0</v>
      </c>
      <c r="AW61" s="133">
        <f t="shared" ca="1" si="133"/>
        <v>0</v>
      </c>
      <c r="AX61" s="132">
        <f t="shared" ca="1" si="133"/>
        <v>0</v>
      </c>
      <c r="AY61" s="133">
        <f t="shared" ca="1" si="133"/>
        <v>0</v>
      </c>
      <c r="AZ61" s="132">
        <f t="shared" ca="1" si="133"/>
        <v>0</v>
      </c>
      <c r="BA61" s="133">
        <f t="shared" ca="1" si="133"/>
        <v>0</v>
      </c>
      <c r="BB61" s="132">
        <f t="shared" ca="1" si="133"/>
        <v>0</v>
      </c>
      <c r="BC61" s="133">
        <f t="shared" ca="1" si="133"/>
        <v>0</v>
      </c>
      <c r="BD61" s="132">
        <f t="shared" ca="1" si="133"/>
        <v>0</v>
      </c>
      <c r="BE61" s="133">
        <f t="shared" ca="1" si="133"/>
        <v>0</v>
      </c>
      <c r="BF61" s="132">
        <f t="shared" ca="1" si="134"/>
        <v>0</v>
      </c>
      <c r="BG61" s="133">
        <f t="shared" ca="1" si="134"/>
        <v>0</v>
      </c>
      <c r="BH61" s="132">
        <f t="shared" ca="1" si="134"/>
        <v>0</v>
      </c>
      <c r="BI61" s="133">
        <f t="shared" ca="1" si="134"/>
        <v>0</v>
      </c>
      <c r="BJ61" s="132">
        <f t="shared" ca="1" si="134"/>
        <v>0</v>
      </c>
      <c r="BK61" s="110" t="e">
        <f ca="1">COUNTIF($G61:$AK61,"*N*")-BL61</f>
        <v>#N/A</v>
      </c>
      <c r="BL61" s="110" t="e">
        <f ca="1">MEDIAN(CN61-42, 0, COUNTIF($G61:$AK61,"*N*"))</f>
        <v>#N/A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ca="1">IF(BN61=0,                 0,                 BN61 * 1.27 * (BK61/(BK61+BL61)) + BN61 * 1.06 * (BL61/(BK61+BL61))        )</f>
        <v>#N/A</v>
      </c>
      <c r="BP61" s="195" t="e">
        <f ca="1">BO61 + BM61 + AL61</f>
        <v>#N/A</v>
      </c>
      <c r="BQ61" s="149" t="e">
        <f t="shared" ca="1" si="135"/>
        <v>#N/A</v>
      </c>
      <c r="BR61" s="137" t="e">
        <f t="shared" ca="1" si="135"/>
        <v>#N/A</v>
      </c>
      <c r="BS61" s="136" t="e">
        <f t="shared" ca="1" si="135"/>
        <v>#N/A</v>
      </c>
      <c r="BT61" s="137" t="e">
        <f t="shared" ca="1" si="135"/>
        <v>#N/A</v>
      </c>
      <c r="BU61" s="136" t="e">
        <f t="shared" ca="1" si="135"/>
        <v>#N/A</v>
      </c>
      <c r="BV61" s="137" t="e">
        <f t="shared" ca="1" si="135"/>
        <v>#N/A</v>
      </c>
      <c r="BW61" s="136" t="e">
        <f t="shared" ca="1" si="135"/>
        <v>#N/A</v>
      </c>
      <c r="BX61" s="137" t="e">
        <f t="shared" ca="1" si="135"/>
        <v>#N/A</v>
      </c>
      <c r="BY61" s="136" t="e">
        <f t="shared" ca="1" si="135"/>
        <v>#N/A</v>
      </c>
      <c r="BZ61" s="137" t="e">
        <f t="shared" ca="1" si="135"/>
        <v>#N/A</v>
      </c>
      <c r="CA61" s="136" t="e">
        <f t="shared" ca="1" si="136"/>
        <v>#N/A</v>
      </c>
      <c r="CB61" s="137" t="e">
        <f t="shared" ca="1" si="136"/>
        <v>#N/A</v>
      </c>
      <c r="CC61" s="136" t="e">
        <f t="shared" ca="1" si="136"/>
        <v>#N/A</v>
      </c>
      <c r="CD61" s="137" t="e">
        <f t="shared" ca="1" si="136"/>
        <v>#N/A</v>
      </c>
      <c r="CE61" s="136" t="e">
        <f t="shared" ca="1" si="136"/>
        <v>#N/A</v>
      </c>
      <c r="CF61" s="137" t="e">
        <f t="shared" ca="1" si="136"/>
        <v>#N/A</v>
      </c>
      <c r="CG61" s="136" t="e">
        <f t="shared" ca="1" si="136"/>
        <v>#N/A</v>
      </c>
      <c r="CH61" s="137" t="e">
        <f t="shared" ca="1" si="136"/>
        <v>#N/A</v>
      </c>
      <c r="CI61" s="136" t="e">
        <f t="shared" ca="1" si="136"/>
        <v>#N/A</v>
      </c>
      <c r="CJ61" s="137" t="e">
        <f t="shared" ca="1" si="136"/>
        <v>#N/A</v>
      </c>
      <c r="CK61" s="136" t="e">
        <f t="shared" ca="1" si="137"/>
        <v>#N/A</v>
      </c>
      <c r="CL61" s="137" t="e">
        <f t="shared" ca="1" si="137"/>
        <v>#N/A</v>
      </c>
      <c r="CM61" s="136" t="e">
        <f t="shared" ca="1" si="137"/>
        <v>#N/A</v>
      </c>
      <c r="CN61" s="110" t="e">
        <f t="shared" ca="1" si="44"/>
        <v>#N/A</v>
      </c>
      <c r="CO61" s="110" t="e">
        <f t="shared" ca="1" si="138"/>
        <v>#N/A</v>
      </c>
      <c r="CP61" s="110" t="e">
        <f t="shared" ca="1" si="138"/>
        <v>#N/A</v>
      </c>
      <c r="CQ61" s="198" t="e">
        <f t="shared" ca="1" si="138"/>
        <v>#N/A</v>
      </c>
      <c r="CR61" s="199" t="e">
        <f t="shared" ca="1" si="138"/>
        <v>#N/A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 t="e">
        <f ca="1">INDEX(INDIRECT(CU$1),MATCH($E61,INDIRECT($BQ$2))) + (CS61*30)/[1]PATRÓN!$N$4 - CT61</f>
        <v>#N/A</v>
      </c>
      <c r="CV61" s="217">
        <f>(CS61*6)/PATRÓN!$N$4</f>
        <v>0</v>
      </c>
      <c r="CW61" s="216">
        <f t="shared" ca="1" si="46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 t="e">
        <f ca="1">CX61+INDEX(INDIRECT(CY$1),MATCH($E61,INDIRECT($BQ$2)))</f>
        <v>#N/A</v>
      </c>
      <c r="CZ61" s="227" t="e">
        <f>(PATRÓN!$A$5*(CS61-CT61))/(PATRÓN!$N$4-30)*AM61</f>
        <v>#N/A</v>
      </c>
      <c r="DA61" s="211" t="e">
        <f ca="1">BP61-CZ61</f>
        <v>#N/A</v>
      </c>
      <c r="DB61" s="211" t="e">
        <f ca="1">CZ61+INDEX(INDIRECT(DB$1),MATCH($E61,INDIRECT($BQ$2)))</f>
        <v>#N/A</v>
      </c>
      <c r="DC61" s="212" t="e">
        <f ca="1">CR61-DB61</f>
        <v>#N/A</v>
      </c>
    </row>
    <row r="62" spans="1:137" ht="33.75" hidden="1" customHeight="1" thickBot="1" x14ac:dyDescent="0.35">
      <c r="A62" s="289"/>
      <c r="B62" s="290"/>
      <c r="C62" s="289"/>
      <c r="D62" s="291"/>
      <c r="E62" s="292"/>
      <c r="F62" s="272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148"/>
      <c r="AJ62" s="148"/>
      <c r="AK62" s="148"/>
      <c r="AL62" s="130"/>
      <c r="AM62" s="111" t="e">
        <f>VLOOKUP($E62,Plantilla!D:F,3,FALSE)</f>
        <v>#N/A</v>
      </c>
      <c r="AN62" s="140">
        <f ca="1">COUNTIF($G62:$AK62,CONCATENATE("*;",TEXT(CELL("contenido",AN$5),"00"))) +COUNTIF($G62:$AK62,CONCATENATE("*;",TEXT(CELL("contenido",AN$5),"00"),";*")) +COUNTIF($G62:$AK62,CONCATENATE(TEXT(CELL("contenido",AN$5),"00"),";*")) +COUNTIF($G62:$AK62,TEXT(CELL("contenido",AN$5),"00"))</f>
        <v>0</v>
      </c>
      <c r="AO62" s="133">
        <f t="shared" ca="1" si="133"/>
        <v>0</v>
      </c>
      <c r="AP62" s="132">
        <f t="shared" ca="1" si="133"/>
        <v>0</v>
      </c>
      <c r="AQ62" s="133">
        <f t="shared" ca="1" si="133"/>
        <v>0</v>
      </c>
      <c r="AR62" s="132">
        <f t="shared" ca="1" si="133"/>
        <v>0</v>
      </c>
      <c r="AS62" s="133">
        <f t="shared" ca="1" si="133"/>
        <v>0</v>
      </c>
      <c r="AT62" s="132">
        <f t="shared" ca="1" si="133"/>
        <v>0</v>
      </c>
      <c r="AU62" s="133">
        <f t="shared" ca="1" si="133"/>
        <v>0</v>
      </c>
      <c r="AV62" s="132">
        <f t="shared" ca="1" si="133"/>
        <v>0</v>
      </c>
      <c r="AW62" s="133">
        <f t="shared" ca="1" si="133"/>
        <v>0</v>
      </c>
      <c r="AX62" s="132">
        <f t="shared" ca="1" si="133"/>
        <v>0</v>
      </c>
      <c r="AY62" s="133">
        <f t="shared" ca="1" si="133"/>
        <v>0</v>
      </c>
      <c r="AZ62" s="132">
        <f t="shared" ca="1" si="133"/>
        <v>0</v>
      </c>
      <c r="BA62" s="133">
        <f t="shared" ca="1" si="133"/>
        <v>0</v>
      </c>
      <c r="BB62" s="132">
        <f t="shared" ca="1" si="133"/>
        <v>0</v>
      </c>
      <c r="BC62" s="133">
        <f t="shared" ca="1" si="133"/>
        <v>0</v>
      </c>
      <c r="BD62" s="132">
        <f t="shared" ca="1" si="133"/>
        <v>0</v>
      </c>
      <c r="BE62" s="133">
        <f t="shared" ca="1" si="133"/>
        <v>0</v>
      </c>
      <c r="BF62" s="132">
        <f t="shared" ca="1" si="134"/>
        <v>0</v>
      </c>
      <c r="BG62" s="133">
        <f t="shared" ca="1" si="134"/>
        <v>0</v>
      </c>
      <c r="BH62" s="132">
        <f t="shared" ca="1" si="134"/>
        <v>0</v>
      </c>
      <c r="BI62" s="133">
        <f t="shared" ca="1" si="134"/>
        <v>0</v>
      </c>
      <c r="BJ62" s="132">
        <f t="shared" ca="1" si="134"/>
        <v>0</v>
      </c>
      <c r="BK62" s="110" t="e">
        <f ca="1">COUNTIF($G62:$AK62,"*N*")-BL62</f>
        <v>#N/A</v>
      </c>
      <c r="BL62" s="110" t="e">
        <f ca="1">MEDIAN(CN62-42, 0, COUNTIF($G62:$AK62,"*N*"))</f>
        <v>#N/A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ca="1">IF(BN62=0,                 0,                 BN62 * 1.27 * (BK62/(BK62+BL62)) + BN62 * 1.06 * (BL62/(BK62+BL62))        )</f>
        <v>#N/A</v>
      </c>
      <c r="BP62" s="195" t="e">
        <f ca="1">BO62 + BM62 + AL62</f>
        <v>#N/A</v>
      </c>
      <c r="BQ62" s="149" t="e">
        <f t="shared" ca="1" si="135"/>
        <v>#N/A</v>
      </c>
      <c r="BR62" s="137" t="e">
        <f t="shared" ca="1" si="135"/>
        <v>#N/A</v>
      </c>
      <c r="BS62" s="136" t="e">
        <f t="shared" ca="1" si="135"/>
        <v>#N/A</v>
      </c>
      <c r="BT62" s="137" t="e">
        <f t="shared" ca="1" si="135"/>
        <v>#N/A</v>
      </c>
      <c r="BU62" s="136" t="e">
        <f t="shared" ca="1" si="135"/>
        <v>#N/A</v>
      </c>
      <c r="BV62" s="137" t="e">
        <f t="shared" ca="1" si="135"/>
        <v>#N/A</v>
      </c>
      <c r="BW62" s="136" t="e">
        <f t="shared" ca="1" si="135"/>
        <v>#N/A</v>
      </c>
      <c r="BX62" s="137" t="e">
        <f t="shared" ca="1" si="135"/>
        <v>#N/A</v>
      </c>
      <c r="BY62" s="136" t="e">
        <f t="shared" ca="1" si="135"/>
        <v>#N/A</v>
      </c>
      <c r="BZ62" s="137" t="e">
        <f t="shared" ca="1" si="135"/>
        <v>#N/A</v>
      </c>
      <c r="CA62" s="136" t="e">
        <f t="shared" ca="1" si="136"/>
        <v>#N/A</v>
      </c>
      <c r="CB62" s="137" t="e">
        <f t="shared" ca="1" si="136"/>
        <v>#N/A</v>
      </c>
      <c r="CC62" s="136" t="e">
        <f t="shared" ca="1" si="136"/>
        <v>#N/A</v>
      </c>
      <c r="CD62" s="137" t="e">
        <f t="shared" ca="1" si="136"/>
        <v>#N/A</v>
      </c>
      <c r="CE62" s="136" t="e">
        <f t="shared" ca="1" si="136"/>
        <v>#N/A</v>
      </c>
      <c r="CF62" s="137" t="e">
        <f t="shared" ca="1" si="136"/>
        <v>#N/A</v>
      </c>
      <c r="CG62" s="136" t="e">
        <f t="shared" ca="1" si="136"/>
        <v>#N/A</v>
      </c>
      <c r="CH62" s="137" t="e">
        <f t="shared" ca="1" si="136"/>
        <v>#N/A</v>
      </c>
      <c r="CI62" s="136" t="e">
        <f t="shared" ca="1" si="136"/>
        <v>#N/A</v>
      </c>
      <c r="CJ62" s="137" t="e">
        <f t="shared" ca="1" si="136"/>
        <v>#N/A</v>
      </c>
      <c r="CK62" s="136" t="e">
        <f t="shared" ca="1" si="137"/>
        <v>#N/A</v>
      </c>
      <c r="CL62" s="137" t="e">
        <f t="shared" ca="1" si="137"/>
        <v>#N/A</v>
      </c>
      <c r="CM62" s="136" t="e">
        <f t="shared" ca="1" si="137"/>
        <v>#N/A</v>
      </c>
      <c r="CN62" s="110" t="e">
        <f t="shared" ca="1" si="44"/>
        <v>#N/A</v>
      </c>
      <c r="CO62" s="110" t="e">
        <f t="shared" ca="1" si="138"/>
        <v>#N/A</v>
      </c>
      <c r="CP62" s="110" t="e">
        <f t="shared" ca="1" si="138"/>
        <v>#N/A</v>
      </c>
      <c r="CQ62" s="198" t="e">
        <f t="shared" ca="1" si="138"/>
        <v>#N/A</v>
      </c>
      <c r="CR62" s="199" t="e">
        <f t="shared" ca="1" si="138"/>
        <v>#N/A</v>
      </c>
      <c r="CS62" s="215">
        <f>MEDIAN(0,EOMONTH($G$6,0)-$G$6+1,EOMONTH($G$6,0)-$G$6+1-COUNTBLANK(G62:AK62)+DATEDIF(G$6,AI$6,"m")+DATEDIF(G$6,AJ$6,"m")++DATEDIF(G$6,AK$6,"m"))</f>
        <v>0</v>
      </c>
      <c r="CT62" s="216">
        <f>COUNTIF(G62:AK62,"V")</f>
        <v>0</v>
      </c>
      <c r="CU62" s="217" t="e">
        <f ca="1">INDEX(INDIRECT(CU$1),MATCH($E62,INDIRECT($BQ$2))) + (CS62*30)/[1]PATRÓN!$N$4 - CT62</f>
        <v>#N/A</v>
      </c>
      <c r="CV62" s="217">
        <f>(CS62*6)/PATRÓN!$N$4</f>
        <v>0</v>
      </c>
      <c r="CW62" s="216">
        <f t="shared" ca="1" si="46"/>
        <v>0</v>
      </c>
      <c r="CX62" s="219">
        <f>COUNTIFS(G62:AK62,"D",G$3:AK$3,"1")+COUNTIFS(G62:AK62,"Dm;Tm*",G$3:AK$3,"1")+COUNTIFS(G62:AK62,"D;*",G$3:AK$3,"1")+COUNTIFS(G62:AK62,"D",G$5:AK$5,"D")+COUNTIFS(G62:AK62,"Dm;Tm*",G$5:AK$5,"D")+COUNTIFS(G62:AK62,"D;*",G$5:AK$5,"D")</f>
        <v>0</v>
      </c>
      <c r="CY62" s="230" t="e">
        <f ca="1">CX62+INDEX(INDIRECT(CY$1),MATCH($E62,INDIRECT($BQ$2)))</f>
        <v>#N/A</v>
      </c>
      <c r="CZ62" s="227" t="e">
        <f>(PATRÓN!$A$5*(CS62-CT62))/(PATRÓN!$N$4-30)*AM62</f>
        <v>#N/A</v>
      </c>
      <c r="DA62" s="211" t="e">
        <f ca="1">BP62-CZ62</f>
        <v>#N/A</v>
      </c>
      <c r="DB62" s="211" t="e">
        <f ca="1">CZ62+INDEX(INDIRECT(DB$1),MATCH($E62,INDIRECT($BQ$2)))</f>
        <v>#N/A</v>
      </c>
      <c r="DC62" s="212" t="e">
        <f ca="1">CR62-DB62</f>
        <v>#N/A</v>
      </c>
    </row>
    <row r="63" spans="1:137" s="57" customFormat="1" ht="16.5" hidden="1" customHeight="1" thickBot="1" x14ac:dyDescent="0.4">
      <c r="A63" s="60"/>
      <c r="B63" s="60"/>
      <c r="C63" s="63"/>
      <c r="D63" s="66"/>
      <c r="E63" s="147" t="str">
        <f>'Diseño Patrón'!B66</f>
        <v>D</v>
      </c>
      <c r="F63" s="123" t="str">
        <f>CONCATENATE("Presencias Turno de ",'Diseño Patrón'!A66," (",E63,")")</f>
        <v>Presencias Turno de Día (D)</v>
      </c>
      <c r="G63" s="146">
        <f t="shared" ref="G63:P66" ca="1" si="139">COUNTIF(G$7:G$60,$E63) +  COUNTIF(G$7:G$60,CONCATENATE("*;",TEXT(CELL("contenido",$E63),"00"))) +  COUNTIF(G$7:G$60,CONCATENATE("*;",TEXT(CELL("contenido",$E63),"00"),";*")) +  COUNTIF(G$7:G$60,CONCATENATE(TEXT(CELL("contenido",$E63),"00"),";*"))</f>
        <v>0</v>
      </c>
      <c r="H63" s="146">
        <f t="shared" ca="1" si="139"/>
        <v>0</v>
      </c>
      <c r="I63" s="146">
        <f t="shared" ca="1" si="139"/>
        <v>0</v>
      </c>
      <c r="J63" s="146">
        <f t="shared" ca="1" si="139"/>
        <v>0</v>
      </c>
      <c r="K63" s="146">
        <f t="shared" ca="1" si="139"/>
        <v>0</v>
      </c>
      <c r="L63" s="146">
        <f t="shared" ca="1" si="139"/>
        <v>0</v>
      </c>
      <c r="M63" s="146">
        <f t="shared" ca="1" si="139"/>
        <v>0</v>
      </c>
      <c r="N63" s="146">
        <f t="shared" ca="1" si="139"/>
        <v>0</v>
      </c>
      <c r="O63" s="146">
        <f t="shared" ca="1" si="139"/>
        <v>0</v>
      </c>
      <c r="P63" s="146">
        <f t="shared" ca="1" si="139"/>
        <v>0</v>
      </c>
      <c r="Q63" s="146">
        <f t="shared" ref="Q63:Z66" ca="1" si="140">COUNTIF(Q$7:Q$60,$E63) +  COUNTIF(Q$7:Q$60,CONCATENATE("*;",TEXT(CELL("contenido",$E63),"00"))) +  COUNTIF(Q$7:Q$60,CONCATENATE("*;",TEXT(CELL("contenido",$E63),"00"),";*")) +  COUNTIF(Q$7:Q$60,CONCATENATE(TEXT(CELL("contenido",$E63),"00"),";*"))</f>
        <v>0</v>
      </c>
      <c r="R63" s="146">
        <f t="shared" ca="1" si="140"/>
        <v>0</v>
      </c>
      <c r="S63" s="146">
        <f t="shared" ca="1" si="140"/>
        <v>0</v>
      </c>
      <c r="T63" s="146">
        <f t="shared" ca="1" si="140"/>
        <v>0</v>
      </c>
      <c r="U63" s="146">
        <f t="shared" ca="1" si="140"/>
        <v>0</v>
      </c>
      <c r="V63" s="146">
        <f t="shared" ca="1" si="140"/>
        <v>0</v>
      </c>
      <c r="W63" s="146">
        <f t="shared" ca="1" si="140"/>
        <v>0</v>
      </c>
      <c r="X63" s="146">
        <f t="shared" ca="1" si="140"/>
        <v>0</v>
      </c>
      <c r="Y63" s="146">
        <f t="shared" ca="1" si="140"/>
        <v>0</v>
      </c>
      <c r="Z63" s="146">
        <f t="shared" ca="1" si="140"/>
        <v>0</v>
      </c>
      <c r="AA63" s="146">
        <f t="shared" ref="AA63:AK66" ca="1" si="141">COUNTIF(AA$7:AA$60,$E63) +  COUNTIF(AA$7:AA$60,CONCATENATE("*;",TEXT(CELL("contenido",$E63),"00"))) +  COUNTIF(AA$7:AA$60,CONCATENATE("*;",TEXT(CELL("contenido",$E63),"00"),";*")) +  COUNTIF(AA$7:AA$60,CONCATENATE(TEXT(CELL("contenido",$E63),"00"),";*"))</f>
        <v>0</v>
      </c>
      <c r="AB63" s="146">
        <f t="shared" ca="1" si="141"/>
        <v>0</v>
      </c>
      <c r="AC63" s="146">
        <f t="shared" ca="1" si="141"/>
        <v>0</v>
      </c>
      <c r="AD63" s="146">
        <f t="shared" ca="1" si="141"/>
        <v>0</v>
      </c>
      <c r="AE63" s="146">
        <f t="shared" ca="1" si="141"/>
        <v>0</v>
      </c>
      <c r="AF63" s="146">
        <f t="shared" ca="1" si="141"/>
        <v>0</v>
      </c>
      <c r="AG63" s="146">
        <f t="shared" ca="1" si="141"/>
        <v>0</v>
      </c>
      <c r="AH63" s="146">
        <f t="shared" ca="1" si="141"/>
        <v>0</v>
      </c>
      <c r="AI63" s="146">
        <f t="shared" ca="1" si="141"/>
        <v>0</v>
      </c>
      <c r="AJ63" s="146">
        <f t="shared" ca="1" si="141"/>
        <v>0</v>
      </c>
      <c r="AK63" s="146">
        <f t="shared" ca="1" si="141"/>
        <v>0</v>
      </c>
      <c r="AL63" s="124"/>
      <c r="AM63" s="108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208"/>
      <c r="DB63" s="208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6"/>
    </row>
    <row r="64" spans="1:137" s="57" customFormat="1" ht="16" hidden="1" thickBot="1" x14ac:dyDescent="0.4">
      <c r="A64" s="60"/>
      <c r="B64" s="60"/>
      <c r="C64" s="63"/>
      <c r="D64" s="66"/>
      <c r="E64" s="147" t="str">
        <f>'Diseño Patrón'!B67</f>
        <v>Nm</v>
      </c>
      <c r="F64" s="123" t="str">
        <f>CONCATENATE("Presencias Turno de ",'Diseño Patrón'!A67," (",E64,")")</f>
        <v>Presencias Turno de Noche 12h (Nm)</v>
      </c>
      <c r="G64" s="146">
        <f t="shared" ca="1" si="139"/>
        <v>0</v>
      </c>
      <c r="H64" s="146">
        <f t="shared" ca="1" si="139"/>
        <v>0</v>
      </c>
      <c r="I64" s="146">
        <f t="shared" ca="1" si="139"/>
        <v>0</v>
      </c>
      <c r="J64" s="146">
        <f t="shared" ca="1" si="139"/>
        <v>0</v>
      </c>
      <c r="K64" s="146">
        <f t="shared" ca="1" si="139"/>
        <v>0</v>
      </c>
      <c r="L64" s="146">
        <f t="shared" ca="1" si="139"/>
        <v>0</v>
      </c>
      <c r="M64" s="146">
        <f t="shared" ca="1" si="139"/>
        <v>0</v>
      </c>
      <c r="N64" s="146">
        <f t="shared" ca="1" si="139"/>
        <v>0</v>
      </c>
      <c r="O64" s="146">
        <f t="shared" ca="1" si="139"/>
        <v>0</v>
      </c>
      <c r="P64" s="146">
        <f t="shared" ca="1" si="139"/>
        <v>0</v>
      </c>
      <c r="Q64" s="146">
        <f t="shared" ca="1" si="140"/>
        <v>0</v>
      </c>
      <c r="R64" s="146">
        <f t="shared" ca="1" si="140"/>
        <v>0</v>
      </c>
      <c r="S64" s="146">
        <f t="shared" ca="1" si="140"/>
        <v>0</v>
      </c>
      <c r="T64" s="146">
        <f t="shared" ca="1" si="140"/>
        <v>0</v>
      </c>
      <c r="U64" s="146">
        <f t="shared" ca="1" si="140"/>
        <v>0</v>
      </c>
      <c r="V64" s="146">
        <f t="shared" ca="1" si="140"/>
        <v>0</v>
      </c>
      <c r="W64" s="146">
        <f t="shared" ca="1" si="140"/>
        <v>0</v>
      </c>
      <c r="X64" s="146">
        <f t="shared" ca="1" si="140"/>
        <v>0</v>
      </c>
      <c r="Y64" s="146">
        <f t="shared" ca="1" si="140"/>
        <v>0</v>
      </c>
      <c r="Z64" s="146">
        <f t="shared" ca="1" si="140"/>
        <v>0</v>
      </c>
      <c r="AA64" s="146">
        <f t="shared" ca="1" si="141"/>
        <v>0</v>
      </c>
      <c r="AB64" s="146">
        <f t="shared" ca="1" si="141"/>
        <v>0</v>
      </c>
      <c r="AC64" s="146">
        <f t="shared" ca="1" si="141"/>
        <v>0</v>
      </c>
      <c r="AD64" s="146">
        <f t="shared" ca="1" si="141"/>
        <v>0</v>
      </c>
      <c r="AE64" s="146">
        <f t="shared" ca="1" si="141"/>
        <v>0</v>
      </c>
      <c r="AF64" s="146">
        <f t="shared" ca="1" si="141"/>
        <v>0</v>
      </c>
      <c r="AG64" s="146">
        <f t="shared" ca="1" si="141"/>
        <v>0</v>
      </c>
      <c r="AH64" s="146">
        <f t="shared" ca="1" si="141"/>
        <v>0</v>
      </c>
      <c r="AI64" s="146">
        <f t="shared" ca="1" si="141"/>
        <v>0</v>
      </c>
      <c r="AJ64" s="146">
        <f t="shared" ca="1" si="141"/>
        <v>0</v>
      </c>
      <c r="AK64" s="146">
        <f t="shared" ca="1" si="141"/>
        <v>0</v>
      </c>
      <c r="AL64" s="74"/>
      <c r="AM64" s="107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8.75" hidden="1" customHeight="1" thickBot="1" x14ac:dyDescent="0.4">
      <c r="A65" s="60"/>
      <c r="B65" s="60"/>
      <c r="C65" s="63"/>
      <c r="D65" s="66"/>
      <c r="E65" s="147" t="str">
        <f>'Diseño Patrón'!B68</f>
        <v>Dm</v>
      </c>
      <c r="F65" s="123" t="str">
        <f>CONCATENATE("Presencias Turno de ",'Diseño Patrón'!A68," (",E65,")")</f>
        <v>Presencias Turno de Mañana 6h (Dm)</v>
      </c>
      <c r="G65" s="146">
        <f t="shared" ca="1" si="139"/>
        <v>0</v>
      </c>
      <c r="H65" s="146">
        <f t="shared" ca="1" si="139"/>
        <v>0</v>
      </c>
      <c r="I65" s="146">
        <f t="shared" ca="1" si="139"/>
        <v>0</v>
      </c>
      <c r="J65" s="146">
        <f t="shared" ca="1" si="139"/>
        <v>0</v>
      </c>
      <c r="K65" s="146">
        <f t="shared" ca="1" si="139"/>
        <v>0</v>
      </c>
      <c r="L65" s="146">
        <f t="shared" ca="1" si="139"/>
        <v>0</v>
      </c>
      <c r="M65" s="146">
        <f t="shared" ca="1" si="139"/>
        <v>0</v>
      </c>
      <c r="N65" s="146">
        <f t="shared" ca="1" si="139"/>
        <v>0</v>
      </c>
      <c r="O65" s="146">
        <f t="shared" ca="1" si="139"/>
        <v>0</v>
      </c>
      <c r="P65" s="146">
        <f t="shared" ca="1" si="139"/>
        <v>0</v>
      </c>
      <c r="Q65" s="146">
        <f t="shared" ca="1" si="140"/>
        <v>0</v>
      </c>
      <c r="R65" s="146">
        <f t="shared" ca="1" si="140"/>
        <v>0</v>
      </c>
      <c r="S65" s="146">
        <f t="shared" ca="1" si="140"/>
        <v>0</v>
      </c>
      <c r="T65" s="146">
        <f t="shared" ca="1" si="140"/>
        <v>0</v>
      </c>
      <c r="U65" s="146">
        <f t="shared" ca="1" si="140"/>
        <v>0</v>
      </c>
      <c r="V65" s="146">
        <f t="shared" ca="1" si="140"/>
        <v>0</v>
      </c>
      <c r="W65" s="146">
        <f t="shared" ca="1" si="140"/>
        <v>0</v>
      </c>
      <c r="X65" s="146">
        <f t="shared" ca="1" si="140"/>
        <v>0</v>
      </c>
      <c r="Y65" s="146">
        <f t="shared" ca="1" si="140"/>
        <v>0</v>
      </c>
      <c r="Z65" s="146">
        <f t="shared" ca="1" si="140"/>
        <v>0</v>
      </c>
      <c r="AA65" s="146">
        <f t="shared" ca="1" si="141"/>
        <v>0</v>
      </c>
      <c r="AB65" s="146">
        <f t="shared" ca="1" si="141"/>
        <v>0</v>
      </c>
      <c r="AC65" s="146">
        <f t="shared" ca="1" si="141"/>
        <v>0</v>
      </c>
      <c r="AD65" s="146">
        <f t="shared" ca="1" si="141"/>
        <v>0</v>
      </c>
      <c r="AE65" s="146">
        <f t="shared" ca="1" si="141"/>
        <v>0</v>
      </c>
      <c r="AF65" s="146">
        <f t="shared" ca="1" si="141"/>
        <v>0</v>
      </c>
      <c r="AG65" s="146">
        <f t="shared" ca="1" si="141"/>
        <v>0</v>
      </c>
      <c r="AH65" s="146">
        <f t="shared" ca="1" si="141"/>
        <v>0</v>
      </c>
      <c r="AI65" s="146">
        <f t="shared" ca="1" si="141"/>
        <v>0</v>
      </c>
      <c r="AJ65" s="146">
        <f t="shared" ca="1" si="141"/>
        <v>0</v>
      </c>
      <c r="AK65" s="146">
        <f t="shared" ca="1" si="141"/>
        <v>0</v>
      </c>
      <c r="AL65" s="74"/>
      <c r="AM65" s="107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11"/>
      <c r="CT65" s="11"/>
      <c r="CU65" s="11"/>
      <c r="CV65" s="76"/>
      <c r="CW65" s="76"/>
      <c r="CX65" s="76"/>
      <c r="CY65" s="76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ht="18" hidden="1" customHeight="1" thickBot="1" x14ac:dyDescent="0.4">
      <c r="A66" s="60"/>
      <c r="B66" s="60"/>
      <c r="C66" s="63"/>
      <c r="D66" s="66"/>
      <c r="E66" s="147" t="str">
        <f>'Diseño Patrón'!B69</f>
        <v>Tm</v>
      </c>
      <c r="F66" s="123" t="str">
        <f>CONCATENATE("Presencias Turno de ",'Diseño Patrón'!A69," (",E66,")")</f>
        <v>Presencias Turno de Tarde 6h (Tm)</v>
      </c>
      <c r="G66" s="146">
        <f t="shared" ca="1" si="139"/>
        <v>0</v>
      </c>
      <c r="H66" s="146">
        <f t="shared" ca="1" si="139"/>
        <v>0</v>
      </c>
      <c r="I66" s="146">
        <f t="shared" ca="1" si="139"/>
        <v>0</v>
      </c>
      <c r="J66" s="146">
        <f t="shared" ca="1" si="139"/>
        <v>0</v>
      </c>
      <c r="K66" s="146">
        <f t="shared" ca="1" si="139"/>
        <v>0</v>
      </c>
      <c r="L66" s="146">
        <f t="shared" ca="1" si="139"/>
        <v>0</v>
      </c>
      <c r="M66" s="146">
        <f t="shared" ca="1" si="139"/>
        <v>0</v>
      </c>
      <c r="N66" s="146">
        <f t="shared" ca="1" si="139"/>
        <v>0</v>
      </c>
      <c r="O66" s="146">
        <f t="shared" ca="1" si="139"/>
        <v>0</v>
      </c>
      <c r="P66" s="146">
        <f t="shared" ca="1" si="139"/>
        <v>0</v>
      </c>
      <c r="Q66" s="146">
        <f t="shared" ca="1" si="140"/>
        <v>0</v>
      </c>
      <c r="R66" s="146">
        <f t="shared" ca="1" si="140"/>
        <v>0</v>
      </c>
      <c r="S66" s="146">
        <f t="shared" ca="1" si="140"/>
        <v>0</v>
      </c>
      <c r="T66" s="146">
        <f t="shared" ca="1" si="140"/>
        <v>0</v>
      </c>
      <c r="U66" s="146">
        <f t="shared" ca="1" si="140"/>
        <v>0</v>
      </c>
      <c r="V66" s="146">
        <f t="shared" ca="1" si="140"/>
        <v>0</v>
      </c>
      <c r="W66" s="146">
        <f t="shared" ca="1" si="140"/>
        <v>0</v>
      </c>
      <c r="X66" s="146">
        <f t="shared" ca="1" si="140"/>
        <v>0</v>
      </c>
      <c r="Y66" s="146">
        <f t="shared" ca="1" si="140"/>
        <v>0</v>
      </c>
      <c r="Z66" s="146">
        <f t="shared" ca="1" si="140"/>
        <v>0</v>
      </c>
      <c r="AA66" s="146">
        <f t="shared" ca="1" si="141"/>
        <v>0</v>
      </c>
      <c r="AB66" s="146">
        <f t="shared" ca="1" si="141"/>
        <v>0</v>
      </c>
      <c r="AC66" s="146">
        <f t="shared" ca="1" si="141"/>
        <v>0</v>
      </c>
      <c r="AD66" s="146">
        <f t="shared" ca="1" si="141"/>
        <v>0</v>
      </c>
      <c r="AE66" s="146">
        <f t="shared" ca="1" si="141"/>
        <v>0</v>
      </c>
      <c r="AF66" s="146">
        <f t="shared" ca="1" si="141"/>
        <v>0</v>
      </c>
      <c r="AG66" s="146">
        <f t="shared" ca="1" si="141"/>
        <v>0</v>
      </c>
      <c r="AH66" s="146">
        <f t="shared" ca="1" si="141"/>
        <v>0</v>
      </c>
      <c r="AI66" s="146">
        <f t="shared" ca="1" si="141"/>
        <v>0</v>
      </c>
      <c r="AJ66" s="146">
        <f t="shared" ca="1" si="141"/>
        <v>0</v>
      </c>
      <c r="AK66" s="146">
        <f t="shared" ca="1" si="141"/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T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5">
      <c r="A67" s="60"/>
      <c r="B67" s="60"/>
      <c r="C67" s="63"/>
      <c r="D67" s="66"/>
      <c r="E67" s="147" t="str">
        <f>'Diseño Patrón'!B70</f>
        <v>M</v>
      </c>
      <c r="F67" s="269" t="str">
        <f>CONCATENATE("Presencias Turno de ",'Diseño Patrón'!A70," (",E67,")")</f>
        <v>Presencias Turno de Mañana (M)</v>
      </c>
      <c r="G67" s="267">
        <f t="shared" ref="G67:AK67" ca="1" si="142">COUNTIF(G7:G60,"*m*")-COUNTIF(G7:G60,"*BM*")*1</f>
        <v>8</v>
      </c>
      <c r="H67" s="267">
        <f t="shared" ref="H67:V67" ca="1" si="143">COUNTIF(H7:H60,"*m*")-COUNTIF(H7:H60,"*BM*")*1</f>
        <v>8</v>
      </c>
      <c r="I67" s="267">
        <f t="shared" ca="1" si="143"/>
        <v>8</v>
      </c>
      <c r="J67" s="267">
        <v>8</v>
      </c>
      <c r="K67" s="267">
        <f t="shared" ca="1" si="143"/>
        <v>8</v>
      </c>
      <c r="L67" s="267">
        <f t="shared" ca="1" si="143"/>
        <v>8</v>
      </c>
      <c r="M67" s="267">
        <f t="shared" ca="1" si="143"/>
        <v>8</v>
      </c>
      <c r="N67" s="267">
        <f t="shared" ca="1" si="143"/>
        <v>8</v>
      </c>
      <c r="O67" s="267">
        <f t="shared" ca="1" si="143"/>
        <v>8</v>
      </c>
      <c r="P67" s="267">
        <f t="shared" ca="1" si="143"/>
        <v>9</v>
      </c>
      <c r="Q67" s="267">
        <f t="shared" ca="1" si="143"/>
        <v>8</v>
      </c>
      <c r="R67" s="267">
        <f t="shared" ca="1" si="143"/>
        <v>8</v>
      </c>
      <c r="S67" s="267">
        <f t="shared" ca="1" si="143"/>
        <v>8</v>
      </c>
      <c r="T67" s="267">
        <f t="shared" ca="1" si="143"/>
        <v>8</v>
      </c>
      <c r="U67" s="267">
        <f t="shared" ca="1" si="143"/>
        <v>8</v>
      </c>
      <c r="V67" s="267">
        <f t="shared" ca="1" si="143"/>
        <v>8</v>
      </c>
      <c r="W67" s="267">
        <f t="shared" ref="W67:AH67" ca="1" si="144">COUNTIF(W7:W60,"*m*")-COUNTIF(W7:W60,"*BM*")*1</f>
        <v>8</v>
      </c>
      <c r="X67" s="267">
        <f t="shared" ca="1" si="144"/>
        <v>8</v>
      </c>
      <c r="Y67" s="267">
        <f t="shared" ca="1" si="144"/>
        <v>8</v>
      </c>
      <c r="Z67" s="267">
        <f t="shared" ca="1" si="144"/>
        <v>8</v>
      </c>
      <c r="AA67" s="267">
        <f t="shared" ca="1" si="144"/>
        <v>10</v>
      </c>
      <c r="AB67" s="267">
        <f t="shared" ca="1" si="144"/>
        <v>8</v>
      </c>
      <c r="AC67" s="267">
        <f t="shared" ca="1" si="144"/>
        <v>8</v>
      </c>
      <c r="AD67" s="267">
        <f t="shared" ca="1" si="144"/>
        <v>9</v>
      </c>
      <c r="AE67" s="267">
        <f t="shared" ca="1" si="144"/>
        <v>9</v>
      </c>
      <c r="AF67" s="267">
        <f t="shared" ca="1" si="144"/>
        <v>8</v>
      </c>
      <c r="AG67" s="267">
        <f t="shared" ca="1" si="144"/>
        <v>9</v>
      </c>
      <c r="AH67" s="267">
        <f t="shared" ca="1" si="144"/>
        <v>9</v>
      </c>
      <c r="AI67" s="267">
        <f t="shared" ca="1" si="142"/>
        <v>0</v>
      </c>
      <c r="AJ67" s="267">
        <f t="shared" ca="1" si="142"/>
        <v>0</v>
      </c>
      <c r="AK67" s="267">
        <f t="shared" ca="1" si="142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5">
      <c r="A68" s="60"/>
      <c r="B68" s="60"/>
      <c r="C68" s="63"/>
      <c r="D68" s="66"/>
      <c r="E68" s="147" t="str">
        <f>'Diseño Patrón'!B71</f>
        <v>T</v>
      </c>
      <c r="F68" s="269" t="str">
        <f>CONCATENATE("Presencias Turno de ",'Diseño Patrón'!A71," (",E68,")")</f>
        <v>Presencias Turno de Tarde (T)</v>
      </c>
      <c r="G68" s="267">
        <f ca="1">COUNTIF(G7:G62,"*t*")-COUNTIF(G7:G62,"*AT*")*1-COUNTIF(G7:G62,"*PT*")*1</f>
        <v>8</v>
      </c>
      <c r="H68" s="267">
        <f t="shared" ref="H68:I68" ca="1" si="145">COUNTIF(H7:H62,"*t*")-COUNTIF(H7:H62,"*AT*")*1-COUNTIF(H7:H62,"*PT*")*1</f>
        <v>8</v>
      </c>
      <c r="I68" s="267">
        <f t="shared" ca="1" si="145"/>
        <v>8</v>
      </c>
      <c r="J68" s="267">
        <f t="shared" ref="J68:AK68" ca="1" si="146">COUNTIF(J7:J62,"*t*")-COUNTIF(J7:J62,"*AT*")*1</f>
        <v>8</v>
      </c>
      <c r="K68" s="267">
        <f t="shared" ca="1" si="146"/>
        <v>8</v>
      </c>
      <c r="L68" s="267">
        <f t="shared" ca="1" si="146"/>
        <v>8</v>
      </c>
      <c r="M68" s="267">
        <f t="shared" ca="1" si="146"/>
        <v>8</v>
      </c>
      <c r="N68" s="267">
        <f t="shared" ca="1" si="146"/>
        <v>8</v>
      </c>
      <c r="O68" s="267">
        <f t="shared" ca="1" si="146"/>
        <v>8</v>
      </c>
      <c r="P68" s="267">
        <f t="shared" ca="1" si="146"/>
        <v>8</v>
      </c>
      <c r="Q68" s="267">
        <f t="shared" ca="1" si="146"/>
        <v>8</v>
      </c>
      <c r="R68" s="267">
        <f t="shared" ca="1" si="146"/>
        <v>8</v>
      </c>
      <c r="S68" s="267">
        <f t="shared" ca="1" si="146"/>
        <v>8</v>
      </c>
      <c r="T68" s="267">
        <f t="shared" ca="1" si="146"/>
        <v>8</v>
      </c>
      <c r="U68" s="267">
        <v>8</v>
      </c>
      <c r="V68" s="267">
        <f t="shared" ca="1" si="146"/>
        <v>8</v>
      </c>
      <c r="W68" s="267">
        <f t="shared" ref="W68:AH68" ca="1" si="147">COUNTIF(W7:W62,"*t*")-COUNTIF(W7:W62,"*AT*")*1</f>
        <v>8</v>
      </c>
      <c r="X68" s="267">
        <f t="shared" ca="1" si="147"/>
        <v>8</v>
      </c>
      <c r="Y68" s="267">
        <f t="shared" ca="1" si="147"/>
        <v>8</v>
      </c>
      <c r="Z68" s="267">
        <f t="shared" ca="1" si="147"/>
        <v>8</v>
      </c>
      <c r="AA68" s="267">
        <f t="shared" ca="1" si="147"/>
        <v>8</v>
      </c>
      <c r="AB68" s="267">
        <f t="shared" ca="1" si="147"/>
        <v>8</v>
      </c>
      <c r="AC68" s="267">
        <f t="shared" ca="1" si="147"/>
        <v>8</v>
      </c>
      <c r="AD68" s="267">
        <f t="shared" ca="1" si="147"/>
        <v>8</v>
      </c>
      <c r="AE68" s="267">
        <f t="shared" ca="1" si="147"/>
        <v>8</v>
      </c>
      <c r="AF68" s="267">
        <f t="shared" ca="1" si="147"/>
        <v>8</v>
      </c>
      <c r="AG68" s="267">
        <f t="shared" ca="1" si="147"/>
        <v>8</v>
      </c>
      <c r="AH68" s="267">
        <f t="shared" ca="1" si="147"/>
        <v>7</v>
      </c>
      <c r="AI68" s="267">
        <f t="shared" ca="1" si="146"/>
        <v>0</v>
      </c>
      <c r="AJ68" s="267">
        <f t="shared" ca="1" si="146"/>
        <v>0</v>
      </c>
      <c r="AK68" s="267">
        <f t="shared" ca="1" si="146"/>
        <v>1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A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5">
      <c r="A69" s="60"/>
      <c r="B69" s="60"/>
      <c r="C69" s="63"/>
      <c r="D69" s="66"/>
      <c r="E69" s="147" t="str">
        <f>'Diseño Patrón'!B72</f>
        <v>N</v>
      </c>
      <c r="F69" s="269" t="str">
        <f>CONCATENATE("Presencias Turno de ",'Diseño Patrón'!A72," (",E69,")")</f>
        <v>Presencias Turno de Noche (N)</v>
      </c>
      <c r="G69" s="268">
        <f ca="1">COUNTIF(G7:G62,"*n*")</f>
        <v>6</v>
      </c>
      <c r="H69" s="268">
        <f t="shared" ref="H69:V69" ca="1" si="148">COUNTIF(H7:H62,"*n*")</f>
        <v>6</v>
      </c>
      <c r="I69" s="268">
        <f t="shared" ca="1" si="148"/>
        <v>6</v>
      </c>
      <c r="J69" s="268">
        <f t="shared" ca="1" si="148"/>
        <v>6</v>
      </c>
      <c r="K69" s="268">
        <f t="shared" ca="1" si="148"/>
        <v>6</v>
      </c>
      <c r="L69" s="268">
        <f t="shared" ca="1" si="148"/>
        <v>6</v>
      </c>
      <c r="M69" s="268">
        <f t="shared" ca="1" si="148"/>
        <v>6</v>
      </c>
      <c r="N69" s="268">
        <f t="shared" ca="1" si="148"/>
        <v>6</v>
      </c>
      <c r="O69" s="268">
        <f t="shared" ca="1" si="148"/>
        <v>6</v>
      </c>
      <c r="P69" s="268">
        <f t="shared" ca="1" si="148"/>
        <v>6</v>
      </c>
      <c r="Q69" s="268">
        <f t="shared" ca="1" si="148"/>
        <v>6</v>
      </c>
      <c r="R69" s="268">
        <f t="shared" ca="1" si="148"/>
        <v>6</v>
      </c>
      <c r="S69" s="268">
        <f t="shared" ca="1" si="148"/>
        <v>6</v>
      </c>
      <c r="T69" s="268">
        <f t="shared" ca="1" si="148"/>
        <v>6</v>
      </c>
      <c r="U69" s="268">
        <f t="shared" ca="1" si="148"/>
        <v>6</v>
      </c>
      <c r="V69" s="268">
        <f t="shared" ca="1" si="148"/>
        <v>6</v>
      </c>
      <c r="W69" s="268">
        <f t="shared" ref="W69:AH69" ca="1" si="149">COUNTIF(W7:W62,"*n*")</f>
        <v>6</v>
      </c>
      <c r="X69" s="268">
        <f t="shared" ca="1" si="149"/>
        <v>6</v>
      </c>
      <c r="Y69" s="268">
        <f t="shared" ca="1" si="149"/>
        <v>6</v>
      </c>
      <c r="Z69" s="268">
        <f t="shared" ca="1" si="149"/>
        <v>6</v>
      </c>
      <c r="AA69" s="268">
        <f t="shared" ca="1" si="149"/>
        <v>6</v>
      </c>
      <c r="AB69" s="268">
        <f t="shared" ca="1" si="149"/>
        <v>6</v>
      </c>
      <c r="AC69" s="268">
        <f t="shared" ca="1" si="149"/>
        <v>6</v>
      </c>
      <c r="AD69" s="268">
        <f t="shared" ca="1" si="149"/>
        <v>6</v>
      </c>
      <c r="AE69" s="268">
        <f t="shared" ca="1" si="149"/>
        <v>6</v>
      </c>
      <c r="AF69" s="268">
        <f t="shared" ca="1" si="149"/>
        <v>6</v>
      </c>
      <c r="AG69" s="268">
        <f t="shared" ca="1" si="149"/>
        <v>6</v>
      </c>
      <c r="AH69" s="268">
        <f t="shared" ca="1" si="149"/>
        <v>6</v>
      </c>
      <c r="AI69" s="268">
        <f t="shared" ref="AI69:AK69" ca="1" si="150">COUNTIF(AI7:AI62,"*n*")</f>
        <v>0</v>
      </c>
      <c r="AJ69" s="268">
        <f t="shared" ca="1" si="150"/>
        <v>0</v>
      </c>
      <c r="AK69" s="268">
        <f t="shared" ca="1" si="150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.75" hidden="1" customHeight="1" x14ac:dyDescent="0.35">
      <c r="A70" s="60"/>
      <c r="B70" s="60"/>
      <c r="C70" s="63"/>
      <c r="D70" s="66"/>
      <c r="E70" s="147" t="str">
        <f>'Diseño Patrón'!B73</f>
        <v>G24</v>
      </c>
      <c r="F70" s="123" t="str">
        <f>CONCATENATE("Presencias Turno de ",'Diseño Patrón'!A73," (",E70,")")</f>
        <v>Presencias Turno de Guardia 24h (G24)</v>
      </c>
      <c r="G70" s="146">
        <f t="shared" ref="G70:AK70" ca="1" si="151">COUNTIF(G$7:G$60,$E70) +  COUNTIF(G$7:G$60,CONCATENATE("*;",TEXT(CELL("contenido",$E70),"00"))) +  COUNTIF(G$7:G$60,CONCATENATE("*;",TEXT(CELL("contenido",$E70),"00"),";*")) +  COUNTIF(G$7:G$60,CONCATENATE(TEXT(CELL("contenido",$E70),"00"),";*"))</f>
        <v>0</v>
      </c>
      <c r="H70" s="146">
        <f t="shared" ca="1" si="151"/>
        <v>0</v>
      </c>
      <c r="I70" s="146">
        <f t="shared" ca="1" si="151"/>
        <v>0</v>
      </c>
      <c r="J70" s="146">
        <f t="shared" ca="1" si="151"/>
        <v>0</v>
      </c>
      <c r="K70" s="146">
        <f t="shared" ca="1" si="151"/>
        <v>0</v>
      </c>
      <c r="L70" s="146">
        <f t="shared" ca="1" si="151"/>
        <v>0</v>
      </c>
      <c r="M70" s="146">
        <f t="shared" ca="1" si="151"/>
        <v>0</v>
      </c>
      <c r="N70" s="146">
        <f t="shared" ca="1" si="151"/>
        <v>0</v>
      </c>
      <c r="O70" s="286" t="s">
        <v>6</v>
      </c>
      <c r="P70" s="286" t="s">
        <v>7</v>
      </c>
      <c r="Q70" s="146">
        <f t="shared" ca="1" si="151"/>
        <v>0</v>
      </c>
      <c r="R70" s="146">
        <f t="shared" ca="1" si="151"/>
        <v>0</v>
      </c>
      <c r="S70" s="146">
        <f t="shared" ca="1" si="151"/>
        <v>0</v>
      </c>
      <c r="T70" s="146">
        <f t="shared" ca="1" si="151"/>
        <v>0</v>
      </c>
      <c r="U70" s="146">
        <f t="shared" ca="1" si="151"/>
        <v>0</v>
      </c>
      <c r="V70" s="146">
        <f t="shared" ca="1" si="151"/>
        <v>0</v>
      </c>
      <c r="W70" s="146">
        <f t="shared" ca="1" si="151"/>
        <v>0</v>
      </c>
      <c r="X70" s="146">
        <f t="shared" ca="1" si="151"/>
        <v>0</v>
      </c>
      <c r="Y70" s="146">
        <f t="shared" ca="1" si="151"/>
        <v>0</v>
      </c>
      <c r="Z70" s="146">
        <f t="shared" ca="1" si="151"/>
        <v>0</v>
      </c>
      <c r="AA70" s="146">
        <f t="shared" ca="1" si="151"/>
        <v>0</v>
      </c>
      <c r="AB70" s="146">
        <f t="shared" ca="1" si="151"/>
        <v>0</v>
      </c>
      <c r="AC70" s="146">
        <f t="shared" ca="1" si="151"/>
        <v>0</v>
      </c>
      <c r="AD70" s="146">
        <f t="shared" ca="1" si="151"/>
        <v>0</v>
      </c>
      <c r="AE70" s="146">
        <f t="shared" ca="1" si="151"/>
        <v>0</v>
      </c>
      <c r="AF70" s="146">
        <f t="shared" ca="1" si="151"/>
        <v>0</v>
      </c>
      <c r="AG70" s="146">
        <f t="shared" ca="1" si="151"/>
        <v>0</v>
      </c>
      <c r="AH70" s="146">
        <f t="shared" ca="1" si="151"/>
        <v>0</v>
      </c>
      <c r="AI70" s="146">
        <f t="shared" ca="1" si="151"/>
        <v>0</v>
      </c>
      <c r="AJ70" s="146">
        <f t="shared" ca="1" si="151"/>
        <v>0</v>
      </c>
      <c r="AK70" s="146">
        <f t="shared" ca="1" si="151"/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1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1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1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1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1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1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15:137" ht="14.5" x14ac:dyDescent="0.35">
      <c r="O96" s="92"/>
      <c r="P96" s="92"/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7"/>
      <c r="P112" s="7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7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/>
    </row>
    <row r="114" spans="104:137" x14ac:dyDescent="0.3">
      <c r="CZ114" s="94"/>
      <c r="DA114" s="94"/>
      <c r="DB114" s="94"/>
      <c r="DC114" s="94"/>
    </row>
    <row r="115" spans="104:137" x14ac:dyDescent="0.3">
      <c r="CZ115" s="94"/>
      <c r="DA115" s="94"/>
      <c r="DB115" s="94"/>
      <c r="DC115" s="94"/>
    </row>
  </sheetData>
  <protectedRanges>
    <protectedRange sqref="AL40 AI9:AL30 B7:E62 G24:I24 M24:P24 G26:P26 X26:AH26 S26:V26 M20:AH20 K24 AI32:AL39 G31:AL31 R24:V24 G25:AH25 Z24:AH24 G7:AL8 G21:AH23 G32:AH40 G41:AL62 G27:AH30 G9:AH19" name="Rango1"/>
    <protectedRange sqref="AI40:AK40" name="Rango1_5_3"/>
    <protectedRange sqref="J24" name="Rango1_5"/>
    <protectedRange sqref="L24" name="Rango1_5_1"/>
    <protectedRange sqref="Q24" name="Rango1_5_2"/>
    <protectedRange sqref="W24:Y24" name="Rango1_5_4"/>
    <protectedRange sqref="W26" name="Rango1_1"/>
    <protectedRange sqref="Q26" name="Rango1_2"/>
    <protectedRange sqref="R26" name="Rango1_3"/>
    <protectedRange sqref="G20:L20" name="Rango1_5_5"/>
  </protectedRanges>
  <sortState xmlns:xlrd2="http://schemas.microsoft.com/office/spreadsheetml/2017/richdata2" ref="E8:AH19">
    <sortCondition ref="E7"/>
  </sortState>
  <mergeCells count="79">
    <mergeCell ref="AN1:BJ3"/>
    <mergeCell ref="BK1:BP3"/>
    <mergeCell ref="B4:B6"/>
    <mergeCell ref="E4:E6"/>
    <mergeCell ref="AN4:BJ4"/>
    <mergeCell ref="BK4:BP4"/>
    <mergeCell ref="W4:AA4"/>
    <mergeCell ref="AW5:AW6"/>
    <mergeCell ref="AX5:AX6"/>
    <mergeCell ref="AY5:AY6"/>
    <mergeCell ref="AZ5:AZ6"/>
    <mergeCell ref="AU5:AU6"/>
    <mergeCell ref="AV5:AV6"/>
    <mergeCell ref="AN5:AN6"/>
    <mergeCell ref="AO5:AO6"/>
    <mergeCell ref="AP5:AP6"/>
    <mergeCell ref="BQ4:CM4"/>
    <mergeCell ref="I1:O1"/>
    <mergeCell ref="CR5:CR6"/>
    <mergeCell ref="CS5:CS6"/>
    <mergeCell ref="CT5:CT6"/>
    <mergeCell ref="BI5:BI6"/>
    <mergeCell ref="BJ5:BJ6"/>
    <mergeCell ref="BB5:BB6"/>
    <mergeCell ref="BC5:BC6"/>
    <mergeCell ref="BD5:BD6"/>
    <mergeCell ref="BE5:BE6"/>
    <mergeCell ref="CA5:CA6"/>
    <mergeCell ref="BV5:BV6"/>
    <mergeCell ref="BW5:BW6"/>
    <mergeCell ref="BX5:BX6"/>
    <mergeCell ref="BY5:BY6"/>
    <mergeCell ref="CH5:CH6"/>
    <mergeCell ref="CI5:CI6"/>
    <mergeCell ref="CJ5:CJ6"/>
    <mergeCell ref="CK5:CK6"/>
    <mergeCell ref="CN5:CN6"/>
    <mergeCell ref="CL5:CL6"/>
    <mergeCell ref="CM5:CM6"/>
    <mergeCell ref="BZ5:BZ6"/>
    <mergeCell ref="BF5:BF6"/>
    <mergeCell ref="BG5:BG6"/>
    <mergeCell ref="BH5:BH6"/>
    <mergeCell ref="BK5:BK6"/>
    <mergeCell ref="BL5:BL6"/>
    <mergeCell ref="BM5:BM6"/>
    <mergeCell ref="BN5:BN6"/>
    <mergeCell ref="BO5:BO6"/>
    <mergeCell ref="BU5:BU6"/>
    <mergeCell ref="BP5:BP6"/>
    <mergeCell ref="BQ5:BQ6"/>
    <mergeCell ref="BR5:BR6"/>
    <mergeCell ref="BS5:BS6"/>
    <mergeCell ref="BT5:BT6"/>
    <mergeCell ref="AT5:AT6"/>
    <mergeCell ref="AS5:AS6"/>
    <mergeCell ref="AQ5:AQ6"/>
    <mergeCell ref="AR5:AR6"/>
    <mergeCell ref="BA5:BA6"/>
    <mergeCell ref="DA5:DA6"/>
    <mergeCell ref="CN4:CR4"/>
    <mergeCell ref="CU5:CU6"/>
    <mergeCell ref="CO5:CO6"/>
    <mergeCell ref="CP5:CP6"/>
    <mergeCell ref="CS4:CY4"/>
    <mergeCell ref="CZ4:DC4"/>
    <mergeCell ref="DB5:DB6"/>
    <mergeCell ref="DC5:DC6"/>
    <mergeCell ref="CQ5:CQ6"/>
    <mergeCell ref="CV5:CV6"/>
    <mergeCell ref="CX5:CX6"/>
    <mergeCell ref="CY5:CY6"/>
    <mergeCell ref="CZ5:CZ6"/>
    <mergeCell ref="CF5:CF6"/>
    <mergeCell ref="CG5:CG6"/>
    <mergeCell ref="CB5:CB6"/>
    <mergeCell ref="CC5:CC6"/>
    <mergeCell ref="CD5:CD6"/>
    <mergeCell ref="CE5:CE6"/>
  </mergeCells>
  <conditionalFormatting sqref="G5:AK5 O70:P70">
    <cfRule type="cellIs" dxfId="17866" priority="4879" operator="equal">
      <formula>"S"</formula>
    </cfRule>
    <cfRule type="cellIs" dxfId="17865" priority="4880" operator="equal">
      <formula>"D"</formula>
    </cfRule>
  </conditionalFormatting>
  <conditionalFormatting sqref="G6:AK6">
    <cfRule type="expression" dxfId="17864" priority="4817">
      <formula>G$3</formula>
    </cfRule>
  </conditionalFormatting>
  <conditionalFormatting sqref="G63:N66 Q63:AK66 G70:N70 Q70:AK70">
    <cfRule type="expression" dxfId="17863" priority="4672">
      <formula>G63&lt;G105</formula>
    </cfRule>
    <cfRule type="expression" dxfId="17862" priority="4673">
      <formula>G63&gt;G97</formula>
    </cfRule>
  </conditionalFormatting>
  <conditionalFormatting sqref="AI9:AK30 G24:I24 M24:P24 G26:P26 X26:AH26 S26:V26 M20:AH20 AI32:AK39 G31:AK31 G40:AH40 G39:Y39 R24:V24 G35:I35 AI51:AK57 G25 Q25:AH25 G29:AH30 G28:O28 K35:Z35 G51:U56 AB35:AH35 K23:K24 Z24:AH24 G36:AH38 G7:AK8 V53:AH53 G58:AK62 G21:AH23 G32:AH34 G41:AK50 AA39:AH39 Q28:AH28 G27:AH27 G9:AH19">
    <cfRule type="containsText" dxfId="17861" priority="4651" operator="containsText" text="21">
      <formula>NOT(ISERROR(SEARCH("21",G7)))</formula>
    </cfRule>
    <cfRule type="cellIs" dxfId="17860" priority="4652" operator="equal">
      <formula>"F"</formula>
    </cfRule>
    <cfRule type="containsText" dxfId="17859" priority="4653" operator="containsText" text="CA">
      <formula>NOT(ISERROR(SEARCH("CA",G7)))</formula>
    </cfRule>
    <cfRule type="cellIs" dxfId="17858" priority="4654" operator="equal">
      <formula>"LD"</formula>
    </cfRule>
    <cfRule type="containsText" dxfId="17857" priority="4655" operator="containsText" text="V">
      <formula>NOT(ISERROR(SEARCH("V",G7)))</formula>
    </cfRule>
    <cfRule type="containsText" dxfId="17856" priority="4656" operator="containsText" text="P">
      <formula>NOT(ISERROR(SEARCH("P",G7)))</formula>
    </cfRule>
    <cfRule type="cellIs" dxfId="17855" priority="4657" operator="equal">
      <formula>"LL"</formula>
    </cfRule>
    <cfRule type="cellIs" dxfId="17854" priority="4658" operator="equal">
      <formula>"AT"</formula>
    </cfRule>
    <cfRule type="containsText" dxfId="17853" priority="4659" operator="containsText" text="B">
      <formula>NOT(ISERROR(SEARCH("B",G7)))</formula>
    </cfRule>
    <cfRule type="cellIs" dxfId="17852" priority="4660" operator="equal">
      <formula>"L"</formula>
    </cfRule>
    <cfRule type="containsText" dxfId="17851" priority="4661" operator="containsText" text="N">
      <formula>NOT(ISERROR(SEARCH("N",G7)))</formula>
    </cfRule>
  </conditionalFormatting>
  <conditionalFormatting sqref="AI67:AK67 AI69:AK69">
    <cfRule type="cellIs" dxfId="17850" priority="4342" operator="lessThan">
      <formula>6</formula>
    </cfRule>
    <cfRule type="cellIs" dxfId="17849" priority="4343" operator="greaterThan">
      <formula>6</formula>
    </cfRule>
  </conditionalFormatting>
  <conditionalFormatting sqref="F61:F62">
    <cfRule type="cellIs" dxfId="17848" priority="1321" stopIfTrue="1" operator="equal">
      <formula>0</formula>
    </cfRule>
  </conditionalFormatting>
  <conditionalFormatting sqref="F61:F62">
    <cfRule type="cellIs" dxfId="17847" priority="1320" stopIfTrue="1" operator="equal">
      <formula>0</formula>
    </cfRule>
  </conditionalFormatting>
  <conditionalFormatting sqref="F61:F62">
    <cfRule type="cellIs" dxfId="17846" priority="1319" stopIfTrue="1" operator="equal">
      <formula>0</formula>
    </cfRule>
  </conditionalFormatting>
  <conditionalFormatting sqref="F61:F62">
    <cfRule type="cellIs" dxfId="17845" priority="1318" stopIfTrue="1" operator="equal">
      <formula>0</formula>
    </cfRule>
  </conditionalFormatting>
  <conditionalFormatting sqref="F61:F62">
    <cfRule type="cellIs" dxfId="17844" priority="1317" stopIfTrue="1" operator="equal">
      <formula>0</formula>
    </cfRule>
  </conditionalFormatting>
  <conditionalFormatting sqref="F61:F62">
    <cfRule type="cellIs" dxfId="17843" priority="1316" stopIfTrue="1" operator="equal">
      <formula>0</formula>
    </cfRule>
  </conditionalFormatting>
  <conditionalFormatting sqref="F61:F62">
    <cfRule type="cellIs" dxfId="17842" priority="1315" stopIfTrue="1" operator="equal">
      <formula>0</formula>
    </cfRule>
  </conditionalFormatting>
  <conditionalFormatting sqref="F61:F62">
    <cfRule type="cellIs" dxfId="17841" priority="1314" stopIfTrue="1" operator="equal">
      <formula>0</formula>
    </cfRule>
  </conditionalFormatting>
  <conditionalFormatting sqref="F61:F62">
    <cfRule type="cellIs" dxfId="17840" priority="1313" stopIfTrue="1" operator="equal">
      <formula>0</formula>
    </cfRule>
  </conditionalFormatting>
  <conditionalFormatting sqref="F61:F62">
    <cfRule type="cellIs" dxfId="17839" priority="1312" stopIfTrue="1" operator="equal">
      <formula>0</formula>
    </cfRule>
  </conditionalFormatting>
  <conditionalFormatting sqref="F61:F62">
    <cfRule type="cellIs" dxfId="17838" priority="1311" stopIfTrue="1" operator="equal">
      <formula>0</formula>
    </cfRule>
  </conditionalFormatting>
  <conditionalFormatting sqref="F61:F62">
    <cfRule type="cellIs" dxfId="17837" priority="1310" stopIfTrue="1" operator="equal">
      <formula>0</formula>
    </cfRule>
  </conditionalFormatting>
  <conditionalFormatting sqref="F61:F62">
    <cfRule type="cellIs" dxfId="17836" priority="1309" stopIfTrue="1" operator="equal">
      <formula>0</formula>
    </cfRule>
  </conditionalFormatting>
  <conditionalFormatting sqref="F61:F62">
    <cfRule type="cellIs" dxfId="17835" priority="1308" stopIfTrue="1" operator="equal">
      <formula>0</formula>
    </cfRule>
  </conditionalFormatting>
  <conditionalFormatting sqref="F61:F62">
    <cfRule type="cellIs" dxfId="17834" priority="1307" stopIfTrue="1" operator="equal">
      <formula>0</formula>
    </cfRule>
  </conditionalFormatting>
  <conditionalFormatting sqref="F61:F62">
    <cfRule type="cellIs" dxfId="17833" priority="1306" stopIfTrue="1" operator="equal">
      <formula>0</formula>
    </cfRule>
  </conditionalFormatting>
  <conditionalFormatting sqref="F61:F62">
    <cfRule type="cellIs" dxfId="17832" priority="1305" stopIfTrue="1" operator="equal">
      <formula>0</formula>
    </cfRule>
  </conditionalFormatting>
  <conditionalFormatting sqref="F61:F62">
    <cfRule type="cellIs" dxfId="17831" priority="1304" stopIfTrue="1" operator="equal">
      <formula>0</formula>
    </cfRule>
  </conditionalFormatting>
  <conditionalFormatting sqref="F61:F62">
    <cfRule type="cellIs" dxfId="17830" priority="1303" stopIfTrue="1" operator="equal">
      <formula>0</formula>
    </cfRule>
  </conditionalFormatting>
  <conditionalFormatting sqref="F61:F62">
    <cfRule type="cellIs" dxfId="17829" priority="1302" stopIfTrue="1" operator="equal">
      <formula>0</formula>
    </cfRule>
  </conditionalFormatting>
  <conditionalFormatting sqref="F61:F62">
    <cfRule type="cellIs" dxfId="17828" priority="1301" stopIfTrue="1" operator="equal">
      <formula>0</formula>
    </cfRule>
  </conditionalFormatting>
  <conditionalFormatting sqref="F61:F62">
    <cfRule type="cellIs" dxfId="17827" priority="1300" stopIfTrue="1" operator="equal">
      <formula>0</formula>
    </cfRule>
  </conditionalFormatting>
  <conditionalFormatting sqref="F61:F62">
    <cfRule type="cellIs" dxfId="17826" priority="1299" stopIfTrue="1" operator="equal">
      <formula>0</formula>
    </cfRule>
  </conditionalFormatting>
  <conditionalFormatting sqref="F61:F62">
    <cfRule type="cellIs" dxfId="17825" priority="1298" stopIfTrue="1" operator="equal">
      <formula>0</formula>
    </cfRule>
  </conditionalFormatting>
  <conditionalFormatting sqref="F61:F62">
    <cfRule type="cellIs" dxfId="17824" priority="1297" operator="equal">
      <formula>"V"</formula>
    </cfRule>
  </conditionalFormatting>
  <conditionalFormatting sqref="AI40:AK40">
    <cfRule type="containsText" dxfId="17823" priority="1261" operator="containsText" text="21">
      <formula>NOT(ISERROR(SEARCH("21",AI40)))</formula>
    </cfRule>
    <cfRule type="cellIs" dxfId="17822" priority="1262" operator="equal">
      <formula>"F"</formula>
    </cfRule>
    <cfRule type="containsText" dxfId="17821" priority="1263" operator="containsText" text="CA">
      <formula>NOT(ISERROR(SEARCH("CA",AI40)))</formula>
    </cfRule>
    <cfRule type="cellIs" dxfId="17820" priority="1264" operator="equal">
      <formula>"LD"</formula>
    </cfRule>
    <cfRule type="containsText" dxfId="17819" priority="1265" operator="containsText" text="V">
      <formula>NOT(ISERROR(SEARCH("V",AI40)))</formula>
    </cfRule>
    <cfRule type="containsText" dxfId="17818" priority="1266" operator="containsText" text="P">
      <formula>NOT(ISERROR(SEARCH("P",AI40)))</formula>
    </cfRule>
    <cfRule type="cellIs" dxfId="17817" priority="1267" operator="equal">
      <formula>"LL"</formula>
    </cfRule>
    <cfRule type="cellIs" dxfId="17816" priority="1268" operator="equal">
      <formula>"AT"</formula>
    </cfRule>
    <cfRule type="containsText" dxfId="17815" priority="1269" operator="containsText" text="B">
      <formula>NOT(ISERROR(SEARCH("B",AI40)))</formula>
    </cfRule>
    <cfRule type="cellIs" dxfId="17814" priority="1270" operator="equal">
      <formula>"L"</formula>
    </cfRule>
    <cfRule type="containsText" dxfId="17813" priority="1271" operator="containsText" text="N">
      <formula>NOT(ISERROR(SEARCH("N",AI40)))</formula>
    </cfRule>
  </conditionalFormatting>
  <conditionalFormatting sqref="O63:P66">
    <cfRule type="expression" dxfId="17812" priority="20916">
      <formula>O63&lt;O104</formula>
    </cfRule>
    <cfRule type="expression" dxfId="17811" priority="20917">
      <formula>O63&gt;O96</formula>
    </cfRule>
  </conditionalFormatting>
  <conditionalFormatting sqref="AI68:AK68">
    <cfRule type="cellIs" dxfId="17810" priority="934" operator="lessThan">
      <formula>8</formula>
    </cfRule>
    <cfRule type="cellIs" dxfId="17809" priority="935" operator="greaterThan">
      <formula>8</formula>
    </cfRule>
  </conditionalFormatting>
  <conditionalFormatting sqref="F47">
    <cfRule type="cellIs" dxfId="17808" priority="774" stopIfTrue="1" operator="equal">
      <formula>0</formula>
    </cfRule>
  </conditionalFormatting>
  <conditionalFormatting sqref="F47">
    <cfRule type="cellIs" dxfId="17807" priority="773" stopIfTrue="1" operator="equal">
      <formula>0</formula>
    </cfRule>
  </conditionalFormatting>
  <conditionalFormatting sqref="F47">
    <cfRule type="cellIs" dxfId="17806" priority="772" stopIfTrue="1" operator="equal">
      <formula>0</formula>
    </cfRule>
  </conditionalFormatting>
  <conditionalFormatting sqref="F47">
    <cfRule type="cellIs" dxfId="17805" priority="771" stopIfTrue="1" operator="equal">
      <formula>0</formula>
    </cfRule>
  </conditionalFormatting>
  <conditionalFormatting sqref="F47">
    <cfRule type="cellIs" dxfId="17804" priority="770" stopIfTrue="1" operator="equal">
      <formula>0</formula>
    </cfRule>
  </conditionalFormatting>
  <conditionalFormatting sqref="F47">
    <cfRule type="cellIs" dxfId="17803" priority="769" stopIfTrue="1" operator="equal">
      <formula>0</formula>
    </cfRule>
  </conditionalFormatting>
  <conditionalFormatting sqref="F47">
    <cfRule type="cellIs" dxfId="17802" priority="768" stopIfTrue="1" operator="equal">
      <formula>0</formula>
    </cfRule>
  </conditionalFormatting>
  <conditionalFormatting sqref="F47">
    <cfRule type="cellIs" dxfId="17801" priority="767" stopIfTrue="1" operator="equal">
      <formula>0</formula>
    </cfRule>
  </conditionalFormatting>
  <conditionalFormatting sqref="F47">
    <cfRule type="cellIs" dxfId="17800" priority="766" stopIfTrue="1" operator="equal">
      <formula>0</formula>
    </cfRule>
  </conditionalFormatting>
  <conditionalFormatting sqref="F47">
    <cfRule type="cellIs" dxfId="17799" priority="765" stopIfTrue="1" operator="equal">
      <formula>0</formula>
    </cfRule>
  </conditionalFormatting>
  <conditionalFormatting sqref="F47">
    <cfRule type="cellIs" dxfId="17798" priority="764" stopIfTrue="1" operator="equal">
      <formula>0</formula>
    </cfRule>
  </conditionalFormatting>
  <conditionalFormatting sqref="F47">
    <cfRule type="cellIs" dxfId="17797" priority="763" stopIfTrue="1" operator="equal">
      <formula>0</formula>
    </cfRule>
  </conditionalFormatting>
  <conditionalFormatting sqref="F47">
    <cfRule type="cellIs" dxfId="17796" priority="762" stopIfTrue="1" operator="equal">
      <formula>0</formula>
    </cfRule>
  </conditionalFormatting>
  <conditionalFormatting sqref="F47">
    <cfRule type="cellIs" dxfId="17795" priority="761" stopIfTrue="1" operator="equal">
      <formula>0</formula>
    </cfRule>
  </conditionalFormatting>
  <conditionalFormatting sqref="F47">
    <cfRule type="cellIs" dxfId="17794" priority="760" stopIfTrue="1" operator="equal">
      <formula>0</formula>
    </cfRule>
  </conditionalFormatting>
  <conditionalFormatting sqref="F47">
    <cfRule type="cellIs" dxfId="17793" priority="759" stopIfTrue="1" operator="equal">
      <formula>0</formula>
    </cfRule>
  </conditionalFormatting>
  <conditionalFormatting sqref="F47">
    <cfRule type="cellIs" dxfId="17792" priority="758" stopIfTrue="1" operator="equal">
      <formula>0</formula>
    </cfRule>
  </conditionalFormatting>
  <conditionalFormatting sqref="F47">
    <cfRule type="cellIs" dxfId="17791" priority="757" stopIfTrue="1" operator="equal">
      <formula>0</formula>
    </cfRule>
  </conditionalFormatting>
  <conditionalFormatting sqref="F47">
    <cfRule type="cellIs" dxfId="17790" priority="756" stopIfTrue="1" operator="equal">
      <formula>0</formula>
    </cfRule>
  </conditionalFormatting>
  <conditionalFormatting sqref="F47">
    <cfRule type="cellIs" dxfId="17789" priority="755" stopIfTrue="1" operator="equal">
      <formula>0</formula>
    </cfRule>
  </conditionalFormatting>
  <conditionalFormatting sqref="F47">
    <cfRule type="cellIs" dxfId="17788" priority="754" stopIfTrue="1" operator="equal">
      <formula>0</formula>
    </cfRule>
  </conditionalFormatting>
  <conditionalFormatting sqref="F47">
    <cfRule type="cellIs" dxfId="17787" priority="777" stopIfTrue="1" operator="equal">
      <formula>0</formula>
    </cfRule>
  </conditionalFormatting>
  <conditionalFormatting sqref="F47">
    <cfRule type="cellIs" dxfId="17786" priority="776" stopIfTrue="1" operator="equal">
      <formula>0</formula>
    </cfRule>
  </conditionalFormatting>
  <conditionalFormatting sqref="F47">
    <cfRule type="cellIs" dxfId="17785" priority="775" stopIfTrue="1" operator="equal">
      <formula>0</formula>
    </cfRule>
  </conditionalFormatting>
  <conditionalFormatting sqref="F47">
    <cfRule type="cellIs" dxfId="17784" priority="753" operator="equal">
      <formula>"V"</formula>
    </cfRule>
  </conditionalFormatting>
  <conditionalFormatting sqref="F47:F49">
    <cfRule type="cellIs" dxfId="17783" priority="752" stopIfTrue="1" operator="equal">
      <formula>0</formula>
    </cfRule>
  </conditionalFormatting>
  <conditionalFormatting sqref="F47:F49">
    <cfRule type="cellIs" dxfId="17782" priority="751" stopIfTrue="1" operator="equal">
      <formula>0</formula>
    </cfRule>
  </conditionalFormatting>
  <conditionalFormatting sqref="F47:F49">
    <cfRule type="cellIs" dxfId="17781" priority="750" stopIfTrue="1" operator="equal">
      <formula>0</formula>
    </cfRule>
  </conditionalFormatting>
  <conditionalFormatting sqref="F47:F49">
    <cfRule type="cellIs" dxfId="17780" priority="749" stopIfTrue="1" operator="equal">
      <formula>0</formula>
    </cfRule>
  </conditionalFormatting>
  <conditionalFormatting sqref="F47:F49">
    <cfRule type="cellIs" dxfId="17779" priority="748" stopIfTrue="1" operator="equal">
      <formula>0</formula>
    </cfRule>
  </conditionalFormatting>
  <conditionalFormatting sqref="F47:F49">
    <cfRule type="cellIs" dxfId="17778" priority="747" stopIfTrue="1" operator="equal">
      <formula>0</formula>
    </cfRule>
  </conditionalFormatting>
  <conditionalFormatting sqref="F47:F49">
    <cfRule type="cellIs" dxfId="17777" priority="746" stopIfTrue="1" operator="equal">
      <formula>0</formula>
    </cfRule>
  </conditionalFormatting>
  <conditionalFormatting sqref="F47:F49">
    <cfRule type="cellIs" dxfId="17776" priority="745" stopIfTrue="1" operator="equal">
      <formula>0</formula>
    </cfRule>
  </conditionalFormatting>
  <conditionalFormatting sqref="F47:F49">
    <cfRule type="cellIs" dxfId="17775" priority="744" stopIfTrue="1" operator="equal">
      <formula>0</formula>
    </cfRule>
  </conditionalFormatting>
  <conditionalFormatting sqref="F47:F49">
    <cfRule type="cellIs" dxfId="17774" priority="743" stopIfTrue="1" operator="equal">
      <formula>0</formula>
    </cfRule>
  </conditionalFormatting>
  <conditionalFormatting sqref="F47:F49">
    <cfRule type="cellIs" dxfId="17773" priority="742" stopIfTrue="1" operator="equal">
      <formula>0</formula>
    </cfRule>
  </conditionalFormatting>
  <conditionalFormatting sqref="F47:F49">
    <cfRule type="cellIs" dxfId="17772" priority="741" stopIfTrue="1" operator="equal">
      <formula>0</formula>
    </cfRule>
  </conditionalFormatting>
  <conditionalFormatting sqref="F47:F49">
    <cfRule type="cellIs" dxfId="17771" priority="740" stopIfTrue="1" operator="equal">
      <formula>0</formula>
    </cfRule>
  </conditionalFormatting>
  <conditionalFormatting sqref="F47:F49">
    <cfRule type="cellIs" dxfId="17770" priority="739" stopIfTrue="1" operator="equal">
      <formula>0</formula>
    </cfRule>
  </conditionalFormatting>
  <conditionalFormatting sqref="F47:F49">
    <cfRule type="cellIs" dxfId="17769" priority="738" stopIfTrue="1" operator="equal">
      <formula>0</formula>
    </cfRule>
  </conditionalFormatting>
  <conditionalFormatting sqref="F47:F49">
    <cfRule type="cellIs" dxfId="17768" priority="737" stopIfTrue="1" operator="equal">
      <formula>0</formula>
    </cfRule>
  </conditionalFormatting>
  <conditionalFormatting sqref="F47:F49">
    <cfRule type="cellIs" dxfId="17767" priority="736" stopIfTrue="1" operator="equal">
      <formula>0</formula>
    </cfRule>
  </conditionalFormatting>
  <conditionalFormatting sqref="F47:F49">
    <cfRule type="cellIs" dxfId="17766" priority="735" stopIfTrue="1" operator="equal">
      <formula>0</formula>
    </cfRule>
  </conditionalFormatting>
  <conditionalFormatting sqref="F47:F49">
    <cfRule type="cellIs" dxfId="17765" priority="734" stopIfTrue="1" operator="equal">
      <formula>0</formula>
    </cfRule>
  </conditionalFormatting>
  <conditionalFormatting sqref="F47:F49">
    <cfRule type="cellIs" dxfId="17764" priority="733" stopIfTrue="1" operator="equal">
      <formula>0</formula>
    </cfRule>
  </conditionalFormatting>
  <conditionalFormatting sqref="F47:F49">
    <cfRule type="cellIs" dxfId="17763" priority="732" stopIfTrue="1" operator="equal">
      <formula>0</formula>
    </cfRule>
  </conditionalFormatting>
  <conditionalFormatting sqref="F47:F49">
    <cfRule type="cellIs" dxfId="17762" priority="731" stopIfTrue="1" operator="equal">
      <formula>0</formula>
    </cfRule>
  </conditionalFormatting>
  <conditionalFormatting sqref="F47:F49">
    <cfRule type="cellIs" dxfId="17761" priority="730" stopIfTrue="1" operator="equal">
      <formula>0</formula>
    </cfRule>
  </conditionalFormatting>
  <conditionalFormatting sqref="F47:F49">
    <cfRule type="cellIs" dxfId="17760" priority="729" stopIfTrue="1" operator="equal">
      <formula>0</formula>
    </cfRule>
  </conditionalFormatting>
  <conditionalFormatting sqref="F47:F49">
    <cfRule type="cellIs" dxfId="17759" priority="728" operator="equal">
      <formula>"V"</formula>
    </cfRule>
  </conditionalFormatting>
  <conditionalFormatting sqref="J24">
    <cfRule type="containsText" dxfId="17758" priority="717" operator="containsText" text="21">
      <formula>NOT(ISERROR(SEARCH("21",J24)))</formula>
    </cfRule>
    <cfRule type="cellIs" dxfId="17757" priority="718" operator="equal">
      <formula>"F"</formula>
    </cfRule>
    <cfRule type="containsText" dxfId="17756" priority="719" operator="containsText" text="CA">
      <formula>NOT(ISERROR(SEARCH("CA",J24)))</formula>
    </cfRule>
    <cfRule type="cellIs" dxfId="17755" priority="720" operator="equal">
      <formula>"LD"</formula>
    </cfRule>
    <cfRule type="containsText" dxfId="17754" priority="721" operator="containsText" text="V">
      <formula>NOT(ISERROR(SEARCH("V",J24)))</formula>
    </cfRule>
    <cfRule type="containsText" dxfId="17753" priority="722" operator="containsText" text="P">
      <formula>NOT(ISERROR(SEARCH("P",J24)))</formula>
    </cfRule>
    <cfRule type="cellIs" dxfId="17752" priority="723" operator="equal">
      <formula>"LL"</formula>
    </cfRule>
    <cfRule type="cellIs" dxfId="17751" priority="724" operator="equal">
      <formula>"AT"</formula>
    </cfRule>
    <cfRule type="containsText" dxfId="17750" priority="725" operator="containsText" text="B">
      <formula>NOT(ISERROR(SEARCH("B",J24)))</formula>
    </cfRule>
    <cfRule type="cellIs" dxfId="17749" priority="726" operator="equal">
      <formula>"L"</formula>
    </cfRule>
    <cfRule type="containsText" dxfId="17748" priority="727" operator="containsText" text="N">
      <formula>NOT(ISERROR(SEARCH("N",J24)))</formula>
    </cfRule>
  </conditionalFormatting>
  <conditionalFormatting sqref="L24">
    <cfRule type="containsText" dxfId="17747" priority="706" operator="containsText" text="21">
      <formula>NOT(ISERROR(SEARCH("21",L24)))</formula>
    </cfRule>
    <cfRule type="cellIs" dxfId="17746" priority="707" operator="equal">
      <formula>"F"</formula>
    </cfRule>
    <cfRule type="containsText" dxfId="17745" priority="708" operator="containsText" text="CA">
      <formula>NOT(ISERROR(SEARCH("CA",L24)))</formula>
    </cfRule>
    <cfRule type="cellIs" dxfId="17744" priority="709" operator="equal">
      <formula>"LD"</formula>
    </cfRule>
    <cfRule type="containsText" dxfId="17743" priority="710" operator="containsText" text="V">
      <formula>NOT(ISERROR(SEARCH("V",L24)))</formula>
    </cfRule>
    <cfRule type="containsText" dxfId="17742" priority="711" operator="containsText" text="P">
      <formula>NOT(ISERROR(SEARCH("P",L24)))</formula>
    </cfRule>
    <cfRule type="cellIs" dxfId="17741" priority="712" operator="equal">
      <formula>"LL"</formula>
    </cfRule>
    <cfRule type="cellIs" dxfId="17740" priority="713" operator="equal">
      <formula>"AT"</formula>
    </cfRule>
    <cfRule type="containsText" dxfId="17739" priority="714" operator="containsText" text="B">
      <formula>NOT(ISERROR(SEARCH("B",L24)))</formula>
    </cfRule>
    <cfRule type="cellIs" dxfId="17738" priority="715" operator="equal">
      <formula>"L"</formula>
    </cfRule>
    <cfRule type="containsText" dxfId="17737" priority="716" operator="containsText" text="N">
      <formula>NOT(ISERROR(SEARCH("N",L24)))</formula>
    </cfRule>
  </conditionalFormatting>
  <conditionalFormatting sqref="Q24">
    <cfRule type="containsText" dxfId="17736" priority="695" operator="containsText" text="21">
      <formula>NOT(ISERROR(SEARCH("21",Q24)))</formula>
    </cfRule>
    <cfRule type="cellIs" dxfId="17735" priority="696" operator="equal">
      <formula>"F"</formula>
    </cfRule>
    <cfRule type="containsText" dxfId="17734" priority="697" operator="containsText" text="CA">
      <formula>NOT(ISERROR(SEARCH("CA",Q24)))</formula>
    </cfRule>
    <cfRule type="cellIs" dxfId="17733" priority="698" operator="equal">
      <formula>"LD"</formula>
    </cfRule>
    <cfRule type="containsText" dxfId="17732" priority="699" operator="containsText" text="V">
      <formula>NOT(ISERROR(SEARCH("V",Q24)))</formula>
    </cfRule>
    <cfRule type="containsText" dxfId="17731" priority="700" operator="containsText" text="P">
      <formula>NOT(ISERROR(SEARCH("P",Q24)))</formula>
    </cfRule>
    <cfRule type="cellIs" dxfId="17730" priority="701" operator="equal">
      <formula>"LL"</formula>
    </cfRule>
    <cfRule type="cellIs" dxfId="17729" priority="702" operator="equal">
      <formula>"AT"</formula>
    </cfRule>
    <cfRule type="containsText" dxfId="17728" priority="703" operator="containsText" text="B">
      <formula>NOT(ISERROR(SEARCH("B",Q24)))</formula>
    </cfRule>
    <cfRule type="cellIs" dxfId="17727" priority="704" operator="equal">
      <formula>"L"</formula>
    </cfRule>
    <cfRule type="containsText" dxfId="17726" priority="705" operator="containsText" text="N">
      <formula>NOT(ISERROR(SEARCH("N",Q24)))</formula>
    </cfRule>
  </conditionalFormatting>
  <conditionalFormatting sqref="W24:Y24">
    <cfRule type="containsText" dxfId="17725" priority="684" operator="containsText" text="21">
      <formula>NOT(ISERROR(SEARCH("21",W24)))</formula>
    </cfRule>
    <cfRule type="cellIs" dxfId="17724" priority="685" operator="equal">
      <formula>"F"</formula>
    </cfRule>
    <cfRule type="containsText" dxfId="17723" priority="686" operator="containsText" text="CA">
      <formula>NOT(ISERROR(SEARCH("CA",W24)))</formula>
    </cfRule>
    <cfRule type="cellIs" dxfId="17722" priority="687" operator="equal">
      <formula>"LD"</formula>
    </cfRule>
    <cfRule type="containsText" dxfId="17721" priority="688" operator="containsText" text="V">
      <formula>NOT(ISERROR(SEARCH("V",W24)))</formula>
    </cfRule>
    <cfRule type="containsText" dxfId="17720" priority="689" operator="containsText" text="P">
      <formula>NOT(ISERROR(SEARCH("P",W24)))</formula>
    </cfRule>
    <cfRule type="cellIs" dxfId="17719" priority="690" operator="equal">
      <formula>"LL"</formula>
    </cfRule>
    <cfRule type="cellIs" dxfId="17718" priority="691" operator="equal">
      <formula>"AT"</formula>
    </cfRule>
    <cfRule type="containsText" dxfId="17717" priority="692" operator="containsText" text="B">
      <formula>NOT(ISERROR(SEARCH("B",W24)))</formula>
    </cfRule>
    <cfRule type="cellIs" dxfId="17716" priority="693" operator="equal">
      <formula>"L"</formula>
    </cfRule>
    <cfRule type="containsText" dxfId="17715" priority="694" operator="containsText" text="N">
      <formula>NOT(ISERROR(SEARCH("N",W24)))</formula>
    </cfRule>
  </conditionalFormatting>
  <conditionalFormatting sqref="Q26:R26 W26">
    <cfRule type="containsText" dxfId="17714" priority="673" operator="containsText" text="21">
      <formula>NOT(ISERROR(SEARCH("21",Q26)))</formula>
    </cfRule>
    <cfRule type="cellIs" dxfId="17713" priority="674" operator="equal">
      <formula>"F"</formula>
    </cfRule>
    <cfRule type="containsText" dxfId="17712" priority="675" operator="containsText" text="CA">
      <formula>NOT(ISERROR(SEARCH("CA",Q26)))</formula>
    </cfRule>
    <cfRule type="cellIs" dxfId="17711" priority="676" operator="equal">
      <formula>"LD"</formula>
    </cfRule>
    <cfRule type="containsText" dxfId="17710" priority="677" operator="containsText" text="V">
      <formula>NOT(ISERROR(SEARCH("V",Q26)))</formula>
    </cfRule>
    <cfRule type="containsText" dxfId="17709" priority="678" operator="containsText" text="P">
      <formula>NOT(ISERROR(SEARCH("P",Q26)))</formula>
    </cfRule>
    <cfRule type="cellIs" dxfId="17708" priority="679" operator="equal">
      <formula>"LL"</formula>
    </cfRule>
    <cfRule type="cellIs" dxfId="17707" priority="680" operator="equal">
      <formula>"AT"</formula>
    </cfRule>
    <cfRule type="containsText" dxfId="17706" priority="681" operator="containsText" text="B">
      <formula>NOT(ISERROR(SEARCH("B",Q26)))</formula>
    </cfRule>
    <cfRule type="cellIs" dxfId="17705" priority="682" operator="equal">
      <formula>"L"</formula>
    </cfRule>
    <cfRule type="containsText" dxfId="17704" priority="683" operator="containsText" text="N">
      <formula>NOT(ISERROR(SEARCH("N",Q26)))</formula>
    </cfRule>
  </conditionalFormatting>
  <conditionalFormatting sqref="Q26:R26 W26">
    <cfRule type="containsText" dxfId="17703" priority="662" operator="containsText" text="21">
      <formula>NOT(ISERROR(SEARCH("21",Q26)))</formula>
    </cfRule>
    <cfRule type="cellIs" dxfId="17702" priority="663" operator="equal">
      <formula>"F"</formula>
    </cfRule>
    <cfRule type="containsText" dxfId="17701" priority="664" operator="containsText" text="CA">
      <formula>NOT(ISERROR(SEARCH("CA",Q26)))</formula>
    </cfRule>
    <cfRule type="cellIs" dxfId="17700" priority="665" operator="equal">
      <formula>"LD"</formula>
    </cfRule>
    <cfRule type="containsText" dxfId="17699" priority="666" operator="containsText" text="V">
      <formula>NOT(ISERROR(SEARCH("V",Q26)))</formula>
    </cfRule>
    <cfRule type="containsText" dxfId="17698" priority="667" operator="containsText" text="P">
      <formula>NOT(ISERROR(SEARCH("P",Q26)))</formula>
    </cfRule>
    <cfRule type="cellIs" dxfId="17697" priority="668" operator="equal">
      <formula>"LL"</formula>
    </cfRule>
    <cfRule type="cellIs" dxfId="17696" priority="669" operator="equal">
      <formula>"AT"</formula>
    </cfRule>
    <cfRule type="containsText" dxfId="17695" priority="670" operator="containsText" text="B">
      <formula>NOT(ISERROR(SEARCH("B",Q26)))</formula>
    </cfRule>
    <cfRule type="cellIs" dxfId="17694" priority="671" operator="equal">
      <formula>"L"</formula>
    </cfRule>
    <cfRule type="containsText" dxfId="17693" priority="672" operator="containsText" text="N">
      <formula>NOT(ISERROR(SEARCH("N",Q26)))</formula>
    </cfRule>
  </conditionalFormatting>
  <conditionalFormatting sqref="Q26:R26 W26">
    <cfRule type="containsText" dxfId="17692" priority="651" operator="containsText" text="21">
      <formula>NOT(ISERROR(SEARCH("21",Q26)))</formula>
    </cfRule>
    <cfRule type="cellIs" dxfId="17691" priority="652" operator="equal">
      <formula>"F"</formula>
    </cfRule>
    <cfRule type="containsText" dxfId="17690" priority="653" operator="containsText" text="CA">
      <formula>NOT(ISERROR(SEARCH("CA",Q26)))</formula>
    </cfRule>
    <cfRule type="cellIs" dxfId="17689" priority="654" operator="equal">
      <formula>"LD"</formula>
    </cfRule>
    <cfRule type="containsText" dxfId="17688" priority="655" operator="containsText" text="V">
      <formula>NOT(ISERROR(SEARCH("V",Q26)))</formula>
    </cfRule>
    <cfRule type="containsText" dxfId="17687" priority="656" operator="containsText" text="P">
      <formula>NOT(ISERROR(SEARCH("P",Q26)))</formula>
    </cfRule>
    <cfRule type="cellIs" dxfId="17686" priority="657" operator="equal">
      <formula>"LL"</formula>
    </cfRule>
    <cfRule type="cellIs" dxfId="17685" priority="658" operator="equal">
      <formula>"AT"</formula>
    </cfRule>
    <cfRule type="containsText" dxfId="17684" priority="659" operator="containsText" text="B">
      <formula>NOT(ISERROR(SEARCH("B",Q26)))</formula>
    </cfRule>
    <cfRule type="cellIs" dxfId="17683" priority="660" operator="equal">
      <formula>"L"</formula>
    </cfRule>
    <cfRule type="containsText" dxfId="17682" priority="661" operator="containsText" text="N">
      <formula>NOT(ISERROR(SEARCH("N",Q26)))</formula>
    </cfRule>
  </conditionalFormatting>
  <conditionalFormatting sqref="Q26:R26 W26">
    <cfRule type="containsText" dxfId="17681" priority="640" operator="containsText" text="21">
      <formula>NOT(ISERROR(SEARCH("21",Q26)))</formula>
    </cfRule>
    <cfRule type="cellIs" dxfId="17680" priority="641" operator="equal">
      <formula>"F"</formula>
    </cfRule>
    <cfRule type="containsText" dxfId="17679" priority="642" operator="containsText" text="CA">
      <formula>NOT(ISERROR(SEARCH("CA",Q26)))</formula>
    </cfRule>
    <cfRule type="cellIs" dxfId="17678" priority="643" operator="equal">
      <formula>"LD"</formula>
    </cfRule>
    <cfRule type="containsText" dxfId="17677" priority="644" operator="containsText" text="V">
      <formula>NOT(ISERROR(SEARCH("V",Q26)))</formula>
    </cfRule>
    <cfRule type="containsText" dxfId="17676" priority="645" operator="containsText" text="P">
      <formula>NOT(ISERROR(SEARCH("P",Q26)))</formula>
    </cfRule>
    <cfRule type="cellIs" dxfId="17675" priority="646" operator="equal">
      <formula>"LL"</formula>
    </cfRule>
    <cfRule type="cellIs" dxfId="17674" priority="647" operator="equal">
      <formula>"AT"</formula>
    </cfRule>
    <cfRule type="containsText" dxfId="17673" priority="648" operator="containsText" text="B">
      <formula>NOT(ISERROR(SEARCH("B",Q26)))</formula>
    </cfRule>
    <cfRule type="cellIs" dxfId="17672" priority="649" operator="equal">
      <formula>"L"</formula>
    </cfRule>
    <cfRule type="containsText" dxfId="17671" priority="650" operator="containsText" text="N">
      <formula>NOT(ISERROR(SEARCH("N",Q26)))</formula>
    </cfRule>
  </conditionalFormatting>
  <conditionalFormatting sqref="Q26:R26 W26">
    <cfRule type="containsText" dxfId="17670" priority="629" operator="containsText" text="21">
      <formula>NOT(ISERROR(SEARCH("21",Q26)))</formula>
    </cfRule>
    <cfRule type="cellIs" dxfId="17669" priority="630" operator="equal">
      <formula>"F"</formula>
    </cfRule>
    <cfRule type="containsText" dxfId="17668" priority="631" operator="containsText" text="CA">
      <formula>NOT(ISERROR(SEARCH("CA",Q26)))</formula>
    </cfRule>
    <cfRule type="cellIs" dxfId="17667" priority="632" operator="equal">
      <formula>"LD"</formula>
    </cfRule>
    <cfRule type="containsText" dxfId="17666" priority="633" operator="containsText" text="V">
      <formula>NOT(ISERROR(SEARCH("V",Q26)))</formula>
    </cfRule>
    <cfRule type="containsText" dxfId="17665" priority="634" operator="containsText" text="P">
      <formula>NOT(ISERROR(SEARCH("P",Q26)))</formula>
    </cfRule>
    <cfRule type="cellIs" dxfId="17664" priority="635" operator="equal">
      <formula>"LL"</formula>
    </cfRule>
    <cfRule type="cellIs" dxfId="17663" priority="636" operator="equal">
      <formula>"AT"</formula>
    </cfRule>
    <cfRule type="containsText" dxfId="17662" priority="637" operator="containsText" text="B">
      <formula>NOT(ISERROR(SEARCH("B",Q26)))</formula>
    </cfRule>
    <cfRule type="cellIs" dxfId="17661" priority="638" operator="equal">
      <formula>"L"</formula>
    </cfRule>
    <cfRule type="containsText" dxfId="17660" priority="639" operator="containsText" text="N">
      <formula>NOT(ISERROR(SEARCH("N",Q26)))</formula>
    </cfRule>
  </conditionalFormatting>
  <conditionalFormatting sqref="Q26:R26 W26">
    <cfRule type="containsText" dxfId="17659" priority="618" operator="containsText" text="21">
      <formula>NOT(ISERROR(SEARCH("21",Q26)))</formula>
    </cfRule>
    <cfRule type="cellIs" dxfId="17658" priority="619" operator="equal">
      <formula>"F"</formula>
    </cfRule>
    <cfRule type="containsText" dxfId="17657" priority="620" operator="containsText" text="CA">
      <formula>NOT(ISERROR(SEARCH("CA",Q26)))</formula>
    </cfRule>
    <cfRule type="cellIs" dxfId="17656" priority="621" operator="equal">
      <formula>"LD"</formula>
    </cfRule>
    <cfRule type="containsText" dxfId="17655" priority="622" operator="containsText" text="V">
      <formula>NOT(ISERROR(SEARCH("V",Q26)))</formula>
    </cfRule>
    <cfRule type="containsText" dxfId="17654" priority="623" operator="containsText" text="P">
      <formula>NOT(ISERROR(SEARCH("P",Q26)))</formula>
    </cfRule>
    <cfRule type="cellIs" dxfId="17653" priority="624" operator="equal">
      <formula>"LL"</formula>
    </cfRule>
    <cfRule type="cellIs" dxfId="17652" priority="625" operator="equal">
      <formula>"AT"</formula>
    </cfRule>
    <cfRule type="containsText" dxfId="17651" priority="626" operator="containsText" text="B">
      <formula>NOT(ISERROR(SEARCH("B",Q26)))</formula>
    </cfRule>
    <cfRule type="cellIs" dxfId="17650" priority="627" operator="equal">
      <formula>"L"</formula>
    </cfRule>
    <cfRule type="containsText" dxfId="17649" priority="628" operator="containsText" text="N">
      <formula>NOT(ISERROR(SEARCH("N",Q26)))</formula>
    </cfRule>
  </conditionalFormatting>
  <conditionalFormatting sqref="Q26:R26 W26">
    <cfRule type="containsText" dxfId="17648" priority="607" operator="containsText" text="21">
      <formula>NOT(ISERROR(SEARCH("21",Q26)))</formula>
    </cfRule>
    <cfRule type="cellIs" dxfId="17647" priority="608" operator="equal">
      <formula>"F"</formula>
    </cfRule>
    <cfRule type="containsText" dxfId="17646" priority="609" operator="containsText" text="CA">
      <formula>NOT(ISERROR(SEARCH("CA",Q26)))</formula>
    </cfRule>
    <cfRule type="cellIs" dxfId="17645" priority="610" operator="equal">
      <formula>"LD"</formula>
    </cfRule>
    <cfRule type="containsText" dxfId="17644" priority="611" operator="containsText" text="V">
      <formula>NOT(ISERROR(SEARCH("V",Q26)))</formula>
    </cfRule>
    <cfRule type="containsText" dxfId="17643" priority="612" operator="containsText" text="P">
      <formula>NOT(ISERROR(SEARCH("P",Q26)))</formula>
    </cfRule>
    <cfRule type="cellIs" dxfId="17642" priority="613" operator="equal">
      <formula>"LL"</formula>
    </cfRule>
    <cfRule type="cellIs" dxfId="17641" priority="614" operator="equal">
      <formula>"AT"</formula>
    </cfRule>
    <cfRule type="containsText" dxfId="17640" priority="615" operator="containsText" text="B">
      <formula>NOT(ISERROR(SEARCH("B",Q26)))</formula>
    </cfRule>
    <cfRule type="cellIs" dxfId="17639" priority="616" operator="equal">
      <formula>"L"</formula>
    </cfRule>
    <cfRule type="containsText" dxfId="17638" priority="617" operator="containsText" text="N">
      <formula>NOT(ISERROR(SEARCH("N",Q26)))</formula>
    </cfRule>
  </conditionalFormatting>
  <conditionalFormatting sqref="Q26:R26 W26">
    <cfRule type="containsText" dxfId="17637" priority="596" operator="containsText" text="21">
      <formula>NOT(ISERROR(SEARCH("21",Q26)))</formula>
    </cfRule>
    <cfRule type="cellIs" dxfId="17636" priority="597" operator="equal">
      <formula>"F"</formula>
    </cfRule>
    <cfRule type="containsText" dxfId="17635" priority="598" operator="containsText" text="CA">
      <formula>NOT(ISERROR(SEARCH("CA",Q26)))</formula>
    </cfRule>
    <cfRule type="cellIs" dxfId="17634" priority="599" operator="equal">
      <formula>"LD"</formula>
    </cfRule>
    <cfRule type="containsText" dxfId="17633" priority="600" operator="containsText" text="V">
      <formula>NOT(ISERROR(SEARCH("V",Q26)))</formula>
    </cfRule>
    <cfRule type="containsText" dxfId="17632" priority="601" operator="containsText" text="P">
      <formula>NOT(ISERROR(SEARCH("P",Q26)))</formula>
    </cfRule>
    <cfRule type="cellIs" dxfId="17631" priority="602" operator="equal">
      <formula>"LL"</formula>
    </cfRule>
    <cfRule type="cellIs" dxfId="17630" priority="603" operator="equal">
      <formula>"AT"</formula>
    </cfRule>
    <cfRule type="containsText" dxfId="17629" priority="604" operator="containsText" text="B">
      <formula>NOT(ISERROR(SEARCH("B",Q26)))</formula>
    </cfRule>
    <cfRule type="cellIs" dxfId="17628" priority="605" operator="equal">
      <formula>"L"</formula>
    </cfRule>
    <cfRule type="containsText" dxfId="17627" priority="606" operator="containsText" text="N">
      <formula>NOT(ISERROR(SEARCH("N",Q26)))</formula>
    </cfRule>
  </conditionalFormatting>
  <conditionalFormatting sqref="Q26:R26 W26">
    <cfRule type="containsText" dxfId="17626" priority="585" operator="containsText" text="21">
      <formula>NOT(ISERROR(SEARCH("21",Q26)))</formula>
    </cfRule>
    <cfRule type="cellIs" dxfId="17625" priority="586" operator="equal">
      <formula>"F"</formula>
    </cfRule>
    <cfRule type="containsText" dxfId="17624" priority="587" operator="containsText" text="CA">
      <formula>NOT(ISERROR(SEARCH("CA",Q26)))</formula>
    </cfRule>
    <cfRule type="cellIs" dxfId="17623" priority="588" operator="equal">
      <formula>"LD"</formula>
    </cfRule>
    <cfRule type="containsText" dxfId="17622" priority="589" operator="containsText" text="V">
      <formula>NOT(ISERROR(SEARCH("V",Q26)))</formula>
    </cfRule>
    <cfRule type="containsText" dxfId="17621" priority="590" operator="containsText" text="P">
      <formula>NOT(ISERROR(SEARCH("P",Q26)))</formula>
    </cfRule>
    <cfRule type="cellIs" dxfId="17620" priority="591" operator="equal">
      <formula>"LL"</formula>
    </cfRule>
    <cfRule type="cellIs" dxfId="17619" priority="592" operator="equal">
      <formula>"AT"</formula>
    </cfRule>
    <cfRule type="containsText" dxfId="17618" priority="593" operator="containsText" text="B">
      <formula>NOT(ISERROR(SEARCH("B",Q26)))</formula>
    </cfRule>
    <cfRule type="cellIs" dxfId="17617" priority="594" operator="equal">
      <formula>"L"</formula>
    </cfRule>
    <cfRule type="containsText" dxfId="17616" priority="595" operator="containsText" text="N">
      <formula>NOT(ISERROR(SEARCH("N",Q26)))</formula>
    </cfRule>
  </conditionalFormatting>
  <conditionalFormatting sqref="Q26:R26 W26">
    <cfRule type="containsText" dxfId="17615" priority="574" operator="containsText" text="21">
      <formula>NOT(ISERROR(SEARCH("21",Q26)))</formula>
    </cfRule>
    <cfRule type="cellIs" dxfId="17614" priority="575" operator="equal">
      <formula>"F"</formula>
    </cfRule>
    <cfRule type="containsText" dxfId="17613" priority="576" operator="containsText" text="CA">
      <formula>NOT(ISERROR(SEARCH("CA",Q26)))</formula>
    </cfRule>
    <cfRule type="cellIs" dxfId="17612" priority="577" operator="equal">
      <formula>"LD"</formula>
    </cfRule>
    <cfRule type="containsText" dxfId="17611" priority="578" operator="containsText" text="V">
      <formula>NOT(ISERROR(SEARCH("V",Q26)))</formula>
    </cfRule>
    <cfRule type="containsText" dxfId="17610" priority="579" operator="containsText" text="P">
      <formula>NOT(ISERROR(SEARCH("P",Q26)))</formula>
    </cfRule>
    <cfRule type="cellIs" dxfId="17609" priority="580" operator="equal">
      <formula>"LL"</formula>
    </cfRule>
    <cfRule type="cellIs" dxfId="17608" priority="581" operator="equal">
      <formula>"AT"</formula>
    </cfRule>
    <cfRule type="containsText" dxfId="17607" priority="582" operator="containsText" text="B">
      <formula>NOT(ISERROR(SEARCH("B",Q26)))</formula>
    </cfRule>
    <cfRule type="cellIs" dxfId="17606" priority="583" operator="equal">
      <formula>"L"</formula>
    </cfRule>
    <cfRule type="containsText" dxfId="17605" priority="584" operator="containsText" text="N">
      <formula>NOT(ISERROR(SEARCH("N",Q26)))</formula>
    </cfRule>
  </conditionalFormatting>
  <conditionalFormatting sqref="Q26:R26 W26">
    <cfRule type="containsText" dxfId="17604" priority="563" operator="containsText" text="21">
      <formula>NOT(ISERROR(SEARCH("21",Q26)))</formula>
    </cfRule>
    <cfRule type="cellIs" dxfId="17603" priority="564" operator="equal">
      <formula>"F"</formula>
    </cfRule>
    <cfRule type="containsText" dxfId="17602" priority="565" operator="containsText" text="CA">
      <formula>NOT(ISERROR(SEARCH("CA",Q26)))</formula>
    </cfRule>
    <cfRule type="cellIs" dxfId="17601" priority="566" operator="equal">
      <formula>"LD"</formula>
    </cfRule>
    <cfRule type="containsText" dxfId="17600" priority="567" operator="containsText" text="V">
      <formula>NOT(ISERROR(SEARCH("V",Q26)))</formula>
    </cfRule>
    <cfRule type="containsText" dxfId="17599" priority="568" operator="containsText" text="P">
      <formula>NOT(ISERROR(SEARCH("P",Q26)))</formula>
    </cfRule>
    <cfRule type="cellIs" dxfId="17598" priority="569" operator="equal">
      <formula>"LL"</formula>
    </cfRule>
    <cfRule type="cellIs" dxfId="17597" priority="570" operator="equal">
      <formula>"AT"</formula>
    </cfRule>
    <cfRule type="containsText" dxfId="17596" priority="571" operator="containsText" text="B">
      <formula>NOT(ISERROR(SEARCH("B",Q26)))</formula>
    </cfRule>
    <cfRule type="cellIs" dxfId="17595" priority="572" operator="equal">
      <formula>"L"</formula>
    </cfRule>
    <cfRule type="containsText" dxfId="17594" priority="573" operator="containsText" text="N">
      <formula>NOT(ISERROR(SEARCH("N",Q26)))</formula>
    </cfRule>
  </conditionalFormatting>
  <conditionalFormatting sqref="Q26:R26 W26">
    <cfRule type="containsText" dxfId="17593" priority="552" operator="containsText" text="21">
      <formula>NOT(ISERROR(SEARCH("21",Q26)))</formula>
    </cfRule>
    <cfRule type="cellIs" dxfId="17592" priority="553" operator="equal">
      <formula>"F"</formula>
    </cfRule>
    <cfRule type="containsText" dxfId="17591" priority="554" operator="containsText" text="CA">
      <formula>NOT(ISERROR(SEARCH("CA",Q26)))</formula>
    </cfRule>
    <cfRule type="cellIs" dxfId="17590" priority="555" operator="equal">
      <formula>"LD"</formula>
    </cfRule>
    <cfRule type="containsText" dxfId="17589" priority="556" operator="containsText" text="V">
      <formula>NOT(ISERROR(SEARCH("V",Q26)))</formula>
    </cfRule>
    <cfRule type="containsText" dxfId="17588" priority="557" operator="containsText" text="P">
      <formula>NOT(ISERROR(SEARCH("P",Q26)))</formula>
    </cfRule>
    <cfRule type="cellIs" dxfId="17587" priority="558" operator="equal">
      <formula>"LL"</formula>
    </cfRule>
    <cfRule type="cellIs" dxfId="17586" priority="559" operator="equal">
      <formula>"AT"</formula>
    </cfRule>
    <cfRule type="containsText" dxfId="17585" priority="560" operator="containsText" text="B">
      <formula>NOT(ISERROR(SEARCH("B",Q26)))</formula>
    </cfRule>
    <cfRule type="cellIs" dxfId="17584" priority="561" operator="equal">
      <formula>"L"</formula>
    </cfRule>
    <cfRule type="containsText" dxfId="17583" priority="562" operator="containsText" text="N">
      <formula>NOT(ISERROR(SEARCH("N",Q26)))</formula>
    </cfRule>
  </conditionalFormatting>
  <conditionalFormatting sqref="Q26:R26 W26">
    <cfRule type="containsText" dxfId="17582" priority="541" operator="containsText" text="21">
      <formula>NOT(ISERROR(SEARCH("21",Q26)))</formula>
    </cfRule>
    <cfRule type="cellIs" dxfId="17581" priority="542" operator="equal">
      <formula>"F"</formula>
    </cfRule>
    <cfRule type="containsText" dxfId="17580" priority="543" operator="containsText" text="CA">
      <formula>NOT(ISERROR(SEARCH("CA",Q26)))</formula>
    </cfRule>
    <cfRule type="cellIs" dxfId="17579" priority="544" operator="equal">
      <formula>"LD"</formula>
    </cfRule>
    <cfRule type="containsText" dxfId="17578" priority="545" operator="containsText" text="V">
      <formula>NOT(ISERROR(SEARCH("V",Q26)))</formula>
    </cfRule>
    <cfRule type="containsText" dxfId="17577" priority="546" operator="containsText" text="P">
      <formula>NOT(ISERROR(SEARCH("P",Q26)))</formula>
    </cfRule>
    <cfRule type="cellIs" dxfId="17576" priority="547" operator="equal">
      <formula>"LL"</formula>
    </cfRule>
    <cfRule type="cellIs" dxfId="17575" priority="548" operator="equal">
      <formula>"AT"</formula>
    </cfRule>
    <cfRule type="containsText" dxfId="17574" priority="549" operator="containsText" text="B">
      <formula>NOT(ISERROR(SEARCH("B",Q26)))</formula>
    </cfRule>
    <cfRule type="cellIs" dxfId="17573" priority="550" operator="equal">
      <formula>"L"</formula>
    </cfRule>
    <cfRule type="containsText" dxfId="17572" priority="551" operator="containsText" text="N">
      <formula>NOT(ISERROR(SEARCH("N",Q26)))</formula>
    </cfRule>
  </conditionalFormatting>
  <conditionalFormatting sqref="F45:F46">
    <cfRule type="cellIs" dxfId="17571" priority="537" stopIfTrue="1" operator="equal">
      <formula>0</formula>
    </cfRule>
  </conditionalFormatting>
  <conditionalFormatting sqref="F45:F46">
    <cfRule type="cellIs" dxfId="17570" priority="536" stopIfTrue="1" operator="equal">
      <formula>0</formula>
    </cfRule>
  </conditionalFormatting>
  <conditionalFormatting sqref="F45:F46">
    <cfRule type="cellIs" dxfId="17569" priority="535" stopIfTrue="1" operator="equal">
      <formula>0</formula>
    </cfRule>
  </conditionalFormatting>
  <conditionalFormatting sqref="F45:F46">
    <cfRule type="cellIs" dxfId="17568" priority="534" stopIfTrue="1" operator="equal">
      <formula>0</formula>
    </cfRule>
  </conditionalFormatting>
  <conditionalFormatting sqref="F45:F46">
    <cfRule type="cellIs" dxfId="17567" priority="533" stopIfTrue="1" operator="equal">
      <formula>0</formula>
    </cfRule>
  </conditionalFormatting>
  <conditionalFormatting sqref="F45:F46">
    <cfRule type="cellIs" dxfId="17566" priority="532" stopIfTrue="1" operator="equal">
      <formula>0</formula>
    </cfRule>
  </conditionalFormatting>
  <conditionalFormatting sqref="F45:F46">
    <cfRule type="cellIs" dxfId="17565" priority="531" stopIfTrue="1" operator="equal">
      <formula>0</formula>
    </cfRule>
  </conditionalFormatting>
  <conditionalFormatting sqref="F45:F46">
    <cfRule type="cellIs" dxfId="17564" priority="530" stopIfTrue="1" operator="equal">
      <formula>0</formula>
    </cfRule>
  </conditionalFormatting>
  <conditionalFormatting sqref="F45:F46">
    <cfRule type="cellIs" dxfId="17563" priority="529" stopIfTrue="1" operator="equal">
      <formula>0</formula>
    </cfRule>
  </conditionalFormatting>
  <conditionalFormatting sqref="F45:F46">
    <cfRule type="cellIs" dxfId="17562" priority="528" stopIfTrue="1" operator="equal">
      <formula>0</formula>
    </cfRule>
  </conditionalFormatting>
  <conditionalFormatting sqref="F45:F46">
    <cfRule type="cellIs" dxfId="17561" priority="527" stopIfTrue="1" operator="equal">
      <formula>0</formula>
    </cfRule>
  </conditionalFormatting>
  <conditionalFormatting sqref="F45:F46">
    <cfRule type="cellIs" dxfId="17560" priority="526" stopIfTrue="1" operator="equal">
      <formula>0</formula>
    </cfRule>
  </conditionalFormatting>
  <conditionalFormatting sqref="F45:F46">
    <cfRule type="cellIs" dxfId="17559" priority="525" stopIfTrue="1" operator="equal">
      <formula>0</formula>
    </cfRule>
  </conditionalFormatting>
  <conditionalFormatting sqref="F45:F46">
    <cfRule type="cellIs" dxfId="17558" priority="524" stopIfTrue="1" operator="equal">
      <formula>0</formula>
    </cfRule>
  </conditionalFormatting>
  <conditionalFormatting sqref="F45:F46">
    <cfRule type="cellIs" dxfId="17557" priority="523" stopIfTrue="1" operator="equal">
      <formula>0</formula>
    </cfRule>
  </conditionalFormatting>
  <conditionalFormatting sqref="F45:F46">
    <cfRule type="cellIs" dxfId="17556" priority="522" stopIfTrue="1" operator="equal">
      <formula>0</formula>
    </cfRule>
  </conditionalFormatting>
  <conditionalFormatting sqref="F45:F46">
    <cfRule type="cellIs" dxfId="17555" priority="521" stopIfTrue="1" operator="equal">
      <formula>0</formula>
    </cfRule>
  </conditionalFormatting>
  <conditionalFormatting sqref="F45:F46">
    <cfRule type="cellIs" dxfId="17554" priority="520" stopIfTrue="1" operator="equal">
      <formula>0</formula>
    </cfRule>
  </conditionalFormatting>
  <conditionalFormatting sqref="F45:F46">
    <cfRule type="cellIs" dxfId="17553" priority="519" stopIfTrue="1" operator="equal">
      <formula>0</formula>
    </cfRule>
  </conditionalFormatting>
  <conditionalFormatting sqref="F45:F46">
    <cfRule type="cellIs" dxfId="17552" priority="518" stopIfTrue="1" operator="equal">
      <formula>0</formula>
    </cfRule>
  </conditionalFormatting>
  <conditionalFormatting sqref="F45:F46">
    <cfRule type="cellIs" dxfId="17551" priority="517" stopIfTrue="1" operator="equal">
      <formula>0</formula>
    </cfRule>
  </conditionalFormatting>
  <conditionalFormatting sqref="F45:F46">
    <cfRule type="cellIs" dxfId="17550" priority="540" stopIfTrue="1" operator="equal">
      <formula>0</formula>
    </cfRule>
  </conditionalFormatting>
  <conditionalFormatting sqref="F45:F46">
    <cfRule type="cellIs" dxfId="17549" priority="539" stopIfTrue="1" operator="equal">
      <formula>0</formula>
    </cfRule>
  </conditionalFormatting>
  <conditionalFormatting sqref="F45:F46">
    <cfRule type="cellIs" dxfId="17548" priority="538" stopIfTrue="1" operator="equal">
      <formula>0</formula>
    </cfRule>
  </conditionalFormatting>
  <conditionalFormatting sqref="F45:F46">
    <cfRule type="cellIs" dxfId="17547" priority="516" operator="equal">
      <formula>"V"</formula>
    </cfRule>
  </conditionalFormatting>
  <conditionalFormatting sqref="F44">
    <cfRule type="cellIs" dxfId="17546" priority="512" stopIfTrue="1" operator="equal">
      <formula>0</formula>
    </cfRule>
  </conditionalFormatting>
  <conditionalFormatting sqref="F44">
    <cfRule type="cellIs" dxfId="17545" priority="511" stopIfTrue="1" operator="equal">
      <formula>0</formula>
    </cfRule>
  </conditionalFormatting>
  <conditionalFormatting sqref="F44">
    <cfRule type="cellIs" dxfId="17544" priority="510" stopIfTrue="1" operator="equal">
      <formula>0</formula>
    </cfRule>
  </conditionalFormatting>
  <conditionalFormatting sqref="F44">
    <cfRule type="cellIs" dxfId="17543" priority="509" stopIfTrue="1" operator="equal">
      <formula>0</formula>
    </cfRule>
  </conditionalFormatting>
  <conditionalFormatting sqref="F44">
    <cfRule type="cellIs" dxfId="17542" priority="508" stopIfTrue="1" operator="equal">
      <formula>0</formula>
    </cfRule>
  </conditionalFormatting>
  <conditionalFormatting sqref="F44">
    <cfRule type="cellIs" dxfId="17541" priority="507" stopIfTrue="1" operator="equal">
      <formula>0</formula>
    </cfRule>
  </conditionalFormatting>
  <conditionalFormatting sqref="F44">
    <cfRule type="cellIs" dxfId="17540" priority="506" stopIfTrue="1" operator="equal">
      <formula>0</formula>
    </cfRule>
  </conditionalFormatting>
  <conditionalFormatting sqref="F44">
    <cfRule type="cellIs" dxfId="17539" priority="505" stopIfTrue="1" operator="equal">
      <formula>0</formula>
    </cfRule>
  </conditionalFormatting>
  <conditionalFormatting sqref="F44">
    <cfRule type="cellIs" dxfId="17538" priority="504" stopIfTrue="1" operator="equal">
      <formula>0</formula>
    </cfRule>
  </conditionalFormatting>
  <conditionalFormatting sqref="F44">
    <cfRule type="cellIs" dxfId="17537" priority="503" stopIfTrue="1" operator="equal">
      <formula>0</formula>
    </cfRule>
  </conditionalFormatting>
  <conditionalFormatting sqref="F44">
    <cfRule type="cellIs" dxfId="17536" priority="502" stopIfTrue="1" operator="equal">
      <formula>0</formula>
    </cfRule>
  </conditionalFormatting>
  <conditionalFormatting sqref="F44">
    <cfRule type="cellIs" dxfId="17535" priority="501" stopIfTrue="1" operator="equal">
      <formula>0</formula>
    </cfRule>
  </conditionalFormatting>
  <conditionalFormatting sqref="F44">
    <cfRule type="cellIs" dxfId="17534" priority="500" stopIfTrue="1" operator="equal">
      <formula>0</formula>
    </cfRule>
  </conditionalFormatting>
  <conditionalFormatting sqref="F44">
    <cfRule type="cellIs" dxfId="17533" priority="499" stopIfTrue="1" operator="equal">
      <formula>0</formula>
    </cfRule>
  </conditionalFormatting>
  <conditionalFormatting sqref="F44">
    <cfRule type="cellIs" dxfId="17532" priority="498" stopIfTrue="1" operator="equal">
      <formula>0</formula>
    </cfRule>
  </conditionalFormatting>
  <conditionalFormatting sqref="F44">
    <cfRule type="cellIs" dxfId="17531" priority="497" stopIfTrue="1" operator="equal">
      <formula>0</formula>
    </cfRule>
  </conditionalFormatting>
  <conditionalFormatting sqref="F44">
    <cfRule type="cellIs" dxfId="17530" priority="496" stopIfTrue="1" operator="equal">
      <formula>0</formula>
    </cfRule>
  </conditionalFormatting>
  <conditionalFormatting sqref="F44">
    <cfRule type="cellIs" dxfId="17529" priority="495" stopIfTrue="1" operator="equal">
      <formula>0</formula>
    </cfRule>
  </conditionalFormatting>
  <conditionalFormatting sqref="F44">
    <cfRule type="cellIs" dxfId="17528" priority="494" stopIfTrue="1" operator="equal">
      <formula>0</formula>
    </cfRule>
  </conditionalFormatting>
  <conditionalFormatting sqref="F44">
    <cfRule type="cellIs" dxfId="17527" priority="493" stopIfTrue="1" operator="equal">
      <formula>0</formula>
    </cfRule>
  </conditionalFormatting>
  <conditionalFormatting sqref="F44">
    <cfRule type="cellIs" dxfId="17526" priority="492" stopIfTrue="1" operator="equal">
      <formula>0</formula>
    </cfRule>
  </conditionalFormatting>
  <conditionalFormatting sqref="F44">
    <cfRule type="cellIs" dxfId="17525" priority="515" stopIfTrue="1" operator="equal">
      <formula>0</formula>
    </cfRule>
  </conditionalFormatting>
  <conditionalFormatting sqref="F44">
    <cfRule type="cellIs" dxfId="17524" priority="514" stopIfTrue="1" operator="equal">
      <formula>0</formula>
    </cfRule>
  </conditionalFormatting>
  <conditionalFormatting sqref="F44">
    <cfRule type="cellIs" dxfId="17523" priority="513" stopIfTrue="1" operator="equal">
      <formula>0</formula>
    </cfRule>
  </conditionalFormatting>
  <conditionalFormatting sqref="F44">
    <cfRule type="cellIs" dxfId="17522" priority="491" operator="equal">
      <formula>"V"</formula>
    </cfRule>
  </conditionalFormatting>
  <conditionalFormatting sqref="F51">
    <cfRule type="cellIs" dxfId="17521" priority="490" stopIfTrue="1" operator="equal">
      <formula>0</formula>
    </cfRule>
  </conditionalFormatting>
  <conditionalFormatting sqref="F51">
    <cfRule type="cellIs" dxfId="17520" priority="489" stopIfTrue="1" operator="equal">
      <formula>0</formula>
    </cfRule>
  </conditionalFormatting>
  <conditionalFormatting sqref="F51">
    <cfRule type="cellIs" dxfId="17519" priority="488" stopIfTrue="1" operator="equal">
      <formula>0</formula>
    </cfRule>
  </conditionalFormatting>
  <conditionalFormatting sqref="F51">
    <cfRule type="cellIs" dxfId="17518" priority="487" stopIfTrue="1" operator="equal">
      <formula>0</formula>
    </cfRule>
  </conditionalFormatting>
  <conditionalFormatting sqref="F51">
    <cfRule type="cellIs" dxfId="17517" priority="486" stopIfTrue="1" operator="equal">
      <formula>0</formula>
    </cfRule>
  </conditionalFormatting>
  <conditionalFormatting sqref="F51">
    <cfRule type="cellIs" dxfId="17516" priority="485" stopIfTrue="1" operator="equal">
      <formula>0</formula>
    </cfRule>
  </conditionalFormatting>
  <conditionalFormatting sqref="F51">
    <cfRule type="cellIs" dxfId="17515" priority="484" stopIfTrue="1" operator="equal">
      <formula>0</formula>
    </cfRule>
  </conditionalFormatting>
  <conditionalFormatting sqref="F51">
    <cfRule type="cellIs" dxfId="17514" priority="483" stopIfTrue="1" operator="equal">
      <formula>0</formula>
    </cfRule>
  </conditionalFormatting>
  <conditionalFormatting sqref="F51">
    <cfRule type="cellIs" dxfId="17513" priority="482" stopIfTrue="1" operator="equal">
      <formula>0</formula>
    </cfRule>
  </conditionalFormatting>
  <conditionalFormatting sqref="F51">
    <cfRule type="cellIs" dxfId="17512" priority="481" stopIfTrue="1" operator="equal">
      <formula>0</formula>
    </cfRule>
  </conditionalFormatting>
  <conditionalFormatting sqref="F51">
    <cfRule type="cellIs" dxfId="17511" priority="480" stopIfTrue="1" operator="equal">
      <formula>0</formula>
    </cfRule>
  </conditionalFormatting>
  <conditionalFormatting sqref="F51">
    <cfRule type="cellIs" dxfId="17510" priority="479" stopIfTrue="1" operator="equal">
      <formula>0</formula>
    </cfRule>
  </conditionalFormatting>
  <conditionalFormatting sqref="F51">
    <cfRule type="cellIs" dxfId="17509" priority="478" stopIfTrue="1" operator="equal">
      <formula>0</formula>
    </cfRule>
  </conditionalFormatting>
  <conditionalFormatting sqref="F51">
    <cfRule type="cellIs" dxfId="17508" priority="477" stopIfTrue="1" operator="equal">
      <formula>0</formula>
    </cfRule>
  </conditionalFormatting>
  <conditionalFormatting sqref="F51">
    <cfRule type="cellIs" dxfId="17507" priority="476" stopIfTrue="1" operator="equal">
      <formula>0</formula>
    </cfRule>
  </conditionalFormatting>
  <conditionalFormatting sqref="F51">
    <cfRule type="cellIs" dxfId="17506" priority="475" stopIfTrue="1" operator="equal">
      <formula>0</formula>
    </cfRule>
  </conditionalFormatting>
  <conditionalFormatting sqref="F51">
    <cfRule type="cellIs" dxfId="17505" priority="474" stopIfTrue="1" operator="equal">
      <formula>0</formula>
    </cfRule>
  </conditionalFormatting>
  <conditionalFormatting sqref="F51">
    <cfRule type="cellIs" dxfId="17504" priority="473" stopIfTrue="1" operator="equal">
      <formula>0</formula>
    </cfRule>
  </conditionalFormatting>
  <conditionalFormatting sqref="F51">
    <cfRule type="cellIs" dxfId="17503" priority="472" stopIfTrue="1" operator="equal">
      <formula>0</formula>
    </cfRule>
  </conditionalFormatting>
  <conditionalFormatting sqref="F51">
    <cfRule type="cellIs" dxfId="17502" priority="471" stopIfTrue="1" operator="equal">
      <formula>0</formula>
    </cfRule>
  </conditionalFormatting>
  <conditionalFormatting sqref="F51">
    <cfRule type="cellIs" dxfId="17501" priority="470" stopIfTrue="1" operator="equal">
      <formula>0</formula>
    </cfRule>
  </conditionalFormatting>
  <conditionalFormatting sqref="F51">
    <cfRule type="cellIs" dxfId="17500" priority="469" stopIfTrue="1" operator="equal">
      <formula>0</formula>
    </cfRule>
  </conditionalFormatting>
  <conditionalFormatting sqref="F51">
    <cfRule type="cellIs" dxfId="17499" priority="468" stopIfTrue="1" operator="equal">
      <formula>0</formula>
    </cfRule>
  </conditionalFormatting>
  <conditionalFormatting sqref="F51">
    <cfRule type="cellIs" dxfId="17498" priority="467" stopIfTrue="1" operator="equal">
      <formula>0</formula>
    </cfRule>
  </conditionalFormatting>
  <conditionalFormatting sqref="F51">
    <cfRule type="cellIs" dxfId="17497" priority="466" operator="equal">
      <formula>"V"</formula>
    </cfRule>
  </conditionalFormatting>
  <conditionalFormatting sqref="F52">
    <cfRule type="cellIs" dxfId="17496" priority="465" stopIfTrue="1" operator="equal">
      <formula>0</formula>
    </cfRule>
  </conditionalFormatting>
  <conditionalFormatting sqref="F52">
    <cfRule type="cellIs" dxfId="17495" priority="464" stopIfTrue="1" operator="equal">
      <formula>0</formula>
    </cfRule>
  </conditionalFormatting>
  <conditionalFormatting sqref="F52">
    <cfRule type="cellIs" dxfId="17494" priority="463" stopIfTrue="1" operator="equal">
      <formula>0</formula>
    </cfRule>
  </conditionalFormatting>
  <conditionalFormatting sqref="F52">
    <cfRule type="cellIs" dxfId="17493" priority="462" stopIfTrue="1" operator="equal">
      <formula>0</formula>
    </cfRule>
  </conditionalFormatting>
  <conditionalFormatting sqref="F52">
    <cfRule type="cellIs" dxfId="17492" priority="461" stopIfTrue="1" operator="equal">
      <formula>0</formula>
    </cfRule>
  </conditionalFormatting>
  <conditionalFormatting sqref="F52">
    <cfRule type="cellIs" dxfId="17491" priority="460" stopIfTrue="1" operator="equal">
      <formula>0</formula>
    </cfRule>
  </conditionalFormatting>
  <conditionalFormatting sqref="F52">
    <cfRule type="cellIs" dxfId="17490" priority="459" stopIfTrue="1" operator="equal">
      <formula>0</formula>
    </cfRule>
  </conditionalFormatting>
  <conditionalFormatting sqref="F52">
    <cfRule type="cellIs" dxfId="17489" priority="458" stopIfTrue="1" operator="equal">
      <formula>0</formula>
    </cfRule>
  </conditionalFormatting>
  <conditionalFormatting sqref="F52">
    <cfRule type="cellIs" dxfId="17488" priority="457" stopIfTrue="1" operator="equal">
      <formula>0</formula>
    </cfRule>
  </conditionalFormatting>
  <conditionalFormatting sqref="F52">
    <cfRule type="cellIs" dxfId="17487" priority="456" stopIfTrue="1" operator="equal">
      <formula>0</formula>
    </cfRule>
  </conditionalFormatting>
  <conditionalFormatting sqref="F52">
    <cfRule type="cellIs" dxfId="17486" priority="455" stopIfTrue="1" operator="equal">
      <formula>0</formula>
    </cfRule>
  </conditionalFormatting>
  <conditionalFormatting sqref="F52">
    <cfRule type="cellIs" dxfId="17485" priority="454" stopIfTrue="1" operator="equal">
      <formula>0</formula>
    </cfRule>
  </conditionalFormatting>
  <conditionalFormatting sqref="F52">
    <cfRule type="cellIs" dxfId="17484" priority="453" stopIfTrue="1" operator="equal">
      <formula>0</formula>
    </cfRule>
  </conditionalFormatting>
  <conditionalFormatting sqref="F52">
    <cfRule type="cellIs" dxfId="17483" priority="452" stopIfTrue="1" operator="equal">
      <formula>0</formula>
    </cfRule>
  </conditionalFormatting>
  <conditionalFormatting sqref="F52">
    <cfRule type="cellIs" dxfId="17482" priority="451" stopIfTrue="1" operator="equal">
      <formula>0</formula>
    </cfRule>
  </conditionalFormatting>
  <conditionalFormatting sqref="F52">
    <cfRule type="cellIs" dxfId="17481" priority="450" stopIfTrue="1" operator="equal">
      <formula>0</formula>
    </cfRule>
  </conditionalFormatting>
  <conditionalFormatting sqref="F52">
    <cfRule type="cellIs" dxfId="17480" priority="449" stopIfTrue="1" operator="equal">
      <formula>0</formula>
    </cfRule>
  </conditionalFormatting>
  <conditionalFormatting sqref="F52">
    <cfRule type="cellIs" dxfId="17479" priority="448" stopIfTrue="1" operator="equal">
      <formula>0</formula>
    </cfRule>
  </conditionalFormatting>
  <conditionalFormatting sqref="F52">
    <cfRule type="cellIs" dxfId="17478" priority="447" stopIfTrue="1" operator="equal">
      <formula>0</formula>
    </cfRule>
  </conditionalFormatting>
  <conditionalFormatting sqref="F52">
    <cfRule type="cellIs" dxfId="17477" priority="446" stopIfTrue="1" operator="equal">
      <formula>0</formula>
    </cfRule>
  </conditionalFormatting>
  <conditionalFormatting sqref="F52">
    <cfRule type="cellIs" dxfId="17476" priority="445" stopIfTrue="1" operator="equal">
      <formula>0</formula>
    </cfRule>
  </conditionalFormatting>
  <conditionalFormatting sqref="F52">
    <cfRule type="cellIs" dxfId="17475" priority="444" stopIfTrue="1" operator="equal">
      <formula>0</formula>
    </cfRule>
  </conditionalFormatting>
  <conditionalFormatting sqref="F52">
    <cfRule type="cellIs" dxfId="17474" priority="443" stopIfTrue="1" operator="equal">
      <formula>0</formula>
    </cfRule>
  </conditionalFormatting>
  <conditionalFormatting sqref="F52">
    <cfRule type="cellIs" dxfId="17473" priority="442" stopIfTrue="1" operator="equal">
      <formula>0</formula>
    </cfRule>
  </conditionalFormatting>
  <conditionalFormatting sqref="F52">
    <cfRule type="cellIs" dxfId="17472" priority="441" operator="equal">
      <formula>"V"</formula>
    </cfRule>
  </conditionalFormatting>
  <conditionalFormatting sqref="F50">
    <cfRule type="cellIs" dxfId="17471" priority="440" stopIfTrue="1" operator="equal">
      <formula>0</formula>
    </cfRule>
  </conditionalFormatting>
  <conditionalFormatting sqref="F50">
    <cfRule type="cellIs" dxfId="17470" priority="439" stopIfTrue="1" operator="equal">
      <formula>0</formula>
    </cfRule>
  </conditionalFormatting>
  <conditionalFormatting sqref="F50">
    <cfRule type="cellIs" dxfId="17469" priority="438" stopIfTrue="1" operator="equal">
      <formula>0</formula>
    </cfRule>
  </conditionalFormatting>
  <conditionalFormatting sqref="F50">
    <cfRule type="cellIs" dxfId="17468" priority="437" stopIfTrue="1" operator="equal">
      <formula>0</formula>
    </cfRule>
  </conditionalFormatting>
  <conditionalFormatting sqref="F50">
    <cfRule type="cellIs" dxfId="17467" priority="436" stopIfTrue="1" operator="equal">
      <formula>0</formula>
    </cfRule>
  </conditionalFormatting>
  <conditionalFormatting sqref="F50">
    <cfRule type="cellIs" dxfId="17466" priority="435" stopIfTrue="1" operator="equal">
      <formula>0</formula>
    </cfRule>
  </conditionalFormatting>
  <conditionalFormatting sqref="F50">
    <cfRule type="cellIs" dxfId="17465" priority="434" stopIfTrue="1" operator="equal">
      <formula>0</formula>
    </cfRule>
  </conditionalFormatting>
  <conditionalFormatting sqref="F50">
    <cfRule type="cellIs" dxfId="17464" priority="433" stopIfTrue="1" operator="equal">
      <formula>0</formula>
    </cfRule>
  </conditionalFormatting>
  <conditionalFormatting sqref="F50">
    <cfRule type="cellIs" dxfId="17463" priority="432" stopIfTrue="1" operator="equal">
      <formula>0</formula>
    </cfRule>
  </conditionalFormatting>
  <conditionalFormatting sqref="F50">
    <cfRule type="cellIs" dxfId="17462" priority="431" stopIfTrue="1" operator="equal">
      <formula>0</formula>
    </cfRule>
  </conditionalFormatting>
  <conditionalFormatting sqref="F50">
    <cfRule type="cellIs" dxfId="17461" priority="430" stopIfTrue="1" operator="equal">
      <formula>0</formula>
    </cfRule>
  </conditionalFormatting>
  <conditionalFormatting sqref="F50">
    <cfRule type="cellIs" dxfId="17460" priority="429" stopIfTrue="1" operator="equal">
      <formula>0</formula>
    </cfRule>
  </conditionalFormatting>
  <conditionalFormatting sqref="F50">
    <cfRule type="cellIs" dxfId="17459" priority="428" stopIfTrue="1" operator="equal">
      <formula>0</formula>
    </cfRule>
  </conditionalFormatting>
  <conditionalFormatting sqref="F50">
    <cfRule type="cellIs" dxfId="17458" priority="427" stopIfTrue="1" operator="equal">
      <formula>0</formula>
    </cfRule>
  </conditionalFormatting>
  <conditionalFormatting sqref="F50">
    <cfRule type="cellIs" dxfId="17457" priority="426" stopIfTrue="1" operator="equal">
      <formula>0</formula>
    </cfRule>
  </conditionalFormatting>
  <conditionalFormatting sqref="F50">
    <cfRule type="cellIs" dxfId="17456" priority="425" stopIfTrue="1" operator="equal">
      <formula>0</formula>
    </cfRule>
  </conditionalFormatting>
  <conditionalFormatting sqref="F50">
    <cfRule type="cellIs" dxfId="17455" priority="424" stopIfTrue="1" operator="equal">
      <formula>0</formula>
    </cfRule>
  </conditionalFormatting>
  <conditionalFormatting sqref="F50">
    <cfRule type="cellIs" dxfId="17454" priority="423" stopIfTrue="1" operator="equal">
      <formula>0</formula>
    </cfRule>
  </conditionalFormatting>
  <conditionalFormatting sqref="F50">
    <cfRule type="cellIs" dxfId="17453" priority="422" stopIfTrue="1" operator="equal">
      <formula>0</formula>
    </cfRule>
  </conditionalFormatting>
  <conditionalFormatting sqref="F50">
    <cfRule type="cellIs" dxfId="17452" priority="421" stopIfTrue="1" operator="equal">
      <formula>0</formula>
    </cfRule>
  </conditionalFormatting>
  <conditionalFormatting sqref="F50">
    <cfRule type="cellIs" dxfId="17451" priority="420" stopIfTrue="1" operator="equal">
      <formula>0</formula>
    </cfRule>
  </conditionalFormatting>
  <conditionalFormatting sqref="F50">
    <cfRule type="cellIs" dxfId="17450" priority="419" stopIfTrue="1" operator="equal">
      <formula>0</formula>
    </cfRule>
  </conditionalFormatting>
  <conditionalFormatting sqref="F50">
    <cfRule type="cellIs" dxfId="17449" priority="418" stopIfTrue="1" operator="equal">
      <formula>0</formula>
    </cfRule>
  </conditionalFormatting>
  <conditionalFormatting sqref="F50">
    <cfRule type="cellIs" dxfId="17448" priority="417" stopIfTrue="1" operator="equal">
      <formula>0</formula>
    </cfRule>
  </conditionalFormatting>
  <conditionalFormatting sqref="F50">
    <cfRule type="cellIs" dxfId="17447" priority="416" operator="equal">
      <formula>"V"</formula>
    </cfRule>
  </conditionalFormatting>
  <conditionalFormatting sqref="F53">
    <cfRule type="cellIs" dxfId="17446" priority="415" stopIfTrue="1" operator="equal">
      <formula>0</formula>
    </cfRule>
  </conditionalFormatting>
  <conditionalFormatting sqref="F53">
    <cfRule type="cellIs" dxfId="17445" priority="414" stopIfTrue="1" operator="equal">
      <formula>0</formula>
    </cfRule>
  </conditionalFormatting>
  <conditionalFormatting sqref="F53">
    <cfRule type="cellIs" dxfId="17444" priority="413" stopIfTrue="1" operator="equal">
      <formula>0</formula>
    </cfRule>
  </conditionalFormatting>
  <conditionalFormatting sqref="F53">
    <cfRule type="cellIs" dxfId="17443" priority="412" stopIfTrue="1" operator="equal">
      <formula>0</formula>
    </cfRule>
  </conditionalFormatting>
  <conditionalFormatting sqref="F53">
    <cfRule type="cellIs" dxfId="17442" priority="411" stopIfTrue="1" operator="equal">
      <formula>0</formula>
    </cfRule>
  </conditionalFormatting>
  <conditionalFormatting sqref="F53">
    <cfRule type="cellIs" dxfId="17441" priority="410" stopIfTrue="1" operator="equal">
      <formula>0</formula>
    </cfRule>
  </conditionalFormatting>
  <conditionalFormatting sqref="F53">
    <cfRule type="cellIs" dxfId="17440" priority="409" stopIfTrue="1" operator="equal">
      <formula>0</formula>
    </cfRule>
  </conditionalFormatting>
  <conditionalFormatting sqref="F53">
    <cfRule type="cellIs" dxfId="17439" priority="408" stopIfTrue="1" operator="equal">
      <formula>0</formula>
    </cfRule>
  </conditionalFormatting>
  <conditionalFormatting sqref="F53">
    <cfRule type="cellIs" dxfId="17438" priority="407" stopIfTrue="1" operator="equal">
      <formula>0</formula>
    </cfRule>
  </conditionalFormatting>
  <conditionalFormatting sqref="F53">
    <cfRule type="cellIs" dxfId="17437" priority="406" stopIfTrue="1" operator="equal">
      <formula>0</formula>
    </cfRule>
  </conditionalFormatting>
  <conditionalFormatting sqref="F53">
    <cfRule type="cellIs" dxfId="17436" priority="405" stopIfTrue="1" operator="equal">
      <formula>0</formula>
    </cfRule>
  </conditionalFormatting>
  <conditionalFormatting sqref="F53">
    <cfRule type="cellIs" dxfId="17435" priority="404" stopIfTrue="1" operator="equal">
      <formula>0</formula>
    </cfRule>
  </conditionalFormatting>
  <conditionalFormatting sqref="F53">
    <cfRule type="cellIs" dxfId="17434" priority="403" stopIfTrue="1" operator="equal">
      <formula>0</formula>
    </cfRule>
  </conditionalFormatting>
  <conditionalFormatting sqref="F53">
    <cfRule type="cellIs" dxfId="17433" priority="402" stopIfTrue="1" operator="equal">
      <formula>0</formula>
    </cfRule>
  </conditionalFormatting>
  <conditionalFormatting sqref="F53">
    <cfRule type="cellIs" dxfId="17432" priority="401" stopIfTrue="1" operator="equal">
      <formula>0</formula>
    </cfRule>
  </conditionalFormatting>
  <conditionalFormatting sqref="F53">
    <cfRule type="cellIs" dxfId="17431" priority="400" stopIfTrue="1" operator="equal">
      <formula>0</formula>
    </cfRule>
  </conditionalFormatting>
  <conditionalFormatting sqref="F53">
    <cfRule type="cellIs" dxfId="17430" priority="399" stopIfTrue="1" operator="equal">
      <formula>0</formula>
    </cfRule>
  </conditionalFormatting>
  <conditionalFormatting sqref="F53">
    <cfRule type="cellIs" dxfId="17429" priority="398" stopIfTrue="1" operator="equal">
      <formula>0</formula>
    </cfRule>
  </conditionalFormatting>
  <conditionalFormatting sqref="F53">
    <cfRule type="cellIs" dxfId="17428" priority="397" stopIfTrue="1" operator="equal">
      <formula>0</formula>
    </cfRule>
  </conditionalFormatting>
  <conditionalFormatting sqref="F53">
    <cfRule type="cellIs" dxfId="17427" priority="396" stopIfTrue="1" operator="equal">
      <formula>0</formula>
    </cfRule>
  </conditionalFormatting>
  <conditionalFormatting sqref="F53">
    <cfRule type="cellIs" dxfId="17426" priority="395" stopIfTrue="1" operator="equal">
      <formula>0</formula>
    </cfRule>
  </conditionalFormatting>
  <conditionalFormatting sqref="F53">
    <cfRule type="cellIs" dxfId="17425" priority="394" stopIfTrue="1" operator="equal">
      <formula>0</formula>
    </cfRule>
  </conditionalFormatting>
  <conditionalFormatting sqref="F53">
    <cfRule type="cellIs" dxfId="17424" priority="393" stopIfTrue="1" operator="equal">
      <formula>0</formula>
    </cfRule>
  </conditionalFormatting>
  <conditionalFormatting sqref="F53">
    <cfRule type="cellIs" dxfId="17423" priority="392" stopIfTrue="1" operator="equal">
      <formula>0</formula>
    </cfRule>
  </conditionalFormatting>
  <conditionalFormatting sqref="F53">
    <cfRule type="cellIs" dxfId="17422" priority="391" operator="equal">
      <formula>"V"</formula>
    </cfRule>
  </conditionalFormatting>
  <conditionalFormatting sqref="G67:AH68">
    <cfRule type="cellIs" dxfId="17421" priority="389" operator="lessThan">
      <formula>8</formula>
    </cfRule>
    <cfRule type="cellIs" dxfId="17420" priority="390" operator="greaterThan">
      <formula>8</formula>
    </cfRule>
  </conditionalFormatting>
  <conditionalFormatting sqref="G69:AH69">
    <cfRule type="cellIs" dxfId="17419" priority="386" operator="lessThan">
      <formula>6</formula>
    </cfRule>
    <cfRule type="cellIs" dxfId="17418" priority="387" operator="greaterThan">
      <formula>6</formula>
    </cfRule>
  </conditionalFormatting>
  <conditionalFormatting sqref="G20:L20">
    <cfRule type="containsText" dxfId="17417" priority="325" operator="containsText" text="21">
      <formula>NOT(ISERROR(SEARCH("21",G20)))</formula>
    </cfRule>
    <cfRule type="cellIs" dxfId="17416" priority="326" operator="equal">
      <formula>"F"</formula>
    </cfRule>
    <cfRule type="containsText" dxfId="17415" priority="327" operator="containsText" text="CA">
      <formula>NOT(ISERROR(SEARCH("CA",G20)))</formula>
    </cfRule>
    <cfRule type="cellIs" dxfId="17414" priority="328" operator="equal">
      <formula>"LD"</formula>
    </cfRule>
    <cfRule type="containsText" dxfId="17413" priority="329" operator="containsText" text="V">
      <formula>NOT(ISERROR(SEARCH("V",G20)))</formula>
    </cfRule>
    <cfRule type="containsText" dxfId="17412" priority="330" operator="containsText" text="P">
      <formula>NOT(ISERROR(SEARCH("P",G20)))</formula>
    </cfRule>
    <cfRule type="cellIs" dxfId="17411" priority="331" operator="equal">
      <formula>"LL"</formula>
    </cfRule>
    <cfRule type="cellIs" dxfId="17410" priority="332" operator="equal">
      <formula>"AT"</formula>
    </cfRule>
    <cfRule type="containsText" dxfId="17409" priority="333" operator="containsText" text="B">
      <formula>NOT(ISERROR(SEARCH("B",G20)))</formula>
    </cfRule>
    <cfRule type="cellIs" dxfId="17408" priority="334" operator="equal">
      <formula>"L"</formula>
    </cfRule>
    <cfRule type="containsText" dxfId="17407" priority="335" operator="containsText" text="N">
      <formula>NOT(ISERROR(SEARCH("N",G20)))</formula>
    </cfRule>
  </conditionalFormatting>
  <conditionalFormatting sqref="F56">
    <cfRule type="cellIs" dxfId="17406" priority="324" stopIfTrue="1" operator="equal">
      <formula>0</formula>
    </cfRule>
  </conditionalFormatting>
  <conditionalFormatting sqref="F56">
    <cfRule type="cellIs" dxfId="17405" priority="323" stopIfTrue="1" operator="equal">
      <formula>0</formula>
    </cfRule>
  </conditionalFormatting>
  <conditionalFormatting sqref="F56">
    <cfRule type="cellIs" dxfId="17404" priority="322" stopIfTrue="1" operator="equal">
      <formula>0</formula>
    </cfRule>
  </conditionalFormatting>
  <conditionalFormatting sqref="F56">
    <cfRule type="cellIs" dxfId="17403" priority="321" stopIfTrue="1" operator="equal">
      <formula>0</formula>
    </cfRule>
  </conditionalFormatting>
  <conditionalFormatting sqref="F56">
    <cfRule type="cellIs" dxfId="17402" priority="320" stopIfTrue="1" operator="equal">
      <formula>0</formula>
    </cfRule>
  </conditionalFormatting>
  <conditionalFormatting sqref="F56">
    <cfRule type="cellIs" dxfId="17401" priority="319" stopIfTrue="1" operator="equal">
      <formula>0</formula>
    </cfRule>
  </conditionalFormatting>
  <conditionalFormatting sqref="F56">
    <cfRule type="cellIs" dxfId="17400" priority="318" stopIfTrue="1" operator="equal">
      <formula>0</formula>
    </cfRule>
  </conditionalFormatting>
  <conditionalFormatting sqref="F56">
    <cfRule type="cellIs" dxfId="17399" priority="317" stopIfTrue="1" operator="equal">
      <formula>0</formula>
    </cfRule>
  </conditionalFormatting>
  <conditionalFormatting sqref="F56">
    <cfRule type="cellIs" dxfId="17398" priority="316" stopIfTrue="1" operator="equal">
      <formula>0</formula>
    </cfRule>
  </conditionalFormatting>
  <conditionalFormatting sqref="F56">
    <cfRule type="cellIs" dxfId="17397" priority="315" stopIfTrue="1" operator="equal">
      <formula>0</formula>
    </cfRule>
  </conditionalFormatting>
  <conditionalFormatting sqref="F56">
    <cfRule type="cellIs" dxfId="17396" priority="314" stopIfTrue="1" operator="equal">
      <formula>0</formula>
    </cfRule>
  </conditionalFormatting>
  <conditionalFormatting sqref="F56">
    <cfRule type="cellIs" dxfId="17395" priority="313" stopIfTrue="1" operator="equal">
      <formula>0</formula>
    </cfRule>
  </conditionalFormatting>
  <conditionalFormatting sqref="F56">
    <cfRule type="cellIs" dxfId="17394" priority="312" stopIfTrue="1" operator="equal">
      <formula>0</formula>
    </cfRule>
  </conditionalFormatting>
  <conditionalFormatting sqref="F56">
    <cfRule type="cellIs" dxfId="17393" priority="311" stopIfTrue="1" operator="equal">
      <formula>0</formula>
    </cfRule>
  </conditionalFormatting>
  <conditionalFormatting sqref="F56">
    <cfRule type="cellIs" dxfId="17392" priority="310" stopIfTrue="1" operator="equal">
      <formula>0</formula>
    </cfRule>
  </conditionalFormatting>
  <conditionalFormatting sqref="F56">
    <cfRule type="cellIs" dxfId="17391" priority="309" stopIfTrue="1" operator="equal">
      <formula>0</formula>
    </cfRule>
  </conditionalFormatting>
  <conditionalFormatting sqref="F56">
    <cfRule type="cellIs" dxfId="17390" priority="308" stopIfTrue="1" operator="equal">
      <formula>0</formula>
    </cfRule>
  </conditionalFormatting>
  <conditionalFormatting sqref="F56">
    <cfRule type="cellIs" dxfId="17389" priority="307" stopIfTrue="1" operator="equal">
      <formula>0</formula>
    </cfRule>
  </conditionalFormatting>
  <conditionalFormatting sqref="F56">
    <cfRule type="cellIs" dxfId="17388" priority="306" stopIfTrue="1" operator="equal">
      <formula>0</formula>
    </cfRule>
  </conditionalFormatting>
  <conditionalFormatting sqref="F56">
    <cfRule type="cellIs" dxfId="17387" priority="305" stopIfTrue="1" operator="equal">
      <formula>0</formula>
    </cfRule>
  </conditionalFormatting>
  <conditionalFormatting sqref="F56">
    <cfRule type="cellIs" dxfId="17386" priority="304" stopIfTrue="1" operator="equal">
      <formula>0</formula>
    </cfRule>
  </conditionalFormatting>
  <conditionalFormatting sqref="F56">
    <cfRule type="cellIs" dxfId="17385" priority="303" stopIfTrue="1" operator="equal">
      <formula>0</formula>
    </cfRule>
  </conditionalFormatting>
  <conditionalFormatting sqref="F56">
    <cfRule type="cellIs" dxfId="17384" priority="302" stopIfTrue="1" operator="equal">
      <formula>0</formula>
    </cfRule>
  </conditionalFormatting>
  <conditionalFormatting sqref="F56">
    <cfRule type="cellIs" dxfId="17383" priority="301" stopIfTrue="1" operator="equal">
      <formula>0</formula>
    </cfRule>
  </conditionalFormatting>
  <conditionalFormatting sqref="F56">
    <cfRule type="cellIs" dxfId="17382" priority="300" operator="equal">
      <formula>"V"</formula>
    </cfRule>
  </conditionalFormatting>
  <conditionalFormatting sqref="F55">
    <cfRule type="cellIs" dxfId="17381" priority="299" stopIfTrue="1" operator="equal">
      <formula>0</formula>
    </cfRule>
  </conditionalFormatting>
  <conditionalFormatting sqref="F55">
    <cfRule type="cellIs" dxfId="17380" priority="298" stopIfTrue="1" operator="equal">
      <formula>0</formula>
    </cfRule>
  </conditionalFormatting>
  <conditionalFormatting sqref="F55">
    <cfRule type="cellIs" dxfId="17379" priority="297" stopIfTrue="1" operator="equal">
      <formula>0</formula>
    </cfRule>
  </conditionalFormatting>
  <conditionalFormatting sqref="F55">
    <cfRule type="cellIs" dxfId="17378" priority="296" stopIfTrue="1" operator="equal">
      <formula>0</formula>
    </cfRule>
  </conditionalFormatting>
  <conditionalFormatting sqref="F55">
    <cfRule type="cellIs" dxfId="17377" priority="295" stopIfTrue="1" operator="equal">
      <formula>0</formula>
    </cfRule>
  </conditionalFormatting>
  <conditionalFormatting sqref="F55">
    <cfRule type="cellIs" dxfId="17376" priority="294" stopIfTrue="1" operator="equal">
      <formula>0</formula>
    </cfRule>
  </conditionalFormatting>
  <conditionalFormatting sqref="F55">
    <cfRule type="cellIs" dxfId="17375" priority="293" stopIfTrue="1" operator="equal">
      <formula>0</formula>
    </cfRule>
  </conditionalFormatting>
  <conditionalFormatting sqref="F55">
    <cfRule type="cellIs" dxfId="17374" priority="292" stopIfTrue="1" operator="equal">
      <formula>0</formula>
    </cfRule>
  </conditionalFormatting>
  <conditionalFormatting sqref="F55">
    <cfRule type="cellIs" dxfId="17373" priority="291" stopIfTrue="1" operator="equal">
      <formula>0</formula>
    </cfRule>
  </conditionalFormatting>
  <conditionalFormatting sqref="F55">
    <cfRule type="cellIs" dxfId="17372" priority="290" stopIfTrue="1" operator="equal">
      <formula>0</formula>
    </cfRule>
  </conditionalFormatting>
  <conditionalFormatting sqref="F55">
    <cfRule type="cellIs" dxfId="17371" priority="289" stopIfTrue="1" operator="equal">
      <formula>0</formula>
    </cfRule>
  </conditionalFormatting>
  <conditionalFormatting sqref="F55">
    <cfRule type="cellIs" dxfId="17370" priority="288" stopIfTrue="1" operator="equal">
      <formula>0</formula>
    </cfRule>
  </conditionalFormatting>
  <conditionalFormatting sqref="F55">
    <cfRule type="cellIs" dxfId="17369" priority="287" stopIfTrue="1" operator="equal">
      <formula>0</formula>
    </cfRule>
  </conditionalFormatting>
  <conditionalFormatting sqref="F55">
    <cfRule type="cellIs" dxfId="17368" priority="286" stopIfTrue="1" operator="equal">
      <formula>0</formula>
    </cfRule>
  </conditionalFormatting>
  <conditionalFormatting sqref="F55">
    <cfRule type="cellIs" dxfId="17367" priority="285" stopIfTrue="1" operator="equal">
      <formula>0</formula>
    </cfRule>
  </conditionalFormatting>
  <conditionalFormatting sqref="F55">
    <cfRule type="cellIs" dxfId="17366" priority="284" stopIfTrue="1" operator="equal">
      <formula>0</formula>
    </cfRule>
  </conditionalFormatting>
  <conditionalFormatting sqref="F55">
    <cfRule type="cellIs" dxfId="17365" priority="283" stopIfTrue="1" operator="equal">
      <formula>0</formula>
    </cfRule>
  </conditionalFormatting>
  <conditionalFormatting sqref="F55">
    <cfRule type="cellIs" dxfId="17364" priority="282" stopIfTrue="1" operator="equal">
      <formula>0</formula>
    </cfRule>
  </conditionalFormatting>
  <conditionalFormatting sqref="F55">
    <cfRule type="cellIs" dxfId="17363" priority="281" stopIfTrue="1" operator="equal">
      <formula>0</formula>
    </cfRule>
  </conditionalFormatting>
  <conditionalFormatting sqref="F55">
    <cfRule type="cellIs" dxfId="17362" priority="280" stopIfTrue="1" operator="equal">
      <formula>0</formula>
    </cfRule>
  </conditionalFormatting>
  <conditionalFormatting sqref="F55">
    <cfRule type="cellIs" dxfId="17361" priority="279" stopIfTrue="1" operator="equal">
      <formula>0</formula>
    </cfRule>
  </conditionalFormatting>
  <conditionalFormatting sqref="F55">
    <cfRule type="cellIs" dxfId="17360" priority="278" stopIfTrue="1" operator="equal">
      <formula>0</formula>
    </cfRule>
  </conditionalFormatting>
  <conditionalFormatting sqref="F55">
    <cfRule type="cellIs" dxfId="17359" priority="277" stopIfTrue="1" operator="equal">
      <formula>0</formula>
    </cfRule>
  </conditionalFormatting>
  <conditionalFormatting sqref="F55">
    <cfRule type="cellIs" dxfId="17358" priority="276" stopIfTrue="1" operator="equal">
      <formula>0</formula>
    </cfRule>
  </conditionalFormatting>
  <conditionalFormatting sqref="F55">
    <cfRule type="cellIs" dxfId="17357" priority="275" operator="equal">
      <formula>"V"</formula>
    </cfRule>
  </conditionalFormatting>
  <conditionalFormatting sqref="G57:U57">
    <cfRule type="containsText" dxfId="17356" priority="189" operator="containsText" text="21">
      <formula>NOT(ISERROR(SEARCH("21",G57)))</formula>
    </cfRule>
    <cfRule type="cellIs" dxfId="17355" priority="190" operator="equal">
      <formula>"F"</formula>
    </cfRule>
    <cfRule type="containsText" dxfId="17354" priority="191" operator="containsText" text="CA">
      <formula>NOT(ISERROR(SEARCH("CA",G57)))</formula>
    </cfRule>
    <cfRule type="cellIs" dxfId="17353" priority="192" operator="equal">
      <formula>"LD"</formula>
    </cfRule>
    <cfRule type="containsText" dxfId="17352" priority="193" operator="containsText" text="V">
      <formula>NOT(ISERROR(SEARCH("V",G57)))</formula>
    </cfRule>
    <cfRule type="containsText" dxfId="17351" priority="194" operator="containsText" text="P">
      <formula>NOT(ISERROR(SEARCH("P",G57)))</formula>
    </cfRule>
    <cfRule type="cellIs" dxfId="17350" priority="195" operator="equal">
      <formula>"LL"</formula>
    </cfRule>
    <cfRule type="cellIs" dxfId="17349" priority="196" operator="equal">
      <formula>"AT"</formula>
    </cfRule>
    <cfRule type="containsText" dxfId="17348" priority="197" operator="containsText" text="B">
      <formula>NOT(ISERROR(SEARCH("B",G57)))</formula>
    </cfRule>
    <cfRule type="cellIs" dxfId="17347" priority="198" operator="equal">
      <formula>"L"</formula>
    </cfRule>
    <cfRule type="containsText" dxfId="17346" priority="199" operator="containsText" text="N">
      <formula>NOT(ISERROR(SEARCH("N",G57)))</formula>
    </cfRule>
  </conditionalFormatting>
  <conditionalFormatting sqref="F57">
    <cfRule type="cellIs" dxfId="17345" priority="188" stopIfTrue="1" operator="equal">
      <formula>0</formula>
    </cfRule>
  </conditionalFormatting>
  <conditionalFormatting sqref="F57">
    <cfRule type="cellIs" dxfId="17344" priority="187" stopIfTrue="1" operator="equal">
      <formula>0</formula>
    </cfRule>
  </conditionalFormatting>
  <conditionalFormatting sqref="F57">
    <cfRule type="cellIs" dxfId="17343" priority="186" stopIfTrue="1" operator="equal">
      <formula>0</formula>
    </cfRule>
  </conditionalFormatting>
  <conditionalFormatting sqref="F57">
    <cfRule type="cellIs" dxfId="17342" priority="185" stopIfTrue="1" operator="equal">
      <formula>0</formula>
    </cfRule>
  </conditionalFormatting>
  <conditionalFormatting sqref="F57">
    <cfRule type="cellIs" dxfId="17341" priority="184" stopIfTrue="1" operator="equal">
      <formula>0</formula>
    </cfRule>
  </conditionalFormatting>
  <conditionalFormatting sqref="F57">
    <cfRule type="cellIs" dxfId="17340" priority="183" stopIfTrue="1" operator="equal">
      <formula>0</formula>
    </cfRule>
  </conditionalFormatting>
  <conditionalFormatting sqref="F57">
    <cfRule type="cellIs" dxfId="17339" priority="182" stopIfTrue="1" operator="equal">
      <formula>0</formula>
    </cfRule>
  </conditionalFormatting>
  <conditionalFormatting sqref="F57">
    <cfRule type="cellIs" dxfId="17338" priority="181" stopIfTrue="1" operator="equal">
      <formula>0</formula>
    </cfRule>
  </conditionalFormatting>
  <conditionalFormatting sqref="F57">
    <cfRule type="cellIs" dxfId="17337" priority="180" stopIfTrue="1" operator="equal">
      <formula>0</formula>
    </cfRule>
  </conditionalFormatting>
  <conditionalFormatting sqref="F57">
    <cfRule type="cellIs" dxfId="17336" priority="179" stopIfTrue="1" operator="equal">
      <formula>0</formula>
    </cfRule>
  </conditionalFormatting>
  <conditionalFormatting sqref="F57">
    <cfRule type="cellIs" dxfId="17335" priority="178" stopIfTrue="1" operator="equal">
      <formula>0</formula>
    </cfRule>
  </conditionalFormatting>
  <conditionalFormatting sqref="F57">
    <cfRule type="cellIs" dxfId="17334" priority="177" stopIfTrue="1" operator="equal">
      <formula>0</formula>
    </cfRule>
  </conditionalFormatting>
  <conditionalFormatting sqref="F57">
    <cfRule type="cellIs" dxfId="17333" priority="176" stopIfTrue="1" operator="equal">
      <formula>0</formula>
    </cfRule>
  </conditionalFormatting>
  <conditionalFormatting sqref="F57">
    <cfRule type="cellIs" dxfId="17332" priority="175" stopIfTrue="1" operator="equal">
      <formula>0</formula>
    </cfRule>
  </conditionalFormatting>
  <conditionalFormatting sqref="F57">
    <cfRule type="cellIs" dxfId="17331" priority="174" stopIfTrue="1" operator="equal">
      <formula>0</formula>
    </cfRule>
  </conditionalFormatting>
  <conditionalFormatting sqref="F57">
    <cfRule type="cellIs" dxfId="17330" priority="173" stopIfTrue="1" operator="equal">
      <formula>0</formula>
    </cfRule>
  </conditionalFormatting>
  <conditionalFormatting sqref="F57">
    <cfRule type="cellIs" dxfId="17329" priority="172" stopIfTrue="1" operator="equal">
      <formula>0</formula>
    </cfRule>
  </conditionalFormatting>
  <conditionalFormatting sqref="F57">
    <cfRule type="cellIs" dxfId="17328" priority="171" stopIfTrue="1" operator="equal">
      <formula>0</formula>
    </cfRule>
  </conditionalFormatting>
  <conditionalFormatting sqref="F57">
    <cfRule type="cellIs" dxfId="17327" priority="170" stopIfTrue="1" operator="equal">
      <formula>0</formula>
    </cfRule>
  </conditionalFormatting>
  <conditionalFormatting sqref="F57">
    <cfRule type="cellIs" dxfId="17326" priority="169" stopIfTrue="1" operator="equal">
      <formula>0</formula>
    </cfRule>
  </conditionalFormatting>
  <conditionalFormatting sqref="F57">
    <cfRule type="cellIs" dxfId="17325" priority="168" stopIfTrue="1" operator="equal">
      <formula>0</formula>
    </cfRule>
  </conditionalFormatting>
  <conditionalFormatting sqref="F57">
    <cfRule type="cellIs" dxfId="17324" priority="167" stopIfTrue="1" operator="equal">
      <formula>0</formula>
    </cfRule>
  </conditionalFormatting>
  <conditionalFormatting sqref="F57">
    <cfRule type="cellIs" dxfId="17323" priority="166" stopIfTrue="1" operator="equal">
      <formula>0</formula>
    </cfRule>
  </conditionalFormatting>
  <conditionalFormatting sqref="F57">
    <cfRule type="cellIs" dxfId="17322" priority="165" stopIfTrue="1" operator="equal">
      <formula>0</formula>
    </cfRule>
  </conditionalFormatting>
  <conditionalFormatting sqref="F57">
    <cfRule type="cellIs" dxfId="17321" priority="164" operator="equal">
      <formula>"V"</formula>
    </cfRule>
  </conditionalFormatting>
  <conditionalFormatting sqref="F54">
    <cfRule type="cellIs" dxfId="17320" priority="163" stopIfTrue="1" operator="equal">
      <formula>0</formula>
    </cfRule>
  </conditionalFormatting>
  <conditionalFormatting sqref="F54">
    <cfRule type="cellIs" dxfId="17319" priority="162" stopIfTrue="1" operator="equal">
      <formula>0</formula>
    </cfRule>
  </conditionalFormatting>
  <conditionalFormatting sqref="F54">
    <cfRule type="cellIs" dxfId="17318" priority="161" stopIfTrue="1" operator="equal">
      <formula>0</formula>
    </cfRule>
  </conditionalFormatting>
  <conditionalFormatting sqref="F54">
    <cfRule type="cellIs" dxfId="17317" priority="160" stopIfTrue="1" operator="equal">
      <formula>0</formula>
    </cfRule>
  </conditionalFormatting>
  <conditionalFormatting sqref="F54">
    <cfRule type="cellIs" dxfId="17316" priority="159" stopIfTrue="1" operator="equal">
      <formula>0</formula>
    </cfRule>
  </conditionalFormatting>
  <conditionalFormatting sqref="F54">
    <cfRule type="cellIs" dxfId="17315" priority="158" stopIfTrue="1" operator="equal">
      <formula>0</formula>
    </cfRule>
  </conditionalFormatting>
  <conditionalFormatting sqref="F54">
    <cfRule type="cellIs" dxfId="17314" priority="157" stopIfTrue="1" operator="equal">
      <formula>0</formula>
    </cfRule>
  </conditionalFormatting>
  <conditionalFormatting sqref="F54">
    <cfRule type="cellIs" dxfId="17313" priority="156" stopIfTrue="1" operator="equal">
      <formula>0</formula>
    </cfRule>
  </conditionalFormatting>
  <conditionalFormatting sqref="F54">
    <cfRule type="cellIs" dxfId="17312" priority="155" stopIfTrue="1" operator="equal">
      <formula>0</formula>
    </cfRule>
  </conditionalFormatting>
  <conditionalFormatting sqref="F54">
    <cfRule type="cellIs" dxfId="17311" priority="154" stopIfTrue="1" operator="equal">
      <formula>0</formula>
    </cfRule>
  </conditionalFormatting>
  <conditionalFormatting sqref="F54">
    <cfRule type="cellIs" dxfId="17310" priority="153" stopIfTrue="1" operator="equal">
      <formula>0</formula>
    </cfRule>
  </conditionalFormatting>
  <conditionalFormatting sqref="F54">
    <cfRule type="cellIs" dxfId="17309" priority="152" stopIfTrue="1" operator="equal">
      <formula>0</formula>
    </cfRule>
  </conditionalFormatting>
  <conditionalFormatting sqref="F54">
    <cfRule type="cellIs" dxfId="17308" priority="151" stopIfTrue="1" operator="equal">
      <formula>0</formula>
    </cfRule>
  </conditionalFormatting>
  <conditionalFormatting sqref="F54">
    <cfRule type="cellIs" dxfId="17307" priority="150" stopIfTrue="1" operator="equal">
      <formula>0</formula>
    </cfRule>
  </conditionalFormatting>
  <conditionalFormatting sqref="F54">
    <cfRule type="cellIs" dxfId="17306" priority="149" stopIfTrue="1" operator="equal">
      <formula>0</formula>
    </cfRule>
  </conditionalFormatting>
  <conditionalFormatting sqref="F54">
    <cfRule type="cellIs" dxfId="17305" priority="148" stopIfTrue="1" operator="equal">
      <formula>0</formula>
    </cfRule>
  </conditionalFormatting>
  <conditionalFormatting sqref="F54">
    <cfRule type="cellIs" dxfId="17304" priority="147" stopIfTrue="1" operator="equal">
      <formula>0</formula>
    </cfRule>
  </conditionalFormatting>
  <conditionalFormatting sqref="F54">
    <cfRule type="cellIs" dxfId="17303" priority="146" stopIfTrue="1" operator="equal">
      <formula>0</formula>
    </cfRule>
  </conditionalFormatting>
  <conditionalFormatting sqref="F54">
    <cfRule type="cellIs" dxfId="17302" priority="145" stopIfTrue="1" operator="equal">
      <formula>0</formula>
    </cfRule>
  </conditionalFormatting>
  <conditionalFormatting sqref="F54">
    <cfRule type="cellIs" dxfId="17301" priority="144" stopIfTrue="1" operator="equal">
      <formula>0</formula>
    </cfRule>
  </conditionalFormatting>
  <conditionalFormatting sqref="F54">
    <cfRule type="cellIs" dxfId="17300" priority="143" stopIfTrue="1" operator="equal">
      <formula>0</formula>
    </cfRule>
  </conditionalFormatting>
  <conditionalFormatting sqref="F54">
    <cfRule type="cellIs" dxfId="17299" priority="142" stopIfTrue="1" operator="equal">
      <formula>0</formula>
    </cfRule>
  </conditionalFormatting>
  <conditionalFormatting sqref="F54">
    <cfRule type="cellIs" dxfId="17298" priority="141" stopIfTrue="1" operator="equal">
      <formula>0</formula>
    </cfRule>
  </conditionalFormatting>
  <conditionalFormatting sqref="F54">
    <cfRule type="cellIs" dxfId="17297" priority="140" stopIfTrue="1" operator="equal">
      <formula>0</formula>
    </cfRule>
  </conditionalFormatting>
  <conditionalFormatting sqref="F54">
    <cfRule type="cellIs" dxfId="17296" priority="139" operator="equal">
      <formula>"V"</formula>
    </cfRule>
  </conditionalFormatting>
  <conditionalFormatting sqref="H25:P25">
    <cfRule type="containsText" dxfId="17295" priority="128" operator="containsText" text="21">
      <formula>NOT(ISERROR(SEARCH("21",H25)))</formula>
    </cfRule>
    <cfRule type="cellIs" dxfId="17294" priority="129" operator="equal">
      <formula>"F"</formula>
    </cfRule>
    <cfRule type="containsText" dxfId="17293" priority="130" operator="containsText" text="CA">
      <formula>NOT(ISERROR(SEARCH("CA",H25)))</formula>
    </cfRule>
    <cfRule type="cellIs" dxfId="17292" priority="131" operator="equal">
      <formula>"LD"</formula>
    </cfRule>
    <cfRule type="containsText" dxfId="17291" priority="132" operator="containsText" text="V">
      <formula>NOT(ISERROR(SEARCH("V",H25)))</formula>
    </cfRule>
    <cfRule type="containsText" dxfId="17290" priority="133" operator="containsText" text="P">
      <formula>NOT(ISERROR(SEARCH("P",H25)))</formula>
    </cfRule>
    <cfRule type="cellIs" dxfId="17289" priority="134" operator="equal">
      <formula>"LL"</formula>
    </cfRule>
    <cfRule type="cellIs" dxfId="17288" priority="135" operator="equal">
      <formula>"AT"</formula>
    </cfRule>
    <cfRule type="containsText" dxfId="17287" priority="136" operator="containsText" text="B">
      <formula>NOT(ISERROR(SEARCH("B",H25)))</formula>
    </cfRule>
    <cfRule type="cellIs" dxfId="17286" priority="137" operator="equal">
      <formula>"L"</formula>
    </cfRule>
    <cfRule type="containsText" dxfId="17285" priority="138" operator="containsText" text="N">
      <formula>NOT(ISERROR(SEARCH("N",H25)))</formula>
    </cfRule>
  </conditionalFormatting>
  <conditionalFormatting sqref="F58">
    <cfRule type="cellIs" dxfId="17284" priority="127" stopIfTrue="1" operator="equal">
      <formula>0</formula>
    </cfRule>
  </conditionalFormatting>
  <conditionalFormatting sqref="F58">
    <cfRule type="cellIs" dxfId="17283" priority="126" stopIfTrue="1" operator="equal">
      <formula>0</formula>
    </cfRule>
  </conditionalFormatting>
  <conditionalFormatting sqref="F58">
    <cfRule type="cellIs" dxfId="17282" priority="125" stopIfTrue="1" operator="equal">
      <formula>0</formula>
    </cfRule>
  </conditionalFormatting>
  <conditionalFormatting sqref="F58">
    <cfRule type="cellIs" dxfId="17281" priority="124" stopIfTrue="1" operator="equal">
      <formula>0</formula>
    </cfRule>
  </conditionalFormatting>
  <conditionalFormatting sqref="F58">
    <cfRule type="cellIs" dxfId="17280" priority="123" stopIfTrue="1" operator="equal">
      <formula>0</formula>
    </cfRule>
  </conditionalFormatting>
  <conditionalFormatting sqref="F58">
    <cfRule type="cellIs" dxfId="17279" priority="122" stopIfTrue="1" operator="equal">
      <formula>0</formula>
    </cfRule>
  </conditionalFormatting>
  <conditionalFormatting sqref="F58">
    <cfRule type="cellIs" dxfId="17278" priority="121" stopIfTrue="1" operator="equal">
      <formula>0</formula>
    </cfRule>
  </conditionalFormatting>
  <conditionalFormatting sqref="F58">
    <cfRule type="cellIs" dxfId="17277" priority="120" stopIfTrue="1" operator="equal">
      <formula>0</formula>
    </cfRule>
  </conditionalFormatting>
  <conditionalFormatting sqref="F58">
    <cfRule type="cellIs" dxfId="17276" priority="119" stopIfTrue="1" operator="equal">
      <formula>0</formula>
    </cfRule>
  </conditionalFormatting>
  <conditionalFormatting sqref="F58">
    <cfRule type="cellIs" dxfId="17275" priority="118" stopIfTrue="1" operator="equal">
      <formula>0</formula>
    </cfRule>
  </conditionalFormatting>
  <conditionalFormatting sqref="F58">
    <cfRule type="cellIs" dxfId="17274" priority="117" stopIfTrue="1" operator="equal">
      <formula>0</formula>
    </cfRule>
  </conditionalFormatting>
  <conditionalFormatting sqref="F58">
    <cfRule type="cellIs" dxfId="17273" priority="116" stopIfTrue="1" operator="equal">
      <formula>0</formula>
    </cfRule>
  </conditionalFormatting>
  <conditionalFormatting sqref="F58">
    <cfRule type="cellIs" dxfId="17272" priority="115" stopIfTrue="1" operator="equal">
      <formula>0</formula>
    </cfRule>
  </conditionalFormatting>
  <conditionalFormatting sqref="F58">
    <cfRule type="cellIs" dxfId="17271" priority="114" stopIfTrue="1" operator="equal">
      <formula>0</formula>
    </cfRule>
  </conditionalFormatting>
  <conditionalFormatting sqref="F58">
    <cfRule type="cellIs" dxfId="17270" priority="113" stopIfTrue="1" operator="equal">
      <formula>0</formula>
    </cfRule>
  </conditionalFormatting>
  <conditionalFormatting sqref="F58">
    <cfRule type="cellIs" dxfId="17269" priority="112" stopIfTrue="1" operator="equal">
      <formula>0</formula>
    </cfRule>
  </conditionalFormatting>
  <conditionalFormatting sqref="F58">
    <cfRule type="cellIs" dxfId="17268" priority="111" stopIfTrue="1" operator="equal">
      <formula>0</formula>
    </cfRule>
  </conditionalFormatting>
  <conditionalFormatting sqref="F58">
    <cfRule type="cellIs" dxfId="17267" priority="110" stopIfTrue="1" operator="equal">
      <formula>0</formula>
    </cfRule>
  </conditionalFormatting>
  <conditionalFormatting sqref="F58">
    <cfRule type="cellIs" dxfId="17266" priority="109" stopIfTrue="1" operator="equal">
      <formula>0</formula>
    </cfRule>
  </conditionalFormatting>
  <conditionalFormatting sqref="F58">
    <cfRule type="cellIs" dxfId="17265" priority="108" stopIfTrue="1" operator="equal">
      <formula>0</formula>
    </cfRule>
  </conditionalFormatting>
  <conditionalFormatting sqref="F58">
    <cfRule type="cellIs" dxfId="17264" priority="107" stopIfTrue="1" operator="equal">
      <formula>0</formula>
    </cfRule>
  </conditionalFormatting>
  <conditionalFormatting sqref="F58">
    <cfRule type="cellIs" dxfId="17263" priority="106" stopIfTrue="1" operator="equal">
      <formula>0</formula>
    </cfRule>
  </conditionalFormatting>
  <conditionalFormatting sqref="F58">
    <cfRule type="cellIs" dxfId="17262" priority="105" stopIfTrue="1" operator="equal">
      <formula>0</formula>
    </cfRule>
  </conditionalFormatting>
  <conditionalFormatting sqref="F58">
    <cfRule type="cellIs" dxfId="17261" priority="104" stopIfTrue="1" operator="equal">
      <formula>0</formula>
    </cfRule>
  </conditionalFormatting>
  <conditionalFormatting sqref="F58">
    <cfRule type="cellIs" dxfId="17260" priority="103" operator="equal">
      <formula>"V"</formula>
    </cfRule>
  </conditionalFormatting>
  <conditionalFormatting sqref="V56:AH56">
    <cfRule type="containsText" dxfId="17259" priority="70" operator="containsText" text="21">
      <formula>NOT(ISERROR(SEARCH("21",V56)))</formula>
    </cfRule>
    <cfRule type="cellIs" dxfId="17258" priority="71" operator="equal">
      <formula>"F"</formula>
    </cfRule>
    <cfRule type="containsText" dxfId="17257" priority="72" operator="containsText" text="CA">
      <formula>NOT(ISERROR(SEARCH("CA",V56)))</formula>
    </cfRule>
    <cfRule type="cellIs" dxfId="17256" priority="73" operator="equal">
      <formula>"LD"</formula>
    </cfRule>
    <cfRule type="containsText" dxfId="17255" priority="74" operator="containsText" text="V">
      <formula>NOT(ISERROR(SEARCH("V",V56)))</formula>
    </cfRule>
    <cfRule type="containsText" dxfId="17254" priority="75" operator="containsText" text="P">
      <formula>NOT(ISERROR(SEARCH("P",V56)))</formula>
    </cfRule>
    <cfRule type="cellIs" dxfId="17253" priority="76" operator="equal">
      <formula>"LL"</formula>
    </cfRule>
    <cfRule type="cellIs" dxfId="17252" priority="77" operator="equal">
      <formula>"AT"</formula>
    </cfRule>
    <cfRule type="containsText" dxfId="17251" priority="78" operator="containsText" text="B">
      <formula>NOT(ISERROR(SEARCH("B",V56)))</formula>
    </cfRule>
    <cfRule type="cellIs" dxfId="17250" priority="79" operator="equal">
      <formula>"L"</formula>
    </cfRule>
    <cfRule type="containsText" dxfId="17249" priority="80" operator="containsText" text="N">
      <formula>NOT(ISERROR(SEARCH("N",V56)))</formula>
    </cfRule>
  </conditionalFormatting>
  <conditionalFormatting sqref="V52:AC52 AE52:AH52">
    <cfRule type="containsText" dxfId="17248" priority="59" operator="containsText" text="21">
      <formula>NOT(ISERROR(SEARCH("21",V52)))</formula>
    </cfRule>
    <cfRule type="cellIs" dxfId="17247" priority="60" operator="equal">
      <formula>"F"</formula>
    </cfRule>
    <cfRule type="containsText" dxfId="17246" priority="61" operator="containsText" text="CA">
      <formula>NOT(ISERROR(SEARCH("CA",V52)))</formula>
    </cfRule>
    <cfRule type="cellIs" dxfId="17245" priority="62" operator="equal">
      <formula>"LD"</formula>
    </cfRule>
    <cfRule type="containsText" dxfId="17244" priority="63" operator="containsText" text="V">
      <formula>NOT(ISERROR(SEARCH("V",V52)))</formula>
    </cfRule>
    <cfRule type="containsText" dxfId="17243" priority="64" operator="containsText" text="P">
      <formula>NOT(ISERROR(SEARCH("P",V52)))</formula>
    </cfRule>
    <cfRule type="cellIs" dxfId="17242" priority="65" operator="equal">
      <formula>"LL"</formula>
    </cfRule>
    <cfRule type="cellIs" dxfId="17241" priority="66" operator="equal">
      <formula>"AT"</formula>
    </cfRule>
    <cfRule type="containsText" dxfId="17240" priority="67" operator="containsText" text="B">
      <formula>NOT(ISERROR(SEARCH("B",V52)))</formula>
    </cfRule>
    <cfRule type="cellIs" dxfId="17239" priority="68" operator="equal">
      <formula>"L"</formula>
    </cfRule>
    <cfRule type="containsText" dxfId="17238" priority="69" operator="containsText" text="N">
      <formula>NOT(ISERROR(SEARCH("N",V52)))</formula>
    </cfRule>
  </conditionalFormatting>
  <conditionalFormatting sqref="V54:AH54">
    <cfRule type="containsText" dxfId="17237" priority="48" operator="containsText" text="21">
      <formula>NOT(ISERROR(SEARCH("21",V54)))</formula>
    </cfRule>
    <cfRule type="cellIs" dxfId="17236" priority="49" operator="equal">
      <formula>"F"</formula>
    </cfRule>
    <cfRule type="containsText" dxfId="17235" priority="50" operator="containsText" text="CA">
      <formula>NOT(ISERROR(SEARCH("CA",V54)))</formula>
    </cfRule>
    <cfRule type="cellIs" dxfId="17234" priority="51" operator="equal">
      <formula>"LD"</formula>
    </cfRule>
    <cfRule type="containsText" dxfId="17233" priority="52" operator="containsText" text="V">
      <formula>NOT(ISERROR(SEARCH("V",V54)))</formula>
    </cfRule>
    <cfRule type="containsText" dxfId="17232" priority="53" operator="containsText" text="P">
      <formula>NOT(ISERROR(SEARCH("P",V54)))</formula>
    </cfRule>
    <cfRule type="cellIs" dxfId="17231" priority="54" operator="equal">
      <formula>"LL"</formula>
    </cfRule>
    <cfRule type="cellIs" dxfId="17230" priority="55" operator="equal">
      <formula>"AT"</formula>
    </cfRule>
    <cfRule type="containsText" dxfId="17229" priority="56" operator="containsText" text="B">
      <formula>NOT(ISERROR(SEARCH("B",V54)))</formula>
    </cfRule>
    <cfRule type="cellIs" dxfId="17228" priority="57" operator="equal">
      <formula>"L"</formula>
    </cfRule>
    <cfRule type="containsText" dxfId="17227" priority="58" operator="containsText" text="N">
      <formula>NOT(ISERROR(SEARCH("N",V54)))</formula>
    </cfRule>
  </conditionalFormatting>
  <conditionalFormatting sqref="F59">
    <cfRule type="cellIs" dxfId="17226" priority="36" stopIfTrue="1" operator="equal">
      <formula>0</formula>
    </cfRule>
  </conditionalFormatting>
  <conditionalFormatting sqref="F59">
    <cfRule type="cellIs" dxfId="17225" priority="35" stopIfTrue="1" operator="equal">
      <formula>0</formula>
    </cfRule>
  </conditionalFormatting>
  <conditionalFormatting sqref="F59">
    <cfRule type="cellIs" dxfId="17224" priority="34" stopIfTrue="1" operator="equal">
      <formula>0</formula>
    </cfRule>
  </conditionalFormatting>
  <conditionalFormatting sqref="F59">
    <cfRule type="cellIs" dxfId="17223" priority="33" stopIfTrue="1" operator="equal">
      <formula>0</formula>
    </cfRule>
  </conditionalFormatting>
  <conditionalFormatting sqref="F59">
    <cfRule type="cellIs" dxfId="17222" priority="32" stopIfTrue="1" operator="equal">
      <formula>0</formula>
    </cfRule>
  </conditionalFormatting>
  <conditionalFormatting sqref="F59">
    <cfRule type="cellIs" dxfId="17221" priority="31" stopIfTrue="1" operator="equal">
      <formula>0</formula>
    </cfRule>
  </conditionalFormatting>
  <conditionalFormatting sqref="F59">
    <cfRule type="cellIs" dxfId="17220" priority="30" stopIfTrue="1" operator="equal">
      <formula>0</formula>
    </cfRule>
  </conditionalFormatting>
  <conditionalFormatting sqref="F59">
    <cfRule type="cellIs" dxfId="17219" priority="29" stopIfTrue="1" operator="equal">
      <formula>0</formula>
    </cfRule>
  </conditionalFormatting>
  <conditionalFormatting sqref="F59">
    <cfRule type="cellIs" dxfId="17218" priority="28" stopIfTrue="1" operator="equal">
      <formula>0</formula>
    </cfRule>
  </conditionalFormatting>
  <conditionalFormatting sqref="F59">
    <cfRule type="cellIs" dxfId="17217" priority="27" stopIfTrue="1" operator="equal">
      <formula>0</formula>
    </cfRule>
  </conditionalFormatting>
  <conditionalFormatting sqref="F59">
    <cfRule type="cellIs" dxfId="17216" priority="26" stopIfTrue="1" operator="equal">
      <formula>0</formula>
    </cfRule>
  </conditionalFormatting>
  <conditionalFormatting sqref="F59">
    <cfRule type="cellIs" dxfId="17215" priority="25" stopIfTrue="1" operator="equal">
      <formula>0</formula>
    </cfRule>
  </conditionalFormatting>
  <conditionalFormatting sqref="F59">
    <cfRule type="cellIs" dxfId="17214" priority="24" stopIfTrue="1" operator="equal">
      <formula>0</formula>
    </cfRule>
  </conditionalFormatting>
  <conditionalFormatting sqref="F59">
    <cfRule type="cellIs" dxfId="17213" priority="23" stopIfTrue="1" operator="equal">
      <formula>0</formula>
    </cfRule>
  </conditionalFormatting>
  <conditionalFormatting sqref="F59">
    <cfRule type="cellIs" dxfId="17212" priority="22" stopIfTrue="1" operator="equal">
      <formula>0</formula>
    </cfRule>
  </conditionalFormatting>
  <conditionalFormatting sqref="F59">
    <cfRule type="cellIs" dxfId="17211" priority="21" stopIfTrue="1" operator="equal">
      <formula>0</formula>
    </cfRule>
  </conditionalFormatting>
  <conditionalFormatting sqref="F59">
    <cfRule type="cellIs" dxfId="17210" priority="20" stopIfTrue="1" operator="equal">
      <formula>0</formula>
    </cfRule>
  </conditionalFormatting>
  <conditionalFormatting sqref="F59">
    <cfRule type="cellIs" dxfId="17209" priority="19" stopIfTrue="1" operator="equal">
      <formula>0</formula>
    </cfRule>
  </conditionalFormatting>
  <conditionalFormatting sqref="F59">
    <cfRule type="cellIs" dxfId="17208" priority="18" stopIfTrue="1" operator="equal">
      <formula>0</formula>
    </cfRule>
  </conditionalFormatting>
  <conditionalFormatting sqref="F59">
    <cfRule type="cellIs" dxfId="17207" priority="17" stopIfTrue="1" operator="equal">
      <formula>0</formula>
    </cfRule>
  </conditionalFormatting>
  <conditionalFormatting sqref="F59">
    <cfRule type="cellIs" dxfId="17206" priority="16" stopIfTrue="1" operator="equal">
      <formula>0</formula>
    </cfRule>
  </conditionalFormatting>
  <conditionalFormatting sqref="F59">
    <cfRule type="cellIs" dxfId="17205" priority="15" stopIfTrue="1" operator="equal">
      <formula>0</formula>
    </cfRule>
  </conditionalFormatting>
  <conditionalFormatting sqref="F59">
    <cfRule type="cellIs" dxfId="17204" priority="14" stopIfTrue="1" operator="equal">
      <formula>0</formula>
    </cfRule>
  </conditionalFormatting>
  <conditionalFormatting sqref="F59">
    <cfRule type="cellIs" dxfId="17203" priority="13" stopIfTrue="1" operator="equal">
      <formula>0</formula>
    </cfRule>
  </conditionalFormatting>
  <conditionalFormatting sqref="F59">
    <cfRule type="cellIs" dxfId="17202" priority="12" operator="equal">
      <formula>"V"</formula>
    </cfRule>
  </conditionalFormatting>
  <conditionalFormatting sqref="AD52">
    <cfRule type="containsText" dxfId="17201" priority="1" operator="containsText" text="21">
      <formula>NOT(ISERROR(SEARCH("21",AD52)))</formula>
    </cfRule>
    <cfRule type="cellIs" dxfId="17200" priority="2" operator="equal">
      <formula>"F"</formula>
    </cfRule>
    <cfRule type="containsText" dxfId="17199" priority="3" operator="containsText" text="CA">
      <formula>NOT(ISERROR(SEARCH("CA",AD52)))</formula>
    </cfRule>
    <cfRule type="cellIs" dxfId="17198" priority="4" operator="equal">
      <formula>"LD"</formula>
    </cfRule>
    <cfRule type="containsText" dxfId="17197" priority="5" operator="containsText" text="V">
      <formula>NOT(ISERROR(SEARCH("V",AD52)))</formula>
    </cfRule>
    <cfRule type="containsText" dxfId="17196" priority="6" operator="containsText" text="P">
      <formula>NOT(ISERROR(SEARCH("P",AD52)))</formula>
    </cfRule>
    <cfRule type="cellIs" dxfId="17195" priority="7" operator="equal">
      <formula>"LL"</formula>
    </cfRule>
    <cfRule type="cellIs" dxfId="17194" priority="8" operator="equal">
      <formula>"AT"</formula>
    </cfRule>
    <cfRule type="containsText" dxfId="17193" priority="9" operator="containsText" text="B">
      <formula>NOT(ISERROR(SEARCH("B",AD52)))</formula>
    </cfRule>
    <cfRule type="cellIs" dxfId="17192" priority="10" operator="equal">
      <formula>"L"</formula>
    </cfRule>
    <cfRule type="containsText" dxfId="17191" priority="11" operator="containsText" text="N">
      <formula>NOT(ISERROR(SEARCH("N",AD52)))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R7:V7 G8:AH8 G7:H7 Z7 G10 G9:H9 G13 G17 G15:H15 L15:M15 Q15 U15:V15 Z15:AE15 I22:AH22 G21:H21 M21 R21:V21 Z21:AD21 G33:H33 J33:K33 V33 AA33 AG33:AH33 G37:I37 P37:R37 AA37:AB37 I41:L41 G32:AE32 G30:H30 L30:M30 Z30:AD30 AG30:AH30 G16:H16 AB16:AE16 I36:J36 AB36:AC36 Q16 G25 G12:H12 L12:Z12 AE24:AG24 R24 AA24:AB24 G40 H40:K40 H34:J34 G26:P26 X26:AH26 S26:V26 H27:T27 V27 G11:N11 G38:L38 N38:AH38 G19:AH19 G18:K18 M18:AC18 G14:H14 N14:Q14 T14:Y14 M34:AA34 AC12:AH12 J16 L16 V24 W40:Z40 P40:Q40 AC40:AH40 G23:J23 M23:N23 P23:Q23 AA11:AH11 G31:AH31 O24:P24 S36 U36 T23:AH23 Q25:R25 L17:P17 R17:T17 P41 AF37 T41:AB41 M40:N40 V17:AH17 W36:X36 I13 K13 AE25:AH25 J10 M10:V10 P36 M13:AH13 AG18 O30:R30 AE18 X27:AE27 T25:AA25 AA14:AC14 AE14:AF14 Z10:AH10 AG34 AG32 AC34:AE34 AC25 AE36:AH36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317500</xdr:colOff>
                    <xdr:row>0</xdr:row>
                    <xdr:rowOff>88900</xdr:rowOff>
                  </from>
                  <to>
                    <xdr:col>5</xdr:col>
                    <xdr:colOff>2819400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theme="3" tint="0.39997558519241921"/>
    <pageSetUpPr fitToPage="1"/>
  </sheetPr>
  <dimension ref="A1:EG116"/>
  <sheetViews>
    <sheetView showGridLines="0" zoomScale="80" zoomScaleNormal="80" workbookViewId="0">
      <pane xSplit="6" ySplit="6" topLeftCell="H7" activePane="bottomRight" state="frozen"/>
      <selection activeCell="F43" sqref="F43"/>
      <selection pane="topRight" activeCell="F43" sqref="F43"/>
      <selection pane="bottomLeft" activeCell="F43" sqref="F43"/>
      <selection pane="bottomRight" activeCell="AF21" sqref="AF21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Febrero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Febrero!BR$7:BR$98</v>
      </c>
      <c r="BS1" s="151" t="str">
        <f t="shared" si="0"/>
        <v>Febrero!BS$7:BS$98</v>
      </c>
      <c r="BT1" s="151" t="str">
        <f t="shared" si="0"/>
        <v>Febrero!BT$7:BT$98</v>
      </c>
      <c r="BU1" s="151" t="str">
        <f t="shared" si="0"/>
        <v>Febrero!BU$7:BU$98</v>
      </c>
      <c r="BV1" s="151" t="str">
        <f t="shared" si="0"/>
        <v>Febrero!BV$7:BV$98</v>
      </c>
      <c r="BW1" s="151" t="str">
        <f t="shared" si="0"/>
        <v>Febrero!BW$7:BW$98</v>
      </c>
      <c r="BX1" s="151" t="str">
        <f t="shared" si="0"/>
        <v>Febrero!BX$7:BX$98</v>
      </c>
      <c r="BY1" s="151" t="str">
        <f t="shared" si="0"/>
        <v>Febrero!BY$7:BY$98</v>
      </c>
      <c r="BZ1" s="151" t="str">
        <f t="shared" si="0"/>
        <v>Febrero!BZ$7:BZ$98</v>
      </c>
      <c r="CA1" s="151" t="str">
        <f t="shared" si="0"/>
        <v>Febrero!CA$7:CA$98</v>
      </c>
      <c r="CB1" s="151" t="str">
        <f t="shared" si="0"/>
        <v>Febrero!CB$7:CB$98</v>
      </c>
      <c r="CC1" s="151" t="str">
        <f t="shared" si="0"/>
        <v>Febrero!CC$7:CC$98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Febrero!CD$7:CD$98</v>
      </c>
      <c r="CE1" s="151" t="str">
        <f t="shared" si="0"/>
        <v>Febrero!CE$7:CE$98</v>
      </c>
      <c r="CF1" s="151" t="str">
        <f t="shared" si="0"/>
        <v>Febrero!CF$7:CF$98</v>
      </c>
      <c r="CG1" s="151" t="str">
        <f t="shared" si="0"/>
        <v>Febrero!CG$7:CG$98</v>
      </c>
      <c r="CH1" s="151" t="str">
        <f t="shared" si="0"/>
        <v>Febrero!CH$7:CH$98</v>
      </c>
      <c r="CI1" s="151" t="str">
        <f t="shared" si="0"/>
        <v>Febrero!CI$7:CI$98</v>
      </c>
      <c r="CJ1" s="151" t="str">
        <f t="shared" si="0"/>
        <v>Febrero!CJ$7:CJ$98</v>
      </c>
      <c r="CK1" s="151" t="str">
        <f t="shared" si="0"/>
        <v>Febrero!CK$7:CK$98</v>
      </c>
      <c r="CL1" s="151" t="str">
        <f t="shared" si="0"/>
        <v>Febrero!CL$7:CL$98</v>
      </c>
      <c r="CM1" s="151" t="str">
        <f t="shared" si="0"/>
        <v>Febrero!CM$7:CM$98</v>
      </c>
      <c r="CN1" s="151" t="str">
        <f t="shared" si="0"/>
        <v>Febrero!CN$7:CN$98</v>
      </c>
      <c r="CO1" s="151" t="str">
        <f t="shared" si="0"/>
        <v>Febrero!CO$7:CO$98</v>
      </c>
      <c r="CP1" s="151" t="str">
        <f t="shared" si="0"/>
        <v>Febrero!CP$7:CP$98</v>
      </c>
      <c r="CQ1" s="151" t="str">
        <f t="shared" si="0"/>
        <v>Febrero!CQ$7:CQ$98</v>
      </c>
      <c r="CR1" s="151" t="str">
        <f t="shared" si="0"/>
        <v>Febrero!CR$7:CR$98</v>
      </c>
      <c r="CS1" s="151" t="str">
        <f t="shared" si="0"/>
        <v>Febrero!CS$7:CS$98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Febrero!CW$7:CW$98</v>
      </c>
      <c r="CX1" s="151" t="str">
        <f t="shared" si="1"/>
        <v>Febrero!CX$7:CX$98</v>
      </c>
      <c r="CY1" s="151" t="str">
        <f t="shared" si="1"/>
        <v>Febrero!CY$7:CY$98</v>
      </c>
      <c r="CZ1" s="151"/>
      <c r="DA1" s="151"/>
      <c r="DB1" s="151" t="str">
        <f t="shared" si="1"/>
        <v>Febrero!DB$7:DB$98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60</v>
      </c>
      <c r="H2" s="183">
        <f>G2+1</f>
        <v>61</v>
      </c>
      <c r="I2" s="183">
        <f t="shared" ref="I2:AJ2" si="2">H2+1</f>
        <v>62</v>
      </c>
      <c r="J2" s="183">
        <f t="shared" si="2"/>
        <v>63</v>
      </c>
      <c r="K2" s="183">
        <f t="shared" si="2"/>
        <v>64</v>
      </c>
      <c r="L2" s="183">
        <f t="shared" si="2"/>
        <v>65</v>
      </c>
      <c r="M2" s="183">
        <f t="shared" si="2"/>
        <v>66</v>
      </c>
      <c r="N2" s="183">
        <f t="shared" si="2"/>
        <v>67</v>
      </c>
      <c r="O2" s="183">
        <f t="shared" si="2"/>
        <v>68</v>
      </c>
      <c r="P2" s="183">
        <f t="shared" si="2"/>
        <v>69</v>
      </c>
      <c r="Q2" s="183">
        <f t="shared" si="2"/>
        <v>70</v>
      </c>
      <c r="R2" s="183">
        <f t="shared" si="2"/>
        <v>71</v>
      </c>
      <c r="S2" s="183">
        <f t="shared" si="2"/>
        <v>72</v>
      </c>
      <c r="T2" s="183">
        <f t="shared" si="2"/>
        <v>73</v>
      </c>
      <c r="U2" s="183">
        <f t="shared" si="2"/>
        <v>74</v>
      </c>
      <c r="V2" s="183">
        <f t="shared" si="2"/>
        <v>75</v>
      </c>
      <c r="W2" s="183">
        <f t="shared" si="2"/>
        <v>76</v>
      </c>
      <c r="X2" s="183">
        <f t="shared" si="2"/>
        <v>77</v>
      </c>
      <c r="Y2" s="183">
        <f t="shared" si="2"/>
        <v>78</v>
      </c>
      <c r="Z2" s="183">
        <f t="shared" si="2"/>
        <v>79</v>
      </c>
      <c r="AA2" s="183">
        <f t="shared" si="2"/>
        <v>80</v>
      </c>
      <c r="AB2" s="183">
        <f t="shared" si="2"/>
        <v>81</v>
      </c>
      <c r="AC2" s="183">
        <f t="shared" si="2"/>
        <v>82</v>
      </c>
      <c r="AD2" s="183">
        <f t="shared" si="2"/>
        <v>83</v>
      </c>
      <c r="AE2" s="183">
        <f t="shared" si="2"/>
        <v>84</v>
      </c>
      <c r="AF2" s="183">
        <f t="shared" si="2"/>
        <v>85</v>
      </c>
      <c r="AG2" s="183">
        <f t="shared" si="2"/>
        <v>86</v>
      </c>
      <c r="AH2" s="183">
        <f t="shared" si="2"/>
        <v>87</v>
      </c>
      <c r="AI2" s="183">
        <f t="shared" si="2"/>
        <v>88</v>
      </c>
      <c r="AJ2" s="183">
        <f t="shared" si="2"/>
        <v>89</v>
      </c>
      <c r="AK2" s="183">
        <f>AJ2+1</f>
        <v>90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Febrero!$E$7:$E$99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20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S</v>
      </c>
      <c r="H5" s="13" t="str">
        <f>IF(LEFT(UPPER(TEXT(H6,"DDD")),2)="MI","X",LEFT(UPPER(TEXT(H6,"DDD")),1))</f>
        <v>D</v>
      </c>
      <c r="I5" s="13" t="str">
        <f>IF(LEFT(UPPER(TEXT(I6,"DDD")),2)="MI","X",LEFT(UPPER(TEXT(I6,"DDD")),1))</f>
        <v>L</v>
      </c>
      <c r="J5" s="13" t="str">
        <f>IF(LEFT(UPPER(TEXT(J6,"DDD")),2)="MI","X",LEFT(UPPER(TEXT(J6,"DDD")),1))</f>
        <v>M</v>
      </c>
      <c r="K5" s="13" t="str">
        <f t="shared" ref="K5:AK5" si="3">IF(LEFT(UPPER(TEXT(K6,"DDD")),2)="MI","X",LEFT(UPPER(TEXT(K6,"DDD")),1))</f>
        <v>X</v>
      </c>
      <c r="L5" s="13" t="str">
        <f t="shared" si="3"/>
        <v>J</v>
      </c>
      <c r="M5" s="13" t="str">
        <f t="shared" si="3"/>
        <v>V</v>
      </c>
      <c r="N5" s="13" t="str">
        <f t="shared" si="3"/>
        <v>S</v>
      </c>
      <c r="O5" s="13" t="str">
        <f t="shared" si="3"/>
        <v>D</v>
      </c>
      <c r="P5" s="13" t="str">
        <f t="shared" si="3"/>
        <v>L</v>
      </c>
      <c r="Q5" s="13" t="str">
        <f t="shared" si="3"/>
        <v>M</v>
      </c>
      <c r="R5" s="13" t="str">
        <f t="shared" si="3"/>
        <v>X</v>
      </c>
      <c r="S5" s="13" t="str">
        <f t="shared" si="3"/>
        <v>J</v>
      </c>
      <c r="T5" s="13" t="str">
        <f t="shared" si="3"/>
        <v>V</v>
      </c>
      <c r="U5" s="13" t="str">
        <f t="shared" si="3"/>
        <v>S</v>
      </c>
      <c r="V5" s="13" t="str">
        <f t="shared" si="3"/>
        <v>D</v>
      </c>
      <c r="W5" s="13" t="str">
        <f t="shared" si="3"/>
        <v>L</v>
      </c>
      <c r="X5" s="13" t="str">
        <f t="shared" si="3"/>
        <v>M</v>
      </c>
      <c r="Y5" s="13" t="str">
        <f t="shared" si="3"/>
        <v>X</v>
      </c>
      <c r="Z5" s="13" t="str">
        <f t="shared" si="3"/>
        <v>J</v>
      </c>
      <c r="AA5" s="13" t="str">
        <f t="shared" si="3"/>
        <v>V</v>
      </c>
      <c r="AB5" s="13" t="str">
        <f t="shared" si="3"/>
        <v>S</v>
      </c>
      <c r="AC5" s="13" t="str">
        <f t="shared" si="3"/>
        <v>D</v>
      </c>
      <c r="AD5" s="13" t="str">
        <f t="shared" si="3"/>
        <v>L</v>
      </c>
      <c r="AE5" s="13" t="str">
        <f t="shared" si="3"/>
        <v>M</v>
      </c>
      <c r="AF5" s="13" t="str">
        <f t="shared" si="3"/>
        <v>X</v>
      </c>
      <c r="AG5" s="13" t="str">
        <f t="shared" si="3"/>
        <v>J</v>
      </c>
      <c r="AH5" s="13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45717</v>
      </c>
      <c r="H6" s="84">
        <f>G6+1</f>
        <v>45718</v>
      </c>
      <c r="I6" s="84">
        <f t="shared" ref="I6:AK6" si="4">H6+1</f>
        <v>45719</v>
      </c>
      <c r="J6" s="84">
        <f t="shared" si="4"/>
        <v>45720</v>
      </c>
      <c r="K6" s="84">
        <f t="shared" si="4"/>
        <v>45721</v>
      </c>
      <c r="L6" s="84">
        <f t="shared" si="4"/>
        <v>45722</v>
      </c>
      <c r="M6" s="84">
        <f t="shared" si="4"/>
        <v>45723</v>
      </c>
      <c r="N6" s="84">
        <f t="shared" si="4"/>
        <v>45724</v>
      </c>
      <c r="O6" s="84">
        <f t="shared" si="4"/>
        <v>45725</v>
      </c>
      <c r="P6" s="84">
        <f t="shared" si="4"/>
        <v>45726</v>
      </c>
      <c r="Q6" s="84">
        <f t="shared" si="4"/>
        <v>45727</v>
      </c>
      <c r="R6" s="84">
        <f t="shared" si="4"/>
        <v>45728</v>
      </c>
      <c r="S6" s="84">
        <f t="shared" si="4"/>
        <v>45729</v>
      </c>
      <c r="T6" s="84">
        <f t="shared" si="4"/>
        <v>45730</v>
      </c>
      <c r="U6" s="84">
        <f t="shared" si="4"/>
        <v>45731</v>
      </c>
      <c r="V6" s="84">
        <f t="shared" si="4"/>
        <v>45732</v>
      </c>
      <c r="W6" s="84">
        <f t="shared" si="4"/>
        <v>45733</v>
      </c>
      <c r="X6" s="84">
        <f t="shared" si="4"/>
        <v>45734</v>
      </c>
      <c r="Y6" s="84">
        <f t="shared" si="4"/>
        <v>45735</v>
      </c>
      <c r="Z6" s="84">
        <f t="shared" si="4"/>
        <v>45736</v>
      </c>
      <c r="AA6" s="84">
        <f t="shared" si="4"/>
        <v>45737</v>
      </c>
      <c r="AB6" s="84">
        <f t="shared" si="4"/>
        <v>45738</v>
      </c>
      <c r="AC6" s="84">
        <f t="shared" si="4"/>
        <v>45739</v>
      </c>
      <c r="AD6" s="84">
        <f t="shared" si="4"/>
        <v>45740</v>
      </c>
      <c r="AE6" s="84">
        <f t="shared" si="4"/>
        <v>45741</v>
      </c>
      <c r="AF6" s="84">
        <f t="shared" si="4"/>
        <v>45742</v>
      </c>
      <c r="AG6" s="84">
        <f t="shared" si="4"/>
        <v>45743</v>
      </c>
      <c r="AH6" s="84">
        <f t="shared" si="4"/>
        <v>45744</v>
      </c>
      <c r="AI6" s="84">
        <f t="shared" si="4"/>
        <v>45745</v>
      </c>
      <c r="AJ6" s="84">
        <f t="shared" si="4"/>
        <v>45746</v>
      </c>
      <c r="AK6" s="84">
        <f t="shared" si="4"/>
        <v>45747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tr">
        <f>VLOOKUP(E7,Plantilla!D:E,2,FALSE)</f>
        <v>Beatriz Mayoral Villén (75%)</v>
      </c>
      <c r="G7" s="148" t="str">
        <f t="shared" ref="G7:V8" ca="1" si="5">IF($B7&lt;&gt;0,INDIRECT(ADDRESS($B7+6,10+G$2,1,FALSE,"PATRÓN"),FALSE),"")</f>
        <v>L</v>
      </c>
      <c r="H7" s="148" t="str">
        <f t="shared" ca="1" si="5"/>
        <v>L</v>
      </c>
      <c r="I7" s="148" t="s">
        <v>4</v>
      </c>
      <c r="J7" s="148" t="s">
        <v>4</v>
      </c>
      <c r="K7" s="148" t="s">
        <v>68</v>
      </c>
      <c r="L7" s="148" t="str">
        <f t="shared" ca="1" si="5"/>
        <v>N</v>
      </c>
      <c r="M7" s="148" t="str">
        <f t="shared" ca="1" si="5"/>
        <v>N</v>
      </c>
      <c r="N7" s="148" t="str">
        <f t="shared" ca="1" si="5"/>
        <v>-</v>
      </c>
      <c r="O7" s="148" t="str">
        <f t="shared" ca="1" si="5"/>
        <v>-</v>
      </c>
      <c r="P7" s="148" t="str">
        <f t="shared" ca="1" si="5"/>
        <v>L</v>
      </c>
      <c r="Q7" s="148" t="s">
        <v>4</v>
      </c>
      <c r="R7" s="148" t="s">
        <v>4</v>
      </c>
      <c r="S7" s="148" t="s">
        <v>68</v>
      </c>
      <c r="T7" s="148" t="s">
        <v>68</v>
      </c>
      <c r="U7" s="148" t="str">
        <f t="shared" ca="1" si="5"/>
        <v>N</v>
      </c>
      <c r="V7" s="148" t="str">
        <f t="shared" ca="1" si="5"/>
        <v>N</v>
      </c>
      <c r="W7" s="148" t="str">
        <f t="shared" ref="W7:AK9" ca="1" si="6">IF($B7&lt;&gt;0,INDIRECT(ADDRESS($B7+6,10+W$2,1,FALSE,"PATRÓN"),FALSE),"")</f>
        <v>-</v>
      </c>
      <c r="X7" s="148" t="str">
        <f t="shared" ca="1" si="6"/>
        <v>-</v>
      </c>
      <c r="Y7" s="148" t="str">
        <f t="shared" ca="1" si="6"/>
        <v>L</v>
      </c>
      <c r="Z7" s="148" t="s">
        <v>4</v>
      </c>
      <c r="AA7" s="148" t="s">
        <v>4</v>
      </c>
      <c r="AB7" s="338" t="s">
        <v>4</v>
      </c>
      <c r="AC7" s="338" t="s">
        <v>4</v>
      </c>
      <c r="AD7" s="338" t="s">
        <v>4</v>
      </c>
      <c r="AE7" s="148" t="str">
        <f t="shared" ca="1" si="6"/>
        <v>N</v>
      </c>
      <c r="AF7" s="338" t="s">
        <v>32</v>
      </c>
      <c r="AG7" s="148" t="str">
        <f t="shared" ca="1" si="6"/>
        <v>-</v>
      </c>
      <c r="AH7" s="338" t="s">
        <v>140</v>
      </c>
      <c r="AI7" s="148" t="s">
        <v>32</v>
      </c>
      <c r="AJ7" s="148" t="s">
        <v>140</v>
      </c>
      <c r="AK7" s="338" t="s">
        <v>68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7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4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7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28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70</v>
      </c>
      <c r="BO7" s="194">
        <f ca="1">IF(BN7=0,                 0,                 BN7 * 1.27 * (BK7/(BK7+BL7)) + BN7 * 1.06 * (BL7/(BK7+BL7))        )</f>
        <v>88.9</v>
      </c>
      <c r="BP7" s="195">
        <f ca="1">BO7 + BM7 + AL7</f>
        <v>116.9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17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19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0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17</v>
      </c>
      <c r="CO7" s="110">
        <f t="shared" ref="CO7:CO38" ca="1" si="32">BM7+INDEX(INDIRECT(CO$1),MATCH($E7,INDIRECT($BQ$2)))</f>
        <v>140</v>
      </c>
      <c r="CP7" s="110">
        <f t="shared" ref="CP7:CP38" ca="1" si="33">BN7+INDEX(INDIRECT(CP$1),MATCH($E7,INDIRECT($BQ$2)))</f>
        <v>170</v>
      </c>
      <c r="CQ7" s="198">
        <f t="shared" ref="CQ7:CQ38" ca="1" si="34">BO7+INDEX(INDIRECT(CQ$1),MATCH($E7,INDIRECT($BQ$2)))</f>
        <v>215.9</v>
      </c>
      <c r="CR7" s="199">
        <f t="shared" ref="CR7:CR38" ca="1" si="35">BP7+INDEX(INDIRECT(CR$1),MATCH($E7,INDIRECT($BQ$2)))</f>
        <v>355.9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7.3972602739726021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-35.092537313432842</v>
      </c>
      <c r="DB7" s="211">
        <f ca="1">CZ7+INDEX(INDIRECT(DB$1),MATCH($E7,INDIRECT($BQ$2)))</f>
        <v>441.26865671641792</v>
      </c>
      <c r="DC7" s="212">
        <f t="shared" ref="DC7:DC38" ca="1" si="37">CR7-DB7</f>
        <v>-85.368656716417945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-</v>
      </c>
      <c r="H8" s="148" t="str">
        <f t="shared" ca="1" si="5"/>
        <v>-</v>
      </c>
      <c r="I8" s="148" t="str">
        <f t="shared" ca="1" si="5"/>
        <v>L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N</v>
      </c>
      <c r="O8" s="148" t="str">
        <f t="shared" ca="1" si="5"/>
        <v>N</v>
      </c>
      <c r="P8" s="148" t="str">
        <f t="shared" ca="1" si="5"/>
        <v>-</v>
      </c>
      <c r="Q8" s="148" t="str">
        <f t="shared" ca="1" si="5"/>
        <v>-</v>
      </c>
      <c r="R8" s="148" t="str">
        <f t="shared" ca="1" si="5"/>
        <v>L</v>
      </c>
      <c r="S8" s="373" t="s">
        <v>246</v>
      </c>
      <c r="T8" s="148" t="str">
        <f t="shared" ca="1" si="5"/>
        <v>M</v>
      </c>
      <c r="U8" s="148" t="str">
        <f t="shared" ca="1" si="5"/>
        <v>M</v>
      </c>
      <c r="V8" s="148" t="str">
        <f t="shared" ref="G8:V24" ca="1" si="38">IF($B8&lt;&gt;0,INDIRECT(ADDRESS($B8+6,10+V$2,1,FALSE,"PATRÓN"),FALSE),"")</f>
        <v>M</v>
      </c>
      <c r="W8" s="148" t="str">
        <f t="shared" ca="1" si="6"/>
        <v>N</v>
      </c>
      <c r="X8" s="148" t="str">
        <f t="shared" ca="1" si="6"/>
        <v>N</v>
      </c>
      <c r="Y8" s="148" t="str">
        <f t="shared" ca="1" si="6"/>
        <v>-</v>
      </c>
      <c r="Z8" s="148" t="str">
        <f t="shared" ca="1" si="6"/>
        <v>-</v>
      </c>
      <c r="AA8" s="148" t="str">
        <f t="shared" ca="1" si="6"/>
        <v>L</v>
      </c>
      <c r="AB8" s="148" t="str">
        <f t="shared" ca="1" si="6"/>
        <v>L</v>
      </c>
      <c r="AC8" s="148" t="str">
        <f t="shared" ca="1" si="6"/>
        <v>L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N</v>
      </c>
      <c r="AG8" s="148" t="str">
        <f t="shared" ca="1" si="6"/>
        <v>-</v>
      </c>
      <c r="AH8" s="148" t="str">
        <f t="shared" ca="1" si="6"/>
        <v>L</v>
      </c>
      <c r="AI8" s="148" t="str">
        <f t="shared" ca="1" si="6"/>
        <v>M</v>
      </c>
      <c r="AJ8" s="148" t="str">
        <f t="shared" ca="1" si="6"/>
        <v>M</v>
      </c>
      <c r="AK8" s="148" t="str">
        <f t="shared" ca="1" si="6"/>
        <v>M</v>
      </c>
      <c r="AL8" s="129"/>
      <c r="AM8" s="111">
        <f>VLOOKUP($E8,Plantilla!D:F,3,FALSE)</f>
        <v>1</v>
      </c>
      <c r="AN8" s="140">
        <f t="shared" ref="AN8:AN21" ca="1" si="39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12</v>
      </c>
      <c r="AO8" s="133">
        <f t="shared" ca="1" si="7"/>
        <v>0</v>
      </c>
      <c r="AP8" s="132">
        <f t="shared" ca="1" si="7"/>
        <v>5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40">COUNTIF($G8:$AK8,"*N*")-BL8</f>
        <v>5</v>
      </c>
      <c r="BL8" s="110">
        <f t="shared" ref="BL8:BL60" ca="1" si="41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84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50</v>
      </c>
      <c r="BO8" s="194">
        <f t="shared" ref="BO8:BO60" ca="1" si="42">IF(BN8=0,                 0,                 BN8 * 1.27 * (BK8/(BK8+BL8)) + BN8 * 1.06 * (BL8/(BK8+BL8))        )</f>
        <v>63.5</v>
      </c>
      <c r="BP8" s="195">
        <f t="shared" ref="BP8:BP60" ca="1" si="43">BO8 + BM8 + AL8</f>
        <v>147.5</v>
      </c>
      <c r="BQ8" s="149">
        <f t="shared" ca="1" si="9"/>
        <v>40</v>
      </c>
      <c r="BR8" s="137">
        <f t="shared" ca="1" si="10"/>
        <v>0</v>
      </c>
      <c r="BS8" s="136">
        <f t="shared" ca="1" si="11"/>
        <v>14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4">COUNTIF($G8:$AK8,"*N*")+INDEX(INDIRECT(CN$1),MATCH($E8,INDIRECT($BQ$2)))</f>
        <v>14</v>
      </c>
      <c r="CO8" s="110">
        <f t="shared" ca="1" si="32"/>
        <v>280</v>
      </c>
      <c r="CP8" s="110">
        <f t="shared" ca="1" si="33"/>
        <v>140</v>
      </c>
      <c r="CQ8" s="198">
        <f t="shared" ca="1" si="34"/>
        <v>177.8</v>
      </c>
      <c r="CR8" s="199">
        <f t="shared" ca="1" si="35"/>
        <v>457.79999999999995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5">COUNTIF(G8:AK8,"V")</f>
        <v>0</v>
      </c>
      <c r="CU8" s="217">
        <f ca="1">INDEX(INDIRECT(CU$1),MATCH($E8,INDIRECT($BQ$2))) + (CS8*30)/[1]PATRÓN!$N$4 - CT8</f>
        <v>7.3972602739726021</v>
      </c>
      <c r="CV8" s="217">
        <f ca="1">(CS8*6)/PATRÓN!$N$4</f>
        <v>0.50958904109589043</v>
      </c>
      <c r="CW8" s="216">
        <f t="shared" ref="CW8:CW60" ca="1" si="46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7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8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-4.4925373134328481</v>
      </c>
      <c r="DB8" s="211">
        <f t="shared" ref="DB8:DB60" ca="1" si="49">CZ8+INDEX(INDIRECT(DB$1),MATCH($E8,INDIRECT($BQ$2)))</f>
        <v>441.26865671641792</v>
      </c>
      <c r="DC8" s="212">
        <f t="shared" ca="1" si="37"/>
        <v>16.531343283582032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tr">
        <f>VLOOKUP(E9,Plantilla!D:E,2,FALSE)</f>
        <v>César Fuentes Poza (75%)</v>
      </c>
      <c r="G9" s="148" t="s">
        <v>4</v>
      </c>
      <c r="H9" s="148" t="s">
        <v>4</v>
      </c>
      <c r="I9" s="148" t="s">
        <v>209</v>
      </c>
      <c r="J9" s="148" t="s">
        <v>209</v>
      </c>
      <c r="K9" s="148" t="s">
        <v>209</v>
      </c>
      <c r="L9" s="148" t="s">
        <v>209</v>
      </c>
      <c r="M9" s="148" t="s">
        <v>209</v>
      </c>
      <c r="N9" s="148" t="s">
        <v>4</v>
      </c>
      <c r="O9" s="148" t="s">
        <v>4</v>
      </c>
      <c r="P9" s="148" t="s">
        <v>209</v>
      </c>
      <c r="Q9" s="148" t="s">
        <v>209</v>
      </c>
      <c r="R9" s="148" t="s">
        <v>209</v>
      </c>
      <c r="S9" s="148" t="s">
        <v>209</v>
      </c>
      <c r="T9" s="148" t="s">
        <v>209</v>
      </c>
      <c r="U9" s="148" t="str">
        <f t="shared" ca="1" si="38"/>
        <v>L</v>
      </c>
      <c r="V9" s="148" t="str">
        <f t="shared" ca="1" si="38"/>
        <v>L</v>
      </c>
      <c r="W9" s="148" t="s">
        <v>209</v>
      </c>
      <c r="X9" s="148" t="s">
        <v>209</v>
      </c>
      <c r="Y9" s="148" t="s">
        <v>209</v>
      </c>
      <c r="Z9" s="148" t="s">
        <v>209</v>
      </c>
      <c r="AA9" s="148" t="s">
        <v>209</v>
      </c>
      <c r="AB9" s="148" t="s">
        <v>4</v>
      </c>
      <c r="AC9" s="148" t="s">
        <v>4</v>
      </c>
      <c r="AD9" s="148" t="s">
        <v>209</v>
      </c>
      <c r="AE9" s="148" t="s">
        <v>209</v>
      </c>
      <c r="AF9" s="148" t="s">
        <v>209</v>
      </c>
      <c r="AG9" s="148" t="s">
        <v>209</v>
      </c>
      <c r="AH9" s="148" t="s">
        <v>209</v>
      </c>
      <c r="AI9" s="148" t="str">
        <f t="shared" ca="1" si="6"/>
        <v>L</v>
      </c>
      <c r="AJ9" s="148" t="str">
        <f t="shared" ca="1" si="6"/>
        <v>L</v>
      </c>
      <c r="AK9" s="148" t="s">
        <v>209</v>
      </c>
      <c r="AL9" s="129"/>
      <c r="AM9" s="111">
        <f>VLOOKUP($E9,Plantilla!D:F,3,FALSE)</f>
        <v>1</v>
      </c>
      <c r="AN9" s="140">
        <f t="shared" ca="1" si="39"/>
        <v>0</v>
      </c>
      <c r="AO9" s="133">
        <f t="shared" ca="1" si="7"/>
        <v>0</v>
      </c>
      <c r="AP9" s="132">
        <f t="shared" ca="1" si="7"/>
        <v>0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40"/>
        <v>0</v>
      </c>
      <c r="BL9" s="110">
        <f t="shared" ca="1" si="41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0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2"/>
        <v>0</v>
      </c>
      <c r="BP9" s="195">
        <f t="shared" ca="1" si="43"/>
        <v>0</v>
      </c>
      <c r="BQ9" s="149">
        <f t="shared" ca="1" si="9"/>
        <v>0</v>
      </c>
      <c r="BR9" s="137">
        <f t="shared" ca="1" si="10"/>
        <v>0</v>
      </c>
      <c r="BS9" s="136">
        <f t="shared" ca="1" si="11"/>
        <v>0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0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4"/>
        <v>0</v>
      </c>
      <c r="CO9" s="110">
        <f t="shared" ca="1" si="32"/>
        <v>7.5</v>
      </c>
      <c r="CP9" s="110">
        <f t="shared" ca="1" si="33"/>
        <v>0</v>
      </c>
      <c r="CQ9" s="198">
        <f t="shared" ca="1" si="34"/>
        <v>0</v>
      </c>
      <c r="CR9" s="199">
        <f t="shared" ca="1" si="35"/>
        <v>7.5</v>
      </c>
      <c r="CS9" s="215">
        <f t="shared" ref="CS9:CS60" ca="1" si="50">MEDIAN(0,EOMONTH($G$6,0)-$G$6+1,EOMONTH($G$6,0)-$G$6+1-COUNTBLANK(G9:AK9)+DATEDIF(G$6,AI$6,"m")+DATEDIF(G$6,AJ$6,"m")++DATEDIF(G$6,AK$6,"m"))</f>
        <v>31</v>
      </c>
      <c r="CT9" s="216">
        <f t="shared" ca="1" si="45"/>
        <v>0</v>
      </c>
      <c r="CU9" s="217">
        <f ca="1">INDEX(INDIRECT(CU$1),MATCH($E9,INDIRECT($BQ$2))) + (CS9*30)/[1]PATRÓN!$N$4 - CT9</f>
        <v>7.3972602739726021</v>
      </c>
      <c r="CV9" s="217">
        <f ca="1">(CS9*6)/PATRÓN!$N$4</f>
        <v>0.50958904109589043</v>
      </c>
      <c r="CW9" s="216">
        <f t="shared" ca="1" si="46"/>
        <v>0</v>
      </c>
      <c r="CX9" s="219">
        <f t="shared" ca="1" si="47"/>
        <v>0</v>
      </c>
      <c r="CY9" s="230">
        <f t="shared" ca="1" si="48"/>
        <v>0</v>
      </c>
      <c r="CZ9" s="227">
        <f ca="1">(PATRÓN!$A$5*(CS9-CT9))/(PATRÓN!$N$4-30)*AM9</f>
        <v>151.99253731343285</v>
      </c>
      <c r="DA9" s="211">
        <f t="shared" ca="1" si="36"/>
        <v>-151.99253731343285</v>
      </c>
      <c r="DB9" s="211">
        <f t="shared" ca="1" si="49"/>
        <v>441.26865671641792</v>
      </c>
      <c r="DC9" s="212">
        <f t="shared" ca="1" si="37"/>
        <v>-433.76865671641792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38"/>
        <v>M</v>
      </c>
      <c r="H10" s="148" t="str">
        <f t="shared" ca="1" si="38"/>
        <v>M</v>
      </c>
      <c r="I10" s="148" t="str">
        <f t="shared" ca="1" si="38"/>
        <v>N</v>
      </c>
      <c r="J10" s="148" t="str">
        <f t="shared" ca="1" si="38"/>
        <v>N</v>
      </c>
      <c r="K10" s="148" t="str">
        <f t="shared" ca="1" si="38"/>
        <v>-</v>
      </c>
      <c r="L10" s="148" t="str">
        <f t="shared" ca="1" si="38"/>
        <v>-</v>
      </c>
      <c r="M10" s="148" t="str">
        <f t="shared" ca="1" si="38"/>
        <v>L</v>
      </c>
      <c r="N10" s="148" t="str">
        <f t="shared" ca="1" si="38"/>
        <v>L</v>
      </c>
      <c r="O10" s="148" t="str">
        <f t="shared" ca="1" si="38"/>
        <v>L</v>
      </c>
      <c r="P10" s="148" t="str">
        <f t="shared" ca="1" si="38"/>
        <v>M</v>
      </c>
      <c r="Q10" s="148" t="str">
        <f t="shared" ca="1" si="38"/>
        <v>M</v>
      </c>
      <c r="R10" s="148" t="str">
        <f t="shared" ca="1" si="38"/>
        <v>N</v>
      </c>
      <c r="S10" s="148" t="str">
        <f t="shared" ca="1" si="38"/>
        <v>-</v>
      </c>
      <c r="T10" s="148" t="str">
        <f t="shared" ca="1" si="38"/>
        <v>L</v>
      </c>
      <c r="U10" s="148" t="str">
        <f t="shared" ca="1" si="38"/>
        <v>M</v>
      </c>
      <c r="V10" s="148" t="str">
        <f t="shared" ca="1" si="38"/>
        <v>M</v>
      </c>
      <c r="W10" s="373" t="s">
        <v>246</v>
      </c>
      <c r="X10" s="148" t="str">
        <f t="shared" ref="W10:AK26" ca="1" si="51">IF($B10&lt;&gt;0,INDIRECT(ADDRESS($B10+6,10+X$2,1,FALSE,"PATRÓN"),FALSE),"")</f>
        <v>L</v>
      </c>
      <c r="Y10" s="148" t="str">
        <f t="shared" ca="1" si="51"/>
        <v>M</v>
      </c>
      <c r="Z10" s="148" t="s">
        <v>190</v>
      </c>
      <c r="AA10" s="148" t="s">
        <v>190</v>
      </c>
      <c r="AB10" s="148" t="str">
        <f t="shared" ca="1" si="51"/>
        <v>L</v>
      </c>
      <c r="AC10" s="148" t="str">
        <f t="shared" ca="1" si="51"/>
        <v>L</v>
      </c>
      <c r="AD10" s="148" t="str">
        <f t="shared" ca="1" si="51"/>
        <v>M</v>
      </c>
      <c r="AE10" s="148" t="str">
        <f t="shared" ca="1" si="51"/>
        <v>M</v>
      </c>
      <c r="AF10" s="148" t="str">
        <f t="shared" ca="1" si="51"/>
        <v>M</v>
      </c>
      <c r="AG10" s="148" t="str">
        <f t="shared" ca="1" si="51"/>
        <v>N</v>
      </c>
      <c r="AH10" s="148" t="str">
        <f t="shared" ca="1" si="51"/>
        <v>N</v>
      </c>
      <c r="AI10" s="148" t="str">
        <f t="shared" ca="1" si="51"/>
        <v>-</v>
      </c>
      <c r="AJ10" s="148" t="str">
        <f t="shared" ca="1" si="51"/>
        <v>-</v>
      </c>
      <c r="AK10" s="148" t="str">
        <f t="shared" ca="1" si="51"/>
        <v>L</v>
      </c>
      <c r="AL10" s="129"/>
      <c r="AM10" s="111">
        <f>VLOOKUP($E10,Plantilla!D:F,3,FALSE)</f>
        <v>1</v>
      </c>
      <c r="AN10" s="140">
        <f t="shared" ca="1" si="39"/>
        <v>10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2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40"/>
        <v>5</v>
      </c>
      <c r="BL10" s="110">
        <f t="shared" ca="1" si="41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2"/>
        <v>63.5</v>
      </c>
      <c r="BP10" s="195">
        <f t="shared" ca="1" si="43"/>
        <v>148.5</v>
      </c>
      <c r="BQ10" s="149">
        <f t="shared" ca="1" si="9"/>
        <v>36</v>
      </c>
      <c r="BR10" s="137">
        <f t="shared" ca="1" si="10"/>
        <v>0</v>
      </c>
      <c r="BS10" s="136">
        <f t="shared" ca="1" si="11"/>
        <v>14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4"/>
        <v>14</v>
      </c>
      <c r="CO10" s="110">
        <f t="shared" ca="1" si="32"/>
        <v>267</v>
      </c>
      <c r="CP10" s="110">
        <f t="shared" ca="1" si="33"/>
        <v>140</v>
      </c>
      <c r="CQ10" s="198">
        <f t="shared" ca="1" si="34"/>
        <v>177.8</v>
      </c>
      <c r="CR10" s="199">
        <f t="shared" ca="1" si="35"/>
        <v>444.79999999999995</v>
      </c>
      <c r="CS10" s="215">
        <f t="shared" ca="1" si="50"/>
        <v>31</v>
      </c>
      <c r="CT10" s="216">
        <f t="shared" ca="1" si="45"/>
        <v>0</v>
      </c>
      <c r="CU10" s="217">
        <f ca="1">INDEX(INDIRECT(CU$1),MATCH($E10,INDIRECT($BQ$2))) + (CS10*30)/[1]PATRÓN!$N$4 - CT10</f>
        <v>7.3972602739726021</v>
      </c>
      <c r="CV10" s="217">
        <f ca="1">(CS10*6)/PATRÓN!$N$4</f>
        <v>0.50958904109589043</v>
      </c>
      <c r="CW10" s="216">
        <f t="shared" ca="1" si="46"/>
        <v>0</v>
      </c>
      <c r="CX10" s="219">
        <f t="shared" ca="1" si="47"/>
        <v>0</v>
      </c>
      <c r="CY10" s="230">
        <f t="shared" ca="1" si="48"/>
        <v>0</v>
      </c>
      <c r="CZ10" s="227">
        <f ca="1">(PATRÓN!$A$5*(CS10-CT10))/(PATRÓN!$N$4-30)*AM10</f>
        <v>151.99253731343285</v>
      </c>
      <c r="DA10" s="211">
        <f t="shared" ca="1" si="36"/>
        <v>-3.4925373134328481</v>
      </c>
      <c r="DB10" s="211">
        <f t="shared" ca="1" si="49"/>
        <v>441.26865671641792</v>
      </c>
      <c r="DC10" s="212">
        <f t="shared" ca="1" si="37"/>
        <v>3.5313432835820322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50" t="s">
        <v>170</v>
      </c>
      <c r="G11" s="148" t="str">
        <f t="shared" ca="1" si="38"/>
        <v>L</v>
      </c>
      <c r="H11" s="148" t="str">
        <f t="shared" ca="1" si="38"/>
        <v>L</v>
      </c>
      <c r="I11" s="148" t="str">
        <f t="shared" ca="1" si="38"/>
        <v>M</v>
      </c>
      <c r="J11" s="148" t="str">
        <f t="shared" ca="1" si="38"/>
        <v>M</v>
      </c>
      <c r="K11" s="148" t="str">
        <f t="shared" ca="1" si="38"/>
        <v>N</v>
      </c>
      <c r="L11" s="148" t="str">
        <f t="shared" ca="1" si="38"/>
        <v>-</v>
      </c>
      <c r="M11" s="148" t="str">
        <f t="shared" ca="1" si="38"/>
        <v>L</v>
      </c>
      <c r="N11" s="148" t="str">
        <f t="shared" ca="1" si="38"/>
        <v>M</v>
      </c>
      <c r="O11" s="148" t="str">
        <f t="shared" ca="1" si="38"/>
        <v>M</v>
      </c>
      <c r="P11" s="373" t="s">
        <v>246</v>
      </c>
      <c r="Q11" s="148" t="s">
        <v>32</v>
      </c>
      <c r="R11" s="148" t="s">
        <v>140</v>
      </c>
      <c r="S11" s="148" t="s">
        <v>4</v>
      </c>
      <c r="T11" s="338" t="s">
        <v>31</v>
      </c>
      <c r="U11" s="148" t="str">
        <f t="shared" ca="1" si="38"/>
        <v>L</v>
      </c>
      <c r="V11" s="148" t="str">
        <f t="shared" ca="1" si="38"/>
        <v>L</v>
      </c>
      <c r="W11" s="148" t="str">
        <f t="shared" ca="1" si="51"/>
        <v>M</v>
      </c>
      <c r="X11" s="148" t="str">
        <f t="shared" ca="1" si="51"/>
        <v>M</v>
      </c>
      <c r="Y11" s="338" t="s">
        <v>31</v>
      </c>
      <c r="Z11" s="148" t="str">
        <f t="shared" ca="1" si="51"/>
        <v>N</v>
      </c>
      <c r="AA11" s="148" t="str">
        <f t="shared" ca="1" si="51"/>
        <v>N</v>
      </c>
      <c r="AB11" s="148" t="str">
        <f t="shared" ca="1" si="51"/>
        <v>-</v>
      </c>
      <c r="AC11" s="148" t="s">
        <v>32</v>
      </c>
      <c r="AD11" s="148" t="s">
        <v>32</v>
      </c>
      <c r="AE11" s="148" t="s">
        <v>140</v>
      </c>
      <c r="AF11" s="148" t="s">
        <v>140</v>
      </c>
      <c r="AG11" s="148" t="s">
        <v>4</v>
      </c>
      <c r="AH11" s="148" t="s">
        <v>4</v>
      </c>
      <c r="AI11" s="148" t="s">
        <v>4</v>
      </c>
      <c r="AJ11" s="148" t="s">
        <v>4</v>
      </c>
      <c r="AK11" s="148" t="s">
        <v>5</v>
      </c>
      <c r="AL11" s="129"/>
      <c r="AM11" s="111">
        <f>VLOOKUP($E11,Plantilla!D:F,3,FALSE)</f>
        <v>1</v>
      </c>
      <c r="AN11" s="140">
        <f t="shared" ca="1" si="39"/>
        <v>7</v>
      </c>
      <c r="AO11" s="133">
        <f t="shared" ca="1" si="7"/>
        <v>2</v>
      </c>
      <c r="AP11" s="132">
        <f t="shared" ca="1" si="7"/>
        <v>6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40"/>
        <v>6</v>
      </c>
      <c r="BL11" s="110">
        <f t="shared" ca="1" si="41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63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2"/>
        <v>76.2</v>
      </c>
      <c r="BP11" s="195">
        <f t="shared" ca="1" si="43"/>
        <v>139.19999999999999</v>
      </c>
      <c r="BQ11" s="149">
        <f t="shared" ca="1" si="9"/>
        <v>13</v>
      </c>
      <c r="BR11" s="137">
        <f t="shared" ca="1" si="10"/>
        <v>2</v>
      </c>
      <c r="BS11" s="136">
        <f t="shared" ca="1" si="11"/>
        <v>12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4"/>
        <v>12</v>
      </c>
      <c r="CO11" s="110">
        <f t="shared" ca="1" si="32"/>
        <v>177.5</v>
      </c>
      <c r="CP11" s="110">
        <f t="shared" ca="1" si="33"/>
        <v>120</v>
      </c>
      <c r="CQ11" s="198">
        <f t="shared" ca="1" si="34"/>
        <v>152.4</v>
      </c>
      <c r="CR11" s="199">
        <f t="shared" ca="1" si="35"/>
        <v>336.9</v>
      </c>
      <c r="CS11" s="215">
        <f t="shared" ca="1" si="50"/>
        <v>31</v>
      </c>
      <c r="CT11" s="216">
        <f t="shared" ca="1" si="45"/>
        <v>0</v>
      </c>
      <c r="CU11" s="217">
        <f ca="1">INDEX(INDIRECT(CU$1),MATCH($E11,INDIRECT($BQ$2))) + (CS11*30)/[1]PATRÓN!$N$4 - CT11</f>
        <v>7.3972602739726021</v>
      </c>
      <c r="CV11" s="217">
        <f ca="1">(CS11*6)/PATRÓN!$N$4</f>
        <v>0.50958904109589043</v>
      </c>
      <c r="CW11" s="216">
        <f t="shared" ca="1" si="46"/>
        <v>0</v>
      </c>
      <c r="CX11" s="219">
        <f t="shared" ca="1" si="47"/>
        <v>0</v>
      </c>
      <c r="CY11" s="230">
        <f t="shared" ca="1" si="48"/>
        <v>0</v>
      </c>
      <c r="CZ11" s="227">
        <f ca="1">(PATRÓN!$A$5*(CS11-CT11))/(PATRÓN!$N$4-30)*AM11</f>
        <v>151.99253731343285</v>
      </c>
      <c r="DA11" s="211">
        <f t="shared" ca="1" si="36"/>
        <v>-12.792537313432859</v>
      </c>
      <c r="DB11" s="211">
        <f t="shared" ca="1" si="49"/>
        <v>441.26865671641792</v>
      </c>
      <c r="DC11" s="212">
        <f t="shared" ca="1" si="37"/>
        <v>-104.36865671641795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38"/>
        <v>M</v>
      </c>
      <c r="H12" s="337" t="s">
        <v>4</v>
      </c>
      <c r="I12" s="148" t="str">
        <f t="shared" ca="1" si="38"/>
        <v>M</v>
      </c>
      <c r="J12" s="337" t="s">
        <v>5</v>
      </c>
      <c r="K12" s="337" t="s">
        <v>4</v>
      </c>
      <c r="L12" s="148" t="str">
        <f t="shared" ca="1" si="38"/>
        <v>M</v>
      </c>
      <c r="M12" s="148" t="str">
        <f t="shared" ca="1" si="38"/>
        <v>M</v>
      </c>
      <c r="N12" s="148" t="str">
        <f t="shared" ca="1" si="38"/>
        <v>L</v>
      </c>
      <c r="O12" s="148" t="str">
        <f t="shared" ca="1" si="38"/>
        <v>L</v>
      </c>
      <c r="P12" s="148" t="str">
        <f t="shared" ca="1" si="38"/>
        <v>M</v>
      </c>
      <c r="Q12" s="148" t="str">
        <f t="shared" ca="1" si="38"/>
        <v>M</v>
      </c>
      <c r="R12" s="148" t="str">
        <f t="shared" ca="1" si="38"/>
        <v>M</v>
      </c>
      <c r="S12" s="148" t="str">
        <f t="shared" ca="1" si="38"/>
        <v>N</v>
      </c>
      <c r="T12" s="148" t="str">
        <f t="shared" ca="1" si="38"/>
        <v>N</v>
      </c>
      <c r="U12" s="148" t="str">
        <f t="shared" ca="1" si="38"/>
        <v>-</v>
      </c>
      <c r="V12" s="148" t="str">
        <f t="shared" ca="1" si="38"/>
        <v>-</v>
      </c>
      <c r="W12" s="148" t="str">
        <f t="shared" ca="1" si="51"/>
        <v>L</v>
      </c>
      <c r="X12" s="148" t="str">
        <f t="shared" ca="1" si="51"/>
        <v>L</v>
      </c>
      <c r="Y12" s="148" t="str">
        <f t="shared" ca="1" si="51"/>
        <v>M</v>
      </c>
      <c r="Z12" s="148" t="str">
        <f t="shared" ca="1" si="51"/>
        <v>M</v>
      </c>
      <c r="AA12" s="148" t="str">
        <f t="shared" ca="1" si="51"/>
        <v>M</v>
      </c>
      <c r="AB12" s="148" t="str">
        <f t="shared" ca="1" si="51"/>
        <v>N</v>
      </c>
      <c r="AC12" s="148" t="str">
        <f t="shared" ca="1" si="51"/>
        <v>N</v>
      </c>
      <c r="AD12" s="148" t="str">
        <f t="shared" ca="1" si="51"/>
        <v>-</v>
      </c>
      <c r="AE12" s="148" t="str">
        <f t="shared" ca="1" si="51"/>
        <v>-</v>
      </c>
      <c r="AF12" s="148" t="str">
        <f t="shared" ca="1" si="51"/>
        <v>L</v>
      </c>
      <c r="AG12" s="148" t="str">
        <f t="shared" ca="1" si="51"/>
        <v>M</v>
      </c>
      <c r="AH12" s="148" t="str">
        <f t="shared" ca="1" si="51"/>
        <v>M</v>
      </c>
      <c r="AI12" s="148" t="str">
        <f t="shared" ca="1" si="51"/>
        <v>M</v>
      </c>
      <c r="AJ12" s="148" t="str">
        <f t="shared" ca="1" si="51"/>
        <v>M</v>
      </c>
      <c r="AK12" s="337" t="s">
        <v>4</v>
      </c>
      <c r="AL12" s="129"/>
      <c r="AM12" s="111">
        <f>VLOOKUP($E12,Plantilla!D:F,3,FALSE)</f>
        <v>1</v>
      </c>
      <c r="AN12" s="140">
        <f t="shared" ca="1" si="39"/>
        <v>15</v>
      </c>
      <c r="AO12" s="133">
        <f t="shared" ca="1" si="7"/>
        <v>0</v>
      </c>
      <c r="AP12" s="132">
        <f t="shared" ca="1" si="7"/>
        <v>4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40"/>
        <v>4</v>
      </c>
      <c r="BL12" s="110">
        <f t="shared" ca="1" si="41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42"/>
        <v>50.8</v>
      </c>
      <c r="BP12" s="195">
        <f t="shared" ca="1" si="43"/>
        <v>155.80000000000001</v>
      </c>
      <c r="BQ12" s="149">
        <f t="shared" ca="1" si="9"/>
        <v>36</v>
      </c>
      <c r="BR12" s="137">
        <f t="shared" ca="1" si="10"/>
        <v>0</v>
      </c>
      <c r="BS12" s="136">
        <f t="shared" ca="1" si="11"/>
        <v>15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0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4"/>
        <v>15</v>
      </c>
      <c r="CO12" s="110">
        <f t="shared" ca="1" si="32"/>
        <v>252</v>
      </c>
      <c r="CP12" s="110">
        <f t="shared" ca="1" si="33"/>
        <v>150</v>
      </c>
      <c r="CQ12" s="198">
        <f t="shared" ca="1" si="34"/>
        <v>190.5</v>
      </c>
      <c r="CR12" s="199">
        <f t="shared" ca="1" si="35"/>
        <v>442.50000000000006</v>
      </c>
      <c r="CS12" s="215">
        <f t="shared" ca="1" si="50"/>
        <v>31</v>
      </c>
      <c r="CT12" s="216">
        <f t="shared" ca="1" si="45"/>
        <v>0</v>
      </c>
      <c r="CU12" s="217">
        <f ca="1">INDEX(INDIRECT(CU$1),MATCH($E12,INDIRECT($BQ$2))) + (CS12*30)/[1]PATRÓN!$N$4 - CT12</f>
        <v>7.3972602739726021</v>
      </c>
      <c r="CV12" s="217">
        <f ca="1">(CS12*6)/PATRÓN!$N$4</f>
        <v>0.50958904109589043</v>
      </c>
      <c r="CW12" s="216">
        <f t="shared" ca="1" si="46"/>
        <v>0</v>
      </c>
      <c r="CX12" s="219">
        <f t="shared" ca="1" si="47"/>
        <v>0</v>
      </c>
      <c r="CY12" s="230">
        <f t="shared" ca="1" si="48"/>
        <v>0</v>
      </c>
      <c r="CZ12" s="227">
        <f ca="1">(PATRÓN!$A$5*(CS12-CT12))/(PATRÓN!$N$4-30)*AM12</f>
        <v>151.99253731343285</v>
      </c>
      <c r="DA12" s="211">
        <f t="shared" ca="1" si="36"/>
        <v>3.8074626865671632</v>
      </c>
      <c r="DB12" s="211">
        <f t="shared" ca="1" si="49"/>
        <v>441.26865671641792</v>
      </c>
      <c r="DC12" s="212">
        <f t="shared" ca="1" si="37"/>
        <v>1.2313432835821345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38"/>
        <v>L</v>
      </c>
      <c r="H13" s="148" t="str">
        <f t="shared" ca="1" si="38"/>
        <v>L</v>
      </c>
      <c r="I13" s="148" t="str">
        <f t="shared" ca="1" si="38"/>
        <v>M</v>
      </c>
      <c r="J13" s="148" t="str">
        <f t="shared" ca="1" si="38"/>
        <v>M</v>
      </c>
      <c r="K13" s="373" t="s">
        <v>246</v>
      </c>
      <c r="L13" s="148" t="str">
        <f t="shared" ca="1" si="38"/>
        <v>N</v>
      </c>
      <c r="M13" s="148" t="str">
        <f t="shared" ca="1" si="38"/>
        <v>N</v>
      </c>
      <c r="N13" s="148" t="str">
        <f t="shared" ca="1" si="38"/>
        <v>-</v>
      </c>
      <c r="O13" s="148" t="str">
        <f t="shared" ca="1" si="38"/>
        <v>-</v>
      </c>
      <c r="P13" s="148" t="str">
        <f t="shared" ca="1" si="38"/>
        <v>L</v>
      </c>
      <c r="Q13" s="373" t="s">
        <v>246</v>
      </c>
      <c r="R13" s="337" t="s">
        <v>4</v>
      </c>
      <c r="S13" s="148" t="str">
        <f t="shared" ca="1" si="38"/>
        <v>M</v>
      </c>
      <c r="T13" s="148" t="str">
        <f t="shared" ca="1" si="38"/>
        <v>M</v>
      </c>
      <c r="U13" s="148" t="str">
        <f t="shared" ca="1" si="38"/>
        <v>N</v>
      </c>
      <c r="V13" s="148" t="str">
        <f t="shared" ca="1" si="38"/>
        <v>N</v>
      </c>
      <c r="W13" s="148" t="str">
        <f t="shared" ca="1" si="51"/>
        <v>-</v>
      </c>
      <c r="X13" s="148" t="str">
        <f t="shared" ca="1" si="51"/>
        <v>-</v>
      </c>
      <c r="Y13" s="148" t="str">
        <f t="shared" ca="1" si="51"/>
        <v>L</v>
      </c>
      <c r="Z13" s="148" t="s">
        <v>190</v>
      </c>
      <c r="AA13" s="148" t="s">
        <v>190</v>
      </c>
      <c r="AB13" s="148" t="str">
        <f t="shared" ca="1" si="51"/>
        <v>M</v>
      </c>
      <c r="AC13" s="148" t="str">
        <f t="shared" ca="1" si="51"/>
        <v>M</v>
      </c>
      <c r="AD13" s="148" t="str">
        <f t="shared" ca="1" si="51"/>
        <v>N</v>
      </c>
      <c r="AE13" s="148" t="str">
        <f t="shared" ca="1" si="51"/>
        <v>N</v>
      </c>
      <c r="AF13" s="148" t="str">
        <f t="shared" ca="1" si="51"/>
        <v>-</v>
      </c>
      <c r="AG13" s="148" t="str">
        <f t="shared" ca="1" si="51"/>
        <v>-</v>
      </c>
      <c r="AH13" s="148" t="str">
        <f t="shared" ca="1" si="51"/>
        <v>L</v>
      </c>
      <c r="AI13" s="148" t="str">
        <f t="shared" ca="1" si="51"/>
        <v>L</v>
      </c>
      <c r="AJ13" s="148" t="str">
        <f t="shared" ca="1" si="51"/>
        <v>L</v>
      </c>
      <c r="AK13" s="148" t="str">
        <f t="shared" ca="1" si="51"/>
        <v>M</v>
      </c>
      <c r="AL13" s="129"/>
      <c r="AM13" s="111">
        <f>VLOOKUP($E13,Plantilla!D:F,3,FALSE)</f>
        <v>1</v>
      </c>
      <c r="AN13" s="140">
        <f t="shared" ca="1" si="39"/>
        <v>7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2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40"/>
        <v>6</v>
      </c>
      <c r="BL13" s="110">
        <f t="shared" ca="1" si="41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64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42"/>
        <v>76.2</v>
      </c>
      <c r="BP13" s="195">
        <f t="shared" ca="1" si="43"/>
        <v>140.19999999999999</v>
      </c>
      <c r="BQ13" s="149">
        <f t="shared" ca="1" si="9"/>
        <v>35</v>
      </c>
      <c r="BR13" s="137">
        <f t="shared" ca="1" si="10"/>
        <v>0</v>
      </c>
      <c r="BS13" s="136">
        <f t="shared" ca="1" si="11"/>
        <v>15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4"/>
        <v>15</v>
      </c>
      <c r="CO13" s="110">
        <f t="shared" ca="1" si="32"/>
        <v>260</v>
      </c>
      <c r="CP13" s="110">
        <f t="shared" ca="1" si="33"/>
        <v>150</v>
      </c>
      <c r="CQ13" s="198">
        <f t="shared" ca="1" si="34"/>
        <v>190.5</v>
      </c>
      <c r="CR13" s="199">
        <f t="shared" ca="1" si="35"/>
        <v>450.5</v>
      </c>
      <c r="CS13" s="215">
        <f t="shared" ca="1" si="50"/>
        <v>31</v>
      </c>
      <c r="CT13" s="216">
        <f t="shared" ca="1" si="45"/>
        <v>0</v>
      </c>
      <c r="CU13" s="217">
        <f ca="1">INDEX(INDIRECT(CU$1),MATCH($E13,INDIRECT($BQ$2))) + (CS13*30)/[1]PATRÓN!$N$4 - CT13</f>
        <v>7.3972602739726021</v>
      </c>
      <c r="CV13" s="217">
        <f ca="1">(CS13*6)/PATRÓN!$N$4</f>
        <v>0.50958904109589043</v>
      </c>
      <c r="CW13" s="216">
        <f t="shared" ca="1" si="46"/>
        <v>0</v>
      </c>
      <c r="CX13" s="219">
        <f t="shared" ca="1" si="47"/>
        <v>0</v>
      </c>
      <c r="CY13" s="230">
        <f t="shared" ca="1" si="48"/>
        <v>0</v>
      </c>
      <c r="CZ13" s="227">
        <f ca="1">(PATRÓN!$A$5*(CS13-CT13))/(PATRÓN!$N$4-30)*AM13</f>
        <v>151.99253731343285</v>
      </c>
      <c r="DA13" s="211">
        <f t="shared" ca="1" si="36"/>
        <v>-11.792537313432859</v>
      </c>
      <c r="DB13" s="211">
        <f t="shared" ca="1" si="49"/>
        <v>441.26865671641792</v>
      </c>
      <c r="DC13" s="212">
        <f t="shared" ca="1" si="37"/>
        <v>9.2313432835820777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337" t="s">
        <v>4</v>
      </c>
      <c r="H14" s="337" t="s">
        <v>4</v>
      </c>
      <c r="I14" s="148" t="str">
        <f t="shared" ca="1" si="38"/>
        <v>L</v>
      </c>
      <c r="J14" s="148" t="str">
        <f t="shared" ca="1" si="38"/>
        <v>L</v>
      </c>
      <c r="K14" s="148" t="str">
        <f t="shared" ca="1" si="38"/>
        <v>M</v>
      </c>
      <c r="L14" s="148" t="str">
        <f t="shared" ca="1" si="38"/>
        <v>M</v>
      </c>
      <c r="M14" s="148" t="str">
        <f t="shared" ca="1" si="38"/>
        <v>M</v>
      </c>
      <c r="N14" s="148" t="s">
        <v>5</v>
      </c>
      <c r="O14" s="148" t="s">
        <v>5</v>
      </c>
      <c r="P14" s="148" t="s">
        <v>4</v>
      </c>
      <c r="Q14" s="148" t="s">
        <v>4</v>
      </c>
      <c r="R14" s="148" t="s">
        <v>5</v>
      </c>
      <c r="S14" s="148" t="str">
        <f t="shared" ca="1" si="38"/>
        <v>M</v>
      </c>
      <c r="T14" s="148" t="str">
        <f t="shared" ca="1" si="38"/>
        <v>M</v>
      </c>
      <c r="U14" s="148" t="str">
        <f t="shared" ca="1" si="38"/>
        <v>M</v>
      </c>
      <c r="V14" s="148" t="str">
        <f t="shared" ca="1" si="38"/>
        <v>M</v>
      </c>
      <c r="W14" s="148" t="s">
        <v>4</v>
      </c>
      <c r="X14" s="148" t="s">
        <v>4</v>
      </c>
      <c r="Y14" s="148" t="s">
        <v>5</v>
      </c>
      <c r="Z14" s="148" t="s">
        <v>190</v>
      </c>
      <c r="AA14" s="148" t="s">
        <v>190</v>
      </c>
      <c r="AB14" s="148" t="str">
        <f t="shared" ca="1" si="51"/>
        <v>L</v>
      </c>
      <c r="AC14" s="148" t="str">
        <f t="shared" ca="1" si="51"/>
        <v>L</v>
      </c>
      <c r="AD14" s="148" t="s">
        <v>227</v>
      </c>
      <c r="AE14" s="148" t="str">
        <f t="shared" ca="1" si="51"/>
        <v>M</v>
      </c>
      <c r="AF14" s="148" t="str">
        <f t="shared" ca="1" si="51"/>
        <v>M</v>
      </c>
      <c r="AG14" s="148" t="str">
        <f t="shared" ca="1" si="51"/>
        <v>M</v>
      </c>
      <c r="AH14" s="148" t="str">
        <f t="shared" ca="1" si="51"/>
        <v>L</v>
      </c>
      <c r="AI14" s="148" t="str">
        <f t="shared" ca="1" si="51"/>
        <v>M</v>
      </c>
      <c r="AJ14" s="148" t="str">
        <f t="shared" ca="1" si="51"/>
        <v>M</v>
      </c>
      <c r="AK14" s="148" t="str">
        <f t="shared" ca="1" si="51"/>
        <v>M</v>
      </c>
      <c r="AL14" s="129"/>
      <c r="AM14" s="111">
        <f>VLOOKUP($E14,Plantilla!D:F,3,FALSE)</f>
        <v>1</v>
      </c>
      <c r="AN14" s="140">
        <f t="shared" ca="1" si="39"/>
        <v>17</v>
      </c>
      <c r="AO14" s="133">
        <f t="shared" ca="1" si="7"/>
        <v>0</v>
      </c>
      <c r="AP14" s="132">
        <f t="shared" ca="1" si="7"/>
        <v>0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3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40"/>
        <v>0</v>
      </c>
      <c r="BL14" s="110">
        <f t="shared" ca="1" si="41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141.5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0</v>
      </c>
      <c r="BO14" s="194">
        <f t="shared" ca="1" si="42"/>
        <v>0</v>
      </c>
      <c r="BP14" s="195">
        <f t="shared" ca="1" si="43"/>
        <v>141.5</v>
      </c>
      <c r="BQ14" s="149">
        <f t="shared" ca="1" si="9"/>
        <v>46</v>
      </c>
      <c r="BR14" s="137">
        <f t="shared" ca="1" si="10"/>
        <v>0</v>
      </c>
      <c r="BS14" s="136">
        <f t="shared" ca="1" si="11"/>
        <v>5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4"/>
        <v>5</v>
      </c>
      <c r="CO14" s="110">
        <f t="shared" ca="1" si="32"/>
        <v>367</v>
      </c>
      <c r="CP14" s="110">
        <f t="shared" ca="1" si="33"/>
        <v>50</v>
      </c>
      <c r="CQ14" s="198">
        <f t="shared" ca="1" si="34"/>
        <v>63.5</v>
      </c>
      <c r="CR14" s="199">
        <f t="shared" ca="1" si="35"/>
        <v>430.5</v>
      </c>
      <c r="CS14" s="215">
        <f t="shared" ca="1" si="50"/>
        <v>31</v>
      </c>
      <c r="CT14" s="216">
        <f t="shared" ca="1" si="45"/>
        <v>0</v>
      </c>
      <c r="CU14" s="217">
        <f ca="1">INDEX(INDIRECT(CU$1),MATCH($E14,INDIRECT($BQ$2))) + (CS14*30)/[1]PATRÓN!$N$4 - CT14</f>
        <v>7.3972602739726021</v>
      </c>
      <c r="CV14" s="217">
        <f ca="1">(CS14*6)/PATRÓN!$N$4</f>
        <v>0.50958904109589043</v>
      </c>
      <c r="CW14" s="216">
        <f t="shared" ca="1" si="46"/>
        <v>0</v>
      </c>
      <c r="CX14" s="219">
        <f t="shared" ca="1" si="47"/>
        <v>0</v>
      </c>
      <c r="CY14" s="230">
        <f t="shared" ca="1" si="48"/>
        <v>0</v>
      </c>
      <c r="CZ14" s="227">
        <f ca="1">(PATRÓN!$A$5*(CS14-CT14))/(PATRÓN!$N$4-30)*AM14</f>
        <v>151.99253731343285</v>
      </c>
      <c r="DA14" s="211">
        <f t="shared" ca="1" si="36"/>
        <v>-10.492537313432848</v>
      </c>
      <c r="DB14" s="211">
        <f t="shared" ca="1" si="49"/>
        <v>441.26865671641792</v>
      </c>
      <c r="DC14" s="212">
        <f t="shared" ca="1" si="37"/>
        <v>-10.768656716417922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tr">
        <f>VLOOKUP(E15,Plantilla!D:E,2,FALSE)</f>
        <v>Patricia Sánz Moya (80%)</v>
      </c>
      <c r="G15" s="148" t="str">
        <f t="shared" ca="1" si="38"/>
        <v>N</v>
      </c>
      <c r="H15" s="148" t="str">
        <f t="shared" ca="1" si="38"/>
        <v>N</v>
      </c>
      <c r="I15" s="148" t="str">
        <f t="shared" ca="1" si="38"/>
        <v>-</v>
      </c>
      <c r="J15" s="148" t="str">
        <f t="shared" ca="1" si="38"/>
        <v>-</v>
      </c>
      <c r="K15" s="148" t="str">
        <f t="shared" ca="1" si="38"/>
        <v>L</v>
      </c>
      <c r="L15" s="337" t="s">
        <v>68</v>
      </c>
      <c r="M15" s="337" t="s">
        <v>68</v>
      </c>
      <c r="N15" s="337" t="s">
        <v>4</v>
      </c>
      <c r="O15" s="337" t="s">
        <v>4</v>
      </c>
      <c r="P15" s="148" t="str">
        <f t="shared" ca="1" si="38"/>
        <v>N</v>
      </c>
      <c r="Q15" s="338" t="s">
        <v>140</v>
      </c>
      <c r="R15" s="338" t="s">
        <v>4</v>
      </c>
      <c r="S15" s="338" t="s">
        <v>211</v>
      </c>
      <c r="T15" s="338" t="s">
        <v>140</v>
      </c>
      <c r="U15" s="148" t="str">
        <f t="shared" ca="1" si="38"/>
        <v>L</v>
      </c>
      <c r="V15" s="148" t="str">
        <f t="shared" ca="1" si="38"/>
        <v>L</v>
      </c>
      <c r="W15" s="148" t="s">
        <v>68</v>
      </c>
      <c r="X15" s="148" t="s">
        <v>68</v>
      </c>
      <c r="Y15" s="148" t="s">
        <v>68</v>
      </c>
      <c r="Z15" s="148" t="s">
        <v>4</v>
      </c>
      <c r="AA15" s="148" t="str">
        <f t="shared" ca="1" si="51"/>
        <v>L</v>
      </c>
      <c r="AB15" s="148" t="s">
        <v>68</v>
      </c>
      <c r="AC15" s="148" t="s">
        <v>68</v>
      </c>
      <c r="AD15" s="148" t="s">
        <v>221</v>
      </c>
      <c r="AE15" s="338" t="s">
        <v>140</v>
      </c>
      <c r="AF15" s="338" t="s">
        <v>4</v>
      </c>
      <c r="AG15" s="338" t="s">
        <v>4</v>
      </c>
      <c r="AH15" s="148" t="str">
        <f t="shared" ca="1" si="51"/>
        <v>L</v>
      </c>
      <c r="AI15" s="148" t="str">
        <f t="shared" ca="1" si="51"/>
        <v>L</v>
      </c>
      <c r="AJ15" s="148" t="str">
        <f t="shared" ca="1" si="51"/>
        <v>L</v>
      </c>
      <c r="AK15" s="148" t="s">
        <v>4</v>
      </c>
      <c r="AL15" s="129"/>
      <c r="AM15" s="111">
        <f>VLOOKUP($E15,Plantilla!D:F,3,FALSE)</f>
        <v>1</v>
      </c>
      <c r="AN15" s="140">
        <f t="shared" ca="1" si="39"/>
        <v>0</v>
      </c>
      <c r="AO15" s="133">
        <f t="shared" ca="1" si="7"/>
        <v>1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8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40"/>
        <v>5</v>
      </c>
      <c r="BL15" s="110">
        <f t="shared" ca="1" si="41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63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2"/>
        <v>63.5</v>
      </c>
      <c r="BP15" s="195">
        <f t="shared" ca="1" si="43"/>
        <v>126.5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15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24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4"/>
        <v>15</v>
      </c>
      <c r="CO15" s="110">
        <f t="shared" ca="1" si="32"/>
        <v>182.5</v>
      </c>
      <c r="CP15" s="110">
        <f t="shared" ca="1" si="33"/>
        <v>150</v>
      </c>
      <c r="CQ15" s="198">
        <f t="shared" ca="1" si="34"/>
        <v>190.5</v>
      </c>
      <c r="CR15" s="199">
        <f t="shared" ca="1" si="35"/>
        <v>373</v>
      </c>
      <c r="CS15" s="215">
        <f t="shared" ca="1" si="50"/>
        <v>31</v>
      </c>
      <c r="CT15" s="216">
        <f t="shared" ca="1" si="45"/>
        <v>0</v>
      </c>
      <c r="CU15" s="217">
        <f ca="1">INDEX(INDIRECT(CU$1),MATCH($E15,INDIRECT($BQ$2))) + (CS15*30)/[1]PATRÓN!$N$4 - CT15</f>
        <v>7.3972602739726021</v>
      </c>
      <c r="CV15" s="217">
        <f ca="1">(CS15*6)/PATRÓN!$N$4</f>
        <v>0.50958904109589043</v>
      </c>
      <c r="CW15" s="216">
        <f t="shared" ca="1" si="46"/>
        <v>0</v>
      </c>
      <c r="CX15" s="219">
        <f t="shared" ca="1" si="47"/>
        <v>0</v>
      </c>
      <c r="CY15" s="230">
        <f t="shared" ca="1" si="48"/>
        <v>0</v>
      </c>
      <c r="CZ15" s="227">
        <f ca="1">(PATRÓN!$A$5*(CS15-CT15))/(PATRÓN!$N$4-30)*AM15</f>
        <v>151.99253731343285</v>
      </c>
      <c r="DA15" s="211">
        <f t="shared" ca="1" si="36"/>
        <v>-25.492537313432848</v>
      </c>
      <c r="DB15" s="211">
        <f t="shared" ca="1" si="49"/>
        <v>441.26865671641792</v>
      </c>
      <c r="DC15" s="212">
        <f t="shared" ca="1" si="37"/>
        <v>-68.268656716417922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38"/>
        <v>M</v>
      </c>
      <c r="H16" s="148" t="s">
        <v>5</v>
      </c>
      <c r="I16" s="338" t="s">
        <v>5</v>
      </c>
      <c r="J16" s="275" t="s">
        <v>200</v>
      </c>
      <c r="K16" s="275" t="s">
        <v>200</v>
      </c>
      <c r="L16" s="337" t="s">
        <v>4</v>
      </c>
      <c r="M16" s="337" t="str">
        <f t="shared" ca="1" si="38"/>
        <v>L</v>
      </c>
      <c r="N16" s="148" t="str">
        <f t="shared" ca="1" si="38"/>
        <v>L</v>
      </c>
      <c r="O16" s="148" t="str">
        <f t="shared" ca="1" si="38"/>
        <v>L</v>
      </c>
      <c r="P16" s="275" t="s">
        <v>200</v>
      </c>
      <c r="Q16" s="275" t="s">
        <v>200</v>
      </c>
      <c r="R16" s="148" t="str">
        <f t="shared" ca="1" si="38"/>
        <v>M</v>
      </c>
      <c r="S16" s="148" t="str">
        <f t="shared" ca="1" si="38"/>
        <v>M</v>
      </c>
      <c r="T16" s="148" t="str">
        <f t="shared" ca="1" si="38"/>
        <v>L</v>
      </c>
      <c r="U16" s="148" t="str">
        <f t="shared" ca="1" si="38"/>
        <v>M</v>
      </c>
      <c r="V16" s="148" t="str">
        <f t="shared" ca="1" si="38"/>
        <v>M</v>
      </c>
      <c r="W16" s="148" t="str">
        <f t="shared" ca="1" si="51"/>
        <v>M</v>
      </c>
      <c r="X16" s="148" t="s">
        <v>4</v>
      </c>
      <c r="Y16" s="275" t="s">
        <v>200</v>
      </c>
      <c r="Z16" s="275" t="s">
        <v>200</v>
      </c>
      <c r="AA16" s="275" t="s">
        <v>200</v>
      </c>
      <c r="AB16" s="337" t="s">
        <v>32</v>
      </c>
      <c r="AC16" s="337" t="s">
        <v>140</v>
      </c>
      <c r="AD16" s="148" t="str">
        <f t="shared" ca="1" si="51"/>
        <v>M</v>
      </c>
      <c r="AE16" s="148" t="s">
        <v>190</v>
      </c>
      <c r="AF16" s="275" t="s">
        <v>4</v>
      </c>
      <c r="AG16" s="275" t="s">
        <v>200</v>
      </c>
      <c r="AH16" s="338" t="s">
        <v>4</v>
      </c>
      <c r="AI16" s="338" t="s">
        <v>32</v>
      </c>
      <c r="AJ16" s="337" t="s">
        <v>32</v>
      </c>
      <c r="AK16" s="337" t="s">
        <v>140</v>
      </c>
      <c r="AL16" s="129"/>
      <c r="AM16" s="111">
        <f>VLOOKUP($E16,Plantilla!D:F,3,FALSE)</f>
        <v>1</v>
      </c>
      <c r="AN16" s="140">
        <f t="shared" ca="1" si="39"/>
        <v>9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8</v>
      </c>
      <c r="BB16" s="132">
        <f t="shared" ca="1" si="7"/>
        <v>0</v>
      </c>
      <c r="BC16" s="133">
        <f t="shared" ca="1" si="7"/>
        <v>0</v>
      </c>
      <c r="BD16" s="132">
        <f t="shared" ca="1" si="7"/>
        <v>1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40"/>
        <v>3</v>
      </c>
      <c r="BL16" s="110">
        <f t="shared" ca="1" si="41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110.34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2"/>
        <v>38.1</v>
      </c>
      <c r="BP16" s="195">
        <f t="shared" ca="1" si="43"/>
        <v>148.44</v>
      </c>
      <c r="BQ16" s="149">
        <f t="shared" ca="1" si="9"/>
        <v>22</v>
      </c>
      <c r="BR16" s="137">
        <f t="shared" ca="1" si="10"/>
        <v>0</v>
      </c>
      <c r="BS16" s="136">
        <f t="shared" ca="1" si="11"/>
        <v>12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22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1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4"/>
        <v>12</v>
      </c>
      <c r="CO16" s="110">
        <f t="shared" ca="1" si="32"/>
        <v>271.06000000000006</v>
      </c>
      <c r="CP16" s="110">
        <f t="shared" ca="1" si="33"/>
        <v>120</v>
      </c>
      <c r="CQ16" s="198">
        <f t="shared" ca="1" si="34"/>
        <v>152.4</v>
      </c>
      <c r="CR16" s="199">
        <f t="shared" ca="1" si="35"/>
        <v>444.46</v>
      </c>
      <c r="CS16" s="215">
        <f t="shared" ca="1" si="50"/>
        <v>31</v>
      </c>
      <c r="CT16" s="216">
        <f t="shared" ca="1" si="45"/>
        <v>0</v>
      </c>
      <c r="CU16" s="217">
        <f ca="1">INDEX(INDIRECT(CU$1),MATCH($E16,INDIRECT($BQ$2))) + (CS16*30)/[1]PATRÓN!$N$4 - CT16</f>
        <v>7.3972602739726021</v>
      </c>
      <c r="CV16" s="217">
        <f ca="1">(CS16*6)/PATRÓN!$N$4</f>
        <v>0.50958904109589043</v>
      </c>
      <c r="CW16" s="216">
        <f t="shared" ca="1" si="46"/>
        <v>0</v>
      </c>
      <c r="CX16" s="219">
        <f t="shared" ca="1" si="47"/>
        <v>0</v>
      </c>
      <c r="CY16" s="230">
        <f t="shared" ca="1" si="48"/>
        <v>0</v>
      </c>
      <c r="CZ16" s="227">
        <f ca="1">(PATRÓN!$A$5*(CS16-CT16))/(PATRÓN!$N$4-30)*AM16</f>
        <v>151.99253731343285</v>
      </c>
      <c r="DA16" s="211">
        <f t="shared" ca="1" si="36"/>
        <v>-3.5525373134328504</v>
      </c>
      <c r="DB16" s="211">
        <f t="shared" ca="1" si="49"/>
        <v>441.26865671641792</v>
      </c>
      <c r="DC16" s="212">
        <f t="shared" ca="1" si="37"/>
        <v>3.1913432835820572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38"/>
        <v>L</v>
      </c>
      <c r="H17" s="338" t="s">
        <v>32</v>
      </c>
      <c r="I17" s="338" t="s">
        <v>32</v>
      </c>
      <c r="J17" s="338" t="s">
        <v>140</v>
      </c>
      <c r="K17" s="338" t="s">
        <v>140</v>
      </c>
      <c r="L17" s="148" t="str">
        <f t="shared" ca="1" si="38"/>
        <v>M</v>
      </c>
      <c r="M17" s="148" t="str">
        <f t="shared" ca="1" si="38"/>
        <v>L</v>
      </c>
      <c r="N17" s="148" t="str">
        <f t="shared" ca="1" si="38"/>
        <v>M</v>
      </c>
      <c r="O17" s="148" t="str">
        <f t="shared" ca="1" si="38"/>
        <v>M</v>
      </c>
      <c r="P17" s="148" t="str">
        <f t="shared" ca="1" si="38"/>
        <v>M</v>
      </c>
      <c r="Q17" s="337" t="s">
        <v>4</v>
      </c>
      <c r="R17" s="148" t="str">
        <f t="shared" ca="1" si="38"/>
        <v>N</v>
      </c>
      <c r="S17" s="148" t="str">
        <f t="shared" ca="1" si="38"/>
        <v>-</v>
      </c>
      <c r="T17" s="148" t="str">
        <f t="shared" ca="1" si="38"/>
        <v>L</v>
      </c>
      <c r="U17" s="148" t="str">
        <f t="shared" ca="1" si="38"/>
        <v>L</v>
      </c>
      <c r="V17" s="148" t="str">
        <f t="shared" ca="1" si="38"/>
        <v>L</v>
      </c>
      <c r="W17" s="148" t="str">
        <f t="shared" ca="1" si="51"/>
        <v>M</v>
      </c>
      <c r="X17" s="337" t="s">
        <v>32</v>
      </c>
      <c r="Y17" s="337" t="s">
        <v>140</v>
      </c>
      <c r="Z17" s="148" t="s">
        <v>218</v>
      </c>
      <c r="AA17" s="148" t="str">
        <f t="shared" ca="1" si="51"/>
        <v>N</v>
      </c>
      <c r="AB17" s="148" t="str">
        <f t="shared" ca="1" si="51"/>
        <v>-</v>
      </c>
      <c r="AC17" s="148" t="str">
        <f t="shared" ca="1" si="51"/>
        <v>-</v>
      </c>
      <c r="AD17" s="148" t="str">
        <f t="shared" ca="1" si="51"/>
        <v>L</v>
      </c>
      <c r="AE17" s="148" t="str">
        <f t="shared" ca="1" si="51"/>
        <v>M</v>
      </c>
      <c r="AF17" s="148" t="str">
        <f t="shared" ca="1" si="51"/>
        <v>M</v>
      </c>
      <c r="AG17" s="148" t="str">
        <f t="shared" ca="1" si="51"/>
        <v>M</v>
      </c>
      <c r="AH17" s="148" t="str">
        <f t="shared" ca="1" si="51"/>
        <v>M</v>
      </c>
      <c r="AI17" s="148" t="str">
        <f t="shared" ca="1" si="51"/>
        <v>N</v>
      </c>
      <c r="AJ17" s="148" t="str">
        <f t="shared" ca="1" si="51"/>
        <v>N</v>
      </c>
      <c r="AK17" s="148" t="str">
        <f t="shared" ca="1" si="51"/>
        <v>-</v>
      </c>
      <c r="AL17" s="129"/>
      <c r="AM17" s="111">
        <f>VLOOKUP($E17,Plantilla!D:F,3,FALSE)</f>
        <v>1</v>
      </c>
      <c r="AN17" s="140">
        <f t="shared" ca="1" si="39"/>
        <v>10</v>
      </c>
      <c r="AO17" s="133">
        <f t="shared" ca="1" si="7"/>
        <v>0</v>
      </c>
      <c r="AP17" s="132">
        <f t="shared" ca="1" si="7"/>
        <v>8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40"/>
        <v>8</v>
      </c>
      <c r="BL17" s="110">
        <f t="shared" ca="1" si="41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70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80</v>
      </c>
      <c r="BO17" s="194">
        <f t="shared" ca="1" si="42"/>
        <v>101.6</v>
      </c>
      <c r="BP17" s="195">
        <f t="shared" ca="1" si="43"/>
        <v>171.6</v>
      </c>
      <c r="BQ17" s="149">
        <f t="shared" ca="1" si="9"/>
        <v>29</v>
      </c>
      <c r="BR17" s="137">
        <f t="shared" ca="1" si="10"/>
        <v>0</v>
      </c>
      <c r="BS17" s="136">
        <f t="shared" ca="1" si="11"/>
        <v>18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4"/>
        <v>18</v>
      </c>
      <c r="CO17" s="110">
        <f t="shared" ca="1" si="32"/>
        <v>217.94</v>
      </c>
      <c r="CP17" s="110">
        <f t="shared" ca="1" si="33"/>
        <v>180</v>
      </c>
      <c r="CQ17" s="198">
        <f t="shared" ca="1" si="34"/>
        <v>228.6</v>
      </c>
      <c r="CR17" s="199">
        <f t="shared" ca="1" si="35"/>
        <v>446.53999999999996</v>
      </c>
      <c r="CS17" s="215">
        <f t="shared" ca="1" si="50"/>
        <v>31</v>
      </c>
      <c r="CT17" s="216">
        <f t="shared" ca="1" si="45"/>
        <v>0</v>
      </c>
      <c r="CU17" s="217">
        <f ca="1">INDEX(INDIRECT(CU$1),MATCH($E17,INDIRECT($BQ$2))) + (CS17*30)/[1]PATRÓN!$N$4 - CT17</f>
        <v>7.3972602739726021</v>
      </c>
      <c r="CV17" s="217">
        <f ca="1">(CS17*6)/PATRÓN!$N$4</f>
        <v>0.50958904109589043</v>
      </c>
      <c r="CW17" s="216">
        <f t="shared" ca="1" si="46"/>
        <v>0</v>
      </c>
      <c r="CX17" s="219">
        <f t="shared" ca="1" si="47"/>
        <v>0</v>
      </c>
      <c r="CY17" s="230">
        <f t="shared" ca="1" si="48"/>
        <v>0</v>
      </c>
      <c r="CZ17" s="227">
        <f ca="1">(PATRÓN!$A$5*(CS17-CT17))/(PATRÓN!$N$4-30)*AM17</f>
        <v>151.99253731343285</v>
      </c>
      <c r="DA17" s="211">
        <f t="shared" ca="1" si="36"/>
        <v>19.607462686567146</v>
      </c>
      <c r="DB17" s="211">
        <f t="shared" ca="1" si="49"/>
        <v>441.26865671641792</v>
      </c>
      <c r="DC17" s="212">
        <f t="shared" ca="1" si="37"/>
        <v>5.2713432835820413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50" t="str">
        <f>VLOOKUP(E18,Plantilla!D:E,2,FALSE)</f>
        <v>Gema Gómez Treitas</v>
      </c>
      <c r="G18" s="148" t="str">
        <f t="shared" ca="1" si="38"/>
        <v>M</v>
      </c>
      <c r="H18" s="148" t="str">
        <f t="shared" ca="1" si="38"/>
        <v>M</v>
      </c>
      <c r="I18" s="148" t="str">
        <f t="shared" ca="1" si="38"/>
        <v>M</v>
      </c>
      <c r="J18" s="148" t="str">
        <f t="shared" ca="1" si="38"/>
        <v>M</v>
      </c>
      <c r="K18" s="148" t="str">
        <f t="shared" ca="1" si="38"/>
        <v>N</v>
      </c>
      <c r="L18" s="148" t="str">
        <f t="shared" ca="1" si="38"/>
        <v>-</v>
      </c>
      <c r="M18" s="148" t="str">
        <f t="shared" ca="1" si="38"/>
        <v>L</v>
      </c>
      <c r="N18" s="148" t="str">
        <f t="shared" ca="1" si="38"/>
        <v>L</v>
      </c>
      <c r="O18" s="148" t="str">
        <f t="shared" ca="1" si="38"/>
        <v>L</v>
      </c>
      <c r="P18" s="148" t="str">
        <f t="shared" ca="1" si="38"/>
        <v>M</v>
      </c>
      <c r="Q18" s="148" t="str">
        <f t="shared" ca="1" si="38"/>
        <v>M</v>
      </c>
      <c r="R18" s="148" t="s">
        <v>59</v>
      </c>
      <c r="S18" s="148" t="str">
        <f t="shared" ca="1" si="38"/>
        <v>N</v>
      </c>
      <c r="T18" s="148" t="str">
        <f t="shared" ca="1" si="38"/>
        <v>N</v>
      </c>
      <c r="U18" s="148" t="str">
        <f t="shared" ca="1" si="38"/>
        <v>-</v>
      </c>
      <c r="V18" s="148" t="str">
        <f t="shared" ca="1" si="38"/>
        <v>-</v>
      </c>
      <c r="W18" s="148" t="str">
        <f t="shared" ca="1" si="51"/>
        <v>L</v>
      </c>
      <c r="X18" s="148" t="str">
        <f t="shared" ca="1" si="51"/>
        <v>M</v>
      </c>
      <c r="Y18" s="148" t="str">
        <f t="shared" ca="1" si="51"/>
        <v>M</v>
      </c>
      <c r="Z18" s="374" t="s">
        <v>246</v>
      </c>
      <c r="AA18" s="148" t="str">
        <f t="shared" ca="1" si="51"/>
        <v>M</v>
      </c>
      <c r="AB18" s="148" t="str">
        <f t="shared" ca="1" si="51"/>
        <v>N</v>
      </c>
      <c r="AC18" s="148" t="str">
        <f t="shared" ca="1" si="51"/>
        <v>N</v>
      </c>
      <c r="AD18" s="148" t="str">
        <f t="shared" ca="1" si="51"/>
        <v>-</v>
      </c>
      <c r="AE18" s="148" t="str">
        <f t="shared" ca="1" si="51"/>
        <v>-</v>
      </c>
      <c r="AF18" s="148" t="str">
        <f t="shared" ca="1" si="51"/>
        <v>L</v>
      </c>
      <c r="AG18" s="148" t="str">
        <f t="shared" ca="1" si="51"/>
        <v>M</v>
      </c>
      <c r="AH18" s="148" t="str">
        <f t="shared" ca="1" si="51"/>
        <v>M</v>
      </c>
      <c r="AI18" s="148" t="str">
        <f t="shared" ca="1" si="51"/>
        <v>M</v>
      </c>
      <c r="AJ18" s="148" t="str">
        <f t="shared" ca="1" si="51"/>
        <v>M</v>
      </c>
      <c r="AK18" s="148" t="str">
        <f t="shared" ca="1" si="51"/>
        <v>N</v>
      </c>
      <c r="AL18" s="130"/>
      <c r="AM18" s="111">
        <f>VLOOKUP($E18,Plantilla!D:F,3,FALSE)</f>
        <v>1</v>
      </c>
      <c r="AN18" s="140">
        <f t="shared" ca="1" si="39"/>
        <v>13</v>
      </c>
      <c r="AO18" s="133">
        <f t="shared" ca="1" si="7"/>
        <v>0</v>
      </c>
      <c r="AP18" s="132">
        <f t="shared" ca="1" si="7"/>
        <v>6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40"/>
        <v>6</v>
      </c>
      <c r="BL18" s="110">
        <f t="shared" ca="1" si="41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42"/>
        <v>76.2</v>
      </c>
      <c r="BP18" s="195">
        <f t="shared" ca="1" si="43"/>
        <v>167.2</v>
      </c>
      <c r="BQ18" s="149">
        <f t="shared" ca="1" si="9"/>
        <v>34</v>
      </c>
      <c r="BR18" s="137">
        <f t="shared" ca="1" si="10"/>
        <v>1</v>
      </c>
      <c r="BS18" s="136">
        <f t="shared" ca="1" si="11"/>
        <v>16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4"/>
        <v>16</v>
      </c>
      <c r="CO18" s="110">
        <f t="shared" ca="1" si="32"/>
        <v>260</v>
      </c>
      <c r="CP18" s="110">
        <f t="shared" ca="1" si="33"/>
        <v>160</v>
      </c>
      <c r="CQ18" s="198">
        <f t="shared" ca="1" si="34"/>
        <v>203.2</v>
      </c>
      <c r="CR18" s="199">
        <f t="shared" ca="1" si="35"/>
        <v>463.2</v>
      </c>
      <c r="CS18" s="215">
        <f t="shared" ca="1" si="50"/>
        <v>31</v>
      </c>
      <c r="CT18" s="216">
        <f t="shared" ca="1" si="45"/>
        <v>0</v>
      </c>
      <c r="CU18" s="217">
        <f ca="1">INDEX(INDIRECT(CU$1),MATCH($E18,INDIRECT($BQ$2))) + (CS18*30)/[1]PATRÓN!$N$4 - CT18</f>
        <v>7.3972602739726021</v>
      </c>
      <c r="CV18" s="217">
        <f ca="1">(CS18*6)/PATRÓN!$N$4</f>
        <v>0.50958904109589043</v>
      </c>
      <c r="CW18" s="216">
        <f t="shared" ca="1" si="46"/>
        <v>1</v>
      </c>
      <c r="CX18" s="219">
        <f t="shared" ca="1" si="47"/>
        <v>0</v>
      </c>
      <c r="CY18" s="230">
        <f t="shared" ca="1" si="48"/>
        <v>0</v>
      </c>
      <c r="CZ18" s="227">
        <f ca="1">(PATRÓN!$A$5*(CS18-CT18))/(PATRÓN!$N$4-30)*AM18</f>
        <v>151.99253731343285</v>
      </c>
      <c r="DA18" s="211">
        <f t="shared" ca="1" si="36"/>
        <v>15.207462686567141</v>
      </c>
      <c r="DB18" s="211">
        <f t="shared" ca="1" si="49"/>
        <v>441.26865671641792</v>
      </c>
      <c r="DC18" s="212">
        <f t="shared" ca="1" si="37"/>
        <v>21.931343283582066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38"/>
        <v>L</v>
      </c>
      <c r="H19" s="148" t="str">
        <f t="shared" ca="1" si="38"/>
        <v>L</v>
      </c>
      <c r="I19" s="148" t="str">
        <f t="shared" ca="1" si="38"/>
        <v>M</v>
      </c>
      <c r="J19" s="148" t="str">
        <f t="shared" ca="1" si="38"/>
        <v>M</v>
      </c>
      <c r="K19" s="148" t="str">
        <f t="shared" ca="1" si="38"/>
        <v>M</v>
      </c>
      <c r="L19" s="148" t="str">
        <f t="shared" ca="1" si="38"/>
        <v>N</v>
      </c>
      <c r="M19" s="148" t="str">
        <f t="shared" ca="1" si="38"/>
        <v>N</v>
      </c>
      <c r="N19" s="148" t="str">
        <f t="shared" ca="1" si="38"/>
        <v>-</v>
      </c>
      <c r="O19" s="148" t="str">
        <f t="shared" ca="1" si="38"/>
        <v>-</v>
      </c>
      <c r="P19" s="373" t="s">
        <v>246</v>
      </c>
      <c r="Q19" s="148" t="str">
        <f t="shared" ca="1" si="38"/>
        <v>M</v>
      </c>
      <c r="R19" s="148" t="str">
        <f t="shared" ca="1" si="38"/>
        <v>M</v>
      </c>
      <c r="S19" s="148" t="str">
        <f t="shared" ca="1" si="38"/>
        <v>M</v>
      </c>
      <c r="T19" s="148" t="str">
        <f t="shared" ca="1" si="38"/>
        <v>M</v>
      </c>
      <c r="U19" s="148" t="str">
        <f t="shared" ca="1" si="38"/>
        <v>N</v>
      </c>
      <c r="V19" s="148" t="str">
        <f t="shared" ca="1" si="38"/>
        <v>N</v>
      </c>
      <c r="W19" s="148" t="str">
        <f t="shared" ca="1" si="51"/>
        <v>-</v>
      </c>
      <c r="X19" s="148" t="str">
        <f t="shared" ca="1" si="51"/>
        <v>-</v>
      </c>
      <c r="Y19" s="148" t="str">
        <f t="shared" ca="1" si="51"/>
        <v>L</v>
      </c>
      <c r="Z19" s="148" t="str">
        <f t="shared" ca="1" si="51"/>
        <v>M</v>
      </c>
      <c r="AA19" s="148" t="str">
        <f t="shared" ca="1" si="51"/>
        <v>M</v>
      </c>
      <c r="AB19" s="148" t="str">
        <f t="shared" ca="1" si="51"/>
        <v>M</v>
      </c>
      <c r="AC19" s="148" t="str">
        <f t="shared" ca="1" si="51"/>
        <v>M</v>
      </c>
      <c r="AD19" s="148" t="str">
        <f t="shared" ca="1" si="51"/>
        <v>N</v>
      </c>
      <c r="AE19" s="148" t="str">
        <f t="shared" ca="1" si="51"/>
        <v>N</v>
      </c>
      <c r="AF19" s="148" t="str">
        <f t="shared" ca="1" si="51"/>
        <v>-</v>
      </c>
      <c r="AG19" s="148" t="str">
        <f t="shared" ca="1" si="51"/>
        <v>-</v>
      </c>
      <c r="AH19" s="148" t="str">
        <f t="shared" ca="1" si="51"/>
        <v>L</v>
      </c>
      <c r="AI19" s="148" t="str">
        <f t="shared" ca="1" si="51"/>
        <v>L</v>
      </c>
      <c r="AJ19" s="148" t="str">
        <f t="shared" ca="1" si="51"/>
        <v>L</v>
      </c>
      <c r="AK19" s="148" t="str">
        <f t="shared" ca="1" si="51"/>
        <v>M</v>
      </c>
      <c r="AL19" s="130"/>
      <c r="AM19" s="111">
        <f>VLOOKUP($E19,Plantilla!D:F,3,FALSE)</f>
        <v>1</v>
      </c>
      <c r="AN19" s="140">
        <f t="shared" ca="1" si="39"/>
        <v>12</v>
      </c>
      <c r="AO19" s="133">
        <f t="shared" ca="1" si="7"/>
        <v>0</v>
      </c>
      <c r="AP19" s="132">
        <f t="shared" ca="1" si="7"/>
        <v>6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40"/>
        <v>6</v>
      </c>
      <c r="BL19" s="110">
        <f t="shared" ca="1" si="41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84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60</v>
      </c>
      <c r="BO19" s="194">
        <f t="shared" ca="1" si="42"/>
        <v>76.2</v>
      </c>
      <c r="BP19" s="195">
        <f t="shared" ca="1" si="43"/>
        <v>160.19999999999999</v>
      </c>
      <c r="BQ19" s="149">
        <f t="shared" ca="1" si="9"/>
        <v>37</v>
      </c>
      <c r="BR19" s="137">
        <f t="shared" ca="1" si="10"/>
        <v>0</v>
      </c>
      <c r="BS19" s="136">
        <f t="shared" ca="1" si="11"/>
        <v>14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4"/>
        <v>14</v>
      </c>
      <c r="CO19" s="110">
        <f t="shared" ca="1" si="32"/>
        <v>289</v>
      </c>
      <c r="CP19" s="110">
        <f t="shared" ca="1" si="33"/>
        <v>140</v>
      </c>
      <c r="CQ19" s="198">
        <f t="shared" ca="1" si="34"/>
        <v>177.8</v>
      </c>
      <c r="CR19" s="199">
        <f t="shared" ca="1" si="35"/>
        <v>466.8</v>
      </c>
      <c r="CS19" s="215">
        <f t="shared" ca="1" si="50"/>
        <v>31</v>
      </c>
      <c r="CT19" s="216">
        <f t="shared" ca="1" si="45"/>
        <v>0</v>
      </c>
      <c r="CU19" s="217">
        <f ca="1">INDEX(INDIRECT(CU$1),MATCH($E19,INDIRECT($BQ$2))) + (CS19*30)/[1]PATRÓN!$N$4 - CT19</f>
        <v>7.3972602739726021</v>
      </c>
      <c r="CV19" s="217">
        <f ca="1">(CS19*6)/PATRÓN!$N$4</f>
        <v>0.50958904109589043</v>
      </c>
      <c r="CW19" s="216">
        <f t="shared" ca="1" si="46"/>
        <v>0</v>
      </c>
      <c r="CX19" s="219">
        <f t="shared" ca="1" si="47"/>
        <v>0</v>
      </c>
      <c r="CY19" s="230">
        <f t="shared" ca="1" si="48"/>
        <v>0</v>
      </c>
      <c r="CZ19" s="227">
        <f ca="1">(PATRÓN!$A$5*(CS19-CT19))/(PATRÓN!$N$4-30)*AM19</f>
        <v>151.99253731343285</v>
      </c>
      <c r="DA19" s="211">
        <f t="shared" ca="1" si="36"/>
        <v>8.2074626865671405</v>
      </c>
      <c r="DB19" s="211">
        <f t="shared" ca="1" si="49"/>
        <v>441.26865671641792</v>
      </c>
      <c r="DC19" s="212">
        <f t="shared" ca="1" si="37"/>
        <v>25.531343283582089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275" t="s">
        <v>79</v>
      </c>
      <c r="H20" s="275" t="s">
        <v>79</v>
      </c>
      <c r="I20" s="275" t="s">
        <v>79</v>
      </c>
      <c r="J20" s="275" t="s">
        <v>79</v>
      </c>
      <c r="K20" s="275" t="s">
        <v>79</v>
      </c>
      <c r="L20" s="275" t="s">
        <v>79</v>
      </c>
      <c r="M20" s="275" t="s">
        <v>79</v>
      </c>
      <c r="N20" s="275" t="s">
        <v>79</v>
      </c>
      <c r="O20" s="148" t="s">
        <v>123</v>
      </c>
      <c r="P20" s="148" t="s">
        <v>123</v>
      </c>
      <c r="Q20" s="148" t="s">
        <v>123</v>
      </c>
      <c r="R20" s="148" t="s">
        <v>123</v>
      </c>
      <c r="S20" s="148" t="s">
        <v>123</v>
      </c>
      <c r="T20" s="148" t="s">
        <v>123</v>
      </c>
      <c r="U20" s="148" t="s">
        <v>123</v>
      </c>
      <c r="V20" s="148" t="s">
        <v>123</v>
      </c>
      <c r="W20" s="148" t="s">
        <v>123</v>
      </c>
      <c r="X20" s="148" t="s">
        <v>123</v>
      </c>
      <c r="Y20" s="148" t="s">
        <v>123</v>
      </c>
      <c r="Z20" s="148" t="s">
        <v>123</v>
      </c>
      <c r="AA20" s="148" t="s">
        <v>123</v>
      </c>
      <c r="AB20" s="148" t="s">
        <v>123</v>
      </c>
      <c r="AC20" s="148" t="s">
        <v>123</v>
      </c>
      <c r="AD20" s="148" t="s">
        <v>123</v>
      </c>
      <c r="AE20" s="148" t="s">
        <v>123</v>
      </c>
      <c r="AF20" s="148" t="s">
        <v>123</v>
      </c>
      <c r="AG20" s="148" t="s">
        <v>123</v>
      </c>
      <c r="AH20" s="148" t="s">
        <v>123</v>
      </c>
      <c r="AI20" s="148" t="s">
        <v>123</v>
      </c>
      <c r="AJ20" s="148" t="s">
        <v>123</v>
      </c>
      <c r="AK20" s="148" t="s">
        <v>123</v>
      </c>
      <c r="AL20" s="130"/>
      <c r="AM20" s="111">
        <f>VLOOKUP($E20,Plantilla!D:F,3,FALSE)</f>
        <v>1</v>
      </c>
      <c r="AN20" s="140">
        <f t="shared" ca="1" si="39"/>
        <v>0</v>
      </c>
      <c r="AO20" s="133">
        <f t="shared" ca="1" si="7"/>
        <v>0</v>
      </c>
      <c r="AP20" s="132">
        <f t="shared" ca="1" si="7"/>
        <v>0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8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23</v>
      </c>
      <c r="BI20" s="133">
        <f t="shared" ca="1" si="8"/>
        <v>0</v>
      </c>
      <c r="BJ20" s="132">
        <f t="shared" ca="1" si="8"/>
        <v>0</v>
      </c>
      <c r="BK20" s="110">
        <f t="shared" ca="1" si="40"/>
        <v>0</v>
      </c>
      <c r="BL20" s="110">
        <f t="shared" ca="1" si="41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154.38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42"/>
        <v>0</v>
      </c>
      <c r="BP20" s="195">
        <f t="shared" ca="1" si="43"/>
        <v>154.38</v>
      </c>
      <c r="BQ20" s="149">
        <f t="shared" ca="1" si="9"/>
        <v>0</v>
      </c>
      <c r="BR20" s="137">
        <f t="shared" ca="1" si="10"/>
        <v>0</v>
      </c>
      <c r="BS20" s="136">
        <f t="shared" ca="1" si="11"/>
        <v>0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0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23</v>
      </c>
      <c r="CL20" s="137">
        <f t="shared" ca="1" si="30"/>
        <v>0</v>
      </c>
      <c r="CM20" s="136">
        <f t="shared" ca="1" si="31"/>
        <v>0</v>
      </c>
      <c r="CN20" s="110">
        <f t="shared" ca="1" si="44"/>
        <v>0</v>
      </c>
      <c r="CO20" s="110">
        <f t="shared" ca="1" si="32"/>
        <v>448.2</v>
      </c>
      <c r="CP20" s="110">
        <f t="shared" ca="1" si="33"/>
        <v>0</v>
      </c>
      <c r="CQ20" s="198">
        <f t="shared" ca="1" si="34"/>
        <v>0</v>
      </c>
      <c r="CR20" s="199">
        <f t="shared" ca="1" si="35"/>
        <v>448.2</v>
      </c>
      <c r="CS20" s="215">
        <f t="shared" si="50"/>
        <v>31</v>
      </c>
      <c r="CT20" s="216">
        <f t="shared" si="45"/>
        <v>0</v>
      </c>
      <c r="CU20" s="217">
        <f ca="1">INDEX(INDIRECT(CU$1),MATCH($E20,INDIRECT($BQ$2))) + (CS20*30)/[1]PATRÓN!$N$4 - CT20</f>
        <v>7.3972602739726021</v>
      </c>
      <c r="CV20" s="217">
        <f>(CS20*6)/PATRÓN!$N$4</f>
        <v>0.50958904109589043</v>
      </c>
      <c r="CW20" s="216">
        <f t="shared" ca="1" si="46"/>
        <v>0</v>
      </c>
      <c r="CX20" s="219">
        <f t="shared" si="47"/>
        <v>0</v>
      </c>
      <c r="CY20" s="230">
        <f t="shared" ca="1" si="48"/>
        <v>0</v>
      </c>
      <c r="CZ20" s="227">
        <f>(PATRÓN!$A$5*(CS20-CT20))/(PATRÓN!$N$4-30)*AM20</f>
        <v>151.99253731343285</v>
      </c>
      <c r="DA20" s="211">
        <f t="shared" ca="1" si="36"/>
        <v>2.3874626865671473</v>
      </c>
      <c r="DB20" s="211">
        <f t="shared" ca="1" si="49"/>
        <v>441.26865671641792</v>
      </c>
      <c r="DC20" s="212">
        <f t="shared" ca="1" si="37"/>
        <v>6.9313432835820663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tr">
        <f>VLOOKUP(E21,Plantilla!D:E,2,FALSE)</f>
        <v>Juan Manzano Álgora (67%)</v>
      </c>
      <c r="G21" s="148" t="str">
        <f t="shared" ca="1" si="38"/>
        <v>N</v>
      </c>
      <c r="H21" s="148" t="str">
        <f t="shared" ca="1" si="38"/>
        <v>N</v>
      </c>
      <c r="I21" s="148" t="str">
        <f t="shared" ca="1" si="38"/>
        <v>-</v>
      </c>
      <c r="J21" s="148" t="str">
        <f t="shared" ca="1" si="38"/>
        <v>-</v>
      </c>
      <c r="K21" s="148" t="str">
        <f t="shared" ca="1" si="38"/>
        <v>L</v>
      </c>
      <c r="L21" s="148" t="s">
        <v>4</v>
      </c>
      <c r="M21" s="148" t="s">
        <v>4</v>
      </c>
      <c r="N21" s="148" t="s">
        <v>68</v>
      </c>
      <c r="O21" s="148" t="s">
        <v>68</v>
      </c>
      <c r="P21" s="148" t="str">
        <f t="shared" ca="1" si="38"/>
        <v>N</v>
      </c>
      <c r="Q21" s="148" t="str">
        <f t="shared" ca="1" si="38"/>
        <v>N</v>
      </c>
      <c r="R21" s="148" t="str">
        <f t="shared" ca="1" si="38"/>
        <v>-</v>
      </c>
      <c r="S21" s="148" t="str">
        <f t="shared" ca="1" si="38"/>
        <v>-</v>
      </c>
      <c r="T21" s="148" t="str">
        <f t="shared" ca="1" si="38"/>
        <v>L</v>
      </c>
      <c r="U21" s="148" t="str">
        <f t="shared" ca="1" si="38"/>
        <v>L</v>
      </c>
      <c r="V21" s="148" t="str">
        <f t="shared" ca="1" si="38"/>
        <v>L</v>
      </c>
      <c r="W21" s="148" t="s">
        <v>4</v>
      </c>
      <c r="X21" s="148" t="s">
        <v>4</v>
      </c>
      <c r="Y21" s="148" t="s">
        <v>4</v>
      </c>
      <c r="Z21" s="148" t="s">
        <v>4</v>
      </c>
      <c r="AA21" s="337" t="s">
        <v>4</v>
      </c>
      <c r="AB21" s="148" t="s">
        <v>68</v>
      </c>
      <c r="AC21" s="148" t="s">
        <v>68</v>
      </c>
      <c r="AD21" s="148" t="s">
        <v>4</v>
      </c>
      <c r="AE21" s="148" t="s">
        <v>4</v>
      </c>
      <c r="AF21" s="148" t="str">
        <f t="shared" ca="1" si="51"/>
        <v>N</v>
      </c>
      <c r="AG21" s="148" t="str">
        <f t="shared" ca="1" si="51"/>
        <v>-</v>
      </c>
      <c r="AH21" s="148" t="str">
        <f t="shared" ca="1" si="51"/>
        <v>L</v>
      </c>
      <c r="AI21" s="148" t="str">
        <f t="shared" ca="1" si="51"/>
        <v>L</v>
      </c>
      <c r="AJ21" s="148" t="str">
        <f t="shared" ca="1" si="51"/>
        <v>L</v>
      </c>
      <c r="AK21" s="148" t="s">
        <v>68</v>
      </c>
      <c r="AL21" s="130"/>
      <c r="AM21" s="111">
        <f>VLOOKUP($E21,Plantilla!D:F,3,FALSE)</f>
        <v>1</v>
      </c>
      <c r="AN21" s="140">
        <f t="shared" ca="1" si="39"/>
        <v>0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5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40"/>
        <v>5</v>
      </c>
      <c r="BL21" s="110">
        <f t="shared" ca="1" si="41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35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2"/>
        <v>63.5</v>
      </c>
      <c r="BP21" s="195">
        <f t="shared" ca="1" si="43"/>
        <v>98.5</v>
      </c>
      <c r="BQ21" s="149">
        <f t="shared" ca="1" si="9"/>
        <v>0</v>
      </c>
      <c r="BR21" s="137">
        <f t="shared" ca="1" si="10"/>
        <v>0</v>
      </c>
      <c r="BS21" s="136">
        <f t="shared" ca="1" si="11"/>
        <v>15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16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4"/>
        <v>15</v>
      </c>
      <c r="CO21" s="110">
        <f t="shared" ca="1" si="32"/>
        <v>112</v>
      </c>
      <c r="CP21" s="110">
        <f t="shared" ca="1" si="33"/>
        <v>150</v>
      </c>
      <c r="CQ21" s="198">
        <f t="shared" ca="1" si="34"/>
        <v>190.5</v>
      </c>
      <c r="CR21" s="199">
        <f t="shared" ca="1" si="35"/>
        <v>302.5</v>
      </c>
      <c r="CS21" s="215">
        <f t="shared" ca="1" si="50"/>
        <v>31</v>
      </c>
      <c r="CT21" s="216">
        <f t="shared" ca="1" si="45"/>
        <v>0</v>
      </c>
      <c r="CU21" s="217">
        <f ca="1">INDEX(INDIRECT(CU$1),MATCH($E21,INDIRECT($BQ$2))) + (CS21*30)/[1]PATRÓN!$N$4 - CT21</f>
        <v>7.3972602739726021</v>
      </c>
      <c r="CV21" s="217">
        <f ca="1">(CS21*6)/PATRÓN!$N$4</f>
        <v>0.50958904109589043</v>
      </c>
      <c r="CW21" s="216">
        <f t="shared" ca="1" si="46"/>
        <v>0</v>
      </c>
      <c r="CX21" s="219">
        <f t="shared" ca="1" si="47"/>
        <v>0</v>
      </c>
      <c r="CY21" s="230">
        <f t="shared" ca="1" si="48"/>
        <v>0</v>
      </c>
      <c r="CZ21" s="227">
        <f ca="1">(PATRÓN!$A$5*(CS21-CT21))/(PATRÓN!$N$4-30)*AM21</f>
        <v>151.99253731343285</v>
      </c>
      <c r="DA21" s="211">
        <f t="shared" ca="1" si="36"/>
        <v>-53.492537313432848</v>
      </c>
      <c r="DB21" s="211">
        <f t="shared" ca="1" si="49"/>
        <v>441.26865671641792</v>
      </c>
      <c r="DC21" s="212">
        <f t="shared" ca="1" si="37"/>
        <v>-138.76865671641792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38"/>
        <v>M</v>
      </c>
      <c r="H22" s="148" t="str">
        <f t="shared" ca="1" si="38"/>
        <v>M</v>
      </c>
      <c r="I22" s="148" t="str">
        <f t="shared" ca="1" si="38"/>
        <v>N</v>
      </c>
      <c r="J22" s="148" t="str">
        <f t="shared" ca="1" si="38"/>
        <v>N</v>
      </c>
      <c r="K22" s="148" t="str">
        <f t="shared" ca="1" si="38"/>
        <v>-</v>
      </c>
      <c r="L22" s="148" t="str">
        <f t="shared" ca="1" si="38"/>
        <v>-</v>
      </c>
      <c r="M22" s="148" t="str">
        <f t="shared" ca="1" si="38"/>
        <v>L</v>
      </c>
      <c r="N22" s="148" t="str">
        <f t="shared" ca="1" si="38"/>
        <v>L</v>
      </c>
      <c r="O22" s="148" t="str">
        <f t="shared" ca="1" si="38"/>
        <v>L</v>
      </c>
      <c r="P22" s="148" t="str">
        <f t="shared" ca="1" si="38"/>
        <v>M</v>
      </c>
      <c r="Q22" s="148" t="str">
        <f t="shared" ca="1" si="38"/>
        <v>M</v>
      </c>
      <c r="R22" s="148" t="str">
        <f t="shared" ca="1" si="38"/>
        <v>M</v>
      </c>
      <c r="S22" s="148" t="str">
        <f t="shared" ca="1" si="38"/>
        <v>M</v>
      </c>
      <c r="T22" s="148" t="str">
        <f t="shared" ca="1" si="38"/>
        <v>L</v>
      </c>
      <c r="U22" s="148" t="str">
        <f t="shared" ca="1" si="38"/>
        <v>M</v>
      </c>
      <c r="V22" s="148" t="str">
        <f t="shared" ca="1" si="38"/>
        <v>M</v>
      </c>
      <c r="W22" s="148" t="str">
        <f t="shared" ca="1" si="51"/>
        <v>M</v>
      </c>
      <c r="X22" s="148" t="str">
        <f t="shared" ca="1" si="51"/>
        <v>M</v>
      </c>
      <c r="Y22" s="148" t="str">
        <f t="shared" ca="1" si="51"/>
        <v>N</v>
      </c>
      <c r="Z22" s="148" t="str">
        <f t="shared" ca="1" si="51"/>
        <v>-</v>
      </c>
      <c r="AA22" s="148" t="str">
        <f t="shared" ca="1" si="51"/>
        <v>L</v>
      </c>
      <c r="AB22" s="148" t="str">
        <f t="shared" ca="1" si="51"/>
        <v>L</v>
      </c>
      <c r="AC22" s="148" t="str">
        <f t="shared" ca="1" si="51"/>
        <v>L</v>
      </c>
      <c r="AD22" s="148" t="str">
        <f t="shared" ca="1" si="51"/>
        <v>M</v>
      </c>
      <c r="AE22" s="148" t="str">
        <f t="shared" ca="1" si="51"/>
        <v>M</v>
      </c>
      <c r="AF22" s="148" t="str">
        <f t="shared" ca="1" si="51"/>
        <v>M</v>
      </c>
      <c r="AG22" s="148" t="str">
        <f t="shared" ca="1" si="51"/>
        <v>L</v>
      </c>
      <c r="AH22" s="148" t="str">
        <f t="shared" ca="1" si="51"/>
        <v>M</v>
      </c>
      <c r="AI22" s="148" t="str">
        <f t="shared" ca="1" si="51"/>
        <v>M</v>
      </c>
      <c r="AJ22" s="148" t="str">
        <f t="shared" ca="1" si="51"/>
        <v>M</v>
      </c>
      <c r="AK22" s="148" t="str">
        <f t="shared" ca="1" si="51"/>
        <v>L</v>
      </c>
      <c r="AL22" s="130"/>
      <c r="AM22" s="111">
        <f>VLOOKUP($E22,Plantilla!D:F,3,FALSE)</f>
        <v>1</v>
      </c>
      <c r="AN22" s="140">
        <f t="shared" ref="AN22:BC37" ca="1" si="52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16</v>
      </c>
      <c r="AO22" s="133">
        <f t="shared" ca="1" si="52"/>
        <v>0</v>
      </c>
      <c r="AP22" s="132">
        <f t="shared" ca="1" si="52"/>
        <v>3</v>
      </c>
      <c r="AQ22" s="133">
        <f t="shared" ca="1" si="52"/>
        <v>0</v>
      </c>
      <c r="AR22" s="132">
        <f t="shared" ca="1" si="52"/>
        <v>0</v>
      </c>
      <c r="AS22" s="133">
        <f t="shared" ca="1" si="52"/>
        <v>0</v>
      </c>
      <c r="AT22" s="132">
        <f t="shared" ca="1" si="52"/>
        <v>0</v>
      </c>
      <c r="AU22" s="133">
        <f t="shared" ca="1" si="52"/>
        <v>0</v>
      </c>
      <c r="AV22" s="132">
        <f t="shared" ca="1" si="52"/>
        <v>0</v>
      </c>
      <c r="AW22" s="133">
        <f t="shared" ca="1" si="52"/>
        <v>0</v>
      </c>
      <c r="AX22" s="132">
        <f t="shared" ca="1" si="52"/>
        <v>0</v>
      </c>
      <c r="AY22" s="133">
        <f t="shared" ca="1" si="52"/>
        <v>0</v>
      </c>
      <c r="AZ22" s="132">
        <f t="shared" ca="1" si="52"/>
        <v>0</v>
      </c>
      <c r="BA22" s="133">
        <f t="shared" ca="1" si="52"/>
        <v>0</v>
      </c>
      <c r="BB22" s="132">
        <f t="shared" ca="1" si="52"/>
        <v>0</v>
      </c>
      <c r="BC22" s="133">
        <f t="shared" ca="1" si="52"/>
        <v>0</v>
      </c>
      <c r="BD22" s="132">
        <f t="shared" ref="BD22:BJ60" ca="1" si="53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3"/>
        <v>0</v>
      </c>
      <c r="BF22" s="132">
        <f t="shared" ca="1" si="53"/>
        <v>0</v>
      </c>
      <c r="BG22" s="133">
        <f t="shared" ca="1" si="53"/>
        <v>0</v>
      </c>
      <c r="BH22" s="132">
        <f t="shared" ca="1" si="53"/>
        <v>0</v>
      </c>
      <c r="BI22" s="133">
        <f t="shared" ca="1" si="53"/>
        <v>0</v>
      </c>
      <c r="BJ22" s="132">
        <f t="shared" ca="1" si="53"/>
        <v>0</v>
      </c>
      <c r="BK22" s="110">
        <f t="shared" ca="1" si="40"/>
        <v>3</v>
      </c>
      <c r="BL22" s="110">
        <f t="shared" ca="1" si="41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42"/>
        <v>38.1</v>
      </c>
      <c r="BP22" s="195">
        <f t="shared" ca="1" si="43"/>
        <v>150.1</v>
      </c>
      <c r="BQ22" s="149">
        <f t="shared" ca="1" si="9"/>
        <v>37</v>
      </c>
      <c r="BR22" s="137">
        <f t="shared" ca="1" si="10"/>
        <v>0</v>
      </c>
      <c r="BS22" s="136">
        <f t="shared" ca="1" si="11"/>
        <v>11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0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4"/>
        <v>11</v>
      </c>
      <c r="CO22" s="110">
        <f t="shared" ca="1" si="32"/>
        <v>311.38</v>
      </c>
      <c r="CP22" s="110">
        <f t="shared" ca="1" si="33"/>
        <v>110</v>
      </c>
      <c r="CQ22" s="198">
        <f t="shared" ca="1" si="34"/>
        <v>139.69999999999999</v>
      </c>
      <c r="CR22" s="199">
        <f t="shared" ca="1" si="35"/>
        <v>451.08000000000004</v>
      </c>
      <c r="CS22" s="215">
        <f t="shared" ca="1" si="50"/>
        <v>31</v>
      </c>
      <c r="CT22" s="216">
        <f t="shared" ca="1" si="45"/>
        <v>0</v>
      </c>
      <c r="CU22" s="217">
        <f ca="1">INDEX(INDIRECT(CU$1),MATCH($E22,INDIRECT($BQ$2))) + (CS22*30)/[1]PATRÓN!$N$4 - CT22</f>
        <v>7.3972602739726021</v>
      </c>
      <c r="CV22" s="217">
        <f ca="1">(CS22*6)/PATRÓN!$N$4</f>
        <v>0.50958904109589043</v>
      </c>
      <c r="CW22" s="216">
        <f t="shared" ca="1" si="46"/>
        <v>0</v>
      </c>
      <c r="CX22" s="219">
        <f t="shared" ca="1" si="47"/>
        <v>0</v>
      </c>
      <c r="CY22" s="230">
        <f t="shared" ca="1" si="48"/>
        <v>0</v>
      </c>
      <c r="CZ22" s="227">
        <f ca="1">(PATRÓN!$A$5*(CS22-CT22))/(PATRÓN!$N$4-30)*AM22</f>
        <v>151.99253731343285</v>
      </c>
      <c r="DA22" s="211">
        <f t="shared" ca="1" si="36"/>
        <v>-1.8925373134328538</v>
      </c>
      <c r="DB22" s="211">
        <f t="shared" ca="1" si="49"/>
        <v>441.26865671641792</v>
      </c>
      <c r="DC22" s="212">
        <f t="shared" ca="1" si="37"/>
        <v>9.8113432835821186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38"/>
        <v>L</v>
      </c>
      <c r="H23" s="148" t="str">
        <f t="shared" ca="1" si="38"/>
        <v>L</v>
      </c>
      <c r="I23" s="148" t="str">
        <f t="shared" ca="1" si="38"/>
        <v>M</v>
      </c>
      <c r="J23" s="148" t="str">
        <f t="shared" ca="1" si="38"/>
        <v>M</v>
      </c>
      <c r="K23" s="148" t="str">
        <f t="shared" ca="1" si="38"/>
        <v>M</v>
      </c>
      <c r="L23" s="148" t="str">
        <f t="shared" ca="1" si="38"/>
        <v>M</v>
      </c>
      <c r="M23" s="338" t="s">
        <v>5</v>
      </c>
      <c r="N23" s="148" t="str">
        <f t="shared" ca="1" si="38"/>
        <v>M</v>
      </c>
      <c r="O23" s="148" t="str">
        <f t="shared" ca="1" si="38"/>
        <v>M</v>
      </c>
      <c r="P23" s="338" t="s">
        <v>32</v>
      </c>
      <c r="Q23" s="338" t="s">
        <v>140</v>
      </c>
      <c r="R23" s="148" t="str">
        <f t="shared" ca="1" si="38"/>
        <v>N</v>
      </c>
      <c r="S23" s="148" t="str">
        <f t="shared" ca="1" si="38"/>
        <v>-</v>
      </c>
      <c r="T23" s="148" t="str">
        <f t="shared" ca="1" si="38"/>
        <v>L</v>
      </c>
      <c r="U23" s="148" t="str">
        <f t="shared" ca="1" si="38"/>
        <v>L</v>
      </c>
      <c r="V23" s="148" t="str">
        <f t="shared" ca="1" si="38"/>
        <v>L</v>
      </c>
      <c r="W23" s="148" t="str">
        <f t="shared" ca="1" si="51"/>
        <v>M</v>
      </c>
      <c r="X23" s="148" t="str">
        <f t="shared" ca="1" si="51"/>
        <v>M</v>
      </c>
      <c r="Y23" s="148" t="s">
        <v>227</v>
      </c>
      <c r="Z23" s="148" t="str">
        <f t="shared" ca="1" si="51"/>
        <v>L</v>
      </c>
      <c r="AA23" s="148" t="str">
        <f t="shared" ca="1" si="51"/>
        <v>M</v>
      </c>
      <c r="AB23" s="148" t="str">
        <f t="shared" ca="1" si="51"/>
        <v>M</v>
      </c>
      <c r="AC23" s="148" t="str">
        <f t="shared" ca="1" si="51"/>
        <v>M</v>
      </c>
      <c r="AD23" s="148" t="str">
        <f t="shared" ca="1" si="51"/>
        <v>L</v>
      </c>
      <c r="AE23" s="148" t="str">
        <f t="shared" ca="1" si="51"/>
        <v>L</v>
      </c>
      <c r="AF23" s="148" t="str">
        <f t="shared" ca="1" si="51"/>
        <v>M</v>
      </c>
      <c r="AG23" s="148" t="s">
        <v>256</v>
      </c>
      <c r="AH23" s="148" t="str">
        <f t="shared" ca="1" si="51"/>
        <v>M</v>
      </c>
      <c r="AI23" s="148" t="str">
        <f t="shared" ca="1" si="51"/>
        <v>L</v>
      </c>
      <c r="AJ23" s="148" t="str">
        <f t="shared" ca="1" si="51"/>
        <v>L</v>
      </c>
      <c r="AK23" s="148" t="str">
        <f t="shared" ca="1" si="51"/>
        <v>M</v>
      </c>
      <c r="AL23" s="130"/>
      <c r="AM23" s="111">
        <f>VLOOKUP($E23,Plantilla!D:F,3,FALSE)</f>
        <v>1</v>
      </c>
      <c r="AN23" s="140">
        <f t="shared" ca="1" si="52"/>
        <v>15</v>
      </c>
      <c r="AO23" s="133">
        <f t="shared" ca="1" si="52"/>
        <v>0</v>
      </c>
      <c r="AP23" s="132">
        <f t="shared" ca="1" si="52"/>
        <v>2</v>
      </c>
      <c r="AQ23" s="133">
        <f t="shared" ca="1" si="52"/>
        <v>0</v>
      </c>
      <c r="AR23" s="132">
        <f t="shared" ca="1" si="52"/>
        <v>0</v>
      </c>
      <c r="AS23" s="133">
        <f t="shared" ca="1" si="52"/>
        <v>0</v>
      </c>
      <c r="AT23" s="132">
        <f t="shared" ca="1" si="52"/>
        <v>0</v>
      </c>
      <c r="AU23" s="133">
        <f t="shared" ca="1" si="52"/>
        <v>0</v>
      </c>
      <c r="AV23" s="132">
        <f t="shared" ca="1" si="52"/>
        <v>0</v>
      </c>
      <c r="AW23" s="133">
        <f t="shared" ca="1" si="52"/>
        <v>0</v>
      </c>
      <c r="AX23" s="132">
        <f t="shared" ca="1" si="52"/>
        <v>0</v>
      </c>
      <c r="AY23" s="133">
        <f t="shared" ca="1" si="52"/>
        <v>0</v>
      </c>
      <c r="AZ23" s="132">
        <f t="shared" ca="1" si="52"/>
        <v>0</v>
      </c>
      <c r="BA23" s="133">
        <f t="shared" ca="1" si="52"/>
        <v>0</v>
      </c>
      <c r="BB23" s="132">
        <f t="shared" ca="1" si="52"/>
        <v>0</v>
      </c>
      <c r="BC23" s="133">
        <f t="shared" ca="1" si="52"/>
        <v>0</v>
      </c>
      <c r="BD23" s="132">
        <f t="shared" ca="1" si="53"/>
        <v>2</v>
      </c>
      <c r="BE23" s="133">
        <f t="shared" ca="1" si="53"/>
        <v>0</v>
      </c>
      <c r="BF23" s="132">
        <f t="shared" ca="1" si="53"/>
        <v>0</v>
      </c>
      <c r="BG23" s="133">
        <f t="shared" ca="1" si="53"/>
        <v>0</v>
      </c>
      <c r="BH23" s="132">
        <f t="shared" ca="1" si="53"/>
        <v>0</v>
      </c>
      <c r="BI23" s="133">
        <f t="shared" ca="1" si="53"/>
        <v>0</v>
      </c>
      <c r="BJ23" s="132">
        <f t="shared" ca="1" si="53"/>
        <v>0</v>
      </c>
      <c r="BK23" s="110">
        <f t="shared" ca="1" si="40"/>
        <v>2</v>
      </c>
      <c r="BL23" s="110">
        <f t="shared" ca="1" si="41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120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20</v>
      </c>
      <c r="BO23" s="194">
        <f t="shared" ca="1" si="42"/>
        <v>25.4</v>
      </c>
      <c r="BP23" s="195">
        <f t="shared" ca="1" si="43"/>
        <v>145.4</v>
      </c>
      <c r="BQ23" s="149">
        <f t="shared" ca="1" si="9"/>
        <v>31</v>
      </c>
      <c r="BR23" s="137">
        <f t="shared" ca="1" si="10"/>
        <v>0</v>
      </c>
      <c r="BS23" s="136">
        <f t="shared" ca="1" si="11"/>
        <v>11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4"/>
        <v>11</v>
      </c>
      <c r="CO23" s="110">
        <f t="shared" ca="1" si="32"/>
        <v>304.24</v>
      </c>
      <c r="CP23" s="110">
        <f t="shared" ca="1" si="33"/>
        <v>110</v>
      </c>
      <c r="CQ23" s="198">
        <f t="shared" ca="1" si="34"/>
        <v>139.70000000000002</v>
      </c>
      <c r="CR23" s="199">
        <f t="shared" ca="1" si="35"/>
        <v>443.93999999999994</v>
      </c>
      <c r="CS23" s="215">
        <f t="shared" ca="1" si="50"/>
        <v>31</v>
      </c>
      <c r="CT23" s="216">
        <f t="shared" ca="1" si="45"/>
        <v>0</v>
      </c>
      <c r="CU23" s="217">
        <f ca="1">INDEX(INDIRECT(CU$1),MATCH($E23,INDIRECT($BQ$2))) + (CS23*30)/[1]PATRÓN!$N$4 - CT23</f>
        <v>7.3972602739726021</v>
      </c>
      <c r="CV23" s="217">
        <f ca="1">(CS23*6)/PATRÓN!$N$4</f>
        <v>0.50958904109589043</v>
      </c>
      <c r="CW23" s="216">
        <f t="shared" ca="1" si="46"/>
        <v>0</v>
      </c>
      <c r="CX23" s="219">
        <f t="shared" ca="1" si="47"/>
        <v>0</v>
      </c>
      <c r="CY23" s="230">
        <f t="shared" ca="1" si="48"/>
        <v>0</v>
      </c>
      <c r="CZ23" s="227">
        <f ca="1">(PATRÓN!$A$5*(CS23-CT23))/(PATRÓN!$N$4-30)*AM23</f>
        <v>151.99253731343285</v>
      </c>
      <c r="DA23" s="211">
        <f t="shared" ca="1" si="36"/>
        <v>-6.5925373134328424</v>
      </c>
      <c r="DB23" s="211">
        <f t="shared" ca="1" si="49"/>
        <v>441.26865671641792</v>
      </c>
      <c r="DC23" s="212">
        <f t="shared" ca="1" si="37"/>
        <v>2.6713432835820186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338" t="s">
        <v>4</v>
      </c>
      <c r="H24" s="338" t="s">
        <v>4</v>
      </c>
      <c r="I24" s="148" t="str">
        <f t="shared" ca="1" si="38"/>
        <v>M</v>
      </c>
      <c r="J24" s="275" t="s">
        <v>200</v>
      </c>
      <c r="K24" s="148" t="str">
        <f t="shared" ca="1" si="38"/>
        <v>N</v>
      </c>
      <c r="L24" s="148" t="str">
        <f t="shared" ca="1" si="38"/>
        <v>-</v>
      </c>
      <c r="M24" s="338" t="s">
        <v>4</v>
      </c>
      <c r="N24" s="338" t="s">
        <v>5</v>
      </c>
      <c r="O24" s="338" t="s">
        <v>5</v>
      </c>
      <c r="P24" s="148" t="str">
        <f t="shared" ca="1" si="38"/>
        <v>M</v>
      </c>
      <c r="Q24" s="148" t="str">
        <f t="shared" ca="1" si="38"/>
        <v>M</v>
      </c>
      <c r="R24" s="275" t="s">
        <v>200</v>
      </c>
      <c r="S24" s="148" t="str">
        <f t="shared" ca="1" si="38"/>
        <v>L</v>
      </c>
      <c r="T24" s="275" t="s">
        <v>200</v>
      </c>
      <c r="U24" s="148" t="str">
        <f t="shared" ref="G24:V38" ca="1" si="54">IF($B24&lt;&gt;0,INDIRECT(ADDRESS($B24+6,10+U$2,1,FALSE,"PATRÓN"),FALSE),"")</f>
        <v>M</v>
      </c>
      <c r="V24" s="148" t="str">
        <f t="shared" ca="1" si="54"/>
        <v>M</v>
      </c>
      <c r="W24" s="148" t="str">
        <f t="shared" ca="1" si="51"/>
        <v>L</v>
      </c>
      <c r="X24" s="338" t="s">
        <v>200</v>
      </c>
      <c r="Y24" s="275" t="s">
        <v>200</v>
      </c>
      <c r="Z24" s="148" t="str">
        <f t="shared" ca="1" si="51"/>
        <v>M</v>
      </c>
      <c r="AA24" s="148" t="str">
        <f t="shared" ca="1" si="51"/>
        <v>M</v>
      </c>
      <c r="AB24" s="148" t="str">
        <f t="shared" ca="1" si="51"/>
        <v>L</v>
      </c>
      <c r="AC24" s="148" t="str">
        <f t="shared" ca="1" si="51"/>
        <v>L</v>
      </c>
      <c r="AD24" s="337" t="s">
        <v>4</v>
      </c>
      <c r="AE24" s="275" t="s">
        <v>200</v>
      </c>
      <c r="AF24" s="275" t="s">
        <v>200</v>
      </c>
      <c r="AG24" s="148" t="str">
        <f t="shared" ca="1" si="51"/>
        <v>N</v>
      </c>
      <c r="AH24" s="148" t="str">
        <f t="shared" ca="1" si="51"/>
        <v>N</v>
      </c>
      <c r="AI24" s="148" t="str">
        <f t="shared" ca="1" si="51"/>
        <v>-</v>
      </c>
      <c r="AJ24" s="148" t="str">
        <f t="shared" ca="1" si="51"/>
        <v>-</v>
      </c>
      <c r="AK24" s="148" t="str">
        <f t="shared" ca="1" si="51"/>
        <v>L</v>
      </c>
      <c r="AL24" s="130"/>
      <c r="AM24" s="111">
        <f>VLOOKUP($E24,Plantilla!D:F,3,FALSE)</f>
        <v>1</v>
      </c>
      <c r="AN24" s="140">
        <f t="shared" ca="1" si="52"/>
        <v>9</v>
      </c>
      <c r="AO24" s="133">
        <f t="shared" ca="1" si="52"/>
        <v>0</v>
      </c>
      <c r="AP24" s="132">
        <f t="shared" ca="1" si="52"/>
        <v>3</v>
      </c>
      <c r="AQ24" s="133">
        <f t="shared" ca="1" si="52"/>
        <v>0</v>
      </c>
      <c r="AR24" s="132">
        <f t="shared" ca="1" si="52"/>
        <v>0</v>
      </c>
      <c r="AS24" s="133">
        <f t="shared" ca="1" si="52"/>
        <v>0</v>
      </c>
      <c r="AT24" s="132">
        <f t="shared" ca="1" si="52"/>
        <v>0</v>
      </c>
      <c r="AU24" s="133">
        <f t="shared" ca="1" si="52"/>
        <v>0</v>
      </c>
      <c r="AV24" s="132">
        <f t="shared" ca="1" si="52"/>
        <v>0</v>
      </c>
      <c r="AW24" s="133">
        <f t="shared" ca="1" si="52"/>
        <v>0</v>
      </c>
      <c r="AX24" s="132">
        <f t="shared" ca="1" si="52"/>
        <v>0</v>
      </c>
      <c r="AY24" s="133">
        <f t="shared" ca="1" si="52"/>
        <v>0</v>
      </c>
      <c r="AZ24" s="132">
        <f t="shared" ca="1" si="52"/>
        <v>0</v>
      </c>
      <c r="BA24" s="133">
        <f t="shared" ca="1" si="52"/>
        <v>7</v>
      </c>
      <c r="BB24" s="132">
        <f t="shared" ca="1" si="52"/>
        <v>0</v>
      </c>
      <c r="BC24" s="133">
        <f t="shared" ca="1" si="52"/>
        <v>0</v>
      </c>
      <c r="BD24" s="132">
        <f t="shared" ca="1" si="53"/>
        <v>0</v>
      </c>
      <c r="BE24" s="133">
        <f t="shared" ca="1" si="53"/>
        <v>0</v>
      </c>
      <c r="BF24" s="132">
        <f t="shared" ca="1" si="53"/>
        <v>0</v>
      </c>
      <c r="BG24" s="133">
        <f t="shared" ca="1" si="53"/>
        <v>0</v>
      </c>
      <c r="BH24" s="132">
        <f t="shared" ca="1" si="53"/>
        <v>0</v>
      </c>
      <c r="BI24" s="133">
        <f t="shared" ca="1" si="53"/>
        <v>0</v>
      </c>
      <c r="BJ24" s="132">
        <f t="shared" ca="1" si="53"/>
        <v>0</v>
      </c>
      <c r="BK24" s="110">
        <f t="shared" ca="1" si="40"/>
        <v>3</v>
      </c>
      <c r="BL24" s="110">
        <f t="shared" ca="1" si="41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97.86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30</v>
      </c>
      <c r="BO24" s="194">
        <f t="shared" ca="1" si="42"/>
        <v>38.1</v>
      </c>
      <c r="BP24" s="195">
        <f t="shared" ca="1" si="43"/>
        <v>135.96</v>
      </c>
      <c r="BQ24" s="149">
        <f t="shared" ca="1" si="9"/>
        <v>22</v>
      </c>
      <c r="BR24" s="137">
        <f t="shared" ca="1" si="10"/>
        <v>2</v>
      </c>
      <c r="BS24" s="136">
        <f t="shared" ca="1" si="11"/>
        <v>5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17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4"/>
        <v>5</v>
      </c>
      <c r="CO24" s="110">
        <f t="shared" ca="1" si="32"/>
        <v>335.16</v>
      </c>
      <c r="CP24" s="110">
        <f t="shared" ca="1" si="33"/>
        <v>50</v>
      </c>
      <c r="CQ24" s="198">
        <f t="shared" ca="1" si="34"/>
        <v>63.5</v>
      </c>
      <c r="CR24" s="199">
        <f t="shared" ca="1" si="35"/>
        <v>447.65999999999997</v>
      </c>
      <c r="CS24" s="215">
        <f t="shared" ca="1" si="50"/>
        <v>31</v>
      </c>
      <c r="CT24" s="216">
        <f t="shared" ca="1" si="45"/>
        <v>0</v>
      </c>
      <c r="CU24" s="217">
        <f ca="1">INDEX(INDIRECT(CU$1),MATCH($E24,INDIRECT($BQ$2))) + (CS24*30)/[1]PATRÓN!$N$4 - CT24</f>
        <v>7.3972602739726021</v>
      </c>
      <c r="CV24" s="217">
        <f ca="1">(CS24*6)/PATRÓN!$N$4</f>
        <v>0.50958904109589043</v>
      </c>
      <c r="CW24" s="216">
        <f t="shared" ca="1" si="46"/>
        <v>0</v>
      </c>
      <c r="CX24" s="219">
        <f t="shared" ca="1" si="47"/>
        <v>0</v>
      </c>
      <c r="CY24" s="230">
        <f t="shared" ca="1" si="48"/>
        <v>0</v>
      </c>
      <c r="CZ24" s="227">
        <f ca="1">(PATRÓN!$A$5*(CS24-CT24))/(PATRÓN!$N$4-30)*AM24</f>
        <v>151.99253731343285</v>
      </c>
      <c r="DA24" s="211">
        <f t="shared" ca="1" si="36"/>
        <v>-16.03253731343284</v>
      </c>
      <c r="DB24" s="211">
        <f t="shared" ca="1" si="49"/>
        <v>441.26865671641792</v>
      </c>
      <c r="DC24" s="212">
        <f t="shared" ca="1" si="37"/>
        <v>6.3913432835820458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50" t="str">
        <f>VLOOKUP(E25,Plantilla!D:E,2,FALSE)</f>
        <v>Marisa Gálvez Benites</v>
      </c>
      <c r="G25" s="338" t="s">
        <v>5</v>
      </c>
      <c r="H25" s="338" t="s">
        <v>5</v>
      </c>
      <c r="I25" s="148" t="str">
        <f t="shared" ca="1" si="54"/>
        <v>M</v>
      </c>
      <c r="J25" s="148" t="str">
        <f t="shared" ca="1" si="54"/>
        <v>M</v>
      </c>
      <c r="K25" s="338" t="s">
        <v>4</v>
      </c>
      <c r="L25" s="338" t="s">
        <v>5</v>
      </c>
      <c r="M25" s="338" t="s">
        <v>4</v>
      </c>
      <c r="N25" s="338" t="s">
        <v>4</v>
      </c>
      <c r="O25" s="338" t="s">
        <v>4</v>
      </c>
      <c r="P25" s="338" t="s">
        <v>5</v>
      </c>
      <c r="Q25" s="337" t="s">
        <v>32</v>
      </c>
      <c r="R25" s="337" t="s">
        <v>140</v>
      </c>
      <c r="S25" s="337" t="s">
        <v>4</v>
      </c>
      <c r="T25" s="148" t="str">
        <f t="shared" ca="1" si="54"/>
        <v>M</v>
      </c>
      <c r="U25" s="148" t="str">
        <f t="shared" ca="1" si="54"/>
        <v>L</v>
      </c>
      <c r="V25" s="148" t="str">
        <f t="shared" ca="1" si="54"/>
        <v>L</v>
      </c>
      <c r="W25" s="148" t="str">
        <f t="shared" ca="1" si="51"/>
        <v>M</v>
      </c>
      <c r="X25" s="338" t="s">
        <v>4</v>
      </c>
      <c r="Y25" s="148" t="str">
        <f t="shared" ca="1" si="51"/>
        <v>M</v>
      </c>
      <c r="Z25" s="148" t="str">
        <f t="shared" ca="1" si="51"/>
        <v>N</v>
      </c>
      <c r="AA25" s="148" t="str">
        <f t="shared" ca="1" si="51"/>
        <v>N</v>
      </c>
      <c r="AB25" s="148" t="str">
        <f t="shared" ca="1" si="51"/>
        <v>-</v>
      </c>
      <c r="AC25" s="148" t="str">
        <f t="shared" ca="1" si="51"/>
        <v>-</v>
      </c>
      <c r="AD25" s="148" t="str">
        <f t="shared" ca="1" si="51"/>
        <v>L</v>
      </c>
      <c r="AE25" s="148" t="str">
        <f t="shared" ca="1" si="51"/>
        <v>M</v>
      </c>
      <c r="AF25" s="148" t="str">
        <f t="shared" ca="1" si="51"/>
        <v>M</v>
      </c>
      <c r="AG25" s="148" t="str">
        <f t="shared" ca="1" si="51"/>
        <v>M</v>
      </c>
      <c r="AH25" s="148" t="str">
        <f t="shared" ca="1" si="51"/>
        <v>M</v>
      </c>
      <c r="AI25" s="148" t="str">
        <f t="shared" ca="1" si="51"/>
        <v>N</v>
      </c>
      <c r="AJ25" s="148" t="str">
        <f t="shared" ca="1" si="51"/>
        <v>N</v>
      </c>
      <c r="AK25" s="148" t="str">
        <f t="shared" ca="1" si="51"/>
        <v>-</v>
      </c>
      <c r="AL25" s="130"/>
      <c r="AM25" s="111">
        <f>VLOOKUP($E25,Plantilla!D:F,3,FALSE)</f>
        <v>1</v>
      </c>
      <c r="AN25" s="140">
        <f t="shared" ca="1" si="52"/>
        <v>13</v>
      </c>
      <c r="AO25" s="133">
        <f t="shared" ca="1" si="52"/>
        <v>0</v>
      </c>
      <c r="AP25" s="132">
        <f t="shared" ca="1" si="52"/>
        <v>5</v>
      </c>
      <c r="AQ25" s="133">
        <f t="shared" ca="1" si="52"/>
        <v>0</v>
      </c>
      <c r="AR25" s="132">
        <f t="shared" ca="1" si="52"/>
        <v>0</v>
      </c>
      <c r="AS25" s="133">
        <f t="shared" ca="1" si="52"/>
        <v>0</v>
      </c>
      <c r="AT25" s="132">
        <f t="shared" ca="1" si="52"/>
        <v>0</v>
      </c>
      <c r="AU25" s="133">
        <f t="shared" ca="1" si="52"/>
        <v>0</v>
      </c>
      <c r="AV25" s="132">
        <f t="shared" ca="1" si="52"/>
        <v>0</v>
      </c>
      <c r="AW25" s="133">
        <f t="shared" ca="1" si="52"/>
        <v>0</v>
      </c>
      <c r="AX25" s="132">
        <f t="shared" ca="1" si="52"/>
        <v>0</v>
      </c>
      <c r="AY25" s="133">
        <f t="shared" ca="1" si="52"/>
        <v>0</v>
      </c>
      <c r="AZ25" s="132">
        <f t="shared" ca="1" si="52"/>
        <v>0</v>
      </c>
      <c r="BA25" s="133">
        <f t="shared" ca="1" si="52"/>
        <v>0</v>
      </c>
      <c r="BB25" s="132">
        <f t="shared" ca="1" si="52"/>
        <v>0</v>
      </c>
      <c r="BC25" s="133">
        <f t="shared" ca="1" si="52"/>
        <v>0</v>
      </c>
      <c r="BD25" s="132">
        <f t="shared" ca="1" si="53"/>
        <v>0</v>
      </c>
      <c r="BE25" s="133">
        <f t="shared" ca="1" si="53"/>
        <v>0</v>
      </c>
      <c r="BF25" s="132">
        <f t="shared" ca="1" si="53"/>
        <v>0</v>
      </c>
      <c r="BG25" s="133">
        <f t="shared" ca="1" si="53"/>
        <v>0</v>
      </c>
      <c r="BH25" s="132">
        <f t="shared" ca="1" si="53"/>
        <v>0</v>
      </c>
      <c r="BI25" s="133">
        <f t="shared" ca="1" si="53"/>
        <v>0</v>
      </c>
      <c r="BJ25" s="132">
        <f t="shared" ca="1" si="53"/>
        <v>0</v>
      </c>
      <c r="BK25" s="110">
        <f t="shared" ca="1" si="40"/>
        <v>5</v>
      </c>
      <c r="BL25" s="110">
        <f t="shared" ca="1" si="41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42"/>
        <v>63.5</v>
      </c>
      <c r="BP25" s="195">
        <f t="shared" ca="1" si="43"/>
        <v>154.5</v>
      </c>
      <c r="BQ25" s="149">
        <f t="shared" ca="1" si="9"/>
        <v>31</v>
      </c>
      <c r="BR25" s="137">
        <f t="shared" ca="1" si="10"/>
        <v>0</v>
      </c>
      <c r="BS25" s="136">
        <f t="shared" ca="1" si="11"/>
        <v>12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9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4"/>
        <v>12</v>
      </c>
      <c r="CO25" s="110">
        <f t="shared" ca="1" si="32"/>
        <v>269.32</v>
      </c>
      <c r="CP25" s="110">
        <f t="shared" ca="1" si="33"/>
        <v>120</v>
      </c>
      <c r="CQ25" s="198">
        <f t="shared" ca="1" si="34"/>
        <v>152.4</v>
      </c>
      <c r="CR25" s="199">
        <f t="shared" ca="1" si="35"/>
        <v>421.72</v>
      </c>
      <c r="CS25" s="215">
        <f t="shared" ca="1" si="50"/>
        <v>31</v>
      </c>
      <c r="CT25" s="216">
        <f t="shared" ca="1" si="45"/>
        <v>0</v>
      </c>
      <c r="CU25" s="217">
        <f ca="1">INDEX(INDIRECT(CU$1),MATCH($E25,INDIRECT($BQ$2))) + (CS25*30)/[1]PATRÓN!$N$4 - CT25</f>
        <v>7.3972602739726021</v>
      </c>
      <c r="CV25" s="217">
        <f ca="1">(CS25*6)/PATRÓN!$N$4</f>
        <v>0.50958904109589043</v>
      </c>
      <c r="CW25" s="216">
        <f t="shared" ca="1" si="46"/>
        <v>0</v>
      </c>
      <c r="CX25" s="219">
        <f t="shared" ca="1" si="47"/>
        <v>0</v>
      </c>
      <c r="CY25" s="230">
        <f t="shared" ca="1" si="48"/>
        <v>0</v>
      </c>
      <c r="CZ25" s="227">
        <f ca="1">(PATRÓN!$A$5*(CS25-CT25))/(PATRÓN!$N$4-30)*AM25</f>
        <v>151.99253731343285</v>
      </c>
      <c r="DA25" s="211">
        <f t="shared" ca="1" si="36"/>
        <v>2.5074626865671519</v>
      </c>
      <c r="DB25" s="211">
        <f t="shared" ca="1" si="49"/>
        <v>441.26865671641792</v>
      </c>
      <c r="DC25" s="212">
        <f t="shared" ca="1" si="37"/>
        <v>-19.548656716417895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4"/>
        <v>M</v>
      </c>
      <c r="H26" s="148" t="str">
        <f t="shared" ca="1" si="54"/>
        <v>M</v>
      </c>
      <c r="I26" s="148" t="str">
        <f t="shared" ca="1" si="54"/>
        <v>L</v>
      </c>
      <c r="J26" s="148" t="str">
        <f t="shared" ca="1" si="54"/>
        <v>L</v>
      </c>
      <c r="K26" s="148" t="str">
        <f t="shared" ca="1" si="54"/>
        <v>M</v>
      </c>
      <c r="L26" s="338" t="s">
        <v>4</v>
      </c>
      <c r="M26" s="373" t="s">
        <v>246</v>
      </c>
      <c r="N26" s="148" t="str">
        <f t="shared" ca="1" si="54"/>
        <v>L</v>
      </c>
      <c r="O26" s="148" t="str">
        <f t="shared" ca="1" si="54"/>
        <v>L</v>
      </c>
      <c r="P26" s="148" t="str">
        <f t="shared" ca="1" si="54"/>
        <v>M</v>
      </c>
      <c r="Q26" s="337" t="s">
        <v>4</v>
      </c>
      <c r="R26" s="148" t="str">
        <f t="shared" ca="1" si="54"/>
        <v>M</v>
      </c>
      <c r="S26" s="148" t="str">
        <f t="shared" ca="1" si="54"/>
        <v>N</v>
      </c>
      <c r="T26" s="148" t="str">
        <f t="shared" ca="1" si="54"/>
        <v>N</v>
      </c>
      <c r="U26" s="148" t="str">
        <f t="shared" ca="1" si="54"/>
        <v>-</v>
      </c>
      <c r="V26" s="148" t="str">
        <f t="shared" ca="1" si="54"/>
        <v>-</v>
      </c>
      <c r="W26" s="148" t="str">
        <f t="shared" ca="1" si="51"/>
        <v>L</v>
      </c>
      <c r="X26" s="148" t="str">
        <f t="shared" ca="1" si="51"/>
        <v>M</v>
      </c>
      <c r="Y26" s="148" t="str">
        <f t="shared" ca="1" si="51"/>
        <v>M</v>
      </c>
      <c r="Z26" s="148" t="s">
        <v>190</v>
      </c>
      <c r="AA26" s="148" t="s">
        <v>190</v>
      </c>
      <c r="AB26" s="148" t="str">
        <f t="shared" ca="1" si="51"/>
        <v>N</v>
      </c>
      <c r="AC26" s="148" t="str">
        <f t="shared" ca="1" si="51"/>
        <v>N</v>
      </c>
      <c r="AD26" s="148" t="str">
        <f t="shared" ca="1" si="51"/>
        <v>-</v>
      </c>
      <c r="AE26" s="148" t="str">
        <f t="shared" ca="1" si="51"/>
        <v>-</v>
      </c>
      <c r="AF26" s="148" t="str">
        <f t="shared" ca="1" si="51"/>
        <v>L</v>
      </c>
      <c r="AG26" s="275" t="s">
        <v>200</v>
      </c>
      <c r="AH26" s="148" t="str">
        <f t="shared" ca="1" si="51"/>
        <v>M</v>
      </c>
      <c r="AI26" s="148" t="str">
        <f t="shared" ca="1" si="51"/>
        <v>M</v>
      </c>
      <c r="AJ26" s="148" t="str">
        <f t="shared" ca="1" si="51"/>
        <v>M</v>
      </c>
      <c r="AK26" s="148" t="str">
        <f t="shared" ca="1" si="51"/>
        <v>N</v>
      </c>
      <c r="AL26" s="130"/>
      <c r="AM26" s="111">
        <f>VLOOKUP($E26,Plantilla!D:F,3,FALSE)</f>
        <v>1</v>
      </c>
      <c r="AN26" s="140">
        <f t="shared" ca="1" si="52"/>
        <v>10</v>
      </c>
      <c r="AO26" s="133">
        <f t="shared" ca="1" si="52"/>
        <v>0</v>
      </c>
      <c r="AP26" s="132">
        <f t="shared" ca="1" si="52"/>
        <v>5</v>
      </c>
      <c r="AQ26" s="133">
        <f t="shared" ca="1" si="52"/>
        <v>0</v>
      </c>
      <c r="AR26" s="132">
        <f t="shared" ca="1" si="52"/>
        <v>0</v>
      </c>
      <c r="AS26" s="133">
        <f t="shared" ca="1" si="52"/>
        <v>0</v>
      </c>
      <c r="AT26" s="132">
        <f t="shared" ca="1" si="52"/>
        <v>0</v>
      </c>
      <c r="AU26" s="133">
        <f t="shared" ca="1" si="52"/>
        <v>0</v>
      </c>
      <c r="AV26" s="132">
        <f t="shared" ca="1" si="52"/>
        <v>0</v>
      </c>
      <c r="AW26" s="133">
        <f t="shared" ca="1" si="52"/>
        <v>0</v>
      </c>
      <c r="AX26" s="132">
        <f t="shared" ca="1" si="52"/>
        <v>0</v>
      </c>
      <c r="AY26" s="133">
        <f t="shared" ca="1" si="52"/>
        <v>0</v>
      </c>
      <c r="AZ26" s="132">
        <f t="shared" ca="1" si="52"/>
        <v>0</v>
      </c>
      <c r="BA26" s="133">
        <f t="shared" ca="1" si="52"/>
        <v>1</v>
      </c>
      <c r="BB26" s="132">
        <f t="shared" ca="1" si="52"/>
        <v>0</v>
      </c>
      <c r="BC26" s="133">
        <f t="shared" ca="1" si="52"/>
        <v>0</v>
      </c>
      <c r="BD26" s="132">
        <f t="shared" ca="1" si="53"/>
        <v>2</v>
      </c>
      <c r="BE26" s="133">
        <f t="shared" ca="1" si="53"/>
        <v>0</v>
      </c>
      <c r="BF26" s="132">
        <f t="shared" ca="1" si="53"/>
        <v>0</v>
      </c>
      <c r="BG26" s="133">
        <f t="shared" ca="1" si="53"/>
        <v>0</v>
      </c>
      <c r="BH26" s="132">
        <f t="shared" ca="1" si="53"/>
        <v>0</v>
      </c>
      <c r="BI26" s="133">
        <f t="shared" ca="1" si="53"/>
        <v>0</v>
      </c>
      <c r="BJ26" s="132">
        <f t="shared" ca="1" si="53"/>
        <v>0</v>
      </c>
      <c r="BK26" s="110">
        <f t="shared" ca="1" si="40"/>
        <v>5</v>
      </c>
      <c r="BL26" s="110">
        <f t="shared" ca="1" si="41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89.98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50</v>
      </c>
      <c r="BO26" s="194">
        <f t="shared" ca="1" si="42"/>
        <v>63.5</v>
      </c>
      <c r="BP26" s="195">
        <f t="shared" ca="1" si="43"/>
        <v>153.48000000000002</v>
      </c>
      <c r="BQ26" s="149">
        <f t="shared" ca="1" si="9"/>
        <v>30</v>
      </c>
      <c r="BR26" s="137">
        <f t="shared" ca="1" si="10"/>
        <v>0</v>
      </c>
      <c r="BS26" s="136">
        <f t="shared" ca="1" si="11"/>
        <v>14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4"/>
        <v>14</v>
      </c>
      <c r="CO26" s="110">
        <f t="shared" ca="1" si="32"/>
        <v>229.98000000000002</v>
      </c>
      <c r="CP26" s="110">
        <f t="shared" ca="1" si="33"/>
        <v>140</v>
      </c>
      <c r="CQ26" s="198">
        <f t="shared" ca="1" si="34"/>
        <v>177.8</v>
      </c>
      <c r="CR26" s="199">
        <f t="shared" ca="1" si="35"/>
        <v>421.78</v>
      </c>
      <c r="CS26" s="215">
        <f t="shared" ca="1" si="50"/>
        <v>31</v>
      </c>
      <c r="CT26" s="216">
        <f t="shared" ca="1" si="45"/>
        <v>0</v>
      </c>
      <c r="CU26" s="217">
        <f ca="1">INDEX(INDIRECT(CU$1),MATCH($E26,INDIRECT($BQ$2))) + (CS26*30)/[1]PATRÓN!$N$4 - CT26</f>
        <v>7.3972602739726021</v>
      </c>
      <c r="CV26" s="217">
        <f ca="1">(CS26*6)/PATRÓN!$N$4</f>
        <v>0.50958904109589043</v>
      </c>
      <c r="CW26" s="216">
        <f t="shared" ca="1" si="46"/>
        <v>0</v>
      </c>
      <c r="CX26" s="219">
        <f t="shared" ca="1" si="47"/>
        <v>0</v>
      </c>
      <c r="CY26" s="230">
        <f t="shared" ca="1" si="48"/>
        <v>0</v>
      </c>
      <c r="CZ26" s="227">
        <f ca="1">(PATRÓN!$A$5*(CS26-CT26))/(PATRÓN!$N$4-30)*AM26</f>
        <v>151.99253731343285</v>
      </c>
      <c r="DA26" s="211">
        <f t="shared" ca="1" si="36"/>
        <v>1.4874626865671701</v>
      </c>
      <c r="DB26" s="211">
        <f t="shared" ca="1" si="49"/>
        <v>441.26865671641792</v>
      </c>
      <c r="DC26" s="212">
        <f t="shared" ca="1" si="37"/>
        <v>-19.48865671641795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275" t="s">
        <v>141</v>
      </c>
      <c r="H27" s="275" t="s">
        <v>141</v>
      </c>
      <c r="I27" s="275" t="s">
        <v>141</v>
      </c>
      <c r="J27" s="275" t="s">
        <v>141</v>
      </c>
      <c r="K27" s="275" t="s">
        <v>141</v>
      </c>
      <c r="L27" s="275" t="s">
        <v>141</v>
      </c>
      <c r="M27" s="275" t="s">
        <v>141</v>
      </c>
      <c r="N27" s="275" t="s">
        <v>141</v>
      </c>
      <c r="O27" s="275" t="s">
        <v>141</v>
      </c>
      <c r="P27" s="275" t="s">
        <v>141</v>
      </c>
      <c r="Q27" s="275" t="s">
        <v>141</v>
      </c>
      <c r="R27" s="275" t="s">
        <v>141</v>
      </c>
      <c r="S27" s="148" t="str">
        <f t="shared" ca="1" si="54"/>
        <v>T</v>
      </c>
      <c r="T27" s="148" t="str">
        <f t="shared" ca="1" si="54"/>
        <v>T</v>
      </c>
      <c r="U27" s="148" t="str">
        <f t="shared" ca="1" si="54"/>
        <v>L</v>
      </c>
      <c r="V27" s="148" t="str">
        <f t="shared" ca="1" si="54"/>
        <v>L</v>
      </c>
      <c r="W27" s="148" t="str">
        <f t="shared" ref="W27:AK41" ca="1" si="55">IF($B27&lt;&gt;0,INDIRECT(ADDRESS($B27+6,10+W$2,1,FALSE,"PATRÓN"),FALSE),"")</f>
        <v>T</v>
      </c>
      <c r="X27" s="148" t="str">
        <f t="shared" ca="1" si="55"/>
        <v>N</v>
      </c>
      <c r="Y27" s="148" t="str">
        <f t="shared" ca="1" si="55"/>
        <v>-</v>
      </c>
      <c r="Z27" s="148" t="str">
        <f t="shared" ca="1" si="55"/>
        <v>L</v>
      </c>
      <c r="AA27" s="148" t="str">
        <f t="shared" ca="1" si="55"/>
        <v>T</v>
      </c>
      <c r="AB27" s="148" t="str">
        <f t="shared" ca="1" si="55"/>
        <v>T</v>
      </c>
      <c r="AC27" s="148" t="str">
        <f t="shared" ca="1" si="55"/>
        <v>T</v>
      </c>
      <c r="AD27" s="148" t="str">
        <f t="shared" ca="1" si="55"/>
        <v>L</v>
      </c>
      <c r="AE27" s="148" t="str">
        <f t="shared" ca="1" si="55"/>
        <v>T</v>
      </c>
      <c r="AF27" s="148" t="str">
        <f t="shared" ca="1" si="55"/>
        <v>T</v>
      </c>
      <c r="AG27" s="148" t="str">
        <f t="shared" ca="1" si="55"/>
        <v>T</v>
      </c>
      <c r="AH27" s="148" t="str">
        <f t="shared" ca="1" si="55"/>
        <v>N</v>
      </c>
      <c r="AI27" s="148" t="str">
        <f t="shared" ca="1" si="55"/>
        <v>-</v>
      </c>
      <c r="AJ27" s="148" t="str">
        <f t="shared" ca="1" si="55"/>
        <v>L</v>
      </c>
      <c r="AK27" s="148" t="str">
        <f t="shared" ca="1" si="55"/>
        <v>T</v>
      </c>
      <c r="AL27" s="130"/>
      <c r="AM27" s="111">
        <f>VLOOKUP($E27,Plantilla!D:F,3,FALSE)</f>
        <v>1</v>
      </c>
      <c r="AN27" s="140">
        <f t="shared" ca="1" si="52"/>
        <v>0</v>
      </c>
      <c r="AO27" s="133">
        <f t="shared" ca="1" si="52"/>
        <v>10</v>
      </c>
      <c r="AP27" s="132">
        <f t="shared" ca="1" si="52"/>
        <v>2</v>
      </c>
      <c r="AQ27" s="133">
        <f t="shared" ca="1" si="52"/>
        <v>0</v>
      </c>
      <c r="AR27" s="132">
        <f t="shared" ca="1" si="52"/>
        <v>0</v>
      </c>
      <c r="AS27" s="133">
        <f t="shared" ca="1" si="52"/>
        <v>0</v>
      </c>
      <c r="AT27" s="132">
        <f t="shared" ca="1" si="52"/>
        <v>0</v>
      </c>
      <c r="AU27" s="133">
        <f t="shared" ca="1" si="52"/>
        <v>0</v>
      </c>
      <c r="AV27" s="132">
        <f t="shared" ca="1" si="52"/>
        <v>0</v>
      </c>
      <c r="AW27" s="133">
        <f t="shared" ca="1" si="52"/>
        <v>0</v>
      </c>
      <c r="AX27" s="132">
        <f t="shared" ca="1" si="52"/>
        <v>0</v>
      </c>
      <c r="AY27" s="133">
        <f t="shared" ca="1" si="52"/>
        <v>0</v>
      </c>
      <c r="AZ27" s="132">
        <f t="shared" ca="1" si="52"/>
        <v>0</v>
      </c>
      <c r="BA27" s="133">
        <f t="shared" ca="1" si="52"/>
        <v>12</v>
      </c>
      <c r="BB27" s="132">
        <f t="shared" ca="1" si="52"/>
        <v>0</v>
      </c>
      <c r="BC27" s="133">
        <f t="shared" ca="1" si="52"/>
        <v>0</v>
      </c>
      <c r="BD27" s="132">
        <f t="shared" ca="1" si="53"/>
        <v>0</v>
      </c>
      <c r="BE27" s="133">
        <f t="shared" ca="1" si="53"/>
        <v>0</v>
      </c>
      <c r="BF27" s="132">
        <f t="shared" ca="1" si="53"/>
        <v>0</v>
      </c>
      <c r="BG27" s="133">
        <f t="shared" ca="1" si="53"/>
        <v>0</v>
      </c>
      <c r="BH27" s="132">
        <f t="shared" ca="1" si="53"/>
        <v>0</v>
      </c>
      <c r="BI27" s="133">
        <f t="shared" ca="1" si="53"/>
        <v>0</v>
      </c>
      <c r="BJ27" s="132">
        <f t="shared" ca="1" si="53"/>
        <v>0</v>
      </c>
      <c r="BK27" s="110">
        <f t="shared" ca="1" si="40"/>
        <v>2</v>
      </c>
      <c r="BL27" s="110">
        <f t="shared" ca="1" si="41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129.76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20</v>
      </c>
      <c r="BO27" s="194">
        <f t="shared" ca="1" si="42"/>
        <v>25.4</v>
      </c>
      <c r="BP27" s="195">
        <f t="shared" ca="1" si="43"/>
        <v>155.16</v>
      </c>
      <c r="BQ27" s="149">
        <f t="shared" ca="1" si="9"/>
        <v>0</v>
      </c>
      <c r="BR27" s="137">
        <f t="shared" ca="1" si="10"/>
        <v>34</v>
      </c>
      <c r="BS27" s="136">
        <f t="shared" ca="1" si="11"/>
        <v>9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4"/>
        <v>9</v>
      </c>
      <c r="CO27" s="110">
        <f t="shared" ca="1" si="32"/>
        <v>312.7</v>
      </c>
      <c r="CP27" s="110">
        <f t="shared" ca="1" si="33"/>
        <v>90</v>
      </c>
      <c r="CQ27" s="198">
        <f t="shared" ca="1" si="34"/>
        <v>114.30000000000001</v>
      </c>
      <c r="CR27" s="199">
        <f t="shared" ca="1" si="35"/>
        <v>427</v>
      </c>
      <c r="CS27" s="215">
        <f t="shared" ca="1" si="50"/>
        <v>31</v>
      </c>
      <c r="CT27" s="216">
        <f t="shared" ca="1" si="45"/>
        <v>0</v>
      </c>
      <c r="CU27" s="217">
        <f ca="1">INDEX(INDIRECT(CU$1),MATCH($E27,INDIRECT($BQ$2))) + (CS27*30)/[1]PATRÓN!$N$4 - CT27</f>
        <v>7.3972602739726021</v>
      </c>
      <c r="CV27" s="217">
        <f ca="1">(CS27*6)/PATRÓN!$N$4</f>
        <v>0.50958904109589043</v>
      </c>
      <c r="CW27" s="216">
        <f t="shared" ca="1" si="46"/>
        <v>0</v>
      </c>
      <c r="CX27" s="219">
        <f t="shared" ca="1" si="47"/>
        <v>0</v>
      </c>
      <c r="CY27" s="230">
        <f t="shared" ca="1" si="48"/>
        <v>0</v>
      </c>
      <c r="CZ27" s="227">
        <f ca="1">(PATRÓN!$A$5*(CS27-CT27))/(PATRÓN!$N$4-30)*AM27</f>
        <v>151.99253731343285</v>
      </c>
      <c r="DA27" s="211">
        <f t="shared" ca="1" si="36"/>
        <v>3.1674626865671485</v>
      </c>
      <c r="DB27" s="211">
        <f t="shared" ca="1" si="49"/>
        <v>441.26865671641792</v>
      </c>
      <c r="DC27" s="212">
        <f t="shared" ca="1" si="37"/>
        <v>-14.268656716417922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275" t="s">
        <v>141</v>
      </c>
      <c r="H28" s="275" t="s">
        <v>141</v>
      </c>
      <c r="I28" s="275" t="s">
        <v>141</v>
      </c>
      <c r="J28" s="275" t="s">
        <v>141</v>
      </c>
      <c r="K28" s="275" t="s">
        <v>141</v>
      </c>
      <c r="L28" s="275" t="s">
        <v>141</v>
      </c>
      <c r="M28" s="275" t="s">
        <v>141</v>
      </c>
      <c r="N28" s="275" t="s">
        <v>141</v>
      </c>
      <c r="O28" s="275" t="s">
        <v>141</v>
      </c>
      <c r="P28" s="275" t="s">
        <v>141</v>
      </c>
      <c r="Q28" s="275" t="s">
        <v>141</v>
      </c>
      <c r="R28" s="275" t="s">
        <v>141</v>
      </c>
      <c r="S28" s="275" t="s">
        <v>141</v>
      </c>
      <c r="T28" s="275" t="s">
        <v>141</v>
      </c>
      <c r="U28" s="275" t="s">
        <v>141</v>
      </c>
      <c r="V28" s="275" t="s">
        <v>141</v>
      </c>
      <c r="W28" s="275" t="s">
        <v>141</v>
      </c>
      <c r="X28" s="275" t="s">
        <v>141</v>
      </c>
      <c r="Y28" s="275" t="s">
        <v>141</v>
      </c>
      <c r="Z28" s="275" t="s">
        <v>141</v>
      </c>
      <c r="AA28" s="275" t="s">
        <v>141</v>
      </c>
      <c r="AB28" s="275" t="s">
        <v>141</v>
      </c>
      <c r="AC28" s="275" t="s">
        <v>141</v>
      </c>
      <c r="AD28" s="275" t="s">
        <v>141</v>
      </c>
      <c r="AE28" s="275" t="s">
        <v>141</v>
      </c>
      <c r="AF28" s="275" t="s">
        <v>141</v>
      </c>
      <c r="AG28" s="275" t="s">
        <v>141</v>
      </c>
      <c r="AH28" s="275" t="s">
        <v>141</v>
      </c>
      <c r="AI28" s="275" t="s">
        <v>141</v>
      </c>
      <c r="AJ28" s="275" t="s">
        <v>141</v>
      </c>
      <c r="AK28" s="275" t="s">
        <v>141</v>
      </c>
      <c r="AL28" s="130"/>
      <c r="AM28" s="111">
        <f>VLOOKUP($E28,Plantilla!D:F,3,FALSE)</f>
        <v>1</v>
      </c>
      <c r="AN28" s="140">
        <f t="shared" ca="1" si="52"/>
        <v>0</v>
      </c>
      <c r="AO28" s="133">
        <f t="shared" ca="1" si="52"/>
        <v>0</v>
      </c>
      <c r="AP28" s="132">
        <f t="shared" ca="1" si="52"/>
        <v>0</v>
      </c>
      <c r="AQ28" s="133">
        <f t="shared" ca="1" si="52"/>
        <v>0</v>
      </c>
      <c r="AR28" s="132">
        <f t="shared" ca="1" si="52"/>
        <v>0</v>
      </c>
      <c r="AS28" s="133">
        <f t="shared" ca="1" si="52"/>
        <v>0</v>
      </c>
      <c r="AT28" s="132">
        <f t="shared" ca="1" si="52"/>
        <v>0</v>
      </c>
      <c r="AU28" s="133">
        <f t="shared" ca="1" si="52"/>
        <v>0</v>
      </c>
      <c r="AV28" s="132">
        <f t="shared" ca="1" si="52"/>
        <v>0</v>
      </c>
      <c r="AW28" s="133">
        <f t="shared" ca="1" si="52"/>
        <v>0</v>
      </c>
      <c r="AX28" s="132">
        <f t="shared" ca="1" si="52"/>
        <v>0</v>
      </c>
      <c r="AY28" s="133">
        <f t="shared" ca="1" si="52"/>
        <v>0</v>
      </c>
      <c r="AZ28" s="132">
        <f t="shared" ca="1" si="52"/>
        <v>0</v>
      </c>
      <c r="BA28" s="133">
        <f t="shared" ca="1" si="52"/>
        <v>31</v>
      </c>
      <c r="BB28" s="132">
        <f t="shared" ca="1" si="52"/>
        <v>0</v>
      </c>
      <c r="BC28" s="133">
        <f t="shared" ca="1" si="52"/>
        <v>0</v>
      </c>
      <c r="BD28" s="132">
        <f t="shared" ca="1" si="53"/>
        <v>0</v>
      </c>
      <c r="BE28" s="133">
        <f t="shared" ca="1" si="53"/>
        <v>0</v>
      </c>
      <c r="BF28" s="132">
        <f t="shared" ca="1" si="53"/>
        <v>0</v>
      </c>
      <c r="BG28" s="133">
        <f t="shared" ca="1" si="53"/>
        <v>0</v>
      </c>
      <c r="BH28" s="132">
        <f t="shared" ca="1" si="53"/>
        <v>0</v>
      </c>
      <c r="BI28" s="133">
        <f t="shared" ca="1" si="53"/>
        <v>0</v>
      </c>
      <c r="BJ28" s="132">
        <f t="shared" ca="1" si="53"/>
        <v>0</v>
      </c>
      <c r="BK28" s="110">
        <f t="shared" ca="1" si="40"/>
        <v>0</v>
      </c>
      <c r="BL28" s="110">
        <f t="shared" ca="1" si="41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154.38000000000002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42"/>
        <v>0</v>
      </c>
      <c r="BP28" s="195">
        <f t="shared" ca="1" si="43"/>
        <v>154.38000000000002</v>
      </c>
      <c r="BQ28" s="149">
        <f t="shared" ca="1" si="9"/>
        <v>0</v>
      </c>
      <c r="BR28" s="137">
        <f t="shared" ca="1" si="10"/>
        <v>0</v>
      </c>
      <c r="BS28" s="136">
        <f t="shared" ca="1" si="11"/>
        <v>0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4"/>
        <v>0</v>
      </c>
      <c r="CO28" s="110">
        <f t="shared" ca="1" si="32"/>
        <v>513.72</v>
      </c>
      <c r="CP28" s="110">
        <f t="shared" ca="1" si="33"/>
        <v>0</v>
      </c>
      <c r="CQ28" s="198">
        <f t="shared" ca="1" si="34"/>
        <v>0</v>
      </c>
      <c r="CR28" s="199">
        <f t="shared" ca="1" si="35"/>
        <v>513.72</v>
      </c>
      <c r="CS28" s="215">
        <f t="shared" si="50"/>
        <v>31</v>
      </c>
      <c r="CT28" s="216">
        <f t="shared" si="45"/>
        <v>0</v>
      </c>
      <c r="CU28" s="217">
        <f ca="1">INDEX(INDIRECT(CU$1),MATCH($E28,INDIRECT($BQ$2))) + (CS28*30)/[1]PATRÓN!$N$4 - CT28</f>
        <v>7.3972602739726021</v>
      </c>
      <c r="CV28" s="217">
        <f>(CS28*6)/PATRÓN!$N$4</f>
        <v>0.50958904109589043</v>
      </c>
      <c r="CW28" s="216">
        <f t="shared" ca="1" si="46"/>
        <v>0</v>
      </c>
      <c r="CX28" s="219">
        <f t="shared" si="47"/>
        <v>0</v>
      </c>
      <c r="CY28" s="230">
        <f t="shared" ca="1" si="48"/>
        <v>0</v>
      </c>
      <c r="CZ28" s="227">
        <f>(PATRÓN!$A$5*(CS28-CT28))/(PATRÓN!$N$4-30)*AM28</f>
        <v>151.99253731343285</v>
      </c>
      <c r="DA28" s="211">
        <f t="shared" ca="1" si="36"/>
        <v>2.3874626865671758</v>
      </c>
      <c r="DB28" s="211">
        <f t="shared" ca="1" si="49"/>
        <v>441.26865671641792</v>
      </c>
      <c r="DC28" s="212">
        <f t="shared" ca="1" si="37"/>
        <v>72.451343283582105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52"/>
        <v>0</v>
      </c>
      <c r="AO29" s="133">
        <f t="shared" ca="1" si="52"/>
        <v>0</v>
      </c>
      <c r="AP29" s="132">
        <f t="shared" ca="1" si="52"/>
        <v>0</v>
      </c>
      <c r="AQ29" s="133">
        <f t="shared" ca="1" si="52"/>
        <v>0</v>
      </c>
      <c r="AR29" s="132">
        <f t="shared" ca="1" si="52"/>
        <v>0</v>
      </c>
      <c r="AS29" s="133">
        <f t="shared" ca="1" si="52"/>
        <v>0</v>
      </c>
      <c r="AT29" s="132">
        <f t="shared" ca="1" si="52"/>
        <v>0</v>
      </c>
      <c r="AU29" s="133">
        <f t="shared" ca="1" si="52"/>
        <v>0</v>
      </c>
      <c r="AV29" s="132">
        <f t="shared" ca="1" si="52"/>
        <v>0</v>
      </c>
      <c r="AW29" s="133">
        <f t="shared" ca="1" si="52"/>
        <v>0</v>
      </c>
      <c r="AX29" s="132">
        <f t="shared" ca="1" si="52"/>
        <v>0</v>
      </c>
      <c r="AY29" s="133">
        <f t="shared" ca="1" si="52"/>
        <v>0</v>
      </c>
      <c r="AZ29" s="132">
        <f t="shared" ca="1" si="52"/>
        <v>0</v>
      </c>
      <c r="BA29" s="133">
        <f t="shared" ca="1" si="52"/>
        <v>31</v>
      </c>
      <c r="BB29" s="132">
        <f t="shared" ca="1" si="52"/>
        <v>0</v>
      </c>
      <c r="BC29" s="133">
        <f t="shared" ca="1" si="52"/>
        <v>0</v>
      </c>
      <c r="BD29" s="132">
        <f t="shared" ca="1" si="53"/>
        <v>0</v>
      </c>
      <c r="BE29" s="133">
        <f t="shared" ca="1" si="53"/>
        <v>0</v>
      </c>
      <c r="BF29" s="132">
        <f t="shared" ca="1" si="53"/>
        <v>0</v>
      </c>
      <c r="BG29" s="133">
        <f t="shared" ca="1" si="53"/>
        <v>0</v>
      </c>
      <c r="BH29" s="132">
        <f t="shared" ca="1" si="53"/>
        <v>0</v>
      </c>
      <c r="BI29" s="133">
        <f t="shared" ca="1" si="53"/>
        <v>0</v>
      </c>
      <c r="BJ29" s="132">
        <f t="shared" ca="1" si="53"/>
        <v>0</v>
      </c>
      <c r="BK29" s="110">
        <f t="shared" ca="1" si="40"/>
        <v>0</v>
      </c>
      <c r="BL29" s="110">
        <f t="shared" ca="1" si="41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2"/>
        <v>0</v>
      </c>
      <c r="BP29" s="195">
        <f t="shared" ca="1" si="43"/>
        <v>154.38000000000002</v>
      </c>
      <c r="BQ29" s="149">
        <f t="shared" ca="1" si="9"/>
        <v>0</v>
      </c>
      <c r="BR29" s="137">
        <f t="shared" ca="1" si="10"/>
        <v>0</v>
      </c>
      <c r="BS29" s="136">
        <f t="shared" ca="1" si="11"/>
        <v>0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90</v>
      </c>
      <c r="CE29" s="136">
        <f t="shared" ca="1" si="23"/>
        <v>0</v>
      </c>
      <c r="CF29" s="137">
        <f t="shared" ca="1" si="24"/>
        <v>0</v>
      </c>
      <c r="CG29" s="136">
        <f t="shared" ca="1" si="25"/>
        <v>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4"/>
        <v>0</v>
      </c>
      <c r="CO29" s="110">
        <f t="shared" ca="1" si="32"/>
        <v>448.20000000000005</v>
      </c>
      <c r="CP29" s="110">
        <f t="shared" ca="1" si="33"/>
        <v>0</v>
      </c>
      <c r="CQ29" s="198">
        <f t="shared" ca="1" si="34"/>
        <v>0</v>
      </c>
      <c r="CR29" s="199">
        <f t="shared" ca="1" si="35"/>
        <v>448.20000000000005</v>
      </c>
      <c r="CS29" s="215">
        <f t="shared" si="50"/>
        <v>31</v>
      </c>
      <c r="CT29" s="216">
        <f t="shared" si="45"/>
        <v>0</v>
      </c>
      <c r="CU29" s="217">
        <f ca="1">INDEX(INDIRECT(CU$1),MATCH($E29,INDIRECT($BQ$2))) + (CS29*30)/[1]PATRÓN!$N$4 - CT29</f>
        <v>7.3972602739726021</v>
      </c>
      <c r="CV29" s="217">
        <f>(CS29*6)/PATRÓN!$N$4</f>
        <v>0.50958904109589043</v>
      </c>
      <c r="CW29" s="216">
        <f t="shared" ca="1" si="46"/>
        <v>0</v>
      </c>
      <c r="CX29" s="219">
        <f t="shared" si="47"/>
        <v>0</v>
      </c>
      <c r="CY29" s="230">
        <f t="shared" ca="1" si="48"/>
        <v>0</v>
      </c>
      <c r="CZ29" s="227">
        <f>(PATRÓN!$A$5*(CS29-CT29))/(PATRÓN!$N$4-30)*AM29</f>
        <v>151.99253731343285</v>
      </c>
      <c r="DA29" s="211">
        <f t="shared" ca="1" si="36"/>
        <v>2.3874626865671758</v>
      </c>
      <c r="DB29" s="211">
        <f t="shared" ca="1" si="49"/>
        <v>441.26865671641792</v>
      </c>
      <c r="DC29" s="212">
        <f t="shared" ca="1" si="37"/>
        <v>6.9313432835821231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4"/>
        <v>T</v>
      </c>
      <c r="H30" s="148" t="str">
        <f t="shared" ca="1" si="54"/>
        <v>T</v>
      </c>
      <c r="I30" s="148" t="str">
        <f t="shared" ca="1" si="54"/>
        <v>L</v>
      </c>
      <c r="J30" s="148" t="str">
        <f t="shared" ca="1" si="54"/>
        <v>T</v>
      </c>
      <c r="K30" s="148" t="str">
        <f t="shared" ca="1" si="54"/>
        <v>T</v>
      </c>
      <c r="L30" s="148" t="str">
        <f t="shared" ca="1" si="54"/>
        <v>T</v>
      </c>
      <c r="M30" s="148" t="s">
        <v>31</v>
      </c>
      <c r="N30" s="338" t="s">
        <v>31</v>
      </c>
      <c r="O30" s="148" t="str">
        <f t="shared" ca="1" si="54"/>
        <v>L</v>
      </c>
      <c r="P30" s="148" t="str">
        <f t="shared" ca="1" si="54"/>
        <v>T</v>
      </c>
      <c r="Q30" s="338" t="s">
        <v>4</v>
      </c>
      <c r="R30" s="148" t="str">
        <f t="shared" ca="1" si="54"/>
        <v>T</v>
      </c>
      <c r="S30" s="148" t="s">
        <v>4</v>
      </c>
      <c r="T30" s="148" t="s">
        <v>31</v>
      </c>
      <c r="U30" s="148" t="str">
        <f t="shared" ca="1" si="54"/>
        <v>T</v>
      </c>
      <c r="V30" s="148" t="str">
        <f t="shared" ca="1" si="54"/>
        <v>T</v>
      </c>
      <c r="W30" s="148" t="str">
        <f t="shared" ca="1" si="55"/>
        <v>T</v>
      </c>
      <c r="X30" s="338" t="s">
        <v>31</v>
      </c>
      <c r="Y30" s="338" t="s">
        <v>4</v>
      </c>
      <c r="Z30" s="148" t="s">
        <v>31</v>
      </c>
      <c r="AA30" s="148" t="s">
        <v>31</v>
      </c>
      <c r="AB30" s="148" t="s">
        <v>4</v>
      </c>
      <c r="AC30" s="338" t="s">
        <v>31</v>
      </c>
      <c r="AD30" s="148" t="s">
        <v>31</v>
      </c>
      <c r="AE30" s="148" t="str">
        <f t="shared" ca="1" si="55"/>
        <v>T</v>
      </c>
      <c r="AF30" s="148" t="str">
        <f t="shared" ca="1" si="55"/>
        <v>T</v>
      </c>
      <c r="AG30" s="148" t="str">
        <f t="shared" ca="1" si="55"/>
        <v>L</v>
      </c>
      <c r="AH30" s="148" t="str">
        <f t="shared" ca="1" si="55"/>
        <v>T</v>
      </c>
      <c r="AI30" s="338" t="s">
        <v>4</v>
      </c>
      <c r="AJ30" s="148" t="str">
        <f t="shared" ca="1" si="55"/>
        <v>T</v>
      </c>
      <c r="AK30" s="148" t="s">
        <v>4</v>
      </c>
      <c r="AL30" s="130"/>
      <c r="AM30" s="111">
        <f>VLOOKUP($E30,Plantilla!D:F,3,FALSE)</f>
        <v>1</v>
      </c>
      <c r="AN30" s="140">
        <f t="shared" ca="1" si="52"/>
        <v>0</v>
      </c>
      <c r="AO30" s="133">
        <f t="shared" ca="1" si="52"/>
        <v>22</v>
      </c>
      <c r="AP30" s="132">
        <f t="shared" ca="1" si="52"/>
        <v>0</v>
      </c>
      <c r="AQ30" s="133">
        <f t="shared" ca="1" si="52"/>
        <v>0</v>
      </c>
      <c r="AR30" s="132">
        <f t="shared" ca="1" si="52"/>
        <v>0</v>
      </c>
      <c r="AS30" s="133">
        <f t="shared" ca="1" si="52"/>
        <v>0</v>
      </c>
      <c r="AT30" s="132">
        <f t="shared" ca="1" si="52"/>
        <v>0</v>
      </c>
      <c r="AU30" s="133">
        <f t="shared" ca="1" si="52"/>
        <v>0</v>
      </c>
      <c r="AV30" s="132">
        <f t="shared" ca="1" si="52"/>
        <v>0</v>
      </c>
      <c r="AW30" s="133">
        <f t="shared" ca="1" si="52"/>
        <v>0</v>
      </c>
      <c r="AX30" s="132">
        <f t="shared" ca="1" si="52"/>
        <v>0</v>
      </c>
      <c r="AY30" s="133">
        <f t="shared" ca="1" si="52"/>
        <v>0</v>
      </c>
      <c r="AZ30" s="132">
        <f t="shared" ca="1" si="52"/>
        <v>0</v>
      </c>
      <c r="BA30" s="133">
        <f t="shared" ca="1" si="52"/>
        <v>0</v>
      </c>
      <c r="BB30" s="132">
        <f t="shared" ca="1" si="52"/>
        <v>0</v>
      </c>
      <c r="BC30" s="133">
        <f t="shared" ca="1" si="52"/>
        <v>0</v>
      </c>
      <c r="BD30" s="132">
        <f t="shared" ca="1" si="53"/>
        <v>0</v>
      </c>
      <c r="BE30" s="133">
        <f t="shared" ca="1" si="53"/>
        <v>0</v>
      </c>
      <c r="BF30" s="132">
        <f t="shared" ca="1" si="53"/>
        <v>0</v>
      </c>
      <c r="BG30" s="133">
        <f t="shared" ca="1" si="53"/>
        <v>0</v>
      </c>
      <c r="BH30" s="132">
        <f t="shared" ca="1" si="53"/>
        <v>0</v>
      </c>
      <c r="BI30" s="133">
        <f t="shared" ca="1" si="53"/>
        <v>0</v>
      </c>
      <c r="BJ30" s="132">
        <f t="shared" ca="1" si="53"/>
        <v>0</v>
      </c>
      <c r="BK30" s="110">
        <f t="shared" ca="1" si="40"/>
        <v>0</v>
      </c>
      <c r="BL30" s="110">
        <f t="shared" ca="1" si="41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2"/>
        <v>0</v>
      </c>
      <c r="BP30" s="195">
        <f t="shared" ca="1" si="43"/>
        <v>154</v>
      </c>
      <c r="BQ30" s="149">
        <f t="shared" ca="1" si="9"/>
        <v>0</v>
      </c>
      <c r="BR30" s="137">
        <f t="shared" ca="1" si="10"/>
        <v>60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4"/>
        <v>0</v>
      </c>
      <c r="CO30" s="110">
        <f t="shared" ca="1" si="32"/>
        <v>442.44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442.44</v>
      </c>
      <c r="CS30" s="215">
        <f t="shared" ca="1" si="50"/>
        <v>31</v>
      </c>
      <c r="CT30" s="216">
        <f t="shared" ca="1" si="45"/>
        <v>0</v>
      </c>
      <c r="CU30" s="217">
        <f ca="1">INDEX(INDIRECT(CU$1),MATCH($E30,INDIRECT($BQ$2))) + (CS30*30)/[1]PATRÓN!$N$4 - CT30</f>
        <v>7.3972602739726021</v>
      </c>
      <c r="CV30" s="217">
        <f ca="1">(CS30*6)/PATRÓN!$N$4</f>
        <v>0.50958904109589043</v>
      </c>
      <c r="CW30" s="216">
        <f t="shared" ca="1" si="46"/>
        <v>0</v>
      </c>
      <c r="CX30" s="219">
        <f t="shared" ca="1" si="47"/>
        <v>0</v>
      </c>
      <c r="CY30" s="230">
        <f t="shared" ca="1" si="48"/>
        <v>0</v>
      </c>
      <c r="CZ30" s="227">
        <f ca="1">(PATRÓN!$A$5*(CS30-CT30))/(PATRÓN!$N$4-30)*AM30</f>
        <v>151.99253731343285</v>
      </c>
      <c r="DA30" s="211">
        <f t="shared" ca="1" si="36"/>
        <v>2.0074626865671519</v>
      </c>
      <c r="DB30" s="211">
        <f t="shared" ca="1" si="49"/>
        <v>441.26865671641792</v>
      </c>
      <c r="DC30" s="212">
        <f t="shared" ca="1" si="37"/>
        <v>1.1713432835820754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230</v>
      </c>
      <c r="G31" s="148" t="str">
        <f t="shared" ca="1" si="54"/>
        <v>-</v>
      </c>
      <c r="H31" s="148" t="str">
        <f t="shared" ca="1" si="54"/>
        <v>L</v>
      </c>
      <c r="I31" s="148" t="str">
        <f t="shared" ca="1" si="54"/>
        <v>T</v>
      </c>
      <c r="J31" s="148" t="str">
        <f t="shared" ca="1" si="54"/>
        <v>T</v>
      </c>
      <c r="K31" s="148" t="str">
        <f t="shared" ca="1" si="54"/>
        <v>T</v>
      </c>
      <c r="L31" s="148" t="str">
        <f t="shared" ca="1" si="54"/>
        <v>T</v>
      </c>
      <c r="M31" s="148" t="str">
        <f t="shared" ca="1" si="54"/>
        <v>L</v>
      </c>
      <c r="N31" s="338" t="s">
        <v>4</v>
      </c>
      <c r="O31" s="338" t="s">
        <v>4</v>
      </c>
      <c r="P31" s="148" t="str">
        <f t="shared" ca="1" si="54"/>
        <v>T</v>
      </c>
      <c r="Q31" s="338" t="s">
        <v>32</v>
      </c>
      <c r="R31" s="148" t="str">
        <f t="shared" ca="1" si="54"/>
        <v>N</v>
      </c>
      <c r="S31" s="337" t="s">
        <v>140</v>
      </c>
      <c r="T31" s="148" t="str">
        <f t="shared" ca="1" si="54"/>
        <v>-</v>
      </c>
      <c r="U31" s="337" t="s">
        <v>4</v>
      </c>
      <c r="V31" s="148" t="str">
        <f t="shared" ca="1" si="54"/>
        <v>L</v>
      </c>
      <c r="W31" s="148" t="str">
        <f t="shared" ca="1" si="55"/>
        <v>L</v>
      </c>
      <c r="X31" s="148" t="str">
        <f t="shared" ca="1" si="55"/>
        <v>T</v>
      </c>
      <c r="Y31" s="148" t="str">
        <f t="shared" ca="1" si="55"/>
        <v>T</v>
      </c>
      <c r="Z31" s="338" t="s">
        <v>31</v>
      </c>
      <c r="AA31" s="148" t="str">
        <f t="shared" ca="1" si="55"/>
        <v>T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N</v>
      </c>
      <c r="AE31" s="148" t="str">
        <f t="shared" ca="1" si="55"/>
        <v>-</v>
      </c>
      <c r="AF31" s="148" t="str">
        <f t="shared" ca="1" si="55"/>
        <v>L</v>
      </c>
      <c r="AG31" s="148" t="str">
        <f t="shared" ca="1" si="55"/>
        <v>T</v>
      </c>
      <c r="AH31" s="148" t="str">
        <f t="shared" ca="1" si="55"/>
        <v>T</v>
      </c>
      <c r="AI31" s="338" t="s">
        <v>31</v>
      </c>
      <c r="AJ31" s="338" t="s">
        <v>31</v>
      </c>
      <c r="AK31" s="148" t="str">
        <f t="shared" ca="1" si="55"/>
        <v>T</v>
      </c>
      <c r="AL31" s="130"/>
      <c r="AM31" s="111">
        <f>VLOOKUP($E31,Plantilla!D:F,3,FALSE)</f>
        <v>1</v>
      </c>
      <c r="AN31" s="140">
        <f t="shared" ca="1" si="52"/>
        <v>0</v>
      </c>
      <c r="AO31" s="133">
        <f t="shared" ca="1" si="52"/>
        <v>16</v>
      </c>
      <c r="AP31" s="132">
        <f t="shared" ca="1" si="52"/>
        <v>3</v>
      </c>
      <c r="AQ31" s="133">
        <f t="shared" ca="1" si="52"/>
        <v>0</v>
      </c>
      <c r="AR31" s="132">
        <f t="shared" ca="1" si="52"/>
        <v>0</v>
      </c>
      <c r="AS31" s="133">
        <f t="shared" ca="1" si="52"/>
        <v>0</v>
      </c>
      <c r="AT31" s="132">
        <f t="shared" ca="1" si="52"/>
        <v>0</v>
      </c>
      <c r="AU31" s="133">
        <f t="shared" ca="1" si="52"/>
        <v>0</v>
      </c>
      <c r="AV31" s="132">
        <f t="shared" ca="1" si="52"/>
        <v>0</v>
      </c>
      <c r="AW31" s="133">
        <f t="shared" ca="1" si="52"/>
        <v>0</v>
      </c>
      <c r="AX31" s="132">
        <f t="shared" ca="1" si="52"/>
        <v>0</v>
      </c>
      <c r="AY31" s="133">
        <f t="shared" ca="1" si="52"/>
        <v>0</v>
      </c>
      <c r="AZ31" s="132">
        <f t="shared" ca="1" si="52"/>
        <v>0</v>
      </c>
      <c r="BA31" s="133">
        <f t="shared" ca="1" si="52"/>
        <v>0</v>
      </c>
      <c r="BB31" s="132">
        <f t="shared" ca="1" si="52"/>
        <v>0</v>
      </c>
      <c r="BC31" s="133">
        <f t="shared" ca="1" si="52"/>
        <v>0</v>
      </c>
      <c r="BD31" s="132">
        <f t="shared" ca="1" si="53"/>
        <v>0</v>
      </c>
      <c r="BE31" s="133">
        <f t="shared" ca="1" si="53"/>
        <v>0</v>
      </c>
      <c r="BF31" s="132">
        <f t="shared" ca="1" si="53"/>
        <v>0</v>
      </c>
      <c r="BG31" s="133">
        <f t="shared" ca="1" si="53"/>
        <v>0</v>
      </c>
      <c r="BH31" s="132">
        <f t="shared" ca="1" si="53"/>
        <v>0</v>
      </c>
      <c r="BI31" s="133">
        <f t="shared" ca="1" si="53"/>
        <v>0</v>
      </c>
      <c r="BJ31" s="132">
        <f t="shared" ca="1" si="53"/>
        <v>0</v>
      </c>
      <c r="BK31" s="110">
        <f t="shared" ca="1" si="40"/>
        <v>3</v>
      </c>
      <c r="BL31" s="110">
        <f t="shared" ca="1" si="41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30</v>
      </c>
      <c r="BO31" s="194">
        <f t="shared" ca="1" si="42"/>
        <v>38.1</v>
      </c>
      <c r="BP31" s="195">
        <f t="shared" ca="1" si="43"/>
        <v>150.1</v>
      </c>
      <c r="BQ31" s="149">
        <f t="shared" ca="1" si="9"/>
        <v>0</v>
      </c>
      <c r="BR31" s="137">
        <f t="shared" ca="1" si="10"/>
        <v>43</v>
      </c>
      <c r="BS31" s="136">
        <f t="shared" ca="1" si="11"/>
        <v>11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0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4"/>
        <v>11</v>
      </c>
      <c r="CO31" s="110">
        <f t="shared" ca="1" si="32"/>
        <v>301</v>
      </c>
      <c r="CP31" s="110">
        <f t="shared" ca="1" si="33"/>
        <v>110</v>
      </c>
      <c r="CQ31" s="198">
        <f t="shared" ca="1" si="34"/>
        <v>139.69999999999999</v>
      </c>
      <c r="CR31" s="199">
        <f t="shared" ca="1" si="35"/>
        <v>440.70000000000005</v>
      </c>
      <c r="CS31" s="215">
        <f t="shared" ca="1" si="50"/>
        <v>31</v>
      </c>
      <c r="CT31" s="216">
        <f t="shared" ca="1" si="45"/>
        <v>0</v>
      </c>
      <c r="CU31" s="217">
        <f ca="1">INDEX(INDIRECT(CU$1),MATCH($E31,INDIRECT($BQ$2))) + (CS31*30)/[1]PATRÓN!$N$4 - CT31</f>
        <v>7.3972602739726021</v>
      </c>
      <c r="CV31" s="217">
        <f ca="1">(CS31*6)/PATRÓN!$N$4</f>
        <v>0.50958904109589043</v>
      </c>
      <c r="CW31" s="216">
        <f t="shared" ca="1" si="46"/>
        <v>0</v>
      </c>
      <c r="CX31" s="219">
        <f t="shared" ca="1" si="47"/>
        <v>0</v>
      </c>
      <c r="CY31" s="230">
        <f t="shared" ca="1" si="48"/>
        <v>0</v>
      </c>
      <c r="CZ31" s="227">
        <f ca="1">(PATRÓN!$A$5*(CS31-CT31))/(PATRÓN!$N$4-30)*AM31</f>
        <v>151.99253731343285</v>
      </c>
      <c r="DA31" s="211">
        <f t="shared" ca="1" si="36"/>
        <v>-1.8925373134328538</v>
      </c>
      <c r="DB31" s="211">
        <f t="shared" ca="1" si="49"/>
        <v>441.26865671641792</v>
      </c>
      <c r="DC31" s="212">
        <f t="shared" ca="1" si="37"/>
        <v>-0.56865671641787685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4"/>
        <v>T</v>
      </c>
      <c r="H32" s="148" t="str">
        <f t="shared" ca="1" si="54"/>
        <v>T</v>
      </c>
      <c r="I32" s="148" t="str">
        <f t="shared" ca="1" si="54"/>
        <v>T</v>
      </c>
      <c r="J32" s="148" t="s">
        <v>250</v>
      </c>
      <c r="K32" s="338" t="s">
        <v>140</v>
      </c>
      <c r="L32" s="148" t="str">
        <f t="shared" ca="1" si="54"/>
        <v>N</v>
      </c>
      <c r="M32" s="148" t="str">
        <f t="shared" ca="1" si="54"/>
        <v>-</v>
      </c>
      <c r="N32" s="148" t="str">
        <f t="shared" ca="1" si="54"/>
        <v>-</v>
      </c>
      <c r="O32" s="148" t="str">
        <f t="shared" ca="1" si="54"/>
        <v>L</v>
      </c>
      <c r="P32" s="148" t="str">
        <f t="shared" ca="1" si="54"/>
        <v>L</v>
      </c>
      <c r="Q32" s="148" t="str">
        <f t="shared" ca="1" si="54"/>
        <v>T</v>
      </c>
      <c r="R32" s="148" t="str">
        <f t="shared" ca="1" si="54"/>
        <v>T</v>
      </c>
      <c r="S32" s="148" t="str">
        <f t="shared" ca="1" si="54"/>
        <v>L</v>
      </c>
      <c r="T32" s="148" t="str">
        <f t="shared" ca="1" si="54"/>
        <v>T</v>
      </c>
      <c r="U32" s="148" t="str">
        <f t="shared" ca="1" si="54"/>
        <v>T</v>
      </c>
      <c r="V32" s="148" t="str">
        <f t="shared" ca="1" si="54"/>
        <v>T</v>
      </c>
      <c r="W32" s="148" t="str">
        <f t="shared" ca="1" si="55"/>
        <v>N</v>
      </c>
      <c r="X32" s="148" t="str">
        <f t="shared" ca="1" si="55"/>
        <v>-</v>
      </c>
      <c r="Y32" s="148" t="str">
        <f t="shared" ca="1" si="55"/>
        <v>L</v>
      </c>
      <c r="Z32" s="148" t="str">
        <f t="shared" ca="1" si="55"/>
        <v>T</v>
      </c>
      <c r="AA32" s="148" t="str">
        <f t="shared" ca="1" si="55"/>
        <v>T</v>
      </c>
      <c r="AB32" s="148" t="str">
        <f t="shared" ca="1" si="55"/>
        <v>L</v>
      </c>
      <c r="AC32" s="148" t="str">
        <f t="shared" ca="1" si="55"/>
        <v>L</v>
      </c>
      <c r="AD32" s="148" t="str">
        <f t="shared" ca="1" si="55"/>
        <v>T</v>
      </c>
      <c r="AE32" s="148" t="str">
        <f t="shared" ca="1" si="55"/>
        <v>T</v>
      </c>
      <c r="AF32" s="148" t="str">
        <f t="shared" ca="1" si="55"/>
        <v>T</v>
      </c>
      <c r="AG32" s="148" t="str">
        <f t="shared" ca="1" si="55"/>
        <v>T</v>
      </c>
      <c r="AH32" s="338" t="s">
        <v>32</v>
      </c>
      <c r="AI32" s="338" t="s">
        <v>140</v>
      </c>
      <c r="AJ32" s="148" t="str">
        <f t="shared" ca="1" si="55"/>
        <v>N</v>
      </c>
      <c r="AK32" s="148" t="str">
        <f t="shared" ca="1" si="55"/>
        <v>-</v>
      </c>
      <c r="AL32" s="130"/>
      <c r="AM32" s="111">
        <f>VLOOKUP($E32,Plantilla!D:F,3,FALSE)</f>
        <v>1</v>
      </c>
      <c r="AN32" s="140">
        <f t="shared" ca="1" si="52"/>
        <v>0</v>
      </c>
      <c r="AO32" s="133">
        <f t="shared" ca="1" si="52"/>
        <v>14</v>
      </c>
      <c r="AP32" s="132">
        <f t="shared" ca="1" si="52"/>
        <v>4</v>
      </c>
      <c r="AQ32" s="133">
        <f t="shared" ca="1" si="52"/>
        <v>0</v>
      </c>
      <c r="AR32" s="132">
        <f t="shared" ca="1" si="52"/>
        <v>0</v>
      </c>
      <c r="AS32" s="133">
        <f t="shared" ca="1" si="52"/>
        <v>0</v>
      </c>
      <c r="AT32" s="132">
        <f t="shared" ca="1" si="52"/>
        <v>0</v>
      </c>
      <c r="AU32" s="133">
        <f t="shared" ca="1" si="52"/>
        <v>0</v>
      </c>
      <c r="AV32" s="132">
        <f t="shared" ca="1" si="52"/>
        <v>0</v>
      </c>
      <c r="AW32" s="133">
        <f t="shared" ca="1" si="52"/>
        <v>0</v>
      </c>
      <c r="AX32" s="132">
        <f t="shared" ca="1" si="52"/>
        <v>0</v>
      </c>
      <c r="AY32" s="133">
        <f t="shared" ca="1" si="52"/>
        <v>0</v>
      </c>
      <c r="AZ32" s="132">
        <f t="shared" ca="1" si="52"/>
        <v>0</v>
      </c>
      <c r="BA32" s="133">
        <f t="shared" ca="1" si="52"/>
        <v>0</v>
      </c>
      <c r="BB32" s="132">
        <f t="shared" ca="1" si="52"/>
        <v>0</v>
      </c>
      <c r="BC32" s="133">
        <f t="shared" ca="1" si="52"/>
        <v>0</v>
      </c>
      <c r="BD32" s="132">
        <f t="shared" ca="1" si="53"/>
        <v>0</v>
      </c>
      <c r="BE32" s="133">
        <f t="shared" ca="1" si="53"/>
        <v>0</v>
      </c>
      <c r="BF32" s="132">
        <f t="shared" ca="1" si="53"/>
        <v>0</v>
      </c>
      <c r="BG32" s="133">
        <f t="shared" ca="1" si="53"/>
        <v>0</v>
      </c>
      <c r="BH32" s="132">
        <f t="shared" ca="1" si="53"/>
        <v>0</v>
      </c>
      <c r="BI32" s="133">
        <f t="shared" ca="1" si="53"/>
        <v>0</v>
      </c>
      <c r="BJ32" s="132">
        <f t="shared" ca="1" si="53"/>
        <v>0</v>
      </c>
      <c r="BK32" s="110">
        <f t="shared" ca="1" si="40"/>
        <v>5</v>
      </c>
      <c r="BL32" s="110">
        <f t="shared" ca="1" si="41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98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2"/>
        <v>50.8</v>
      </c>
      <c r="BP32" s="195">
        <f t="shared" ca="1" si="43"/>
        <v>148.80000000000001</v>
      </c>
      <c r="BQ32" s="149">
        <f t="shared" ca="1" si="9"/>
        <v>0</v>
      </c>
      <c r="BR32" s="137">
        <f t="shared" ca="1" si="10"/>
        <v>40</v>
      </c>
      <c r="BS32" s="136">
        <f t="shared" ca="1" si="11"/>
        <v>12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4"/>
        <v>14</v>
      </c>
      <c r="CO32" s="110">
        <f t="shared" ca="1" si="32"/>
        <v>280</v>
      </c>
      <c r="CP32" s="110">
        <f t="shared" ca="1" si="33"/>
        <v>120</v>
      </c>
      <c r="CQ32" s="198">
        <f t="shared" ca="1" si="34"/>
        <v>152.39999999999998</v>
      </c>
      <c r="CR32" s="199">
        <f t="shared" ca="1" si="35"/>
        <v>432.40000000000003</v>
      </c>
      <c r="CS32" s="215">
        <f t="shared" ca="1" si="50"/>
        <v>31</v>
      </c>
      <c r="CT32" s="216">
        <f t="shared" ca="1" si="45"/>
        <v>0</v>
      </c>
      <c r="CU32" s="217">
        <f ca="1">INDEX(INDIRECT(CU$1),MATCH($E32,INDIRECT($BQ$2))) + (CS32*30)/[1]PATRÓN!$N$4 - CT32</f>
        <v>7.3972602739726021</v>
      </c>
      <c r="CV32" s="217">
        <f ca="1">(CS32*6)/PATRÓN!$N$4</f>
        <v>0.50958904109589043</v>
      </c>
      <c r="CW32" s="216">
        <f t="shared" ca="1" si="46"/>
        <v>0</v>
      </c>
      <c r="CX32" s="219">
        <f t="shared" ca="1" si="47"/>
        <v>0</v>
      </c>
      <c r="CY32" s="230">
        <f t="shared" ca="1" si="48"/>
        <v>0</v>
      </c>
      <c r="CZ32" s="227">
        <f ca="1">(PATRÓN!$A$5*(CS32-CT32))/(PATRÓN!$N$4-30)*AM32</f>
        <v>151.99253731343285</v>
      </c>
      <c r="DA32" s="211">
        <f t="shared" ca="1" si="36"/>
        <v>-3.1925373134328368</v>
      </c>
      <c r="DB32" s="211">
        <f t="shared" ca="1" si="49"/>
        <v>441.26865671641792</v>
      </c>
      <c r="DC32" s="212">
        <f t="shared" ca="1" si="37"/>
        <v>-8.8686567164178882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148" t="s">
        <v>4</v>
      </c>
      <c r="H33" s="148" t="str">
        <f t="shared" ca="1" si="54"/>
        <v>L</v>
      </c>
      <c r="I33" s="148" t="str">
        <f t="shared" ca="1" si="54"/>
        <v>L</v>
      </c>
      <c r="J33" s="148" t="s">
        <v>69</v>
      </c>
      <c r="K33" s="148" t="s">
        <v>69</v>
      </c>
      <c r="L33" s="148" t="str">
        <f t="shared" ca="1" si="54"/>
        <v>L</v>
      </c>
      <c r="M33" s="338" t="s">
        <v>69</v>
      </c>
      <c r="N33" s="338" t="s">
        <v>4</v>
      </c>
      <c r="O33" s="148" t="s">
        <v>69</v>
      </c>
      <c r="P33" s="148" t="str">
        <f t="shared" ca="1" si="54"/>
        <v>N</v>
      </c>
      <c r="Q33" s="148" t="str">
        <f t="shared" ca="1" si="54"/>
        <v>-</v>
      </c>
      <c r="R33" s="148" t="str">
        <f t="shared" ca="1" si="54"/>
        <v>L</v>
      </c>
      <c r="S33" s="148" t="s">
        <v>4</v>
      </c>
      <c r="T33" s="148" t="s">
        <v>4</v>
      </c>
      <c r="U33" s="148" t="str">
        <f t="shared" ca="1" si="54"/>
        <v>L</v>
      </c>
      <c r="V33" s="148" t="str">
        <f t="shared" ca="1" si="54"/>
        <v>L</v>
      </c>
      <c r="W33" s="148" t="s">
        <v>69</v>
      </c>
      <c r="X33" s="148" t="s">
        <v>69</v>
      </c>
      <c r="Y33" s="148" t="s">
        <v>69</v>
      </c>
      <c r="Z33" s="337" t="s">
        <v>32</v>
      </c>
      <c r="AA33" s="337" t="s">
        <v>140</v>
      </c>
      <c r="AB33" s="337" t="s">
        <v>4</v>
      </c>
      <c r="AC33" s="148" t="str">
        <f t="shared" ca="1" si="55"/>
        <v>N</v>
      </c>
      <c r="AD33" s="148" t="str">
        <f t="shared" ca="1" si="55"/>
        <v>-</v>
      </c>
      <c r="AE33" s="148" t="s">
        <v>4</v>
      </c>
      <c r="AF33" s="148" t="str">
        <f t="shared" ca="1" si="55"/>
        <v>L</v>
      </c>
      <c r="AG33" s="148" t="s">
        <v>4</v>
      </c>
      <c r="AH33" s="148" t="s">
        <v>4</v>
      </c>
      <c r="AI33" s="148" t="str">
        <f t="shared" ca="1" si="55"/>
        <v>L</v>
      </c>
      <c r="AJ33" s="148" t="str">
        <f t="shared" ca="1" si="55"/>
        <v>L</v>
      </c>
      <c r="AK33" s="148" t="s">
        <v>69</v>
      </c>
      <c r="AL33" s="130"/>
      <c r="AM33" s="111">
        <f>VLOOKUP($E33,Plantilla!D:F,3,FALSE)</f>
        <v>1</v>
      </c>
      <c r="AN33" s="140">
        <f t="shared" ca="1" si="52"/>
        <v>0</v>
      </c>
      <c r="AO33" s="133">
        <f t="shared" ca="1" si="52"/>
        <v>0</v>
      </c>
      <c r="AP33" s="132">
        <f t="shared" ca="1" si="52"/>
        <v>3</v>
      </c>
      <c r="AQ33" s="133">
        <f t="shared" ca="1" si="52"/>
        <v>0</v>
      </c>
      <c r="AR33" s="132">
        <f t="shared" ca="1" si="52"/>
        <v>0</v>
      </c>
      <c r="AS33" s="133">
        <f t="shared" ca="1" si="52"/>
        <v>0</v>
      </c>
      <c r="AT33" s="132">
        <f t="shared" ca="1" si="52"/>
        <v>0</v>
      </c>
      <c r="AU33" s="133">
        <f t="shared" ca="1" si="52"/>
        <v>0</v>
      </c>
      <c r="AV33" s="132">
        <f t="shared" ca="1" si="52"/>
        <v>8</v>
      </c>
      <c r="AW33" s="133">
        <f t="shared" ca="1" si="52"/>
        <v>0</v>
      </c>
      <c r="AX33" s="132">
        <f t="shared" ca="1" si="52"/>
        <v>0</v>
      </c>
      <c r="AY33" s="133">
        <f t="shared" ca="1" si="52"/>
        <v>0</v>
      </c>
      <c r="AZ33" s="132">
        <f t="shared" ca="1" si="52"/>
        <v>0</v>
      </c>
      <c r="BA33" s="133">
        <f t="shared" ca="1" si="52"/>
        <v>0</v>
      </c>
      <c r="BB33" s="132">
        <f t="shared" ca="1" si="52"/>
        <v>0</v>
      </c>
      <c r="BC33" s="133">
        <f t="shared" ca="1" si="52"/>
        <v>0</v>
      </c>
      <c r="BD33" s="132">
        <f t="shared" ca="1" si="53"/>
        <v>0</v>
      </c>
      <c r="BE33" s="133">
        <f t="shared" ca="1" si="53"/>
        <v>0</v>
      </c>
      <c r="BF33" s="132">
        <f t="shared" ca="1" si="53"/>
        <v>0</v>
      </c>
      <c r="BG33" s="133">
        <f t="shared" ca="1" si="53"/>
        <v>0</v>
      </c>
      <c r="BH33" s="132">
        <f t="shared" ca="1" si="53"/>
        <v>0</v>
      </c>
      <c r="BI33" s="133">
        <f t="shared" ca="1" si="53"/>
        <v>0</v>
      </c>
      <c r="BJ33" s="132">
        <f t="shared" ca="1" si="53"/>
        <v>0</v>
      </c>
      <c r="BK33" s="110">
        <f t="shared" ca="1" si="40"/>
        <v>3</v>
      </c>
      <c r="BL33" s="110">
        <f t="shared" ca="1" si="41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56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2"/>
        <v>38.1</v>
      </c>
      <c r="BP33" s="195">
        <f t="shared" ca="1" si="43"/>
        <v>94.1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11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19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4"/>
        <v>11</v>
      </c>
      <c r="CO33" s="110">
        <f t="shared" ca="1" si="32"/>
        <v>148</v>
      </c>
      <c r="CP33" s="110">
        <f t="shared" ca="1" si="33"/>
        <v>110</v>
      </c>
      <c r="CQ33" s="198">
        <f t="shared" ca="1" si="34"/>
        <v>139.69999999999999</v>
      </c>
      <c r="CR33" s="199">
        <f t="shared" ca="1" si="35"/>
        <v>287.7</v>
      </c>
      <c r="CS33" s="215">
        <f t="shared" ca="1" si="50"/>
        <v>31</v>
      </c>
      <c r="CT33" s="216">
        <f t="shared" ca="1" si="45"/>
        <v>0</v>
      </c>
      <c r="CU33" s="217">
        <f ca="1">INDEX(INDIRECT(CU$1),MATCH($E33,INDIRECT($BQ$2))) + (CS33*30)/[1]PATRÓN!$N$4 - CT33</f>
        <v>7.3972602739726021</v>
      </c>
      <c r="CV33" s="217">
        <f ca="1">(CS33*6)/PATRÓN!$N$4</f>
        <v>0.50958904109589043</v>
      </c>
      <c r="CW33" s="216">
        <f t="shared" ca="1" si="46"/>
        <v>0</v>
      </c>
      <c r="CX33" s="219">
        <f t="shared" ca="1" si="47"/>
        <v>0</v>
      </c>
      <c r="CY33" s="230">
        <f t="shared" ca="1" si="48"/>
        <v>0</v>
      </c>
      <c r="CZ33" s="227">
        <f ca="1">(PATRÓN!$A$5*(CS33-CT33))/(PATRÓN!$N$4-30)*AM33</f>
        <v>151.99253731343285</v>
      </c>
      <c r="DA33" s="211">
        <f t="shared" ca="1" si="36"/>
        <v>-57.892537313432854</v>
      </c>
      <c r="DB33" s="211">
        <f t="shared" ca="1" si="49"/>
        <v>441.26865671641792</v>
      </c>
      <c r="DC33" s="212">
        <f t="shared" ca="1" si="37"/>
        <v>-153.56865671641793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50" t="str">
        <f>VLOOKUP(E34,Plantilla!D:E,2,FALSE)</f>
        <v>Jessica Rubina Vilchez (ECH) (50%)</v>
      </c>
      <c r="G34" s="337" t="s">
        <v>4</v>
      </c>
      <c r="H34" s="148" t="s">
        <v>69</v>
      </c>
      <c r="I34" s="148" t="s">
        <v>235</v>
      </c>
      <c r="J34" s="148" t="s">
        <v>251</v>
      </c>
      <c r="K34" s="148" t="s">
        <v>251</v>
      </c>
      <c r="L34" s="148" t="s">
        <v>251</v>
      </c>
      <c r="M34" s="148" t="s">
        <v>251</v>
      </c>
      <c r="N34" s="148" t="str">
        <f t="shared" ca="1" si="54"/>
        <v>L</v>
      </c>
      <c r="O34" s="338" t="s">
        <v>69</v>
      </c>
      <c r="P34" s="148" t="s">
        <v>4</v>
      </c>
      <c r="Q34" s="148" t="s">
        <v>4</v>
      </c>
      <c r="R34" s="148" t="s">
        <v>4</v>
      </c>
      <c r="S34" s="148" t="s">
        <v>4</v>
      </c>
      <c r="T34" s="148" t="str">
        <f t="shared" ca="1" si="54"/>
        <v>L</v>
      </c>
      <c r="U34" s="148" t="str">
        <f t="shared" ca="1" si="54"/>
        <v>N</v>
      </c>
      <c r="V34" s="338" t="s">
        <v>140</v>
      </c>
      <c r="W34" s="338" t="s">
        <v>32</v>
      </c>
      <c r="X34" s="148" t="str">
        <f t="shared" ref="X34:AK34" ca="1" si="56">IF($B34&lt;&gt;0,INDIRECT(ADDRESS($B34+6,10+X$2,1,FALSE,"PATRÓN"),FALSE),"")</f>
        <v>-</v>
      </c>
      <c r="Y34" s="148" t="str">
        <f t="shared" ca="1" si="56"/>
        <v>L</v>
      </c>
      <c r="Z34" s="148" t="s">
        <v>4</v>
      </c>
      <c r="AA34" s="148" t="s">
        <v>4</v>
      </c>
      <c r="AB34" s="148" t="str">
        <f t="shared" ca="1" si="56"/>
        <v>L</v>
      </c>
      <c r="AC34" s="148" t="str">
        <f t="shared" ca="1" si="56"/>
        <v>L</v>
      </c>
      <c r="AD34" s="148" t="s">
        <v>4</v>
      </c>
      <c r="AE34" s="148" t="str">
        <f t="shared" ca="1" si="56"/>
        <v>N</v>
      </c>
      <c r="AF34" s="148" t="str">
        <f t="shared" ca="1" si="56"/>
        <v>-</v>
      </c>
      <c r="AG34" s="148" t="str">
        <f t="shared" ca="1" si="56"/>
        <v>L</v>
      </c>
      <c r="AH34" s="148" t="s">
        <v>4</v>
      </c>
      <c r="AI34" s="148" t="s">
        <v>69</v>
      </c>
      <c r="AJ34" s="338" t="s">
        <v>4</v>
      </c>
      <c r="AK34" s="148" t="str">
        <f t="shared" ca="1" si="56"/>
        <v>L</v>
      </c>
      <c r="AL34" s="130"/>
      <c r="AM34" s="111">
        <f>VLOOKUP($E34,Plantilla!D:F,3,FALSE)</f>
        <v>1</v>
      </c>
      <c r="AN34" s="140">
        <f t="shared" ca="1" si="52"/>
        <v>0</v>
      </c>
      <c r="AO34" s="133">
        <f t="shared" ca="1" si="52"/>
        <v>0</v>
      </c>
      <c r="AP34" s="132">
        <f t="shared" ca="1" si="52"/>
        <v>3</v>
      </c>
      <c r="AQ34" s="133">
        <f t="shared" ca="1" si="52"/>
        <v>0</v>
      </c>
      <c r="AR34" s="132">
        <f t="shared" ca="1" si="52"/>
        <v>0</v>
      </c>
      <c r="AS34" s="133">
        <f t="shared" ca="1" si="52"/>
        <v>0</v>
      </c>
      <c r="AT34" s="132">
        <f t="shared" ca="1" si="52"/>
        <v>0</v>
      </c>
      <c r="AU34" s="133">
        <f t="shared" ca="1" si="52"/>
        <v>0</v>
      </c>
      <c r="AV34" s="132">
        <f t="shared" ca="1" si="52"/>
        <v>3</v>
      </c>
      <c r="AW34" s="133">
        <f t="shared" ca="1" si="52"/>
        <v>0</v>
      </c>
      <c r="AX34" s="132">
        <f t="shared" ca="1" si="52"/>
        <v>0</v>
      </c>
      <c r="AY34" s="133">
        <f t="shared" ca="1" si="52"/>
        <v>0</v>
      </c>
      <c r="AZ34" s="132">
        <f t="shared" ca="1" si="52"/>
        <v>0</v>
      </c>
      <c r="BA34" s="133">
        <f t="shared" ca="1" si="52"/>
        <v>5</v>
      </c>
      <c r="BB34" s="132">
        <f t="shared" ca="1" si="52"/>
        <v>0</v>
      </c>
      <c r="BC34" s="133">
        <f t="shared" ca="1" si="52"/>
        <v>0</v>
      </c>
      <c r="BD34" s="132">
        <f t="shared" ca="1" si="53"/>
        <v>0</v>
      </c>
      <c r="BE34" s="133">
        <f t="shared" ca="1" si="53"/>
        <v>0</v>
      </c>
      <c r="BF34" s="132">
        <f t="shared" ca="1" si="53"/>
        <v>0</v>
      </c>
      <c r="BG34" s="133">
        <f t="shared" ca="1" si="53"/>
        <v>0</v>
      </c>
      <c r="BH34" s="132">
        <f t="shared" ca="1" si="53"/>
        <v>0</v>
      </c>
      <c r="BI34" s="133">
        <f t="shared" ca="1" si="53"/>
        <v>0</v>
      </c>
      <c r="BJ34" s="132">
        <f t="shared" ca="1" si="53"/>
        <v>0</v>
      </c>
      <c r="BK34" s="110">
        <f t="shared" ca="1" si="40"/>
        <v>3</v>
      </c>
      <c r="BL34" s="110">
        <f t="shared" ca="1" si="41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45.900000000000006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2"/>
        <v>38.1</v>
      </c>
      <c r="BP34" s="195">
        <f t="shared" ca="1" si="43"/>
        <v>84</v>
      </c>
      <c r="BQ34" s="149">
        <f t="shared" ca="1" si="9"/>
        <v>0</v>
      </c>
      <c r="BR34" s="137">
        <f t="shared" ca="1" si="10"/>
        <v>0</v>
      </c>
      <c r="BS34" s="136">
        <f t="shared" ca="1" si="11"/>
        <v>10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12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4"/>
        <v>11</v>
      </c>
      <c r="CO34" s="110">
        <f t="shared" ca="1" si="32"/>
        <v>115.9</v>
      </c>
      <c r="CP34" s="110">
        <f t="shared" ca="1" si="33"/>
        <v>100</v>
      </c>
      <c r="CQ34" s="198">
        <f t="shared" ca="1" si="34"/>
        <v>127</v>
      </c>
      <c r="CR34" s="199">
        <f t="shared" ca="1" si="35"/>
        <v>242.89999999999998</v>
      </c>
      <c r="CS34" s="215">
        <f t="shared" ca="1" si="50"/>
        <v>31</v>
      </c>
      <c r="CT34" s="216">
        <f t="shared" ca="1" si="45"/>
        <v>0</v>
      </c>
      <c r="CU34" s="217">
        <f ca="1">INDEX(INDIRECT(CU$1),MATCH($E34,INDIRECT($BQ$2))) + (CS34*30)/[1]PATRÓN!$N$4 - CT34</f>
        <v>7.3972602739726021</v>
      </c>
      <c r="CV34" s="217">
        <f ca="1">(CS34*6)/PATRÓN!$N$4</f>
        <v>0.50958904109589043</v>
      </c>
      <c r="CW34" s="216">
        <f t="shared" ca="1" si="46"/>
        <v>0</v>
      </c>
      <c r="CX34" s="219">
        <f t="shared" ca="1" si="47"/>
        <v>0</v>
      </c>
      <c r="CY34" s="230">
        <f t="shared" ca="1" si="48"/>
        <v>0</v>
      </c>
      <c r="CZ34" s="227">
        <f ca="1">(PATRÓN!$A$5*(CS34-CT34))/(PATRÓN!$N$4-30)*AM34</f>
        <v>151.99253731343285</v>
      </c>
      <c r="DA34" s="211">
        <f t="shared" ca="1" si="36"/>
        <v>-67.992537313432848</v>
      </c>
      <c r="DB34" s="211">
        <f t="shared" ca="1" si="49"/>
        <v>441.26865671641792</v>
      </c>
      <c r="DC34" s="212">
        <f t="shared" ca="1" si="37"/>
        <v>-198.36865671641795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222</v>
      </c>
      <c r="G35" s="275" t="s">
        <v>141</v>
      </c>
      <c r="H35" s="275" t="s">
        <v>141</v>
      </c>
      <c r="I35" s="275" t="s">
        <v>141</v>
      </c>
      <c r="J35" s="275" t="s">
        <v>141</v>
      </c>
      <c r="K35" s="275" t="s">
        <v>141</v>
      </c>
      <c r="L35" s="275" t="s">
        <v>141</v>
      </c>
      <c r="M35" s="275" t="s">
        <v>141</v>
      </c>
      <c r="N35" s="275" t="s">
        <v>141</v>
      </c>
      <c r="O35" s="275" t="s">
        <v>141</v>
      </c>
      <c r="P35" s="275" t="s">
        <v>141</v>
      </c>
      <c r="Q35" s="275" t="s">
        <v>141</v>
      </c>
      <c r="R35" s="275" t="s">
        <v>141</v>
      </c>
      <c r="S35" s="275" t="s">
        <v>141</v>
      </c>
      <c r="T35" s="275" t="s">
        <v>141</v>
      </c>
      <c r="U35" s="275" t="s">
        <v>141</v>
      </c>
      <c r="V35" s="275" t="s">
        <v>141</v>
      </c>
      <c r="W35" s="275" t="s">
        <v>141</v>
      </c>
      <c r="X35" s="275" t="s">
        <v>141</v>
      </c>
      <c r="Y35" s="275" t="s">
        <v>141</v>
      </c>
      <c r="Z35" s="275" t="s">
        <v>141</v>
      </c>
      <c r="AA35" s="275" t="s">
        <v>141</v>
      </c>
      <c r="AB35" s="275" t="s">
        <v>141</v>
      </c>
      <c r="AC35" s="275" t="s">
        <v>141</v>
      </c>
      <c r="AD35" s="275" t="s">
        <v>141</v>
      </c>
      <c r="AE35" s="275" t="s">
        <v>141</v>
      </c>
      <c r="AF35" s="275" t="s">
        <v>141</v>
      </c>
      <c r="AG35" s="275" t="s">
        <v>141</v>
      </c>
      <c r="AH35" s="344" t="s">
        <v>141</v>
      </c>
      <c r="AI35" s="148" t="s">
        <v>31</v>
      </c>
      <c r="AJ35" s="148" t="str">
        <f t="shared" ca="1" si="55"/>
        <v>L</v>
      </c>
      <c r="AK35" s="148" t="str">
        <f t="shared" ca="1" si="55"/>
        <v>T</v>
      </c>
      <c r="AL35" s="130"/>
      <c r="AM35" s="111">
        <f>VLOOKUP($E35,Plantilla!D:F,3,FALSE)</f>
        <v>1</v>
      </c>
      <c r="AN35" s="140">
        <f t="shared" ca="1" si="52"/>
        <v>0</v>
      </c>
      <c r="AO35" s="133">
        <f t="shared" ca="1" si="52"/>
        <v>2</v>
      </c>
      <c r="AP35" s="132">
        <f t="shared" ca="1" si="52"/>
        <v>0</v>
      </c>
      <c r="AQ35" s="133">
        <f t="shared" ca="1" si="52"/>
        <v>0</v>
      </c>
      <c r="AR35" s="132">
        <f t="shared" ca="1" si="52"/>
        <v>0</v>
      </c>
      <c r="AS35" s="133">
        <f t="shared" ca="1" si="52"/>
        <v>0</v>
      </c>
      <c r="AT35" s="132">
        <f t="shared" ca="1" si="52"/>
        <v>0</v>
      </c>
      <c r="AU35" s="133">
        <f t="shared" ca="1" si="52"/>
        <v>0</v>
      </c>
      <c r="AV35" s="132">
        <f t="shared" ca="1" si="52"/>
        <v>0</v>
      </c>
      <c r="AW35" s="133">
        <f t="shared" ca="1" si="52"/>
        <v>0</v>
      </c>
      <c r="AX35" s="132">
        <f t="shared" ca="1" si="52"/>
        <v>0</v>
      </c>
      <c r="AY35" s="133">
        <f t="shared" ca="1" si="52"/>
        <v>0</v>
      </c>
      <c r="AZ35" s="132">
        <f t="shared" ca="1" si="52"/>
        <v>0</v>
      </c>
      <c r="BA35" s="133">
        <f t="shared" ca="1" si="52"/>
        <v>28</v>
      </c>
      <c r="BB35" s="132">
        <f t="shared" ca="1" si="52"/>
        <v>0</v>
      </c>
      <c r="BC35" s="133">
        <f t="shared" ca="1" si="52"/>
        <v>0</v>
      </c>
      <c r="BD35" s="132">
        <f t="shared" ca="1" si="53"/>
        <v>0</v>
      </c>
      <c r="BE35" s="133">
        <f t="shared" ca="1" si="53"/>
        <v>0</v>
      </c>
      <c r="BF35" s="132">
        <f t="shared" ca="1" si="53"/>
        <v>0</v>
      </c>
      <c r="BG35" s="133">
        <f t="shared" ca="1" si="53"/>
        <v>0</v>
      </c>
      <c r="BH35" s="132">
        <f t="shared" ca="1" si="53"/>
        <v>0</v>
      </c>
      <c r="BI35" s="133">
        <f t="shared" ca="1" si="53"/>
        <v>0</v>
      </c>
      <c r="BJ35" s="132">
        <f t="shared" ca="1" si="53"/>
        <v>0</v>
      </c>
      <c r="BK35" s="110">
        <f t="shared" ca="1" si="40"/>
        <v>0</v>
      </c>
      <c r="BL35" s="110">
        <f t="shared" ca="1" si="41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153.44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2"/>
        <v>0</v>
      </c>
      <c r="BP35" s="195">
        <f t="shared" ca="1" si="43"/>
        <v>153.44</v>
      </c>
      <c r="BQ35" s="149">
        <f t="shared" ca="1" si="9"/>
        <v>1</v>
      </c>
      <c r="BR35" s="137">
        <f t="shared" ca="1" si="10"/>
        <v>3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4"/>
        <v>4</v>
      </c>
      <c r="CO35" s="110">
        <f t="shared" ca="1" si="32"/>
        <v>306.88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357.68</v>
      </c>
      <c r="CS35" s="215">
        <f t="shared" ca="1" si="50"/>
        <v>31</v>
      </c>
      <c r="CT35" s="216">
        <f t="shared" ca="1" si="45"/>
        <v>0</v>
      </c>
      <c r="CU35" s="217">
        <f ca="1">INDEX(INDIRECT(CU$1),MATCH($E35,INDIRECT($BQ$2))) + (CS35*30)/[1]PATRÓN!$N$4 - CT35</f>
        <v>6</v>
      </c>
      <c r="CV35" s="217">
        <f ca="1">(CS35*6)/PATRÓN!$N$4</f>
        <v>0.50958904109589043</v>
      </c>
      <c r="CW35" s="216">
        <f t="shared" ca="1" si="46"/>
        <v>0</v>
      </c>
      <c r="CX35" s="219">
        <f t="shared" ca="1" si="47"/>
        <v>0</v>
      </c>
      <c r="CY35" s="230">
        <f t="shared" ca="1" si="48"/>
        <v>0</v>
      </c>
      <c r="CZ35" s="227">
        <f ca="1">(PATRÓN!$A$5*(CS35-CT35))/(PATRÓN!$N$4-30)*AM35</f>
        <v>151.99253731343285</v>
      </c>
      <c r="DA35" s="211">
        <f t="shared" ca="1" si="36"/>
        <v>1.4474626865671496</v>
      </c>
      <c r="DB35" s="211">
        <f t="shared" ca="1" si="49"/>
        <v>357.91791044776119</v>
      </c>
      <c r="DC35" s="212">
        <f t="shared" ca="1" si="37"/>
        <v>-0.23791044776118042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338" t="s">
        <v>4</v>
      </c>
      <c r="H36" s="148" t="str">
        <f t="shared" ca="1" si="54"/>
        <v>N</v>
      </c>
      <c r="I36" s="148" t="str">
        <f t="shared" ca="1" si="54"/>
        <v>-</v>
      </c>
      <c r="J36" s="338" t="s">
        <v>4</v>
      </c>
      <c r="K36" s="338" t="s">
        <v>193</v>
      </c>
      <c r="L36" s="338" t="s">
        <v>4</v>
      </c>
      <c r="M36" s="338" t="s">
        <v>4</v>
      </c>
      <c r="N36" s="338" t="s">
        <v>211</v>
      </c>
      <c r="O36" s="338" t="s">
        <v>140</v>
      </c>
      <c r="P36" s="338" t="s">
        <v>4</v>
      </c>
      <c r="Q36" s="148" t="s">
        <v>32</v>
      </c>
      <c r="R36" s="338" t="s">
        <v>32</v>
      </c>
      <c r="S36" s="338" t="s">
        <v>140</v>
      </c>
      <c r="T36" s="338" t="s">
        <v>5</v>
      </c>
      <c r="U36" s="148" t="str">
        <f t="shared" ca="1" si="54"/>
        <v>T</v>
      </c>
      <c r="V36" s="148" t="str">
        <f t="shared" ca="1" si="54"/>
        <v>T</v>
      </c>
      <c r="W36" s="148" t="str">
        <f t="shared" ca="1" si="55"/>
        <v>L</v>
      </c>
      <c r="X36" s="338" t="s">
        <v>4</v>
      </c>
      <c r="Y36" s="338" t="s">
        <v>31</v>
      </c>
      <c r="Z36" s="337" t="s">
        <v>258</v>
      </c>
      <c r="AA36" s="338" t="s">
        <v>140</v>
      </c>
      <c r="AB36" s="338" t="s">
        <v>4</v>
      </c>
      <c r="AC36" s="148" t="str">
        <f t="shared" ca="1" si="55"/>
        <v>L</v>
      </c>
      <c r="AD36" s="148" t="str">
        <f t="shared" ca="1" si="55"/>
        <v>T</v>
      </c>
      <c r="AE36" s="148" t="str">
        <f t="shared" ca="1" si="55"/>
        <v>T</v>
      </c>
      <c r="AF36" s="338" t="s">
        <v>4</v>
      </c>
      <c r="AG36" s="337" t="s">
        <v>4</v>
      </c>
      <c r="AH36" s="148" t="str">
        <f t="shared" ca="1" si="55"/>
        <v>L</v>
      </c>
      <c r="AI36" s="148" t="str">
        <f t="shared" ca="1" si="55"/>
        <v>T</v>
      </c>
      <c r="AJ36" s="148" t="str">
        <f t="shared" ca="1" si="55"/>
        <v>T</v>
      </c>
      <c r="AK36" s="148" t="str">
        <f t="shared" ca="1" si="55"/>
        <v>T</v>
      </c>
      <c r="AL36" s="130"/>
      <c r="AM36" s="111">
        <f>VLOOKUP($E36,Plantilla!D:F,3,FALSE)</f>
        <v>1</v>
      </c>
      <c r="AN36" s="140">
        <f t="shared" ca="1" si="52"/>
        <v>1</v>
      </c>
      <c r="AO36" s="133">
        <f t="shared" ca="1" si="52"/>
        <v>9</v>
      </c>
      <c r="AP36" s="132">
        <f t="shared" ca="1" si="52"/>
        <v>5</v>
      </c>
      <c r="AQ36" s="133">
        <f t="shared" ca="1" si="52"/>
        <v>0</v>
      </c>
      <c r="AR36" s="132">
        <f t="shared" ca="1" si="52"/>
        <v>0</v>
      </c>
      <c r="AS36" s="133">
        <f t="shared" ca="1" si="52"/>
        <v>0</v>
      </c>
      <c r="AT36" s="132">
        <f t="shared" ca="1" si="52"/>
        <v>0</v>
      </c>
      <c r="AU36" s="133">
        <f t="shared" ca="1" si="52"/>
        <v>0</v>
      </c>
      <c r="AV36" s="132">
        <f t="shared" ca="1" si="52"/>
        <v>0</v>
      </c>
      <c r="AW36" s="133">
        <f t="shared" ca="1" si="52"/>
        <v>0</v>
      </c>
      <c r="AX36" s="132">
        <f t="shared" ca="1" si="52"/>
        <v>0</v>
      </c>
      <c r="AY36" s="133">
        <f t="shared" ca="1" si="52"/>
        <v>0</v>
      </c>
      <c r="AZ36" s="132">
        <f t="shared" ca="1" si="52"/>
        <v>0</v>
      </c>
      <c r="BA36" s="133">
        <f t="shared" ca="1" si="52"/>
        <v>0</v>
      </c>
      <c r="BB36" s="132">
        <f t="shared" ca="1" si="52"/>
        <v>0</v>
      </c>
      <c r="BC36" s="133">
        <f t="shared" ca="1" si="52"/>
        <v>0</v>
      </c>
      <c r="BD36" s="132">
        <f t="shared" ca="1" si="53"/>
        <v>0</v>
      </c>
      <c r="BE36" s="133">
        <f t="shared" ca="1" si="53"/>
        <v>0</v>
      </c>
      <c r="BF36" s="132">
        <f t="shared" ca="1" si="53"/>
        <v>0</v>
      </c>
      <c r="BG36" s="133">
        <f t="shared" ca="1" si="53"/>
        <v>0</v>
      </c>
      <c r="BH36" s="132">
        <f t="shared" ca="1" si="53"/>
        <v>0</v>
      </c>
      <c r="BI36" s="133">
        <f t="shared" ca="1" si="53"/>
        <v>0</v>
      </c>
      <c r="BJ36" s="132">
        <f t="shared" ca="1" si="53"/>
        <v>0</v>
      </c>
      <c r="BK36" s="110">
        <f t="shared" ca="1" si="40"/>
        <v>5</v>
      </c>
      <c r="BL36" s="110">
        <f t="shared" ca="1" si="41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70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50</v>
      </c>
      <c r="BO36" s="194">
        <f t="shared" ca="1" si="42"/>
        <v>63.5</v>
      </c>
      <c r="BP36" s="195">
        <f t="shared" ca="1" si="43"/>
        <v>133.5</v>
      </c>
      <c r="BQ36" s="149">
        <f t="shared" ca="1" si="9"/>
        <v>7</v>
      </c>
      <c r="BR36" s="137">
        <f t="shared" ca="1" si="10"/>
        <v>29</v>
      </c>
      <c r="BS36" s="136">
        <f t="shared" ca="1" si="11"/>
        <v>10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4"/>
        <v>10</v>
      </c>
      <c r="CO36" s="110">
        <f t="shared" ca="1" si="32"/>
        <v>282</v>
      </c>
      <c r="CP36" s="110">
        <f t="shared" ca="1" si="33"/>
        <v>100</v>
      </c>
      <c r="CQ36" s="198">
        <f t="shared" ca="1" si="34"/>
        <v>127</v>
      </c>
      <c r="CR36" s="199">
        <f t="shared" ca="1" si="35"/>
        <v>409</v>
      </c>
      <c r="CS36" s="215">
        <f t="shared" ca="1" si="50"/>
        <v>31</v>
      </c>
      <c r="CT36" s="216">
        <f t="shared" ca="1" si="45"/>
        <v>0</v>
      </c>
      <c r="CU36" s="217">
        <f ca="1">INDEX(INDIRECT(CU$1),MATCH($E36,INDIRECT($BQ$2))) + (CS36*30)/[1]PATRÓN!$N$4 - CT36</f>
        <v>7.3972602739726021</v>
      </c>
      <c r="CV36" s="217">
        <f ca="1">(CS36*6)/PATRÓN!$N$4</f>
        <v>0.50958904109589043</v>
      </c>
      <c r="CW36" s="216">
        <f t="shared" ca="1" si="46"/>
        <v>0</v>
      </c>
      <c r="CX36" s="219">
        <f t="shared" ca="1" si="47"/>
        <v>0</v>
      </c>
      <c r="CY36" s="230">
        <f t="shared" ca="1" si="48"/>
        <v>0</v>
      </c>
      <c r="CZ36" s="227">
        <f ca="1">(PATRÓN!$A$5*(CS36-CT36))/(PATRÓN!$N$4-30)*AM36</f>
        <v>151.99253731343285</v>
      </c>
      <c r="DA36" s="211">
        <f t="shared" ca="1" si="36"/>
        <v>-18.492537313432848</v>
      </c>
      <c r="DB36" s="211">
        <f t="shared" ca="1" si="49"/>
        <v>441.26865671641792</v>
      </c>
      <c r="DC36" s="212">
        <f t="shared" ca="1" si="37"/>
        <v>-32.268656716417922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4"/>
        <v>L</v>
      </c>
      <c r="H37" s="148" t="str">
        <f t="shared" ca="1" si="54"/>
        <v>L</v>
      </c>
      <c r="I37" s="148" t="s">
        <v>4</v>
      </c>
      <c r="J37" s="148" t="str">
        <f t="shared" ca="1" si="54"/>
        <v>N</v>
      </c>
      <c r="K37" s="148" t="str">
        <f t="shared" ca="1" si="54"/>
        <v>-</v>
      </c>
      <c r="L37" s="148" t="str">
        <f t="shared" ca="1" si="54"/>
        <v>L</v>
      </c>
      <c r="M37" s="337" t="s">
        <v>68</v>
      </c>
      <c r="N37" s="337" t="s">
        <v>4</v>
      </c>
      <c r="O37" s="148" t="s">
        <v>69</v>
      </c>
      <c r="P37" s="148" t="str">
        <f t="shared" ca="1" si="54"/>
        <v>L</v>
      </c>
      <c r="Q37" s="148" t="s">
        <v>4</v>
      </c>
      <c r="R37" s="148" t="s">
        <v>4</v>
      </c>
      <c r="S37" s="148" t="s">
        <v>4</v>
      </c>
      <c r="T37" s="337" t="s">
        <v>4</v>
      </c>
      <c r="U37" s="337" t="s">
        <v>4</v>
      </c>
      <c r="V37" s="148" t="str">
        <f t="shared" ca="1" si="54"/>
        <v>L</v>
      </c>
      <c r="W37" s="148" t="s">
        <v>4</v>
      </c>
      <c r="X37" s="148" t="s">
        <v>4</v>
      </c>
      <c r="Y37" s="337" t="s">
        <v>68</v>
      </c>
      <c r="Z37" s="337" t="s">
        <v>68</v>
      </c>
      <c r="AA37" s="148" t="str">
        <f t="shared" ca="1" si="55"/>
        <v>L</v>
      </c>
      <c r="AB37" s="337" t="s">
        <v>68</v>
      </c>
      <c r="AC37" s="337" t="s">
        <v>68</v>
      </c>
      <c r="AD37" s="148" t="s">
        <v>4</v>
      </c>
      <c r="AE37" s="148" t="s">
        <v>4</v>
      </c>
      <c r="AF37" s="148" t="str">
        <f t="shared" ca="1" si="55"/>
        <v>N</v>
      </c>
      <c r="AG37" s="148" t="str">
        <f t="shared" ca="1" si="55"/>
        <v>N</v>
      </c>
      <c r="AH37" s="148" t="str">
        <f t="shared" ca="1" si="55"/>
        <v>-</v>
      </c>
      <c r="AI37" s="148" t="str">
        <f t="shared" ca="1" si="55"/>
        <v>-</v>
      </c>
      <c r="AJ37" s="148" t="str">
        <f t="shared" ca="1" si="55"/>
        <v>L</v>
      </c>
      <c r="AK37" s="148" t="str">
        <f t="shared" ca="1" si="55"/>
        <v>L</v>
      </c>
      <c r="AL37" s="130"/>
      <c r="AM37" s="111">
        <f>VLOOKUP($E37,Plantilla!D:F,3,FALSE)</f>
        <v>1</v>
      </c>
      <c r="AN37" s="140">
        <f t="shared" ca="1" si="52"/>
        <v>0</v>
      </c>
      <c r="AO37" s="133">
        <f t="shared" ca="1" si="52"/>
        <v>0</v>
      </c>
      <c r="AP37" s="132">
        <f t="shared" ca="1" si="52"/>
        <v>3</v>
      </c>
      <c r="AQ37" s="133">
        <f t="shared" ca="1" si="52"/>
        <v>0</v>
      </c>
      <c r="AR37" s="132">
        <f t="shared" ca="1" si="52"/>
        <v>0</v>
      </c>
      <c r="AS37" s="133">
        <f t="shared" ca="1" si="52"/>
        <v>0</v>
      </c>
      <c r="AT37" s="132">
        <f t="shared" ca="1" si="52"/>
        <v>0</v>
      </c>
      <c r="AU37" s="133">
        <f t="shared" ca="1" si="52"/>
        <v>5</v>
      </c>
      <c r="AV37" s="132">
        <f t="shared" ca="1" si="52"/>
        <v>1</v>
      </c>
      <c r="AW37" s="133">
        <f t="shared" ca="1" si="52"/>
        <v>0</v>
      </c>
      <c r="AX37" s="132">
        <f t="shared" ca="1" si="52"/>
        <v>0</v>
      </c>
      <c r="AY37" s="133">
        <f t="shared" ca="1" si="52"/>
        <v>0</v>
      </c>
      <c r="AZ37" s="132">
        <f t="shared" ca="1" si="52"/>
        <v>0</v>
      </c>
      <c r="BA37" s="133">
        <f t="shared" ca="1" si="52"/>
        <v>0</v>
      </c>
      <c r="BB37" s="132">
        <f t="shared" ca="1" si="52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3"/>
        <v>0</v>
      </c>
      <c r="BF37" s="132">
        <f t="shared" ca="1" si="53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0"/>
        <v>3</v>
      </c>
      <c r="BL37" s="110">
        <f t="shared" ca="1" si="41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42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2"/>
        <v>38.1</v>
      </c>
      <c r="BP37" s="195">
        <f t="shared" ca="1" si="43"/>
        <v>80.099999999999994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11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4"/>
        <v>11</v>
      </c>
      <c r="CO37" s="110">
        <f t="shared" ca="1" si="32"/>
        <v>88.98</v>
      </c>
      <c r="CP37" s="110">
        <f t="shared" ca="1" si="33"/>
        <v>110</v>
      </c>
      <c r="CQ37" s="198">
        <f t="shared" ca="1" si="34"/>
        <v>139.69999999999999</v>
      </c>
      <c r="CR37" s="199">
        <f t="shared" ca="1" si="35"/>
        <v>228.68</v>
      </c>
      <c r="CS37" s="215">
        <f t="shared" ca="1" si="50"/>
        <v>31</v>
      </c>
      <c r="CT37" s="216">
        <f t="shared" ca="1" si="45"/>
        <v>0</v>
      </c>
      <c r="CU37" s="217">
        <f ca="1">INDEX(INDIRECT(CU$1),MATCH($E37,INDIRECT($BQ$2))) + (CS37*30)/[1]PATRÓN!$N$4 - CT37</f>
        <v>7.3972602739726021</v>
      </c>
      <c r="CV37" s="217">
        <f ca="1">(CS37*6)/PATRÓN!$N$4</f>
        <v>0.50958904109589043</v>
      </c>
      <c r="CW37" s="216">
        <f t="shared" ca="1" si="46"/>
        <v>0</v>
      </c>
      <c r="CX37" s="219">
        <f t="shared" ca="1" si="47"/>
        <v>0</v>
      </c>
      <c r="CY37" s="230">
        <f t="shared" ca="1" si="48"/>
        <v>0</v>
      </c>
      <c r="CZ37" s="227">
        <f ca="1">(PATRÓN!$A$5*(CS37-CT37))/(PATRÓN!$N$4-30)*AM37</f>
        <v>151.99253731343285</v>
      </c>
      <c r="DA37" s="211">
        <f t="shared" ca="1" si="36"/>
        <v>-71.892537313432854</v>
      </c>
      <c r="DB37" s="211">
        <f t="shared" ca="1" si="49"/>
        <v>441.26865671641792</v>
      </c>
      <c r="DC37" s="212">
        <f t="shared" ca="1" si="37"/>
        <v>-212.58865671641792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4"/>
        <v>T</v>
      </c>
      <c r="H38" s="148" t="str">
        <f t="shared" ca="1" si="54"/>
        <v>T</v>
      </c>
      <c r="I38" s="337" t="s">
        <v>32</v>
      </c>
      <c r="J38" s="337" t="s">
        <v>140</v>
      </c>
      <c r="K38" s="148" t="str">
        <f t="shared" ca="1" si="54"/>
        <v>T</v>
      </c>
      <c r="L38" s="337" t="s">
        <v>4</v>
      </c>
      <c r="M38" s="338" t="s">
        <v>4</v>
      </c>
      <c r="N38" s="338" t="s">
        <v>32</v>
      </c>
      <c r="O38" s="338" t="s">
        <v>140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T</v>
      </c>
      <c r="S38" s="148" t="str">
        <f t="shared" ca="1" si="54"/>
        <v>T</v>
      </c>
      <c r="T38" s="148" t="str">
        <f t="shared" ca="1" si="54"/>
        <v>L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5"/>
        <v>T</v>
      </c>
      <c r="X38" s="148" t="str">
        <f t="shared" ca="1" si="55"/>
        <v>T</v>
      </c>
      <c r="Y38" s="148" t="str">
        <f t="shared" ca="1" si="55"/>
        <v>N</v>
      </c>
      <c r="Z38" s="338" t="s">
        <v>140</v>
      </c>
      <c r="AA38" s="338" t="s">
        <v>32</v>
      </c>
      <c r="AB38" s="148" t="str">
        <f t="shared" ca="1" si="55"/>
        <v>-</v>
      </c>
      <c r="AC38" s="148" t="str">
        <f t="shared" ca="1" si="55"/>
        <v>L</v>
      </c>
      <c r="AD38" s="148" t="s">
        <v>252</v>
      </c>
      <c r="AE38" s="148" t="s">
        <v>252</v>
      </c>
      <c r="AF38" s="148" t="s">
        <v>252</v>
      </c>
      <c r="AG38" s="148" t="s">
        <v>252</v>
      </c>
      <c r="AH38" s="148" t="s">
        <v>252</v>
      </c>
      <c r="AI38" s="148" t="s">
        <v>252</v>
      </c>
      <c r="AJ38" s="148" t="s">
        <v>252</v>
      </c>
      <c r="AK38" s="148" t="s">
        <v>252</v>
      </c>
      <c r="AL38" s="130"/>
      <c r="AM38" s="111">
        <f>VLOOKUP($E38,Plantilla!D:F,3,FALSE)</f>
        <v>1</v>
      </c>
      <c r="AN38" s="140">
        <f t="shared" ref="AN38:BC53" ca="1" si="57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7"/>
        <v>11</v>
      </c>
      <c r="AP38" s="132">
        <f t="shared" ca="1" si="57"/>
        <v>4</v>
      </c>
      <c r="AQ38" s="133">
        <f t="shared" ca="1" si="57"/>
        <v>0</v>
      </c>
      <c r="AR38" s="132">
        <f t="shared" ca="1" si="57"/>
        <v>0</v>
      </c>
      <c r="AS38" s="133">
        <f t="shared" ca="1" si="57"/>
        <v>0</v>
      </c>
      <c r="AT38" s="132">
        <f t="shared" ca="1" si="57"/>
        <v>0</v>
      </c>
      <c r="AU38" s="133">
        <f t="shared" ca="1" si="57"/>
        <v>0</v>
      </c>
      <c r="AV38" s="132">
        <f t="shared" ca="1" si="57"/>
        <v>0</v>
      </c>
      <c r="AW38" s="133">
        <f t="shared" ca="1" si="57"/>
        <v>0</v>
      </c>
      <c r="AX38" s="132">
        <f t="shared" ca="1" si="57"/>
        <v>0</v>
      </c>
      <c r="AY38" s="133">
        <f t="shared" ca="1" si="57"/>
        <v>0</v>
      </c>
      <c r="AZ38" s="132">
        <f t="shared" ca="1" si="57"/>
        <v>0</v>
      </c>
      <c r="BA38" s="133">
        <f t="shared" ca="1" si="57"/>
        <v>0</v>
      </c>
      <c r="BB38" s="132">
        <f t="shared" ca="1" si="57"/>
        <v>0</v>
      </c>
      <c r="BC38" s="133">
        <f t="shared" ca="1" si="57"/>
        <v>0</v>
      </c>
      <c r="BD38" s="132">
        <f t="shared" ref="BD38:BD60" ca="1" si="58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8</v>
      </c>
      <c r="BE38" s="133">
        <f t="shared" ca="1" si="53"/>
        <v>0</v>
      </c>
      <c r="BF38" s="132">
        <f t="shared" ca="1" si="53"/>
        <v>0</v>
      </c>
      <c r="BG38" s="133">
        <f t="shared" ca="1" si="53"/>
        <v>0</v>
      </c>
      <c r="BH38" s="132">
        <f t="shared" ref="BH38:BH60" ca="1" si="59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3"/>
        <v>0</v>
      </c>
      <c r="BJ38" s="132">
        <f t="shared" ref="BJ38:BJ60" ca="1" si="60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0"/>
        <v>4</v>
      </c>
      <c r="BL38" s="110">
        <f t="shared" ca="1" si="41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137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2"/>
        <v>50.8</v>
      </c>
      <c r="BP38" s="195">
        <f t="shared" ca="1" si="43"/>
        <v>187.8</v>
      </c>
      <c r="BQ38" s="149">
        <f t="shared" ca="1" si="9"/>
        <v>0</v>
      </c>
      <c r="BR38" s="137">
        <f t="shared" ca="1" si="10"/>
        <v>36</v>
      </c>
      <c r="BS38" s="136">
        <f t="shared" ca="1" si="11"/>
        <v>12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9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4"/>
        <v>12</v>
      </c>
      <c r="CO38" s="110">
        <f t="shared" ca="1" si="32"/>
        <v>319.5</v>
      </c>
      <c r="CP38" s="110">
        <f t="shared" ca="1" si="33"/>
        <v>120</v>
      </c>
      <c r="CQ38" s="198">
        <f t="shared" ca="1" si="34"/>
        <v>152.39999999999998</v>
      </c>
      <c r="CR38" s="199">
        <f t="shared" ca="1" si="35"/>
        <v>471.90000000000003</v>
      </c>
      <c r="CS38" s="215">
        <f t="shared" ca="1" si="50"/>
        <v>31</v>
      </c>
      <c r="CT38" s="216">
        <f t="shared" ca="1" si="45"/>
        <v>0</v>
      </c>
      <c r="CU38" s="217">
        <f ca="1">INDEX(INDIRECT(CU$1),MATCH($E38,INDIRECT($BQ$2))) + (CS38*30)/[1]PATRÓN!$N$4 - CT38</f>
        <v>7.3972602739726021</v>
      </c>
      <c r="CV38" s="217">
        <f ca="1">(CS38*6)/PATRÓN!$N$4</f>
        <v>0.50958904109589043</v>
      </c>
      <c r="CW38" s="216">
        <f t="shared" ca="1" si="46"/>
        <v>0</v>
      </c>
      <c r="CX38" s="219">
        <f t="shared" ca="1" si="47"/>
        <v>0</v>
      </c>
      <c r="CY38" s="230">
        <f t="shared" ca="1" si="48"/>
        <v>0</v>
      </c>
      <c r="CZ38" s="227">
        <f ca="1">(PATRÓN!$A$5*(CS38-CT38))/(PATRÓN!$N$4-30)*AM38</f>
        <v>151.99253731343285</v>
      </c>
      <c r="DA38" s="211">
        <f t="shared" ca="1" si="36"/>
        <v>35.807462686567163</v>
      </c>
      <c r="DB38" s="211">
        <f t="shared" ca="1" si="49"/>
        <v>441.26865671641792</v>
      </c>
      <c r="DC38" s="212">
        <f t="shared" ca="1" si="37"/>
        <v>30.631343283582112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275" t="s">
        <v>141</v>
      </c>
      <c r="AA39" s="275" t="s">
        <v>141</v>
      </c>
      <c r="AB39" s="275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344" t="s">
        <v>141</v>
      </c>
      <c r="AH39" s="148" t="str">
        <f t="shared" ca="1" si="55"/>
        <v>T</v>
      </c>
      <c r="AI39" s="148" t="str">
        <f t="shared" ca="1" si="55"/>
        <v>L</v>
      </c>
      <c r="AJ39" s="148" t="str">
        <f t="shared" ca="1" si="55"/>
        <v>L</v>
      </c>
      <c r="AK39" s="148" t="str">
        <f t="shared" ca="1" si="55"/>
        <v>T</v>
      </c>
      <c r="AL39" s="130"/>
      <c r="AM39" s="111">
        <f>VLOOKUP($E39,Plantilla!D:F,3,FALSE)</f>
        <v>1</v>
      </c>
      <c r="AN39" s="140">
        <f t="shared" ca="1" si="57"/>
        <v>0</v>
      </c>
      <c r="AO39" s="133">
        <f t="shared" ca="1" si="57"/>
        <v>2</v>
      </c>
      <c r="AP39" s="132">
        <f t="shared" ca="1" si="57"/>
        <v>0</v>
      </c>
      <c r="AQ39" s="133">
        <f t="shared" ca="1" si="57"/>
        <v>0</v>
      </c>
      <c r="AR39" s="132">
        <f t="shared" ca="1" si="57"/>
        <v>0</v>
      </c>
      <c r="AS39" s="133">
        <f t="shared" ca="1" si="57"/>
        <v>0</v>
      </c>
      <c r="AT39" s="132">
        <f t="shared" ca="1" si="57"/>
        <v>0</v>
      </c>
      <c r="AU39" s="133">
        <f t="shared" ca="1" si="57"/>
        <v>0</v>
      </c>
      <c r="AV39" s="132">
        <f t="shared" ca="1" si="57"/>
        <v>0</v>
      </c>
      <c r="AW39" s="133">
        <f t="shared" ca="1" si="57"/>
        <v>0</v>
      </c>
      <c r="AX39" s="132">
        <f t="shared" ca="1" si="57"/>
        <v>0</v>
      </c>
      <c r="AY39" s="133">
        <f t="shared" ca="1" si="57"/>
        <v>0</v>
      </c>
      <c r="AZ39" s="132">
        <f t="shared" ca="1" si="57"/>
        <v>0</v>
      </c>
      <c r="BA39" s="133">
        <f t="shared" ca="1" si="57"/>
        <v>27</v>
      </c>
      <c r="BB39" s="132">
        <f t="shared" ca="1" si="57"/>
        <v>0</v>
      </c>
      <c r="BC39" s="133">
        <f t="shared" ca="1" si="57"/>
        <v>0</v>
      </c>
      <c r="BD39" s="132">
        <f t="shared" ca="1" si="58"/>
        <v>0</v>
      </c>
      <c r="BE39" s="133">
        <f t="shared" ca="1" si="53"/>
        <v>0</v>
      </c>
      <c r="BF39" s="132">
        <f t="shared" ca="1" si="53"/>
        <v>0</v>
      </c>
      <c r="BG39" s="133">
        <f t="shared" ca="1" si="53"/>
        <v>0</v>
      </c>
      <c r="BH39" s="132">
        <f t="shared" ca="1" si="59"/>
        <v>0</v>
      </c>
      <c r="BI39" s="133">
        <f t="shared" ca="1" si="53"/>
        <v>0</v>
      </c>
      <c r="BJ39" s="132">
        <f t="shared" ca="1" si="60"/>
        <v>0</v>
      </c>
      <c r="BK39" s="110">
        <f t="shared" ca="1" si="40"/>
        <v>0</v>
      </c>
      <c r="BL39" s="110">
        <f t="shared" ca="1" si="41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148.46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42"/>
        <v>0</v>
      </c>
      <c r="BP39" s="195">
        <f t="shared" ca="1" si="43"/>
        <v>148.46</v>
      </c>
      <c r="BQ39" s="149">
        <f t="shared" ref="BQ39:BQ60" ca="1" si="61">AN39+INDEX(INDIRECT(BQ$1),MATCH($E39,INDIRECT($BQ$2)))</f>
        <v>0</v>
      </c>
      <c r="BR39" s="137">
        <f t="shared" ref="BR39:BR60" ca="1" si="62">AO39+INDEX(INDIRECT(BR$1),MATCH($E39,INDIRECT($BQ$2)))</f>
        <v>2</v>
      </c>
      <c r="BS39" s="136">
        <f t="shared" ref="BS39:BS60" ca="1" si="63">AP39+INDEX(INDIRECT(BS$1),MATCH($E39,INDIRECT($BQ$2)))</f>
        <v>0</v>
      </c>
      <c r="BT39" s="137">
        <f t="shared" ref="BT39:BT60" ca="1" si="64">AQ39+INDEX(INDIRECT(BT$1),MATCH($E39,INDIRECT($BQ$2)))</f>
        <v>0</v>
      </c>
      <c r="BU39" s="136">
        <f t="shared" ref="BU39:BU60" ca="1" si="65">AR39+INDEX(INDIRECT(BU$1),MATCH($E39,INDIRECT($BQ$2)))</f>
        <v>0</v>
      </c>
      <c r="BV39" s="137">
        <f t="shared" ref="BV39:BV60" ca="1" si="66">AS39+INDEX(INDIRECT(BV$1),MATCH($E39,INDIRECT($BQ$2)))</f>
        <v>0</v>
      </c>
      <c r="BW39" s="136">
        <f t="shared" ref="BW39:BW60" ca="1" si="67">AT39+INDEX(INDIRECT(BW$1),MATCH($E39,INDIRECT($BQ$2)))</f>
        <v>0</v>
      </c>
      <c r="BX39" s="137">
        <f t="shared" ref="BX39:BX60" ca="1" si="68">AU39+INDEX(INDIRECT(BX$1),MATCH($E39,INDIRECT($BQ$2)))</f>
        <v>0</v>
      </c>
      <c r="BY39" s="136">
        <f t="shared" ref="BY39:BY60" ca="1" si="69">AV39+INDEX(INDIRECT(BY$1),MATCH($E39,INDIRECT($BQ$2)))</f>
        <v>0</v>
      </c>
      <c r="BZ39" s="137">
        <f t="shared" ref="BZ39:BZ60" ca="1" si="70">AW39+INDEX(INDIRECT(BZ$1),MATCH($E39,INDIRECT($BQ$2)))</f>
        <v>0</v>
      </c>
      <c r="CA39" s="136">
        <f t="shared" ref="CA39:CA60" ca="1" si="71">AX39+INDEX(INDIRECT(CA$1),MATCH($E39,INDIRECT($BQ$2)))</f>
        <v>0</v>
      </c>
      <c r="CB39" s="137">
        <f t="shared" ref="CB39:CB60" ca="1" si="72">AY39+INDEX(INDIRECT(CB$1),MATCH($E39,INDIRECT($BQ$2)))</f>
        <v>0</v>
      </c>
      <c r="CC39" s="136">
        <f t="shared" ref="CC39:CC60" ca="1" si="73">AZ39+INDEX(INDIRECT(CC$1),MATCH($E39,INDIRECT($BQ$2)))</f>
        <v>0</v>
      </c>
      <c r="CD39" s="137">
        <f t="shared" ref="CD39:CD60" ca="1" si="74">BA39+INDEX(INDIRECT(CD$1),MATCH($E39,INDIRECT($BQ$2)))</f>
        <v>86</v>
      </c>
      <c r="CE39" s="136">
        <f t="shared" ref="CE39:CE60" ca="1" si="75">BB39+INDEX(INDIRECT(CE$1),MATCH($E39,INDIRECT($BQ$2)))</f>
        <v>0</v>
      </c>
      <c r="CF39" s="137">
        <f t="shared" ref="CF39:CF60" ca="1" si="76">BC39+INDEX(INDIRECT(CF$1),MATCH($E39,INDIRECT($BQ$2)))</f>
        <v>0</v>
      </c>
      <c r="CG39" s="136">
        <f t="shared" ref="CG39:CG60" ca="1" si="77">BD39+INDEX(INDIRECT(CG$1),MATCH($E39,INDIRECT($BQ$2)))</f>
        <v>0</v>
      </c>
      <c r="CH39" s="137">
        <f t="shared" ref="CH39:CH60" ca="1" si="78">BE39+INDEX(INDIRECT(CH$1),MATCH($E39,INDIRECT($BQ$2)))</f>
        <v>0</v>
      </c>
      <c r="CI39" s="136">
        <f t="shared" ref="CI39:CI60" ca="1" si="79">BF39+INDEX(INDIRECT(CI$1),MATCH($E39,INDIRECT($BQ$2)))</f>
        <v>0</v>
      </c>
      <c r="CJ39" s="137">
        <f t="shared" ref="CJ39:CJ60" ca="1" si="80">BG39+INDEX(INDIRECT(CJ$1),MATCH($E39,INDIRECT($BQ$2)))</f>
        <v>0</v>
      </c>
      <c r="CK39" s="136">
        <f t="shared" ref="CK39:CK60" ca="1" si="81">BH39+INDEX(INDIRECT(CK$1),MATCH($E39,INDIRECT($BQ$2)))</f>
        <v>0</v>
      </c>
      <c r="CL39" s="137">
        <f t="shared" ref="CL39:CL60" ca="1" si="82">BI39+INDEX(INDIRECT(CL$1),MATCH($E39,INDIRECT($BQ$2)))</f>
        <v>0</v>
      </c>
      <c r="CM39" s="136">
        <f t="shared" ref="CM39:CM60" ca="1" si="83">BJ39+INDEX(INDIRECT(CM$1),MATCH($E39,INDIRECT($BQ$2)))</f>
        <v>0</v>
      </c>
      <c r="CN39" s="110">
        <f t="shared" ca="1" si="44"/>
        <v>0</v>
      </c>
      <c r="CO39" s="110">
        <f t="shared" ref="CO39:CO60" ca="1" si="84">BM39+INDEX(INDIRECT(CO$1),MATCH($E39,INDIRECT($BQ$2)))</f>
        <v>442.28000000000009</v>
      </c>
      <c r="CP39" s="110">
        <f t="shared" ref="CP39:CP60" ca="1" si="85">BN39+INDEX(INDIRECT(CP$1),MATCH($E39,INDIRECT($BQ$2)))</f>
        <v>0</v>
      </c>
      <c r="CQ39" s="198">
        <f t="shared" ref="CQ39:CQ60" ca="1" si="86">BO39+INDEX(INDIRECT(CQ$1),MATCH($E39,INDIRECT($BQ$2)))</f>
        <v>0</v>
      </c>
      <c r="CR39" s="199">
        <f t="shared" ref="CR39:CR60" ca="1" si="87">BP39+INDEX(INDIRECT(CR$1),MATCH($E39,INDIRECT($BQ$2)))</f>
        <v>442.28000000000009</v>
      </c>
      <c r="CS39" s="215">
        <f t="shared" ca="1" si="50"/>
        <v>31</v>
      </c>
      <c r="CT39" s="216">
        <f t="shared" ca="1" si="45"/>
        <v>0</v>
      </c>
      <c r="CU39" s="217">
        <f ca="1">INDEX(INDIRECT(CU$1),MATCH($E39,INDIRECT($BQ$2))) + (CS39*30)/[1]PATRÓN!$N$4 - CT39</f>
        <v>7.3972602739726021</v>
      </c>
      <c r="CV39" s="217">
        <f ca="1">(CS39*6)/PATRÓN!$N$4</f>
        <v>0.50958904109589043</v>
      </c>
      <c r="CW39" s="216">
        <f t="shared" ca="1" si="46"/>
        <v>0</v>
      </c>
      <c r="CX39" s="219">
        <f t="shared" ca="1" si="47"/>
        <v>0</v>
      </c>
      <c r="CY39" s="230">
        <f t="shared" ca="1" si="48"/>
        <v>0</v>
      </c>
      <c r="CZ39" s="227">
        <f ca="1">(PATRÓN!$A$5*(CS39-CT39))/(PATRÓN!$N$4-30)*AM39</f>
        <v>151.99253731343285</v>
      </c>
      <c r="DA39" s="211">
        <f t="shared" ref="DA39:DA60" ca="1" si="88">BP39-CZ39</f>
        <v>-3.5325373134328402</v>
      </c>
      <c r="DB39" s="211">
        <f t="shared" ca="1" si="49"/>
        <v>441.26865671641792</v>
      </c>
      <c r="DC39" s="212">
        <f t="shared" ref="DC39:DC60" ca="1" si="89">CR39-DB39</f>
        <v>1.0113432835821641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ref="G40:V53" ca="1" si="90">IF($B40&lt;&gt;0,INDIRECT(ADDRESS($B40+6,10+G$2,1,FALSE,"PATRÓN"),FALSE),"")</f>
        <v>T</v>
      </c>
      <c r="H40" s="148" t="str">
        <f t="shared" ca="1" si="90"/>
        <v>T</v>
      </c>
      <c r="I40" s="148" t="str">
        <f t="shared" ca="1" si="90"/>
        <v>T</v>
      </c>
      <c r="J40" s="148" t="str">
        <f t="shared" ca="1" si="90"/>
        <v>T</v>
      </c>
      <c r="K40" s="148" t="str">
        <f t="shared" ca="1" si="90"/>
        <v>N</v>
      </c>
      <c r="L40" s="148" t="str">
        <f t="shared" ca="1" si="90"/>
        <v>N</v>
      </c>
      <c r="M40" s="148" t="str">
        <f t="shared" ca="1" si="90"/>
        <v>-</v>
      </c>
      <c r="N40" s="148" t="str">
        <f t="shared" ca="1" si="90"/>
        <v>-</v>
      </c>
      <c r="O40" s="148" t="str">
        <f t="shared" ca="1" si="90"/>
        <v>L</v>
      </c>
      <c r="P40" s="148" t="str">
        <f t="shared" ca="1" si="90"/>
        <v>L</v>
      </c>
      <c r="Q40" s="337" t="s">
        <v>5</v>
      </c>
      <c r="R40" s="337" t="s">
        <v>5</v>
      </c>
      <c r="S40" s="338" t="s">
        <v>31</v>
      </c>
      <c r="T40" s="338" t="s">
        <v>4</v>
      </c>
      <c r="U40" s="148" t="str">
        <f t="shared" ca="1" si="90"/>
        <v>T</v>
      </c>
      <c r="V40" s="148" t="s">
        <v>191</v>
      </c>
      <c r="W40" s="338" t="s">
        <v>140</v>
      </c>
      <c r="X40" s="338" t="s">
        <v>4</v>
      </c>
      <c r="Y40" s="148" t="str">
        <f t="shared" ca="1" si="55"/>
        <v>L</v>
      </c>
      <c r="Z40" s="148" t="s">
        <v>187</v>
      </c>
      <c r="AA40" s="338" t="s">
        <v>4</v>
      </c>
      <c r="AB40" s="148" t="str">
        <f t="shared" ca="1" si="55"/>
        <v>L</v>
      </c>
      <c r="AC40" s="338" t="s">
        <v>31</v>
      </c>
      <c r="AD40" s="338" t="s">
        <v>5</v>
      </c>
      <c r="AE40" s="148" t="str">
        <f t="shared" ca="1" si="55"/>
        <v>T</v>
      </c>
      <c r="AF40" s="148" t="str">
        <f t="shared" ca="1" si="55"/>
        <v>T</v>
      </c>
      <c r="AG40" s="148" t="str">
        <f t="shared" ca="1" si="55"/>
        <v>T</v>
      </c>
      <c r="AH40" s="148" t="str">
        <f t="shared" ca="1" si="55"/>
        <v>L</v>
      </c>
      <c r="AI40" s="148" t="str">
        <f t="shared" ca="1" si="55"/>
        <v>N</v>
      </c>
      <c r="AJ40" s="148" t="str">
        <f t="shared" ca="1" si="55"/>
        <v>N</v>
      </c>
      <c r="AK40" s="148" t="str">
        <f t="shared" ca="1" si="55"/>
        <v>-</v>
      </c>
      <c r="AL40" s="130"/>
      <c r="AM40" s="111">
        <f>VLOOKUP($E40,Plantilla!D:F,3,FALSE)</f>
        <v>1</v>
      </c>
      <c r="AN40" s="140">
        <f t="shared" ca="1" si="57"/>
        <v>3</v>
      </c>
      <c r="AO40" s="133">
        <f t="shared" ca="1" si="57"/>
        <v>11</v>
      </c>
      <c r="AP40" s="132">
        <f t="shared" ca="1" si="57"/>
        <v>5</v>
      </c>
      <c r="AQ40" s="133">
        <f t="shared" ca="1" si="57"/>
        <v>0</v>
      </c>
      <c r="AR40" s="132">
        <f t="shared" ca="1" si="57"/>
        <v>0</v>
      </c>
      <c r="AS40" s="133">
        <f t="shared" ca="1" si="57"/>
        <v>0</v>
      </c>
      <c r="AT40" s="132">
        <f t="shared" ca="1" si="57"/>
        <v>0</v>
      </c>
      <c r="AU40" s="133">
        <f t="shared" ca="1" si="57"/>
        <v>0</v>
      </c>
      <c r="AV40" s="132">
        <f t="shared" ca="1" si="57"/>
        <v>0</v>
      </c>
      <c r="AW40" s="133">
        <f t="shared" ca="1" si="57"/>
        <v>0</v>
      </c>
      <c r="AX40" s="132">
        <f t="shared" ca="1" si="57"/>
        <v>0</v>
      </c>
      <c r="AY40" s="133">
        <f t="shared" ca="1" si="57"/>
        <v>0</v>
      </c>
      <c r="AZ40" s="132">
        <f t="shared" ca="1" si="57"/>
        <v>0</v>
      </c>
      <c r="BA40" s="133">
        <f t="shared" ca="1" si="57"/>
        <v>0</v>
      </c>
      <c r="BB40" s="132">
        <f t="shared" ca="1" si="57"/>
        <v>0</v>
      </c>
      <c r="BC40" s="133">
        <f t="shared" ca="1" si="57"/>
        <v>0</v>
      </c>
      <c r="BD40" s="132">
        <f t="shared" ca="1" si="58"/>
        <v>0</v>
      </c>
      <c r="BE40" s="133">
        <f t="shared" ca="1" si="53"/>
        <v>0</v>
      </c>
      <c r="BF40" s="132">
        <f t="shared" ca="1" si="53"/>
        <v>0</v>
      </c>
      <c r="BG40" s="133">
        <f t="shared" ca="1" si="53"/>
        <v>0</v>
      </c>
      <c r="BH40" s="132">
        <f t="shared" ca="1" si="59"/>
        <v>0</v>
      </c>
      <c r="BI40" s="133">
        <f t="shared" ca="1" si="53"/>
        <v>0</v>
      </c>
      <c r="BJ40" s="132">
        <f t="shared" ca="1" si="60"/>
        <v>0</v>
      </c>
      <c r="BK40" s="110">
        <f t="shared" ca="1" si="40"/>
        <v>5</v>
      </c>
      <c r="BL40" s="110">
        <f t="shared" ca="1" si="41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2"/>
        <v>63.5</v>
      </c>
      <c r="BP40" s="195">
        <f t="shared" ca="1" si="43"/>
        <v>161.5</v>
      </c>
      <c r="BQ40" s="149">
        <f t="shared" ca="1" si="61"/>
        <v>7</v>
      </c>
      <c r="BR40" s="137">
        <f t="shared" ca="1" si="62"/>
        <v>26</v>
      </c>
      <c r="BS40" s="136">
        <f t="shared" ca="1" si="63"/>
        <v>16</v>
      </c>
      <c r="BT40" s="137">
        <f t="shared" ca="1" si="64"/>
        <v>0</v>
      </c>
      <c r="BU40" s="136">
        <f t="shared" ca="1" si="65"/>
        <v>0</v>
      </c>
      <c r="BV40" s="137">
        <f t="shared" ca="1" si="66"/>
        <v>0</v>
      </c>
      <c r="BW40" s="136">
        <f t="shared" ca="1" si="67"/>
        <v>0</v>
      </c>
      <c r="BX40" s="137">
        <f t="shared" ca="1" si="68"/>
        <v>0</v>
      </c>
      <c r="BY40" s="136">
        <f t="shared" ca="1" si="69"/>
        <v>2</v>
      </c>
      <c r="BZ40" s="137">
        <f t="shared" ca="1" si="70"/>
        <v>0</v>
      </c>
      <c r="CA40" s="136">
        <f t="shared" ca="1" si="71"/>
        <v>0</v>
      </c>
      <c r="CB40" s="137">
        <f t="shared" ca="1" si="72"/>
        <v>0</v>
      </c>
      <c r="CC40" s="136">
        <f t="shared" ca="1" si="73"/>
        <v>0</v>
      </c>
      <c r="CD40" s="137">
        <f t="shared" ca="1" si="74"/>
        <v>0</v>
      </c>
      <c r="CE40" s="136">
        <f t="shared" ca="1" si="75"/>
        <v>0</v>
      </c>
      <c r="CF40" s="137">
        <f t="shared" ca="1" si="76"/>
        <v>0</v>
      </c>
      <c r="CG40" s="136">
        <f t="shared" ca="1" si="77"/>
        <v>0</v>
      </c>
      <c r="CH40" s="137">
        <f t="shared" ca="1" si="78"/>
        <v>0</v>
      </c>
      <c r="CI40" s="136">
        <f t="shared" ca="1" si="79"/>
        <v>0</v>
      </c>
      <c r="CJ40" s="137">
        <f t="shared" ca="1" si="80"/>
        <v>0</v>
      </c>
      <c r="CK40" s="136">
        <f t="shared" ca="1" si="81"/>
        <v>0</v>
      </c>
      <c r="CL40" s="137">
        <f t="shared" ca="1" si="82"/>
        <v>0</v>
      </c>
      <c r="CM40" s="136">
        <f t="shared" ca="1" si="83"/>
        <v>0</v>
      </c>
      <c r="CN40" s="110">
        <f t="shared" ca="1" si="44"/>
        <v>16</v>
      </c>
      <c r="CO40" s="110">
        <f t="shared" ca="1" si="84"/>
        <v>245</v>
      </c>
      <c r="CP40" s="110">
        <f t="shared" ca="1" si="85"/>
        <v>160</v>
      </c>
      <c r="CQ40" s="198">
        <f t="shared" ca="1" si="86"/>
        <v>203.2</v>
      </c>
      <c r="CR40" s="199">
        <f t="shared" ca="1" si="87"/>
        <v>448.2</v>
      </c>
      <c r="CS40" s="215">
        <f t="shared" ca="1" si="50"/>
        <v>31</v>
      </c>
      <c r="CT40" s="216">
        <f t="shared" ca="1" si="45"/>
        <v>0</v>
      </c>
      <c r="CU40" s="217">
        <f ca="1">INDEX(INDIRECT(CU$1),MATCH($E40,INDIRECT($BQ$2))) + (CS40*30)/[1]PATRÓN!$N$4 - CT40</f>
        <v>7.3972602739726021</v>
      </c>
      <c r="CV40" s="217">
        <f ca="1">(CS40*6)/PATRÓN!$N$4</f>
        <v>0.50958904109589043</v>
      </c>
      <c r="CW40" s="216">
        <f t="shared" ca="1" si="46"/>
        <v>0</v>
      </c>
      <c r="CX40" s="219">
        <f t="shared" ca="1" si="47"/>
        <v>0</v>
      </c>
      <c r="CY40" s="230">
        <f t="shared" ca="1" si="48"/>
        <v>0</v>
      </c>
      <c r="CZ40" s="227">
        <f ca="1">(PATRÓN!$A$5*(CS40-CT40))/(PATRÓN!$N$4-30)*AM40</f>
        <v>151.99253731343285</v>
      </c>
      <c r="DA40" s="211">
        <f t="shared" ca="1" si="88"/>
        <v>9.5074626865671519</v>
      </c>
      <c r="DB40" s="211">
        <f t="shared" ca="1" si="49"/>
        <v>441.26865671641792</v>
      </c>
      <c r="DC40" s="212">
        <f t="shared" ca="1" si="89"/>
        <v>6.9313432835820663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90"/>
        <v>-</v>
      </c>
      <c r="H41" s="148" t="str">
        <f t="shared" ca="1" si="90"/>
        <v>L</v>
      </c>
      <c r="I41" s="148" t="str">
        <f t="shared" ca="1" si="90"/>
        <v>L</v>
      </c>
      <c r="J41" s="337" t="s">
        <v>4</v>
      </c>
      <c r="K41" s="373" t="s">
        <v>246</v>
      </c>
      <c r="L41" s="337" t="s">
        <v>4</v>
      </c>
      <c r="M41" s="337" t="s">
        <v>4</v>
      </c>
      <c r="N41" s="148" t="str">
        <f t="shared" ca="1" si="90"/>
        <v>T</v>
      </c>
      <c r="O41" s="148" t="str">
        <f t="shared" ca="1" si="90"/>
        <v>T</v>
      </c>
      <c r="P41" s="275" t="s">
        <v>200</v>
      </c>
      <c r="Q41" s="275" t="s">
        <v>200</v>
      </c>
      <c r="R41" s="148" t="str">
        <f t="shared" ca="1" si="90"/>
        <v>L</v>
      </c>
      <c r="S41" s="338" t="s">
        <v>4</v>
      </c>
      <c r="T41" s="337" t="s">
        <v>4</v>
      </c>
      <c r="U41" s="148" t="str">
        <f t="shared" ca="1" si="90"/>
        <v>L</v>
      </c>
      <c r="V41" s="148" t="str">
        <f t="shared" ca="1" si="90"/>
        <v>L</v>
      </c>
      <c r="W41" s="148" t="str">
        <f t="shared" ca="1" si="55"/>
        <v>T</v>
      </c>
      <c r="X41" s="148" t="str">
        <f t="shared" ca="1" si="55"/>
        <v>T</v>
      </c>
      <c r="Y41" s="337" t="s">
        <v>32</v>
      </c>
      <c r="Z41" s="338" t="s">
        <v>140</v>
      </c>
      <c r="AA41" s="148" t="str">
        <f t="shared" ca="1" si="55"/>
        <v>L</v>
      </c>
      <c r="AB41" s="148" t="s">
        <v>257</v>
      </c>
      <c r="AC41" s="148" t="str">
        <f t="shared" ca="1" si="55"/>
        <v>N</v>
      </c>
      <c r="AD41" s="148" t="str">
        <f t="shared" ca="1" si="55"/>
        <v>-</v>
      </c>
      <c r="AE41" s="148" t="str">
        <f t="shared" ca="1" si="55"/>
        <v>-</v>
      </c>
      <c r="AF41" s="148" t="str">
        <f t="shared" ca="1" si="55"/>
        <v>L</v>
      </c>
      <c r="AG41" s="148" t="str">
        <f t="shared" ca="1" si="55"/>
        <v>T</v>
      </c>
      <c r="AH41" s="148" t="s">
        <v>186</v>
      </c>
      <c r="AI41" s="353" t="s">
        <v>140</v>
      </c>
      <c r="AJ41" s="148" t="str">
        <f t="shared" ca="1" si="55"/>
        <v>L</v>
      </c>
      <c r="AK41" s="148" t="str">
        <f t="shared" ca="1" si="55"/>
        <v>T</v>
      </c>
      <c r="AL41" s="130"/>
      <c r="AM41" s="111">
        <f>VLOOKUP($E41,Plantilla!D:F,3,FALSE)</f>
        <v>1</v>
      </c>
      <c r="AN41" s="140">
        <f t="shared" ca="1" si="57"/>
        <v>0</v>
      </c>
      <c r="AO41" s="133">
        <f t="shared" ca="1" si="57"/>
        <v>6</v>
      </c>
      <c r="AP41" s="132">
        <f t="shared" ca="1" si="57"/>
        <v>3</v>
      </c>
      <c r="AQ41" s="133">
        <f t="shared" ca="1" si="57"/>
        <v>0</v>
      </c>
      <c r="AR41" s="132">
        <f t="shared" ca="1" si="57"/>
        <v>0</v>
      </c>
      <c r="AS41" s="133">
        <f t="shared" ca="1" si="57"/>
        <v>0</v>
      </c>
      <c r="AT41" s="132">
        <f t="shared" ca="1" si="57"/>
        <v>0</v>
      </c>
      <c r="AU41" s="133">
        <f t="shared" ca="1" si="57"/>
        <v>0</v>
      </c>
      <c r="AV41" s="132">
        <f t="shared" ca="1" si="57"/>
        <v>0</v>
      </c>
      <c r="AW41" s="133">
        <f t="shared" ca="1" si="57"/>
        <v>0</v>
      </c>
      <c r="AX41" s="132">
        <f t="shared" ca="1" si="57"/>
        <v>0</v>
      </c>
      <c r="AY41" s="133">
        <f t="shared" ca="1" si="57"/>
        <v>0</v>
      </c>
      <c r="AZ41" s="132">
        <f t="shared" ca="1" si="57"/>
        <v>0</v>
      </c>
      <c r="BA41" s="133">
        <f t="shared" ca="1" si="57"/>
        <v>2</v>
      </c>
      <c r="BB41" s="132">
        <f t="shared" ca="1" si="57"/>
        <v>0</v>
      </c>
      <c r="BC41" s="133">
        <f t="shared" ca="1" si="57"/>
        <v>0</v>
      </c>
      <c r="BD41" s="132">
        <f t="shared" ca="1" si="58"/>
        <v>0</v>
      </c>
      <c r="BE41" s="133">
        <f t="shared" ca="1" si="53"/>
        <v>0</v>
      </c>
      <c r="BF41" s="132">
        <f t="shared" ca="1" si="53"/>
        <v>0</v>
      </c>
      <c r="BG41" s="133">
        <f t="shared" ca="1" si="53"/>
        <v>0</v>
      </c>
      <c r="BH41" s="132">
        <f t="shared" ca="1" si="59"/>
        <v>0</v>
      </c>
      <c r="BI41" s="133">
        <f t="shared" ca="1" si="53"/>
        <v>0</v>
      </c>
      <c r="BJ41" s="132">
        <f t="shared" ca="1" si="60"/>
        <v>0</v>
      </c>
      <c r="BK41" s="110">
        <f t="shared" ca="1" si="40"/>
        <v>4</v>
      </c>
      <c r="BL41" s="110">
        <f t="shared" ca="1" si="41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51.96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42"/>
        <v>38.1</v>
      </c>
      <c r="BP41" s="195">
        <f t="shared" ca="1" si="43"/>
        <v>90.06</v>
      </c>
      <c r="BQ41" s="149">
        <f t="shared" ca="1" si="61"/>
        <v>4</v>
      </c>
      <c r="BR41" s="137">
        <f t="shared" ca="1" si="62"/>
        <v>22</v>
      </c>
      <c r="BS41" s="136">
        <f t="shared" ca="1" si="63"/>
        <v>10</v>
      </c>
      <c r="BT41" s="137">
        <f t="shared" ca="1" si="64"/>
        <v>0</v>
      </c>
      <c r="BU41" s="136">
        <f t="shared" ca="1" si="65"/>
        <v>0</v>
      </c>
      <c r="BV41" s="137">
        <f t="shared" ca="1" si="66"/>
        <v>0</v>
      </c>
      <c r="BW41" s="136">
        <f t="shared" ca="1" si="67"/>
        <v>0</v>
      </c>
      <c r="BX41" s="137">
        <f t="shared" ca="1" si="68"/>
        <v>0</v>
      </c>
      <c r="BY41" s="136">
        <f t="shared" ca="1" si="69"/>
        <v>0</v>
      </c>
      <c r="BZ41" s="137">
        <f t="shared" ca="1" si="70"/>
        <v>0</v>
      </c>
      <c r="CA41" s="136">
        <f t="shared" ca="1" si="71"/>
        <v>0</v>
      </c>
      <c r="CB41" s="137">
        <f t="shared" ca="1" si="72"/>
        <v>0</v>
      </c>
      <c r="CC41" s="136">
        <f t="shared" ca="1" si="73"/>
        <v>0</v>
      </c>
      <c r="CD41" s="137">
        <f t="shared" ca="1" si="74"/>
        <v>2</v>
      </c>
      <c r="CE41" s="136">
        <f t="shared" ca="1" si="75"/>
        <v>0</v>
      </c>
      <c r="CF41" s="137">
        <f t="shared" ca="1" si="76"/>
        <v>0</v>
      </c>
      <c r="CG41" s="136">
        <f t="shared" ca="1" si="77"/>
        <v>10</v>
      </c>
      <c r="CH41" s="137">
        <f t="shared" ca="1" si="78"/>
        <v>0</v>
      </c>
      <c r="CI41" s="136">
        <f t="shared" ca="1" si="79"/>
        <v>0</v>
      </c>
      <c r="CJ41" s="137">
        <f t="shared" ca="1" si="80"/>
        <v>0</v>
      </c>
      <c r="CK41" s="136">
        <f t="shared" ca="1" si="81"/>
        <v>0</v>
      </c>
      <c r="CL41" s="137">
        <f t="shared" ca="1" si="82"/>
        <v>0</v>
      </c>
      <c r="CM41" s="136">
        <f t="shared" ca="1" si="83"/>
        <v>0</v>
      </c>
      <c r="CN41" s="110">
        <f t="shared" ca="1" si="44"/>
        <v>11</v>
      </c>
      <c r="CO41" s="110">
        <f t="shared" ca="1" si="84"/>
        <v>266.95999999999998</v>
      </c>
      <c r="CP41" s="110">
        <f t="shared" ca="1" si="85"/>
        <v>100</v>
      </c>
      <c r="CQ41" s="198">
        <f t="shared" ca="1" si="86"/>
        <v>127</v>
      </c>
      <c r="CR41" s="199">
        <f t="shared" ca="1" si="87"/>
        <v>393.96</v>
      </c>
      <c r="CS41" s="215">
        <f t="shared" ca="1" si="50"/>
        <v>31</v>
      </c>
      <c r="CT41" s="216">
        <f t="shared" ca="1" si="45"/>
        <v>0</v>
      </c>
      <c r="CU41" s="217">
        <f ca="1">INDEX(INDIRECT(CU$1),MATCH($E41,INDIRECT($BQ$2))) + (CS41*30)/[1]PATRÓN!$N$4 - CT41</f>
        <v>7.3972602739726021</v>
      </c>
      <c r="CV41" s="217">
        <f ca="1">(CS41*6)/PATRÓN!$N$4</f>
        <v>0.50958904109589043</v>
      </c>
      <c r="CW41" s="216">
        <f t="shared" ca="1" si="46"/>
        <v>0</v>
      </c>
      <c r="CX41" s="219">
        <f t="shared" ca="1" si="47"/>
        <v>0</v>
      </c>
      <c r="CY41" s="230">
        <f t="shared" ca="1" si="48"/>
        <v>0</v>
      </c>
      <c r="CZ41" s="227">
        <f ca="1">(PATRÓN!$A$5*(CS41-CT41))/(PATRÓN!$N$4-30)*AM41</f>
        <v>151.99253731343285</v>
      </c>
      <c r="DA41" s="211">
        <f t="shared" ca="1" si="88"/>
        <v>-61.932537313432846</v>
      </c>
      <c r="DB41" s="211">
        <f t="shared" ca="1" si="49"/>
        <v>441.26865671641792</v>
      </c>
      <c r="DC41" s="212">
        <f t="shared" ca="1" si="89"/>
        <v>-47.308656716417943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140</v>
      </c>
      <c r="H42" s="148" t="s">
        <v>140</v>
      </c>
      <c r="I42" s="148" t="s">
        <v>4</v>
      </c>
      <c r="J42" s="148" t="s">
        <v>5</v>
      </c>
      <c r="K42" s="148" t="s">
        <v>5</v>
      </c>
      <c r="L42" s="148" t="s">
        <v>5</v>
      </c>
      <c r="M42" s="148" t="s">
        <v>5</v>
      </c>
      <c r="N42" s="148" t="s">
        <v>32</v>
      </c>
      <c r="O42" s="148" t="s">
        <v>32</v>
      </c>
      <c r="P42" s="148" t="s">
        <v>140</v>
      </c>
      <c r="Q42" s="148" t="s">
        <v>140</v>
      </c>
      <c r="R42" s="148" t="s">
        <v>4</v>
      </c>
      <c r="S42" s="148" t="s">
        <v>5</v>
      </c>
      <c r="T42" s="148" t="s">
        <v>5</v>
      </c>
      <c r="U42" s="148" t="s">
        <v>5</v>
      </c>
      <c r="V42" s="148" t="s">
        <v>5</v>
      </c>
      <c r="W42" s="148" t="s">
        <v>32</v>
      </c>
      <c r="X42" s="148" t="s">
        <v>32</v>
      </c>
      <c r="Y42" s="148" t="s">
        <v>140</v>
      </c>
      <c r="Z42" s="148" t="s">
        <v>140</v>
      </c>
      <c r="AA42" s="148" t="s">
        <v>4</v>
      </c>
      <c r="AB42" s="148" t="s">
        <v>4</v>
      </c>
      <c r="AC42" s="148" t="s">
        <v>4</v>
      </c>
      <c r="AD42" s="148" t="s">
        <v>5</v>
      </c>
      <c r="AE42" s="148" t="s">
        <v>5</v>
      </c>
      <c r="AF42" s="148" t="s">
        <v>5</v>
      </c>
      <c r="AG42" s="148" t="s">
        <v>5</v>
      </c>
      <c r="AH42" s="148" t="s">
        <v>4</v>
      </c>
      <c r="AI42" s="148" t="s">
        <v>5</v>
      </c>
      <c r="AJ42" s="148" t="s">
        <v>5</v>
      </c>
      <c r="AK42" s="148" t="s">
        <v>5</v>
      </c>
      <c r="AL42" s="130"/>
      <c r="AM42" s="111">
        <f>VLOOKUP($E42,Plantilla!D:F,3,FALSE)</f>
        <v>1</v>
      </c>
      <c r="AN42" s="140">
        <f t="shared" ca="1" si="57"/>
        <v>15</v>
      </c>
      <c r="AO42" s="133">
        <f t="shared" ca="1" si="57"/>
        <v>0</v>
      </c>
      <c r="AP42" s="132">
        <f t="shared" ca="1" si="57"/>
        <v>4</v>
      </c>
      <c r="AQ42" s="133">
        <f t="shared" ca="1" si="57"/>
        <v>0</v>
      </c>
      <c r="AR42" s="132">
        <f t="shared" ca="1" si="57"/>
        <v>0</v>
      </c>
      <c r="AS42" s="133">
        <f t="shared" ca="1" si="57"/>
        <v>0</v>
      </c>
      <c r="AT42" s="132">
        <f t="shared" ca="1" si="57"/>
        <v>0</v>
      </c>
      <c r="AU42" s="133">
        <f t="shared" ca="1" si="57"/>
        <v>0</v>
      </c>
      <c r="AV42" s="132">
        <f t="shared" ca="1" si="57"/>
        <v>0</v>
      </c>
      <c r="AW42" s="133">
        <f t="shared" ca="1" si="57"/>
        <v>0</v>
      </c>
      <c r="AX42" s="132">
        <f t="shared" ca="1" si="57"/>
        <v>0</v>
      </c>
      <c r="AY42" s="133">
        <f t="shared" ca="1" si="57"/>
        <v>0</v>
      </c>
      <c r="AZ42" s="132">
        <f t="shared" ca="1" si="57"/>
        <v>0</v>
      </c>
      <c r="BA42" s="133">
        <f t="shared" ca="1" si="57"/>
        <v>0</v>
      </c>
      <c r="BB42" s="132">
        <f t="shared" ca="1" si="57"/>
        <v>0</v>
      </c>
      <c r="BC42" s="133">
        <f t="shared" ca="1" si="57"/>
        <v>0</v>
      </c>
      <c r="BD42" s="132">
        <f t="shared" ca="1" si="58"/>
        <v>0</v>
      </c>
      <c r="BE42" s="133">
        <f t="shared" ca="1" si="53"/>
        <v>0</v>
      </c>
      <c r="BF42" s="132">
        <f t="shared" ca="1" si="53"/>
        <v>0</v>
      </c>
      <c r="BG42" s="133">
        <f t="shared" ca="1" si="53"/>
        <v>0</v>
      </c>
      <c r="BH42" s="132">
        <f t="shared" ca="1" si="59"/>
        <v>0</v>
      </c>
      <c r="BI42" s="133">
        <f t="shared" ca="1" si="53"/>
        <v>0</v>
      </c>
      <c r="BJ42" s="132">
        <f t="shared" ca="1" si="60"/>
        <v>0</v>
      </c>
      <c r="BK42" s="110">
        <f t="shared" ca="1" si="40"/>
        <v>4</v>
      </c>
      <c r="BL42" s="110">
        <f t="shared" ca="1" si="41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2"/>
        <v>50.8</v>
      </c>
      <c r="BP42" s="195">
        <f t="shared" ca="1" si="43"/>
        <v>155.80000000000001</v>
      </c>
      <c r="BQ42" s="149">
        <f t="shared" ca="1" si="61"/>
        <v>39</v>
      </c>
      <c r="BR42" s="137">
        <f t="shared" ca="1" si="62"/>
        <v>0</v>
      </c>
      <c r="BS42" s="136">
        <f t="shared" ca="1" si="63"/>
        <v>15</v>
      </c>
      <c r="BT42" s="137">
        <f t="shared" ca="1" si="64"/>
        <v>0</v>
      </c>
      <c r="BU42" s="136">
        <f t="shared" ca="1" si="65"/>
        <v>0</v>
      </c>
      <c r="BV42" s="137">
        <f t="shared" ca="1" si="66"/>
        <v>0</v>
      </c>
      <c r="BW42" s="136">
        <f t="shared" ca="1" si="67"/>
        <v>0</v>
      </c>
      <c r="BX42" s="137">
        <f t="shared" ca="1" si="68"/>
        <v>0</v>
      </c>
      <c r="BY42" s="136">
        <f t="shared" ca="1" si="69"/>
        <v>0</v>
      </c>
      <c r="BZ42" s="137">
        <f t="shared" ca="1" si="70"/>
        <v>0</v>
      </c>
      <c r="CA42" s="136">
        <f t="shared" ca="1" si="71"/>
        <v>0</v>
      </c>
      <c r="CB42" s="137">
        <f t="shared" ca="1" si="72"/>
        <v>0</v>
      </c>
      <c r="CC42" s="136">
        <f t="shared" ca="1" si="73"/>
        <v>0</v>
      </c>
      <c r="CD42" s="137">
        <f t="shared" ca="1" si="74"/>
        <v>0</v>
      </c>
      <c r="CE42" s="136">
        <f t="shared" ca="1" si="75"/>
        <v>0</v>
      </c>
      <c r="CF42" s="137">
        <f t="shared" ca="1" si="76"/>
        <v>0</v>
      </c>
      <c r="CG42" s="136">
        <f t="shared" ca="1" si="77"/>
        <v>0</v>
      </c>
      <c r="CH42" s="137">
        <f t="shared" ca="1" si="78"/>
        <v>0</v>
      </c>
      <c r="CI42" s="136">
        <f t="shared" ca="1" si="79"/>
        <v>0</v>
      </c>
      <c r="CJ42" s="137">
        <f t="shared" ca="1" si="80"/>
        <v>0</v>
      </c>
      <c r="CK42" s="136">
        <f t="shared" ca="1" si="81"/>
        <v>0</v>
      </c>
      <c r="CL42" s="137">
        <f t="shared" ca="1" si="82"/>
        <v>0</v>
      </c>
      <c r="CM42" s="136">
        <f t="shared" ca="1" si="83"/>
        <v>0</v>
      </c>
      <c r="CN42" s="110">
        <f t="shared" ca="1" si="44"/>
        <v>15</v>
      </c>
      <c r="CO42" s="110">
        <f t="shared" ca="1" si="84"/>
        <v>273</v>
      </c>
      <c r="CP42" s="110">
        <f t="shared" ca="1" si="85"/>
        <v>150</v>
      </c>
      <c r="CQ42" s="198">
        <f t="shared" ca="1" si="86"/>
        <v>190.5</v>
      </c>
      <c r="CR42" s="199">
        <f t="shared" ca="1" si="87"/>
        <v>463.5</v>
      </c>
      <c r="CS42" s="215">
        <f t="shared" si="50"/>
        <v>31</v>
      </c>
      <c r="CT42" s="216">
        <f t="shared" si="45"/>
        <v>0</v>
      </c>
      <c r="CU42" s="217">
        <f ca="1">INDEX(INDIRECT(CU$1),MATCH($E42,INDIRECT($BQ$2))) + (CS42*30)/[1]PATRÓN!$N$4 - CT42</f>
        <v>7.3972602739726021</v>
      </c>
      <c r="CV42" s="217">
        <f>(CS42*6)/PATRÓN!$N$4</f>
        <v>0.50958904109589043</v>
      </c>
      <c r="CW42" s="216">
        <f t="shared" ca="1" si="46"/>
        <v>0</v>
      </c>
      <c r="CX42" s="219">
        <f t="shared" si="47"/>
        <v>0</v>
      </c>
      <c r="CY42" s="230">
        <f t="shared" ca="1" si="48"/>
        <v>0</v>
      </c>
      <c r="CZ42" s="227">
        <f>(PATRÓN!$A$5*(CS42-CT42))/(PATRÓN!$N$4-30)*AM42</f>
        <v>151.99253731343285</v>
      </c>
      <c r="DA42" s="211">
        <f t="shared" ca="1" si="88"/>
        <v>3.8074626865671632</v>
      </c>
      <c r="DB42" s="211">
        <f t="shared" ca="1" si="49"/>
        <v>441.26865671641792</v>
      </c>
      <c r="DC42" s="212">
        <f t="shared" ca="1" si="89"/>
        <v>22.231343283582078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4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68</v>
      </c>
      <c r="P43" s="148" t="s">
        <v>4</v>
      </c>
      <c r="Q43" s="338" t="s">
        <v>68</v>
      </c>
      <c r="R43" s="148" t="s">
        <v>68</v>
      </c>
      <c r="S43" s="148" t="s">
        <v>68</v>
      </c>
      <c r="T43" s="148" t="s">
        <v>68</v>
      </c>
      <c r="U43" s="148" t="s">
        <v>4</v>
      </c>
      <c r="V43" s="148" t="s">
        <v>4</v>
      </c>
      <c r="W43" s="148" t="s">
        <v>4</v>
      </c>
      <c r="X43" s="148" t="s">
        <v>4</v>
      </c>
      <c r="Y43" s="148" t="s">
        <v>68</v>
      </c>
      <c r="Z43" s="337" t="s">
        <v>194</v>
      </c>
      <c r="AA43" s="148" t="s">
        <v>68</v>
      </c>
      <c r="AB43" s="148" t="s">
        <v>68</v>
      </c>
      <c r="AC43" s="148" t="s">
        <v>68</v>
      </c>
      <c r="AD43" s="148" t="s">
        <v>4</v>
      </c>
      <c r="AE43" s="148" t="s">
        <v>4</v>
      </c>
      <c r="AF43" s="148" t="s">
        <v>68</v>
      </c>
      <c r="AG43" s="148" t="s">
        <v>68</v>
      </c>
      <c r="AH43" s="148" t="s">
        <v>68</v>
      </c>
      <c r="AI43" s="148" t="s">
        <v>4</v>
      </c>
      <c r="AJ43" s="148" t="s">
        <v>4</v>
      </c>
      <c r="AK43" s="148" t="s">
        <v>4</v>
      </c>
      <c r="AL43" s="130"/>
      <c r="AM43" s="111">
        <f>VLOOKUP($E43,Plantilla!D:F,3,FALSE)</f>
        <v>1</v>
      </c>
      <c r="AN43" s="140">
        <f t="shared" ca="1" si="57"/>
        <v>0</v>
      </c>
      <c r="AO43" s="133">
        <f t="shared" ca="1" si="57"/>
        <v>0</v>
      </c>
      <c r="AP43" s="132">
        <f t="shared" ca="1" si="57"/>
        <v>0</v>
      </c>
      <c r="AQ43" s="133">
        <f t="shared" ca="1" si="57"/>
        <v>0</v>
      </c>
      <c r="AR43" s="132">
        <f t="shared" ca="1" si="57"/>
        <v>0</v>
      </c>
      <c r="AS43" s="133">
        <f t="shared" ca="1" si="57"/>
        <v>0</v>
      </c>
      <c r="AT43" s="132">
        <f t="shared" ca="1" si="57"/>
        <v>0</v>
      </c>
      <c r="AU43" s="133">
        <f t="shared" ca="1" si="57"/>
        <v>16</v>
      </c>
      <c r="AV43" s="132">
        <f t="shared" ca="1" si="57"/>
        <v>0</v>
      </c>
      <c r="AW43" s="133">
        <f t="shared" ca="1" si="57"/>
        <v>0</v>
      </c>
      <c r="AX43" s="132">
        <f t="shared" ca="1" si="57"/>
        <v>0</v>
      </c>
      <c r="AY43" s="133">
        <f t="shared" ca="1" si="57"/>
        <v>0</v>
      </c>
      <c r="AZ43" s="132">
        <f t="shared" ca="1" si="57"/>
        <v>0</v>
      </c>
      <c r="BA43" s="133">
        <f t="shared" ca="1" si="57"/>
        <v>0</v>
      </c>
      <c r="BB43" s="132">
        <f t="shared" ca="1" si="57"/>
        <v>0</v>
      </c>
      <c r="BC43" s="133">
        <f t="shared" ca="1" si="57"/>
        <v>0</v>
      </c>
      <c r="BD43" s="132">
        <f t="shared" ca="1" si="58"/>
        <v>0</v>
      </c>
      <c r="BE43" s="133">
        <f t="shared" ca="1" si="53"/>
        <v>0</v>
      </c>
      <c r="BF43" s="132">
        <f t="shared" ca="1" si="53"/>
        <v>0</v>
      </c>
      <c r="BG43" s="133">
        <f t="shared" ca="1" si="53"/>
        <v>0</v>
      </c>
      <c r="BH43" s="132">
        <f t="shared" ca="1" si="59"/>
        <v>0</v>
      </c>
      <c r="BI43" s="133">
        <f t="shared" ca="1" si="53"/>
        <v>0</v>
      </c>
      <c r="BJ43" s="132">
        <f t="shared" ca="1" si="60"/>
        <v>0</v>
      </c>
      <c r="BK43" s="110">
        <f t="shared" ca="1" si="40"/>
        <v>0</v>
      </c>
      <c r="BL43" s="110">
        <f t="shared" ca="1" si="41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2"/>
        <v>0</v>
      </c>
      <c r="BP43" s="195">
        <f t="shared" ca="1" si="43"/>
        <v>112</v>
      </c>
      <c r="BQ43" s="149">
        <f t="shared" ca="1" si="61"/>
        <v>0</v>
      </c>
      <c r="BR43" s="137">
        <f t="shared" ca="1" si="62"/>
        <v>0</v>
      </c>
      <c r="BS43" s="136">
        <f t="shared" ca="1" si="63"/>
        <v>0</v>
      </c>
      <c r="BT43" s="137">
        <f t="shared" ca="1" si="64"/>
        <v>0</v>
      </c>
      <c r="BU43" s="136">
        <f t="shared" ca="1" si="65"/>
        <v>0</v>
      </c>
      <c r="BV43" s="137">
        <f t="shared" ca="1" si="66"/>
        <v>0</v>
      </c>
      <c r="BW43" s="136">
        <f t="shared" ca="1" si="67"/>
        <v>0</v>
      </c>
      <c r="BX43" s="137">
        <f t="shared" ca="1" si="68"/>
        <v>48</v>
      </c>
      <c r="BY43" s="136">
        <f t="shared" ca="1" si="69"/>
        <v>0</v>
      </c>
      <c r="BZ43" s="137">
        <f t="shared" ca="1" si="70"/>
        <v>0</v>
      </c>
      <c r="CA43" s="136">
        <f t="shared" ca="1" si="71"/>
        <v>0</v>
      </c>
      <c r="CB43" s="137">
        <f t="shared" ca="1" si="72"/>
        <v>0</v>
      </c>
      <c r="CC43" s="136">
        <f t="shared" ca="1" si="73"/>
        <v>0</v>
      </c>
      <c r="CD43" s="137">
        <f t="shared" ca="1" si="74"/>
        <v>0</v>
      </c>
      <c r="CE43" s="136">
        <f t="shared" ca="1" si="75"/>
        <v>0</v>
      </c>
      <c r="CF43" s="137">
        <f t="shared" ca="1" si="76"/>
        <v>0</v>
      </c>
      <c r="CG43" s="136">
        <f t="shared" ca="1" si="77"/>
        <v>0</v>
      </c>
      <c r="CH43" s="137">
        <f t="shared" ca="1" si="78"/>
        <v>0</v>
      </c>
      <c r="CI43" s="136">
        <f t="shared" ca="1" si="79"/>
        <v>0</v>
      </c>
      <c r="CJ43" s="137">
        <f t="shared" ca="1" si="80"/>
        <v>0</v>
      </c>
      <c r="CK43" s="136">
        <f t="shared" ca="1" si="81"/>
        <v>0</v>
      </c>
      <c r="CL43" s="137">
        <f t="shared" ca="1" si="82"/>
        <v>0</v>
      </c>
      <c r="CM43" s="136">
        <f t="shared" ca="1" si="83"/>
        <v>0</v>
      </c>
      <c r="CN43" s="110">
        <f t="shared" ca="1" si="44"/>
        <v>0</v>
      </c>
      <c r="CO43" s="110">
        <f t="shared" ca="1" si="84"/>
        <v>336</v>
      </c>
      <c r="CP43" s="110">
        <f t="shared" ca="1" si="85"/>
        <v>0</v>
      </c>
      <c r="CQ43" s="198">
        <f t="shared" ca="1" si="86"/>
        <v>0</v>
      </c>
      <c r="CR43" s="199">
        <f t="shared" ca="1" si="87"/>
        <v>336</v>
      </c>
      <c r="CS43" s="215">
        <f t="shared" si="50"/>
        <v>31</v>
      </c>
      <c r="CT43" s="216">
        <f t="shared" si="45"/>
        <v>0</v>
      </c>
      <c r="CU43" s="217">
        <f ca="1">INDEX(INDIRECT(CU$1),MATCH($E43,INDIRECT($BQ$2))) + (CS43*30)/[1]PATRÓN!$N$4 - CT43</f>
        <v>7.3972602739726021</v>
      </c>
      <c r="CV43" s="217">
        <f>(CS43*6)/PATRÓN!$N$4</f>
        <v>0.50958904109589043</v>
      </c>
      <c r="CW43" s="216">
        <f t="shared" ca="1" si="46"/>
        <v>0</v>
      </c>
      <c r="CX43" s="219">
        <f t="shared" si="47"/>
        <v>0</v>
      </c>
      <c r="CY43" s="230">
        <f t="shared" ca="1" si="48"/>
        <v>0</v>
      </c>
      <c r="CZ43" s="227">
        <f>(PATRÓN!$A$5*(CS43-CT43))/(PATRÓN!$N$4-30)*AM43</f>
        <v>151.99253731343285</v>
      </c>
      <c r="DA43" s="211">
        <f t="shared" ca="1" si="88"/>
        <v>-39.992537313432848</v>
      </c>
      <c r="DB43" s="211">
        <f t="shared" ca="1" si="49"/>
        <v>441.26865671641792</v>
      </c>
      <c r="DC43" s="212">
        <f t="shared" ca="1" si="89"/>
        <v>-105.26865671641792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199</v>
      </c>
      <c r="G44" s="148" t="s">
        <v>69</v>
      </c>
      <c r="H44" s="148" t="s">
        <v>69</v>
      </c>
      <c r="I44" s="148" t="s">
        <v>69</v>
      </c>
      <c r="J44" s="148" t="s">
        <v>4</v>
      </c>
      <c r="K44" s="148" t="s">
        <v>4</v>
      </c>
      <c r="L44" s="148" t="s">
        <v>4</v>
      </c>
      <c r="M44" s="338" t="s">
        <v>4</v>
      </c>
      <c r="N44" s="338" t="s">
        <v>4</v>
      </c>
      <c r="O44" s="148" t="s">
        <v>4</v>
      </c>
      <c r="P44" s="148" t="s">
        <v>69</v>
      </c>
      <c r="Q44" s="148" t="s">
        <v>69</v>
      </c>
      <c r="R44" s="148" t="s">
        <v>69</v>
      </c>
      <c r="S44" s="148" t="s">
        <v>4</v>
      </c>
      <c r="T44" s="338" t="s">
        <v>69</v>
      </c>
      <c r="U44" s="148" t="s">
        <v>69</v>
      </c>
      <c r="V44" s="148" t="s">
        <v>69</v>
      </c>
      <c r="W44" s="148" t="s">
        <v>69</v>
      </c>
      <c r="X44" s="148" t="s">
        <v>32</v>
      </c>
      <c r="Y44" s="148" t="s">
        <v>32</v>
      </c>
      <c r="Z44" s="148" t="s">
        <v>140</v>
      </c>
      <c r="AA44" s="148" t="s">
        <v>140</v>
      </c>
      <c r="AB44" s="148" t="s">
        <v>4</v>
      </c>
      <c r="AC44" s="148" t="s">
        <v>4</v>
      </c>
      <c r="AD44" s="338" t="s">
        <v>32</v>
      </c>
      <c r="AE44" s="338" t="s">
        <v>140</v>
      </c>
      <c r="AF44" s="148" t="s">
        <v>69</v>
      </c>
      <c r="AG44" s="338" t="s">
        <v>4</v>
      </c>
      <c r="AH44" s="148" t="s">
        <v>69</v>
      </c>
      <c r="AI44" s="148" t="s">
        <v>4</v>
      </c>
      <c r="AJ44" s="148" t="s">
        <v>4</v>
      </c>
      <c r="AK44" s="148" t="s">
        <v>32</v>
      </c>
      <c r="AL44" s="130"/>
      <c r="AM44" s="111">
        <f>VLOOKUP($E44,Plantilla!D:F,3,FALSE)</f>
        <v>1</v>
      </c>
      <c r="AN44" s="140">
        <f t="shared" ca="1" si="57"/>
        <v>0</v>
      </c>
      <c r="AO44" s="133">
        <f t="shared" ca="1" si="57"/>
        <v>0</v>
      </c>
      <c r="AP44" s="132">
        <f t="shared" ca="1" si="57"/>
        <v>4</v>
      </c>
      <c r="AQ44" s="133">
        <f t="shared" ca="1" si="57"/>
        <v>0</v>
      </c>
      <c r="AR44" s="132">
        <f t="shared" ca="1" si="57"/>
        <v>0</v>
      </c>
      <c r="AS44" s="133">
        <f t="shared" ca="1" si="57"/>
        <v>0</v>
      </c>
      <c r="AT44" s="132">
        <f t="shared" ca="1" si="57"/>
        <v>0</v>
      </c>
      <c r="AU44" s="133">
        <f t="shared" ca="1" si="57"/>
        <v>0</v>
      </c>
      <c r="AV44" s="132">
        <f t="shared" ca="1" si="57"/>
        <v>12</v>
      </c>
      <c r="AW44" s="133">
        <f t="shared" ca="1" si="57"/>
        <v>0</v>
      </c>
      <c r="AX44" s="132">
        <f t="shared" ca="1" si="57"/>
        <v>0</v>
      </c>
      <c r="AY44" s="133">
        <f t="shared" ca="1" si="57"/>
        <v>0</v>
      </c>
      <c r="AZ44" s="132">
        <f t="shared" ca="1" si="57"/>
        <v>0</v>
      </c>
      <c r="BA44" s="133">
        <f t="shared" ca="1" si="57"/>
        <v>0</v>
      </c>
      <c r="BB44" s="132">
        <f t="shared" ca="1" si="57"/>
        <v>0</v>
      </c>
      <c r="BC44" s="133">
        <f t="shared" ca="1" si="57"/>
        <v>0</v>
      </c>
      <c r="BD44" s="132">
        <f t="shared" ca="1" si="58"/>
        <v>0</v>
      </c>
      <c r="BE44" s="133">
        <f t="shared" ca="1" si="53"/>
        <v>0</v>
      </c>
      <c r="BF44" s="132">
        <f t="shared" ca="1" si="53"/>
        <v>0</v>
      </c>
      <c r="BG44" s="133">
        <f t="shared" ca="1" si="53"/>
        <v>0</v>
      </c>
      <c r="BH44" s="132">
        <f t="shared" ca="1" si="59"/>
        <v>0</v>
      </c>
      <c r="BI44" s="133">
        <f t="shared" ca="1" si="53"/>
        <v>0</v>
      </c>
      <c r="BJ44" s="132">
        <f t="shared" ca="1" si="60"/>
        <v>0</v>
      </c>
      <c r="BK44" s="110">
        <f t="shared" ca="1" si="40"/>
        <v>4</v>
      </c>
      <c r="BL44" s="110">
        <f t="shared" ca="1" si="41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84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40</v>
      </c>
      <c r="BO44" s="194">
        <f t="shared" ca="1" si="42"/>
        <v>50.8</v>
      </c>
      <c r="BP44" s="195">
        <f t="shared" ca="1" si="43"/>
        <v>134.80000000000001</v>
      </c>
      <c r="BQ44" s="149">
        <f t="shared" ca="1" si="61"/>
        <v>7</v>
      </c>
      <c r="BR44" s="137">
        <f t="shared" ca="1" si="62"/>
        <v>5</v>
      </c>
      <c r="BS44" s="136">
        <f t="shared" ca="1" si="63"/>
        <v>13</v>
      </c>
      <c r="BT44" s="137">
        <f t="shared" ca="1" si="64"/>
        <v>0</v>
      </c>
      <c r="BU44" s="136">
        <f t="shared" ca="1" si="65"/>
        <v>0</v>
      </c>
      <c r="BV44" s="137">
        <f t="shared" ca="1" si="66"/>
        <v>0</v>
      </c>
      <c r="BW44" s="136">
        <f t="shared" ca="1" si="67"/>
        <v>0</v>
      </c>
      <c r="BX44" s="137">
        <f t="shared" ca="1" si="68"/>
        <v>0</v>
      </c>
      <c r="BY44" s="136">
        <f t="shared" ca="1" si="69"/>
        <v>25</v>
      </c>
      <c r="BZ44" s="137">
        <f t="shared" ca="1" si="70"/>
        <v>0</v>
      </c>
      <c r="CA44" s="136">
        <f t="shared" ca="1" si="71"/>
        <v>0</v>
      </c>
      <c r="CB44" s="137">
        <f t="shared" ca="1" si="72"/>
        <v>0</v>
      </c>
      <c r="CC44" s="136">
        <f t="shared" ca="1" si="73"/>
        <v>0</v>
      </c>
      <c r="CD44" s="137">
        <f t="shared" ca="1" si="74"/>
        <v>0</v>
      </c>
      <c r="CE44" s="136">
        <f t="shared" ca="1" si="75"/>
        <v>0</v>
      </c>
      <c r="CF44" s="137">
        <f t="shared" ca="1" si="76"/>
        <v>0</v>
      </c>
      <c r="CG44" s="136">
        <f t="shared" ca="1" si="77"/>
        <v>0</v>
      </c>
      <c r="CH44" s="137">
        <f t="shared" ca="1" si="78"/>
        <v>0</v>
      </c>
      <c r="CI44" s="136">
        <f t="shared" ca="1" si="79"/>
        <v>0</v>
      </c>
      <c r="CJ44" s="137">
        <f t="shared" ca="1" si="80"/>
        <v>0</v>
      </c>
      <c r="CK44" s="136">
        <f t="shared" ca="1" si="81"/>
        <v>0</v>
      </c>
      <c r="CL44" s="137">
        <f t="shared" ca="1" si="82"/>
        <v>0</v>
      </c>
      <c r="CM44" s="136">
        <f t="shared" ca="1" si="83"/>
        <v>0</v>
      </c>
      <c r="CN44" s="110">
        <f t="shared" ca="1" si="44"/>
        <v>13</v>
      </c>
      <c r="CO44" s="110">
        <f t="shared" ca="1" si="84"/>
        <v>259</v>
      </c>
      <c r="CP44" s="110">
        <f t="shared" ca="1" si="85"/>
        <v>130</v>
      </c>
      <c r="CQ44" s="198">
        <f t="shared" ca="1" si="86"/>
        <v>165.10000000000002</v>
      </c>
      <c r="CR44" s="199">
        <f t="shared" ca="1" si="87"/>
        <v>424.09999999999997</v>
      </c>
      <c r="CS44" s="215">
        <f t="shared" si="50"/>
        <v>31</v>
      </c>
      <c r="CT44" s="216">
        <f t="shared" si="45"/>
        <v>0</v>
      </c>
      <c r="CU44" s="217">
        <f ca="1">INDEX(INDIRECT(CU$1),MATCH($E44,INDIRECT($BQ$2))) + (CS44*30)/[1]PATRÓN!$N$4 - CT44</f>
        <v>7.3972602739726021</v>
      </c>
      <c r="CV44" s="217">
        <f>(CS44*6)/PATRÓN!$N$4</f>
        <v>0.50958904109589043</v>
      </c>
      <c r="CW44" s="216">
        <f t="shared" ca="1" si="46"/>
        <v>0</v>
      </c>
      <c r="CX44" s="219">
        <f t="shared" si="47"/>
        <v>0</v>
      </c>
      <c r="CY44" s="230">
        <f t="shared" ca="1" si="48"/>
        <v>0</v>
      </c>
      <c r="CZ44" s="227">
        <f>(PATRÓN!$A$5*(CS44-CT44))/(PATRÓN!$N$4-30)*AM44</f>
        <v>151.99253731343285</v>
      </c>
      <c r="DA44" s="211">
        <f t="shared" ca="1" si="88"/>
        <v>-17.192537313432837</v>
      </c>
      <c r="DB44" s="211">
        <f t="shared" ca="1" si="49"/>
        <v>441.26865671641792</v>
      </c>
      <c r="DC44" s="212">
        <f t="shared" ca="1" si="89"/>
        <v>-17.168656716417956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197</v>
      </c>
      <c r="G45" s="148" t="s">
        <v>4</v>
      </c>
      <c r="H45" s="148" t="s">
        <v>68</v>
      </c>
      <c r="I45" s="148" t="s">
        <v>4</v>
      </c>
      <c r="J45" s="148" t="s">
        <v>4</v>
      </c>
      <c r="K45" s="148" t="s">
        <v>4</v>
      </c>
      <c r="L45" s="148" t="s">
        <v>4</v>
      </c>
      <c r="M45" s="148" t="s">
        <v>4</v>
      </c>
      <c r="N45" s="148" t="s">
        <v>4</v>
      </c>
      <c r="O45" s="148" t="s">
        <v>4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4</v>
      </c>
      <c r="U45" s="148" t="s">
        <v>4</v>
      </c>
      <c r="V45" s="148" t="s">
        <v>4</v>
      </c>
      <c r="W45" s="148" t="s">
        <v>4</v>
      </c>
      <c r="X45" s="148" t="s">
        <v>68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32</v>
      </c>
      <c r="AF45" s="148" t="s">
        <v>140</v>
      </c>
      <c r="AG45" s="148" t="s">
        <v>68</v>
      </c>
      <c r="AH45" s="148" t="s">
        <v>4</v>
      </c>
      <c r="AI45" s="148" t="s">
        <v>4</v>
      </c>
      <c r="AJ45" s="148" t="s">
        <v>4</v>
      </c>
      <c r="AK45" s="148" t="s">
        <v>4</v>
      </c>
      <c r="AL45" s="130"/>
      <c r="AM45" s="111">
        <f>VLOOKUP($E45,Plantilla!D:F,3,FALSE)</f>
        <v>1</v>
      </c>
      <c r="AN45" s="140">
        <f t="shared" ca="1" si="57"/>
        <v>0</v>
      </c>
      <c r="AO45" s="133">
        <f t="shared" ca="1" si="57"/>
        <v>0</v>
      </c>
      <c r="AP45" s="132">
        <f t="shared" ca="1" si="57"/>
        <v>1</v>
      </c>
      <c r="AQ45" s="133">
        <f t="shared" ca="1" si="57"/>
        <v>0</v>
      </c>
      <c r="AR45" s="132">
        <f t="shared" ca="1" si="57"/>
        <v>0</v>
      </c>
      <c r="AS45" s="133">
        <f t="shared" ca="1" si="57"/>
        <v>0</v>
      </c>
      <c r="AT45" s="132">
        <f t="shared" ca="1" si="57"/>
        <v>0</v>
      </c>
      <c r="AU45" s="133">
        <f t="shared" ca="1" si="57"/>
        <v>3</v>
      </c>
      <c r="AV45" s="132">
        <f t="shared" ca="1" si="57"/>
        <v>0</v>
      </c>
      <c r="AW45" s="133">
        <f t="shared" ca="1" si="57"/>
        <v>0</v>
      </c>
      <c r="AX45" s="132">
        <f t="shared" ca="1" si="57"/>
        <v>0</v>
      </c>
      <c r="AY45" s="133">
        <f t="shared" ca="1" si="57"/>
        <v>0</v>
      </c>
      <c r="AZ45" s="132">
        <f t="shared" ca="1" si="57"/>
        <v>0</v>
      </c>
      <c r="BA45" s="133">
        <f t="shared" ca="1" si="57"/>
        <v>0</v>
      </c>
      <c r="BB45" s="132">
        <f t="shared" ca="1" si="57"/>
        <v>0</v>
      </c>
      <c r="BC45" s="133">
        <f t="shared" ca="1" si="57"/>
        <v>0</v>
      </c>
      <c r="BD45" s="132">
        <f t="shared" ca="1" si="58"/>
        <v>0</v>
      </c>
      <c r="BE45" s="133">
        <f t="shared" ca="1" si="53"/>
        <v>0</v>
      </c>
      <c r="BF45" s="132">
        <f t="shared" ca="1" si="53"/>
        <v>0</v>
      </c>
      <c r="BG45" s="133">
        <f t="shared" ca="1" si="53"/>
        <v>0</v>
      </c>
      <c r="BH45" s="132">
        <f t="shared" ca="1" si="59"/>
        <v>0</v>
      </c>
      <c r="BI45" s="133">
        <f t="shared" ca="1" si="53"/>
        <v>0</v>
      </c>
      <c r="BJ45" s="132">
        <f t="shared" ca="1" si="60"/>
        <v>0</v>
      </c>
      <c r="BK45" s="110">
        <f t="shared" ca="1" si="40"/>
        <v>1</v>
      </c>
      <c r="BL45" s="110">
        <f t="shared" ca="1" si="41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21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10</v>
      </c>
      <c r="BO45" s="194">
        <f t="shared" ca="1" si="42"/>
        <v>12.7</v>
      </c>
      <c r="BP45" s="195">
        <f t="shared" ca="1" si="43"/>
        <v>33.700000000000003</v>
      </c>
      <c r="BQ45" s="149">
        <f t="shared" ca="1" si="61"/>
        <v>0</v>
      </c>
      <c r="BR45" s="137">
        <f t="shared" ca="1" si="62"/>
        <v>11</v>
      </c>
      <c r="BS45" s="136">
        <f t="shared" ca="1" si="63"/>
        <v>7</v>
      </c>
      <c r="BT45" s="137">
        <f t="shared" ca="1" si="64"/>
        <v>0</v>
      </c>
      <c r="BU45" s="136">
        <f t="shared" ca="1" si="65"/>
        <v>0</v>
      </c>
      <c r="BV45" s="137">
        <f t="shared" ca="1" si="66"/>
        <v>0</v>
      </c>
      <c r="BW45" s="136">
        <f t="shared" ca="1" si="67"/>
        <v>0</v>
      </c>
      <c r="BX45" s="137">
        <f t="shared" ca="1" si="68"/>
        <v>6</v>
      </c>
      <c r="BY45" s="136">
        <f t="shared" ca="1" si="69"/>
        <v>1</v>
      </c>
      <c r="BZ45" s="137">
        <f t="shared" ca="1" si="70"/>
        <v>0</v>
      </c>
      <c r="CA45" s="136">
        <f t="shared" ca="1" si="71"/>
        <v>0</v>
      </c>
      <c r="CB45" s="137">
        <f t="shared" ca="1" si="72"/>
        <v>0</v>
      </c>
      <c r="CC45" s="136">
        <f t="shared" ca="1" si="73"/>
        <v>0</v>
      </c>
      <c r="CD45" s="137">
        <f t="shared" ca="1" si="74"/>
        <v>0</v>
      </c>
      <c r="CE45" s="136">
        <f t="shared" ca="1" si="75"/>
        <v>0</v>
      </c>
      <c r="CF45" s="137">
        <f t="shared" ca="1" si="76"/>
        <v>0</v>
      </c>
      <c r="CG45" s="136">
        <f t="shared" ca="1" si="77"/>
        <v>0</v>
      </c>
      <c r="CH45" s="137">
        <f t="shared" ca="1" si="78"/>
        <v>0</v>
      </c>
      <c r="CI45" s="136">
        <f t="shared" ca="1" si="79"/>
        <v>0</v>
      </c>
      <c r="CJ45" s="137">
        <f t="shared" ca="1" si="80"/>
        <v>0</v>
      </c>
      <c r="CK45" s="136">
        <f t="shared" ca="1" si="81"/>
        <v>0</v>
      </c>
      <c r="CL45" s="137">
        <f t="shared" ca="1" si="82"/>
        <v>0</v>
      </c>
      <c r="CM45" s="136">
        <f t="shared" ca="1" si="83"/>
        <v>0</v>
      </c>
      <c r="CN45" s="110">
        <f t="shared" ca="1" si="44"/>
        <v>7</v>
      </c>
      <c r="CO45" s="110">
        <f t="shared" ca="1" si="84"/>
        <v>126</v>
      </c>
      <c r="CP45" s="110">
        <f t="shared" ca="1" si="85"/>
        <v>70</v>
      </c>
      <c r="CQ45" s="198">
        <f t="shared" ca="1" si="86"/>
        <v>88.9</v>
      </c>
      <c r="CR45" s="199">
        <f t="shared" ca="1" si="87"/>
        <v>214.89999999999998</v>
      </c>
      <c r="CS45" s="215">
        <f t="shared" si="50"/>
        <v>31</v>
      </c>
      <c r="CT45" s="216">
        <f t="shared" si="45"/>
        <v>0</v>
      </c>
      <c r="CU45" s="217">
        <f ca="1">INDEX(INDIRECT(CU$1),MATCH($E45,INDIRECT($BQ$2))) + (CS45*30)/[1]PATRÓN!$N$4 - CT45</f>
        <v>7.3972602739726021</v>
      </c>
      <c r="CV45" s="217">
        <f>(CS45*6)/PATRÓN!$N$4</f>
        <v>0.50958904109589043</v>
      </c>
      <c r="CW45" s="216">
        <f t="shared" ca="1" si="46"/>
        <v>0</v>
      </c>
      <c r="CX45" s="219">
        <f t="shared" si="47"/>
        <v>0</v>
      </c>
      <c r="CY45" s="230">
        <f t="shared" ca="1" si="48"/>
        <v>0</v>
      </c>
      <c r="CZ45" s="227">
        <f>(PATRÓN!$A$5*(CS45-CT45))/(PATRÓN!$N$4-30)*AM45</f>
        <v>151.99253731343285</v>
      </c>
      <c r="DA45" s="211">
        <f t="shared" ca="1" si="88"/>
        <v>-118.29253731343285</v>
      </c>
      <c r="DB45" s="211">
        <f t="shared" ca="1" si="49"/>
        <v>441.26865671641792</v>
      </c>
      <c r="DC45" s="212">
        <f t="shared" ca="1" si="89"/>
        <v>-226.36865671641795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198</v>
      </c>
      <c r="G46" s="338" t="s">
        <v>4</v>
      </c>
      <c r="H46" s="338" t="s">
        <v>4</v>
      </c>
      <c r="I46" s="148" t="s">
        <v>140</v>
      </c>
      <c r="J46" s="148" t="s">
        <v>32</v>
      </c>
      <c r="K46" s="148" t="s">
        <v>140</v>
      </c>
      <c r="L46" s="148" t="s">
        <v>191</v>
      </c>
      <c r="M46" s="338" t="s">
        <v>32</v>
      </c>
      <c r="N46" s="338" t="s">
        <v>140</v>
      </c>
      <c r="O46" s="148" t="s">
        <v>32</v>
      </c>
      <c r="P46" s="148" t="s">
        <v>140</v>
      </c>
      <c r="Q46" s="338" t="s">
        <v>31</v>
      </c>
      <c r="R46" s="148" t="s">
        <v>31</v>
      </c>
      <c r="S46" s="148" t="s">
        <v>31</v>
      </c>
      <c r="T46" s="148" t="s">
        <v>4</v>
      </c>
      <c r="U46" s="337" t="s">
        <v>4</v>
      </c>
      <c r="V46" s="337" t="s">
        <v>4</v>
      </c>
      <c r="W46" s="337" t="s">
        <v>4</v>
      </c>
      <c r="X46" s="337" t="s">
        <v>4</v>
      </c>
      <c r="Y46" s="337" t="s">
        <v>4</v>
      </c>
      <c r="Z46" s="337" t="s">
        <v>5</v>
      </c>
      <c r="AA46" s="337" t="s">
        <v>5</v>
      </c>
      <c r="AB46" s="337" t="s">
        <v>4</v>
      </c>
      <c r="AC46" s="338" t="s">
        <v>4</v>
      </c>
      <c r="AD46" s="338" t="s">
        <v>31</v>
      </c>
      <c r="AE46" s="337" t="s">
        <v>5</v>
      </c>
      <c r="AF46" s="337" t="s">
        <v>5</v>
      </c>
      <c r="AG46" s="148" t="s">
        <v>231</v>
      </c>
      <c r="AH46" s="148" t="s">
        <v>140</v>
      </c>
      <c r="AI46" s="148" t="s">
        <v>4</v>
      </c>
      <c r="AJ46" s="148" t="s">
        <v>31</v>
      </c>
      <c r="AK46" s="337" t="s">
        <v>32</v>
      </c>
      <c r="AL46" s="130"/>
      <c r="AM46" s="111">
        <f>VLOOKUP($E46,Plantilla!D:F,3,FALSE)</f>
        <v>1</v>
      </c>
      <c r="AN46" s="140">
        <f t="shared" ca="1" si="57"/>
        <v>4</v>
      </c>
      <c r="AO46" s="133">
        <f t="shared" ca="1" si="57"/>
        <v>5</v>
      </c>
      <c r="AP46" s="132">
        <f t="shared" ca="1" si="57"/>
        <v>6</v>
      </c>
      <c r="AQ46" s="133">
        <f t="shared" ca="1" si="57"/>
        <v>0</v>
      </c>
      <c r="AR46" s="132">
        <f t="shared" ca="1" si="57"/>
        <v>0</v>
      </c>
      <c r="AS46" s="133">
        <f t="shared" ca="1" si="57"/>
        <v>0</v>
      </c>
      <c r="AT46" s="132">
        <f t="shared" ca="1" si="57"/>
        <v>0</v>
      </c>
      <c r="AU46" s="133">
        <f t="shared" ca="1" si="57"/>
        <v>0</v>
      </c>
      <c r="AV46" s="132">
        <f t="shared" ca="1" si="57"/>
        <v>0</v>
      </c>
      <c r="AW46" s="133">
        <f t="shared" ca="1" si="57"/>
        <v>0</v>
      </c>
      <c r="AX46" s="132">
        <f t="shared" ca="1" si="57"/>
        <v>0</v>
      </c>
      <c r="AY46" s="133">
        <f t="shared" ca="1" si="57"/>
        <v>0</v>
      </c>
      <c r="AZ46" s="132">
        <f t="shared" ca="1" si="57"/>
        <v>0</v>
      </c>
      <c r="BA46" s="133">
        <f t="shared" ca="1" si="57"/>
        <v>0</v>
      </c>
      <c r="BB46" s="132">
        <f t="shared" ca="1" si="57"/>
        <v>0</v>
      </c>
      <c r="BC46" s="133">
        <f t="shared" ca="1" si="57"/>
        <v>0</v>
      </c>
      <c r="BD46" s="132">
        <f t="shared" ca="1" si="58"/>
        <v>0</v>
      </c>
      <c r="BE46" s="133">
        <f t="shared" ca="1" si="53"/>
        <v>0</v>
      </c>
      <c r="BF46" s="132">
        <f t="shared" ca="1" si="53"/>
        <v>0</v>
      </c>
      <c r="BG46" s="133">
        <f t="shared" ca="1" si="53"/>
        <v>0</v>
      </c>
      <c r="BH46" s="132">
        <f t="shared" ca="1" si="59"/>
        <v>0</v>
      </c>
      <c r="BI46" s="133">
        <f t="shared" ca="1" si="53"/>
        <v>0</v>
      </c>
      <c r="BJ46" s="132">
        <f t="shared" ca="1" si="60"/>
        <v>0</v>
      </c>
      <c r="BK46" s="110">
        <f t="shared" ca="1" si="40"/>
        <v>6</v>
      </c>
      <c r="BL46" s="110">
        <f t="shared" ca="1" si="41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63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60</v>
      </c>
      <c r="BO46" s="194">
        <f t="shared" ca="1" si="42"/>
        <v>76.2</v>
      </c>
      <c r="BP46" s="195">
        <f t="shared" ca="1" si="43"/>
        <v>139.19999999999999</v>
      </c>
      <c r="BQ46" s="149">
        <f t="shared" ca="1" si="61"/>
        <v>8</v>
      </c>
      <c r="BR46" s="137">
        <f t="shared" ca="1" si="62"/>
        <v>10</v>
      </c>
      <c r="BS46" s="136">
        <f t="shared" ca="1" si="63"/>
        <v>10</v>
      </c>
      <c r="BT46" s="137">
        <f t="shared" ca="1" si="64"/>
        <v>0</v>
      </c>
      <c r="BU46" s="136">
        <f t="shared" ca="1" si="65"/>
        <v>0</v>
      </c>
      <c r="BV46" s="137">
        <f t="shared" ca="1" si="66"/>
        <v>0</v>
      </c>
      <c r="BW46" s="136">
        <f t="shared" ca="1" si="67"/>
        <v>0</v>
      </c>
      <c r="BX46" s="137">
        <f t="shared" ca="1" si="68"/>
        <v>1</v>
      </c>
      <c r="BY46" s="136">
        <f t="shared" ca="1" si="69"/>
        <v>4</v>
      </c>
      <c r="BZ46" s="137">
        <f t="shared" ca="1" si="70"/>
        <v>0</v>
      </c>
      <c r="CA46" s="136">
        <f t="shared" ca="1" si="71"/>
        <v>0</v>
      </c>
      <c r="CB46" s="137">
        <f t="shared" ca="1" si="72"/>
        <v>0</v>
      </c>
      <c r="CC46" s="136">
        <f t="shared" ca="1" si="73"/>
        <v>0</v>
      </c>
      <c r="CD46" s="137">
        <f t="shared" ca="1" si="74"/>
        <v>0</v>
      </c>
      <c r="CE46" s="136">
        <f t="shared" ca="1" si="75"/>
        <v>0</v>
      </c>
      <c r="CF46" s="137">
        <f t="shared" ca="1" si="76"/>
        <v>0</v>
      </c>
      <c r="CG46" s="136">
        <f t="shared" ca="1" si="77"/>
        <v>0</v>
      </c>
      <c r="CH46" s="137">
        <f t="shared" ca="1" si="78"/>
        <v>0</v>
      </c>
      <c r="CI46" s="136">
        <f t="shared" ca="1" si="79"/>
        <v>0</v>
      </c>
      <c r="CJ46" s="137">
        <f t="shared" ca="1" si="80"/>
        <v>0</v>
      </c>
      <c r="CK46" s="136">
        <f t="shared" ca="1" si="81"/>
        <v>0</v>
      </c>
      <c r="CL46" s="137">
        <f t="shared" ca="1" si="82"/>
        <v>0</v>
      </c>
      <c r="CM46" s="136">
        <f t="shared" ca="1" si="83"/>
        <v>0</v>
      </c>
      <c r="CN46" s="110">
        <f t="shared" ca="1" si="44"/>
        <v>10</v>
      </c>
      <c r="CO46" s="110">
        <f t="shared" ca="1" si="84"/>
        <v>161</v>
      </c>
      <c r="CP46" s="110">
        <f t="shared" ca="1" si="85"/>
        <v>100</v>
      </c>
      <c r="CQ46" s="198">
        <f t="shared" ca="1" si="86"/>
        <v>127</v>
      </c>
      <c r="CR46" s="199">
        <f t="shared" ca="1" si="87"/>
        <v>288</v>
      </c>
      <c r="CS46" s="215">
        <f t="shared" si="50"/>
        <v>31</v>
      </c>
      <c r="CT46" s="216">
        <f t="shared" si="45"/>
        <v>0</v>
      </c>
      <c r="CU46" s="217">
        <f ca="1">INDEX(INDIRECT(CU$1),MATCH($E46,INDIRECT($BQ$2))) + (CS46*30)/[1]PATRÓN!$N$4 - CT46</f>
        <v>7.3972602739726021</v>
      </c>
      <c r="CV46" s="217">
        <f>(CS46*6)/PATRÓN!$N$4</f>
        <v>0.50958904109589043</v>
      </c>
      <c r="CW46" s="216">
        <f t="shared" ca="1" si="46"/>
        <v>0</v>
      </c>
      <c r="CX46" s="219">
        <f t="shared" si="47"/>
        <v>0</v>
      </c>
      <c r="CY46" s="230">
        <f t="shared" ca="1" si="48"/>
        <v>0</v>
      </c>
      <c r="CZ46" s="227">
        <f>(PATRÓN!$A$5*(CS46-CT46))/(PATRÓN!$N$4-30)*AM46</f>
        <v>151.99253731343285</v>
      </c>
      <c r="DA46" s="211">
        <f t="shared" ca="1" si="88"/>
        <v>-12.792537313432859</v>
      </c>
      <c r="DB46" s="211">
        <f t="shared" ca="1" si="49"/>
        <v>441.26865671641792</v>
      </c>
      <c r="DC46" s="212">
        <f t="shared" ca="1" si="89"/>
        <v>-153.26865671641792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">
        <v>31</v>
      </c>
      <c r="H47" s="148" t="s">
        <v>31</v>
      </c>
      <c r="I47" s="148" t="s">
        <v>32</v>
      </c>
      <c r="J47" s="148" t="s">
        <v>140</v>
      </c>
      <c r="K47" s="148" t="s">
        <v>4</v>
      </c>
      <c r="L47" s="148" t="s">
        <v>31</v>
      </c>
      <c r="M47" s="148" t="s">
        <v>31</v>
      </c>
      <c r="N47" s="148" t="s">
        <v>4</v>
      </c>
      <c r="O47" s="148" t="s">
        <v>4</v>
      </c>
      <c r="P47" s="148" t="s">
        <v>31</v>
      </c>
      <c r="Q47" s="148" t="s">
        <v>31</v>
      </c>
      <c r="R47" s="148" t="s">
        <v>31</v>
      </c>
      <c r="S47" s="338" t="s">
        <v>4</v>
      </c>
      <c r="T47" s="338" t="s">
        <v>31</v>
      </c>
      <c r="U47" s="148" t="s">
        <v>32</v>
      </c>
      <c r="V47" s="148" t="s">
        <v>32</v>
      </c>
      <c r="W47" s="337" t="s">
        <v>32</v>
      </c>
      <c r="X47" s="337" t="s">
        <v>140</v>
      </c>
      <c r="Y47" s="337" t="s">
        <v>140</v>
      </c>
      <c r="Z47" s="337" t="s">
        <v>140</v>
      </c>
      <c r="AA47" s="337" t="s">
        <v>4</v>
      </c>
      <c r="AB47" s="337" t="s">
        <v>4</v>
      </c>
      <c r="AC47" s="148" t="s">
        <v>4</v>
      </c>
      <c r="AD47" s="148" t="s">
        <v>8</v>
      </c>
      <c r="AE47" s="148" t="s">
        <v>8</v>
      </c>
      <c r="AF47" s="148" t="s">
        <v>4</v>
      </c>
      <c r="AG47" s="148" t="s">
        <v>4</v>
      </c>
      <c r="AH47" s="148" t="s">
        <v>31</v>
      </c>
      <c r="AI47" s="148" t="s">
        <v>31</v>
      </c>
      <c r="AJ47" s="148" t="s">
        <v>31</v>
      </c>
      <c r="AK47" s="148" t="s">
        <v>4</v>
      </c>
      <c r="AL47" s="130"/>
      <c r="AM47" s="111">
        <f>VLOOKUP($E47,Plantilla!D:F,3,FALSE)</f>
        <v>1</v>
      </c>
      <c r="AN47" s="140">
        <f t="shared" ca="1" si="57"/>
        <v>0</v>
      </c>
      <c r="AO47" s="133">
        <f t="shared" ca="1" si="57"/>
        <v>11</v>
      </c>
      <c r="AP47" s="132">
        <f t="shared" ca="1" si="57"/>
        <v>4</v>
      </c>
      <c r="AQ47" s="133">
        <f t="shared" ca="1" si="57"/>
        <v>0</v>
      </c>
      <c r="AR47" s="132">
        <f t="shared" ca="1" si="57"/>
        <v>0</v>
      </c>
      <c r="AS47" s="133">
        <f t="shared" ca="1" si="57"/>
        <v>0</v>
      </c>
      <c r="AT47" s="132">
        <f t="shared" ca="1" si="57"/>
        <v>0</v>
      </c>
      <c r="AU47" s="133">
        <f t="shared" ca="1" si="57"/>
        <v>0</v>
      </c>
      <c r="AV47" s="132">
        <f t="shared" ca="1" si="57"/>
        <v>0</v>
      </c>
      <c r="AW47" s="133">
        <f t="shared" ca="1" si="57"/>
        <v>0</v>
      </c>
      <c r="AX47" s="132">
        <f t="shared" ca="1" si="57"/>
        <v>0</v>
      </c>
      <c r="AY47" s="133">
        <f t="shared" ca="1" si="57"/>
        <v>0</v>
      </c>
      <c r="AZ47" s="132">
        <f t="shared" ca="1" si="57"/>
        <v>0</v>
      </c>
      <c r="BA47" s="133">
        <f t="shared" ca="1" si="57"/>
        <v>0</v>
      </c>
      <c r="BB47" s="132">
        <f t="shared" ca="1" si="57"/>
        <v>0</v>
      </c>
      <c r="BC47" s="133">
        <f t="shared" ca="1" si="57"/>
        <v>0</v>
      </c>
      <c r="BD47" s="132">
        <f t="shared" ca="1" si="58"/>
        <v>0</v>
      </c>
      <c r="BE47" s="133">
        <f t="shared" ca="1" si="53"/>
        <v>0</v>
      </c>
      <c r="BF47" s="132">
        <f t="shared" ca="1" si="53"/>
        <v>0</v>
      </c>
      <c r="BG47" s="133">
        <f t="shared" ca="1" si="53"/>
        <v>0</v>
      </c>
      <c r="BH47" s="132">
        <f t="shared" ca="1" si="59"/>
        <v>0</v>
      </c>
      <c r="BI47" s="133">
        <f t="shared" ca="1" si="53"/>
        <v>0</v>
      </c>
      <c r="BJ47" s="132">
        <f t="shared" ca="1" si="60"/>
        <v>0</v>
      </c>
      <c r="BK47" s="110">
        <f t="shared" ca="1" si="40"/>
        <v>4</v>
      </c>
      <c r="BL47" s="110">
        <f t="shared" ca="1" si="41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77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40</v>
      </c>
      <c r="BO47" s="194">
        <f t="shared" ca="1" si="42"/>
        <v>50.8</v>
      </c>
      <c r="BP47" s="195">
        <f t="shared" ca="1" si="43"/>
        <v>127.8</v>
      </c>
      <c r="BQ47" s="149">
        <f t="shared" ca="1" si="61"/>
        <v>0</v>
      </c>
      <c r="BR47" s="137">
        <f t="shared" ca="1" si="62"/>
        <v>35</v>
      </c>
      <c r="BS47" s="136">
        <f t="shared" ca="1" si="63"/>
        <v>15</v>
      </c>
      <c r="BT47" s="137">
        <f t="shared" ca="1" si="64"/>
        <v>0</v>
      </c>
      <c r="BU47" s="136">
        <f t="shared" ca="1" si="65"/>
        <v>0</v>
      </c>
      <c r="BV47" s="137">
        <f t="shared" ca="1" si="66"/>
        <v>0</v>
      </c>
      <c r="BW47" s="136">
        <f t="shared" ca="1" si="67"/>
        <v>0</v>
      </c>
      <c r="BX47" s="137">
        <f t="shared" ca="1" si="68"/>
        <v>0</v>
      </c>
      <c r="BY47" s="136">
        <f t="shared" ca="1" si="69"/>
        <v>0</v>
      </c>
      <c r="BZ47" s="137">
        <f t="shared" ca="1" si="70"/>
        <v>0</v>
      </c>
      <c r="CA47" s="136">
        <f t="shared" ca="1" si="71"/>
        <v>0</v>
      </c>
      <c r="CB47" s="137">
        <f t="shared" ca="1" si="72"/>
        <v>0</v>
      </c>
      <c r="CC47" s="136">
        <f t="shared" ca="1" si="73"/>
        <v>0</v>
      </c>
      <c r="CD47" s="137">
        <f t="shared" ca="1" si="74"/>
        <v>0</v>
      </c>
      <c r="CE47" s="136">
        <f t="shared" ca="1" si="75"/>
        <v>0</v>
      </c>
      <c r="CF47" s="137">
        <f t="shared" ca="1" si="76"/>
        <v>0</v>
      </c>
      <c r="CG47" s="136">
        <f t="shared" ca="1" si="77"/>
        <v>0</v>
      </c>
      <c r="CH47" s="137">
        <f t="shared" ca="1" si="78"/>
        <v>0</v>
      </c>
      <c r="CI47" s="136">
        <f t="shared" ca="1" si="79"/>
        <v>0</v>
      </c>
      <c r="CJ47" s="137">
        <f t="shared" ca="1" si="80"/>
        <v>0</v>
      </c>
      <c r="CK47" s="136">
        <f t="shared" ca="1" si="81"/>
        <v>0</v>
      </c>
      <c r="CL47" s="137">
        <f t="shared" ca="1" si="82"/>
        <v>0</v>
      </c>
      <c r="CM47" s="136">
        <f t="shared" ca="1" si="83"/>
        <v>0</v>
      </c>
      <c r="CN47" s="110">
        <f t="shared" ca="1" si="44"/>
        <v>15</v>
      </c>
      <c r="CO47" s="110">
        <f t="shared" ca="1" si="84"/>
        <v>245</v>
      </c>
      <c r="CP47" s="110">
        <f t="shared" ca="1" si="85"/>
        <v>150</v>
      </c>
      <c r="CQ47" s="198">
        <f t="shared" ca="1" si="86"/>
        <v>190.5</v>
      </c>
      <c r="CR47" s="199">
        <f t="shared" ca="1" si="87"/>
        <v>435.50000000000006</v>
      </c>
      <c r="CS47" s="215">
        <f t="shared" si="50"/>
        <v>31</v>
      </c>
      <c r="CT47" s="216">
        <f t="shared" si="45"/>
        <v>2</v>
      </c>
      <c r="CU47" s="217">
        <f ca="1">INDEX(INDIRECT(CU$1),MATCH($E47,INDIRECT($BQ$2))) + (CS47*30)/[1]PATRÓN!$N$4 - CT47</f>
        <v>5.3972602739726021</v>
      </c>
      <c r="CV47" s="217">
        <f>(CS47*6)/PATRÓN!$N$4</f>
        <v>0.50958904109589043</v>
      </c>
      <c r="CW47" s="216">
        <f t="shared" ca="1" si="46"/>
        <v>0</v>
      </c>
      <c r="CX47" s="219">
        <f t="shared" si="47"/>
        <v>0</v>
      </c>
      <c r="CY47" s="230">
        <f t="shared" ca="1" si="48"/>
        <v>0</v>
      </c>
      <c r="CZ47" s="227">
        <f>(PATRÓN!$A$5*(CS47-CT47))/(PATRÓN!$N$4-30)*AM47</f>
        <v>142.18656716417911</v>
      </c>
      <c r="DA47" s="211">
        <f t="shared" ca="1" si="88"/>
        <v>-14.386567164179112</v>
      </c>
      <c r="DB47" s="211">
        <f t="shared" ca="1" si="49"/>
        <v>431.46268656716416</v>
      </c>
      <c r="DC47" s="212">
        <f t="shared" ca="1" si="89"/>
        <v>4.0373134328359015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31</v>
      </c>
      <c r="H48" s="148" t="s">
        <v>4</v>
      </c>
      <c r="I48" s="148" t="s">
        <v>4</v>
      </c>
      <c r="J48" s="338" t="s">
        <v>4</v>
      </c>
      <c r="K48" s="338" t="s">
        <v>32</v>
      </c>
      <c r="L48" s="338" t="s">
        <v>140</v>
      </c>
      <c r="M48" s="148" t="s">
        <v>31</v>
      </c>
      <c r="N48" s="148" t="s">
        <v>31</v>
      </c>
      <c r="O48" s="148" t="s">
        <v>31</v>
      </c>
      <c r="P48" s="338" t="s">
        <v>31</v>
      </c>
      <c r="Q48" s="148" t="s">
        <v>4</v>
      </c>
      <c r="R48" s="338" t="s">
        <v>4</v>
      </c>
      <c r="S48" s="148" t="s">
        <v>31</v>
      </c>
      <c r="T48" s="148" t="s">
        <v>32</v>
      </c>
      <c r="U48" s="148" t="s">
        <v>140</v>
      </c>
      <c r="V48" s="148" t="s">
        <v>4</v>
      </c>
      <c r="W48" s="148" t="s">
        <v>31</v>
      </c>
      <c r="X48" s="148" t="s">
        <v>31</v>
      </c>
      <c r="Y48" s="148" t="s">
        <v>32</v>
      </c>
      <c r="Z48" s="148" t="s">
        <v>140</v>
      </c>
      <c r="AA48" s="148" t="s">
        <v>4</v>
      </c>
      <c r="AB48" s="148" t="s">
        <v>31</v>
      </c>
      <c r="AC48" s="148" t="s">
        <v>31</v>
      </c>
      <c r="AD48" s="148" t="s">
        <v>31</v>
      </c>
      <c r="AE48" s="148" t="s">
        <v>31</v>
      </c>
      <c r="AF48" s="148" t="s">
        <v>32</v>
      </c>
      <c r="AG48" s="148" t="s">
        <v>32</v>
      </c>
      <c r="AH48" s="148" t="s">
        <v>140</v>
      </c>
      <c r="AI48" s="148" t="s">
        <v>140</v>
      </c>
      <c r="AJ48" s="148" t="s">
        <v>4</v>
      </c>
      <c r="AK48" s="148" t="s">
        <v>4</v>
      </c>
      <c r="AL48" s="130"/>
      <c r="AM48" s="111">
        <f>VLOOKUP($E48,Plantilla!D:F,3,FALSE)</f>
        <v>1</v>
      </c>
      <c r="AN48" s="140">
        <f t="shared" ca="1" si="57"/>
        <v>0</v>
      </c>
      <c r="AO48" s="133">
        <f t="shared" ca="1" si="57"/>
        <v>12</v>
      </c>
      <c r="AP48" s="132">
        <f t="shared" ca="1" si="57"/>
        <v>5</v>
      </c>
      <c r="AQ48" s="133">
        <f t="shared" ca="1" si="57"/>
        <v>0</v>
      </c>
      <c r="AR48" s="132">
        <f t="shared" ca="1" si="57"/>
        <v>0</v>
      </c>
      <c r="AS48" s="133">
        <f t="shared" ca="1" si="57"/>
        <v>0</v>
      </c>
      <c r="AT48" s="132">
        <f t="shared" ca="1" si="57"/>
        <v>0</v>
      </c>
      <c r="AU48" s="133">
        <f t="shared" ca="1" si="57"/>
        <v>0</v>
      </c>
      <c r="AV48" s="132">
        <f t="shared" ca="1" si="57"/>
        <v>0</v>
      </c>
      <c r="AW48" s="133">
        <f t="shared" ca="1" si="57"/>
        <v>0</v>
      </c>
      <c r="AX48" s="132">
        <f t="shared" ca="1" si="57"/>
        <v>0</v>
      </c>
      <c r="AY48" s="133">
        <f t="shared" ca="1" si="57"/>
        <v>0</v>
      </c>
      <c r="AZ48" s="132">
        <f t="shared" ca="1" si="57"/>
        <v>0</v>
      </c>
      <c r="BA48" s="133">
        <f t="shared" ca="1" si="57"/>
        <v>0</v>
      </c>
      <c r="BB48" s="132">
        <f t="shared" ca="1" si="57"/>
        <v>0</v>
      </c>
      <c r="BC48" s="133">
        <f t="shared" ca="1" si="57"/>
        <v>0</v>
      </c>
      <c r="BD48" s="132">
        <f t="shared" ca="1" si="58"/>
        <v>0</v>
      </c>
      <c r="BE48" s="133">
        <f t="shared" ca="1" si="53"/>
        <v>0</v>
      </c>
      <c r="BF48" s="132">
        <f t="shared" ca="1" si="53"/>
        <v>0</v>
      </c>
      <c r="BG48" s="133">
        <f t="shared" ca="1" si="53"/>
        <v>0</v>
      </c>
      <c r="BH48" s="132">
        <f t="shared" ca="1" si="59"/>
        <v>0</v>
      </c>
      <c r="BI48" s="133">
        <f t="shared" ca="1" si="53"/>
        <v>0</v>
      </c>
      <c r="BJ48" s="132">
        <f t="shared" ca="1" si="60"/>
        <v>0</v>
      </c>
      <c r="BK48" s="110">
        <f t="shared" ca="1" si="40"/>
        <v>5</v>
      </c>
      <c r="BL48" s="110">
        <f t="shared" ca="1" si="41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84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50</v>
      </c>
      <c r="BO48" s="194">
        <f t="shared" ca="1" si="42"/>
        <v>63.5</v>
      </c>
      <c r="BP48" s="195">
        <f t="shared" ca="1" si="43"/>
        <v>147.5</v>
      </c>
      <c r="BQ48" s="149">
        <f t="shared" ca="1" si="61"/>
        <v>1</v>
      </c>
      <c r="BR48" s="137">
        <f t="shared" ca="1" si="62"/>
        <v>34</v>
      </c>
      <c r="BS48" s="136">
        <f t="shared" ca="1" si="63"/>
        <v>14</v>
      </c>
      <c r="BT48" s="137">
        <f t="shared" ca="1" si="64"/>
        <v>0</v>
      </c>
      <c r="BU48" s="136">
        <f t="shared" ca="1" si="65"/>
        <v>0</v>
      </c>
      <c r="BV48" s="137">
        <f t="shared" ca="1" si="66"/>
        <v>0</v>
      </c>
      <c r="BW48" s="136">
        <f t="shared" ca="1" si="67"/>
        <v>0</v>
      </c>
      <c r="BX48" s="137">
        <f t="shared" ca="1" si="68"/>
        <v>0</v>
      </c>
      <c r="BY48" s="136">
        <f t="shared" ca="1" si="69"/>
        <v>0</v>
      </c>
      <c r="BZ48" s="137">
        <f t="shared" ca="1" si="70"/>
        <v>0</v>
      </c>
      <c r="CA48" s="136">
        <f t="shared" ca="1" si="71"/>
        <v>0</v>
      </c>
      <c r="CB48" s="137">
        <f t="shared" ca="1" si="72"/>
        <v>0</v>
      </c>
      <c r="CC48" s="136">
        <f t="shared" ca="1" si="73"/>
        <v>0</v>
      </c>
      <c r="CD48" s="137">
        <f t="shared" ca="1" si="74"/>
        <v>0</v>
      </c>
      <c r="CE48" s="136">
        <f t="shared" ca="1" si="75"/>
        <v>0</v>
      </c>
      <c r="CF48" s="137">
        <f t="shared" ca="1" si="76"/>
        <v>0</v>
      </c>
      <c r="CG48" s="136">
        <f t="shared" ca="1" si="77"/>
        <v>0</v>
      </c>
      <c r="CH48" s="137">
        <f t="shared" ca="1" si="78"/>
        <v>0</v>
      </c>
      <c r="CI48" s="136">
        <f t="shared" ca="1" si="79"/>
        <v>0</v>
      </c>
      <c r="CJ48" s="137">
        <f t="shared" ca="1" si="80"/>
        <v>0</v>
      </c>
      <c r="CK48" s="136">
        <f t="shared" ca="1" si="81"/>
        <v>0</v>
      </c>
      <c r="CL48" s="137">
        <f t="shared" ca="1" si="82"/>
        <v>0</v>
      </c>
      <c r="CM48" s="136">
        <f t="shared" ca="1" si="83"/>
        <v>0</v>
      </c>
      <c r="CN48" s="110">
        <f t="shared" ca="1" si="44"/>
        <v>14</v>
      </c>
      <c r="CO48" s="110">
        <f t="shared" ca="1" si="84"/>
        <v>245</v>
      </c>
      <c r="CP48" s="110">
        <f t="shared" ca="1" si="85"/>
        <v>140</v>
      </c>
      <c r="CQ48" s="198">
        <f t="shared" ca="1" si="86"/>
        <v>177.8</v>
      </c>
      <c r="CR48" s="199">
        <f t="shared" ca="1" si="87"/>
        <v>422.8</v>
      </c>
      <c r="CS48" s="215">
        <f t="shared" si="50"/>
        <v>31</v>
      </c>
      <c r="CT48" s="216">
        <f t="shared" si="45"/>
        <v>0</v>
      </c>
      <c r="CU48" s="217">
        <f ca="1">INDEX(INDIRECT(CU$1),MATCH($E48,INDIRECT($BQ$2))) + (CS48*30)/[1]PATRÓN!$N$4 - CT48</f>
        <v>7.3972602739726021</v>
      </c>
      <c r="CV48" s="217">
        <f>(CS48*6)/PATRÓN!$N$4</f>
        <v>0.50958904109589043</v>
      </c>
      <c r="CW48" s="216">
        <f t="shared" ca="1" si="46"/>
        <v>0</v>
      </c>
      <c r="CX48" s="219">
        <f t="shared" si="47"/>
        <v>0</v>
      </c>
      <c r="CY48" s="230">
        <f t="shared" ca="1" si="48"/>
        <v>0</v>
      </c>
      <c r="CZ48" s="227">
        <f>(PATRÓN!$A$5*(CS48-CT48))/(PATRÓN!$N$4-30)*AM48</f>
        <v>151.99253731343285</v>
      </c>
      <c r="DA48" s="211">
        <f t="shared" ca="1" si="88"/>
        <v>-4.4925373134328481</v>
      </c>
      <c r="DB48" s="211">
        <f t="shared" ca="1" si="49"/>
        <v>441.26865671641792</v>
      </c>
      <c r="DC48" s="212">
        <f t="shared" ca="1" si="89"/>
        <v>-18.468656716417911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">
        <v>32</v>
      </c>
      <c r="H49" s="148" t="s">
        <v>32</v>
      </c>
      <c r="I49" s="148" t="s">
        <v>140</v>
      </c>
      <c r="J49" s="148" t="s">
        <v>140</v>
      </c>
      <c r="K49" s="148" t="s">
        <v>140</v>
      </c>
      <c r="L49" s="148" t="s">
        <v>4</v>
      </c>
      <c r="M49" s="338" t="s">
        <v>32</v>
      </c>
      <c r="N49" s="148" t="s">
        <v>31</v>
      </c>
      <c r="O49" s="148" t="s">
        <v>31</v>
      </c>
      <c r="P49" s="148" t="s">
        <v>4</v>
      </c>
      <c r="Q49" s="148" t="s">
        <v>4</v>
      </c>
      <c r="R49" s="338" t="s">
        <v>4</v>
      </c>
      <c r="S49" s="148" t="s">
        <v>32</v>
      </c>
      <c r="T49" s="148" t="s">
        <v>140</v>
      </c>
      <c r="U49" s="338" t="s">
        <v>4</v>
      </c>
      <c r="V49" s="148" t="s">
        <v>4</v>
      </c>
      <c r="W49" s="148" t="s">
        <v>8</v>
      </c>
      <c r="X49" s="148" t="s">
        <v>8</v>
      </c>
      <c r="Y49" s="338" t="s">
        <v>31</v>
      </c>
      <c r="Z49" s="338" t="s">
        <v>31</v>
      </c>
      <c r="AA49" s="338" t="s">
        <v>31</v>
      </c>
      <c r="AB49" s="338" t="s">
        <v>4</v>
      </c>
      <c r="AC49" s="338" t="s">
        <v>4</v>
      </c>
      <c r="AD49" s="338" t="s">
        <v>8</v>
      </c>
      <c r="AE49" s="338" t="s">
        <v>8</v>
      </c>
      <c r="AF49" s="338" t="s">
        <v>31</v>
      </c>
      <c r="AG49" s="148" t="s">
        <v>4</v>
      </c>
      <c r="AH49" s="148" t="str">
        <f t="shared" ref="V49:AK59" ca="1" si="91">IF($B49&lt;&gt;0,INDIRECT(ADDRESS($B49+6,10+AH$2,1,FALSE,"PATRÓN"),FALSE),"")</f>
        <v/>
      </c>
      <c r="AI49" s="148" t="str">
        <f t="shared" ca="1" si="91"/>
        <v/>
      </c>
      <c r="AJ49" s="148" t="str">
        <f t="shared" ca="1" si="91"/>
        <v/>
      </c>
      <c r="AK49" s="148" t="str">
        <f t="shared" ca="1" si="91"/>
        <v/>
      </c>
      <c r="AL49" s="130"/>
      <c r="AM49" s="111">
        <f>VLOOKUP($E49,Plantilla!D:F,3,FALSE)</f>
        <v>1</v>
      </c>
      <c r="AN49" s="140">
        <f t="shared" ca="1" si="57"/>
        <v>0</v>
      </c>
      <c r="AO49" s="133">
        <f t="shared" ca="1" si="57"/>
        <v>6</v>
      </c>
      <c r="AP49" s="132">
        <f t="shared" ca="1" si="57"/>
        <v>4</v>
      </c>
      <c r="AQ49" s="133">
        <f t="shared" ca="1" si="57"/>
        <v>0</v>
      </c>
      <c r="AR49" s="132">
        <f t="shared" ca="1" si="57"/>
        <v>0</v>
      </c>
      <c r="AS49" s="133">
        <f t="shared" ca="1" si="57"/>
        <v>0</v>
      </c>
      <c r="AT49" s="132">
        <f t="shared" ca="1" si="57"/>
        <v>0</v>
      </c>
      <c r="AU49" s="133">
        <f t="shared" ca="1" si="57"/>
        <v>0</v>
      </c>
      <c r="AV49" s="132">
        <f t="shared" ca="1" si="57"/>
        <v>0</v>
      </c>
      <c r="AW49" s="133">
        <f t="shared" ca="1" si="57"/>
        <v>0</v>
      </c>
      <c r="AX49" s="132">
        <f t="shared" ca="1" si="57"/>
        <v>0</v>
      </c>
      <c r="AY49" s="133">
        <f t="shared" ca="1" si="57"/>
        <v>0</v>
      </c>
      <c r="AZ49" s="132">
        <f t="shared" ca="1" si="57"/>
        <v>0</v>
      </c>
      <c r="BA49" s="133">
        <f t="shared" ca="1" si="57"/>
        <v>0</v>
      </c>
      <c r="BB49" s="132">
        <f t="shared" ca="1" si="57"/>
        <v>0</v>
      </c>
      <c r="BC49" s="133">
        <f t="shared" ca="1" si="57"/>
        <v>0</v>
      </c>
      <c r="BD49" s="132">
        <f t="shared" ca="1" si="58"/>
        <v>0</v>
      </c>
      <c r="BE49" s="133">
        <f t="shared" ca="1" si="53"/>
        <v>0</v>
      </c>
      <c r="BF49" s="132">
        <f t="shared" ca="1" si="53"/>
        <v>0</v>
      </c>
      <c r="BG49" s="133">
        <f t="shared" ca="1" si="53"/>
        <v>0</v>
      </c>
      <c r="BH49" s="132">
        <f t="shared" ca="1" si="59"/>
        <v>0</v>
      </c>
      <c r="BI49" s="133">
        <f t="shared" ca="1" si="53"/>
        <v>0</v>
      </c>
      <c r="BJ49" s="132">
        <f t="shared" ca="1" si="60"/>
        <v>0</v>
      </c>
      <c r="BK49" s="110">
        <f t="shared" ca="1" si="40"/>
        <v>4</v>
      </c>
      <c r="BL49" s="110">
        <f t="shared" ca="1" si="41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42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40</v>
      </c>
      <c r="BO49" s="194">
        <f t="shared" ca="1" si="42"/>
        <v>50.8</v>
      </c>
      <c r="BP49" s="195">
        <f t="shared" ca="1" si="43"/>
        <v>92.8</v>
      </c>
      <c r="BQ49" s="149">
        <f t="shared" ca="1" si="61"/>
        <v>5</v>
      </c>
      <c r="BR49" s="137">
        <f t="shared" ca="1" si="62"/>
        <v>24</v>
      </c>
      <c r="BS49" s="136">
        <f t="shared" ca="1" si="63"/>
        <v>14</v>
      </c>
      <c r="BT49" s="137">
        <f t="shared" ca="1" si="64"/>
        <v>0</v>
      </c>
      <c r="BU49" s="136">
        <f t="shared" ca="1" si="65"/>
        <v>0</v>
      </c>
      <c r="BV49" s="137">
        <f t="shared" ca="1" si="66"/>
        <v>0</v>
      </c>
      <c r="BW49" s="136">
        <f t="shared" ca="1" si="67"/>
        <v>0</v>
      </c>
      <c r="BX49" s="137">
        <f t="shared" ca="1" si="68"/>
        <v>0</v>
      </c>
      <c r="BY49" s="136">
        <f t="shared" ca="1" si="69"/>
        <v>0</v>
      </c>
      <c r="BZ49" s="137">
        <f t="shared" ca="1" si="70"/>
        <v>0</v>
      </c>
      <c r="CA49" s="136">
        <f t="shared" ca="1" si="71"/>
        <v>0</v>
      </c>
      <c r="CB49" s="137">
        <f t="shared" ca="1" si="72"/>
        <v>0</v>
      </c>
      <c r="CC49" s="136">
        <f t="shared" ca="1" si="73"/>
        <v>0</v>
      </c>
      <c r="CD49" s="137">
        <f t="shared" ca="1" si="74"/>
        <v>0</v>
      </c>
      <c r="CE49" s="136">
        <f t="shared" ca="1" si="75"/>
        <v>0</v>
      </c>
      <c r="CF49" s="137">
        <f t="shared" ca="1" si="76"/>
        <v>0</v>
      </c>
      <c r="CG49" s="136">
        <f t="shared" ca="1" si="77"/>
        <v>0</v>
      </c>
      <c r="CH49" s="137">
        <f t="shared" ca="1" si="78"/>
        <v>0</v>
      </c>
      <c r="CI49" s="136">
        <f t="shared" ca="1" si="79"/>
        <v>0</v>
      </c>
      <c r="CJ49" s="137">
        <f t="shared" ca="1" si="80"/>
        <v>0</v>
      </c>
      <c r="CK49" s="136">
        <f t="shared" ca="1" si="81"/>
        <v>0</v>
      </c>
      <c r="CL49" s="137">
        <f t="shared" ca="1" si="82"/>
        <v>0</v>
      </c>
      <c r="CM49" s="136">
        <f t="shared" ca="1" si="83"/>
        <v>0</v>
      </c>
      <c r="CN49" s="110">
        <f t="shared" ca="1" si="44"/>
        <v>14</v>
      </c>
      <c r="CO49" s="110">
        <f t="shared" ca="1" si="84"/>
        <v>203</v>
      </c>
      <c r="CP49" s="110">
        <f t="shared" ca="1" si="85"/>
        <v>140</v>
      </c>
      <c r="CQ49" s="198">
        <f t="shared" ca="1" si="86"/>
        <v>177.8</v>
      </c>
      <c r="CR49" s="199">
        <f t="shared" ca="1" si="87"/>
        <v>380.8</v>
      </c>
      <c r="CS49" s="215">
        <f t="shared" ca="1" si="50"/>
        <v>27</v>
      </c>
      <c r="CT49" s="216">
        <f t="shared" ca="1" si="45"/>
        <v>4</v>
      </c>
      <c r="CU49" s="217">
        <f ca="1">INDEX(INDIRECT(CU$1),MATCH($E49,INDIRECT($BQ$2))) + (CS49*30)/[1]PATRÓN!$N$4 - CT49</f>
        <v>3.0684931506849313</v>
      </c>
      <c r="CV49" s="217">
        <f ca="1">(CS49*6)/PATRÓN!$N$4</f>
        <v>0.44383561643835617</v>
      </c>
      <c r="CW49" s="216">
        <f t="shared" ca="1" si="46"/>
        <v>0</v>
      </c>
      <c r="CX49" s="219">
        <f t="shared" ca="1" si="47"/>
        <v>0</v>
      </c>
      <c r="CY49" s="230">
        <f t="shared" ca="1" si="48"/>
        <v>0</v>
      </c>
      <c r="CZ49" s="227">
        <f ca="1">(PATRÓN!$A$5*(CS49-CT49))/(PATRÓN!$N$4-30)*AM49</f>
        <v>112.76865671641791</v>
      </c>
      <c r="DA49" s="211">
        <f t="shared" ca="1" si="88"/>
        <v>-19.968656716417911</v>
      </c>
      <c r="DB49" s="211">
        <f t="shared" ca="1" si="49"/>
        <v>402.04477611940297</v>
      </c>
      <c r="DC49" s="212">
        <f t="shared" ca="1" si="89"/>
        <v>-21.244776119402957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245</v>
      </c>
      <c r="G50" s="148" t="s">
        <v>4</v>
      </c>
      <c r="H50" s="148" t="s">
        <v>4</v>
      </c>
      <c r="I50" s="148" t="s">
        <v>31</v>
      </c>
      <c r="J50" s="148" t="s">
        <v>4</v>
      </c>
      <c r="K50" s="148" t="s">
        <v>4</v>
      </c>
      <c r="L50" s="148" t="s">
        <v>31</v>
      </c>
      <c r="M50" s="148" t="s">
        <v>31</v>
      </c>
      <c r="N50" s="148" t="s">
        <v>31</v>
      </c>
      <c r="O50" s="148" t="s">
        <v>31</v>
      </c>
      <c r="P50" s="148" t="s">
        <v>31</v>
      </c>
      <c r="Q50" s="148" t="s">
        <v>4</v>
      </c>
      <c r="R50" s="148" t="s">
        <v>4</v>
      </c>
      <c r="S50" s="148" t="s">
        <v>4</v>
      </c>
      <c r="T50" s="148" t="s">
        <v>31</v>
      </c>
      <c r="U50" s="148" t="s">
        <v>31</v>
      </c>
      <c r="V50" s="148" t="s">
        <v>31</v>
      </c>
      <c r="W50" s="148" t="s">
        <v>4</v>
      </c>
      <c r="X50" s="148" t="s">
        <v>31</v>
      </c>
      <c r="Y50" s="148" t="s">
        <v>31</v>
      </c>
      <c r="Z50" s="148" t="s">
        <v>31</v>
      </c>
      <c r="AA50" s="148" t="s">
        <v>31</v>
      </c>
      <c r="AB50" s="148" t="s">
        <v>31</v>
      </c>
      <c r="AC50" s="148" t="s">
        <v>4</v>
      </c>
      <c r="AD50" s="148" t="s">
        <v>31</v>
      </c>
      <c r="AE50" s="148" t="s">
        <v>31</v>
      </c>
      <c r="AF50" s="148" t="s">
        <v>31</v>
      </c>
      <c r="AG50" s="148" t="s">
        <v>31</v>
      </c>
      <c r="AH50" s="148" t="s">
        <v>4</v>
      </c>
      <c r="AI50" s="148" t="s">
        <v>31</v>
      </c>
      <c r="AJ50" s="148" t="s">
        <v>31</v>
      </c>
      <c r="AK50" s="148" t="s">
        <v>31</v>
      </c>
      <c r="AL50" s="130"/>
      <c r="AM50" s="111">
        <f>VLOOKUP($E50,Plantilla!D:F,3,FALSE)</f>
        <v>1</v>
      </c>
      <c r="AN50" s="140">
        <f t="shared" ca="1" si="57"/>
        <v>0</v>
      </c>
      <c r="AO50" s="133">
        <f t="shared" ca="1" si="57"/>
        <v>21</v>
      </c>
      <c r="AP50" s="132">
        <f t="shared" ca="1" si="57"/>
        <v>0</v>
      </c>
      <c r="AQ50" s="133">
        <f t="shared" ca="1" si="57"/>
        <v>0</v>
      </c>
      <c r="AR50" s="132">
        <f t="shared" ca="1" si="57"/>
        <v>0</v>
      </c>
      <c r="AS50" s="133">
        <f t="shared" ca="1" si="57"/>
        <v>0</v>
      </c>
      <c r="AT50" s="132">
        <f t="shared" ca="1" si="57"/>
        <v>0</v>
      </c>
      <c r="AU50" s="133">
        <f t="shared" ca="1" si="57"/>
        <v>0</v>
      </c>
      <c r="AV50" s="132">
        <f t="shared" ca="1" si="57"/>
        <v>0</v>
      </c>
      <c r="AW50" s="133">
        <f t="shared" ca="1" si="57"/>
        <v>0</v>
      </c>
      <c r="AX50" s="132">
        <f t="shared" ca="1" si="57"/>
        <v>0</v>
      </c>
      <c r="AY50" s="133">
        <f t="shared" ca="1" si="57"/>
        <v>0</v>
      </c>
      <c r="AZ50" s="132">
        <f t="shared" ca="1" si="57"/>
        <v>0</v>
      </c>
      <c r="BA50" s="133">
        <f t="shared" ca="1" si="57"/>
        <v>0</v>
      </c>
      <c r="BB50" s="132">
        <f t="shared" ca="1" si="57"/>
        <v>0</v>
      </c>
      <c r="BC50" s="133">
        <f t="shared" ca="1" si="57"/>
        <v>0</v>
      </c>
      <c r="BD50" s="132">
        <f t="shared" ca="1" si="58"/>
        <v>0</v>
      </c>
      <c r="BE50" s="133">
        <f t="shared" ca="1" si="53"/>
        <v>0</v>
      </c>
      <c r="BF50" s="132">
        <f t="shared" ca="1" si="53"/>
        <v>0</v>
      </c>
      <c r="BG50" s="133">
        <f t="shared" ca="1" si="53"/>
        <v>0</v>
      </c>
      <c r="BH50" s="132">
        <f t="shared" ca="1" si="59"/>
        <v>0</v>
      </c>
      <c r="BI50" s="133">
        <f t="shared" ca="1" si="53"/>
        <v>0</v>
      </c>
      <c r="BJ50" s="132">
        <f t="shared" ca="1" si="60"/>
        <v>0</v>
      </c>
      <c r="BK50" s="110">
        <f t="shared" ca="1" si="40"/>
        <v>0</v>
      </c>
      <c r="BL50" s="110">
        <f t="shared" ca="1" si="41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147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2"/>
        <v>0</v>
      </c>
      <c r="BP50" s="195">
        <f t="shared" ca="1" si="43"/>
        <v>147</v>
      </c>
      <c r="BQ50" s="149">
        <f t="shared" ca="1" si="61"/>
        <v>2</v>
      </c>
      <c r="BR50" s="137">
        <f t="shared" ca="1" si="62"/>
        <v>36</v>
      </c>
      <c r="BS50" s="136">
        <f t="shared" ca="1" si="63"/>
        <v>12</v>
      </c>
      <c r="BT50" s="137">
        <f t="shared" ca="1" si="64"/>
        <v>0</v>
      </c>
      <c r="BU50" s="136">
        <f t="shared" ca="1" si="65"/>
        <v>0</v>
      </c>
      <c r="BV50" s="137">
        <f t="shared" ca="1" si="66"/>
        <v>0</v>
      </c>
      <c r="BW50" s="136">
        <f t="shared" ca="1" si="67"/>
        <v>0</v>
      </c>
      <c r="BX50" s="137">
        <f t="shared" ca="1" si="68"/>
        <v>0</v>
      </c>
      <c r="BY50" s="136">
        <f t="shared" ca="1" si="69"/>
        <v>0</v>
      </c>
      <c r="BZ50" s="137">
        <f t="shared" ca="1" si="70"/>
        <v>0</v>
      </c>
      <c r="CA50" s="136">
        <f t="shared" ca="1" si="71"/>
        <v>0</v>
      </c>
      <c r="CB50" s="137">
        <f t="shared" ca="1" si="72"/>
        <v>0</v>
      </c>
      <c r="CC50" s="136">
        <f t="shared" ca="1" si="73"/>
        <v>0</v>
      </c>
      <c r="CD50" s="137">
        <f t="shared" ca="1" si="74"/>
        <v>0</v>
      </c>
      <c r="CE50" s="136">
        <f t="shared" ca="1" si="75"/>
        <v>0</v>
      </c>
      <c r="CF50" s="137">
        <f t="shared" ca="1" si="76"/>
        <v>0</v>
      </c>
      <c r="CG50" s="136">
        <f t="shared" ca="1" si="77"/>
        <v>0</v>
      </c>
      <c r="CH50" s="137">
        <f t="shared" ca="1" si="78"/>
        <v>0</v>
      </c>
      <c r="CI50" s="136">
        <f t="shared" ca="1" si="79"/>
        <v>0</v>
      </c>
      <c r="CJ50" s="137">
        <f t="shared" ca="1" si="80"/>
        <v>0</v>
      </c>
      <c r="CK50" s="136">
        <f t="shared" ca="1" si="81"/>
        <v>0</v>
      </c>
      <c r="CL50" s="137">
        <f t="shared" ca="1" si="82"/>
        <v>0</v>
      </c>
      <c r="CM50" s="136">
        <f t="shared" ca="1" si="83"/>
        <v>0</v>
      </c>
      <c r="CN50" s="110">
        <f t="shared" ca="1" si="44"/>
        <v>12</v>
      </c>
      <c r="CO50" s="110">
        <f t="shared" ca="1" si="84"/>
        <v>266</v>
      </c>
      <c r="CP50" s="110">
        <f t="shared" ca="1" si="85"/>
        <v>120</v>
      </c>
      <c r="CQ50" s="198">
        <f t="shared" ca="1" si="86"/>
        <v>152.4</v>
      </c>
      <c r="CR50" s="199">
        <f t="shared" ca="1" si="87"/>
        <v>418.4</v>
      </c>
      <c r="CS50" s="215">
        <f t="shared" si="50"/>
        <v>31</v>
      </c>
      <c r="CT50" s="216">
        <f t="shared" si="45"/>
        <v>0</v>
      </c>
      <c r="CU50" s="217">
        <f ca="1">INDEX(INDIRECT(CU$1),MATCH($E50,INDIRECT($BQ$2))) + (CS50*30)/[1]PATRÓN!$N$4 - CT50</f>
        <v>6.3972602739726021</v>
      </c>
      <c r="CV50" s="217">
        <f>(CS50*6)/PATRÓN!$N$4</f>
        <v>0.50958904109589043</v>
      </c>
      <c r="CW50" s="216">
        <f t="shared" ca="1" si="46"/>
        <v>0</v>
      </c>
      <c r="CX50" s="219">
        <f t="shared" si="47"/>
        <v>0</v>
      </c>
      <c r="CY50" s="230">
        <f t="shared" ca="1" si="48"/>
        <v>0</v>
      </c>
      <c r="CZ50" s="227">
        <f>(PATRÓN!$A$5*(CS50-CT50))/(PATRÓN!$N$4-30)*AM50</f>
        <v>151.99253731343285</v>
      </c>
      <c r="DA50" s="211">
        <f t="shared" ca="1" si="88"/>
        <v>-4.9925373134328481</v>
      </c>
      <c r="DB50" s="211">
        <f t="shared" ca="1" si="49"/>
        <v>436.3656716417911</v>
      </c>
      <c r="DC50" s="212">
        <f t="shared" ca="1" si="89"/>
        <v>-17.965671641791118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36" t="s">
        <v>205</v>
      </c>
      <c r="G51" s="148" t="s">
        <v>140</v>
      </c>
      <c r="H51" s="148" t="s">
        <v>4</v>
      </c>
      <c r="I51" s="148" t="s">
        <v>31</v>
      </c>
      <c r="J51" s="148" t="s">
        <v>31</v>
      </c>
      <c r="K51" s="148" t="s">
        <v>31</v>
      </c>
      <c r="L51" s="148" t="s">
        <v>31</v>
      </c>
      <c r="M51" s="148" t="s">
        <v>4</v>
      </c>
      <c r="N51" s="148" t="s">
        <v>32</v>
      </c>
      <c r="O51" s="148" t="s">
        <v>32</v>
      </c>
      <c r="P51" s="148" t="s">
        <v>140</v>
      </c>
      <c r="Q51" s="148" t="s">
        <v>140</v>
      </c>
      <c r="R51" s="148" t="s">
        <v>4</v>
      </c>
      <c r="S51" s="148" t="s">
        <v>31</v>
      </c>
      <c r="T51" s="337" t="s">
        <v>4</v>
      </c>
      <c r="U51" s="148" t="s">
        <v>4</v>
      </c>
      <c r="V51" s="148" t="s">
        <v>4</v>
      </c>
      <c r="W51" s="148" t="s">
        <v>4</v>
      </c>
      <c r="X51" s="148" t="s">
        <v>4</v>
      </c>
      <c r="Y51" s="337" t="s">
        <v>4</v>
      </c>
      <c r="Z51" s="148" t="s">
        <v>31</v>
      </c>
      <c r="AA51" s="148" t="s">
        <v>31</v>
      </c>
      <c r="AB51" s="148" t="s">
        <v>31</v>
      </c>
      <c r="AC51" s="148" t="s">
        <v>31</v>
      </c>
      <c r="AD51" s="148" t="s">
        <v>4</v>
      </c>
      <c r="AE51" s="148" t="s">
        <v>4</v>
      </c>
      <c r="AF51" s="337" t="s">
        <v>4</v>
      </c>
      <c r="AG51" s="337" t="s">
        <v>4</v>
      </c>
      <c r="AH51" s="148" t="s">
        <v>31</v>
      </c>
      <c r="AI51" s="337" t="s">
        <v>31</v>
      </c>
      <c r="AJ51" s="337" t="s">
        <v>255</v>
      </c>
      <c r="AK51" s="337" t="s">
        <v>32</v>
      </c>
      <c r="AL51" s="130"/>
      <c r="AM51" s="111">
        <f>VLOOKUP($E51,Plantilla!D:F,3,FALSE)</f>
        <v>1</v>
      </c>
      <c r="AN51" s="140">
        <f t="shared" ca="1" si="57"/>
        <v>0</v>
      </c>
      <c r="AO51" s="133">
        <f t="shared" ca="1" si="57"/>
        <v>11</v>
      </c>
      <c r="AP51" s="132">
        <f t="shared" ca="1" si="57"/>
        <v>4</v>
      </c>
      <c r="AQ51" s="133">
        <f t="shared" ca="1" si="57"/>
        <v>0</v>
      </c>
      <c r="AR51" s="132">
        <f t="shared" ca="1" si="57"/>
        <v>0</v>
      </c>
      <c r="AS51" s="133">
        <f t="shared" ca="1" si="57"/>
        <v>0</v>
      </c>
      <c r="AT51" s="132">
        <f t="shared" ca="1" si="57"/>
        <v>0</v>
      </c>
      <c r="AU51" s="133">
        <f t="shared" ca="1" si="57"/>
        <v>0</v>
      </c>
      <c r="AV51" s="132">
        <f t="shared" ca="1" si="57"/>
        <v>0</v>
      </c>
      <c r="AW51" s="133">
        <f t="shared" ca="1" si="57"/>
        <v>0</v>
      </c>
      <c r="AX51" s="132">
        <f t="shared" ca="1" si="57"/>
        <v>0</v>
      </c>
      <c r="AY51" s="133">
        <f t="shared" ca="1" si="57"/>
        <v>0</v>
      </c>
      <c r="AZ51" s="132">
        <f t="shared" ca="1" si="57"/>
        <v>0</v>
      </c>
      <c r="BA51" s="133">
        <f t="shared" ca="1" si="57"/>
        <v>0</v>
      </c>
      <c r="BB51" s="132">
        <f t="shared" ca="1" si="57"/>
        <v>0</v>
      </c>
      <c r="BC51" s="133">
        <f t="shared" ca="1" si="57"/>
        <v>0</v>
      </c>
      <c r="BD51" s="132">
        <f t="shared" ca="1" si="58"/>
        <v>0</v>
      </c>
      <c r="BE51" s="133">
        <f t="shared" ca="1" si="53"/>
        <v>0</v>
      </c>
      <c r="BF51" s="132">
        <f t="shared" ca="1" si="53"/>
        <v>0</v>
      </c>
      <c r="BG51" s="133">
        <f t="shared" ca="1" si="53"/>
        <v>0</v>
      </c>
      <c r="BH51" s="132">
        <f t="shared" ca="1" si="59"/>
        <v>0</v>
      </c>
      <c r="BI51" s="133">
        <f t="shared" ca="1" si="53"/>
        <v>0</v>
      </c>
      <c r="BJ51" s="132">
        <f t="shared" ca="1" si="60"/>
        <v>0</v>
      </c>
      <c r="BK51" s="110">
        <f t="shared" ca="1" si="40"/>
        <v>4</v>
      </c>
      <c r="BL51" s="110">
        <f t="shared" ca="1" si="41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77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40</v>
      </c>
      <c r="BO51" s="194">
        <f t="shared" ca="1" si="42"/>
        <v>50.8</v>
      </c>
      <c r="BP51" s="195">
        <f t="shared" ca="1" si="43"/>
        <v>127.8</v>
      </c>
      <c r="BQ51" s="149">
        <f t="shared" ca="1" si="61"/>
        <v>4</v>
      </c>
      <c r="BR51" s="137">
        <f t="shared" ca="1" si="62"/>
        <v>24</v>
      </c>
      <c r="BS51" s="136">
        <f t="shared" ca="1" si="63"/>
        <v>10</v>
      </c>
      <c r="BT51" s="137">
        <f t="shared" ca="1" si="64"/>
        <v>0</v>
      </c>
      <c r="BU51" s="136">
        <f t="shared" ca="1" si="65"/>
        <v>0</v>
      </c>
      <c r="BV51" s="137">
        <f t="shared" ca="1" si="66"/>
        <v>0</v>
      </c>
      <c r="BW51" s="136">
        <f t="shared" ca="1" si="67"/>
        <v>0</v>
      </c>
      <c r="BX51" s="137">
        <f t="shared" ca="1" si="68"/>
        <v>0</v>
      </c>
      <c r="BY51" s="136">
        <f t="shared" ca="1" si="69"/>
        <v>0</v>
      </c>
      <c r="BZ51" s="137">
        <f t="shared" ca="1" si="70"/>
        <v>0</v>
      </c>
      <c r="CA51" s="136">
        <f t="shared" ca="1" si="71"/>
        <v>0</v>
      </c>
      <c r="CB51" s="137">
        <f t="shared" ca="1" si="72"/>
        <v>0</v>
      </c>
      <c r="CC51" s="136">
        <f t="shared" ca="1" si="73"/>
        <v>0</v>
      </c>
      <c r="CD51" s="137">
        <f t="shared" ca="1" si="74"/>
        <v>0</v>
      </c>
      <c r="CE51" s="136">
        <f t="shared" ca="1" si="75"/>
        <v>0</v>
      </c>
      <c r="CF51" s="137">
        <f t="shared" ca="1" si="76"/>
        <v>0</v>
      </c>
      <c r="CG51" s="136">
        <f t="shared" ca="1" si="77"/>
        <v>0</v>
      </c>
      <c r="CH51" s="137">
        <f t="shared" ca="1" si="78"/>
        <v>0</v>
      </c>
      <c r="CI51" s="136">
        <f t="shared" ca="1" si="79"/>
        <v>0</v>
      </c>
      <c r="CJ51" s="137">
        <f t="shared" ca="1" si="80"/>
        <v>0</v>
      </c>
      <c r="CK51" s="136">
        <f t="shared" ca="1" si="81"/>
        <v>0</v>
      </c>
      <c r="CL51" s="137">
        <f t="shared" ca="1" si="82"/>
        <v>0</v>
      </c>
      <c r="CM51" s="136">
        <f t="shared" ca="1" si="83"/>
        <v>0</v>
      </c>
      <c r="CN51" s="110">
        <f t="shared" ca="1" si="44"/>
        <v>10</v>
      </c>
      <c r="CO51" s="110">
        <f t="shared" ca="1" si="84"/>
        <v>196</v>
      </c>
      <c r="CP51" s="110">
        <f t="shared" ca="1" si="85"/>
        <v>100</v>
      </c>
      <c r="CQ51" s="198">
        <f t="shared" ca="1" si="86"/>
        <v>126.99999999999999</v>
      </c>
      <c r="CR51" s="199">
        <f t="shared" ca="1" si="87"/>
        <v>323</v>
      </c>
      <c r="CS51" s="215">
        <f t="shared" si="50"/>
        <v>31</v>
      </c>
      <c r="CT51" s="216">
        <f t="shared" si="45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0.50958904109589043</v>
      </c>
      <c r="CW51" s="216">
        <f t="shared" ca="1" si="46"/>
        <v>0</v>
      </c>
      <c r="CX51" s="219">
        <f t="shared" si="47"/>
        <v>0</v>
      </c>
      <c r="CY51" s="230">
        <f t="shared" ca="1" si="48"/>
        <v>0</v>
      </c>
      <c r="CZ51" s="227">
        <f>(PATRÓN!$A$5*(CS51-CT51))/(PATRÓN!$N$4-30)*AM51</f>
        <v>151.99253731343285</v>
      </c>
      <c r="DA51" s="211">
        <f t="shared" ca="1" si="88"/>
        <v>-24.192537313432851</v>
      </c>
      <c r="DB51" s="211">
        <f t="shared" ca="1" si="49"/>
        <v>362.82089552238813</v>
      </c>
      <c r="DC51" s="212">
        <f t="shared" ca="1" si="89"/>
        <v>-39.820895522388128</v>
      </c>
    </row>
    <row r="52" spans="1:13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204</v>
      </c>
      <c r="G52" s="338" t="s">
        <v>32</v>
      </c>
      <c r="H52" s="338" t="s">
        <v>140</v>
      </c>
      <c r="I52" s="148" t="s">
        <v>4</v>
      </c>
      <c r="J52" s="148" t="s">
        <v>8</v>
      </c>
      <c r="K52" s="148" t="s">
        <v>31</v>
      </c>
      <c r="L52" s="338" t="s">
        <v>4</v>
      </c>
      <c r="M52" s="338" t="s">
        <v>4</v>
      </c>
      <c r="N52" s="148" t="s">
        <v>4</v>
      </c>
      <c r="O52" s="148" t="s">
        <v>4</v>
      </c>
      <c r="P52" s="338" t="s">
        <v>4</v>
      </c>
      <c r="Q52" s="148" t="s">
        <v>31</v>
      </c>
      <c r="R52" s="338" t="s">
        <v>31</v>
      </c>
      <c r="S52" s="148" t="s">
        <v>31</v>
      </c>
      <c r="T52" s="148" t="s">
        <v>4</v>
      </c>
      <c r="U52" s="148" t="s">
        <v>4</v>
      </c>
      <c r="V52" s="288" t="str">
        <f t="shared" ca="1" si="90"/>
        <v/>
      </c>
      <c r="W52" s="288" t="str">
        <f t="shared" ca="1" si="91"/>
        <v/>
      </c>
      <c r="X52" s="288" t="str">
        <f t="shared" ca="1" si="91"/>
        <v/>
      </c>
      <c r="Y52" s="288" t="str">
        <f t="shared" ca="1" si="91"/>
        <v/>
      </c>
      <c r="Z52" s="288" t="str">
        <f t="shared" ca="1" si="91"/>
        <v/>
      </c>
      <c r="AA52" s="288" t="str">
        <f t="shared" ca="1" si="91"/>
        <v/>
      </c>
      <c r="AB52" s="288" t="str">
        <f t="shared" ca="1" si="91"/>
        <v/>
      </c>
      <c r="AC52" s="288" t="str">
        <f t="shared" ca="1" si="91"/>
        <v/>
      </c>
      <c r="AD52" s="288" t="str">
        <f t="shared" ca="1" si="91"/>
        <v/>
      </c>
      <c r="AE52" s="288" t="str">
        <f t="shared" ca="1" si="91"/>
        <v/>
      </c>
      <c r="AF52" s="288" t="str">
        <f t="shared" ca="1" si="91"/>
        <v/>
      </c>
      <c r="AG52" s="288" t="str">
        <f t="shared" ca="1" si="91"/>
        <v/>
      </c>
      <c r="AH52" s="288" t="str">
        <f t="shared" ca="1" si="91"/>
        <v/>
      </c>
      <c r="AI52" s="288" t="str">
        <f t="shared" ca="1" si="91"/>
        <v/>
      </c>
      <c r="AJ52" s="288" t="str">
        <f t="shared" ca="1" si="91"/>
        <v/>
      </c>
      <c r="AK52" s="288" t="str">
        <f t="shared" ca="1" si="91"/>
        <v/>
      </c>
      <c r="AL52" s="130"/>
      <c r="AM52" s="111">
        <f>VLOOKUP($E52,Plantilla!D:F,3,FALSE)</f>
        <v>1</v>
      </c>
      <c r="AN52" s="140">
        <f t="shared" ca="1" si="57"/>
        <v>0</v>
      </c>
      <c r="AO52" s="133">
        <f t="shared" ca="1" si="57"/>
        <v>4</v>
      </c>
      <c r="AP52" s="132">
        <f t="shared" ca="1" si="57"/>
        <v>1</v>
      </c>
      <c r="AQ52" s="133">
        <f t="shared" ca="1" si="57"/>
        <v>0</v>
      </c>
      <c r="AR52" s="132">
        <f t="shared" ca="1" si="57"/>
        <v>0</v>
      </c>
      <c r="AS52" s="133">
        <f t="shared" ca="1" si="57"/>
        <v>0</v>
      </c>
      <c r="AT52" s="132">
        <f t="shared" ca="1" si="57"/>
        <v>0</v>
      </c>
      <c r="AU52" s="133">
        <f t="shared" ca="1" si="57"/>
        <v>0</v>
      </c>
      <c r="AV52" s="132">
        <f t="shared" ca="1" si="57"/>
        <v>0</v>
      </c>
      <c r="AW52" s="133">
        <f t="shared" ca="1" si="57"/>
        <v>0</v>
      </c>
      <c r="AX52" s="132">
        <f t="shared" ca="1" si="57"/>
        <v>0</v>
      </c>
      <c r="AY52" s="133">
        <f t="shared" ca="1" si="57"/>
        <v>0</v>
      </c>
      <c r="AZ52" s="132">
        <f t="shared" ca="1" si="57"/>
        <v>0</v>
      </c>
      <c r="BA52" s="133">
        <f t="shared" ca="1" si="57"/>
        <v>0</v>
      </c>
      <c r="BB52" s="132">
        <f t="shared" ca="1" si="57"/>
        <v>0</v>
      </c>
      <c r="BC52" s="133">
        <f t="shared" ca="1" si="57"/>
        <v>0</v>
      </c>
      <c r="BD52" s="132">
        <f t="shared" ca="1" si="58"/>
        <v>0</v>
      </c>
      <c r="BE52" s="133">
        <f t="shared" ref="BE52:BE60" ca="1" si="92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3"/>
        <v>0</v>
      </c>
      <c r="BG52" s="133">
        <f t="shared" ca="1" si="53"/>
        <v>0</v>
      </c>
      <c r="BH52" s="132">
        <f t="shared" ca="1" si="59"/>
        <v>0</v>
      </c>
      <c r="BI52" s="133">
        <f t="shared" ca="1" si="53"/>
        <v>0</v>
      </c>
      <c r="BJ52" s="132">
        <f t="shared" ca="1" si="60"/>
        <v>0</v>
      </c>
      <c r="BK52" s="110">
        <f t="shared" ca="1" si="40"/>
        <v>1</v>
      </c>
      <c r="BL52" s="110">
        <f t="shared" ca="1" si="41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28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10</v>
      </c>
      <c r="BO52" s="194">
        <f t="shared" ca="1" si="42"/>
        <v>12.7</v>
      </c>
      <c r="BP52" s="195">
        <f t="shared" ca="1" si="43"/>
        <v>40.700000000000003</v>
      </c>
      <c r="BQ52" s="149">
        <f t="shared" ca="1" si="61"/>
        <v>2</v>
      </c>
      <c r="BR52" s="137">
        <f t="shared" ca="1" si="62"/>
        <v>20</v>
      </c>
      <c r="BS52" s="136">
        <f t="shared" ca="1" si="63"/>
        <v>10</v>
      </c>
      <c r="BT52" s="137">
        <f t="shared" ca="1" si="64"/>
        <v>0</v>
      </c>
      <c r="BU52" s="136">
        <f t="shared" ca="1" si="65"/>
        <v>0</v>
      </c>
      <c r="BV52" s="137">
        <f t="shared" ca="1" si="66"/>
        <v>0</v>
      </c>
      <c r="BW52" s="136">
        <f t="shared" ca="1" si="67"/>
        <v>0</v>
      </c>
      <c r="BX52" s="137">
        <f t="shared" ca="1" si="68"/>
        <v>0</v>
      </c>
      <c r="BY52" s="136">
        <f t="shared" ca="1" si="69"/>
        <v>0</v>
      </c>
      <c r="BZ52" s="137">
        <f t="shared" ca="1" si="70"/>
        <v>0</v>
      </c>
      <c r="CA52" s="136">
        <f t="shared" ca="1" si="71"/>
        <v>0</v>
      </c>
      <c r="CB52" s="137">
        <f t="shared" ca="1" si="72"/>
        <v>0</v>
      </c>
      <c r="CC52" s="136">
        <f t="shared" ca="1" si="73"/>
        <v>0</v>
      </c>
      <c r="CD52" s="137">
        <f t="shared" ca="1" si="74"/>
        <v>0</v>
      </c>
      <c r="CE52" s="136">
        <f t="shared" ca="1" si="75"/>
        <v>0</v>
      </c>
      <c r="CF52" s="137">
        <f t="shared" ca="1" si="76"/>
        <v>0</v>
      </c>
      <c r="CG52" s="136">
        <f t="shared" ca="1" si="77"/>
        <v>5</v>
      </c>
      <c r="CH52" s="137">
        <f t="shared" ca="1" si="78"/>
        <v>0</v>
      </c>
      <c r="CI52" s="136">
        <f t="shared" ca="1" si="79"/>
        <v>0</v>
      </c>
      <c r="CJ52" s="137">
        <f t="shared" ca="1" si="80"/>
        <v>0</v>
      </c>
      <c r="CK52" s="136">
        <f t="shared" ca="1" si="81"/>
        <v>0</v>
      </c>
      <c r="CL52" s="137">
        <f t="shared" ca="1" si="82"/>
        <v>0</v>
      </c>
      <c r="CM52" s="136">
        <f t="shared" ca="1" si="83"/>
        <v>0</v>
      </c>
      <c r="CN52" s="110">
        <f t="shared" ca="1" si="44"/>
        <v>10</v>
      </c>
      <c r="CO52" s="110">
        <f t="shared" ca="1" si="84"/>
        <v>191.5</v>
      </c>
      <c r="CP52" s="110">
        <f t="shared" ca="1" si="85"/>
        <v>100</v>
      </c>
      <c r="CQ52" s="198">
        <f t="shared" ca="1" si="86"/>
        <v>127</v>
      </c>
      <c r="CR52" s="199">
        <f t="shared" ca="1" si="87"/>
        <v>318.5</v>
      </c>
      <c r="CS52" s="215">
        <f t="shared" ca="1" si="50"/>
        <v>15</v>
      </c>
      <c r="CT52" s="216">
        <f t="shared" ca="1" si="45"/>
        <v>1</v>
      </c>
      <c r="CU52" s="217">
        <f ca="1">INDEX(INDIRECT(CU$1),MATCH($E52,INDIRECT($BQ$2))) + (CS52*30)/[1]PATRÓN!$N$4 - CT52</f>
        <v>4.0821917808219172</v>
      </c>
      <c r="CV52" s="217">
        <f ca="1">(CS52*6)/PATRÓN!$N$4</f>
        <v>0.24657534246575341</v>
      </c>
      <c r="CW52" s="216">
        <f t="shared" ca="1" si="46"/>
        <v>0</v>
      </c>
      <c r="CX52" s="219">
        <f t="shared" ca="1" si="47"/>
        <v>0</v>
      </c>
      <c r="CY52" s="230">
        <f t="shared" ca="1" si="48"/>
        <v>0</v>
      </c>
      <c r="CZ52" s="227">
        <f ca="1">(PATRÓN!$A$5*(CS52-CT52))/(PATRÓN!$N$4-30)*AM52</f>
        <v>68.641791044776113</v>
      </c>
      <c r="DA52" s="211">
        <f t="shared" ca="1" si="88"/>
        <v>-27.94179104477611</v>
      </c>
      <c r="DB52" s="211">
        <f t="shared" ca="1" si="49"/>
        <v>353.01492537313436</v>
      </c>
      <c r="DC52" s="212">
        <f t="shared" ca="1" si="89"/>
        <v>-34.514925373134361</v>
      </c>
    </row>
    <row r="53" spans="1:13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207</v>
      </c>
      <c r="G53" s="275" t="s">
        <v>141</v>
      </c>
      <c r="H53" s="275" t="s">
        <v>141</v>
      </c>
      <c r="I53" s="275" t="s">
        <v>141</v>
      </c>
      <c r="J53" s="275" t="s">
        <v>141</v>
      </c>
      <c r="K53" s="275" t="s">
        <v>141</v>
      </c>
      <c r="L53" s="275" t="s">
        <v>141</v>
      </c>
      <c r="M53" s="275" t="s">
        <v>141</v>
      </c>
      <c r="N53" s="275" t="s">
        <v>141</v>
      </c>
      <c r="O53" s="275" t="s">
        <v>141</v>
      </c>
      <c r="P53" s="275" t="s">
        <v>141</v>
      </c>
      <c r="Q53" s="275" t="s">
        <v>141</v>
      </c>
      <c r="R53" s="275" t="s">
        <v>141</v>
      </c>
      <c r="S53" s="275" t="s">
        <v>141</v>
      </c>
      <c r="T53" s="275" t="s">
        <v>141</v>
      </c>
      <c r="U53" s="275" t="s">
        <v>141</v>
      </c>
      <c r="V53" s="288" t="str">
        <f t="shared" ca="1" si="90"/>
        <v/>
      </c>
      <c r="W53" s="288" t="str">
        <f t="shared" ca="1" si="91"/>
        <v/>
      </c>
      <c r="X53" s="288" t="str">
        <f t="shared" ca="1" si="91"/>
        <v/>
      </c>
      <c r="Y53" s="288" t="str">
        <f t="shared" ca="1" si="91"/>
        <v/>
      </c>
      <c r="Z53" s="288" t="str">
        <f t="shared" ca="1" si="91"/>
        <v/>
      </c>
      <c r="AA53" s="288" t="str">
        <f t="shared" ca="1" si="91"/>
        <v/>
      </c>
      <c r="AB53" s="288" t="str">
        <f t="shared" ca="1" si="91"/>
        <v/>
      </c>
      <c r="AC53" s="288" t="str">
        <f t="shared" ca="1" si="91"/>
        <v/>
      </c>
      <c r="AD53" s="288" t="str">
        <f t="shared" ca="1" si="91"/>
        <v/>
      </c>
      <c r="AE53" s="288" t="str">
        <f t="shared" ca="1" si="91"/>
        <v/>
      </c>
      <c r="AF53" s="288" t="str">
        <f t="shared" ca="1" si="91"/>
        <v/>
      </c>
      <c r="AG53" s="288" t="str">
        <f t="shared" ca="1" si="91"/>
        <v/>
      </c>
      <c r="AH53" s="288" t="str">
        <f t="shared" ca="1" si="91"/>
        <v/>
      </c>
      <c r="AI53" s="288" t="str">
        <f t="shared" ca="1" si="91"/>
        <v/>
      </c>
      <c r="AJ53" s="288" t="str">
        <f t="shared" ca="1" si="91"/>
        <v/>
      </c>
      <c r="AK53" s="288" t="str">
        <f t="shared" ca="1" si="91"/>
        <v/>
      </c>
      <c r="AL53" s="130"/>
      <c r="AM53" s="111">
        <f>VLOOKUP($E53,Plantilla!D:F,3,FALSE)</f>
        <v>1</v>
      </c>
      <c r="AN53" s="140">
        <f t="shared" ca="1" si="57"/>
        <v>0</v>
      </c>
      <c r="AO53" s="133">
        <f t="shared" ca="1" si="57"/>
        <v>0</v>
      </c>
      <c r="AP53" s="132">
        <f t="shared" ca="1" si="57"/>
        <v>0</v>
      </c>
      <c r="AQ53" s="133">
        <f t="shared" ca="1" si="57"/>
        <v>0</v>
      </c>
      <c r="AR53" s="132">
        <f t="shared" ca="1" si="57"/>
        <v>0</v>
      </c>
      <c r="AS53" s="133">
        <f t="shared" ca="1" si="57"/>
        <v>0</v>
      </c>
      <c r="AT53" s="132">
        <f t="shared" ca="1" si="57"/>
        <v>0</v>
      </c>
      <c r="AU53" s="133">
        <f t="shared" ca="1" si="57"/>
        <v>0</v>
      </c>
      <c r="AV53" s="132">
        <f t="shared" ca="1" si="57"/>
        <v>0</v>
      </c>
      <c r="AW53" s="133">
        <f t="shared" ca="1" si="57"/>
        <v>0</v>
      </c>
      <c r="AX53" s="132">
        <f t="shared" ca="1" si="57"/>
        <v>0</v>
      </c>
      <c r="AY53" s="133">
        <f t="shared" ca="1" si="57"/>
        <v>0</v>
      </c>
      <c r="AZ53" s="132">
        <f t="shared" ca="1" si="57"/>
        <v>0</v>
      </c>
      <c r="BA53" s="133">
        <f t="shared" ca="1" si="57"/>
        <v>15</v>
      </c>
      <c r="BB53" s="132">
        <f t="shared" ca="1" si="57"/>
        <v>0</v>
      </c>
      <c r="BC53" s="133">
        <f t="shared" ref="BC53:BI53" ca="1" si="93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58"/>
        <v>0</v>
      </c>
      <c r="BE53" s="133">
        <f t="shared" ca="1" si="92"/>
        <v>0</v>
      </c>
      <c r="BF53" s="132">
        <f t="shared" ca="1" si="53"/>
        <v>0</v>
      </c>
      <c r="BG53" s="133">
        <f t="shared" ca="1" si="93"/>
        <v>0</v>
      </c>
      <c r="BH53" s="132">
        <f t="shared" ca="1" si="59"/>
        <v>0</v>
      </c>
      <c r="BI53" s="133">
        <f t="shared" ca="1" si="93"/>
        <v>0</v>
      </c>
      <c r="BJ53" s="132">
        <f t="shared" ca="1" si="60"/>
        <v>0</v>
      </c>
      <c r="BK53" s="110">
        <f t="shared" ca="1" si="40"/>
        <v>0</v>
      </c>
      <c r="BL53" s="110">
        <f t="shared" ca="1" si="41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74.7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2"/>
        <v>0</v>
      </c>
      <c r="BP53" s="195">
        <f t="shared" ca="1" si="43"/>
        <v>74.7</v>
      </c>
      <c r="BQ53" s="149">
        <f t="shared" ca="1" si="61"/>
        <v>0</v>
      </c>
      <c r="BR53" s="137">
        <f t="shared" ca="1" si="62"/>
        <v>11</v>
      </c>
      <c r="BS53" s="136">
        <f t="shared" ca="1" si="63"/>
        <v>7</v>
      </c>
      <c r="BT53" s="137">
        <f t="shared" ca="1" si="64"/>
        <v>0</v>
      </c>
      <c r="BU53" s="136">
        <f t="shared" ca="1" si="65"/>
        <v>0</v>
      </c>
      <c r="BV53" s="137">
        <f t="shared" ca="1" si="66"/>
        <v>0</v>
      </c>
      <c r="BW53" s="136">
        <f t="shared" ca="1" si="67"/>
        <v>0</v>
      </c>
      <c r="BX53" s="137">
        <f t="shared" ca="1" si="68"/>
        <v>0</v>
      </c>
      <c r="BY53" s="136">
        <f t="shared" ca="1" si="69"/>
        <v>0</v>
      </c>
      <c r="BZ53" s="137">
        <f t="shared" ca="1" si="70"/>
        <v>0</v>
      </c>
      <c r="CA53" s="136">
        <f t="shared" ca="1" si="71"/>
        <v>0</v>
      </c>
      <c r="CB53" s="137">
        <f t="shared" ca="1" si="72"/>
        <v>0</v>
      </c>
      <c r="CC53" s="136">
        <f t="shared" ca="1" si="73"/>
        <v>0</v>
      </c>
      <c r="CD53" s="137">
        <f t="shared" ca="1" si="74"/>
        <v>41</v>
      </c>
      <c r="CE53" s="136">
        <f t="shared" ca="1" si="75"/>
        <v>0</v>
      </c>
      <c r="CF53" s="137">
        <f t="shared" ca="1" si="76"/>
        <v>0</v>
      </c>
      <c r="CG53" s="136">
        <f t="shared" ca="1" si="77"/>
        <v>0</v>
      </c>
      <c r="CH53" s="137">
        <f t="shared" ca="1" si="78"/>
        <v>0</v>
      </c>
      <c r="CI53" s="136">
        <f t="shared" ca="1" si="79"/>
        <v>0</v>
      </c>
      <c r="CJ53" s="137">
        <f t="shared" ca="1" si="80"/>
        <v>0</v>
      </c>
      <c r="CK53" s="136">
        <f t="shared" ca="1" si="81"/>
        <v>0</v>
      </c>
      <c r="CL53" s="137">
        <f t="shared" ca="1" si="82"/>
        <v>0</v>
      </c>
      <c r="CM53" s="136">
        <f t="shared" ca="1" si="83"/>
        <v>0</v>
      </c>
      <c r="CN53" s="110">
        <f t="shared" ca="1" si="44"/>
        <v>8</v>
      </c>
      <c r="CO53" s="110">
        <f t="shared" ca="1" si="84"/>
        <v>281.18</v>
      </c>
      <c r="CP53" s="110">
        <f t="shared" ca="1" si="85"/>
        <v>70</v>
      </c>
      <c r="CQ53" s="198">
        <f t="shared" ca="1" si="86"/>
        <v>88.9</v>
      </c>
      <c r="CR53" s="199">
        <f t="shared" ca="1" si="87"/>
        <v>370.08</v>
      </c>
      <c r="CS53" s="215">
        <f t="shared" ca="1" si="50"/>
        <v>15</v>
      </c>
      <c r="CT53" s="216">
        <f t="shared" ca="1" si="45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0.24657534246575341</v>
      </c>
      <c r="CW53" s="216">
        <f t="shared" ca="1" si="46"/>
        <v>0</v>
      </c>
      <c r="CX53" s="219">
        <f t="shared" ca="1" si="47"/>
        <v>0</v>
      </c>
      <c r="CY53" s="230">
        <f t="shared" ca="1" si="48"/>
        <v>0</v>
      </c>
      <c r="CZ53" s="227">
        <f ca="1">(PATRÓN!$A$5*(CS53-CT53))/(PATRÓN!$N$4-30)*AM53</f>
        <v>73.544776119402982</v>
      </c>
      <c r="DA53" s="211">
        <f t="shared" ca="1" si="88"/>
        <v>1.1552238805970205</v>
      </c>
      <c r="DB53" s="211">
        <f t="shared" ca="1" si="49"/>
        <v>362.82089552238801</v>
      </c>
      <c r="DC53" s="212">
        <f t="shared" ca="1" si="89"/>
        <v>7.2591044776119702</v>
      </c>
    </row>
    <row r="54" spans="1:13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238</v>
      </c>
      <c r="G54" s="148" t="s">
        <v>4</v>
      </c>
      <c r="H54" s="148" t="s">
        <v>4</v>
      </c>
      <c r="I54" s="148" t="s">
        <v>31</v>
      </c>
      <c r="J54" s="148" t="s">
        <v>31</v>
      </c>
      <c r="K54" s="148" t="s">
        <v>8</v>
      </c>
      <c r="L54" s="148" t="s">
        <v>4</v>
      </c>
      <c r="M54" s="148" t="s">
        <v>31</v>
      </c>
      <c r="N54" s="375" t="s">
        <v>5</v>
      </c>
      <c r="O54" s="148" t="s">
        <v>32</v>
      </c>
      <c r="P54" s="148" t="s">
        <v>32</v>
      </c>
      <c r="Q54" s="148" t="s">
        <v>140</v>
      </c>
      <c r="R54" s="148" t="s">
        <v>140</v>
      </c>
      <c r="S54" s="148" t="s">
        <v>4</v>
      </c>
      <c r="T54" s="148" t="s">
        <v>4</v>
      </c>
      <c r="U54" s="148" t="s">
        <v>4</v>
      </c>
      <c r="V54" s="148" t="s">
        <v>4</v>
      </c>
      <c r="W54" s="359" t="s">
        <v>31</v>
      </c>
      <c r="X54" s="359" t="s">
        <v>31</v>
      </c>
      <c r="Y54" s="288" t="s">
        <v>4</v>
      </c>
      <c r="Z54" s="288" t="s">
        <v>4</v>
      </c>
      <c r="AA54" s="359" t="s">
        <v>31</v>
      </c>
      <c r="AB54" s="359" t="s">
        <v>31</v>
      </c>
      <c r="AC54" s="359" t="s">
        <v>31</v>
      </c>
      <c r="AD54" s="359" t="s">
        <v>31</v>
      </c>
      <c r="AE54" s="288" t="s">
        <v>4</v>
      </c>
      <c r="AF54" s="288" t="s">
        <v>4</v>
      </c>
      <c r="AG54" s="288" t="s">
        <v>32</v>
      </c>
      <c r="AH54" s="359" t="s">
        <v>140</v>
      </c>
      <c r="AI54" s="288" t="str">
        <f t="shared" ca="1" si="91"/>
        <v/>
      </c>
      <c r="AJ54" s="288" t="str">
        <f t="shared" ca="1" si="91"/>
        <v/>
      </c>
      <c r="AK54" s="288" t="str">
        <f t="shared" ca="1" si="91"/>
        <v/>
      </c>
      <c r="AL54" s="130"/>
      <c r="AM54" s="111">
        <f>VLOOKUP($E54,Plantilla!D:F,3,FALSE)</f>
        <v>1</v>
      </c>
      <c r="AN54" s="140">
        <f t="shared" ref="AN54:BC60" ca="1" si="94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1</v>
      </c>
      <c r="AO54" s="133">
        <f t="shared" ca="1" si="94"/>
        <v>9</v>
      </c>
      <c r="AP54" s="132">
        <f t="shared" ca="1" si="94"/>
        <v>3</v>
      </c>
      <c r="AQ54" s="133">
        <f t="shared" ca="1" si="94"/>
        <v>0</v>
      </c>
      <c r="AR54" s="132">
        <f t="shared" ca="1" si="94"/>
        <v>0</v>
      </c>
      <c r="AS54" s="133">
        <f t="shared" ca="1" si="94"/>
        <v>0</v>
      </c>
      <c r="AT54" s="132">
        <f t="shared" ca="1" si="94"/>
        <v>0</v>
      </c>
      <c r="AU54" s="133">
        <f t="shared" ca="1" si="94"/>
        <v>0</v>
      </c>
      <c r="AV54" s="132">
        <f t="shared" ca="1" si="94"/>
        <v>0</v>
      </c>
      <c r="AW54" s="133">
        <f t="shared" ca="1" si="94"/>
        <v>0</v>
      </c>
      <c r="AX54" s="132">
        <f t="shared" ca="1" si="94"/>
        <v>0</v>
      </c>
      <c r="AY54" s="133">
        <f t="shared" ca="1" si="94"/>
        <v>0</v>
      </c>
      <c r="AZ54" s="132">
        <f t="shared" ca="1" si="94"/>
        <v>0</v>
      </c>
      <c r="BA54" s="133">
        <f t="shared" ca="1" si="94"/>
        <v>0</v>
      </c>
      <c r="BB54" s="132">
        <f t="shared" ca="1" si="94"/>
        <v>0</v>
      </c>
      <c r="BC54" s="133">
        <f t="shared" ca="1" si="94"/>
        <v>0</v>
      </c>
      <c r="BD54" s="132">
        <f t="shared" ca="1" si="58"/>
        <v>0</v>
      </c>
      <c r="BE54" s="133">
        <f t="shared" ca="1" si="92"/>
        <v>0</v>
      </c>
      <c r="BF54" s="132">
        <f t="shared" ca="1" si="53"/>
        <v>0</v>
      </c>
      <c r="BG54" s="133">
        <f t="shared" ca="1" si="53"/>
        <v>0</v>
      </c>
      <c r="BH54" s="132">
        <f t="shared" ca="1" si="59"/>
        <v>0</v>
      </c>
      <c r="BI54" s="133">
        <f t="shared" ca="1" si="53"/>
        <v>0</v>
      </c>
      <c r="BJ54" s="132">
        <f t="shared" ca="1" si="60"/>
        <v>0</v>
      </c>
      <c r="BK54" s="110">
        <f t="shared" ca="1" si="40"/>
        <v>3</v>
      </c>
      <c r="BL54" s="110">
        <f t="shared" ca="1" si="41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70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30</v>
      </c>
      <c r="BO54" s="194">
        <f t="shared" ca="1" si="42"/>
        <v>38.1</v>
      </c>
      <c r="BP54" s="195">
        <f t="shared" ca="1" si="43"/>
        <v>108.1</v>
      </c>
      <c r="BQ54" s="149">
        <f t="shared" ca="1" si="61"/>
        <v>1</v>
      </c>
      <c r="BR54" s="137">
        <f t="shared" ca="1" si="62"/>
        <v>35</v>
      </c>
      <c r="BS54" s="136">
        <f t="shared" ca="1" si="63"/>
        <v>10</v>
      </c>
      <c r="BT54" s="137">
        <f t="shared" ca="1" si="64"/>
        <v>0</v>
      </c>
      <c r="BU54" s="136">
        <f t="shared" ca="1" si="65"/>
        <v>0</v>
      </c>
      <c r="BV54" s="137">
        <f t="shared" ca="1" si="66"/>
        <v>0</v>
      </c>
      <c r="BW54" s="136">
        <f t="shared" ca="1" si="67"/>
        <v>0</v>
      </c>
      <c r="BX54" s="137">
        <f t="shared" ca="1" si="68"/>
        <v>0</v>
      </c>
      <c r="BY54" s="136">
        <f t="shared" ca="1" si="69"/>
        <v>0</v>
      </c>
      <c r="BZ54" s="137">
        <f t="shared" ca="1" si="70"/>
        <v>0</v>
      </c>
      <c r="CA54" s="136">
        <f t="shared" ca="1" si="71"/>
        <v>0</v>
      </c>
      <c r="CB54" s="137">
        <f t="shared" ca="1" si="72"/>
        <v>0</v>
      </c>
      <c r="CC54" s="136">
        <f t="shared" ca="1" si="73"/>
        <v>0</v>
      </c>
      <c r="CD54" s="137">
        <f t="shared" ca="1" si="74"/>
        <v>0</v>
      </c>
      <c r="CE54" s="136">
        <f t="shared" ca="1" si="75"/>
        <v>0</v>
      </c>
      <c r="CF54" s="137">
        <f t="shared" ca="1" si="76"/>
        <v>0</v>
      </c>
      <c r="CG54" s="136">
        <f t="shared" ca="1" si="77"/>
        <v>0</v>
      </c>
      <c r="CH54" s="137">
        <f t="shared" ca="1" si="78"/>
        <v>0</v>
      </c>
      <c r="CI54" s="136">
        <f t="shared" ca="1" si="79"/>
        <v>0</v>
      </c>
      <c r="CJ54" s="137">
        <f t="shared" ca="1" si="80"/>
        <v>0</v>
      </c>
      <c r="CK54" s="136">
        <f t="shared" ca="1" si="81"/>
        <v>0</v>
      </c>
      <c r="CL54" s="137">
        <f t="shared" ca="1" si="82"/>
        <v>0</v>
      </c>
      <c r="CM54" s="136">
        <f t="shared" ca="1" si="83"/>
        <v>0</v>
      </c>
      <c r="CN54" s="110">
        <f t="shared" ca="1" si="44"/>
        <v>10</v>
      </c>
      <c r="CO54" s="110">
        <f t="shared" ca="1" si="84"/>
        <v>252</v>
      </c>
      <c r="CP54" s="110">
        <f t="shared" ca="1" si="85"/>
        <v>100</v>
      </c>
      <c r="CQ54" s="198">
        <f t="shared" ca="1" si="86"/>
        <v>127</v>
      </c>
      <c r="CR54" s="199">
        <f t="shared" ca="1" si="87"/>
        <v>386</v>
      </c>
      <c r="CS54" s="215">
        <f t="shared" ca="1" si="50"/>
        <v>28</v>
      </c>
      <c r="CT54" s="216">
        <f t="shared" ca="1" si="45"/>
        <v>1</v>
      </c>
      <c r="CU54" s="217">
        <f ca="1">INDEX(INDIRECT(CU$1),MATCH($E54,INDIRECT($BQ$2))) + (CS54*30)/[1]PATRÓN!$N$4 - CT54</f>
        <v>6.1506849315068486</v>
      </c>
      <c r="CV54" s="217">
        <f ca="1">(CS54*6)/PATRÓN!$N$4</f>
        <v>0.46027397260273972</v>
      </c>
      <c r="CW54" s="216">
        <f t="shared" ca="1" si="46"/>
        <v>0</v>
      </c>
      <c r="CX54" s="219">
        <f t="shared" ca="1" si="47"/>
        <v>0</v>
      </c>
      <c r="CY54" s="230">
        <f t="shared" ca="1" si="48"/>
        <v>0</v>
      </c>
      <c r="CZ54" s="227">
        <f ca="1">(PATRÓN!$A$5*(CS54-CT54))/(PATRÓN!$N$4-30)*AM54</f>
        <v>132.38059701492537</v>
      </c>
      <c r="DA54" s="211">
        <f t="shared" ca="1" si="88"/>
        <v>-24.280597014925377</v>
      </c>
      <c r="DB54" s="211">
        <f t="shared" ca="1" si="49"/>
        <v>421.65671641791039</v>
      </c>
      <c r="DC54" s="212">
        <f t="shared" ca="1" si="89"/>
        <v>-35.656716417910388</v>
      </c>
    </row>
    <row r="55" spans="1:13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57" t="s">
        <v>229</v>
      </c>
      <c r="G55" s="148" t="s">
        <v>32</v>
      </c>
      <c r="H55" s="148" t="s">
        <v>32</v>
      </c>
      <c r="I55" s="148" t="s">
        <v>140</v>
      </c>
      <c r="J55" s="148" t="s">
        <v>140</v>
      </c>
      <c r="K55" s="148" t="s">
        <v>4</v>
      </c>
      <c r="L55" s="148" t="s">
        <v>31</v>
      </c>
      <c r="M55" s="148" t="s">
        <v>31</v>
      </c>
      <c r="N55" s="148" t="s">
        <v>31</v>
      </c>
      <c r="O55" s="148" t="s">
        <v>4</v>
      </c>
      <c r="P55" s="148" t="s">
        <v>8</v>
      </c>
      <c r="Q55" s="148" t="s">
        <v>31</v>
      </c>
      <c r="R55" s="148" t="s">
        <v>31</v>
      </c>
      <c r="S55" s="148" t="s">
        <v>32</v>
      </c>
      <c r="T55" s="148" t="s">
        <v>32</v>
      </c>
      <c r="U55" s="148" t="s">
        <v>140</v>
      </c>
      <c r="V55" s="288" t="str">
        <f t="shared" ca="1" si="91"/>
        <v/>
      </c>
      <c r="W55" s="288" t="str">
        <f t="shared" ca="1" si="91"/>
        <v/>
      </c>
      <c r="X55" s="288" t="str">
        <f t="shared" ca="1" si="91"/>
        <v/>
      </c>
      <c r="Y55" s="288" t="str">
        <f t="shared" ca="1" si="91"/>
        <v/>
      </c>
      <c r="Z55" s="288" t="str">
        <f t="shared" ca="1" si="91"/>
        <v/>
      </c>
      <c r="AA55" s="288" t="str">
        <f t="shared" ca="1" si="91"/>
        <v/>
      </c>
      <c r="AB55" s="288" t="str">
        <f t="shared" ca="1" si="91"/>
        <v/>
      </c>
      <c r="AC55" s="288" t="str">
        <f t="shared" ca="1" si="91"/>
        <v/>
      </c>
      <c r="AD55" s="288" t="str">
        <f t="shared" ca="1" si="91"/>
        <v/>
      </c>
      <c r="AE55" s="288" t="str">
        <f t="shared" ca="1" si="91"/>
        <v/>
      </c>
      <c r="AF55" s="288" t="str">
        <f t="shared" ca="1" si="91"/>
        <v/>
      </c>
      <c r="AG55" s="288" t="str">
        <f t="shared" ca="1" si="91"/>
        <v/>
      </c>
      <c r="AH55" s="288" t="str">
        <f t="shared" ca="1" si="91"/>
        <v/>
      </c>
      <c r="AI55" s="288" t="str">
        <f t="shared" ca="1" si="91"/>
        <v/>
      </c>
      <c r="AJ55" s="288" t="str">
        <f t="shared" ca="1" si="91"/>
        <v/>
      </c>
      <c r="AK55" s="288" t="str">
        <f t="shared" ca="1" si="91"/>
        <v/>
      </c>
      <c r="AL55" s="130"/>
      <c r="AM55" s="111">
        <f>VLOOKUP($E55,Plantilla!D:F,3,FALSE)</f>
        <v>1</v>
      </c>
      <c r="AN55" s="140">
        <f t="shared" ca="1" si="94"/>
        <v>0</v>
      </c>
      <c r="AO55" s="133">
        <f t="shared" ca="1" si="94"/>
        <v>5</v>
      </c>
      <c r="AP55" s="132">
        <f t="shared" ca="1" si="94"/>
        <v>4</v>
      </c>
      <c r="AQ55" s="133">
        <f t="shared" ca="1" si="94"/>
        <v>0</v>
      </c>
      <c r="AR55" s="132">
        <f t="shared" ca="1" si="94"/>
        <v>0</v>
      </c>
      <c r="AS55" s="133">
        <f t="shared" ca="1" si="94"/>
        <v>0</v>
      </c>
      <c r="AT55" s="132">
        <f t="shared" ca="1" si="94"/>
        <v>0</v>
      </c>
      <c r="AU55" s="133">
        <f t="shared" ca="1" si="94"/>
        <v>0</v>
      </c>
      <c r="AV55" s="132">
        <f t="shared" ca="1" si="94"/>
        <v>0</v>
      </c>
      <c r="AW55" s="133">
        <f t="shared" ca="1" si="94"/>
        <v>0</v>
      </c>
      <c r="AX55" s="132">
        <f t="shared" ca="1" si="94"/>
        <v>0</v>
      </c>
      <c r="AY55" s="133">
        <f t="shared" ca="1" si="94"/>
        <v>0</v>
      </c>
      <c r="AZ55" s="132">
        <f t="shared" ca="1" si="94"/>
        <v>0</v>
      </c>
      <c r="BA55" s="133">
        <f t="shared" ca="1" si="94"/>
        <v>0</v>
      </c>
      <c r="BB55" s="132">
        <f t="shared" ca="1" si="94"/>
        <v>0</v>
      </c>
      <c r="BC55" s="133">
        <f t="shared" ca="1" si="94"/>
        <v>0</v>
      </c>
      <c r="BD55" s="132">
        <f t="shared" ca="1" si="58"/>
        <v>0</v>
      </c>
      <c r="BE55" s="133">
        <f t="shared" ca="1" si="92"/>
        <v>0</v>
      </c>
      <c r="BF55" s="132">
        <f t="shared" ca="1" si="53"/>
        <v>0</v>
      </c>
      <c r="BG55" s="133">
        <f t="shared" ca="1" si="53"/>
        <v>0</v>
      </c>
      <c r="BH55" s="132">
        <f t="shared" ca="1" si="59"/>
        <v>0</v>
      </c>
      <c r="BI55" s="133">
        <f t="shared" ca="1" si="53"/>
        <v>0</v>
      </c>
      <c r="BJ55" s="132">
        <f t="shared" ca="1" si="60"/>
        <v>0</v>
      </c>
      <c r="BK55" s="110">
        <f t="shared" ca="1" si="40"/>
        <v>4</v>
      </c>
      <c r="BL55" s="110">
        <f t="shared" ca="1" si="41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35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40</v>
      </c>
      <c r="BO55" s="194">
        <f t="shared" ca="1" si="42"/>
        <v>50.8</v>
      </c>
      <c r="BP55" s="195">
        <f t="shared" ca="1" si="43"/>
        <v>85.8</v>
      </c>
      <c r="BQ55" s="149">
        <f t="shared" ca="1" si="61"/>
        <v>3</v>
      </c>
      <c r="BR55" s="137">
        <f t="shared" ca="1" si="62"/>
        <v>5</v>
      </c>
      <c r="BS55" s="136">
        <f t="shared" ca="1" si="63"/>
        <v>8</v>
      </c>
      <c r="BT55" s="137">
        <f t="shared" ca="1" si="64"/>
        <v>0</v>
      </c>
      <c r="BU55" s="136">
        <f t="shared" ca="1" si="65"/>
        <v>0</v>
      </c>
      <c r="BV55" s="137">
        <f t="shared" ca="1" si="66"/>
        <v>0</v>
      </c>
      <c r="BW55" s="136">
        <f t="shared" ca="1" si="67"/>
        <v>0</v>
      </c>
      <c r="BX55" s="137">
        <f t="shared" ca="1" si="68"/>
        <v>0</v>
      </c>
      <c r="BY55" s="136">
        <f t="shared" ca="1" si="69"/>
        <v>1</v>
      </c>
      <c r="BZ55" s="137">
        <f t="shared" ca="1" si="70"/>
        <v>0</v>
      </c>
      <c r="CA55" s="136">
        <f t="shared" ca="1" si="71"/>
        <v>0</v>
      </c>
      <c r="CB55" s="137">
        <f t="shared" ca="1" si="72"/>
        <v>0</v>
      </c>
      <c r="CC55" s="136">
        <f t="shared" ca="1" si="73"/>
        <v>0</v>
      </c>
      <c r="CD55" s="137">
        <f t="shared" ca="1" si="74"/>
        <v>22</v>
      </c>
      <c r="CE55" s="136">
        <f t="shared" ca="1" si="75"/>
        <v>0</v>
      </c>
      <c r="CF55" s="137">
        <f t="shared" ca="1" si="76"/>
        <v>0</v>
      </c>
      <c r="CG55" s="136">
        <f t="shared" ca="1" si="77"/>
        <v>0</v>
      </c>
      <c r="CH55" s="137">
        <f t="shared" ca="1" si="78"/>
        <v>0</v>
      </c>
      <c r="CI55" s="136">
        <f t="shared" ca="1" si="79"/>
        <v>0</v>
      </c>
      <c r="CJ55" s="137">
        <f t="shared" ca="1" si="80"/>
        <v>0</v>
      </c>
      <c r="CK55" s="136">
        <f t="shared" ca="1" si="81"/>
        <v>0</v>
      </c>
      <c r="CL55" s="137">
        <f t="shared" ca="1" si="82"/>
        <v>0</v>
      </c>
      <c r="CM55" s="136">
        <f t="shared" ca="1" si="83"/>
        <v>0</v>
      </c>
      <c r="CN55" s="110">
        <f t="shared" ca="1" si="44"/>
        <v>8</v>
      </c>
      <c r="CO55" s="110">
        <f t="shared" ca="1" si="84"/>
        <v>172.56</v>
      </c>
      <c r="CP55" s="110">
        <f t="shared" ca="1" si="85"/>
        <v>80</v>
      </c>
      <c r="CQ55" s="198">
        <f t="shared" ca="1" si="86"/>
        <v>101.6</v>
      </c>
      <c r="CR55" s="199">
        <f t="shared" ca="1" si="87"/>
        <v>281.15999999999997</v>
      </c>
      <c r="CS55" s="215">
        <f t="shared" ca="1" si="50"/>
        <v>15</v>
      </c>
      <c r="CT55" s="216">
        <f t="shared" ca="1" si="45"/>
        <v>1</v>
      </c>
      <c r="CU55" s="217">
        <f ca="1">INDEX(INDIRECT(CU$1),MATCH($E55,INDIRECT($BQ$2))) + (CS55*30)/[1]PATRÓN!$N$4 - CT55</f>
        <v>4.0136986301369859</v>
      </c>
      <c r="CV55" s="217">
        <f ca="1">(CS55*6)/PATRÓN!$N$4</f>
        <v>0.24657534246575341</v>
      </c>
      <c r="CW55" s="216">
        <f t="shared" ca="1" si="46"/>
        <v>0</v>
      </c>
      <c r="CX55" s="219">
        <f t="shared" ca="1" si="47"/>
        <v>0</v>
      </c>
      <c r="CY55" s="230">
        <f t="shared" ca="1" si="48"/>
        <v>0</v>
      </c>
      <c r="CZ55" s="227">
        <f ca="1">(PATRÓN!$A$5*(CS55-CT55))/(PATRÓN!$N$4-30)*AM55</f>
        <v>68.641791044776113</v>
      </c>
      <c r="DA55" s="211">
        <f t="shared" ca="1" si="88"/>
        <v>17.158208955223884</v>
      </c>
      <c r="DB55" s="211">
        <f t="shared" ca="1" si="49"/>
        <v>294.17910447761199</v>
      </c>
      <c r="DC55" s="212">
        <f t="shared" ca="1" si="89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VLOOKUP(E57,Plantilla!D:E,2,FALSE)</f>
        <v>0</v>
      </c>
      <c r="G56" s="148" t="str">
        <f t="shared" ref="G56:V60" ca="1" si="95">IF($B56&lt;&gt;0,INDIRECT(ADDRESS($B56+6,10+G$2,1,FALSE,"PATRÓN"),FALSE),"")</f>
        <v/>
      </c>
      <c r="H56" s="148" t="str">
        <f t="shared" ca="1" si="95"/>
        <v/>
      </c>
      <c r="I56" s="148" t="str">
        <f t="shared" ca="1" si="95"/>
        <v/>
      </c>
      <c r="J56" s="148" t="str">
        <f t="shared" ca="1" si="95"/>
        <v/>
      </c>
      <c r="K56" s="148" t="str">
        <f t="shared" ca="1" si="95"/>
        <v/>
      </c>
      <c r="L56" s="148" t="str">
        <f t="shared" ca="1" si="95"/>
        <v/>
      </c>
      <c r="M56" s="148" t="str">
        <f t="shared" ca="1" si="95"/>
        <v/>
      </c>
      <c r="N56" s="148" t="str">
        <f t="shared" ca="1" si="95"/>
        <v/>
      </c>
      <c r="O56" s="148" t="str">
        <f t="shared" ca="1" si="95"/>
        <v/>
      </c>
      <c r="P56" s="148" t="str">
        <f t="shared" ca="1" si="95"/>
        <v/>
      </c>
      <c r="Q56" s="148" t="str">
        <f t="shared" ca="1" si="95"/>
        <v/>
      </c>
      <c r="R56" s="148" t="str">
        <f t="shared" ca="1" si="95"/>
        <v/>
      </c>
      <c r="S56" s="148" t="str">
        <f t="shared" ca="1" si="95"/>
        <v/>
      </c>
      <c r="T56" s="148" t="str">
        <f t="shared" ca="1" si="95"/>
        <v/>
      </c>
      <c r="U56" s="148" t="str">
        <f t="shared" ca="1" si="95"/>
        <v/>
      </c>
      <c r="V56" s="288" t="str">
        <f t="shared" ca="1" si="95"/>
        <v/>
      </c>
      <c r="W56" s="288" t="str">
        <f t="shared" ca="1" si="91"/>
        <v/>
      </c>
      <c r="X56" s="288" t="str">
        <f t="shared" ca="1" si="91"/>
        <v/>
      </c>
      <c r="Y56" s="288" t="str">
        <f t="shared" ca="1" si="91"/>
        <v/>
      </c>
      <c r="Z56" s="288" t="str">
        <f t="shared" ca="1" si="91"/>
        <v/>
      </c>
      <c r="AA56" s="288" t="str">
        <f t="shared" ca="1" si="91"/>
        <v/>
      </c>
      <c r="AB56" s="288" t="str">
        <f t="shared" ca="1" si="91"/>
        <v/>
      </c>
      <c r="AC56" s="288" t="str">
        <f t="shared" ca="1" si="91"/>
        <v/>
      </c>
      <c r="AD56" s="288" t="str">
        <f t="shared" ca="1" si="91"/>
        <v/>
      </c>
      <c r="AE56" s="288" t="str">
        <f t="shared" ca="1" si="91"/>
        <v/>
      </c>
      <c r="AF56" s="288" t="str">
        <f t="shared" ca="1" si="91"/>
        <v/>
      </c>
      <c r="AG56" s="288" t="str">
        <f t="shared" ca="1" si="91"/>
        <v/>
      </c>
      <c r="AH56" s="288" t="str">
        <f t="shared" ca="1" si="91"/>
        <v/>
      </c>
      <c r="AI56" s="288" t="str">
        <f t="shared" ca="1" si="91"/>
        <v/>
      </c>
      <c r="AJ56" s="288" t="str">
        <f t="shared" ca="1" si="91"/>
        <v/>
      </c>
      <c r="AK56" s="288" t="str">
        <f t="shared" ca="1" si="91"/>
        <v/>
      </c>
      <c r="AL56" s="130"/>
      <c r="AM56" s="111">
        <f>VLOOKUP($E56,Plantilla!D:F,3,FALSE)</f>
        <v>1</v>
      </c>
      <c r="AN56" s="140">
        <f t="shared" ca="1" si="94"/>
        <v>0</v>
      </c>
      <c r="AO56" s="133">
        <f t="shared" ca="1" si="94"/>
        <v>0</v>
      </c>
      <c r="AP56" s="132">
        <f t="shared" ca="1" si="94"/>
        <v>0</v>
      </c>
      <c r="AQ56" s="133">
        <f t="shared" ca="1" si="94"/>
        <v>0</v>
      </c>
      <c r="AR56" s="132">
        <f t="shared" ca="1" si="94"/>
        <v>0</v>
      </c>
      <c r="AS56" s="133">
        <f t="shared" ca="1" si="94"/>
        <v>0</v>
      </c>
      <c r="AT56" s="132">
        <f t="shared" ca="1" si="94"/>
        <v>0</v>
      </c>
      <c r="AU56" s="133">
        <f t="shared" ca="1" si="94"/>
        <v>0</v>
      </c>
      <c r="AV56" s="132">
        <f t="shared" ca="1" si="94"/>
        <v>0</v>
      </c>
      <c r="AW56" s="133">
        <f t="shared" ca="1" si="94"/>
        <v>0</v>
      </c>
      <c r="AX56" s="132">
        <f t="shared" ca="1" si="94"/>
        <v>0</v>
      </c>
      <c r="AY56" s="133">
        <f t="shared" ca="1" si="94"/>
        <v>0</v>
      </c>
      <c r="AZ56" s="132">
        <f t="shared" ca="1" si="94"/>
        <v>0</v>
      </c>
      <c r="BA56" s="133">
        <f t="shared" ca="1" si="94"/>
        <v>0</v>
      </c>
      <c r="BB56" s="132">
        <f t="shared" ca="1" si="94"/>
        <v>0</v>
      </c>
      <c r="BC56" s="133">
        <f t="shared" ca="1" si="94"/>
        <v>0</v>
      </c>
      <c r="BD56" s="132">
        <f t="shared" ca="1" si="58"/>
        <v>0</v>
      </c>
      <c r="BE56" s="133">
        <f t="shared" ca="1" si="92"/>
        <v>0</v>
      </c>
      <c r="BF56" s="132">
        <f t="shared" ca="1" si="53"/>
        <v>0</v>
      </c>
      <c r="BG56" s="133">
        <f t="shared" ca="1" si="53"/>
        <v>0</v>
      </c>
      <c r="BH56" s="132">
        <f t="shared" ca="1" si="59"/>
        <v>0</v>
      </c>
      <c r="BI56" s="133">
        <f t="shared" ca="1" si="53"/>
        <v>0</v>
      </c>
      <c r="BJ56" s="132">
        <f t="shared" ca="1" si="60"/>
        <v>0</v>
      </c>
      <c r="BK56" s="110">
        <f t="shared" ca="1" si="40"/>
        <v>0</v>
      </c>
      <c r="BL56" s="110">
        <f t="shared" ca="1" si="41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2"/>
        <v>0</v>
      </c>
      <c r="BP56" s="195">
        <f t="shared" ca="1" si="43"/>
        <v>0</v>
      </c>
      <c r="BQ56" s="149">
        <f t="shared" ca="1" si="61"/>
        <v>0</v>
      </c>
      <c r="BR56" s="137">
        <f t="shared" ca="1" si="62"/>
        <v>14</v>
      </c>
      <c r="BS56" s="136">
        <f t="shared" ca="1" si="63"/>
        <v>6</v>
      </c>
      <c r="BT56" s="137">
        <f t="shared" ca="1" si="64"/>
        <v>0</v>
      </c>
      <c r="BU56" s="136">
        <f t="shared" ca="1" si="65"/>
        <v>0</v>
      </c>
      <c r="BV56" s="137">
        <f t="shared" ca="1" si="66"/>
        <v>0</v>
      </c>
      <c r="BW56" s="136">
        <f t="shared" ca="1" si="67"/>
        <v>0</v>
      </c>
      <c r="BX56" s="137">
        <f t="shared" ca="1" si="68"/>
        <v>0</v>
      </c>
      <c r="BY56" s="136">
        <f t="shared" ca="1" si="69"/>
        <v>0</v>
      </c>
      <c r="BZ56" s="137">
        <f t="shared" ca="1" si="70"/>
        <v>0</v>
      </c>
      <c r="CA56" s="136">
        <f t="shared" ca="1" si="71"/>
        <v>0</v>
      </c>
      <c r="CB56" s="137">
        <f t="shared" ca="1" si="72"/>
        <v>0</v>
      </c>
      <c r="CC56" s="136">
        <f t="shared" ca="1" si="73"/>
        <v>0</v>
      </c>
      <c r="CD56" s="137">
        <f t="shared" ca="1" si="74"/>
        <v>0</v>
      </c>
      <c r="CE56" s="136">
        <f t="shared" ca="1" si="75"/>
        <v>0</v>
      </c>
      <c r="CF56" s="137">
        <f t="shared" ca="1" si="76"/>
        <v>0</v>
      </c>
      <c r="CG56" s="136">
        <f t="shared" ca="1" si="77"/>
        <v>0</v>
      </c>
      <c r="CH56" s="137">
        <f t="shared" ca="1" si="78"/>
        <v>0</v>
      </c>
      <c r="CI56" s="136">
        <f t="shared" ca="1" si="79"/>
        <v>0</v>
      </c>
      <c r="CJ56" s="137">
        <f t="shared" ca="1" si="80"/>
        <v>0</v>
      </c>
      <c r="CK56" s="136">
        <f t="shared" ca="1" si="81"/>
        <v>0</v>
      </c>
      <c r="CL56" s="137">
        <f t="shared" ca="1" si="82"/>
        <v>0</v>
      </c>
      <c r="CM56" s="136">
        <f t="shared" ca="1" si="83"/>
        <v>0</v>
      </c>
      <c r="CN56" s="110">
        <f t="shared" ca="1" si="44"/>
        <v>6</v>
      </c>
      <c r="CO56" s="110">
        <f t="shared" ca="1" si="84"/>
        <v>98</v>
      </c>
      <c r="CP56" s="110">
        <f t="shared" ca="1" si="85"/>
        <v>60</v>
      </c>
      <c r="CQ56" s="198">
        <f t="shared" ca="1" si="86"/>
        <v>76.199999999999989</v>
      </c>
      <c r="CR56" s="199">
        <f t="shared" ca="1" si="87"/>
        <v>188.2</v>
      </c>
      <c r="CS56" s="215">
        <f t="shared" ca="1" si="50"/>
        <v>0</v>
      </c>
      <c r="CT56" s="216">
        <f t="shared" ca="1" si="45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6"/>
        <v>0</v>
      </c>
      <c r="CX56" s="219">
        <f t="shared" ca="1" si="47"/>
        <v>0</v>
      </c>
      <c r="CY56" s="230">
        <f t="shared" ca="1" si="48"/>
        <v>0</v>
      </c>
      <c r="CZ56" s="227">
        <f ca="1">(PATRÓN!$A$5*(CS56-CT56))/(PATRÓN!$N$4-30)*AM56</f>
        <v>0</v>
      </c>
      <c r="DA56" s="211">
        <f t="shared" ca="1" si="88"/>
        <v>0</v>
      </c>
      <c r="DB56" s="211">
        <f t="shared" ca="1" si="49"/>
        <v>205.92537313432837</v>
      </c>
      <c r="DC56" s="212">
        <f t="shared" ca="1" si="89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VLOOKUP(E58,Plantilla!D:E,2,FALSE)</f>
        <v>0</v>
      </c>
      <c r="G57" s="148" t="str">
        <f t="shared" ca="1" si="95"/>
        <v/>
      </c>
      <c r="H57" s="148" t="str">
        <f t="shared" ca="1" si="95"/>
        <v/>
      </c>
      <c r="I57" s="148" t="str">
        <f t="shared" ca="1" si="95"/>
        <v/>
      </c>
      <c r="J57" s="148" t="str">
        <f t="shared" ca="1" si="95"/>
        <v/>
      </c>
      <c r="K57" s="148" t="str">
        <f t="shared" ca="1" si="95"/>
        <v/>
      </c>
      <c r="L57" s="148" t="str">
        <f t="shared" ca="1" si="95"/>
        <v/>
      </c>
      <c r="M57" s="148" t="str">
        <f t="shared" ca="1" si="95"/>
        <v/>
      </c>
      <c r="N57" s="148" t="str">
        <f t="shared" ca="1" si="95"/>
        <v/>
      </c>
      <c r="O57" s="148" t="str">
        <f t="shared" ca="1" si="95"/>
        <v/>
      </c>
      <c r="P57" s="148" t="str">
        <f t="shared" ca="1" si="95"/>
        <v/>
      </c>
      <c r="Q57" s="148" t="str">
        <f t="shared" ca="1" si="95"/>
        <v/>
      </c>
      <c r="R57" s="148" t="str">
        <f t="shared" ca="1" si="95"/>
        <v/>
      </c>
      <c r="S57" s="148" t="str">
        <f t="shared" ca="1" si="95"/>
        <v/>
      </c>
      <c r="T57" s="148" t="str">
        <f t="shared" ca="1" si="95"/>
        <v/>
      </c>
      <c r="U57" s="148" t="str">
        <f t="shared" ca="1" si="95"/>
        <v/>
      </c>
      <c r="V57" s="148" t="str">
        <f t="shared" ca="1" si="95"/>
        <v/>
      </c>
      <c r="W57" s="148" t="str">
        <f t="shared" ca="1" si="91"/>
        <v/>
      </c>
      <c r="X57" s="148" t="str">
        <f t="shared" ca="1" si="91"/>
        <v/>
      </c>
      <c r="Y57" s="148" t="str">
        <f t="shared" ca="1" si="91"/>
        <v/>
      </c>
      <c r="Z57" s="148" t="str">
        <f t="shared" ca="1" si="91"/>
        <v/>
      </c>
      <c r="AA57" s="148" t="str">
        <f t="shared" ca="1" si="91"/>
        <v/>
      </c>
      <c r="AB57" s="148" t="str">
        <f t="shared" ca="1" si="91"/>
        <v/>
      </c>
      <c r="AC57" s="148" t="str">
        <f t="shared" ca="1" si="91"/>
        <v/>
      </c>
      <c r="AD57" s="148" t="str">
        <f t="shared" ca="1" si="91"/>
        <v/>
      </c>
      <c r="AE57" s="148" t="str">
        <f t="shared" ca="1" si="91"/>
        <v/>
      </c>
      <c r="AF57" s="148" t="str">
        <f t="shared" ca="1" si="91"/>
        <v/>
      </c>
      <c r="AG57" s="148" t="str">
        <f t="shared" ca="1" si="91"/>
        <v/>
      </c>
      <c r="AH57" s="148" t="str">
        <f t="shared" ca="1" si="91"/>
        <v/>
      </c>
      <c r="AI57" s="148" t="str">
        <f t="shared" ca="1" si="91"/>
        <v/>
      </c>
      <c r="AJ57" s="148" t="str">
        <f t="shared" ca="1" si="91"/>
        <v/>
      </c>
      <c r="AK57" s="148" t="str">
        <f t="shared" ca="1" si="91"/>
        <v/>
      </c>
      <c r="AL57" s="130"/>
      <c r="AM57" s="111">
        <f>VLOOKUP($E57,Plantilla!D:F,3,FALSE)</f>
        <v>1</v>
      </c>
      <c r="AN57" s="140">
        <f t="shared" ca="1" si="94"/>
        <v>0</v>
      </c>
      <c r="AO57" s="133">
        <f t="shared" ca="1" si="94"/>
        <v>0</v>
      </c>
      <c r="AP57" s="132">
        <f t="shared" ca="1" si="94"/>
        <v>0</v>
      </c>
      <c r="AQ57" s="133">
        <f t="shared" ca="1" si="94"/>
        <v>0</v>
      </c>
      <c r="AR57" s="132">
        <f t="shared" ca="1" si="94"/>
        <v>0</v>
      </c>
      <c r="AS57" s="133">
        <f t="shared" ca="1" si="94"/>
        <v>0</v>
      </c>
      <c r="AT57" s="132">
        <f t="shared" ca="1" si="94"/>
        <v>0</v>
      </c>
      <c r="AU57" s="133">
        <f t="shared" ca="1" si="94"/>
        <v>0</v>
      </c>
      <c r="AV57" s="132">
        <f t="shared" ca="1" si="94"/>
        <v>0</v>
      </c>
      <c r="AW57" s="133">
        <f t="shared" ca="1" si="94"/>
        <v>0</v>
      </c>
      <c r="AX57" s="132">
        <f t="shared" ca="1" si="94"/>
        <v>0</v>
      </c>
      <c r="AY57" s="133">
        <f t="shared" ca="1" si="94"/>
        <v>0</v>
      </c>
      <c r="AZ57" s="132">
        <f t="shared" ca="1" si="94"/>
        <v>0</v>
      </c>
      <c r="BA57" s="133">
        <f t="shared" ca="1" si="94"/>
        <v>0</v>
      </c>
      <c r="BB57" s="132">
        <f t="shared" ca="1" si="94"/>
        <v>0</v>
      </c>
      <c r="BC57" s="133">
        <f t="shared" ca="1" si="94"/>
        <v>0</v>
      </c>
      <c r="BD57" s="132">
        <f t="shared" ca="1" si="58"/>
        <v>0</v>
      </c>
      <c r="BE57" s="133">
        <f t="shared" ca="1" si="92"/>
        <v>0</v>
      </c>
      <c r="BF57" s="132">
        <f t="shared" ca="1" si="53"/>
        <v>0</v>
      </c>
      <c r="BG57" s="133">
        <f t="shared" ca="1" si="53"/>
        <v>0</v>
      </c>
      <c r="BH57" s="132">
        <f t="shared" ca="1" si="59"/>
        <v>0</v>
      </c>
      <c r="BI57" s="133">
        <f t="shared" ca="1" si="53"/>
        <v>0</v>
      </c>
      <c r="BJ57" s="132">
        <f t="shared" ca="1" si="60"/>
        <v>0</v>
      </c>
      <c r="BK57" s="110">
        <f t="shared" ca="1" si="40"/>
        <v>0</v>
      </c>
      <c r="BL57" s="110">
        <f t="shared" ca="1" si="41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2"/>
        <v>0</v>
      </c>
      <c r="BP57" s="195">
        <f t="shared" ca="1" si="43"/>
        <v>0</v>
      </c>
      <c r="BQ57" s="149">
        <f t="shared" ca="1" si="61"/>
        <v>0</v>
      </c>
      <c r="BR57" s="137">
        <f t="shared" ca="1" si="62"/>
        <v>7</v>
      </c>
      <c r="BS57" s="136">
        <f t="shared" ca="1" si="63"/>
        <v>5</v>
      </c>
      <c r="BT57" s="137">
        <f t="shared" ca="1" si="64"/>
        <v>0</v>
      </c>
      <c r="BU57" s="136">
        <f t="shared" ca="1" si="65"/>
        <v>0</v>
      </c>
      <c r="BV57" s="137">
        <f t="shared" ca="1" si="66"/>
        <v>0</v>
      </c>
      <c r="BW57" s="136">
        <f t="shared" ca="1" si="67"/>
        <v>0</v>
      </c>
      <c r="BX57" s="137">
        <f t="shared" ca="1" si="68"/>
        <v>0</v>
      </c>
      <c r="BY57" s="136">
        <f t="shared" ca="1" si="69"/>
        <v>5</v>
      </c>
      <c r="BZ57" s="137">
        <f t="shared" ca="1" si="70"/>
        <v>0</v>
      </c>
      <c r="CA57" s="136">
        <f t="shared" ca="1" si="71"/>
        <v>0</v>
      </c>
      <c r="CB57" s="137">
        <f t="shared" ca="1" si="72"/>
        <v>0</v>
      </c>
      <c r="CC57" s="136">
        <f t="shared" ca="1" si="73"/>
        <v>0</v>
      </c>
      <c r="CD57" s="137">
        <f t="shared" ca="1" si="74"/>
        <v>0</v>
      </c>
      <c r="CE57" s="136">
        <f t="shared" ca="1" si="75"/>
        <v>0</v>
      </c>
      <c r="CF57" s="137">
        <f t="shared" ca="1" si="76"/>
        <v>0</v>
      </c>
      <c r="CG57" s="136">
        <f t="shared" ca="1" si="77"/>
        <v>0</v>
      </c>
      <c r="CH57" s="137">
        <f t="shared" ca="1" si="78"/>
        <v>0</v>
      </c>
      <c r="CI57" s="136">
        <f t="shared" ca="1" si="79"/>
        <v>0</v>
      </c>
      <c r="CJ57" s="137">
        <f t="shared" ca="1" si="80"/>
        <v>0</v>
      </c>
      <c r="CK57" s="136">
        <f t="shared" ca="1" si="81"/>
        <v>0</v>
      </c>
      <c r="CL57" s="137">
        <f t="shared" ca="1" si="82"/>
        <v>0</v>
      </c>
      <c r="CM57" s="136">
        <f t="shared" ca="1" si="83"/>
        <v>0</v>
      </c>
      <c r="CN57" s="110">
        <f t="shared" ca="1" si="44"/>
        <v>5</v>
      </c>
      <c r="CO57" s="110">
        <f t="shared" ca="1" si="84"/>
        <v>84</v>
      </c>
      <c r="CP57" s="110">
        <f t="shared" ca="1" si="85"/>
        <v>50</v>
      </c>
      <c r="CQ57" s="198">
        <f t="shared" ca="1" si="86"/>
        <v>63.5</v>
      </c>
      <c r="CR57" s="199">
        <f t="shared" ca="1" si="87"/>
        <v>147.5</v>
      </c>
      <c r="CS57" s="215">
        <f t="shared" ca="1" si="50"/>
        <v>0</v>
      </c>
      <c r="CT57" s="216">
        <f t="shared" ca="1" si="45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6"/>
        <v>0</v>
      </c>
      <c r="CX57" s="219">
        <f t="shared" ca="1" si="47"/>
        <v>0</v>
      </c>
      <c r="CY57" s="230">
        <f t="shared" ca="1" si="48"/>
        <v>0</v>
      </c>
      <c r="CZ57" s="227">
        <f ca="1">(PATRÓN!$A$5*(CS57-CT57))/(PATRÓN!$N$4-30)*AM57</f>
        <v>0</v>
      </c>
      <c r="DA57" s="211">
        <f t="shared" ca="1" si="88"/>
        <v>0</v>
      </c>
      <c r="DB57" s="211">
        <f t="shared" ca="1" si="49"/>
        <v>191.21641791044777</v>
      </c>
      <c r="DC57" s="212">
        <f t="shared" ca="1" si="89"/>
        <v>-43.716417910447774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VLOOKUP(E59,Plantilla!D:E,2,FALSE)</f>
        <v>0</v>
      </c>
      <c r="G58" s="148" t="str">
        <f t="shared" ca="1" si="95"/>
        <v/>
      </c>
      <c r="H58" s="148" t="str">
        <f t="shared" ca="1" si="95"/>
        <v/>
      </c>
      <c r="I58" s="148" t="str">
        <f t="shared" ca="1" si="95"/>
        <v/>
      </c>
      <c r="J58" s="148" t="str">
        <f t="shared" ca="1" si="95"/>
        <v/>
      </c>
      <c r="K58" s="148" t="str">
        <f t="shared" ca="1" si="95"/>
        <v/>
      </c>
      <c r="L58" s="148" t="str">
        <f t="shared" ca="1" si="95"/>
        <v/>
      </c>
      <c r="M58" s="148" t="str">
        <f t="shared" ca="1" si="95"/>
        <v/>
      </c>
      <c r="N58" s="148" t="str">
        <f t="shared" ca="1" si="95"/>
        <v/>
      </c>
      <c r="O58" s="148" t="str">
        <f t="shared" ca="1" si="95"/>
        <v/>
      </c>
      <c r="P58" s="148" t="str">
        <f t="shared" ca="1" si="95"/>
        <v/>
      </c>
      <c r="Q58" s="148" t="str">
        <f t="shared" ca="1" si="95"/>
        <v/>
      </c>
      <c r="R58" s="148" t="str">
        <f t="shared" ca="1" si="95"/>
        <v/>
      </c>
      <c r="S58" s="148" t="str">
        <f t="shared" ca="1" si="95"/>
        <v/>
      </c>
      <c r="T58" s="148" t="str">
        <f t="shared" ca="1" si="95"/>
        <v/>
      </c>
      <c r="U58" s="148" t="str">
        <f t="shared" ca="1" si="95"/>
        <v/>
      </c>
      <c r="V58" s="148" t="str">
        <f t="shared" ca="1" si="95"/>
        <v/>
      </c>
      <c r="W58" s="148" t="str">
        <f t="shared" ca="1" si="91"/>
        <v/>
      </c>
      <c r="X58" s="148" t="str">
        <f t="shared" ca="1" si="91"/>
        <v/>
      </c>
      <c r="Y58" s="148" t="str">
        <f t="shared" ca="1" si="91"/>
        <v/>
      </c>
      <c r="Z58" s="148" t="str">
        <f t="shared" ca="1" si="91"/>
        <v/>
      </c>
      <c r="AA58" s="148" t="str">
        <f t="shared" ca="1" si="91"/>
        <v/>
      </c>
      <c r="AB58" s="148" t="str">
        <f t="shared" ca="1" si="91"/>
        <v/>
      </c>
      <c r="AC58" s="148" t="str">
        <f t="shared" ca="1" si="91"/>
        <v/>
      </c>
      <c r="AD58" s="148" t="str">
        <f t="shared" ca="1" si="91"/>
        <v/>
      </c>
      <c r="AE58" s="148" t="str">
        <f t="shared" ca="1" si="91"/>
        <v/>
      </c>
      <c r="AF58" s="148" t="str">
        <f t="shared" ca="1" si="91"/>
        <v/>
      </c>
      <c r="AG58" s="148" t="str">
        <f t="shared" ca="1" si="91"/>
        <v/>
      </c>
      <c r="AH58" s="148" t="str">
        <f t="shared" ca="1" si="91"/>
        <v/>
      </c>
      <c r="AI58" s="148" t="str">
        <f t="shared" ca="1" si="91"/>
        <v/>
      </c>
      <c r="AJ58" s="148" t="str">
        <f t="shared" ca="1" si="91"/>
        <v/>
      </c>
      <c r="AK58" s="148" t="str">
        <f t="shared" ca="1" si="91"/>
        <v/>
      </c>
      <c r="AL58" s="130"/>
      <c r="AM58" s="111">
        <f>VLOOKUP($E58,Plantilla!D:F,3,FALSE)</f>
        <v>1</v>
      </c>
      <c r="AN58" s="140">
        <f t="shared" ca="1" si="94"/>
        <v>0</v>
      </c>
      <c r="AO58" s="133">
        <f t="shared" ca="1" si="94"/>
        <v>0</v>
      </c>
      <c r="AP58" s="132">
        <f t="shared" ca="1" si="94"/>
        <v>0</v>
      </c>
      <c r="AQ58" s="133">
        <f t="shared" ca="1" si="94"/>
        <v>0</v>
      </c>
      <c r="AR58" s="132">
        <f t="shared" ca="1" si="94"/>
        <v>0</v>
      </c>
      <c r="AS58" s="133">
        <f t="shared" ca="1" si="94"/>
        <v>0</v>
      </c>
      <c r="AT58" s="132">
        <f t="shared" ca="1" si="94"/>
        <v>0</v>
      </c>
      <c r="AU58" s="133">
        <f t="shared" ca="1" si="94"/>
        <v>0</v>
      </c>
      <c r="AV58" s="132">
        <f t="shared" ca="1" si="94"/>
        <v>0</v>
      </c>
      <c r="AW58" s="133">
        <f t="shared" ca="1" si="94"/>
        <v>0</v>
      </c>
      <c r="AX58" s="132">
        <f t="shared" ca="1" si="94"/>
        <v>0</v>
      </c>
      <c r="AY58" s="133">
        <f t="shared" ca="1" si="94"/>
        <v>0</v>
      </c>
      <c r="AZ58" s="132">
        <f t="shared" ca="1" si="94"/>
        <v>0</v>
      </c>
      <c r="BA58" s="133">
        <f t="shared" ca="1" si="94"/>
        <v>0</v>
      </c>
      <c r="BB58" s="132">
        <f t="shared" ca="1" si="94"/>
        <v>0</v>
      </c>
      <c r="BC58" s="133">
        <f t="shared" ca="1" si="94"/>
        <v>0</v>
      </c>
      <c r="BD58" s="132">
        <f t="shared" ca="1" si="58"/>
        <v>0</v>
      </c>
      <c r="BE58" s="133">
        <f t="shared" ca="1" si="92"/>
        <v>0</v>
      </c>
      <c r="BF58" s="132">
        <f t="shared" ca="1" si="53"/>
        <v>0</v>
      </c>
      <c r="BG58" s="133">
        <f t="shared" ca="1" si="53"/>
        <v>0</v>
      </c>
      <c r="BH58" s="132">
        <f t="shared" ca="1" si="59"/>
        <v>0</v>
      </c>
      <c r="BI58" s="133">
        <f t="shared" ca="1" si="53"/>
        <v>0</v>
      </c>
      <c r="BJ58" s="132">
        <f t="shared" ca="1" si="60"/>
        <v>0</v>
      </c>
      <c r="BK58" s="110">
        <f t="shared" ca="1" si="40"/>
        <v>0</v>
      </c>
      <c r="BL58" s="110">
        <f t="shared" ca="1" si="41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2"/>
        <v>0</v>
      </c>
      <c r="BP58" s="195">
        <f t="shared" ca="1" si="43"/>
        <v>0</v>
      </c>
      <c r="BQ58" s="149">
        <f t="shared" ca="1" si="61"/>
        <v>0</v>
      </c>
      <c r="BR58" s="137">
        <f t="shared" ca="1" si="62"/>
        <v>7</v>
      </c>
      <c r="BS58" s="136">
        <f t="shared" ca="1" si="63"/>
        <v>3</v>
      </c>
      <c r="BT58" s="137">
        <f t="shared" ca="1" si="64"/>
        <v>0</v>
      </c>
      <c r="BU58" s="136">
        <f t="shared" ca="1" si="65"/>
        <v>0</v>
      </c>
      <c r="BV58" s="137">
        <f t="shared" ca="1" si="66"/>
        <v>0</v>
      </c>
      <c r="BW58" s="136">
        <f t="shared" ca="1" si="67"/>
        <v>0</v>
      </c>
      <c r="BX58" s="137">
        <f t="shared" ca="1" si="68"/>
        <v>0</v>
      </c>
      <c r="BY58" s="136">
        <f t="shared" ca="1" si="69"/>
        <v>3</v>
      </c>
      <c r="BZ58" s="137">
        <f t="shared" ca="1" si="70"/>
        <v>0</v>
      </c>
      <c r="CA58" s="136">
        <f t="shared" ca="1" si="71"/>
        <v>0</v>
      </c>
      <c r="CB58" s="137">
        <f t="shared" ca="1" si="72"/>
        <v>0</v>
      </c>
      <c r="CC58" s="136">
        <f t="shared" ca="1" si="73"/>
        <v>0</v>
      </c>
      <c r="CD58" s="137">
        <f t="shared" ca="1" si="74"/>
        <v>0</v>
      </c>
      <c r="CE58" s="136">
        <f t="shared" ca="1" si="75"/>
        <v>0</v>
      </c>
      <c r="CF58" s="137">
        <f t="shared" ca="1" si="76"/>
        <v>0</v>
      </c>
      <c r="CG58" s="136">
        <f t="shared" ca="1" si="77"/>
        <v>0</v>
      </c>
      <c r="CH58" s="137">
        <f t="shared" ca="1" si="78"/>
        <v>0</v>
      </c>
      <c r="CI58" s="136">
        <f t="shared" ca="1" si="79"/>
        <v>0</v>
      </c>
      <c r="CJ58" s="137">
        <f t="shared" ca="1" si="80"/>
        <v>0</v>
      </c>
      <c r="CK58" s="136">
        <f t="shared" ca="1" si="81"/>
        <v>0</v>
      </c>
      <c r="CL58" s="137">
        <f t="shared" ca="1" si="82"/>
        <v>0</v>
      </c>
      <c r="CM58" s="136">
        <f t="shared" ca="1" si="83"/>
        <v>0</v>
      </c>
      <c r="CN58" s="110">
        <f t="shared" ca="1" si="44"/>
        <v>3</v>
      </c>
      <c r="CO58" s="110">
        <f t="shared" ca="1" si="84"/>
        <v>70</v>
      </c>
      <c r="CP58" s="110">
        <f t="shared" ca="1" si="85"/>
        <v>30</v>
      </c>
      <c r="CQ58" s="198">
        <f t="shared" ca="1" si="86"/>
        <v>38.099999999999994</v>
      </c>
      <c r="CR58" s="199">
        <f t="shared" ca="1" si="87"/>
        <v>108.1</v>
      </c>
      <c r="CS58" s="215">
        <f t="shared" ca="1" si="50"/>
        <v>0</v>
      </c>
      <c r="CT58" s="216">
        <f t="shared" ca="1" si="45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6"/>
        <v>0</v>
      </c>
      <c r="CX58" s="219">
        <f t="shared" ca="1" si="47"/>
        <v>0</v>
      </c>
      <c r="CY58" s="230">
        <f t="shared" ca="1" si="48"/>
        <v>0</v>
      </c>
      <c r="CZ58" s="227">
        <f ca="1">(PATRÓN!$A$5*(CS58-CT58))/(PATRÓN!$N$4-30)*AM58</f>
        <v>0</v>
      </c>
      <c r="DA58" s="211">
        <f t="shared" ca="1" si="88"/>
        <v>0</v>
      </c>
      <c r="DB58" s="211">
        <f t="shared" ca="1" si="49"/>
        <v>161.79850746268656</v>
      </c>
      <c r="DC58" s="212">
        <f t="shared" ca="1" si="89"/>
        <v>-53.698507462686564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VLOOKUP(E60,Plantilla!D:E,2,FALSE)</f>
        <v>0</v>
      </c>
      <c r="G59" s="148" t="str">
        <f t="shared" ca="1" si="95"/>
        <v/>
      </c>
      <c r="H59" s="148" t="str">
        <f t="shared" ca="1" si="95"/>
        <v/>
      </c>
      <c r="I59" s="148" t="str">
        <f t="shared" ca="1" si="95"/>
        <v/>
      </c>
      <c r="J59" s="148" t="str">
        <f t="shared" ca="1" si="95"/>
        <v/>
      </c>
      <c r="K59" s="148" t="str">
        <f t="shared" ca="1" si="95"/>
        <v/>
      </c>
      <c r="L59" s="148" t="str">
        <f t="shared" ca="1" si="95"/>
        <v/>
      </c>
      <c r="M59" s="148" t="str">
        <f t="shared" ca="1" si="95"/>
        <v/>
      </c>
      <c r="N59" s="148" t="str">
        <f t="shared" ca="1" si="95"/>
        <v/>
      </c>
      <c r="O59" s="148" t="str">
        <f t="shared" ca="1" si="95"/>
        <v/>
      </c>
      <c r="P59" s="148" t="str">
        <f t="shared" ca="1" si="95"/>
        <v/>
      </c>
      <c r="Q59" s="148" t="str">
        <f t="shared" ca="1" si="95"/>
        <v/>
      </c>
      <c r="R59" s="148" t="str">
        <f t="shared" ca="1" si="95"/>
        <v/>
      </c>
      <c r="S59" s="148" t="str">
        <f t="shared" ca="1" si="95"/>
        <v/>
      </c>
      <c r="T59" s="148" t="str">
        <f t="shared" ca="1" si="95"/>
        <v/>
      </c>
      <c r="U59" s="148" t="str">
        <f t="shared" ca="1" si="95"/>
        <v/>
      </c>
      <c r="V59" s="148" t="str">
        <f t="shared" ca="1" si="95"/>
        <v/>
      </c>
      <c r="W59" s="148" t="str">
        <f t="shared" ca="1" si="91"/>
        <v/>
      </c>
      <c r="X59" s="148" t="str">
        <f t="shared" ca="1" si="91"/>
        <v/>
      </c>
      <c r="Y59" s="148" t="str">
        <f t="shared" ca="1" si="91"/>
        <v/>
      </c>
      <c r="Z59" s="148" t="str">
        <f t="shared" ca="1" si="91"/>
        <v/>
      </c>
      <c r="AA59" s="148" t="str">
        <f t="shared" ca="1" si="91"/>
        <v/>
      </c>
      <c r="AB59" s="148" t="str">
        <f t="shared" ca="1" si="91"/>
        <v/>
      </c>
      <c r="AC59" s="148" t="str">
        <f t="shared" ca="1" si="91"/>
        <v/>
      </c>
      <c r="AD59" s="148" t="str">
        <f t="shared" ca="1" si="91"/>
        <v/>
      </c>
      <c r="AE59" s="148" t="str">
        <f t="shared" ca="1" si="91"/>
        <v/>
      </c>
      <c r="AF59" s="148" t="str">
        <f t="shared" ca="1" si="91"/>
        <v/>
      </c>
      <c r="AG59" s="148" t="str">
        <f t="shared" ca="1" si="91"/>
        <v/>
      </c>
      <c r="AH59" s="148" t="str">
        <f t="shared" ca="1" si="91"/>
        <v/>
      </c>
      <c r="AI59" s="148" t="str">
        <f t="shared" ca="1" si="91"/>
        <v/>
      </c>
      <c r="AJ59" s="148" t="str">
        <f t="shared" ca="1" si="91"/>
        <v/>
      </c>
      <c r="AK59" s="148" t="str">
        <f t="shared" ca="1" si="91"/>
        <v/>
      </c>
      <c r="AL59" s="130"/>
      <c r="AM59" s="111">
        <f>VLOOKUP($E59,Plantilla!D:F,3,FALSE)</f>
        <v>1</v>
      </c>
      <c r="AN59" s="140">
        <f t="shared" ca="1" si="94"/>
        <v>0</v>
      </c>
      <c r="AO59" s="133">
        <f t="shared" ca="1" si="94"/>
        <v>0</v>
      </c>
      <c r="AP59" s="132">
        <f t="shared" ca="1" si="94"/>
        <v>0</v>
      </c>
      <c r="AQ59" s="133">
        <f t="shared" ca="1" si="94"/>
        <v>0</v>
      </c>
      <c r="AR59" s="132">
        <f t="shared" ca="1" si="94"/>
        <v>0</v>
      </c>
      <c r="AS59" s="133">
        <f t="shared" ca="1" si="94"/>
        <v>0</v>
      </c>
      <c r="AT59" s="132">
        <f t="shared" ca="1" si="94"/>
        <v>0</v>
      </c>
      <c r="AU59" s="133">
        <f t="shared" ca="1" si="94"/>
        <v>0</v>
      </c>
      <c r="AV59" s="132">
        <f t="shared" ca="1" si="94"/>
        <v>0</v>
      </c>
      <c r="AW59" s="133">
        <f t="shared" ca="1" si="94"/>
        <v>0</v>
      </c>
      <c r="AX59" s="132">
        <f t="shared" ca="1" si="94"/>
        <v>0</v>
      </c>
      <c r="AY59" s="133">
        <f t="shared" ca="1" si="94"/>
        <v>0</v>
      </c>
      <c r="AZ59" s="132">
        <f t="shared" ca="1" si="94"/>
        <v>0</v>
      </c>
      <c r="BA59" s="133">
        <f t="shared" ca="1" si="94"/>
        <v>0</v>
      </c>
      <c r="BB59" s="132">
        <f t="shared" ca="1" si="94"/>
        <v>0</v>
      </c>
      <c r="BC59" s="133">
        <f t="shared" ca="1" si="94"/>
        <v>0</v>
      </c>
      <c r="BD59" s="132">
        <f t="shared" ca="1" si="58"/>
        <v>0</v>
      </c>
      <c r="BE59" s="133">
        <f t="shared" ca="1" si="92"/>
        <v>0</v>
      </c>
      <c r="BF59" s="132">
        <f t="shared" ca="1" si="53"/>
        <v>0</v>
      </c>
      <c r="BG59" s="133">
        <f t="shared" ca="1" si="53"/>
        <v>0</v>
      </c>
      <c r="BH59" s="132">
        <f t="shared" ca="1" si="59"/>
        <v>0</v>
      </c>
      <c r="BI59" s="133">
        <f t="shared" ca="1" si="53"/>
        <v>0</v>
      </c>
      <c r="BJ59" s="132">
        <f t="shared" ca="1" si="60"/>
        <v>0</v>
      </c>
      <c r="BK59" s="110">
        <f t="shared" ca="1" si="40"/>
        <v>0</v>
      </c>
      <c r="BL59" s="110">
        <f t="shared" ca="1" si="41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2"/>
        <v>0</v>
      </c>
      <c r="BP59" s="195">
        <f t="shared" ca="1" si="43"/>
        <v>0</v>
      </c>
      <c r="BQ59" s="149">
        <f t="shared" ca="1" si="61"/>
        <v>0</v>
      </c>
      <c r="BR59" s="137">
        <f t="shared" ca="1" si="62"/>
        <v>2</v>
      </c>
      <c r="BS59" s="136">
        <f t="shared" ca="1" si="63"/>
        <v>2</v>
      </c>
      <c r="BT59" s="137">
        <f t="shared" ca="1" si="64"/>
        <v>0</v>
      </c>
      <c r="BU59" s="136">
        <f t="shared" ca="1" si="65"/>
        <v>0</v>
      </c>
      <c r="BV59" s="137">
        <f t="shared" ca="1" si="66"/>
        <v>0</v>
      </c>
      <c r="BW59" s="136">
        <f t="shared" ca="1" si="67"/>
        <v>0</v>
      </c>
      <c r="BX59" s="137">
        <f t="shared" ca="1" si="68"/>
        <v>0</v>
      </c>
      <c r="BY59" s="136">
        <f t="shared" ca="1" si="69"/>
        <v>0</v>
      </c>
      <c r="BZ59" s="137">
        <f t="shared" ca="1" si="70"/>
        <v>0</v>
      </c>
      <c r="CA59" s="136">
        <f t="shared" ca="1" si="71"/>
        <v>0</v>
      </c>
      <c r="CB59" s="137">
        <f t="shared" ca="1" si="72"/>
        <v>0</v>
      </c>
      <c r="CC59" s="136">
        <f t="shared" ca="1" si="73"/>
        <v>0</v>
      </c>
      <c r="CD59" s="137">
        <f t="shared" ca="1" si="74"/>
        <v>0</v>
      </c>
      <c r="CE59" s="136">
        <f t="shared" ca="1" si="75"/>
        <v>0</v>
      </c>
      <c r="CF59" s="137">
        <f t="shared" ca="1" si="76"/>
        <v>0</v>
      </c>
      <c r="CG59" s="136">
        <f t="shared" ca="1" si="77"/>
        <v>0</v>
      </c>
      <c r="CH59" s="137">
        <f t="shared" ca="1" si="78"/>
        <v>0</v>
      </c>
      <c r="CI59" s="136">
        <f t="shared" ca="1" si="79"/>
        <v>0</v>
      </c>
      <c r="CJ59" s="137">
        <f t="shared" ca="1" si="80"/>
        <v>0</v>
      </c>
      <c r="CK59" s="136">
        <f t="shared" ca="1" si="81"/>
        <v>0</v>
      </c>
      <c r="CL59" s="137">
        <f t="shared" ca="1" si="82"/>
        <v>0</v>
      </c>
      <c r="CM59" s="136">
        <f t="shared" ca="1" si="83"/>
        <v>0</v>
      </c>
      <c r="CN59" s="110">
        <f t="shared" ca="1" si="44"/>
        <v>2</v>
      </c>
      <c r="CO59" s="110">
        <f t="shared" ca="1" si="84"/>
        <v>14</v>
      </c>
      <c r="CP59" s="110">
        <f t="shared" ca="1" si="85"/>
        <v>20</v>
      </c>
      <c r="CQ59" s="198">
        <f t="shared" ca="1" si="86"/>
        <v>25.4</v>
      </c>
      <c r="CR59" s="199">
        <f t="shared" ca="1" si="87"/>
        <v>39.4</v>
      </c>
      <c r="CS59" s="215">
        <f t="shared" ca="1" si="50"/>
        <v>0</v>
      </c>
      <c r="CT59" s="216">
        <f t="shared" ca="1" si="45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6"/>
        <v>0</v>
      </c>
      <c r="CX59" s="219">
        <f t="shared" ca="1" si="47"/>
        <v>0</v>
      </c>
      <c r="CY59" s="230">
        <f t="shared" ca="1" si="48"/>
        <v>0</v>
      </c>
      <c r="CZ59" s="227">
        <f ca="1">(PATRÓN!$A$5*(CS59-CT59))/(PATRÓN!$N$4-30)*AM59</f>
        <v>0</v>
      </c>
      <c r="DA59" s="211">
        <f t="shared" ca="1" si="88"/>
        <v>0</v>
      </c>
      <c r="DB59" s="211">
        <f t="shared" ca="1" si="49"/>
        <v>58.835820895522389</v>
      </c>
      <c r="DC59" s="212">
        <f t="shared" ca="1" si="89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 t="e">
        <f>VLOOKUP(E61,Plantilla!D:E,2,FALSE)</f>
        <v>#N/A</v>
      </c>
      <c r="G60" s="148">
        <f t="shared" ca="1" si="95"/>
        <v>0</v>
      </c>
      <c r="H60" s="148">
        <f t="shared" ca="1" si="95"/>
        <v>0</v>
      </c>
      <c r="I60" s="148">
        <f t="shared" ca="1" si="95"/>
        <v>0</v>
      </c>
      <c r="J60" s="148">
        <f t="shared" ca="1" si="95"/>
        <v>0</v>
      </c>
      <c r="K60" s="148">
        <f t="shared" ca="1" si="95"/>
        <v>0</v>
      </c>
      <c r="L60" s="148">
        <f t="shared" ca="1" si="95"/>
        <v>0</v>
      </c>
      <c r="M60" s="148">
        <f t="shared" ca="1" si="95"/>
        <v>0</v>
      </c>
      <c r="N60" s="148">
        <f t="shared" ca="1" si="95"/>
        <v>0</v>
      </c>
      <c r="O60" s="148">
        <f t="shared" ca="1" si="95"/>
        <v>0</v>
      </c>
      <c r="P60" s="148">
        <f t="shared" ca="1" si="95"/>
        <v>0</v>
      </c>
      <c r="Q60" s="148">
        <f t="shared" ca="1" si="95"/>
        <v>0</v>
      </c>
      <c r="R60" s="148">
        <f t="shared" ca="1" si="95"/>
        <v>0</v>
      </c>
      <c r="S60" s="148">
        <f t="shared" ca="1" si="95"/>
        <v>0</v>
      </c>
      <c r="T60" s="148">
        <f t="shared" ca="1" si="95"/>
        <v>0</v>
      </c>
      <c r="U60" s="148">
        <f t="shared" ca="1" si="95"/>
        <v>0</v>
      </c>
      <c r="V60" s="148">
        <f t="shared" ca="1" si="95"/>
        <v>0</v>
      </c>
      <c r="W60" s="148">
        <f t="shared" ref="W60:AK60" ca="1" si="96">IF($B60&lt;&gt;0,INDIRECT(ADDRESS($B60+6,10+W$2,1,FALSE,"PATRÓN"),FALSE),"")</f>
        <v>0</v>
      </c>
      <c r="X60" s="148">
        <f t="shared" ca="1" si="96"/>
        <v>0</v>
      </c>
      <c r="Y60" s="148">
        <f t="shared" ca="1" si="96"/>
        <v>0</v>
      </c>
      <c r="Z60" s="148">
        <f t="shared" ca="1" si="96"/>
        <v>0</v>
      </c>
      <c r="AA60" s="148">
        <f t="shared" ca="1" si="96"/>
        <v>0</v>
      </c>
      <c r="AB60" s="148">
        <f t="shared" ca="1" si="96"/>
        <v>0</v>
      </c>
      <c r="AC60" s="148">
        <f t="shared" ca="1" si="96"/>
        <v>0</v>
      </c>
      <c r="AD60" s="148">
        <f t="shared" ca="1" si="96"/>
        <v>0</v>
      </c>
      <c r="AE60" s="148">
        <f t="shared" ca="1" si="96"/>
        <v>0</v>
      </c>
      <c r="AF60" s="148">
        <f t="shared" ca="1" si="96"/>
        <v>0</v>
      </c>
      <c r="AG60" s="148">
        <f t="shared" ca="1" si="96"/>
        <v>0</v>
      </c>
      <c r="AH60" s="148">
        <f t="shared" ca="1" si="96"/>
        <v>0</v>
      </c>
      <c r="AI60" s="148">
        <f t="shared" ca="1" si="96"/>
        <v>0</v>
      </c>
      <c r="AJ60" s="148">
        <f t="shared" ca="1" si="96"/>
        <v>0</v>
      </c>
      <c r="AK60" s="148">
        <f t="shared" ca="1" si="96"/>
        <v>0</v>
      </c>
      <c r="AL60" s="131"/>
      <c r="AM60" s="111">
        <f>VLOOKUP($E60,Plantilla!D:F,3,FALSE)</f>
        <v>1</v>
      </c>
      <c r="AN60" s="140">
        <f t="shared" ca="1" si="94"/>
        <v>0</v>
      </c>
      <c r="AO60" s="133">
        <f t="shared" ca="1" si="94"/>
        <v>0</v>
      </c>
      <c r="AP60" s="132">
        <f t="shared" ca="1" si="94"/>
        <v>0</v>
      </c>
      <c r="AQ60" s="133">
        <f t="shared" ca="1" si="94"/>
        <v>0</v>
      </c>
      <c r="AR60" s="132">
        <f t="shared" ca="1" si="94"/>
        <v>0</v>
      </c>
      <c r="AS60" s="133">
        <f t="shared" ca="1" si="94"/>
        <v>0</v>
      </c>
      <c r="AT60" s="132">
        <f t="shared" ca="1" si="94"/>
        <v>0</v>
      </c>
      <c r="AU60" s="133">
        <f t="shared" ca="1" si="94"/>
        <v>0</v>
      </c>
      <c r="AV60" s="132">
        <f t="shared" ca="1" si="94"/>
        <v>0</v>
      </c>
      <c r="AW60" s="133">
        <f t="shared" ca="1" si="94"/>
        <v>0</v>
      </c>
      <c r="AX60" s="132">
        <f t="shared" ca="1" si="94"/>
        <v>0</v>
      </c>
      <c r="AY60" s="133">
        <f t="shared" ca="1" si="94"/>
        <v>0</v>
      </c>
      <c r="AZ60" s="132">
        <f t="shared" ca="1" si="94"/>
        <v>0</v>
      </c>
      <c r="BA60" s="133">
        <f t="shared" ca="1" si="94"/>
        <v>0</v>
      </c>
      <c r="BB60" s="132">
        <f t="shared" ca="1" si="94"/>
        <v>0</v>
      </c>
      <c r="BC60" s="133">
        <f t="shared" ca="1" si="94"/>
        <v>0</v>
      </c>
      <c r="BD60" s="132">
        <f t="shared" ca="1" si="58"/>
        <v>0</v>
      </c>
      <c r="BE60" s="133">
        <f t="shared" ca="1" si="92"/>
        <v>0</v>
      </c>
      <c r="BF60" s="132">
        <f t="shared" ca="1" si="53"/>
        <v>0</v>
      </c>
      <c r="BG60" s="133">
        <f t="shared" ca="1" si="53"/>
        <v>0</v>
      </c>
      <c r="BH60" s="132">
        <f t="shared" ca="1" si="59"/>
        <v>0</v>
      </c>
      <c r="BI60" s="133">
        <f t="shared" ca="1" si="53"/>
        <v>0</v>
      </c>
      <c r="BJ60" s="132">
        <f t="shared" ca="1" si="60"/>
        <v>0</v>
      </c>
      <c r="BK60" s="110">
        <f t="shared" ca="1" si="40"/>
        <v>0</v>
      </c>
      <c r="BL60" s="110">
        <f t="shared" ca="1" si="41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2"/>
        <v>0</v>
      </c>
      <c r="BP60" s="196">
        <f t="shared" ca="1" si="43"/>
        <v>0</v>
      </c>
      <c r="BQ60" s="149">
        <f t="shared" ca="1" si="61"/>
        <v>0</v>
      </c>
      <c r="BR60" s="137">
        <f t="shared" ca="1" si="62"/>
        <v>0</v>
      </c>
      <c r="BS60" s="136">
        <f t="shared" ca="1" si="63"/>
        <v>0</v>
      </c>
      <c r="BT60" s="137">
        <f t="shared" ca="1" si="64"/>
        <v>0</v>
      </c>
      <c r="BU60" s="136">
        <f t="shared" ca="1" si="65"/>
        <v>0</v>
      </c>
      <c r="BV60" s="137">
        <f t="shared" ca="1" si="66"/>
        <v>0</v>
      </c>
      <c r="BW60" s="136">
        <f t="shared" ca="1" si="67"/>
        <v>0</v>
      </c>
      <c r="BX60" s="137">
        <f t="shared" ca="1" si="68"/>
        <v>0</v>
      </c>
      <c r="BY60" s="136">
        <f t="shared" ca="1" si="69"/>
        <v>0</v>
      </c>
      <c r="BZ60" s="137">
        <f t="shared" ca="1" si="70"/>
        <v>0</v>
      </c>
      <c r="CA60" s="136">
        <f t="shared" ca="1" si="71"/>
        <v>0</v>
      </c>
      <c r="CB60" s="137">
        <f t="shared" ca="1" si="72"/>
        <v>0</v>
      </c>
      <c r="CC60" s="136">
        <f t="shared" ca="1" si="73"/>
        <v>0</v>
      </c>
      <c r="CD60" s="137">
        <f t="shared" ca="1" si="74"/>
        <v>0</v>
      </c>
      <c r="CE60" s="136">
        <f t="shared" ca="1" si="75"/>
        <v>0</v>
      </c>
      <c r="CF60" s="137">
        <f t="shared" ca="1" si="76"/>
        <v>0</v>
      </c>
      <c r="CG60" s="136">
        <f t="shared" ca="1" si="77"/>
        <v>0</v>
      </c>
      <c r="CH60" s="137">
        <f t="shared" ca="1" si="78"/>
        <v>0</v>
      </c>
      <c r="CI60" s="136">
        <f t="shared" ca="1" si="79"/>
        <v>0</v>
      </c>
      <c r="CJ60" s="137">
        <f t="shared" ca="1" si="80"/>
        <v>0</v>
      </c>
      <c r="CK60" s="136">
        <f t="shared" ca="1" si="81"/>
        <v>0</v>
      </c>
      <c r="CL60" s="137">
        <f t="shared" ca="1" si="82"/>
        <v>0</v>
      </c>
      <c r="CM60" s="136">
        <f t="shared" ca="1" si="83"/>
        <v>0</v>
      </c>
      <c r="CN60" s="110">
        <f t="shared" ca="1" si="44"/>
        <v>0</v>
      </c>
      <c r="CO60" s="110">
        <f t="shared" ca="1" si="84"/>
        <v>0</v>
      </c>
      <c r="CP60" s="110">
        <f t="shared" ca="1" si="85"/>
        <v>0</v>
      </c>
      <c r="CQ60" s="198">
        <f t="shared" ca="1" si="86"/>
        <v>0</v>
      </c>
      <c r="CR60" s="200">
        <f t="shared" ca="1" si="87"/>
        <v>0</v>
      </c>
      <c r="CS60" s="222">
        <f t="shared" ca="1" si="50"/>
        <v>31</v>
      </c>
      <c r="CT60" s="223">
        <f t="shared" ca="1" si="45"/>
        <v>0</v>
      </c>
      <c r="CU60" s="217">
        <f ca="1">INDEX(INDIRECT(CU$1),MATCH($E60,INDIRECT($BQ$2))) + (CS60*30)/[1]PATRÓN!$N$4 - CT60</f>
        <v>2.547945205479452</v>
      </c>
      <c r="CV60" s="218">
        <f ca="1">(CS60*6)/PATRÓN!$N$4</f>
        <v>0.50958904109589043</v>
      </c>
      <c r="CW60" s="223">
        <f t="shared" ca="1" si="46"/>
        <v>0</v>
      </c>
      <c r="CX60" s="219">
        <f t="shared" ca="1" si="47"/>
        <v>0</v>
      </c>
      <c r="CY60" s="230">
        <f t="shared" ca="1" si="48"/>
        <v>0</v>
      </c>
      <c r="CZ60" s="227">
        <f ca="1">(PATRÓN!$A$5*(CS60-CT60))/(PATRÓN!$N$4-30)*AM60</f>
        <v>151.99253731343285</v>
      </c>
      <c r="DA60" s="211">
        <f t="shared" ca="1" si="88"/>
        <v>-151.99253731343285</v>
      </c>
      <c r="DB60" s="211">
        <f t="shared" ca="1" si="49"/>
        <v>151.99253731343285</v>
      </c>
      <c r="DC60" s="212">
        <f t="shared" ca="1" si="89"/>
        <v>-151.99253731343285</v>
      </c>
    </row>
    <row r="61" spans="1:137" ht="33.75" hidden="1" customHeight="1" thickBot="1" x14ac:dyDescent="0.35">
      <c r="A61" s="289"/>
      <c r="B61" s="185">
        <v>55</v>
      </c>
      <c r="C61" s="62">
        <v>1</v>
      </c>
      <c r="D61" s="68" t="s">
        <v>5</v>
      </c>
      <c r="E61" s="67">
        <v>55</v>
      </c>
      <c r="F61" s="270" t="e">
        <f>VLOOKUP(E62,Plantilla!D:E,2,FALSE)</f>
        <v>#N/A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 t="s">
        <v>31</v>
      </c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293"/>
      <c r="AM61" s="294"/>
      <c r="AN61" s="295"/>
      <c r="AO61" s="296"/>
      <c r="AP61" s="295"/>
      <c r="AQ61" s="296"/>
      <c r="AR61" s="295"/>
      <c r="AS61" s="296"/>
      <c r="AT61" s="295"/>
      <c r="AU61" s="296"/>
      <c r="AV61" s="295"/>
      <c r="AW61" s="296"/>
      <c r="AX61" s="295"/>
      <c r="AY61" s="296"/>
      <c r="AZ61" s="295"/>
      <c r="BA61" s="296"/>
      <c r="BB61" s="295"/>
      <c r="BC61" s="296"/>
      <c r="BD61" s="295"/>
      <c r="BE61" s="296"/>
      <c r="BF61" s="295"/>
      <c r="BG61" s="296"/>
      <c r="BH61" s="295"/>
      <c r="BI61" s="296"/>
      <c r="BJ61" s="295"/>
      <c r="BK61" s="297"/>
      <c r="BL61" s="297"/>
      <c r="BM61" s="297"/>
      <c r="BN61" s="297"/>
      <c r="BO61" s="297"/>
      <c r="BP61" s="298"/>
      <c r="BQ61" s="299"/>
      <c r="BR61" s="300"/>
      <c r="BS61" s="301"/>
      <c r="BT61" s="300"/>
      <c r="BU61" s="301"/>
      <c r="BV61" s="300"/>
      <c r="BW61" s="301"/>
      <c r="BX61" s="300"/>
      <c r="BY61" s="301"/>
      <c r="BZ61" s="300"/>
      <c r="CA61" s="301"/>
      <c r="CB61" s="300"/>
      <c r="CC61" s="301"/>
      <c r="CD61" s="300"/>
      <c r="CE61" s="301"/>
      <c r="CF61" s="300"/>
      <c r="CG61" s="301"/>
      <c r="CH61" s="300"/>
      <c r="CI61" s="301"/>
      <c r="CJ61" s="300"/>
      <c r="CK61" s="301"/>
      <c r="CL61" s="300"/>
      <c r="CM61" s="301"/>
      <c r="CN61" s="297"/>
      <c r="CO61" s="297"/>
      <c r="CP61" s="297"/>
      <c r="CQ61" s="297"/>
      <c r="CR61" s="302"/>
      <c r="CS61" s="303"/>
      <c r="CT61" s="304"/>
      <c r="CU61" s="305"/>
      <c r="CV61" s="305"/>
      <c r="CW61" s="304"/>
      <c r="CX61" s="304"/>
      <c r="CY61" s="306"/>
      <c r="CZ61" s="307"/>
      <c r="DA61" s="307"/>
      <c r="DB61" s="307"/>
      <c r="DC61" s="307"/>
    </row>
    <row r="62" spans="1:137" s="57" customFormat="1" ht="18.75" hidden="1" customHeight="1" thickBot="1" x14ac:dyDescent="0.4">
      <c r="A62" s="60"/>
      <c r="B62" s="60"/>
      <c r="C62" s="63"/>
      <c r="D62" s="66"/>
      <c r="E62" s="147" t="str">
        <f>'Diseño Patrón'!B66</f>
        <v>D</v>
      </c>
      <c r="F62" s="270" t="e">
        <f>VLOOKUP(E63,Plantilla!D:E,2,FALSE)</f>
        <v>#N/A</v>
      </c>
      <c r="G62" s="146">
        <f ca="1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ref="H62:AK69" ca="1" si="97">COUNTIF(H$7:H$60,$E62) +  COUNTIF(H$7:H$60,CONCATENATE("*;",TEXT(CELL("contenido",$E62),"00"))) +  COUNTIF(H$7:H$60,CONCATENATE("*;",TEXT(CELL("contenido",$E62),"00"),";*")) +  COUNTIF(H$7:H$60,CONCATENATE(TEXT(CELL("contenido",$E62),"00"),";*"))</f>
        <v>0</v>
      </c>
      <c r="I62" s="146">
        <f t="shared" ca="1" si="97"/>
        <v>0</v>
      </c>
      <c r="J62" s="146">
        <f t="shared" ca="1" si="97"/>
        <v>0</v>
      </c>
      <c r="K62" s="146">
        <f t="shared" ca="1" si="97"/>
        <v>0</v>
      </c>
      <c r="L62" s="146">
        <f t="shared" ca="1" si="97"/>
        <v>0</v>
      </c>
      <c r="M62" s="146">
        <f t="shared" ca="1" si="97"/>
        <v>0</v>
      </c>
      <c r="N62" s="146">
        <f t="shared" ca="1" si="97"/>
        <v>0</v>
      </c>
      <c r="O62" s="146">
        <f t="shared" ca="1" si="97"/>
        <v>0</v>
      </c>
      <c r="P62" s="146">
        <f t="shared" ca="1" si="97"/>
        <v>0</v>
      </c>
      <c r="Q62" s="146">
        <f t="shared" ca="1" si="97"/>
        <v>0</v>
      </c>
      <c r="R62" s="146">
        <f t="shared" ca="1" si="97"/>
        <v>0</v>
      </c>
      <c r="S62" s="146">
        <f t="shared" ca="1" si="97"/>
        <v>0</v>
      </c>
      <c r="T62" s="146">
        <f t="shared" ca="1" si="97"/>
        <v>0</v>
      </c>
      <c r="U62" s="146">
        <f t="shared" ca="1" si="97"/>
        <v>0</v>
      </c>
      <c r="V62" s="146">
        <f t="shared" ca="1" si="97"/>
        <v>0</v>
      </c>
      <c r="W62" s="146">
        <f t="shared" ca="1" si="97"/>
        <v>0</v>
      </c>
      <c r="X62" s="146">
        <f t="shared" ca="1" si="97"/>
        <v>0</v>
      </c>
      <c r="Y62" s="146">
        <f t="shared" ca="1" si="97"/>
        <v>0</v>
      </c>
      <c r="Z62" s="146">
        <f t="shared" ca="1" si="97"/>
        <v>0</v>
      </c>
      <c r="AA62" s="146">
        <f t="shared" ca="1" si="97"/>
        <v>0</v>
      </c>
      <c r="AB62" s="146">
        <f t="shared" ca="1" si="97"/>
        <v>0</v>
      </c>
      <c r="AC62" s="146">
        <f t="shared" ca="1" si="97"/>
        <v>0</v>
      </c>
      <c r="AD62" s="146">
        <f t="shared" ca="1" si="97"/>
        <v>0</v>
      </c>
      <c r="AE62" s="146">
        <f t="shared" ca="1" si="97"/>
        <v>0</v>
      </c>
      <c r="AF62" s="146">
        <f t="shared" ca="1" si="97"/>
        <v>0</v>
      </c>
      <c r="AG62" s="146">
        <f t="shared" ca="1" si="97"/>
        <v>0</v>
      </c>
      <c r="AH62" s="146">
        <f t="shared" ca="1" si="97"/>
        <v>0</v>
      </c>
      <c r="AI62" s="146">
        <f t="shared" ca="1" si="97"/>
        <v>0</v>
      </c>
      <c r="AJ62" s="146">
        <f t="shared" ca="1" si="97"/>
        <v>0</v>
      </c>
      <c r="AK62" s="146">
        <f t="shared" ca="1" si="97"/>
        <v>0</v>
      </c>
      <c r="AL62" s="124"/>
      <c r="AM62" s="108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208"/>
      <c r="DB62" s="208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Patrón'!B67</f>
        <v>Nm</v>
      </c>
      <c r="F63" s="270" t="e">
        <f>VLOOKUP(E64,Plantilla!D:E,2,FALSE)</f>
        <v>#N/A</v>
      </c>
      <c r="G63" s="146">
        <f t="shared" ref="G63:G69" ca="1" si="98">COUNTIF(G$7:G$60,$E63) +  COUNTIF(G$7:G$60,CONCATENATE("*;",TEXT(CELL("contenido",$E63),"00"))) +  COUNTIF(G$7:G$60,CONCATENATE("*;",TEXT(CELL("contenido",$E63),"00"),";*")) +  COUNTIF(G$7:G$60,CONCATENATE(TEXT(CELL("contenido",$E63),"00"),";*"))</f>
        <v>0</v>
      </c>
      <c r="H63" s="146">
        <f t="shared" ca="1" si="97"/>
        <v>0</v>
      </c>
      <c r="I63" s="146">
        <f t="shared" ca="1" si="97"/>
        <v>0</v>
      </c>
      <c r="J63" s="146">
        <f t="shared" ca="1" si="97"/>
        <v>0</v>
      </c>
      <c r="K63" s="146">
        <f t="shared" ca="1" si="97"/>
        <v>0</v>
      </c>
      <c r="L63" s="146">
        <f t="shared" ca="1" si="97"/>
        <v>0</v>
      </c>
      <c r="M63" s="146">
        <f t="shared" ca="1" si="97"/>
        <v>0</v>
      </c>
      <c r="N63" s="146">
        <f t="shared" ca="1" si="97"/>
        <v>0</v>
      </c>
      <c r="O63" s="146">
        <f t="shared" ca="1" si="97"/>
        <v>0</v>
      </c>
      <c r="P63" s="146">
        <f t="shared" ca="1" si="97"/>
        <v>0</v>
      </c>
      <c r="Q63" s="146">
        <f t="shared" ca="1" si="97"/>
        <v>0</v>
      </c>
      <c r="R63" s="146">
        <f t="shared" ca="1" si="97"/>
        <v>0</v>
      </c>
      <c r="S63" s="146">
        <f t="shared" ca="1" si="97"/>
        <v>0</v>
      </c>
      <c r="T63" s="146">
        <f t="shared" ca="1" si="97"/>
        <v>0</v>
      </c>
      <c r="U63" s="146">
        <f t="shared" ca="1" si="97"/>
        <v>0</v>
      </c>
      <c r="V63" s="146">
        <f t="shared" ca="1" si="97"/>
        <v>0</v>
      </c>
      <c r="W63" s="146">
        <f t="shared" ca="1" si="97"/>
        <v>0</v>
      </c>
      <c r="X63" s="146">
        <f t="shared" ca="1" si="97"/>
        <v>0</v>
      </c>
      <c r="Y63" s="146">
        <f t="shared" ca="1" si="97"/>
        <v>0</v>
      </c>
      <c r="Z63" s="146">
        <f t="shared" ca="1" si="97"/>
        <v>0</v>
      </c>
      <c r="AA63" s="146">
        <f t="shared" ca="1" si="97"/>
        <v>0</v>
      </c>
      <c r="AB63" s="146">
        <f t="shared" ca="1" si="97"/>
        <v>0</v>
      </c>
      <c r="AC63" s="146">
        <f t="shared" ca="1" si="97"/>
        <v>0</v>
      </c>
      <c r="AD63" s="146">
        <f t="shared" ca="1" si="97"/>
        <v>0</v>
      </c>
      <c r="AE63" s="146">
        <f t="shared" ca="1" si="97"/>
        <v>0</v>
      </c>
      <c r="AF63" s="146">
        <f t="shared" ca="1" si="97"/>
        <v>0</v>
      </c>
      <c r="AG63" s="146">
        <f t="shared" ca="1" si="97"/>
        <v>0</v>
      </c>
      <c r="AH63" s="146">
        <f t="shared" ca="1" si="97"/>
        <v>0</v>
      </c>
      <c r="AI63" s="146">
        <f t="shared" ca="1" si="97"/>
        <v>0</v>
      </c>
      <c r="AJ63" s="146">
        <f t="shared" ca="1" si="97"/>
        <v>0</v>
      </c>
      <c r="AK63" s="146">
        <f t="shared" ca="1" si="97"/>
        <v>0</v>
      </c>
      <c r="AL63" s="74"/>
      <c r="AM63" s="107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18.75" hidden="1" customHeight="1" thickBot="1" x14ac:dyDescent="0.4">
      <c r="A64" s="60"/>
      <c r="B64" s="60"/>
      <c r="C64" s="63"/>
      <c r="D64" s="66"/>
      <c r="E64" s="147" t="str">
        <f>'Diseño Patrón'!B68</f>
        <v>Dm</v>
      </c>
      <c r="F64" s="270" t="e">
        <f>VLOOKUP(E65,Plantilla!D:E,2,FALSE)</f>
        <v>#N/A</v>
      </c>
      <c r="G64" s="146">
        <f t="shared" ca="1" si="98"/>
        <v>0</v>
      </c>
      <c r="H64" s="146">
        <f t="shared" ca="1" si="97"/>
        <v>0</v>
      </c>
      <c r="I64" s="146">
        <f t="shared" ca="1" si="97"/>
        <v>0</v>
      </c>
      <c r="J64" s="146">
        <f t="shared" ca="1" si="97"/>
        <v>0</v>
      </c>
      <c r="K64" s="146">
        <f t="shared" ca="1" si="97"/>
        <v>0</v>
      </c>
      <c r="L64" s="146">
        <f t="shared" ca="1" si="97"/>
        <v>0</v>
      </c>
      <c r="M64" s="146">
        <f t="shared" ca="1" si="97"/>
        <v>0</v>
      </c>
      <c r="N64" s="146">
        <f t="shared" ca="1" si="97"/>
        <v>0</v>
      </c>
      <c r="O64" s="146">
        <f t="shared" ca="1" si="97"/>
        <v>0</v>
      </c>
      <c r="P64" s="146">
        <f t="shared" ca="1" si="97"/>
        <v>0</v>
      </c>
      <c r="Q64" s="146">
        <f t="shared" ca="1" si="97"/>
        <v>0</v>
      </c>
      <c r="R64" s="146">
        <f t="shared" ca="1" si="97"/>
        <v>0</v>
      </c>
      <c r="S64" s="146">
        <f t="shared" ca="1" si="97"/>
        <v>0</v>
      </c>
      <c r="T64" s="146">
        <f t="shared" ca="1" si="97"/>
        <v>0</v>
      </c>
      <c r="U64" s="146">
        <f t="shared" ca="1" si="97"/>
        <v>0</v>
      </c>
      <c r="V64" s="146">
        <f t="shared" ca="1" si="97"/>
        <v>0</v>
      </c>
      <c r="W64" s="146">
        <f t="shared" ca="1" si="97"/>
        <v>0</v>
      </c>
      <c r="X64" s="146">
        <f t="shared" ca="1" si="97"/>
        <v>0</v>
      </c>
      <c r="Y64" s="146">
        <f t="shared" ca="1" si="97"/>
        <v>0</v>
      </c>
      <c r="Z64" s="146">
        <f t="shared" ca="1" si="97"/>
        <v>0</v>
      </c>
      <c r="AA64" s="146">
        <f t="shared" ca="1" si="97"/>
        <v>0</v>
      </c>
      <c r="AB64" s="146">
        <f t="shared" ca="1" si="97"/>
        <v>0</v>
      </c>
      <c r="AC64" s="146">
        <f t="shared" ca="1" si="97"/>
        <v>0</v>
      </c>
      <c r="AD64" s="146">
        <f t="shared" ca="1" si="97"/>
        <v>0</v>
      </c>
      <c r="AE64" s="146">
        <f t="shared" ca="1" si="97"/>
        <v>0</v>
      </c>
      <c r="AF64" s="146">
        <f t="shared" ca="1" si="97"/>
        <v>0</v>
      </c>
      <c r="AG64" s="146">
        <f t="shared" ca="1" si="97"/>
        <v>0</v>
      </c>
      <c r="AH64" s="146">
        <f t="shared" ca="1" si="97"/>
        <v>0</v>
      </c>
      <c r="AI64" s="146">
        <f t="shared" ca="1" si="97"/>
        <v>0</v>
      </c>
      <c r="AJ64" s="146">
        <f t="shared" ca="1" si="97"/>
        <v>0</v>
      </c>
      <c r="AK64" s="146">
        <f t="shared" ca="1" si="97"/>
        <v>0</v>
      </c>
      <c r="AL64" s="74"/>
      <c r="AM64" s="107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11"/>
      <c r="CT64" s="11"/>
      <c r="CU64" s="11"/>
      <c r="CV64" s="76"/>
      <c r="CW64" s="76"/>
      <c r="CX64" s="76"/>
      <c r="CY64" s="76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ht="18.75" hidden="1" customHeight="1" thickBot="1" x14ac:dyDescent="0.45">
      <c r="A65" s="60"/>
      <c r="B65" s="60"/>
      <c r="C65" s="63"/>
      <c r="D65" s="66"/>
      <c r="E65" s="147" t="str">
        <f>'Diseño Patrón'!B69</f>
        <v>Tm</v>
      </c>
      <c r="F65" s="269" t="str">
        <f>CONCATENATE("Presencias Turno de ",'Diseño Patrón'!A70," (",E66,")")</f>
        <v>Presencias Turno de Mañana (M)</v>
      </c>
      <c r="G65" s="146">
        <f t="shared" ca="1" si="98"/>
        <v>0</v>
      </c>
      <c r="H65" s="146">
        <f t="shared" ca="1" si="97"/>
        <v>0</v>
      </c>
      <c r="I65" s="146">
        <f t="shared" ca="1" si="97"/>
        <v>0</v>
      </c>
      <c r="J65" s="146">
        <f t="shared" ca="1" si="97"/>
        <v>0</v>
      </c>
      <c r="K65" s="146">
        <f t="shared" ca="1" si="97"/>
        <v>0</v>
      </c>
      <c r="L65" s="146">
        <f t="shared" ca="1" si="97"/>
        <v>0</v>
      </c>
      <c r="M65" s="146">
        <f t="shared" ca="1" si="97"/>
        <v>0</v>
      </c>
      <c r="N65" s="146">
        <f t="shared" ca="1" si="97"/>
        <v>0</v>
      </c>
      <c r="O65" s="146">
        <f t="shared" ca="1" si="97"/>
        <v>0</v>
      </c>
      <c r="P65" s="146">
        <f t="shared" ca="1" si="97"/>
        <v>0</v>
      </c>
      <c r="Q65" s="146">
        <f t="shared" ca="1" si="97"/>
        <v>0</v>
      </c>
      <c r="R65" s="146">
        <f t="shared" ca="1" si="97"/>
        <v>0</v>
      </c>
      <c r="S65" s="146">
        <f t="shared" ca="1" si="97"/>
        <v>0</v>
      </c>
      <c r="T65" s="146">
        <f t="shared" ca="1" si="97"/>
        <v>0</v>
      </c>
      <c r="U65" s="146">
        <f t="shared" ca="1" si="97"/>
        <v>0</v>
      </c>
      <c r="V65" s="146">
        <f t="shared" ca="1" si="97"/>
        <v>0</v>
      </c>
      <c r="W65" s="146">
        <f t="shared" ca="1" si="97"/>
        <v>0</v>
      </c>
      <c r="X65" s="146">
        <f t="shared" ca="1" si="97"/>
        <v>0</v>
      </c>
      <c r="Y65" s="146">
        <f t="shared" ca="1" si="97"/>
        <v>0</v>
      </c>
      <c r="Z65" s="146">
        <f t="shared" ca="1" si="97"/>
        <v>0</v>
      </c>
      <c r="AA65" s="146">
        <f t="shared" ca="1" si="97"/>
        <v>0</v>
      </c>
      <c r="AB65" s="146">
        <f t="shared" ca="1" si="97"/>
        <v>0</v>
      </c>
      <c r="AC65" s="146">
        <f t="shared" ca="1" si="97"/>
        <v>0</v>
      </c>
      <c r="AD65" s="146">
        <f t="shared" ca="1" si="97"/>
        <v>0</v>
      </c>
      <c r="AE65" s="146">
        <f t="shared" ca="1" si="97"/>
        <v>0</v>
      </c>
      <c r="AF65" s="146">
        <f t="shared" ca="1" si="97"/>
        <v>0</v>
      </c>
      <c r="AG65" s="146">
        <f t="shared" ca="1" si="97"/>
        <v>0</v>
      </c>
      <c r="AH65" s="146">
        <f t="shared" ca="1" si="97"/>
        <v>0</v>
      </c>
      <c r="AI65" s="146">
        <f t="shared" ca="1" si="97"/>
        <v>0</v>
      </c>
      <c r="AJ65" s="146">
        <f t="shared" ca="1" si="97"/>
        <v>0</v>
      </c>
      <c r="AK65" s="146">
        <f t="shared" ca="1" si="97"/>
        <v>0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T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5">
      <c r="A66" s="60"/>
      <c r="B66" s="60"/>
      <c r="C66" s="63"/>
      <c r="D66" s="66"/>
      <c r="E66" s="147" t="str">
        <f>'Diseño Patrón'!B70</f>
        <v>M</v>
      </c>
      <c r="F66" s="269" t="str">
        <f>CONCATENATE("Presencias Turno de ",'Diseño Patrón'!A71," (",E67,")")</f>
        <v>Presencias Turno de Tarde (T)</v>
      </c>
      <c r="G66" s="267">
        <f ca="1">COUNTIF(G7:G60,"*m*")-COUNTIF(G7:G60,"*BM*")*1</f>
        <v>7</v>
      </c>
      <c r="H66" s="267">
        <f t="shared" ref="H66:T66" ca="1" si="99">COUNTIF(H7:H60,"*m*")-COUNTIF(H7:H60,"*BM*")*1</f>
        <v>7</v>
      </c>
      <c r="I66" s="267">
        <f t="shared" ca="1" si="99"/>
        <v>9</v>
      </c>
      <c r="J66" s="267">
        <f t="shared" ca="1" si="99"/>
        <v>9</v>
      </c>
      <c r="K66" s="267">
        <f t="shared" ca="1" si="99"/>
        <v>9</v>
      </c>
      <c r="L66" s="267">
        <f t="shared" ca="1" si="99"/>
        <v>9</v>
      </c>
      <c r="M66" s="267">
        <f t="shared" ca="1" si="99"/>
        <v>8</v>
      </c>
      <c r="N66" s="376">
        <f t="shared" ca="1" si="99"/>
        <v>8</v>
      </c>
      <c r="O66" s="267">
        <f t="shared" ca="1" si="99"/>
        <v>7</v>
      </c>
      <c r="P66" s="267">
        <f t="shared" ca="1" si="99"/>
        <v>8</v>
      </c>
      <c r="Q66" s="267">
        <f t="shared" ca="1" si="99"/>
        <v>8</v>
      </c>
      <c r="R66" s="267">
        <f t="shared" ca="1" si="99"/>
        <v>8</v>
      </c>
      <c r="S66" s="267">
        <f t="shared" ca="1" si="99"/>
        <v>8</v>
      </c>
      <c r="T66" s="267">
        <f t="shared" ca="1" si="99"/>
        <v>9</v>
      </c>
      <c r="U66" s="267">
        <f t="shared" ref="U66" ca="1" si="100">COUNTIF(U7:U60,"*m*")-COUNTIF(U7:U60,"*BM*")*1</f>
        <v>7</v>
      </c>
      <c r="V66" s="267">
        <f t="shared" ref="V66:AK66" ca="1" si="101">COUNTIF(V7:V60,"*m*")-COUNTIF(V7:V60,"*BM*")*1</f>
        <v>7</v>
      </c>
      <c r="W66" s="267">
        <f t="shared" ca="1" si="101"/>
        <v>7</v>
      </c>
      <c r="X66" s="267">
        <f t="shared" ca="1" si="101"/>
        <v>7</v>
      </c>
      <c r="Y66" s="267">
        <f t="shared" ca="1" si="101"/>
        <v>9</v>
      </c>
      <c r="Z66" s="267">
        <f t="shared" ca="1" si="101"/>
        <v>8</v>
      </c>
      <c r="AA66" s="267">
        <f t="shared" ca="1" si="101"/>
        <v>7</v>
      </c>
      <c r="AB66" s="267">
        <f t="shared" ca="1" si="101"/>
        <v>7</v>
      </c>
      <c r="AC66" s="267">
        <f t="shared" ca="1" si="101"/>
        <v>7</v>
      </c>
      <c r="AD66" s="267">
        <f t="shared" ca="1" si="101"/>
        <v>7</v>
      </c>
      <c r="AE66" s="267">
        <f t="shared" ca="1" si="101"/>
        <v>8</v>
      </c>
      <c r="AF66" s="267">
        <f t="shared" ca="1" si="101"/>
        <v>9</v>
      </c>
      <c r="AG66" s="267">
        <f t="shared" ca="1" si="101"/>
        <v>8</v>
      </c>
      <c r="AH66" s="267">
        <f t="shared" ca="1" si="101"/>
        <v>8</v>
      </c>
      <c r="AI66" s="267">
        <f t="shared" ca="1" si="101"/>
        <v>7</v>
      </c>
      <c r="AJ66" s="267">
        <f t="shared" ca="1" si="101"/>
        <v>7</v>
      </c>
      <c r="AK66" s="267">
        <f t="shared" ca="1" si="101"/>
        <v>9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5">
      <c r="A67" s="60"/>
      <c r="B67" s="60"/>
      <c r="C67" s="63"/>
      <c r="D67" s="66"/>
      <c r="E67" s="147" t="str">
        <f>'Diseño Patrón'!B71</f>
        <v>T</v>
      </c>
      <c r="F67" s="269" t="str">
        <f>CONCATENATE("Presencias Turno de ",'Diseño Patrón'!A72," (",E68,")")</f>
        <v>Presencias Turno de Noche (N)</v>
      </c>
      <c r="G67" s="267">
        <f t="shared" ref="G67:U67" ca="1" si="102">COUNTIF(G7:G60,"*t*")-COUNTIF(G7:G60,"*AT*")*1</f>
        <v>7</v>
      </c>
      <c r="H67" s="267">
        <f t="shared" ca="1" si="102"/>
        <v>7</v>
      </c>
      <c r="I67" s="267">
        <f t="shared" ca="1" si="102"/>
        <v>7</v>
      </c>
      <c r="J67" s="267">
        <f t="shared" ca="1" si="102"/>
        <v>7</v>
      </c>
      <c r="K67" s="267">
        <f t="shared" ca="1" si="102"/>
        <v>7</v>
      </c>
      <c r="L67" s="267">
        <f t="shared" ca="1" si="102"/>
        <v>7</v>
      </c>
      <c r="M67" s="267">
        <f t="shared" ca="1" si="102"/>
        <v>7</v>
      </c>
      <c r="N67" s="267">
        <f t="shared" ca="1" si="102"/>
        <v>7</v>
      </c>
      <c r="O67" s="267">
        <f t="shared" ca="1" si="102"/>
        <v>7</v>
      </c>
      <c r="P67" s="267">
        <f t="shared" ca="1" si="102"/>
        <v>7</v>
      </c>
      <c r="Q67" s="267">
        <f t="shared" ca="1" si="102"/>
        <v>7</v>
      </c>
      <c r="R67" s="267">
        <f t="shared" ca="1" si="102"/>
        <v>8</v>
      </c>
      <c r="S67" s="267">
        <f t="shared" ca="1" si="102"/>
        <v>8</v>
      </c>
      <c r="T67" s="267">
        <f t="shared" ca="1" si="102"/>
        <v>7</v>
      </c>
      <c r="U67" s="267">
        <f t="shared" ca="1" si="102"/>
        <v>7</v>
      </c>
      <c r="V67" s="267">
        <f t="shared" ref="V67:AK67" ca="1" si="103">COUNTIF(V7:V60,"*t*")-COUNTIF(V7:V60,"*AT*")*1</f>
        <v>7</v>
      </c>
      <c r="W67" s="267">
        <f t="shared" ca="1" si="103"/>
        <v>8</v>
      </c>
      <c r="X67" s="267">
        <f t="shared" ca="1" si="103"/>
        <v>8</v>
      </c>
      <c r="Y67" s="267">
        <f t="shared" ca="1" si="103"/>
        <v>6</v>
      </c>
      <c r="Z67" s="267">
        <f t="shared" ca="1" si="103"/>
        <v>7</v>
      </c>
      <c r="AA67" s="267">
        <f t="shared" ca="1" si="103"/>
        <v>8</v>
      </c>
      <c r="AB67" s="267">
        <f t="shared" ca="1" si="103"/>
        <v>7</v>
      </c>
      <c r="AC67" s="267">
        <f t="shared" ca="1" si="103"/>
        <v>7</v>
      </c>
      <c r="AD67" s="267">
        <f t="shared" ca="1" si="103"/>
        <v>7</v>
      </c>
      <c r="AE67" s="267">
        <f t="shared" ca="1" si="103"/>
        <v>7</v>
      </c>
      <c r="AF67" s="267">
        <f t="shared" ca="1" si="103"/>
        <v>7</v>
      </c>
      <c r="AG67" s="267">
        <f t="shared" ca="1" si="103"/>
        <v>7</v>
      </c>
      <c r="AH67" s="267">
        <f t="shared" ca="1" si="103"/>
        <v>7</v>
      </c>
      <c r="AI67" s="267">
        <f t="shared" ca="1" si="103"/>
        <v>7</v>
      </c>
      <c r="AJ67" s="267">
        <f t="shared" ca="1" si="103"/>
        <v>7</v>
      </c>
      <c r="AK67" s="267">
        <f t="shared" ca="1" si="103"/>
        <v>8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A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Patrón'!B72</f>
        <v>N</v>
      </c>
      <c r="F68" s="123" t="str">
        <f>CONCATENATE("Presencias Turno de ",'Diseño Patrón'!A73," (",E69,")")</f>
        <v>Presencias Turno de Guardia 24h (G24)</v>
      </c>
      <c r="G68" s="268">
        <f ca="1">COUNTIF(G7:G60,"*n*")</f>
        <v>5</v>
      </c>
      <c r="H68" s="268">
        <f t="shared" ref="H68:U68" ca="1" si="104">COUNTIF(H7:H60,"*n*")</f>
        <v>6</v>
      </c>
      <c r="I68" s="268">
        <f t="shared" ca="1" si="104"/>
        <v>5</v>
      </c>
      <c r="J68" s="268">
        <f t="shared" ca="1" si="104"/>
        <v>5</v>
      </c>
      <c r="K68" s="268">
        <f t="shared" ca="1" si="104"/>
        <v>5</v>
      </c>
      <c r="L68" s="268">
        <f t="shared" ca="1" si="104"/>
        <v>6</v>
      </c>
      <c r="M68" s="268">
        <f t="shared" ca="1" si="104"/>
        <v>5</v>
      </c>
      <c r="N68" s="268">
        <f t="shared" ca="1" si="104"/>
        <v>5</v>
      </c>
      <c r="O68" s="268">
        <f t="shared" ca="1" si="104"/>
        <v>5</v>
      </c>
      <c r="P68" s="268">
        <f t="shared" ca="1" si="104"/>
        <v>5</v>
      </c>
      <c r="Q68" s="268">
        <f t="shared" ca="1" si="104"/>
        <v>5</v>
      </c>
      <c r="R68" s="268">
        <f t="shared" ca="1" si="104"/>
        <v>5</v>
      </c>
      <c r="S68" s="268">
        <f t="shared" ca="1" si="104"/>
        <v>6</v>
      </c>
      <c r="T68" s="268">
        <f t="shared" ca="1" si="104"/>
        <v>5</v>
      </c>
      <c r="U68" s="268">
        <f t="shared" ca="1" si="104"/>
        <v>5</v>
      </c>
      <c r="V68" s="268">
        <f t="shared" ref="V68:AK68" ca="1" si="105">COUNTIF(V7:V60,"*n*")</f>
        <v>5</v>
      </c>
      <c r="W68" s="268">
        <f t="shared" ca="1" si="105"/>
        <v>5</v>
      </c>
      <c r="X68" s="268">
        <f t="shared" ca="1" si="105"/>
        <v>5</v>
      </c>
      <c r="Y68" s="268">
        <f t="shared" ca="1" si="105"/>
        <v>5</v>
      </c>
      <c r="Z68" s="268">
        <f t="shared" ca="1" si="105"/>
        <v>5</v>
      </c>
      <c r="AA68" s="268">
        <f t="shared" ca="1" si="105"/>
        <v>4</v>
      </c>
      <c r="AB68" s="268">
        <f t="shared" ca="1" si="105"/>
        <v>5</v>
      </c>
      <c r="AC68" s="268">
        <f t="shared" ca="1" si="105"/>
        <v>6</v>
      </c>
      <c r="AD68" s="268">
        <f t="shared" ca="1" si="105"/>
        <v>6</v>
      </c>
      <c r="AE68" s="268">
        <f t="shared" ca="1" si="105"/>
        <v>5</v>
      </c>
      <c r="AF68" s="268">
        <f t="shared" ca="1" si="105"/>
        <v>5</v>
      </c>
      <c r="AG68" s="268">
        <f t="shared" ca="1" si="105"/>
        <v>6</v>
      </c>
      <c r="AH68" s="268">
        <f t="shared" ca="1" si="105"/>
        <v>5</v>
      </c>
      <c r="AI68" s="268">
        <f t="shared" ca="1" si="105"/>
        <v>5</v>
      </c>
      <c r="AJ68" s="268">
        <f t="shared" ca="1" si="105"/>
        <v>6</v>
      </c>
      <c r="AK68" s="268">
        <f t="shared" ca="1" si="105"/>
        <v>5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.75" hidden="1" customHeight="1" x14ac:dyDescent="0.35">
      <c r="A69" s="60"/>
      <c r="B69" s="60"/>
      <c r="C69" s="63"/>
      <c r="D69" s="66"/>
      <c r="E69" s="147" t="str">
        <f>'Diseño Patrón'!B73</f>
        <v>G24</v>
      </c>
      <c r="F69" s="20"/>
      <c r="G69" s="146">
        <f t="shared" ca="1" si="98"/>
        <v>0</v>
      </c>
      <c r="H69" s="146">
        <f t="shared" ca="1" si="97"/>
        <v>0</v>
      </c>
      <c r="I69" s="146">
        <f t="shared" ca="1" si="97"/>
        <v>0</v>
      </c>
      <c r="J69" s="146">
        <f t="shared" ca="1" si="97"/>
        <v>0</v>
      </c>
      <c r="K69" s="146">
        <f t="shared" ca="1" si="97"/>
        <v>0</v>
      </c>
      <c r="L69" s="146">
        <f t="shared" ca="1" si="97"/>
        <v>0</v>
      </c>
      <c r="M69" s="146">
        <f t="shared" ca="1" si="97"/>
        <v>0</v>
      </c>
      <c r="N69" s="146">
        <f t="shared" ca="1" si="97"/>
        <v>0</v>
      </c>
      <c r="O69" s="146">
        <f t="shared" ca="1" si="97"/>
        <v>0</v>
      </c>
      <c r="P69" s="146">
        <f t="shared" ca="1" si="97"/>
        <v>0</v>
      </c>
      <c r="Q69" s="146">
        <f t="shared" ca="1" si="97"/>
        <v>0</v>
      </c>
      <c r="R69" s="146">
        <f t="shared" ca="1" si="97"/>
        <v>0</v>
      </c>
      <c r="S69" s="146">
        <f t="shared" ca="1" si="97"/>
        <v>0</v>
      </c>
      <c r="T69" s="146">
        <f t="shared" ca="1" si="97"/>
        <v>0</v>
      </c>
      <c r="U69" s="146">
        <f t="shared" ca="1" si="97"/>
        <v>0</v>
      </c>
      <c r="V69" s="146">
        <f t="shared" ca="1" si="97"/>
        <v>0</v>
      </c>
      <c r="W69" s="146">
        <f t="shared" ca="1" si="97"/>
        <v>0</v>
      </c>
      <c r="X69" s="146">
        <f t="shared" ca="1" si="97"/>
        <v>0</v>
      </c>
      <c r="Y69" s="146">
        <f t="shared" ca="1" si="97"/>
        <v>0</v>
      </c>
      <c r="Z69" s="146">
        <f t="shared" ca="1" si="97"/>
        <v>0</v>
      </c>
      <c r="AA69" s="146">
        <f t="shared" ca="1" si="97"/>
        <v>0</v>
      </c>
      <c r="AB69" s="146">
        <f t="shared" ca="1" si="97"/>
        <v>0</v>
      </c>
      <c r="AC69" s="146">
        <f t="shared" ca="1" si="97"/>
        <v>0</v>
      </c>
      <c r="AD69" s="146">
        <f t="shared" ca="1" si="97"/>
        <v>0</v>
      </c>
      <c r="AE69" s="146">
        <f t="shared" ca="1" si="97"/>
        <v>0</v>
      </c>
      <c r="AF69" s="146">
        <f t="shared" ca="1" si="97"/>
        <v>0</v>
      </c>
      <c r="AG69" s="146">
        <f t="shared" ca="1" si="97"/>
        <v>0</v>
      </c>
      <c r="AH69" s="146">
        <f t="shared" ca="1" si="97"/>
        <v>0</v>
      </c>
      <c r="AI69" s="146">
        <f t="shared" ca="1" si="97"/>
        <v>0</v>
      </c>
      <c r="AJ69" s="146">
        <f t="shared" ca="1" si="97"/>
        <v>0</v>
      </c>
      <c r="AK69" s="146">
        <f t="shared" ca="1" si="97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x14ac:dyDescent="0.35">
      <c r="A70" s="60"/>
      <c r="B70" s="60"/>
      <c r="C70" s="63"/>
      <c r="D70" s="66"/>
      <c r="E70" s="63"/>
      <c r="F70" s="21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72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A72" s="60"/>
      <c r="B72" s="60"/>
      <c r="C72" s="63"/>
      <c r="D72" s="66"/>
      <c r="E72" s="63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F97" s="144"/>
      <c r="BM97" s="93"/>
      <c r="BN97" s="93"/>
      <c r="CS97" s="94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23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10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ht="14.5" x14ac:dyDescent="0.35">
      <c r="CZ114" s="94"/>
      <c r="DA114" s="94"/>
      <c r="DB114" s="94"/>
      <c r="DC114" s="94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/>
    </row>
    <row r="115" spans="1:137" x14ac:dyDescent="0.3">
      <c r="CZ115" s="94"/>
      <c r="DA115" s="94"/>
      <c r="DB115" s="94"/>
      <c r="DC115" s="94"/>
    </row>
    <row r="116" spans="1:137" x14ac:dyDescent="0.3">
      <c r="CZ116" s="94"/>
      <c r="DA116" s="94"/>
      <c r="DB116" s="94"/>
      <c r="DC116" s="94"/>
    </row>
  </sheetData>
  <protectedRanges>
    <protectedRange sqref="B7:E61 H33:AL33 AK43:AL43 O20:AL20 G7:AL19 G44:AL61 G34:AL42 G21:AL32" name="Rango1"/>
    <protectedRange sqref="G33" name="Rango1_1"/>
    <protectedRange sqref="G43:J43" name="Rango1_2"/>
    <protectedRange sqref="K43:AJ43" name="Rango1_3"/>
    <protectedRange sqref="G20:N20" name="Rango1_4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V5:AV6"/>
    <mergeCell ref="AS5:AS6"/>
    <mergeCell ref="AU5:AU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G5:AK5">
    <cfRule type="cellIs" dxfId="17190" priority="7465" operator="equal">
      <formula>"S"</formula>
    </cfRule>
    <cfRule type="cellIs" dxfId="17189" priority="7466" operator="equal">
      <formula>"D"</formula>
    </cfRule>
  </conditionalFormatting>
  <conditionalFormatting sqref="G6:AK6">
    <cfRule type="expression" dxfId="17188" priority="7419">
      <formula>G$3</formula>
    </cfRule>
  </conditionalFormatting>
  <conditionalFormatting sqref="G69:AK69 G62:AK65">
    <cfRule type="expression" dxfId="17187" priority="7294">
      <formula>G62&lt;G106</formula>
    </cfRule>
    <cfRule type="expression" dxfId="17186" priority="7295">
      <formula>G62&gt;G98</formula>
    </cfRule>
  </conditionalFormatting>
  <conditionalFormatting sqref="H33:AK33 AK43 O20:AK20 G39:AF39 AH39:AK39 G35:AG35 AI35:AK35 G34:AK34 G56:AK60 G54:M55 O54:AK55 N55 G7:AK19 G40:AK42 G44:AK53 G36:AK38 G21:AK32">
    <cfRule type="containsText" dxfId="17185" priority="7262" operator="containsText" text="21">
      <formula>NOT(ISERROR(SEARCH("21",G7)))</formula>
    </cfRule>
    <cfRule type="cellIs" dxfId="17184" priority="7263" operator="equal">
      <formula>"F"</formula>
    </cfRule>
    <cfRule type="containsText" dxfId="17183" priority="7264" operator="containsText" text="CA">
      <formula>NOT(ISERROR(SEARCH("CA",G7)))</formula>
    </cfRule>
    <cfRule type="cellIs" dxfId="17182" priority="7265" operator="equal">
      <formula>"LD"</formula>
    </cfRule>
    <cfRule type="containsText" dxfId="17181" priority="7266" operator="containsText" text="V">
      <formula>NOT(ISERROR(SEARCH("V",G7)))</formula>
    </cfRule>
    <cfRule type="containsText" dxfId="17180" priority="7267" operator="containsText" text="P">
      <formula>NOT(ISERROR(SEARCH("P",G7)))</formula>
    </cfRule>
    <cfRule type="cellIs" dxfId="17179" priority="7268" operator="equal">
      <formula>"LL"</formula>
    </cfRule>
    <cfRule type="cellIs" dxfId="17178" priority="7269" operator="equal">
      <formula>"AT"</formula>
    </cfRule>
    <cfRule type="containsText" dxfId="17177" priority="7270" operator="containsText" text="B">
      <formula>NOT(ISERROR(SEARCH("B",G7)))</formula>
    </cfRule>
    <cfRule type="cellIs" dxfId="17176" priority="7271" operator="equal">
      <formula>"L"</formula>
    </cfRule>
    <cfRule type="containsText" dxfId="17175" priority="7272" operator="containsText" text="N">
      <formula>NOT(ISERROR(SEARCH("N",G7)))</formula>
    </cfRule>
  </conditionalFormatting>
  <conditionalFormatting sqref="G69:AK69 G62:AK65">
    <cfRule type="expression" dxfId="17174" priority="7260">
      <formula>G62&lt;G106</formula>
    </cfRule>
    <cfRule type="expression" dxfId="17173" priority="7261">
      <formula>G62&gt;G98</formula>
    </cfRule>
  </conditionalFormatting>
  <conditionalFormatting sqref="H33:AK33 AK43 O20:AK20 G39:AF39 AH39:AK39 G35:AG35 AI35:AK35 G34:AK34 G56:AK60 G54:M55 O54:AK55 N55 G7:AK19 G40:AK42 G44:AK53 G36:AK38 G21:AK32">
    <cfRule type="containsText" dxfId="17172" priority="7249" operator="containsText" text="21">
      <formula>NOT(ISERROR(SEARCH("21",G7)))</formula>
    </cfRule>
    <cfRule type="cellIs" dxfId="17171" priority="7250" operator="equal">
      <formula>"F"</formula>
    </cfRule>
    <cfRule type="containsText" dxfId="17170" priority="7251" operator="containsText" text="CA">
      <formula>NOT(ISERROR(SEARCH("CA",G7)))</formula>
    </cfRule>
    <cfRule type="cellIs" dxfId="17169" priority="7252" operator="equal">
      <formula>"LD"</formula>
    </cfRule>
    <cfRule type="containsText" dxfId="17168" priority="7253" operator="containsText" text="V">
      <formula>NOT(ISERROR(SEARCH("V",G7)))</formula>
    </cfRule>
    <cfRule type="containsText" dxfId="17167" priority="7254" operator="containsText" text="P">
      <formula>NOT(ISERROR(SEARCH("P",G7)))</formula>
    </cfRule>
    <cfRule type="cellIs" dxfId="17166" priority="7255" operator="equal">
      <formula>"LL"</formula>
    </cfRule>
    <cfRule type="cellIs" dxfId="17165" priority="7256" operator="equal">
      <formula>"AT"</formula>
    </cfRule>
    <cfRule type="containsText" dxfId="17164" priority="7257" operator="containsText" text="B">
      <formula>NOT(ISERROR(SEARCH("B",G7)))</formula>
    </cfRule>
    <cfRule type="cellIs" dxfId="17163" priority="7258" operator="equal">
      <formula>"L"</formula>
    </cfRule>
    <cfRule type="containsText" dxfId="17162" priority="7259" operator="containsText" text="N">
      <formula>NOT(ISERROR(SEARCH("N",G7)))</formula>
    </cfRule>
  </conditionalFormatting>
  <conditionalFormatting sqref="H33:AK33 AK43 O20:AK20 G39:AF39 AH39:AK39 G35:AG35 AI35:AK35 G34:AK34 G56:AK60 G54:M55 O54:AK55 N55 G7:AK19 G40:AK42 G44:AK53 G36:AK38 G21:AK32">
    <cfRule type="containsText" dxfId="17161" priority="7227" operator="containsText" text="21">
      <formula>NOT(ISERROR(SEARCH("21",G7)))</formula>
    </cfRule>
    <cfRule type="cellIs" dxfId="17160" priority="7228" operator="equal">
      <formula>"F"</formula>
    </cfRule>
    <cfRule type="containsText" dxfId="17159" priority="7229" operator="containsText" text="CA">
      <formula>NOT(ISERROR(SEARCH("CA",G7)))</formula>
    </cfRule>
    <cfRule type="cellIs" dxfId="17158" priority="7230" operator="equal">
      <formula>"LD"</formula>
    </cfRule>
    <cfRule type="containsText" dxfId="17157" priority="7231" operator="containsText" text="V">
      <formula>NOT(ISERROR(SEARCH("V",G7)))</formula>
    </cfRule>
    <cfRule type="containsText" dxfId="17156" priority="7232" operator="containsText" text="P">
      <formula>NOT(ISERROR(SEARCH("P",G7)))</formula>
    </cfRule>
    <cfRule type="cellIs" dxfId="17155" priority="7233" operator="equal">
      <formula>"LL"</formula>
    </cfRule>
    <cfRule type="cellIs" dxfId="17154" priority="7234" operator="equal">
      <formula>"AT"</formula>
    </cfRule>
    <cfRule type="containsText" dxfId="17153" priority="7235" operator="containsText" text="B">
      <formula>NOT(ISERROR(SEARCH("B",G7)))</formula>
    </cfRule>
    <cfRule type="cellIs" dxfId="17152" priority="7236" operator="equal">
      <formula>"L"</formula>
    </cfRule>
    <cfRule type="containsText" dxfId="17151" priority="7237" operator="containsText" text="N">
      <formula>NOT(ISERROR(SEARCH("N",G7)))</formula>
    </cfRule>
  </conditionalFormatting>
  <conditionalFormatting sqref="G61:AK61">
    <cfRule type="containsText" dxfId="17150" priority="1135" operator="containsText" text="21">
      <formula>NOT(ISERROR(SEARCH("21",G61)))</formula>
    </cfRule>
    <cfRule type="cellIs" dxfId="17149" priority="1136" operator="equal">
      <formula>"F"</formula>
    </cfRule>
    <cfRule type="containsText" dxfId="17148" priority="1137" operator="containsText" text="CA">
      <formula>NOT(ISERROR(SEARCH("CA",G61)))</formula>
    </cfRule>
    <cfRule type="cellIs" dxfId="17147" priority="1138" operator="equal">
      <formula>"LD"</formula>
    </cfRule>
    <cfRule type="containsText" dxfId="17146" priority="1139" operator="containsText" text="V">
      <formula>NOT(ISERROR(SEARCH("V",G61)))</formula>
    </cfRule>
    <cfRule type="containsText" dxfId="17145" priority="1140" operator="containsText" text="P">
      <formula>NOT(ISERROR(SEARCH("P",G61)))</formula>
    </cfRule>
    <cfRule type="cellIs" dxfId="17144" priority="1141" operator="equal">
      <formula>"LL"</formula>
    </cfRule>
    <cfRule type="cellIs" dxfId="17143" priority="1142" operator="equal">
      <formula>"AT"</formula>
    </cfRule>
    <cfRule type="containsText" dxfId="17142" priority="1143" operator="containsText" text="B">
      <formula>NOT(ISERROR(SEARCH("B",G61)))</formula>
    </cfRule>
    <cfRule type="cellIs" dxfId="17141" priority="1144" operator="equal">
      <formula>"L"</formula>
    </cfRule>
    <cfRule type="containsText" dxfId="17140" priority="1145" operator="containsText" text="N">
      <formula>NOT(ISERROR(SEARCH("N",G61)))</formula>
    </cfRule>
  </conditionalFormatting>
  <conditionalFormatting sqref="G61:AK61">
    <cfRule type="containsText" dxfId="17139" priority="1124" operator="containsText" text="21">
      <formula>NOT(ISERROR(SEARCH("21",G61)))</formula>
    </cfRule>
    <cfRule type="cellIs" dxfId="17138" priority="1125" operator="equal">
      <formula>"F"</formula>
    </cfRule>
    <cfRule type="containsText" dxfId="17137" priority="1126" operator="containsText" text="CA">
      <formula>NOT(ISERROR(SEARCH("CA",G61)))</formula>
    </cfRule>
    <cfRule type="cellIs" dxfId="17136" priority="1127" operator="equal">
      <formula>"LD"</formula>
    </cfRule>
    <cfRule type="containsText" dxfId="17135" priority="1128" operator="containsText" text="V">
      <formula>NOT(ISERROR(SEARCH("V",G61)))</formula>
    </cfRule>
    <cfRule type="containsText" dxfId="17134" priority="1129" operator="containsText" text="P">
      <formula>NOT(ISERROR(SEARCH("P",G61)))</formula>
    </cfRule>
    <cfRule type="cellIs" dxfId="17133" priority="1130" operator="equal">
      <formula>"LL"</formula>
    </cfRule>
    <cfRule type="cellIs" dxfId="17132" priority="1131" operator="equal">
      <formula>"AT"</formula>
    </cfRule>
    <cfRule type="containsText" dxfId="17131" priority="1132" operator="containsText" text="B">
      <formula>NOT(ISERROR(SEARCH("B",G61)))</formula>
    </cfRule>
    <cfRule type="cellIs" dxfId="17130" priority="1133" operator="equal">
      <formula>"L"</formula>
    </cfRule>
    <cfRule type="containsText" dxfId="17129" priority="1134" operator="containsText" text="N">
      <formula>NOT(ISERROR(SEARCH("N",G61)))</formula>
    </cfRule>
  </conditionalFormatting>
  <conditionalFormatting sqref="AI9 AI13 AI17 AI21 AI25 AI29 AI33 AI37 AI41 AI45 AI49 AI53 AI57">
    <cfRule type="containsText" dxfId="17128" priority="1113" operator="containsText" text="21">
      <formula>NOT(ISERROR(SEARCH("21",AI9)))</formula>
    </cfRule>
    <cfRule type="cellIs" dxfId="17127" priority="1114" operator="equal">
      <formula>"F"</formula>
    </cfRule>
    <cfRule type="containsText" dxfId="17126" priority="1115" operator="containsText" text="CA">
      <formula>NOT(ISERROR(SEARCH("CA",AI9)))</formula>
    </cfRule>
    <cfRule type="cellIs" dxfId="17125" priority="1116" operator="equal">
      <formula>"LD"</formula>
    </cfRule>
    <cfRule type="containsText" dxfId="17124" priority="1117" operator="containsText" text="V">
      <formula>NOT(ISERROR(SEARCH("V",AI9)))</formula>
    </cfRule>
    <cfRule type="containsText" dxfId="17123" priority="1118" operator="containsText" text="P">
      <formula>NOT(ISERROR(SEARCH("P",AI9)))</formula>
    </cfRule>
    <cfRule type="cellIs" dxfId="17122" priority="1119" operator="equal">
      <formula>"LL"</formula>
    </cfRule>
    <cfRule type="cellIs" dxfId="17121" priority="1120" operator="equal">
      <formula>"AT"</formula>
    </cfRule>
    <cfRule type="containsText" dxfId="17120" priority="1121" operator="containsText" text="B">
      <formula>NOT(ISERROR(SEARCH("B",AI9)))</formula>
    </cfRule>
    <cfRule type="cellIs" dxfId="17119" priority="1122" operator="equal">
      <formula>"L"</formula>
    </cfRule>
    <cfRule type="containsText" dxfId="17118" priority="1123" operator="containsText" text="N">
      <formula>NOT(ISERROR(SEARCH("N",AI9)))</formula>
    </cfRule>
  </conditionalFormatting>
  <conditionalFormatting sqref="AD7:AD38 AD44:AD60 AE44 AE46:AF47 AD40:AD42 AE38:AK38">
    <cfRule type="containsText" dxfId="17117" priority="904" operator="containsText" text="21">
      <formula>NOT(ISERROR(SEARCH("21",AD7)))</formula>
    </cfRule>
    <cfRule type="cellIs" dxfId="17116" priority="905" operator="equal">
      <formula>"F"</formula>
    </cfRule>
    <cfRule type="containsText" dxfId="17115" priority="906" operator="containsText" text="CA">
      <formula>NOT(ISERROR(SEARCH("CA",AD7)))</formula>
    </cfRule>
    <cfRule type="cellIs" dxfId="17114" priority="907" operator="equal">
      <formula>"LD"</formula>
    </cfRule>
    <cfRule type="containsText" dxfId="17113" priority="908" operator="containsText" text="V">
      <formula>NOT(ISERROR(SEARCH("V",AD7)))</formula>
    </cfRule>
    <cfRule type="containsText" dxfId="17112" priority="909" operator="containsText" text="P">
      <formula>NOT(ISERROR(SEARCH("P",AD7)))</formula>
    </cfRule>
    <cfRule type="cellIs" dxfId="17111" priority="910" operator="equal">
      <formula>"LL"</formula>
    </cfRule>
    <cfRule type="cellIs" dxfId="17110" priority="911" operator="equal">
      <formula>"AT"</formula>
    </cfRule>
    <cfRule type="containsText" dxfId="17109" priority="912" operator="containsText" text="B">
      <formula>NOT(ISERROR(SEARCH("B",AD7)))</formula>
    </cfRule>
    <cfRule type="cellIs" dxfId="17108" priority="913" operator="equal">
      <formula>"L"</formula>
    </cfRule>
    <cfRule type="containsText" dxfId="17107" priority="914" operator="containsText" text="N">
      <formula>NOT(ISERROR(SEARCH("N",AD7)))</formula>
    </cfRule>
  </conditionalFormatting>
  <conditionalFormatting sqref="AB7:AB38 AB44:AB60 AB40:AB42">
    <cfRule type="containsText" dxfId="17106" priority="893" operator="containsText" text="21">
      <formula>NOT(ISERROR(SEARCH("21",AB7)))</formula>
    </cfRule>
    <cfRule type="cellIs" dxfId="17105" priority="894" operator="equal">
      <formula>"F"</formula>
    </cfRule>
    <cfRule type="containsText" dxfId="17104" priority="895" operator="containsText" text="CA">
      <formula>NOT(ISERROR(SEARCH("CA",AB7)))</formula>
    </cfRule>
    <cfRule type="cellIs" dxfId="17103" priority="896" operator="equal">
      <formula>"LD"</formula>
    </cfRule>
    <cfRule type="containsText" dxfId="17102" priority="897" operator="containsText" text="V">
      <formula>NOT(ISERROR(SEARCH("V",AB7)))</formula>
    </cfRule>
    <cfRule type="containsText" dxfId="17101" priority="898" operator="containsText" text="P">
      <formula>NOT(ISERROR(SEARCH("P",AB7)))</formula>
    </cfRule>
    <cfRule type="cellIs" dxfId="17100" priority="899" operator="equal">
      <formula>"LL"</formula>
    </cfRule>
    <cfRule type="cellIs" dxfId="17099" priority="900" operator="equal">
      <formula>"AT"</formula>
    </cfRule>
    <cfRule type="containsText" dxfId="17098" priority="901" operator="containsText" text="B">
      <formula>NOT(ISERROR(SEARCH("B",AB7)))</formula>
    </cfRule>
    <cfRule type="cellIs" dxfId="17097" priority="902" operator="equal">
      <formula>"L"</formula>
    </cfRule>
    <cfRule type="containsText" dxfId="17096" priority="903" operator="containsText" text="N">
      <formula>NOT(ISERROR(SEARCH("N",AB7)))</formula>
    </cfRule>
  </conditionalFormatting>
  <conditionalFormatting sqref="G67:AK67 G66:M66 O66:AK66">
    <cfRule type="cellIs" dxfId="17095" priority="744" operator="lessThan">
      <formula>7</formula>
    </cfRule>
    <cfRule type="cellIs" dxfId="17094" priority="745" operator="greaterThan">
      <formula>7</formula>
    </cfRule>
  </conditionalFormatting>
  <conditionalFormatting sqref="G68:AK68">
    <cfRule type="cellIs" dxfId="17093" priority="742" operator="lessThan">
      <formula>5</formula>
    </cfRule>
    <cfRule type="cellIs" dxfId="17092" priority="743" operator="greaterThan">
      <formula>5</formula>
    </cfRule>
  </conditionalFormatting>
  <conditionalFormatting sqref="G33">
    <cfRule type="containsText" dxfId="17091" priority="731" operator="containsText" text="21">
      <formula>NOT(ISERROR(SEARCH("21",G33)))</formula>
    </cfRule>
    <cfRule type="cellIs" dxfId="17090" priority="732" operator="equal">
      <formula>"F"</formula>
    </cfRule>
    <cfRule type="containsText" dxfId="17089" priority="733" operator="containsText" text="CA">
      <formula>NOT(ISERROR(SEARCH("CA",G33)))</formula>
    </cfRule>
    <cfRule type="cellIs" dxfId="17088" priority="734" operator="equal">
      <formula>"LD"</formula>
    </cfRule>
    <cfRule type="containsText" dxfId="17087" priority="735" operator="containsText" text="V">
      <formula>NOT(ISERROR(SEARCH("V",G33)))</formula>
    </cfRule>
    <cfRule type="containsText" dxfId="17086" priority="736" operator="containsText" text="P">
      <formula>NOT(ISERROR(SEARCH("P",G33)))</formula>
    </cfRule>
    <cfRule type="cellIs" dxfId="17085" priority="737" operator="equal">
      <formula>"LL"</formula>
    </cfRule>
    <cfRule type="cellIs" dxfId="17084" priority="738" operator="equal">
      <formula>"AT"</formula>
    </cfRule>
    <cfRule type="containsText" dxfId="17083" priority="739" operator="containsText" text="B">
      <formula>NOT(ISERROR(SEARCH("B",G33)))</formula>
    </cfRule>
    <cfRule type="cellIs" dxfId="17082" priority="740" operator="equal">
      <formula>"L"</formula>
    </cfRule>
    <cfRule type="containsText" dxfId="17081" priority="741" operator="containsText" text="N">
      <formula>NOT(ISERROR(SEARCH("N",G33)))</formula>
    </cfRule>
  </conditionalFormatting>
  <conditionalFormatting sqref="G43:J43">
    <cfRule type="containsText" dxfId="17080" priority="720" operator="containsText" text="21">
      <formula>NOT(ISERROR(SEARCH("21",G43)))</formula>
    </cfRule>
    <cfRule type="cellIs" dxfId="17079" priority="721" operator="equal">
      <formula>"F"</formula>
    </cfRule>
    <cfRule type="containsText" dxfId="17078" priority="722" operator="containsText" text="CA">
      <formula>NOT(ISERROR(SEARCH("CA",G43)))</formula>
    </cfRule>
    <cfRule type="cellIs" dxfId="17077" priority="723" operator="equal">
      <formula>"LD"</formula>
    </cfRule>
    <cfRule type="containsText" dxfId="17076" priority="724" operator="containsText" text="V">
      <formula>NOT(ISERROR(SEARCH("V",G43)))</formula>
    </cfRule>
    <cfRule type="containsText" dxfId="17075" priority="725" operator="containsText" text="P">
      <formula>NOT(ISERROR(SEARCH("P",G43)))</formula>
    </cfRule>
    <cfRule type="cellIs" dxfId="17074" priority="726" operator="equal">
      <formula>"LL"</formula>
    </cfRule>
    <cfRule type="cellIs" dxfId="17073" priority="727" operator="equal">
      <formula>"AT"</formula>
    </cfRule>
    <cfRule type="containsText" dxfId="17072" priority="728" operator="containsText" text="B">
      <formula>NOT(ISERROR(SEARCH("B",G43)))</formula>
    </cfRule>
    <cfRule type="cellIs" dxfId="17071" priority="729" operator="equal">
      <formula>"L"</formula>
    </cfRule>
    <cfRule type="containsText" dxfId="17070" priority="730" operator="containsText" text="N">
      <formula>NOT(ISERROR(SEARCH("N",G43)))</formula>
    </cfRule>
  </conditionalFormatting>
  <conditionalFormatting sqref="K43:X43">
    <cfRule type="containsText" dxfId="17069" priority="709" operator="containsText" text="21">
      <formula>NOT(ISERROR(SEARCH("21",K43)))</formula>
    </cfRule>
    <cfRule type="cellIs" dxfId="17068" priority="710" operator="equal">
      <formula>"F"</formula>
    </cfRule>
    <cfRule type="containsText" dxfId="17067" priority="711" operator="containsText" text="CA">
      <formula>NOT(ISERROR(SEARCH("CA",K43)))</formula>
    </cfRule>
    <cfRule type="cellIs" dxfId="17066" priority="712" operator="equal">
      <formula>"LD"</formula>
    </cfRule>
    <cfRule type="containsText" dxfId="17065" priority="713" operator="containsText" text="V">
      <formula>NOT(ISERROR(SEARCH("V",K43)))</formula>
    </cfRule>
    <cfRule type="containsText" dxfId="17064" priority="714" operator="containsText" text="P">
      <formula>NOT(ISERROR(SEARCH("P",K43)))</formula>
    </cfRule>
    <cfRule type="cellIs" dxfId="17063" priority="715" operator="equal">
      <formula>"LL"</formula>
    </cfRule>
    <cfRule type="cellIs" dxfId="17062" priority="716" operator="equal">
      <formula>"AT"</formula>
    </cfRule>
    <cfRule type="containsText" dxfId="17061" priority="717" operator="containsText" text="B">
      <formula>NOT(ISERROR(SEARCH("B",K43)))</formula>
    </cfRule>
    <cfRule type="cellIs" dxfId="17060" priority="718" operator="equal">
      <formula>"L"</formula>
    </cfRule>
    <cfRule type="containsText" dxfId="17059" priority="719" operator="containsText" text="N">
      <formula>NOT(ISERROR(SEARCH("N",K43)))</formula>
    </cfRule>
  </conditionalFormatting>
  <conditionalFormatting sqref="Y43:AE43">
    <cfRule type="containsText" dxfId="17058" priority="698" operator="containsText" text="21">
      <formula>NOT(ISERROR(SEARCH("21",Y43)))</formula>
    </cfRule>
    <cfRule type="cellIs" dxfId="17057" priority="699" operator="equal">
      <formula>"F"</formula>
    </cfRule>
    <cfRule type="containsText" dxfId="17056" priority="700" operator="containsText" text="CA">
      <formula>NOT(ISERROR(SEARCH("CA",Y43)))</formula>
    </cfRule>
    <cfRule type="cellIs" dxfId="17055" priority="701" operator="equal">
      <formula>"LD"</formula>
    </cfRule>
    <cfRule type="containsText" dxfId="17054" priority="702" operator="containsText" text="V">
      <formula>NOT(ISERROR(SEARCH("V",Y43)))</formula>
    </cfRule>
    <cfRule type="containsText" dxfId="17053" priority="703" operator="containsText" text="P">
      <formula>NOT(ISERROR(SEARCH("P",Y43)))</formula>
    </cfRule>
    <cfRule type="cellIs" dxfId="17052" priority="704" operator="equal">
      <formula>"LL"</formula>
    </cfRule>
    <cfRule type="cellIs" dxfId="17051" priority="705" operator="equal">
      <formula>"AT"</formula>
    </cfRule>
    <cfRule type="containsText" dxfId="17050" priority="706" operator="containsText" text="B">
      <formula>NOT(ISERROR(SEARCH("B",Y43)))</formula>
    </cfRule>
    <cfRule type="cellIs" dxfId="17049" priority="707" operator="equal">
      <formula>"L"</formula>
    </cfRule>
    <cfRule type="containsText" dxfId="17048" priority="708" operator="containsText" text="N">
      <formula>NOT(ISERROR(SEARCH("N",Y43)))</formula>
    </cfRule>
  </conditionalFormatting>
  <conditionalFormatting sqref="AF43:AJ43">
    <cfRule type="containsText" dxfId="17047" priority="687" operator="containsText" text="21">
      <formula>NOT(ISERROR(SEARCH("21",AF43)))</formula>
    </cfRule>
    <cfRule type="cellIs" dxfId="17046" priority="688" operator="equal">
      <formula>"F"</formula>
    </cfRule>
    <cfRule type="containsText" dxfId="17045" priority="689" operator="containsText" text="CA">
      <formula>NOT(ISERROR(SEARCH("CA",AF43)))</formula>
    </cfRule>
    <cfRule type="cellIs" dxfId="17044" priority="690" operator="equal">
      <formula>"LD"</formula>
    </cfRule>
    <cfRule type="containsText" dxfId="17043" priority="691" operator="containsText" text="V">
      <formula>NOT(ISERROR(SEARCH("V",AF43)))</formula>
    </cfRule>
    <cfRule type="containsText" dxfId="17042" priority="692" operator="containsText" text="P">
      <formula>NOT(ISERROR(SEARCH("P",AF43)))</formula>
    </cfRule>
    <cfRule type="cellIs" dxfId="17041" priority="693" operator="equal">
      <formula>"LL"</formula>
    </cfRule>
    <cfRule type="cellIs" dxfId="17040" priority="694" operator="equal">
      <formula>"AT"</formula>
    </cfRule>
    <cfRule type="containsText" dxfId="17039" priority="695" operator="containsText" text="B">
      <formula>NOT(ISERROR(SEARCH("B",AF43)))</formula>
    </cfRule>
    <cfRule type="cellIs" dxfId="17038" priority="696" operator="equal">
      <formula>"L"</formula>
    </cfRule>
    <cfRule type="containsText" dxfId="17037" priority="697" operator="containsText" text="N">
      <formula>NOT(ISERROR(SEARCH("N",AF43)))</formula>
    </cfRule>
  </conditionalFormatting>
  <conditionalFormatting sqref="G20:N20">
    <cfRule type="containsText" dxfId="17036" priority="551" operator="containsText" text="21">
      <formula>NOT(ISERROR(SEARCH("21",G20)))</formula>
    </cfRule>
    <cfRule type="cellIs" dxfId="17035" priority="552" operator="equal">
      <formula>"F"</formula>
    </cfRule>
    <cfRule type="containsText" dxfId="17034" priority="553" operator="containsText" text="CA">
      <formula>NOT(ISERROR(SEARCH("CA",G20)))</formula>
    </cfRule>
    <cfRule type="cellIs" dxfId="17033" priority="554" operator="equal">
      <formula>"LD"</formula>
    </cfRule>
    <cfRule type="containsText" dxfId="17032" priority="555" operator="containsText" text="V">
      <formula>NOT(ISERROR(SEARCH("V",G20)))</formula>
    </cfRule>
    <cfRule type="containsText" dxfId="17031" priority="556" operator="containsText" text="P">
      <formula>NOT(ISERROR(SEARCH("P",G20)))</formula>
    </cfRule>
    <cfRule type="cellIs" dxfId="17030" priority="557" operator="equal">
      <formula>"LL"</formula>
    </cfRule>
    <cfRule type="cellIs" dxfId="17029" priority="558" operator="equal">
      <formula>"AT"</formula>
    </cfRule>
    <cfRule type="containsText" dxfId="17028" priority="559" operator="containsText" text="B">
      <formula>NOT(ISERROR(SEARCH("B",G20)))</formula>
    </cfRule>
    <cfRule type="cellIs" dxfId="17027" priority="560" operator="equal">
      <formula>"L"</formula>
    </cfRule>
    <cfRule type="containsText" dxfId="17026" priority="561" operator="containsText" text="N">
      <formula>NOT(ISERROR(SEARCH("N",G20)))</formula>
    </cfRule>
  </conditionalFormatting>
  <conditionalFormatting sqref="F45:F46">
    <cfRule type="cellIs" dxfId="17025" priority="547" stopIfTrue="1" operator="equal">
      <formula>0</formula>
    </cfRule>
  </conditionalFormatting>
  <conditionalFormatting sqref="F45:F46">
    <cfRule type="cellIs" dxfId="17024" priority="546" stopIfTrue="1" operator="equal">
      <formula>0</formula>
    </cfRule>
  </conditionalFormatting>
  <conditionalFormatting sqref="F45:F46">
    <cfRule type="cellIs" dxfId="17023" priority="545" stopIfTrue="1" operator="equal">
      <formula>0</formula>
    </cfRule>
  </conditionalFormatting>
  <conditionalFormatting sqref="F45:F46">
    <cfRule type="cellIs" dxfId="17022" priority="544" stopIfTrue="1" operator="equal">
      <formula>0</formula>
    </cfRule>
  </conditionalFormatting>
  <conditionalFormatting sqref="F45:F46">
    <cfRule type="cellIs" dxfId="17021" priority="543" stopIfTrue="1" operator="equal">
      <formula>0</formula>
    </cfRule>
  </conditionalFormatting>
  <conditionalFormatting sqref="F45:F46">
    <cfRule type="cellIs" dxfId="17020" priority="542" stopIfTrue="1" operator="equal">
      <formula>0</formula>
    </cfRule>
  </conditionalFormatting>
  <conditionalFormatting sqref="F45:F46">
    <cfRule type="cellIs" dxfId="17019" priority="541" stopIfTrue="1" operator="equal">
      <formula>0</formula>
    </cfRule>
  </conditionalFormatting>
  <conditionalFormatting sqref="F45:F46">
    <cfRule type="cellIs" dxfId="17018" priority="540" stopIfTrue="1" operator="equal">
      <formula>0</formula>
    </cfRule>
  </conditionalFormatting>
  <conditionalFormatting sqref="F45:F46">
    <cfRule type="cellIs" dxfId="17017" priority="539" stopIfTrue="1" operator="equal">
      <formula>0</formula>
    </cfRule>
  </conditionalFormatting>
  <conditionalFormatting sqref="F45:F46">
    <cfRule type="cellIs" dxfId="17016" priority="538" stopIfTrue="1" operator="equal">
      <formula>0</formula>
    </cfRule>
  </conditionalFormatting>
  <conditionalFormatting sqref="F45:F46">
    <cfRule type="cellIs" dxfId="17015" priority="537" stopIfTrue="1" operator="equal">
      <formula>0</formula>
    </cfRule>
  </conditionalFormatting>
  <conditionalFormatting sqref="F45:F46">
    <cfRule type="cellIs" dxfId="17014" priority="536" stopIfTrue="1" operator="equal">
      <formula>0</formula>
    </cfRule>
  </conditionalFormatting>
  <conditionalFormatting sqref="F45:F46">
    <cfRule type="cellIs" dxfId="17013" priority="535" stopIfTrue="1" operator="equal">
      <formula>0</formula>
    </cfRule>
  </conditionalFormatting>
  <conditionalFormatting sqref="F45:F46">
    <cfRule type="cellIs" dxfId="17012" priority="534" stopIfTrue="1" operator="equal">
      <formula>0</formula>
    </cfRule>
  </conditionalFormatting>
  <conditionalFormatting sqref="F45:F46">
    <cfRule type="cellIs" dxfId="17011" priority="533" stopIfTrue="1" operator="equal">
      <formula>0</formula>
    </cfRule>
  </conditionalFormatting>
  <conditionalFormatting sqref="F45:F46">
    <cfRule type="cellIs" dxfId="17010" priority="532" stopIfTrue="1" operator="equal">
      <formula>0</formula>
    </cfRule>
  </conditionalFormatting>
  <conditionalFormatting sqref="F45:F46">
    <cfRule type="cellIs" dxfId="17009" priority="531" stopIfTrue="1" operator="equal">
      <formula>0</formula>
    </cfRule>
  </conditionalFormatting>
  <conditionalFormatting sqref="F45:F46">
    <cfRule type="cellIs" dxfId="17008" priority="530" stopIfTrue="1" operator="equal">
      <formula>0</formula>
    </cfRule>
  </conditionalFormatting>
  <conditionalFormatting sqref="F45:F46">
    <cfRule type="cellIs" dxfId="17007" priority="529" stopIfTrue="1" operator="equal">
      <formula>0</formula>
    </cfRule>
  </conditionalFormatting>
  <conditionalFormatting sqref="F45:F46">
    <cfRule type="cellIs" dxfId="17006" priority="528" stopIfTrue="1" operator="equal">
      <formula>0</formula>
    </cfRule>
  </conditionalFormatting>
  <conditionalFormatting sqref="F45:F46">
    <cfRule type="cellIs" dxfId="17005" priority="527" stopIfTrue="1" operator="equal">
      <formula>0</formula>
    </cfRule>
  </conditionalFormatting>
  <conditionalFormatting sqref="F45:F46">
    <cfRule type="cellIs" dxfId="17004" priority="550" stopIfTrue="1" operator="equal">
      <formula>0</formula>
    </cfRule>
  </conditionalFormatting>
  <conditionalFormatting sqref="F45:F46">
    <cfRule type="cellIs" dxfId="17003" priority="549" stopIfTrue="1" operator="equal">
      <formula>0</formula>
    </cfRule>
  </conditionalFormatting>
  <conditionalFormatting sqref="F45:F46">
    <cfRule type="cellIs" dxfId="17002" priority="548" stopIfTrue="1" operator="equal">
      <formula>0</formula>
    </cfRule>
  </conditionalFormatting>
  <conditionalFormatting sqref="F45:F46">
    <cfRule type="cellIs" dxfId="17001" priority="526" operator="equal">
      <formula>"V"</formula>
    </cfRule>
  </conditionalFormatting>
  <conditionalFormatting sqref="F44">
    <cfRule type="cellIs" dxfId="17000" priority="522" stopIfTrue="1" operator="equal">
      <formula>0</formula>
    </cfRule>
  </conditionalFormatting>
  <conditionalFormatting sqref="F44">
    <cfRule type="cellIs" dxfId="16999" priority="521" stopIfTrue="1" operator="equal">
      <formula>0</formula>
    </cfRule>
  </conditionalFormatting>
  <conditionalFormatting sqref="F44">
    <cfRule type="cellIs" dxfId="16998" priority="520" stopIfTrue="1" operator="equal">
      <formula>0</formula>
    </cfRule>
  </conditionalFormatting>
  <conditionalFormatting sqref="F44">
    <cfRule type="cellIs" dxfId="16997" priority="519" stopIfTrue="1" operator="equal">
      <formula>0</formula>
    </cfRule>
  </conditionalFormatting>
  <conditionalFormatting sqref="F44">
    <cfRule type="cellIs" dxfId="16996" priority="518" stopIfTrue="1" operator="equal">
      <formula>0</formula>
    </cfRule>
  </conditionalFormatting>
  <conditionalFormatting sqref="F44">
    <cfRule type="cellIs" dxfId="16995" priority="517" stopIfTrue="1" operator="equal">
      <formula>0</formula>
    </cfRule>
  </conditionalFormatting>
  <conditionalFormatting sqref="F44">
    <cfRule type="cellIs" dxfId="16994" priority="516" stopIfTrue="1" operator="equal">
      <formula>0</formula>
    </cfRule>
  </conditionalFormatting>
  <conditionalFormatting sqref="F44">
    <cfRule type="cellIs" dxfId="16993" priority="515" stopIfTrue="1" operator="equal">
      <formula>0</formula>
    </cfRule>
  </conditionalFormatting>
  <conditionalFormatting sqref="F44">
    <cfRule type="cellIs" dxfId="16992" priority="514" stopIfTrue="1" operator="equal">
      <formula>0</formula>
    </cfRule>
  </conditionalFormatting>
  <conditionalFormatting sqref="F44">
    <cfRule type="cellIs" dxfId="16991" priority="513" stopIfTrue="1" operator="equal">
      <formula>0</formula>
    </cfRule>
  </conditionalFormatting>
  <conditionalFormatting sqref="F44">
    <cfRule type="cellIs" dxfId="16990" priority="512" stopIfTrue="1" operator="equal">
      <formula>0</formula>
    </cfRule>
  </conditionalFormatting>
  <conditionalFormatting sqref="F44">
    <cfRule type="cellIs" dxfId="16989" priority="511" stopIfTrue="1" operator="equal">
      <formula>0</formula>
    </cfRule>
  </conditionalFormatting>
  <conditionalFormatting sqref="F44">
    <cfRule type="cellIs" dxfId="16988" priority="510" stopIfTrue="1" operator="equal">
      <formula>0</formula>
    </cfRule>
  </conditionalFormatting>
  <conditionalFormatting sqref="F44">
    <cfRule type="cellIs" dxfId="16987" priority="509" stopIfTrue="1" operator="equal">
      <formula>0</formula>
    </cfRule>
  </conditionalFormatting>
  <conditionalFormatting sqref="F44">
    <cfRule type="cellIs" dxfId="16986" priority="508" stopIfTrue="1" operator="equal">
      <formula>0</formula>
    </cfRule>
  </conditionalFormatting>
  <conditionalFormatting sqref="F44">
    <cfRule type="cellIs" dxfId="16985" priority="507" stopIfTrue="1" operator="equal">
      <formula>0</formula>
    </cfRule>
  </conditionalFormatting>
  <conditionalFormatting sqref="F44">
    <cfRule type="cellIs" dxfId="16984" priority="506" stopIfTrue="1" operator="equal">
      <formula>0</formula>
    </cfRule>
  </conditionalFormatting>
  <conditionalFormatting sqref="F44">
    <cfRule type="cellIs" dxfId="16983" priority="505" stopIfTrue="1" operator="equal">
      <formula>0</formula>
    </cfRule>
  </conditionalFormatting>
  <conditionalFormatting sqref="F44">
    <cfRule type="cellIs" dxfId="16982" priority="504" stopIfTrue="1" operator="equal">
      <formula>0</formula>
    </cfRule>
  </conditionalFormatting>
  <conditionalFormatting sqref="F44">
    <cfRule type="cellIs" dxfId="16981" priority="503" stopIfTrue="1" operator="equal">
      <formula>0</formula>
    </cfRule>
  </conditionalFormatting>
  <conditionalFormatting sqref="F44">
    <cfRule type="cellIs" dxfId="16980" priority="502" stopIfTrue="1" operator="equal">
      <formula>0</formula>
    </cfRule>
  </conditionalFormatting>
  <conditionalFormatting sqref="F44">
    <cfRule type="cellIs" dxfId="16979" priority="525" stopIfTrue="1" operator="equal">
      <formula>0</formula>
    </cfRule>
  </conditionalFormatting>
  <conditionalFormatting sqref="F44">
    <cfRule type="cellIs" dxfId="16978" priority="524" stopIfTrue="1" operator="equal">
      <formula>0</formula>
    </cfRule>
  </conditionalFormatting>
  <conditionalFormatting sqref="F44">
    <cfRule type="cellIs" dxfId="16977" priority="523" stopIfTrue="1" operator="equal">
      <formula>0</formula>
    </cfRule>
  </conditionalFormatting>
  <conditionalFormatting sqref="F44">
    <cfRule type="cellIs" dxfId="16976" priority="501" operator="equal">
      <formula>"V"</formula>
    </cfRule>
  </conditionalFormatting>
  <conditionalFormatting sqref="F47">
    <cfRule type="cellIs" dxfId="16975" priority="447" stopIfTrue="1" operator="equal">
      <formula>0</formula>
    </cfRule>
  </conditionalFormatting>
  <conditionalFormatting sqref="F47">
    <cfRule type="cellIs" dxfId="16974" priority="446" stopIfTrue="1" operator="equal">
      <formula>0</formula>
    </cfRule>
  </conditionalFormatting>
  <conditionalFormatting sqref="F47">
    <cfRule type="cellIs" dxfId="16973" priority="445" stopIfTrue="1" operator="equal">
      <formula>0</formula>
    </cfRule>
  </conditionalFormatting>
  <conditionalFormatting sqref="F47">
    <cfRule type="cellIs" dxfId="16972" priority="444" stopIfTrue="1" operator="equal">
      <formula>0</formula>
    </cfRule>
  </conditionalFormatting>
  <conditionalFormatting sqref="F47">
    <cfRule type="cellIs" dxfId="16971" priority="443" stopIfTrue="1" operator="equal">
      <formula>0</formula>
    </cfRule>
  </conditionalFormatting>
  <conditionalFormatting sqref="F47">
    <cfRule type="cellIs" dxfId="16970" priority="442" stopIfTrue="1" operator="equal">
      <formula>0</formula>
    </cfRule>
  </conditionalFormatting>
  <conditionalFormatting sqref="F47">
    <cfRule type="cellIs" dxfId="16969" priority="441" stopIfTrue="1" operator="equal">
      <formula>0</formula>
    </cfRule>
  </conditionalFormatting>
  <conditionalFormatting sqref="F47">
    <cfRule type="cellIs" dxfId="16968" priority="440" stopIfTrue="1" operator="equal">
      <formula>0</formula>
    </cfRule>
  </conditionalFormatting>
  <conditionalFormatting sqref="F47">
    <cfRule type="cellIs" dxfId="16967" priority="439" stopIfTrue="1" operator="equal">
      <formula>0</formula>
    </cfRule>
  </conditionalFormatting>
  <conditionalFormatting sqref="F47">
    <cfRule type="cellIs" dxfId="16966" priority="438" stopIfTrue="1" operator="equal">
      <formula>0</formula>
    </cfRule>
  </conditionalFormatting>
  <conditionalFormatting sqref="F47">
    <cfRule type="cellIs" dxfId="16965" priority="437" stopIfTrue="1" operator="equal">
      <formula>0</formula>
    </cfRule>
  </conditionalFormatting>
  <conditionalFormatting sqref="F47">
    <cfRule type="cellIs" dxfId="16964" priority="436" stopIfTrue="1" operator="equal">
      <formula>0</formula>
    </cfRule>
  </conditionalFormatting>
  <conditionalFormatting sqref="F47">
    <cfRule type="cellIs" dxfId="16963" priority="435" stopIfTrue="1" operator="equal">
      <formula>0</formula>
    </cfRule>
  </conditionalFormatting>
  <conditionalFormatting sqref="F47">
    <cfRule type="cellIs" dxfId="16962" priority="434" stopIfTrue="1" operator="equal">
      <formula>0</formula>
    </cfRule>
  </conditionalFormatting>
  <conditionalFormatting sqref="F47">
    <cfRule type="cellIs" dxfId="16961" priority="433" stopIfTrue="1" operator="equal">
      <formula>0</formula>
    </cfRule>
  </conditionalFormatting>
  <conditionalFormatting sqref="F47">
    <cfRule type="cellIs" dxfId="16960" priority="432" stopIfTrue="1" operator="equal">
      <formula>0</formula>
    </cfRule>
  </conditionalFormatting>
  <conditionalFormatting sqref="F47">
    <cfRule type="cellIs" dxfId="16959" priority="431" stopIfTrue="1" operator="equal">
      <formula>0</formula>
    </cfRule>
  </conditionalFormatting>
  <conditionalFormatting sqref="F47">
    <cfRule type="cellIs" dxfId="16958" priority="430" stopIfTrue="1" operator="equal">
      <formula>0</formula>
    </cfRule>
  </conditionalFormatting>
  <conditionalFormatting sqref="F47">
    <cfRule type="cellIs" dxfId="16957" priority="429" stopIfTrue="1" operator="equal">
      <formula>0</formula>
    </cfRule>
  </conditionalFormatting>
  <conditionalFormatting sqref="F47">
    <cfRule type="cellIs" dxfId="16956" priority="428" stopIfTrue="1" operator="equal">
      <formula>0</formula>
    </cfRule>
  </conditionalFormatting>
  <conditionalFormatting sqref="F47">
    <cfRule type="cellIs" dxfId="16955" priority="427" stopIfTrue="1" operator="equal">
      <formula>0</formula>
    </cfRule>
  </conditionalFormatting>
  <conditionalFormatting sqref="F47">
    <cfRule type="cellIs" dxfId="16954" priority="450" stopIfTrue="1" operator="equal">
      <formula>0</formula>
    </cfRule>
  </conditionalFormatting>
  <conditionalFormatting sqref="F47">
    <cfRule type="cellIs" dxfId="16953" priority="449" stopIfTrue="1" operator="equal">
      <formula>0</formula>
    </cfRule>
  </conditionalFormatting>
  <conditionalFormatting sqref="F47">
    <cfRule type="cellIs" dxfId="16952" priority="448" stopIfTrue="1" operator="equal">
      <formula>0</formula>
    </cfRule>
  </conditionalFormatting>
  <conditionalFormatting sqref="F47">
    <cfRule type="cellIs" dxfId="16951" priority="426" operator="equal">
      <formula>"V"</formula>
    </cfRule>
  </conditionalFormatting>
  <conditionalFormatting sqref="F47:F49">
    <cfRule type="cellIs" dxfId="16950" priority="425" stopIfTrue="1" operator="equal">
      <formula>0</formula>
    </cfRule>
  </conditionalFormatting>
  <conditionalFormatting sqref="F47:F49">
    <cfRule type="cellIs" dxfId="16949" priority="424" stopIfTrue="1" operator="equal">
      <formula>0</formula>
    </cfRule>
  </conditionalFormatting>
  <conditionalFormatting sqref="F47:F49">
    <cfRule type="cellIs" dxfId="16948" priority="423" stopIfTrue="1" operator="equal">
      <formula>0</formula>
    </cfRule>
  </conditionalFormatting>
  <conditionalFormatting sqref="F47:F49">
    <cfRule type="cellIs" dxfId="16947" priority="422" stopIfTrue="1" operator="equal">
      <formula>0</formula>
    </cfRule>
  </conditionalFormatting>
  <conditionalFormatting sqref="F47:F49">
    <cfRule type="cellIs" dxfId="16946" priority="421" stopIfTrue="1" operator="equal">
      <formula>0</formula>
    </cfRule>
  </conditionalFormatting>
  <conditionalFormatting sqref="F47:F49">
    <cfRule type="cellIs" dxfId="16945" priority="420" stopIfTrue="1" operator="equal">
      <formula>0</formula>
    </cfRule>
  </conditionalFormatting>
  <conditionalFormatting sqref="F47:F49">
    <cfRule type="cellIs" dxfId="16944" priority="419" stopIfTrue="1" operator="equal">
      <formula>0</formula>
    </cfRule>
  </conditionalFormatting>
  <conditionalFormatting sqref="F47:F49">
    <cfRule type="cellIs" dxfId="16943" priority="418" stopIfTrue="1" operator="equal">
      <formula>0</formula>
    </cfRule>
  </conditionalFormatting>
  <conditionalFormatting sqref="F47:F49">
    <cfRule type="cellIs" dxfId="16942" priority="417" stopIfTrue="1" operator="equal">
      <formula>0</formula>
    </cfRule>
  </conditionalFormatting>
  <conditionalFormatting sqref="F47:F49">
    <cfRule type="cellIs" dxfId="16941" priority="416" stopIfTrue="1" operator="equal">
      <formula>0</formula>
    </cfRule>
  </conditionalFormatting>
  <conditionalFormatting sqref="F47:F49">
    <cfRule type="cellIs" dxfId="16940" priority="415" stopIfTrue="1" operator="equal">
      <formula>0</formula>
    </cfRule>
  </conditionalFormatting>
  <conditionalFormatting sqref="F47:F49">
    <cfRule type="cellIs" dxfId="16939" priority="414" stopIfTrue="1" operator="equal">
      <formula>0</formula>
    </cfRule>
  </conditionalFormatting>
  <conditionalFormatting sqref="F47:F49">
    <cfRule type="cellIs" dxfId="16938" priority="413" stopIfTrue="1" operator="equal">
      <formula>0</formula>
    </cfRule>
  </conditionalFormatting>
  <conditionalFormatting sqref="F47:F49">
    <cfRule type="cellIs" dxfId="16937" priority="412" stopIfTrue="1" operator="equal">
      <formula>0</formula>
    </cfRule>
  </conditionalFormatting>
  <conditionalFormatting sqref="F47:F49">
    <cfRule type="cellIs" dxfId="16936" priority="411" stopIfTrue="1" operator="equal">
      <formula>0</formula>
    </cfRule>
  </conditionalFormatting>
  <conditionalFormatting sqref="F47:F49">
    <cfRule type="cellIs" dxfId="16935" priority="410" stopIfTrue="1" operator="equal">
      <formula>0</formula>
    </cfRule>
  </conditionalFormatting>
  <conditionalFormatting sqref="F47:F49">
    <cfRule type="cellIs" dxfId="16934" priority="409" stopIfTrue="1" operator="equal">
      <formula>0</formula>
    </cfRule>
  </conditionalFormatting>
  <conditionalFormatting sqref="F47:F49">
    <cfRule type="cellIs" dxfId="16933" priority="408" stopIfTrue="1" operator="equal">
      <formula>0</formula>
    </cfRule>
  </conditionalFormatting>
  <conditionalFormatting sqref="F47:F49">
    <cfRule type="cellIs" dxfId="16932" priority="407" stopIfTrue="1" operator="equal">
      <formula>0</formula>
    </cfRule>
  </conditionalFormatting>
  <conditionalFormatting sqref="F47:F49">
    <cfRule type="cellIs" dxfId="16931" priority="406" stopIfTrue="1" operator="equal">
      <formula>0</formula>
    </cfRule>
  </conditionalFormatting>
  <conditionalFormatting sqref="F47:F49">
    <cfRule type="cellIs" dxfId="16930" priority="405" stopIfTrue="1" operator="equal">
      <formula>0</formula>
    </cfRule>
  </conditionalFormatting>
  <conditionalFormatting sqref="F47:F49">
    <cfRule type="cellIs" dxfId="16929" priority="404" stopIfTrue="1" operator="equal">
      <formula>0</formula>
    </cfRule>
  </conditionalFormatting>
  <conditionalFormatting sqref="F47:F49">
    <cfRule type="cellIs" dxfId="16928" priority="403" stopIfTrue="1" operator="equal">
      <formula>0</formula>
    </cfRule>
  </conditionalFormatting>
  <conditionalFormatting sqref="F47:F49">
    <cfRule type="cellIs" dxfId="16927" priority="402" stopIfTrue="1" operator="equal">
      <formula>0</formula>
    </cfRule>
  </conditionalFormatting>
  <conditionalFormatting sqref="F47:F49">
    <cfRule type="cellIs" dxfId="16926" priority="401" operator="equal">
      <formula>"V"</formula>
    </cfRule>
  </conditionalFormatting>
  <conditionalFormatting sqref="AG15">
    <cfRule type="containsText" dxfId="16925" priority="390" operator="containsText" text="21">
      <formula>NOT(ISERROR(SEARCH("21",AG15)))</formula>
    </cfRule>
    <cfRule type="cellIs" dxfId="16924" priority="391" operator="equal">
      <formula>"F"</formula>
    </cfRule>
    <cfRule type="containsText" dxfId="16923" priority="392" operator="containsText" text="CA">
      <formula>NOT(ISERROR(SEARCH("CA",AG15)))</formula>
    </cfRule>
    <cfRule type="cellIs" dxfId="16922" priority="393" operator="equal">
      <formula>"LD"</formula>
    </cfRule>
    <cfRule type="containsText" dxfId="16921" priority="394" operator="containsText" text="V">
      <formula>NOT(ISERROR(SEARCH("V",AG15)))</formula>
    </cfRule>
    <cfRule type="containsText" dxfId="16920" priority="395" operator="containsText" text="P">
      <formula>NOT(ISERROR(SEARCH("P",AG15)))</formula>
    </cfRule>
    <cfRule type="cellIs" dxfId="16919" priority="396" operator="equal">
      <formula>"LL"</formula>
    </cfRule>
    <cfRule type="cellIs" dxfId="16918" priority="397" operator="equal">
      <formula>"AT"</formula>
    </cfRule>
    <cfRule type="containsText" dxfId="16917" priority="398" operator="containsText" text="B">
      <formula>NOT(ISERROR(SEARCH("B",AG15)))</formula>
    </cfRule>
    <cfRule type="cellIs" dxfId="16916" priority="399" operator="equal">
      <formula>"L"</formula>
    </cfRule>
    <cfRule type="containsText" dxfId="16915" priority="400" operator="containsText" text="N">
      <formula>NOT(ISERROR(SEARCH("N",AG15)))</formula>
    </cfRule>
  </conditionalFormatting>
  <conditionalFormatting sqref="AA46">
    <cfRule type="containsText" dxfId="16914" priority="379" operator="containsText" text="21">
      <formula>NOT(ISERROR(SEARCH("21",AA46)))</formula>
    </cfRule>
    <cfRule type="cellIs" dxfId="16913" priority="380" operator="equal">
      <formula>"F"</formula>
    </cfRule>
    <cfRule type="containsText" dxfId="16912" priority="381" operator="containsText" text="CA">
      <formula>NOT(ISERROR(SEARCH("CA",AA46)))</formula>
    </cfRule>
    <cfRule type="cellIs" dxfId="16911" priority="382" operator="equal">
      <formula>"LD"</formula>
    </cfRule>
    <cfRule type="containsText" dxfId="16910" priority="383" operator="containsText" text="V">
      <formula>NOT(ISERROR(SEARCH("V",AA46)))</formula>
    </cfRule>
    <cfRule type="containsText" dxfId="16909" priority="384" operator="containsText" text="P">
      <formula>NOT(ISERROR(SEARCH("P",AA46)))</formula>
    </cfRule>
    <cfRule type="cellIs" dxfId="16908" priority="385" operator="equal">
      <formula>"LL"</formula>
    </cfRule>
    <cfRule type="cellIs" dxfId="16907" priority="386" operator="equal">
      <formula>"AT"</formula>
    </cfRule>
    <cfRule type="containsText" dxfId="16906" priority="387" operator="containsText" text="B">
      <formula>NOT(ISERROR(SEARCH("B",AA46)))</formula>
    </cfRule>
    <cfRule type="cellIs" dxfId="16905" priority="388" operator="equal">
      <formula>"L"</formula>
    </cfRule>
    <cfRule type="containsText" dxfId="16904" priority="389" operator="containsText" text="N">
      <formula>NOT(ISERROR(SEARCH("N",AA46)))</formula>
    </cfRule>
  </conditionalFormatting>
  <conditionalFormatting sqref="F50">
    <cfRule type="cellIs" dxfId="16903" priority="367" stopIfTrue="1" operator="equal">
      <formula>0</formula>
    </cfRule>
  </conditionalFormatting>
  <conditionalFormatting sqref="F50">
    <cfRule type="cellIs" dxfId="16902" priority="366" stopIfTrue="1" operator="equal">
      <formula>0</formula>
    </cfRule>
  </conditionalFormatting>
  <conditionalFormatting sqref="F50">
    <cfRule type="cellIs" dxfId="16901" priority="365" stopIfTrue="1" operator="equal">
      <formula>0</formula>
    </cfRule>
  </conditionalFormatting>
  <conditionalFormatting sqref="F50">
    <cfRule type="cellIs" dxfId="16900" priority="364" stopIfTrue="1" operator="equal">
      <formula>0</formula>
    </cfRule>
  </conditionalFormatting>
  <conditionalFormatting sqref="F50">
    <cfRule type="cellIs" dxfId="16899" priority="363" stopIfTrue="1" operator="equal">
      <formula>0</formula>
    </cfRule>
  </conditionalFormatting>
  <conditionalFormatting sqref="F50">
    <cfRule type="cellIs" dxfId="16898" priority="362" stopIfTrue="1" operator="equal">
      <formula>0</formula>
    </cfRule>
  </conditionalFormatting>
  <conditionalFormatting sqref="F50">
    <cfRule type="cellIs" dxfId="16897" priority="361" stopIfTrue="1" operator="equal">
      <formula>0</formula>
    </cfRule>
  </conditionalFormatting>
  <conditionalFormatting sqref="F50">
    <cfRule type="cellIs" dxfId="16896" priority="360" stopIfTrue="1" operator="equal">
      <formula>0</formula>
    </cfRule>
  </conditionalFormatting>
  <conditionalFormatting sqref="F50">
    <cfRule type="cellIs" dxfId="16895" priority="359" stopIfTrue="1" operator="equal">
      <formula>0</formula>
    </cfRule>
  </conditionalFormatting>
  <conditionalFormatting sqref="F50">
    <cfRule type="cellIs" dxfId="16894" priority="358" stopIfTrue="1" operator="equal">
      <formula>0</formula>
    </cfRule>
  </conditionalFormatting>
  <conditionalFormatting sqref="F50">
    <cfRule type="cellIs" dxfId="16893" priority="357" stopIfTrue="1" operator="equal">
      <formula>0</formula>
    </cfRule>
  </conditionalFormatting>
  <conditionalFormatting sqref="F50">
    <cfRule type="cellIs" dxfId="16892" priority="356" stopIfTrue="1" operator="equal">
      <formula>0</formula>
    </cfRule>
  </conditionalFormatting>
  <conditionalFormatting sqref="F50">
    <cfRule type="cellIs" dxfId="16891" priority="355" stopIfTrue="1" operator="equal">
      <formula>0</formula>
    </cfRule>
  </conditionalFormatting>
  <conditionalFormatting sqref="F50">
    <cfRule type="cellIs" dxfId="16890" priority="354" stopIfTrue="1" operator="equal">
      <formula>0</formula>
    </cfRule>
  </conditionalFormatting>
  <conditionalFormatting sqref="F50">
    <cfRule type="cellIs" dxfId="16889" priority="353" stopIfTrue="1" operator="equal">
      <formula>0</formula>
    </cfRule>
  </conditionalFormatting>
  <conditionalFormatting sqref="F50">
    <cfRule type="cellIs" dxfId="16888" priority="352" stopIfTrue="1" operator="equal">
      <formula>0</formula>
    </cfRule>
  </conditionalFormatting>
  <conditionalFormatting sqref="F50">
    <cfRule type="cellIs" dxfId="16887" priority="351" stopIfTrue="1" operator="equal">
      <formula>0</formula>
    </cfRule>
  </conditionalFormatting>
  <conditionalFormatting sqref="F50">
    <cfRule type="cellIs" dxfId="16886" priority="350" stopIfTrue="1" operator="equal">
      <formula>0</formula>
    </cfRule>
  </conditionalFormatting>
  <conditionalFormatting sqref="F50">
    <cfRule type="cellIs" dxfId="16885" priority="349" stopIfTrue="1" operator="equal">
      <formula>0</formula>
    </cfRule>
  </conditionalFormatting>
  <conditionalFormatting sqref="F50">
    <cfRule type="cellIs" dxfId="16884" priority="348" stopIfTrue="1" operator="equal">
      <formula>0</formula>
    </cfRule>
  </conditionalFormatting>
  <conditionalFormatting sqref="F50">
    <cfRule type="cellIs" dxfId="16883" priority="347" stopIfTrue="1" operator="equal">
      <formula>0</formula>
    </cfRule>
  </conditionalFormatting>
  <conditionalFormatting sqref="F50">
    <cfRule type="cellIs" dxfId="16882" priority="346" stopIfTrue="1" operator="equal">
      <formula>0</formula>
    </cfRule>
  </conditionalFormatting>
  <conditionalFormatting sqref="F50">
    <cfRule type="cellIs" dxfId="16881" priority="345" stopIfTrue="1" operator="equal">
      <formula>0</formula>
    </cfRule>
  </conditionalFormatting>
  <conditionalFormatting sqref="F50">
    <cfRule type="cellIs" dxfId="16880" priority="344" stopIfTrue="1" operator="equal">
      <formula>0</formula>
    </cfRule>
  </conditionalFormatting>
  <conditionalFormatting sqref="F50">
    <cfRule type="cellIs" dxfId="16879" priority="343" operator="equal">
      <formula>"V"</formula>
    </cfRule>
  </conditionalFormatting>
  <conditionalFormatting sqref="W49:Z49">
    <cfRule type="containsText" dxfId="16878" priority="332" operator="containsText" text="21">
      <formula>NOT(ISERROR(SEARCH("21",W49)))</formula>
    </cfRule>
    <cfRule type="cellIs" dxfId="16877" priority="333" operator="equal">
      <formula>"F"</formula>
    </cfRule>
    <cfRule type="containsText" dxfId="16876" priority="334" operator="containsText" text="CA">
      <formula>NOT(ISERROR(SEARCH("CA",W49)))</formula>
    </cfRule>
    <cfRule type="cellIs" dxfId="16875" priority="335" operator="equal">
      <formula>"LD"</formula>
    </cfRule>
    <cfRule type="containsText" dxfId="16874" priority="336" operator="containsText" text="V">
      <formula>NOT(ISERROR(SEARCH("V",W49)))</formula>
    </cfRule>
    <cfRule type="containsText" dxfId="16873" priority="337" operator="containsText" text="P">
      <formula>NOT(ISERROR(SEARCH("P",W49)))</formula>
    </cfRule>
    <cfRule type="cellIs" dxfId="16872" priority="338" operator="equal">
      <formula>"LL"</formula>
    </cfRule>
    <cfRule type="cellIs" dxfId="16871" priority="339" operator="equal">
      <formula>"AT"</formula>
    </cfRule>
    <cfRule type="containsText" dxfId="16870" priority="340" operator="containsText" text="B">
      <formula>NOT(ISERROR(SEARCH("B",W49)))</formula>
    </cfRule>
    <cfRule type="cellIs" dxfId="16869" priority="341" operator="equal">
      <formula>"L"</formula>
    </cfRule>
    <cfRule type="containsText" dxfId="16868" priority="342" operator="containsText" text="N">
      <formula>NOT(ISERROR(SEARCH("N",W49)))</formula>
    </cfRule>
  </conditionalFormatting>
  <conditionalFormatting sqref="AH16">
    <cfRule type="containsText" dxfId="16867" priority="321" operator="containsText" text="21">
      <formula>NOT(ISERROR(SEARCH("21",AH16)))</formula>
    </cfRule>
    <cfRule type="cellIs" dxfId="16866" priority="322" operator="equal">
      <formula>"F"</formula>
    </cfRule>
    <cfRule type="containsText" dxfId="16865" priority="323" operator="containsText" text="CA">
      <formula>NOT(ISERROR(SEARCH("CA",AH16)))</formula>
    </cfRule>
    <cfRule type="cellIs" dxfId="16864" priority="324" operator="equal">
      <formula>"LD"</formula>
    </cfRule>
    <cfRule type="containsText" dxfId="16863" priority="325" operator="containsText" text="V">
      <formula>NOT(ISERROR(SEARCH("V",AH16)))</formula>
    </cfRule>
    <cfRule type="containsText" dxfId="16862" priority="326" operator="containsText" text="P">
      <formula>NOT(ISERROR(SEARCH("P",AH16)))</formula>
    </cfRule>
    <cfRule type="cellIs" dxfId="16861" priority="327" operator="equal">
      <formula>"LL"</formula>
    </cfRule>
    <cfRule type="cellIs" dxfId="16860" priority="328" operator="equal">
      <formula>"AT"</formula>
    </cfRule>
    <cfRule type="containsText" dxfId="16859" priority="329" operator="containsText" text="B">
      <formula>NOT(ISERROR(SEARCH("B",AH16)))</formula>
    </cfRule>
    <cfRule type="cellIs" dxfId="16858" priority="330" operator="equal">
      <formula>"L"</formula>
    </cfRule>
    <cfRule type="containsText" dxfId="16857" priority="331" operator="containsText" text="N">
      <formula>NOT(ISERROR(SEARCH("N",AH16)))</formula>
    </cfRule>
  </conditionalFormatting>
  <conditionalFormatting sqref="F52">
    <cfRule type="cellIs" dxfId="16856" priority="295" stopIfTrue="1" operator="equal">
      <formula>0</formula>
    </cfRule>
  </conditionalFormatting>
  <conditionalFormatting sqref="F52">
    <cfRule type="cellIs" dxfId="16855" priority="294" stopIfTrue="1" operator="equal">
      <formula>0</formula>
    </cfRule>
  </conditionalFormatting>
  <conditionalFormatting sqref="F52">
    <cfRule type="cellIs" dxfId="16854" priority="293" stopIfTrue="1" operator="equal">
      <formula>0</formula>
    </cfRule>
  </conditionalFormatting>
  <conditionalFormatting sqref="F52">
    <cfRule type="cellIs" dxfId="16853" priority="292" stopIfTrue="1" operator="equal">
      <formula>0</formula>
    </cfRule>
  </conditionalFormatting>
  <conditionalFormatting sqref="F52">
    <cfRule type="cellIs" dxfId="16852" priority="291" stopIfTrue="1" operator="equal">
      <formula>0</formula>
    </cfRule>
  </conditionalFormatting>
  <conditionalFormatting sqref="F52">
    <cfRule type="cellIs" dxfId="16851" priority="290" stopIfTrue="1" operator="equal">
      <formula>0</formula>
    </cfRule>
  </conditionalFormatting>
  <conditionalFormatting sqref="F52">
    <cfRule type="cellIs" dxfId="16850" priority="289" stopIfTrue="1" operator="equal">
      <formula>0</formula>
    </cfRule>
  </conditionalFormatting>
  <conditionalFormatting sqref="F52">
    <cfRule type="cellIs" dxfId="16849" priority="288" stopIfTrue="1" operator="equal">
      <formula>0</formula>
    </cfRule>
  </conditionalFormatting>
  <conditionalFormatting sqref="F52">
    <cfRule type="cellIs" dxfId="16848" priority="287" stopIfTrue="1" operator="equal">
      <formula>0</formula>
    </cfRule>
  </conditionalFormatting>
  <conditionalFormatting sqref="F52">
    <cfRule type="cellIs" dxfId="16847" priority="286" stopIfTrue="1" operator="equal">
      <formula>0</formula>
    </cfRule>
  </conditionalFormatting>
  <conditionalFormatting sqref="F52">
    <cfRule type="cellIs" dxfId="16846" priority="285" stopIfTrue="1" operator="equal">
      <formula>0</formula>
    </cfRule>
  </conditionalFormatting>
  <conditionalFormatting sqref="F52">
    <cfRule type="cellIs" dxfId="16845" priority="284" stopIfTrue="1" operator="equal">
      <formula>0</formula>
    </cfRule>
  </conditionalFormatting>
  <conditionalFormatting sqref="F52">
    <cfRule type="cellIs" dxfId="16844" priority="283" stopIfTrue="1" operator="equal">
      <formula>0</formula>
    </cfRule>
  </conditionalFormatting>
  <conditionalFormatting sqref="F52">
    <cfRule type="cellIs" dxfId="16843" priority="282" stopIfTrue="1" operator="equal">
      <formula>0</formula>
    </cfRule>
  </conditionalFormatting>
  <conditionalFormatting sqref="F52">
    <cfRule type="cellIs" dxfId="16842" priority="281" stopIfTrue="1" operator="equal">
      <formula>0</formula>
    </cfRule>
  </conditionalFormatting>
  <conditionalFormatting sqref="F52">
    <cfRule type="cellIs" dxfId="16841" priority="280" stopIfTrue="1" operator="equal">
      <formula>0</formula>
    </cfRule>
  </conditionalFormatting>
  <conditionalFormatting sqref="F52">
    <cfRule type="cellIs" dxfId="16840" priority="279" stopIfTrue="1" operator="equal">
      <formula>0</formula>
    </cfRule>
  </conditionalFormatting>
  <conditionalFormatting sqref="F52">
    <cfRule type="cellIs" dxfId="16839" priority="278" stopIfTrue="1" operator="equal">
      <formula>0</formula>
    </cfRule>
  </conditionalFormatting>
  <conditionalFormatting sqref="F52">
    <cfRule type="cellIs" dxfId="16838" priority="277" stopIfTrue="1" operator="equal">
      <formula>0</formula>
    </cfRule>
  </conditionalFormatting>
  <conditionalFormatting sqref="F52">
    <cfRule type="cellIs" dxfId="16837" priority="276" stopIfTrue="1" operator="equal">
      <formula>0</formula>
    </cfRule>
  </conditionalFormatting>
  <conditionalFormatting sqref="F52">
    <cfRule type="cellIs" dxfId="16836" priority="275" stopIfTrue="1" operator="equal">
      <formula>0</formula>
    </cfRule>
  </conditionalFormatting>
  <conditionalFormatting sqref="F52">
    <cfRule type="cellIs" dxfId="16835" priority="274" stopIfTrue="1" operator="equal">
      <formula>0</formula>
    </cfRule>
  </conditionalFormatting>
  <conditionalFormatting sqref="F52">
    <cfRule type="cellIs" dxfId="16834" priority="273" stopIfTrue="1" operator="equal">
      <formula>0</formula>
    </cfRule>
  </conditionalFormatting>
  <conditionalFormatting sqref="F52">
    <cfRule type="cellIs" dxfId="16833" priority="272" stopIfTrue="1" operator="equal">
      <formula>0</formula>
    </cfRule>
  </conditionalFormatting>
  <conditionalFormatting sqref="F52">
    <cfRule type="cellIs" dxfId="16832" priority="271" operator="equal">
      <formula>"V"</formula>
    </cfRule>
  </conditionalFormatting>
  <conditionalFormatting sqref="F53">
    <cfRule type="cellIs" dxfId="16831" priority="270" stopIfTrue="1" operator="equal">
      <formula>0</formula>
    </cfRule>
  </conditionalFormatting>
  <conditionalFormatting sqref="F53">
    <cfRule type="cellIs" dxfId="16830" priority="269" stopIfTrue="1" operator="equal">
      <formula>0</formula>
    </cfRule>
  </conditionalFormatting>
  <conditionalFormatting sqref="F53">
    <cfRule type="cellIs" dxfId="16829" priority="268" stopIfTrue="1" operator="equal">
      <formula>0</formula>
    </cfRule>
  </conditionalFormatting>
  <conditionalFormatting sqref="F53">
    <cfRule type="cellIs" dxfId="16828" priority="267" stopIfTrue="1" operator="equal">
      <formula>0</formula>
    </cfRule>
  </conditionalFormatting>
  <conditionalFormatting sqref="F53">
    <cfRule type="cellIs" dxfId="16827" priority="266" stopIfTrue="1" operator="equal">
      <formula>0</formula>
    </cfRule>
  </conditionalFormatting>
  <conditionalFormatting sqref="F53">
    <cfRule type="cellIs" dxfId="16826" priority="265" stopIfTrue="1" operator="equal">
      <formula>0</formula>
    </cfRule>
  </conditionalFormatting>
  <conditionalFormatting sqref="F53">
    <cfRule type="cellIs" dxfId="16825" priority="264" stopIfTrue="1" operator="equal">
      <formula>0</formula>
    </cfRule>
  </conditionalFormatting>
  <conditionalFormatting sqref="F53">
    <cfRule type="cellIs" dxfId="16824" priority="263" stopIfTrue="1" operator="equal">
      <formula>0</formula>
    </cfRule>
  </conditionalFormatting>
  <conditionalFormatting sqref="F53">
    <cfRule type="cellIs" dxfId="16823" priority="262" stopIfTrue="1" operator="equal">
      <formula>0</formula>
    </cfRule>
  </conditionalFormatting>
  <conditionalFormatting sqref="F53">
    <cfRule type="cellIs" dxfId="16822" priority="261" stopIfTrue="1" operator="equal">
      <formula>0</formula>
    </cfRule>
  </conditionalFormatting>
  <conditionalFormatting sqref="F53">
    <cfRule type="cellIs" dxfId="16821" priority="260" stopIfTrue="1" operator="equal">
      <formula>0</formula>
    </cfRule>
  </conditionalFormatting>
  <conditionalFormatting sqref="F53">
    <cfRule type="cellIs" dxfId="16820" priority="259" stopIfTrue="1" operator="equal">
      <formula>0</formula>
    </cfRule>
  </conditionalFormatting>
  <conditionalFormatting sqref="F53">
    <cfRule type="cellIs" dxfId="16819" priority="258" stopIfTrue="1" operator="equal">
      <formula>0</formula>
    </cfRule>
  </conditionalFormatting>
  <conditionalFormatting sqref="F53">
    <cfRule type="cellIs" dxfId="16818" priority="257" stopIfTrue="1" operator="equal">
      <formula>0</formula>
    </cfRule>
  </conditionalFormatting>
  <conditionalFormatting sqref="F53">
    <cfRule type="cellIs" dxfId="16817" priority="256" stopIfTrue="1" operator="equal">
      <formula>0</formula>
    </cfRule>
  </conditionalFormatting>
  <conditionalFormatting sqref="F53">
    <cfRule type="cellIs" dxfId="16816" priority="255" stopIfTrue="1" operator="equal">
      <formula>0</formula>
    </cfRule>
  </conditionalFormatting>
  <conditionalFormatting sqref="F53">
    <cfRule type="cellIs" dxfId="16815" priority="254" stopIfTrue="1" operator="equal">
      <formula>0</formula>
    </cfRule>
  </conditionalFormatting>
  <conditionalFormatting sqref="F53">
    <cfRule type="cellIs" dxfId="16814" priority="253" stopIfTrue="1" operator="equal">
      <formula>0</formula>
    </cfRule>
  </conditionalFormatting>
  <conditionalFormatting sqref="F53">
    <cfRule type="cellIs" dxfId="16813" priority="252" stopIfTrue="1" operator="equal">
      <formula>0</formula>
    </cfRule>
  </conditionalFormatting>
  <conditionalFormatting sqref="F53">
    <cfRule type="cellIs" dxfId="16812" priority="251" stopIfTrue="1" operator="equal">
      <formula>0</formula>
    </cfRule>
  </conditionalFormatting>
  <conditionalFormatting sqref="F53">
    <cfRule type="cellIs" dxfId="16811" priority="250" stopIfTrue="1" operator="equal">
      <formula>0</formula>
    </cfRule>
  </conditionalFormatting>
  <conditionalFormatting sqref="F53">
    <cfRule type="cellIs" dxfId="16810" priority="249" stopIfTrue="1" operator="equal">
      <formula>0</formula>
    </cfRule>
  </conditionalFormatting>
  <conditionalFormatting sqref="F53">
    <cfRule type="cellIs" dxfId="16809" priority="248" stopIfTrue="1" operator="equal">
      <formula>0</formula>
    </cfRule>
  </conditionalFormatting>
  <conditionalFormatting sqref="F53">
    <cfRule type="cellIs" dxfId="16808" priority="247" stopIfTrue="1" operator="equal">
      <formula>0</formula>
    </cfRule>
  </conditionalFormatting>
  <conditionalFormatting sqref="F53">
    <cfRule type="cellIs" dxfId="16807" priority="246" operator="equal">
      <formula>"V"</formula>
    </cfRule>
  </conditionalFormatting>
  <conditionalFormatting sqref="F54">
    <cfRule type="cellIs" dxfId="16806" priority="245" stopIfTrue="1" operator="equal">
      <formula>0</formula>
    </cfRule>
  </conditionalFormatting>
  <conditionalFormatting sqref="F54">
    <cfRule type="cellIs" dxfId="16805" priority="244" stopIfTrue="1" operator="equal">
      <formula>0</formula>
    </cfRule>
  </conditionalFormatting>
  <conditionalFormatting sqref="F54">
    <cfRule type="cellIs" dxfId="16804" priority="243" stopIfTrue="1" operator="equal">
      <formula>0</formula>
    </cfRule>
  </conditionalFormatting>
  <conditionalFormatting sqref="F54">
    <cfRule type="cellIs" dxfId="16803" priority="242" stopIfTrue="1" operator="equal">
      <formula>0</formula>
    </cfRule>
  </conditionalFormatting>
  <conditionalFormatting sqref="F54">
    <cfRule type="cellIs" dxfId="16802" priority="241" stopIfTrue="1" operator="equal">
      <formula>0</formula>
    </cfRule>
  </conditionalFormatting>
  <conditionalFormatting sqref="F54">
    <cfRule type="cellIs" dxfId="16801" priority="240" stopIfTrue="1" operator="equal">
      <formula>0</formula>
    </cfRule>
  </conditionalFormatting>
  <conditionalFormatting sqref="F54">
    <cfRule type="cellIs" dxfId="16800" priority="239" stopIfTrue="1" operator="equal">
      <formula>0</formula>
    </cfRule>
  </conditionalFormatting>
  <conditionalFormatting sqref="F54">
    <cfRule type="cellIs" dxfId="16799" priority="238" stopIfTrue="1" operator="equal">
      <formula>0</formula>
    </cfRule>
  </conditionalFormatting>
  <conditionalFormatting sqref="F54">
    <cfRule type="cellIs" dxfId="16798" priority="237" stopIfTrue="1" operator="equal">
      <formula>0</formula>
    </cfRule>
  </conditionalFormatting>
  <conditionalFormatting sqref="F54">
    <cfRule type="cellIs" dxfId="16797" priority="236" stopIfTrue="1" operator="equal">
      <formula>0</formula>
    </cfRule>
  </conditionalFormatting>
  <conditionalFormatting sqref="F54">
    <cfRule type="cellIs" dxfId="16796" priority="235" stopIfTrue="1" operator="equal">
      <formula>0</formula>
    </cfRule>
  </conditionalFormatting>
  <conditionalFormatting sqref="F54">
    <cfRule type="cellIs" dxfId="16795" priority="234" stopIfTrue="1" operator="equal">
      <formula>0</formula>
    </cfRule>
  </conditionalFormatting>
  <conditionalFormatting sqref="F54">
    <cfRule type="cellIs" dxfId="16794" priority="233" stopIfTrue="1" operator="equal">
      <formula>0</formula>
    </cfRule>
  </conditionalFormatting>
  <conditionalFormatting sqref="F54">
    <cfRule type="cellIs" dxfId="16793" priority="232" stopIfTrue="1" operator="equal">
      <formula>0</formula>
    </cfRule>
  </conditionalFormatting>
  <conditionalFormatting sqref="F54">
    <cfRule type="cellIs" dxfId="16792" priority="231" stopIfTrue="1" operator="equal">
      <formula>0</formula>
    </cfRule>
  </conditionalFormatting>
  <conditionalFormatting sqref="F54">
    <cfRule type="cellIs" dxfId="16791" priority="230" stopIfTrue="1" operator="equal">
      <formula>0</formula>
    </cfRule>
  </conditionalFormatting>
  <conditionalFormatting sqref="F54">
    <cfRule type="cellIs" dxfId="16790" priority="229" stopIfTrue="1" operator="equal">
      <formula>0</formula>
    </cfRule>
  </conditionalFormatting>
  <conditionalFormatting sqref="F54">
    <cfRule type="cellIs" dxfId="16789" priority="228" stopIfTrue="1" operator="equal">
      <formula>0</formula>
    </cfRule>
  </conditionalFormatting>
  <conditionalFormatting sqref="F54">
    <cfRule type="cellIs" dxfId="16788" priority="227" stopIfTrue="1" operator="equal">
      <formula>0</formula>
    </cfRule>
  </conditionalFormatting>
  <conditionalFormatting sqref="F54">
    <cfRule type="cellIs" dxfId="16787" priority="226" stopIfTrue="1" operator="equal">
      <formula>0</formula>
    </cfRule>
  </conditionalFormatting>
  <conditionalFormatting sqref="F54">
    <cfRule type="cellIs" dxfId="16786" priority="225" stopIfTrue="1" operator="equal">
      <formula>0</formula>
    </cfRule>
  </conditionalFormatting>
  <conditionalFormatting sqref="F54">
    <cfRule type="cellIs" dxfId="16785" priority="224" stopIfTrue="1" operator="equal">
      <formula>0</formula>
    </cfRule>
  </conditionalFormatting>
  <conditionalFormatting sqref="F54">
    <cfRule type="cellIs" dxfId="16784" priority="223" stopIfTrue="1" operator="equal">
      <formula>0</formula>
    </cfRule>
  </conditionalFormatting>
  <conditionalFormatting sqref="F54">
    <cfRule type="cellIs" dxfId="16783" priority="222" stopIfTrue="1" operator="equal">
      <formula>0</formula>
    </cfRule>
  </conditionalFormatting>
  <conditionalFormatting sqref="F54">
    <cfRule type="cellIs" dxfId="16782" priority="221" operator="equal">
      <formula>"V"</formula>
    </cfRule>
  </conditionalFormatting>
  <conditionalFormatting sqref="F52">
    <cfRule type="cellIs" dxfId="16781" priority="195" stopIfTrue="1" operator="equal">
      <formula>0</formula>
    </cfRule>
  </conditionalFormatting>
  <conditionalFormatting sqref="F52">
    <cfRule type="cellIs" dxfId="16780" priority="194" stopIfTrue="1" operator="equal">
      <formula>0</formula>
    </cfRule>
  </conditionalFormatting>
  <conditionalFormatting sqref="F52">
    <cfRule type="cellIs" dxfId="16779" priority="193" stopIfTrue="1" operator="equal">
      <formula>0</formula>
    </cfRule>
  </conditionalFormatting>
  <conditionalFormatting sqref="F52">
    <cfRule type="cellIs" dxfId="16778" priority="192" stopIfTrue="1" operator="equal">
      <formula>0</formula>
    </cfRule>
  </conditionalFormatting>
  <conditionalFormatting sqref="F52">
    <cfRule type="cellIs" dxfId="16777" priority="191" stopIfTrue="1" operator="equal">
      <formula>0</formula>
    </cfRule>
  </conditionalFormatting>
  <conditionalFormatting sqref="F52">
    <cfRule type="cellIs" dxfId="16776" priority="190" stopIfTrue="1" operator="equal">
      <formula>0</formula>
    </cfRule>
  </conditionalFormatting>
  <conditionalFormatting sqref="F52">
    <cfRule type="cellIs" dxfId="16775" priority="189" stopIfTrue="1" operator="equal">
      <formula>0</formula>
    </cfRule>
  </conditionalFormatting>
  <conditionalFormatting sqref="F52">
    <cfRule type="cellIs" dxfId="16774" priority="188" stopIfTrue="1" operator="equal">
      <formula>0</formula>
    </cfRule>
  </conditionalFormatting>
  <conditionalFormatting sqref="F52">
    <cfRule type="cellIs" dxfId="16773" priority="187" stopIfTrue="1" operator="equal">
      <formula>0</formula>
    </cfRule>
  </conditionalFormatting>
  <conditionalFormatting sqref="F52">
    <cfRule type="cellIs" dxfId="16772" priority="186" stopIfTrue="1" operator="equal">
      <formula>0</formula>
    </cfRule>
  </conditionalFormatting>
  <conditionalFormatting sqref="F52">
    <cfRule type="cellIs" dxfId="16771" priority="185" stopIfTrue="1" operator="equal">
      <formula>0</formula>
    </cfRule>
  </conditionalFormatting>
  <conditionalFormatting sqref="F52">
    <cfRule type="cellIs" dxfId="16770" priority="184" stopIfTrue="1" operator="equal">
      <formula>0</formula>
    </cfRule>
  </conditionalFormatting>
  <conditionalFormatting sqref="F52">
    <cfRule type="cellIs" dxfId="16769" priority="183" stopIfTrue="1" operator="equal">
      <formula>0</formula>
    </cfRule>
  </conditionalFormatting>
  <conditionalFormatting sqref="F52">
    <cfRule type="cellIs" dxfId="16768" priority="182" stopIfTrue="1" operator="equal">
      <formula>0</formula>
    </cfRule>
  </conditionalFormatting>
  <conditionalFormatting sqref="F52">
    <cfRule type="cellIs" dxfId="16767" priority="181" stopIfTrue="1" operator="equal">
      <formula>0</formula>
    </cfRule>
  </conditionalFormatting>
  <conditionalFormatting sqref="F52">
    <cfRule type="cellIs" dxfId="16766" priority="180" stopIfTrue="1" operator="equal">
      <formula>0</formula>
    </cfRule>
  </conditionalFormatting>
  <conditionalFormatting sqref="F52">
    <cfRule type="cellIs" dxfId="16765" priority="179" stopIfTrue="1" operator="equal">
      <formula>0</formula>
    </cfRule>
  </conditionalFormatting>
  <conditionalFormatting sqref="F52">
    <cfRule type="cellIs" dxfId="16764" priority="178" stopIfTrue="1" operator="equal">
      <formula>0</formula>
    </cfRule>
  </conditionalFormatting>
  <conditionalFormatting sqref="F52">
    <cfRule type="cellIs" dxfId="16763" priority="177" stopIfTrue="1" operator="equal">
      <formula>0</formula>
    </cfRule>
  </conditionalFormatting>
  <conditionalFormatting sqref="F52">
    <cfRule type="cellIs" dxfId="16762" priority="176" stopIfTrue="1" operator="equal">
      <formula>0</formula>
    </cfRule>
  </conditionalFormatting>
  <conditionalFormatting sqref="F52">
    <cfRule type="cellIs" dxfId="16761" priority="175" stopIfTrue="1" operator="equal">
      <formula>0</formula>
    </cfRule>
  </conditionalFormatting>
  <conditionalFormatting sqref="F52">
    <cfRule type="cellIs" dxfId="16760" priority="174" stopIfTrue="1" operator="equal">
      <formula>0</formula>
    </cfRule>
  </conditionalFormatting>
  <conditionalFormatting sqref="F52">
    <cfRule type="cellIs" dxfId="16759" priority="173" stopIfTrue="1" operator="equal">
      <formula>0</formula>
    </cfRule>
  </conditionalFormatting>
  <conditionalFormatting sqref="F52">
    <cfRule type="cellIs" dxfId="16758" priority="172" stopIfTrue="1" operator="equal">
      <formula>0</formula>
    </cfRule>
  </conditionalFormatting>
  <conditionalFormatting sqref="F52">
    <cfRule type="cellIs" dxfId="16757" priority="171" operator="equal">
      <formula>"V"</formula>
    </cfRule>
  </conditionalFormatting>
  <conditionalFormatting sqref="F53">
    <cfRule type="cellIs" dxfId="16756" priority="170" stopIfTrue="1" operator="equal">
      <formula>0</formula>
    </cfRule>
  </conditionalFormatting>
  <conditionalFormatting sqref="F53">
    <cfRule type="cellIs" dxfId="16755" priority="169" stopIfTrue="1" operator="equal">
      <formula>0</formula>
    </cfRule>
  </conditionalFormatting>
  <conditionalFormatting sqref="F53">
    <cfRule type="cellIs" dxfId="16754" priority="168" stopIfTrue="1" operator="equal">
      <formula>0</formula>
    </cfRule>
  </conditionalFormatting>
  <conditionalFormatting sqref="F53">
    <cfRule type="cellIs" dxfId="16753" priority="167" stopIfTrue="1" operator="equal">
      <formula>0</formula>
    </cfRule>
  </conditionalFormatting>
  <conditionalFormatting sqref="F53">
    <cfRule type="cellIs" dxfId="16752" priority="166" stopIfTrue="1" operator="equal">
      <formula>0</formula>
    </cfRule>
  </conditionalFormatting>
  <conditionalFormatting sqref="F53">
    <cfRule type="cellIs" dxfId="16751" priority="165" stopIfTrue="1" operator="equal">
      <formula>0</formula>
    </cfRule>
  </conditionalFormatting>
  <conditionalFormatting sqref="F53">
    <cfRule type="cellIs" dxfId="16750" priority="164" stopIfTrue="1" operator="equal">
      <formula>0</formula>
    </cfRule>
  </conditionalFormatting>
  <conditionalFormatting sqref="F53">
    <cfRule type="cellIs" dxfId="16749" priority="163" stopIfTrue="1" operator="equal">
      <formula>0</formula>
    </cfRule>
  </conditionalFormatting>
  <conditionalFormatting sqref="F53">
    <cfRule type="cellIs" dxfId="16748" priority="162" stopIfTrue="1" operator="equal">
      <formula>0</formula>
    </cfRule>
  </conditionalFormatting>
  <conditionalFormatting sqref="F53">
    <cfRule type="cellIs" dxfId="16747" priority="161" stopIfTrue="1" operator="equal">
      <formula>0</formula>
    </cfRule>
  </conditionalFormatting>
  <conditionalFormatting sqref="F53">
    <cfRule type="cellIs" dxfId="16746" priority="160" stopIfTrue="1" operator="equal">
      <formula>0</formula>
    </cfRule>
  </conditionalFormatting>
  <conditionalFormatting sqref="F53">
    <cfRule type="cellIs" dxfId="16745" priority="159" stopIfTrue="1" operator="equal">
      <formula>0</formula>
    </cfRule>
  </conditionalFormatting>
  <conditionalFormatting sqref="F53">
    <cfRule type="cellIs" dxfId="16744" priority="158" stopIfTrue="1" operator="equal">
      <formula>0</formula>
    </cfRule>
  </conditionalFormatting>
  <conditionalFormatting sqref="F53">
    <cfRule type="cellIs" dxfId="16743" priority="157" stopIfTrue="1" operator="equal">
      <formula>0</formula>
    </cfRule>
  </conditionalFormatting>
  <conditionalFormatting sqref="F53">
    <cfRule type="cellIs" dxfId="16742" priority="156" stopIfTrue="1" operator="equal">
      <formula>0</formula>
    </cfRule>
  </conditionalFormatting>
  <conditionalFormatting sqref="F53">
    <cfRule type="cellIs" dxfId="16741" priority="155" stopIfTrue="1" operator="equal">
      <formula>0</formula>
    </cfRule>
  </conditionalFormatting>
  <conditionalFormatting sqref="F53">
    <cfRule type="cellIs" dxfId="16740" priority="154" stopIfTrue="1" operator="equal">
      <formula>0</formula>
    </cfRule>
  </conditionalFormatting>
  <conditionalFormatting sqref="F53">
    <cfRule type="cellIs" dxfId="16739" priority="153" stopIfTrue="1" operator="equal">
      <formula>0</formula>
    </cfRule>
  </conditionalFormatting>
  <conditionalFormatting sqref="F53">
    <cfRule type="cellIs" dxfId="16738" priority="152" stopIfTrue="1" operator="equal">
      <formula>0</formula>
    </cfRule>
  </conditionalFormatting>
  <conditionalFormatting sqref="F53">
    <cfRule type="cellIs" dxfId="16737" priority="151" stopIfTrue="1" operator="equal">
      <formula>0</formula>
    </cfRule>
  </conditionalFormatting>
  <conditionalFormatting sqref="F53">
    <cfRule type="cellIs" dxfId="16736" priority="150" stopIfTrue="1" operator="equal">
      <formula>0</formula>
    </cfRule>
  </conditionalFormatting>
  <conditionalFormatting sqref="F53">
    <cfRule type="cellIs" dxfId="16735" priority="149" stopIfTrue="1" operator="equal">
      <formula>0</formula>
    </cfRule>
  </conditionalFormatting>
  <conditionalFormatting sqref="F53">
    <cfRule type="cellIs" dxfId="16734" priority="148" stopIfTrue="1" operator="equal">
      <formula>0</formula>
    </cfRule>
  </conditionalFormatting>
  <conditionalFormatting sqref="F53">
    <cfRule type="cellIs" dxfId="16733" priority="147" stopIfTrue="1" operator="equal">
      <formula>0</formula>
    </cfRule>
  </conditionalFormatting>
  <conditionalFormatting sqref="F53">
    <cfRule type="cellIs" dxfId="16732" priority="146" operator="equal">
      <formula>"V"</formula>
    </cfRule>
  </conditionalFormatting>
  <conditionalFormatting sqref="F54">
    <cfRule type="cellIs" dxfId="16731" priority="145" stopIfTrue="1" operator="equal">
      <formula>0</formula>
    </cfRule>
  </conditionalFormatting>
  <conditionalFormatting sqref="F54">
    <cfRule type="cellIs" dxfId="16730" priority="144" stopIfTrue="1" operator="equal">
      <formula>0</formula>
    </cfRule>
  </conditionalFormatting>
  <conditionalFormatting sqref="F54">
    <cfRule type="cellIs" dxfId="16729" priority="143" stopIfTrue="1" operator="equal">
      <formula>0</formula>
    </cfRule>
  </conditionalFormatting>
  <conditionalFormatting sqref="F54">
    <cfRule type="cellIs" dxfId="16728" priority="142" stopIfTrue="1" operator="equal">
      <formula>0</formula>
    </cfRule>
  </conditionalFormatting>
  <conditionalFormatting sqref="F54">
    <cfRule type="cellIs" dxfId="16727" priority="141" stopIfTrue="1" operator="equal">
      <formula>0</formula>
    </cfRule>
  </conditionalFormatting>
  <conditionalFormatting sqref="F54">
    <cfRule type="cellIs" dxfId="16726" priority="140" stopIfTrue="1" operator="equal">
      <formula>0</formula>
    </cfRule>
  </conditionalFormatting>
  <conditionalFormatting sqref="F54">
    <cfRule type="cellIs" dxfId="16725" priority="139" stopIfTrue="1" operator="equal">
      <formula>0</formula>
    </cfRule>
  </conditionalFormatting>
  <conditionalFormatting sqref="F54">
    <cfRule type="cellIs" dxfId="16724" priority="138" stopIfTrue="1" operator="equal">
      <formula>0</formula>
    </cfRule>
  </conditionalFormatting>
  <conditionalFormatting sqref="F54">
    <cfRule type="cellIs" dxfId="16723" priority="137" stopIfTrue="1" operator="equal">
      <formula>0</formula>
    </cfRule>
  </conditionalFormatting>
  <conditionalFormatting sqref="F54">
    <cfRule type="cellIs" dxfId="16722" priority="136" stopIfTrue="1" operator="equal">
      <formula>0</formula>
    </cfRule>
  </conditionalFormatting>
  <conditionalFormatting sqref="F54">
    <cfRule type="cellIs" dxfId="16721" priority="135" stopIfTrue="1" operator="equal">
      <formula>0</formula>
    </cfRule>
  </conditionalFormatting>
  <conditionalFormatting sqref="F54">
    <cfRule type="cellIs" dxfId="16720" priority="134" stopIfTrue="1" operator="equal">
      <formula>0</formula>
    </cfRule>
  </conditionalFormatting>
  <conditionalFormatting sqref="F54">
    <cfRule type="cellIs" dxfId="16719" priority="133" stopIfTrue="1" operator="equal">
      <formula>0</formula>
    </cfRule>
  </conditionalFormatting>
  <conditionalFormatting sqref="F54">
    <cfRule type="cellIs" dxfId="16718" priority="132" stopIfTrue="1" operator="equal">
      <formula>0</formula>
    </cfRule>
  </conditionalFormatting>
  <conditionalFormatting sqref="F54">
    <cfRule type="cellIs" dxfId="16717" priority="131" stopIfTrue="1" operator="equal">
      <formula>0</formula>
    </cfRule>
  </conditionalFormatting>
  <conditionalFormatting sqref="F54">
    <cfRule type="cellIs" dxfId="16716" priority="130" stopIfTrue="1" operator="equal">
      <formula>0</formula>
    </cfRule>
  </conditionalFormatting>
  <conditionalFormatting sqref="F54">
    <cfRule type="cellIs" dxfId="16715" priority="129" stopIfTrue="1" operator="equal">
      <formula>0</formula>
    </cfRule>
  </conditionalFormatting>
  <conditionalFormatting sqref="F54">
    <cfRule type="cellIs" dxfId="16714" priority="128" stopIfTrue="1" operator="equal">
      <formula>0</formula>
    </cfRule>
  </conditionalFormatting>
  <conditionalFormatting sqref="F54">
    <cfRule type="cellIs" dxfId="16713" priority="127" stopIfTrue="1" operator="equal">
      <formula>0</formula>
    </cfRule>
  </conditionalFormatting>
  <conditionalFormatting sqref="F54">
    <cfRule type="cellIs" dxfId="16712" priority="126" stopIfTrue="1" operator="equal">
      <formula>0</formula>
    </cfRule>
  </conditionalFormatting>
  <conditionalFormatting sqref="F54">
    <cfRule type="cellIs" dxfId="16711" priority="125" stopIfTrue="1" operator="equal">
      <formula>0</formula>
    </cfRule>
  </conditionalFormatting>
  <conditionalFormatting sqref="F54">
    <cfRule type="cellIs" dxfId="16710" priority="124" stopIfTrue="1" operator="equal">
      <formula>0</formula>
    </cfRule>
  </conditionalFormatting>
  <conditionalFormatting sqref="F54">
    <cfRule type="cellIs" dxfId="16709" priority="123" stopIfTrue="1" operator="equal">
      <formula>0</formula>
    </cfRule>
  </conditionalFormatting>
  <conditionalFormatting sqref="F54">
    <cfRule type="cellIs" dxfId="16708" priority="122" stopIfTrue="1" operator="equal">
      <formula>0</formula>
    </cfRule>
  </conditionalFormatting>
  <conditionalFormatting sqref="F54">
    <cfRule type="cellIs" dxfId="16707" priority="121" operator="equal">
      <formula>"V"</formula>
    </cfRule>
  </conditionalFormatting>
  <conditionalFormatting sqref="F55">
    <cfRule type="cellIs" dxfId="16706" priority="120" stopIfTrue="1" operator="equal">
      <formula>0</formula>
    </cfRule>
  </conditionalFormatting>
  <conditionalFormatting sqref="F55">
    <cfRule type="cellIs" dxfId="16705" priority="119" stopIfTrue="1" operator="equal">
      <formula>0</formula>
    </cfRule>
  </conditionalFormatting>
  <conditionalFormatting sqref="F55">
    <cfRule type="cellIs" dxfId="16704" priority="118" stopIfTrue="1" operator="equal">
      <formula>0</formula>
    </cfRule>
  </conditionalFormatting>
  <conditionalFormatting sqref="F55">
    <cfRule type="cellIs" dxfId="16703" priority="117" stopIfTrue="1" operator="equal">
      <formula>0</formula>
    </cfRule>
  </conditionalFormatting>
  <conditionalFormatting sqref="F55">
    <cfRule type="cellIs" dxfId="16702" priority="116" stopIfTrue="1" operator="equal">
      <formula>0</formula>
    </cfRule>
  </conditionalFormatting>
  <conditionalFormatting sqref="F55">
    <cfRule type="cellIs" dxfId="16701" priority="115" stopIfTrue="1" operator="equal">
      <formula>0</formula>
    </cfRule>
  </conditionalFormatting>
  <conditionalFormatting sqref="F55">
    <cfRule type="cellIs" dxfId="16700" priority="114" stopIfTrue="1" operator="equal">
      <formula>0</formula>
    </cfRule>
  </conditionalFormatting>
  <conditionalFormatting sqref="F55">
    <cfRule type="cellIs" dxfId="16699" priority="113" stopIfTrue="1" operator="equal">
      <formula>0</formula>
    </cfRule>
  </conditionalFormatting>
  <conditionalFormatting sqref="F55">
    <cfRule type="cellIs" dxfId="16698" priority="112" stopIfTrue="1" operator="equal">
      <formula>0</formula>
    </cfRule>
  </conditionalFormatting>
  <conditionalFormatting sqref="F55">
    <cfRule type="cellIs" dxfId="16697" priority="111" stopIfTrue="1" operator="equal">
      <formula>0</formula>
    </cfRule>
  </conditionalFormatting>
  <conditionalFormatting sqref="F55">
    <cfRule type="cellIs" dxfId="16696" priority="110" stopIfTrue="1" operator="equal">
      <formula>0</formula>
    </cfRule>
  </conditionalFormatting>
  <conditionalFormatting sqref="F55">
    <cfRule type="cellIs" dxfId="16695" priority="109" stopIfTrue="1" operator="equal">
      <formula>0</formula>
    </cfRule>
  </conditionalFormatting>
  <conditionalFormatting sqref="F55">
    <cfRule type="cellIs" dxfId="16694" priority="108" stopIfTrue="1" operator="equal">
      <formula>0</formula>
    </cfRule>
  </conditionalFormatting>
  <conditionalFormatting sqref="F55">
    <cfRule type="cellIs" dxfId="16693" priority="107" stopIfTrue="1" operator="equal">
      <formula>0</formula>
    </cfRule>
  </conditionalFormatting>
  <conditionalFormatting sqref="F55">
    <cfRule type="cellIs" dxfId="16692" priority="106" stopIfTrue="1" operator="equal">
      <formula>0</formula>
    </cfRule>
  </conditionalFormatting>
  <conditionalFormatting sqref="F55">
    <cfRule type="cellIs" dxfId="16691" priority="105" stopIfTrue="1" operator="equal">
      <formula>0</formula>
    </cfRule>
  </conditionalFormatting>
  <conditionalFormatting sqref="F55">
    <cfRule type="cellIs" dxfId="16690" priority="104" stopIfTrue="1" operator="equal">
      <formula>0</formula>
    </cfRule>
  </conditionalFormatting>
  <conditionalFormatting sqref="F55">
    <cfRule type="cellIs" dxfId="16689" priority="103" stopIfTrue="1" operator="equal">
      <formula>0</formula>
    </cfRule>
  </conditionalFormatting>
  <conditionalFormatting sqref="F55">
    <cfRule type="cellIs" dxfId="16688" priority="102" stopIfTrue="1" operator="equal">
      <formula>0</formula>
    </cfRule>
  </conditionalFormatting>
  <conditionalFormatting sqref="F55">
    <cfRule type="cellIs" dxfId="16687" priority="101" stopIfTrue="1" operator="equal">
      <formula>0</formula>
    </cfRule>
  </conditionalFormatting>
  <conditionalFormatting sqref="F55">
    <cfRule type="cellIs" dxfId="16686" priority="100" stopIfTrue="1" operator="equal">
      <formula>0</formula>
    </cfRule>
  </conditionalFormatting>
  <conditionalFormatting sqref="F55">
    <cfRule type="cellIs" dxfId="16685" priority="99" stopIfTrue="1" operator="equal">
      <formula>0</formula>
    </cfRule>
  </conditionalFormatting>
  <conditionalFormatting sqref="F55">
    <cfRule type="cellIs" dxfId="16684" priority="98" stopIfTrue="1" operator="equal">
      <formula>0</formula>
    </cfRule>
  </conditionalFormatting>
  <conditionalFormatting sqref="F55">
    <cfRule type="cellIs" dxfId="16683" priority="97" stopIfTrue="1" operator="equal">
      <formula>0</formula>
    </cfRule>
  </conditionalFormatting>
  <conditionalFormatting sqref="F55">
    <cfRule type="cellIs" dxfId="16682" priority="96" operator="equal">
      <formula>"V"</formula>
    </cfRule>
  </conditionalFormatting>
  <conditionalFormatting sqref="F51">
    <cfRule type="cellIs" dxfId="16681" priority="95" stopIfTrue="1" operator="equal">
      <formula>0</formula>
    </cfRule>
  </conditionalFormatting>
  <conditionalFormatting sqref="F51">
    <cfRule type="cellIs" dxfId="16680" priority="94" stopIfTrue="1" operator="equal">
      <formula>0</formula>
    </cfRule>
  </conditionalFormatting>
  <conditionalFormatting sqref="F51">
    <cfRule type="cellIs" dxfId="16679" priority="93" stopIfTrue="1" operator="equal">
      <formula>0</formula>
    </cfRule>
  </conditionalFormatting>
  <conditionalFormatting sqref="F51">
    <cfRule type="cellIs" dxfId="16678" priority="92" stopIfTrue="1" operator="equal">
      <formula>0</formula>
    </cfRule>
  </conditionalFormatting>
  <conditionalFormatting sqref="F51">
    <cfRule type="cellIs" dxfId="16677" priority="91" stopIfTrue="1" operator="equal">
      <formula>0</formula>
    </cfRule>
  </conditionalFormatting>
  <conditionalFormatting sqref="F51">
    <cfRule type="cellIs" dxfId="16676" priority="90" stopIfTrue="1" operator="equal">
      <formula>0</formula>
    </cfRule>
  </conditionalFormatting>
  <conditionalFormatting sqref="F51">
    <cfRule type="cellIs" dxfId="16675" priority="89" stopIfTrue="1" operator="equal">
      <formula>0</formula>
    </cfRule>
  </conditionalFormatting>
  <conditionalFormatting sqref="F51">
    <cfRule type="cellIs" dxfId="16674" priority="88" stopIfTrue="1" operator="equal">
      <formula>0</formula>
    </cfRule>
  </conditionalFormatting>
  <conditionalFormatting sqref="F51">
    <cfRule type="cellIs" dxfId="16673" priority="87" stopIfTrue="1" operator="equal">
      <formula>0</formula>
    </cfRule>
  </conditionalFormatting>
  <conditionalFormatting sqref="F51">
    <cfRule type="cellIs" dxfId="16672" priority="86" stopIfTrue="1" operator="equal">
      <formula>0</formula>
    </cfRule>
  </conditionalFormatting>
  <conditionalFormatting sqref="F51">
    <cfRule type="cellIs" dxfId="16671" priority="85" stopIfTrue="1" operator="equal">
      <formula>0</formula>
    </cfRule>
  </conditionalFormatting>
  <conditionalFormatting sqref="F51">
    <cfRule type="cellIs" dxfId="16670" priority="84" stopIfTrue="1" operator="equal">
      <formula>0</formula>
    </cfRule>
  </conditionalFormatting>
  <conditionalFormatting sqref="F51">
    <cfRule type="cellIs" dxfId="16669" priority="83" stopIfTrue="1" operator="equal">
      <formula>0</formula>
    </cfRule>
  </conditionalFormatting>
  <conditionalFormatting sqref="F51">
    <cfRule type="cellIs" dxfId="16668" priority="82" stopIfTrue="1" operator="equal">
      <formula>0</formula>
    </cfRule>
  </conditionalFormatting>
  <conditionalFormatting sqref="F51">
    <cfRule type="cellIs" dxfId="16667" priority="81" stopIfTrue="1" operator="equal">
      <formula>0</formula>
    </cfRule>
  </conditionalFormatting>
  <conditionalFormatting sqref="F51">
    <cfRule type="cellIs" dxfId="16666" priority="80" stopIfTrue="1" operator="equal">
      <formula>0</formula>
    </cfRule>
  </conditionalFormatting>
  <conditionalFormatting sqref="F51">
    <cfRule type="cellIs" dxfId="16665" priority="79" stopIfTrue="1" operator="equal">
      <formula>0</formula>
    </cfRule>
  </conditionalFormatting>
  <conditionalFormatting sqref="F51">
    <cfRule type="cellIs" dxfId="16664" priority="78" stopIfTrue="1" operator="equal">
      <formula>0</formula>
    </cfRule>
  </conditionalFormatting>
  <conditionalFormatting sqref="F51">
    <cfRule type="cellIs" dxfId="16663" priority="77" stopIfTrue="1" operator="equal">
      <formula>0</formula>
    </cfRule>
  </conditionalFormatting>
  <conditionalFormatting sqref="F51">
    <cfRule type="cellIs" dxfId="16662" priority="76" stopIfTrue="1" operator="equal">
      <formula>0</formula>
    </cfRule>
  </conditionalFormatting>
  <conditionalFormatting sqref="F51">
    <cfRule type="cellIs" dxfId="16661" priority="75" stopIfTrue="1" operator="equal">
      <formula>0</formula>
    </cfRule>
  </conditionalFormatting>
  <conditionalFormatting sqref="F51">
    <cfRule type="cellIs" dxfId="16660" priority="74" stopIfTrue="1" operator="equal">
      <formula>0</formula>
    </cfRule>
  </conditionalFormatting>
  <conditionalFormatting sqref="F51">
    <cfRule type="cellIs" dxfId="16659" priority="73" stopIfTrue="1" operator="equal">
      <formula>0</formula>
    </cfRule>
  </conditionalFormatting>
  <conditionalFormatting sqref="F51">
    <cfRule type="cellIs" dxfId="16658" priority="72" stopIfTrue="1" operator="equal">
      <formula>0</formula>
    </cfRule>
  </conditionalFormatting>
  <conditionalFormatting sqref="F51">
    <cfRule type="cellIs" dxfId="16657" priority="71" operator="equal">
      <formula>"V"</formula>
    </cfRule>
  </conditionalFormatting>
  <conditionalFormatting sqref="P55 K54:K55 J52">
    <cfRule type="containsText" dxfId="16656" priority="56" operator="containsText" text="21">
      <formula>NOT(ISERROR(SEARCH("21",J52)))</formula>
    </cfRule>
    <cfRule type="cellIs" dxfId="16655" priority="57" operator="equal">
      <formula>"F"</formula>
    </cfRule>
    <cfRule type="containsText" dxfId="16654" priority="58" operator="containsText" text="CA">
      <formula>NOT(ISERROR(SEARCH("CA",J52)))</formula>
    </cfRule>
    <cfRule type="cellIs" dxfId="16653" priority="59" operator="equal">
      <formula>"LD"</formula>
    </cfRule>
    <cfRule type="containsText" dxfId="16652" priority="60" operator="containsText" text="V">
      <formula>NOT(ISERROR(SEARCH("V",J52)))</formula>
    </cfRule>
    <cfRule type="containsText" dxfId="16651" priority="61" operator="containsText" text="P">
      <formula>NOT(ISERROR(SEARCH("P",J52)))</formula>
    </cfRule>
    <cfRule type="cellIs" dxfId="16650" priority="62" operator="equal">
      <formula>"LL"</formula>
    </cfRule>
    <cfRule type="cellIs" dxfId="16649" priority="63" operator="equal">
      <formula>"AT"</formula>
    </cfRule>
    <cfRule type="containsText" dxfId="16648" priority="64" operator="containsText" text="B">
      <formula>NOT(ISERROR(SEARCH("B",J52)))</formula>
    </cfRule>
    <cfRule type="cellIs" dxfId="16647" priority="65" operator="equal">
      <formula>"L"</formula>
    </cfRule>
    <cfRule type="containsText" dxfId="16646" priority="66" operator="containsText" text="N">
      <formula>NOT(ISERROR(SEARCH("N",J52)))</formula>
    </cfRule>
  </conditionalFormatting>
  <conditionalFormatting sqref="Y37">
    <cfRule type="containsText" dxfId="16645" priority="45" operator="containsText" text="21">
      <formula>NOT(ISERROR(SEARCH("21",Y37)))</formula>
    </cfRule>
    <cfRule type="cellIs" dxfId="16644" priority="46" operator="equal">
      <formula>"F"</formula>
    </cfRule>
    <cfRule type="containsText" dxfId="16643" priority="47" operator="containsText" text="CA">
      <formula>NOT(ISERROR(SEARCH("CA",Y37)))</formula>
    </cfRule>
    <cfRule type="cellIs" dxfId="16642" priority="48" operator="equal">
      <formula>"LD"</formula>
    </cfRule>
    <cfRule type="containsText" dxfId="16641" priority="49" operator="containsText" text="V">
      <formula>NOT(ISERROR(SEARCH("V",Y37)))</formula>
    </cfRule>
    <cfRule type="containsText" dxfId="16640" priority="50" operator="containsText" text="P">
      <formula>NOT(ISERROR(SEARCH("P",Y37)))</formula>
    </cfRule>
    <cfRule type="cellIs" dxfId="16639" priority="51" operator="equal">
      <formula>"LL"</formula>
    </cfRule>
    <cfRule type="cellIs" dxfId="16638" priority="52" operator="equal">
      <formula>"AT"</formula>
    </cfRule>
    <cfRule type="containsText" dxfId="16637" priority="53" operator="containsText" text="B">
      <formula>NOT(ISERROR(SEARCH("B",Y37)))</formula>
    </cfRule>
    <cfRule type="cellIs" dxfId="16636" priority="54" operator="equal">
      <formula>"L"</formula>
    </cfRule>
    <cfRule type="containsText" dxfId="16635" priority="55" operator="containsText" text="N">
      <formula>NOT(ISERROR(SEARCH("N",Y37)))</formula>
    </cfRule>
  </conditionalFormatting>
  <conditionalFormatting sqref="AF49">
    <cfRule type="containsText" dxfId="16634" priority="34" operator="containsText" text="21">
      <formula>NOT(ISERROR(SEARCH("21",AF49)))</formula>
    </cfRule>
    <cfRule type="cellIs" dxfId="16633" priority="35" operator="equal">
      <formula>"F"</formula>
    </cfRule>
    <cfRule type="containsText" dxfId="16632" priority="36" operator="containsText" text="CA">
      <formula>NOT(ISERROR(SEARCH("CA",AF49)))</formula>
    </cfRule>
    <cfRule type="cellIs" dxfId="16631" priority="37" operator="equal">
      <formula>"LD"</formula>
    </cfRule>
    <cfRule type="containsText" dxfId="16630" priority="38" operator="containsText" text="V">
      <formula>NOT(ISERROR(SEARCH("V",AF49)))</formula>
    </cfRule>
    <cfRule type="containsText" dxfId="16629" priority="39" operator="containsText" text="P">
      <formula>NOT(ISERROR(SEARCH("P",AF49)))</formula>
    </cfRule>
    <cfRule type="cellIs" dxfId="16628" priority="40" operator="equal">
      <formula>"LL"</formula>
    </cfRule>
    <cfRule type="cellIs" dxfId="16627" priority="41" operator="equal">
      <formula>"AT"</formula>
    </cfRule>
    <cfRule type="containsText" dxfId="16626" priority="42" operator="containsText" text="B">
      <formula>NOT(ISERROR(SEARCH("B",AF49)))</formula>
    </cfRule>
    <cfRule type="cellIs" dxfId="16625" priority="43" operator="equal">
      <formula>"L"</formula>
    </cfRule>
    <cfRule type="containsText" dxfId="16624" priority="44" operator="containsText" text="N">
      <formula>NOT(ISERROR(SEARCH("N",AF49)))</formula>
    </cfRule>
  </conditionalFormatting>
  <conditionalFormatting sqref="S47">
    <cfRule type="containsText" dxfId="16623" priority="23" operator="containsText" text="21">
      <formula>NOT(ISERROR(SEARCH("21",S47)))</formula>
    </cfRule>
    <cfRule type="cellIs" dxfId="16622" priority="24" operator="equal">
      <formula>"F"</formula>
    </cfRule>
    <cfRule type="containsText" dxfId="16621" priority="25" operator="containsText" text="CA">
      <formula>NOT(ISERROR(SEARCH("CA",S47)))</formula>
    </cfRule>
    <cfRule type="cellIs" dxfId="16620" priority="26" operator="equal">
      <formula>"LD"</formula>
    </cfRule>
    <cfRule type="containsText" dxfId="16619" priority="27" operator="containsText" text="V">
      <formula>NOT(ISERROR(SEARCH("V",S47)))</formula>
    </cfRule>
    <cfRule type="containsText" dxfId="16618" priority="28" operator="containsText" text="P">
      <formula>NOT(ISERROR(SEARCH("P",S47)))</formula>
    </cfRule>
    <cfRule type="cellIs" dxfId="16617" priority="29" operator="equal">
      <formula>"LL"</formula>
    </cfRule>
    <cfRule type="cellIs" dxfId="16616" priority="30" operator="equal">
      <formula>"AT"</formula>
    </cfRule>
    <cfRule type="containsText" dxfId="16615" priority="31" operator="containsText" text="B">
      <formula>NOT(ISERROR(SEARCH("B",S47)))</formula>
    </cfRule>
    <cfRule type="cellIs" dxfId="16614" priority="32" operator="equal">
      <formula>"L"</formula>
    </cfRule>
    <cfRule type="containsText" dxfId="16613" priority="33" operator="containsText" text="N">
      <formula>NOT(ISERROR(SEARCH("N",S47)))</formula>
    </cfRule>
  </conditionalFormatting>
  <conditionalFormatting sqref="T40">
    <cfRule type="containsText" dxfId="16612" priority="12" operator="containsText" text="21">
      <formula>NOT(ISERROR(SEARCH("21",T40)))</formula>
    </cfRule>
    <cfRule type="cellIs" dxfId="16611" priority="13" operator="equal">
      <formula>"F"</formula>
    </cfRule>
    <cfRule type="containsText" dxfId="16610" priority="14" operator="containsText" text="CA">
      <formula>NOT(ISERROR(SEARCH("CA",T40)))</formula>
    </cfRule>
    <cfRule type="cellIs" dxfId="16609" priority="15" operator="equal">
      <formula>"LD"</formula>
    </cfRule>
    <cfRule type="containsText" dxfId="16608" priority="16" operator="containsText" text="V">
      <formula>NOT(ISERROR(SEARCH("V",T40)))</formula>
    </cfRule>
    <cfRule type="containsText" dxfId="16607" priority="17" operator="containsText" text="P">
      <formula>NOT(ISERROR(SEARCH("P",T40)))</formula>
    </cfRule>
    <cfRule type="cellIs" dxfId="16606" priority="18" operator="equal">
      <formula>"LL"</formula>
    </cfRule>
    <cfRule type="cellIs" dxfId="16605" priority="19" operator="equal">
      <formula>"AT"</formula>
    </cfRule>
    <cfRule type="containsText" dxfId="16604" priority="20" operator="containsText" text="B">
      <formula>NOT(ISERROR(SEARCH("B",T40)))</formula>
    </cfRule>
    <cfRule type="cellIs" dxfId="16603" priority="21" operator="equal">
      <formula>"L"</formula>
    </cfRule>
    <cfRule type="containsText" dxfId="16602" priority="22" operator="containsText" text="N">
      <formula>NOT(ISERROR(SEARCH("N",T40)))</formula>
    </cfRule>
  </conditionalFormatting>
  <conditionalFormatting sqref="AD49:AE49">
    <cfRule type="containsText" dxfId="16601" priority="1" operator="containsText" text="21">
      <formula>NOT(ISERROR(SEARCH("21",AD49)))</formula>
    </cfRule>
    <cfRule type="cellIs" dxfId="16600" priority="2" operator="equal">
      <formula>"F"</formula>
    </cfRule>
    <cfRule type="containsText" dxfId="16599" priority="3" operator="containsText" text="CA">
      <formula>NOT(ISERROR(SEARCH("CA",AD49)))</formula>
    </cfRule>
    <cfRule type="cellIs" dxfId="16598" priority="4" operator="equal">
      <formula>"LD"</formula>
    </cfRule>
    <cfRule type="containsText" dxfId="16597" priority="5" operator="containsText" text="V">
      <formula>NOT(ISERROR(SEARCH("V",AD49)))</formula>
    </cfRule>
    <cfRule type="containsText" dxfId="16596" priority="6" operator="containsText" text="P">
      <formula>NOT(ISERROR(SEARCH("P",AD49)))</formula>
    </cfRule>
    <cfRule type="cellIs" dxfId="16595" priority="7" operator="equal">
      <formula>"LL"</formula>
    </cfRule>
    <cfRule type="cellIs" dxfId="16594" priority="8" operator="equal">
      <formula>"AT"</formula>
    </cfRule>
    <cfRule type="containsText" dxfId="16593" priority="9" operator="containsText" text="B">
      <formula>NOT(ISERROR(SEARCH("B",AD49)))</formula>
    </cfRule>
    <cfRule type="cellIs" dxfId="16592" priority="10" operator="equal">
      <formula>"L"</formula>
    </cfRule>
    <cfRule type="containsText" dxfId="16591" priority="11" operator="containsText" text="N">
      <formula>NOT(ISERROR(SEARCH("N",AD49)))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2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63:AK65 G62:P62 R62:AK62 G7:H7 G8:R8 L7:P7 U7:Y7 AE7 G10:V10 AI9:AJ9 G13:J13 G17 G15:K15 P15 AA15 AH15:AJ15 G22:AK22 G21:K21 P21:V21 AF21:AJ21 H33:I33 L33 P33:R33 U33:V33 AC33:AD33 AI33:AJ33 G38:H38 G37:H37 J37:L37 P37 V37 AA37 AF37:AK37 G41:I41 U9:V9 AH49:AK49 G32:I32 G30:L30 O30:P30 AE30:AH30 U30:W30 G16 H36:I36 U36:W36 AH36:AK36 G26:K26 I24 Z24:AC24 I25:J25 Y25:AK25 AD16 N41:O41 S27:AK27 K40:L40 G40:J40 M40:P40 N34 AB34:AC34 AE34:AG34 AK34 T34:U34 G11:O11 I14:M14 I31 G31:H31 J31:M31 U11:X11 AJ35:AK35 G19:O19 G18:Q18 S18:Y18 AJ41:AK41 N26:P26 R26:Y26 M16:O16 G12 I12 P24:Q24 AG24:AK24 P31 AK31 AG7 R31 T31 V31:Y31 U15:V15 G23:L23 R23:X23 T25:W25 Z23:AF23 U41:X41 AA18:AK18 X34:Y34 Y40 AH39:AK39 V52:AK52 L17:P17 R16:W16 U24:W24 S24 R41 AB13:AK13 AJ32:AK32 K24:L24 AJ30 T8:AK8 V53:AK53 G56:AK60 V55:AK55 S14:V14 AB14:AC14 AI54:AK54 AA41 AA31:AH31 P38:Y38 AH26:AK26 AB26:AF26 L12:AJ12 AF33 R30 L13:P13 N23:O23 AC36:AE36 Z11:AB11 L32:AG32 K38 R17:W17 AA17:AK17 X10:Y10 AB10:AK10 AB40 Q19:AK19 AE14:AK14 S13:Y13 AE40:AK40 AH23:AK23 AC41:AG41 U40 AB38:AC38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otón1_Haga_clic_en">
                <anchor moveWithCells="1" sizeWithCells="1">
                  <from>
                    <xdr:col>1</xdr:col>
                    <xdr:colOff>298450</xdr:colOff>
                    <xdr:row>0</xdr:row>
                    <xdr:rowOff>50800</xdr:rowOff>
                  </from>
                  <to>
                    <xdr:col>5</xdr:col>
                    <xdr:colOff>2800350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FFFF00"/>
    <pageSetUpPr fitToPage="1"/>
  </sheetPr>
  <dimension ref="A1:EG115"/>
  <sheetViews>
    <sheetView showGridLines="0" tabSelected="1" zoomScaleNormal="100" workbookViewId="0">
      <pane xSplit="6" ySplit="6" topLeftCell="G49" activePane="bottomRight" state="frozen"/>
      <selection activeCell="F43" sqref="F43"/>
      <selection pane="topRight" activeCell="F43" sqref="F43"/>
      <selection pane="bottomLeft" activeCell="F43" sqref="F43"/>
      <selection pane="bottomRight" activeCell="F7" sqref="F7:F51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Marzo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Marzo!BR$7:BR$98</v>
      </c>
      <c r="BS1" s="151" t="str">
        <f t="shared" si="0"/>
        <v>Marzo!BS$7:BS$98</v>
      </c>
      <c r="BT1" s="151" t="str">
        <f t="shared" si="0"/>
        <v>Marzo!BT$7:BT$98</v>
      </c>
      <c r="BU1" s="151" t="str">
        <f t="shared" si="0"/>
        <v>Marzo!BU$7:BU$98</v>
      </c>
      <c r="BV1" s="151" t="str">
        <f t="shared" si="0"/>
        <v>Marzo!BV$7:BV$98</v>
      </c>
      <c r="BW1" s="151" t="str">
        <f t="shared" si="0"/>
        <v>Marzo!BW$7:BW$98</v>
      </c>
      <c r="BX1" s="151" t="str">
        <f t="shared" si="0"/>
        <v>Marzo!BX$7:BX$98</v>
      </c>
      <c r="BY1" s="151" t="str">
        <f t="shared" si="0"/>
        <v>Marzo!BY$7:BY$98</v>
      </c>
      <c r="BZ1" s="151" t="str">
        <f t="shared" si="0"/>
        <v>Marzo!BZ$7:BZ$98</v>
      </c>
      <c r="CA1" s="151" t="str">
        <f t="shared" si="0"/>
        <v>Marzo!CA$7:CA$98</v>
      </c>
      <c r="CB1" s="151" t="str">
        <f t="shared" si="0"/>
        <v>Marzo!CB$7:CB$98</v>
      </c>
      <c r="CC1" s="151" t="str">
        <f t="shared" si="0"/>
        <v>Marzo!CC$7:CC$98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Marzo!CD$7:CD$98</v>
      </c>
      <c r="CE1" s="151" t="str">
        <f t="shared" si="0"/>
        <v>Marzo!CE$7:CE$98</v>
      </c>
      <c r="CF1" s="151" t="str">
        <f t="shared" si="0"/>
        <v>Marzo!CF$7:CF$98</v>
      </c>
      <c r="CG1" s="151" t="str">
        <f t="shared" si="0"/>
        <v>Marzo!CG$7:CG$98</v>
      </c>
      <c r="CH1" s="151" t="str">
        <f t="shared" si="0"/>
        <v>Marzo!CH$7:CH$98</v>
      </c>
      <c r="CI1" s="151" t="str">
        <f t="shared" si="0"/>
        <v>Marzo!CI$7:CI$98</v>
      </c>
      <c r="CJ1" s="151" t="str">
        <f t="shared" si="0"/>
        <v>Marzo!CJ$7:CJ$98</v>
      </c>
      <c r="CK1" s="151" t="str">
        <f t="shared" si="0"/>
        <v>Marzo!CK$7:CK$98</v>
      </c>
      <c r="CL1" s="151" t="str">
        <f t="shared" si="0"/>
        <v>Marzo!CL$7:CL$98</v>
      </c>
      <c r="CM1" s="151" t="str">
        <f t="shared" si="0"/>
        <v>Marzo!CM$7:CM$98</v>
      </c>
      <c r="CN1" s="151" t="str">
        <f t="shared" si="0"/>
        <v>Marzo!CN$7:CN$98</v>
      </c>
      <c r="CO1" s="151" t="str">
        <f t="shared" si="0"/>
        <v>Marzo!CO$7:CO$98</v>
      </c>
      <c r="CP1" s="151" t="str">
        <f t="shared" si="0"/>
        <v>Marzo!CP$7:CP$98</v>
      </c>
      <c r="CQ1" s="151" t="str">
        <f t="shared" si="0"/>
        <v>Marzo!CQ$7:CQ$98</v>
      </c>
      <c r="CR1" s="151" t="str">
        <f t="shared" si="0"/>
        <v>Marzo!CR$7:CR$98</v>
      </c>
      <c r="CS1" s="151" t="str">
        <f t="shared" si="0"/>
        <v>Marzo!CS$7:CS$98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Marzo!CW$7:CW$98</v>
      </c>
      <c r="CX1" s="151" t="str">
        <f t="shared" si="1"/>
        <v>Marzo!CX$7:CX$98</v>
      </c>
      <c r="CY1" s="151" t="str">
        <f t="shared" si="1"/>
        <v>Marzo!CY$7:CY$98</v>
      </c>
      <c r="CZ1" s="151"/>
      <c r="DA1" s="151"/>
      <c r="DB1" s="151" t="str">
        <f t="shared" si="1"/>
        <v>Marzo!DB$7:DB$98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91</v>
      </c>
      <c r="H2" s="183">
        <f>G2+1</f>
        <v>92</v>
      </c>
      <c r="I2" s="183">
        <f t="shared" ref="I2:AJ2" si="2">H2+1</f>
        <v>93</v>
      </c>
      <c r="J2" s="183">
        <f t="shared" si="2"/>
        <v>94</v>
      </c>
      <c r="K2" s="183">
        <f t="shared" si="2"/>
        <v>95</v>
      </c>
      <c r="L2" s="183">
        <f t="shared" si="2"/>
        <v>96</v>
      </c>
      <c r="M2" s="183">
        <f t="shared" si="2"/>
        <v>97</v>
      </c>
      <c r="N2" s="183">
        <f t="shared" si="2"/>
        <v>98</v>
      </c>
      <c r="O2" s="183">
        <f t="shared" si="2"/>
        <v>99</v>
      </c>
      <c r="P2" s="183">
        <f t="shared" si="2"/>
        <v>100</v>
      </c>
      <c r="Q2" s="183">
        <f t="shared" si="2"/>
        <v>101</v>
      </c>
      <c r="R2" s="183">
        <f t="shared" si="2"/>
        <v>102</v>
      </c>
      <c r="S2" s="183">
        <f t="shared" si="2"/>
        <v>103</v>
      </c>
      <c r="T2" s="183">
        <f t="shared" si="2"/>
        <v>104</v>
      </c>
      <c r="U2" s="183">
        <f t="shared" si="2"/>
        <v>105</v>
      </c>
      <c r="V2" s="183">
        <f t="shared" si="2"/>
        <v>106</v>
      </c>
      <c r="W2" s="183">
        <f t="shared" si="2"/>
        <v>107</v>
      </c>
      <c r="X2" s="183">
        <f t="shared" si="2"/>
        <v>108</v>
      </c>
      <c r="Y2" s="183">
        <f t="shared" si="2"/>
        <v>109</v>
      </c>
      <c r="Z2" s="183">
        <f t="shared" si="2"/>
        <v>110</v>
      </c>
      <c r="AA2" s="183">
        <f t="shared" si="2"/>
        <v>111</v>
      </c>
      <c r="AB2" s="183">
        <f t="shared" si="2"/>
        <v>112</v>
      </c>
      <c r="AC2" s="183">
        <f t="shared" si="2"/>
        <v>113</v>
      </c>
      <c r="AD2" s="183">
        <f t="shared" si="2"/>
        <v>114</v>
      </c>
      <c r="AE2" s="183">
        <f t="shared" si="2"/>
        <v>115</v>
      </c>
      <c r="AF2" s="183">
        <f t="shared" si="2"/>
        <v>116</v>
      </c>
      <c r="AG2" s="183">
        <f t="shared" si="2"/>
        <v>117</v>
      </c>
      <c r="AH2" s="183">
        <f t="shared" si="2"/>
        <v>118</v>
      </c>
      <c r="AI2" s="183">
        <f t="shared" si="2"/>
        <v>119</v>
      </c>
      <c r="AJ2" s="183">
        <f t="shared" si="2"/>
        <v>120</v>
      </c>
      <c r="AK2" s="183">
        <f>AJ2+1</f>
        <v>121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Marzo!$E$7:$E$99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1</v>
      </c>
      <c r="X3" s="103">
        <f>COUNTIF('Diseño Patrón'!$A$95:$A$108,X$6)</f>
        <v>1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1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21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M</v>
      </c>
      <c r="H5" s="13" t="str">
        <f>IF(LEFT(UPPER(TEXT(H6,"DDD")),2)="MI","X",LEFT(UPPER(TEXT(H6,"DDD")),1))</f>
        <v>X</v>
      </c>
      <c r="I5" s="13" t="str">
        <f>IF(LEFT(UPPER(TEXT(I6,"DDD")),2)="MI","X",LEFT(UPPER(TEXT(I6,"DDD")),1))</f>
        <v>J</v>
      </c>
      <c r="J5" s="13" t="str">
        <f>IF(LEFT(UPPER(TEXT(J6,"DDD")),2)="MI","X",LEFT(UPPER(TEXT(J6,"DDD")),1))</f>
        <v>V</v>
      </c>
      <c r="K5" s="13" t="str">
        <f t="shared" ref="K5:AK5" si="3">IF(LEFT(UPPER(TEXT(K6,"DDD")),2)="MI","X",LEFT(UPPER(TEXT(K6,"DDD")),1))</f>
        <v>S</v>
      </c>
      <c r="L5" s="13" t="str">
        <f t="shared" si="3"/>
        <v>D</v>
      </c>
      <c r="M5" s="13" t="str">
        <f t="shared" si="3"/>
        <v>L</v>
      </c>
      <c r="N5" s="13" t="str">
        <f t="shared" si="3"/>
        <v>M</v>
      </c>
      <c r="O5" s="13" t="str">
        <f t="shared" si="3"/>
        <v>X</v>
      </c>
      <c r="P5" s="13" t="str">
        <f t="shared" si="3"/>
        <v>J</v>
      </c>
      <c r="Q5" s="13" t="str">
        <f t="shared" si="3"/>
        <v>V</v>
      </c>
      <c r="R5" s="13" t="str">
        <f t="shared" si="3"/>
        <v>S</v>
      </c>
      <c r="S5" s="13" t="str">
        <f t="shared" si="3"/>
        <v>D</v>
      </c>
      <c r="T5" s="13" t="str">
        <f t="shared" si="3"/>
        <v>L</v>
      </c>
      <c r="U5" s="13" t="str">
        <f t="shared" si="3"/>
        <v>M</v>
      </c>
      <c r="V5" s="13" t="str">
        <f t="shared" si="3"/>
        <v>X</v>
      </c>
      <c r="W5" s="13" t="str">
        <f t="shared" si="3"/>
        <v>J</v>
      </c>
      <c r="X5" s="13" t="str">
        <f t="shared" si="3"/>
        <v>V</v>
      </c>
      <c r="Y5" s="13" t="str">
        <f t="shared" si="3"/>
        <v>S</v>
      </c>
      <c r="Z5" s="13" t="str">
        <f t="shared" si="3"/>
        <v>D</v>
      </c>
      <c r="AA5" s="13" t="str">
        <f t="shared" si="3"/>
        <v>L</v>
      </c>
      <c r="AB5" s="13" t="str">
        <f t="shared" si="3"/>
        <v>M</v>
      </c>
      <c r="AC5" s="13" t="str">
        <f t="shared" si="3"/>
        <v>X</v>
      </c>
      <c r="AD5" s="13" t="str">
        <f t="shared" si="3"/>
        <v>J</v>
      </c>
      <c r="AE5" s="13" t="str">
        <f t="shared" si="3"/>
        <v>V</v>
      </c>
      <c r="AF5" s="13" t="str">
        <f t="shared" si="3"/>
        <v>S</v>
      </c>
      <c r="AG5" s="13" t="str">
        <f t="shared" si="3"/>
        <v>D</v>
      </c>
      <c r="AH5" s="13" t="str">
        <f t="shared" si="3"/>
        <v>L</v>
      </c>
      <c r="AI5" s="13" t="str">
        <f t="shared" si="3"/>
        <v>M</v>
      </c>
      <c r="AJ5" s="13" t="str">
        <f t="shared" si="3"/>
        <v>X</v>
      </c>
      <c r="AK5" s="13" t="str">
        <f t="shared" si="3"/>
        <v>J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45748</v>
      </c>
      <c r="H6" s="84">
        <f>G6+1</f>
        <v>45749</v>
      </c>
      <c r="I6" s="84">
        <f t="shared" ref="I6:AK6" si="4">H6+1</f>
        <v>45750</v>
      </c>
      <c r="J6" s="84">
        <f t="shared" si="4"/>
        <v>45751</v>
      </c>
      <c r="K6" s="84">
        <f t="shared" si="4"/>
        <v>45752</v>
      </c>
      <c r="L6" s="84">
        <f t="shared" si="4"/>
        <v>45753</v>
      </c>
      <c r="M6" s="84">
        <f t="shared" si="4"/>
        <v>45754</v>
      </c>
      <c r="N6" s="84">
        <f t="shared" si="4"/>
        <v>45755</v>
      </c>
      <c r="O6" s="84">
        <f t="shared" si="4"/>
        <v>45756</v>
      </c>
      <c r="P6" s="84">
        <f t="shared" si="4"/>
        <v>45757</v>
      </c>
      <c r="Q6" s="84">
        <f t="shared" si="4"/>
        <v>45758</v>
      </c>
      <c r="R6" s="84">
        <f t="shared" si="4"/>
        <v>45759</v>
      </c>
      <c r="S6" s="84">
        <f t="shared" si="4"/>
        <v>45760</v>
      </c>
      <c r="T6" s="84">
        <f t="shared" si="4"/>
        <v>45761</v>
      </c>
      <c r="U6" s="84">
        <f t="shared" si="4"/>
        <v>45762</v>
      </c>
      <c r="V6" s="84">
        <f t="shared" si="4"/>
        <v>45763</v>
      </c>
      <c r="W6" s="84">
        <f t="shared" si="4"/>
        <v>45764</v>
      </c>
      <c r="X6" s="84">
        <f t="shared" si="4"/>
        <v>45765</v>
      </c>
      <c r="Y6" s="84">
        <f t="shared" si="4"/>
        <v>45766</v>
      </c>
      <c r="Z6" s="84">
        <f t="shared" si="4"/>
        <v>45767</v>
      </c>
      <c r="AA6" s="84">
        <f t="shared" si="4"/>
        <v>45768</v>
      </c>
      <c r="AB6" s="84">
        <f t="shared" si="4"/>
        <v>45769</v>
      </c>
      <c r="AC6" s="84">
        <f t="shared" si="4"/>
        <v>45770</v>
      </c>
      <c r="AD6" s="84">
        <f t="shared" si="4"/>
        <v>45771</v>
      </c>
      <c r="AE6" s="84">
        <f t="shared" si="4"/>
        <v>45772</v>
      </c>
      <c r="AF6" s="84">
        <f t="shared" si="4"/>
        <v>45773</v>
      </c>
      <c r="AG6" s="84">
        <f t="shared" si="4"/>
        <v>45774</v>
      </c>
      <c r="AH6" s="84">
        <f t="shared" si="4"/>
        <v>45775</v>
      </c>
      <c r="AI6" s="84">
        <f t="shared" si="4"/>
        <v>45776</v>
      </c>
      <c r="AJ6" s="84">
        <f t="shared" si="4"/>
        <v>45777</v>
      </c>
      <c r="AK6" s="84">
        <f t="shared" si="4"/>
        <v>45778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">
        <v>260</v>
      </c>
      <c r="G7" s="148" t="s">
        <v>68</v>
      </c>
      <c r="H7" s="148" t="str">
        <f t="shared" ref="G7:V22" ca="1" si="5">IF($B7&lt;&gt;0,INDIRECT(ADDRESS($B7+6,10+H$2,1,FALSE,"PATRÓN"),FALSE),"")</f>
        <v>N</v>
      </c>
      <c r="I7" s="148" t="str">
        <f t="shared" ca="1" si="5"/>
        <v>-</v>
      </c>
      <c r="J7" s="148" t="str">
        <f t="shared" ca="1" si="5"/>
        <v>L</v>
      </c>
      <c r="K7" s="148" t="s">
        <v>68</v>
      </c>
      <c r="L7" s="148" t="s">
        <v>68</v>
      </c>
      <c r="M7" s="337" t="s">
        <v>32</v>
      </c>
      <c r="N7" s="337" t="s">
        <v>140</v>
      </c>
      <c r="O7" s="148" t="s">
        <v>4</v>
      </c>
      <c r="P7" s="337" t="s">
        <v>4</v>
      </c>
      <c r="Q7" s="337" t="s">
        <v>4</v>
      </c>
      <c r="R7" s="148" t="str">
        <f t="shared" ca="1" si="5"/>
        <v>L</v>
      </c>
      <c r="S7" s="148" t="str">
        <f t="shared" ca="1" si="5"/>
        <v>L</v>
      </c>
      <c r="T7" s="148" t="s">
        <v>4</v>
      </c>
      <c r="U7" s="148" t="s">
        <v>4</v>
      </c>
      <c r="V7" s="148" t="s">
        <v>4</v>
      </c>
      <c r="W7" s="148" t="str">
        <f t="shared" ref="W7:AK22" ca="1" si="6">IF($B7&lt;&gt;0,INDIRECT(ADDRESS($B7+6,10+W$2,1,FALSE,"PATRÓN"),FALSE),"")</f>
        <v>N</v>
      </c>
      <c r="X7" s="148" t="str">
        <f t="shared" ca="1" si="6"/>
        <v>N</v>
      </c>
      <c r="Y7" s="148" t="str">
        <f t="shared" ca="1" si="6"/>
        <v>-</v>
      </c>
      <c r="Z7" s="148" t="str">
        <f t="shared" ca="1" si="6"/>
        <v>-</v>
      </c>
      <c r="AA7" s="148" t="str">
        <f t="shared" ca="1" si="6"/>
        <v>L</v>
      </c>
      <c r="AB7" s="148" t="str">
        <f t="shared" ca="1" si="6"/>
        <v>L</v>
      </c>
      <c r="AC7" s="148" t="s">
        <v>4</v>
      </c>
      <c r="AD7" s="148" t="s">
        <v>4</v>
      </c>
      <c r="AE7" s="148" t="s">
        <v>68</v>
      </c>
      <c r="AF7" s="148" t="str">
        <f t="shared" ca="1" si="6"/>
        <v>N</v>
      </c>
      <c r="AG7" s="148" t="str">
        <f t="shared" ca="1" si="6"/>
        <v>N</v>
      </c>
      <c r="AH7" s="148" t="str">
        <f t="shared" ca="1" si="6"/>
        <v>-</v>
      </c>
      <c r="AI7" s="148" t="str">
        <f t="shared" ca="1" si="6"/>
        <v>-</v>
      </c>
      <c r="AJ7" s="148" t="str">
        <f t="shared" ca="1" si="6"/>
        <v>L</v>
      </c>
      <c r="AK7" s="275" t="s">
        <v>141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4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1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6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32.980000000000004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ca="1">BO7 + BM7 + AL7</f>
        <v>109.18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23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23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23</v>
      </c>
      <c r="CO7" s="110">
        <f t="shared" ref="CO7:CO38" ca="1" si="32">BM7+INDEX(INDIRECT(CO$1),MATCH($E7,INDIRECT($BQ$2)))</f>
        <v>172.98000000000002</v>
      </c>
      <c r="CP7" s="110">
        <f t="shared" ref="CP7:CP38" ca="1" si="33">BN7+INDEX(INDIRECT(CP$1),MATCH($E7,INDIRECT($BQ$2)))</f>
        <v>230</v>
      </c>
      <c r="CQ7" s="198">
        <f t="shared" ref="CQ7:CQ38" ca="1" si="34">BO7+INDEX(INDIRECT(CQ$1),MATCH($E7,INDIRECT($BQ$2)))</f>
        <v>292.10000000000002</v>
      </c>
      <c r="CR7" s="199">
        <f t="shared" ref="CR7:CR38" ca="1" si="35">BP7+INDEX(INDIRECT(CR$1),MATCH($E7,INDIRECT($BQ$2)))</f>
        <v>465.08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9.8630136986301373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36">BP7-CZ7</f>
        <v>-37.909552238805958</v>
      </c>
      <c r="DB7" s="211">
        <f ca="1">CZ7+INDEX(INDIRECT(DB$1),MATCH($E7,INDIRECT($BQ$2)))</f>
        <v>588.35820895522386</v>
      </c>
      <c r="DC7" s="212">
        <f t="shared" ref="DC7:DC38" ca="1" si="37">CR7-DB7</f>
        <v>-123.27820895522387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49" t="s">
        <v>261</v>
      </c>
      <c r="G8" s="148" t="str">
        <f t="shared" ca="1" si="5"/>
        <v>L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L</v>
      </c>
      <c r="L8" s="148" t="str">
        <f t="shared" ca="1" si="5"/>
        <v>L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M</v>
      </c>
      <c r="P8" s="148" t="str">
        <f t="shared" ca="1" si="5"/>
        <v>N</v>
      </c>
      <c r="Q8" s="148" t="str">
        <f t="shared" ca="1" si="5"/>
        <v>N</v>
      </c>
      <c r="R8" s="148" t="str">
        <f t="shared" ca="1" si="5"/>
        <v>-</v>
      </c>
      <c r="S8" s="148" t="str">
        <f t="shared" ca="1" si="5"/>
        <v>-</v>
      </c>
      <c r="T8" s="148" t="str">
        <f t="shared" ca="1" si="5"/>
        <v>L</v>
      </c>
      <c r="U8" s="148" t="str">
        <f t="shared" ca="1" si="5"/>
        <v>L</v>
      </c>
      <c r="V8" s="148" t="str">
        <f t="shared" ca="1" si="5"/>
        <v>M</v>
      </c>
      <c r="W8" s="148" t="str">
        <f t="shared" ca="1" si="6"/>
        <v>M</v>
      </c>
      <c r="X8" s="148" t="str">
        <f t="shared" ca="1" si="6"/>
        <v>M</v>
      </c>
      <c r="Y8" s="148" t="str">
        <f t="shared" ca="1" si="6"/>
        <v>N</v>
      </c>
      <c r="Z8" s="148" t="str">
        <f t="shared" ca="1" si="6"/>
        <v>N</v>
      </c>
      <c r="AA8" s="148" t="str">
        <f t="shared" ca="1" si="6"/>
        <v>-</v>
      </c>
      <c r="AB8" s="148" t="str">
        <f t="shared" ca="1" si="6"/>
        <v>-</v>
      </c>
      <c r="AC8" s="148" t="str">
        <f t="shared" ca="1" si="6"/>
        <v>L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M</v>
      </c>
      <c r="AG8" s="148" t="str">
        <f t="shared" ca="1" si="6"/>
        <v>M</v>
      </c>
      <c r="AH8" s="148" t="str">
        <f t="shared" ca="1" si="6"/>
        <v>N</v>
      </c>
      <c r="AI8" s="148" t="str">
        <f t="shared" ca="1" si="6"/>
        <v>N</v>
      </c>
      <c r="AJ8" s="148" t="str">
        <f t="shared" ca="1" si="6"/>
        <v>-</v>
      </c>
      <c r="AK8" s="148"/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13</v>
      </c>
      <c r="AO8" s="133">
        <f t="shared" ca="1" si="7"/>
        <v>0</v>
      </c>
      <c r="AP8" s="132">
        <f t="shared" ca="1" si="7"/>
        <v>6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1" ca="1" si="39">COUNTIF($G8:$AK8,"*N*")-BL8</f>
        <v>6</v>
      </c>
      <c r="BL8" s="110">
        <f t="shared" ref="BL8:BL61" ca="1" si="40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91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O8:BO61" ca="1" si="41">IF(BN8=0,                 0,                 BN8 * 1.27 * (BK8/(BK8+BL8)) + BN8 * 1.06 * (BL8/(BK8+BL8))        )</f>
        <v>76.2</v>
      </c>
      <c r="BP8" s="195">
        <f t="shared" ref="BP8:BP61" ca="1" si="42">BO8 + BM8 + AL8</f>
        <v>167.2</v>
      </c>
      <c r="BQ8" s="149">
        <f t="shared" ca="1" si="9"/>
        <v>53</v>
      </c>
      <c r="BR8" s="137">
        <f t="shared" ca="1" si="10"/>
        <v>0</v>
      </c>
      <c r="BS8" s="136">
        <f t="shared" ca="1" si="11"/>
        <v>20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1" ca="1" si="43">COUNTIF($G8:$AK8,"*N*")+INDEX(INDIRECT(CN$1),MATCH($E8,INDIRECT($BQ$2)))</f>
        <v>20</v>
      </c>
      <c r="CO8" s="110">
        <f t="shared" ca="1" si="32"/>
        <v>371</v>
      </c>
      <c r="CP8" s="110">
        <f t="shared" ca="1" si="33"/>
        <v>200</v>
      </c>
      <c r="CQ8" s="198">
        <f t="shared" ca="1" si="34"/>
        <v>254</v>
      </c>
      <c r="CR8" s="199">
        <f t="shared" ca="1" si="35"/>
        <v>625</v>
      </c>
      <c r="CS8" s="215">
        <f ca="1">MEDIAN(0,EOMONTH($G$6,0)-$G$6+1,EOMONTH($G$6,0)-$G$6+1-COUNTBLANK(G8:AK8)+DATEDIF(G$6,AI$6,"m")+DATEDIF(G$6,AJ$6,"m")++DATEDIF(G$6,AK$6,"m"))</f>
        <v>30</v>
      </c>
      <c r="CT8" s="216">
        <f t="shared" ref="CT8:CT61" ca="1" si="44">COUNTIF(G8:AK8,"V")</f>
        <v>0</v>
      </c>
      <c r="CU8" s="217">
        <f ca="1">INDEX(INDIRECT(CU$1),MATCH($E8,INDIRECT($BQ$2))) + (CS8*30)/[1]PATRÓN!$N$4 - CT8</f>
        <v>9.8630136986301373</v>
      </c>
      <c r="CV8" s="217">
        <f ca="1">(CS8*6)/PATRÓN!$N$4</f>
        <v>0.49315068493150682</v>
      </c>
      <c r="CW8" s="216">
        <f t="shared" ref="CW8:CW61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1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1" ca="1" si="47">CX8+INDEX(INDIRECT(CY$1),MATCH($E8,INDIRECT($BQ$2)))</f>
        <v>0</v>
      </c>
      <c r="CZ8" s="227">
        <f ca="1">(PATRÓN!$A$5*(CS8-CT8))/(PATRÓN!$N$4-30)*AM8</f>
        <v>147.08955223880596</v>
      </c>
      <c r="DA8" s="211">
        <f t="shared" ca="1" si="36"/>
        <v>20.110447761194024</v>
      </c>
      <c r="DB8" s="211">
        <f t="shared" ref="DB8:DB61" ca="1" si="48">CZ8+INDEX(INDIRECT(DB$1),MATCH($E8,INDIRECT($BQ$2)))</f>
        <v>588.35820895522386</v>
      </c>
      <c r="DC8" s="212">
        <f t="shared" ca="1" si="37"/>
        <v>36.641791044776141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">
        <v>262</v>
      </c>
      <c r="G9" s="148" t="s">
        <v>209</v>
      </c>
      <c r="H9" s="148" t="s">
        <v>209</v>
      </c>
      <c r="I9" s="148" t="s">
        <v>32</v>
      </c>
      <c r="J9" s="148" t="s">
        <v>140</v>
      </c>
      <c r="K9" s="148" t="s">
        <v>4</v>
      </c>
      <c r="L9" s="148" t="s">
        <v>4</v>
      </c>
      <c r="M9" s="148" t="str">
        <f t="shared" ca="1" si="5"/>
        <v>L</v>
      </c>
      <c r="N9" s="148" t="s">
        <v>68</v>
      </c>
      <c r="O9" s="148" t="s">
        <v>68</v>
      </c>
      <c r="P9" s="148" t="s">
        <v>68</v>
      </c>
      <c r="Q9" s="148" t="s">
        <v>68</v>
      </c>
      <c r="R9" s="148" t="s">
        <v>4</v>
      </c>
      <c r="S9" s="148" t="s">
        <v>4</v>
      </c>
      <c r="T9" s="148" t="s">
        <v>4</v>
      </c>
      <c r="U9" s="148" t="s">
        <v>4</v>
      </c>
      <c r="V9" s="148" t="str">
        <f t="shared" ca="1" si="5"/>
        <v>L</v>
      </c>
      <c r="W9" s="148" t="s">
        <v>68</v>
      </c>
      <c r="X9" s="148" t="s">
        <v>68</v>
      </c>
      <c r="Y9" s="148" t="s">
        <v>68</v>
      </c>
      <c r="Z9" s="148" t="s">
        <v>68</v>
      </c>
      <c r="AA9" s="148" t="str">
        <f t="shared" ca="1" si="6"/>
        <v>N</v>
      </c>
      <c r="AB9" s="148" t="s">
        <v>140</v>
      </c>
      <c r="AC9" s="148" t="s">
        <v>4</v>
      </c>
      <c r="AD9" s="148" t="s">
        <v>4</v>
      </c>
      <c r="AE9" s="148" t="str">
        <f t="shared" ca="1" si="6"/>
        <v>L</v>
      </c>
      <c r="AF9" s="148" t="str">
        <f t="shared" ca="1" si="6"/>
        <v>L</v>
      </c>
      <c r="AG9" s="148" t="str">
        <f t="shared" ca="1" si="6"/>
        <v>L</v>
      </c>
      <c r="AH9" s="148" t="s">
        <v>68</v>
      </c>
      <c r="AI9" s="148" t="s">
        <v>68</v>
      </c>
      <c r="AJ9" s="148" t="s">
        <v>68</v>
      </c>
      <c r="AK9" s="148"/>
      <c r="AL9" s="129"/>
      <c r="AM9" s="111">
        <f>VLOOKUP($E9,Plantilla!D:F,3,FALSE)</f>
        <v>1</v>
      </c>
      <c r="AN9" s="140">
        <f t="shared" ca="1" si="38"/>
        <v>0</v>
      </c>
      <c r="AO9" s="133">
        <f t="shared" ca="1" si="7"/>
        <v>0</v>
      </c>
      <c r="AP9" s="132">
        <f t="shared" ca="1" si="7"/>
        <v>2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11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2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77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20</v>
      </c>
      <c r="BO9" s="194">
        <f t="shared" ca="1" si="41"/>
        <v>25.4</v>
      </c>
      <c r="BP9" s="195">
        <f t="shared" ca="1" si="42"/>
        <v>102.4</v>
      </c>
      <c r="BQ9" s="149">
        <f t="shared" ca="1" si="9"/>
        <v>0</v>
      </c>
      <c r="BR9" s="137">
        <f t="shared" ca="1" si="10"/>
        <v>0</v>
      </c>
      <c r="BS9" s="136">
        <f t="shared" ca="1" si="11"/>
        <v>2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11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2</v>
      </c>
      <c r="CO9" s="110">
        <f t="shared" ca="1" si="32"/>
        <v>84.5</v>
      </c>
      <c r="CP9" s="110">
        <f t="shared" ca="1" si="33"/>
        <v>20</v>
      </c>
      <c r="CQ9" s="198">
        <f t="shared" ca="1" si="34"/>
        <v>25.4</v>
      </c>
      <c r="CR9" s="199">
        <f t="shared" ca="1" si="35"/>
        <v>109.9</v>
      </c>
      <c r="CS9" s="215">
        <f t="shared" ref="CS9:CS61" ca="1" si="49">MEDIAN(0,EOMONTH($G$6,0)-$G$6+1,EOMONTH($G$6,0)-$G$6+1-COUNTBLANK(G9:AK9)+DATEDIF(G$6,AI$6,"m")+DATEDIF(G$6,AJ$6,"m")++DATEDIF(G$6,AK$6,"m"))</f>
        <v>30</v>
      </c>
      <c r="CT9" s="216">
        <f t="shared" ca="1" si="44"/>
        <v>0</v>
      </c>
      <c r="CU9" s="217">
        <f ca="1">INDEX(INDIRECT(CU$1),MATCH($E9,INDIRECT($BQ$2))) + (CS9*30)/[1]PATRÓN!$N$4 - CT9</f>
        <v>9.8630136986301373</v>
      </c>
      <c r="CV9" s="217">
        <f ca="1">(CS9*6)/PATRÓN!$N$4</f>
        <v>0.49315068493150682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147.08955223880596</v>
      </c>
      <c r="DA9" s="211">
        <f t="shared" ca="1" si="36"/>
        <v>-44.689552238805959</v>
      </c>
      <c r="DB9" s="211">
        <f t="shared" ca="1" si="48"/>
        <v>588.35820895522386</v>
      </c>
      <c r="DC9" s="212">
        <f t="shared" ca="1" si="37"/>
        <v>-478.45820895522388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49" t="s">
        <v>263</v>
      </c>
      <c r="G10" s="148" t="str">
        <f t="shared" ca="1" si="5"/>
        <v>L</v>
      </c>
      <c r="H10" s="148" t="str">
        <f t="shared" ca="1" si="5"/>
        <v>M</v>
      </c>
      <c r="I10" s="148" t="str">
        <f t="shared" ca="1" si="5"/>
        <v>M</v>
      </c>
      <c r="J10" s="148" t="str">
        <f t="shared" ca="1" si="5"/>
        <v>M</v>
      </c>
      <c r="K10" s="148" t="str">
        <f t="shared" ca="1" si="5"/>
        <v>N</v>
      </c>
      <c r="L10" s="148" t="str">
        <f t="shared" ca="1" si="5"/>
        <v>N</v>
      </c>
      <c r="M10" s="148" t="str">
        <f t="shared" ca="1" si="5"/>
        <v>-</v>
      </c>
      <c r="N10" s="148" t="str">
        <f t="shared" ca="1" si="5"/>
        <v>-</v>
      </c>
      <c r="O10" s="148" t="str">
        <f t="shared" ca="1" si="5"/>
        <v>L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M</v>
      </c>
      <c r="T10" s="148" t="str">
        <f t="shared" ca="1" si="5"/>
        <v>N</v>
      </c>
      <c r="U10" s="148" t="str">
        <f t="shared" ca="1" si="5"/>
        <v>N</v>
      </c>
      <c r="V10" s="148" t="str">
        <f t="shared" ca="1" si="5"/>
        <v>-</v>
      </c>
      <c r="W10" s="148" t="str">
        <f t="shared" ca="1" si="6"/>
        <v>-</v>
      </c>
      <c r="X10" s="148" t="str">
        <f t="shared" ca="1" si="6"/>
        <v>L</v>
      </c>
      <c r="Y10" s="148" t="str">
        <f t="shared" ca="1" si="6"/>
        <v>L</v>
      </c>
      <c r="Z10" s="148" t="str">
        <f t="shared" ca="1" si="6"/>
        <v>L</v>
      </c>
      <c r="AA10" s="148" t="s">
        <v>4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M</v>
      </c>
      <c r="AE10" s="148" t="str">
        <f t="shared" ca="1" si="6"/>
        <v>L</v>
      </c>
      <c r="AF10" s="148" t="str">
        <f t="shared" ca="1" si="6"/>
        <v>M</v>
      </c>
      <c r="AG10" s="148" t="str">
        <f t="shared" ca="1" si="6"/>
        <v>M</v>
      </c>
      <c r="AH10" s="148" t="str">
        <f t="shared" ca="1" si="6"/>
        <v>M</v>
      </c>
      <c r="AI10" s="148" t="str">
        <f t="shared" ca="1" si="6"/>
        <v>M</v>
      </c>
      <c r="AJ10" s="148" t="str">
        <f t="shared" ca="1" si="6"/>
        <v>N</v>
      </c>
      <c r="AK10" s="148"/>
      <c r="AL10" s="129"/>
      <c r="AM10" s="111">
        <f>VLOOKUP($E10,Plantilla!D:F,3,FALSE)</f>
        <v>1</v>
      </c>
      <c r="AN10" s="140">
        <f t="shared" ca="1" si="38"/>
        <v>14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5</v>
      </c>
      <c r="BL10" s="110">
        <f t="shared" ca="1" si="40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98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1"/>
        <v>63.5</v>
      </c>
      <c r="BP10" s="195">
        <f t="shared" ca="1" si="42"/>
        <v>161.5</v>
      </c>
      <c r="BQ10" s="149">
        <f t="shared" ca="1" si="9"/>
        <v>50</v>
      </c>
      <c r="BR10" s="137">
        <f t="shared" ca="1" si="10"/>
        <v>0</v>
      </c>
      <c r="BS10" s="136">
        <f t="shared" ca="1" si="11"/>
        <v>19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19</v>
      </c>
      <c r="CO10" s="110">
        <f t="shared" ca="1" si="32"/>
        <v>365</v>
      </c>
      <c r="CP10" s="110">
        <f t="shared" ca="1" si="33"/>
        <v>190</v>
      </c>
      <c r="CQ10" s="198">
        <f t="shared" ca="1" si="34"/>
        <v>241.3</v>
      </c>
      <c r="CR10" s="199">
        <f t="shared" ca="1" si="35"/>
        <v>606.29999999999995</v>
      </c>
      <c r="CS10" s="215">
        <f t="shared" ca="1" si="49"/>
        <v>30</v>
      </c>
      <c r="CT10" s="216">
        <f t="shared" ca="1" si="44"/>
        <v>0</v>
      </c>
      <c r="CU10" s="217">
        <f ca="1">INDEX(INDIRECT(CU$1),MATCH($E10,INDIRECT($BQ$2))) + (CS10*30)/[1]PATRÓN!$N$4 - CT10</f>
        <v>9.8630136986301373</v>
      </c>
      <c r="CV10" s="217">
        <f ca="1">(CS10*6)/PATRÓN!$N$4</f>
        <v>0.49315068493150682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147.08955223880596</v>
      </c>
      <c r="DA10" s="211">
        <f t="shared" ca="1" si="36"/>
        <v>14.410447761194035</v>
      </c>
      <c r="DB10" s="211">
        <f t="shared" ca="1" si="48"/>
        <v>588.35820895522386</v>
      </c>
      <c r="DC10" s="212">
        <f t="shared" ca="1" si="37"/>
        <v>17.941791044776096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49" t="s">
        <v>264</v>
      </c>
      <c r="G11" s="337" t="s">
        <v>5</v>
      </c>
      <c r="H11" s="148" t="str">
        <f t="shared" ca="1" si="5"/>
        <v>L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M</v>
      </c>
      <c r="M11" s="148" t="str">
        <f t="shared" ca="1" si="5"/>
        <v>N</v>
      </c>
      <c r="N11" s="148" t="str">
        <f t="shared" ca="1" si="5"/>
        <v>N</v>
      </c>
      <c r="O11" s="148" t="s">
        <v>140</v>
      </c>
      <c r="P11" s="337" t="s">
        <v>32</v>
      </c>
      <c r="Q11" s="337" t="s">
        <v>140</v>
      </c>
      <c r="R11" s="337" t="s">
        <v>32</v>
      </c>
      <c r="S11" s="337" t="s">
        <v>140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M</v>
      </c>
      <c r="X11" s="148" t="str">
        <f t="shared" ca="1" si="6"/>
        <v>L</v>
      </c>
      <c r="Y11" s="148" t="str">
        <f t="shared" ca="1" si="6"/>
        <v>M</v>
      </c>
      <c r="Z11" s="148" t="str">
        <f t="shared" ca="1" si="6"/>
        <v>M</v>
      </c>
      <c r="AA11" s="148" t="str">
        <f t="shared" ca="1" si="6"/>
        <v>M</v>
      </c>
      <c r="AB11" s="148" t="str">
        <f t="shared" ca="1" si="6"/>
        <v>M</v>
      </c>
      <c r="AC11" s="148" t="str">
        <f t="shared" ca="1" si="6"/>
        <v>N</v>
      </c>
      <c r="AD11" s="148" t="str">
        <f t="shared" ca="1" si="6"/>
        <v>-</v>
      </c>
      <c r="AE11" s="148" t="str">
        <f t="shared" ca="1" si="6"/>
        <v>L</v>
      </c>
      <c r="AF11" s="148" t="str">
        <f t="shared" ca="1" si="6"/>
        <v>L</v>
      </c>
      <c r="AG11" s="148" t="str">
        <f t="shared" ca="1" si="6"/>
        <v>L</v>
      </c>
      <c r="AH11" s="337" t="s">
        <v>4</v>
      </c>
      <c r="AI11" s="337" t="s">
        <v>4</v>
      </c>
      <c r="AJ11" s="337" t="s">
        <v>4</v>
      </c>
      <c r="AK11" s="148" t="str">
        <f t="shared" ca="1" si="6"/>
        <v>N</v>
      </c>
      <c r="AL11" s="129"/>
      <c r="AM11" s="111">
        <f>VLOOKUP($E11,Plantilla!D:F,3,FALSE)</f>
        <v>1</v>
      </c>
      <c r="AN11" s="140">
        <f t="shared" ca="1" si="38"/>
        <v>13</v>
      </c>
      <c r="AO11" s="133">
        <f t="shared" ca="1" si="7"/>
        <v>0</v>
      </c>
      <c r="AP11" s="132">
        <f t="shared" ca="1" si="7"/>
        <v>6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6</v>
      </c>
      <c r="BL11" s="110">
        <f t="shared" ca="1" si="40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91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1"/>
        <v>76.2</v>
      </c>
      <c r="BP11" s="195">
        <f t="shared" ca="1" si="42"/>
        <v>167.2</v>
      </c>
      <c r="BQ11" s="149">
        <f t="shared" ca="1" si="9"/>
        <v>26</v>
      </c>
      <c r="BR11" s="137">
        <f t="shared" ca="1" si="10"/>
        <v>2</v>
      </c>
      <c r="BS11" s="136">
        <f t="shared" ca="1" si="11"/>
        <v>18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18</v>
      </c>
      <c r="CO11" s="110">
        <f t="shared" ca="1" si="32"/>
        <v>268.5</v>
      </c>
      <c r="CP11" s="110">
        <f t="shared" ca="1" si="33"/>
        <v>180</v>
      </c>
      <c r="CQ11" s="198">
        <f t="shared" ca="1" si="34"/>
        <v>228.60000000000002</v>
      </c>
      <c r="CR11" s="199">
        <f t="shared" ca="1" si="35"/>
        <v>504.09999999999997</v>
      </c>
      <c r="CS11" s="215">
        <f t="shared" ca="1" si="49"/>
        <v>30</v>
      </c>
      <c r="CT11" s="216">
        <f t="shared" ca="1" si="44"/>
        <v>0</v>
      </c>
      <c r="CU11" s="217">
        <f ca="1">INDEX(INDIRECT(CU$1),MATCH($E11,INDIRECT($BQ$2))) + (CS11*30)/[1]PATRÓN!$N$4 - CT11</f>
        <v>9.8630136986301373</v>
      </c>
      <c r="CV11" s="217">
        <f ca="1">(CS11*6)/PATRÓN!$N$4</f>
        <v>0.49315068493150682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147.08955223880596</v>
      </c>
      <c r="DA11" s="211">
        <f t="shared" ca="1" si="36"/>
        <v>20.110447761194024</v>
      </c>
      <c r="DB11" s="211">
        <f t="shared" ca="1" si="48"/>
        <v>588.35820895522386</v>
      </c>
      <c r="DC11" s="212">
        <f t="shared" ca="1" si="37"/>
        <v>-84.258208955223893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49" t="s">
        <v>265</v>
      </c>
      <c r="G12" s="148" t="s">
        <v>190</v>
      </c>
      <c r="H12" s="148" t="s">
        <v>190</v>
      </c>
      <c r="I12" s="337" t="s">
        <v>5</v>
      </c>
      <c r="J12" s="148" t="str">
        <f t="shared" ca="1" si="5"/>
        <v>L</v>
      </c>
      <c r="K12" s="338" t="s">
        <v>5</v>
      </c>
      <c r="L12" s="338" t="s">
        <v>5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L</v>
      </c>
      <c r="R12" s="338" t="s">
        <v>4</v>
      </c>
      <c r="S12" s="338" t="s">
        <v>4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N</v>
      </c>
      <c r="W12" s="148" t="str">
        <f t="shared" ca="1" si="6"/>
        <v>-</v>
      </c>
      <c r="X12" s="148" t="str">
        <f t="shared" ca="1" si="6"/>
        <v>L</v>
      </c>
      <c r="Y12" s="148" t="str">
        <f t="shared" ca="1" si="6"/>
        <v>L</v>
      </c>
      <c r="Z12" s="148" t="str">
        <f t="shared" ca="1" si="6"/>
        <v>L</v>
      </c>
      <c r="AA12" s="148" t="str">
        <f t="shared" ca="1" si="6"/>
        <v>M</v>
      </c>
      <c r="AB12" s="148" t="str">
        <f t="shared" ca="1" si="6"/>
        <v>M</v>
      </c>
      <c r="AC12" s="148" t="str">
        <f t="shared" ca="1" si="6"/>
        <v>M</v>
      </c>
      <c r="AD12" s="148" t="str">
        <f t="shared" ca="1" si="6"/>
        <v>N</v>
      </c>
      <c r="AE12" s="148" t="str">
        <f t="shared" ca="1" si="6"/>
        <v>N</v>
      </c>
      <c r="AF12" s="148" t="str">
        <f t="shared" ca="1" si="6"/>
        <v>-</v>
      </c>
      <c r="AG12" s="148" t="str">
        <f t="shared" ca="1" si="6"/>
        <v>-</v>
      </c>
      <c r="AH12" s="148" t="str">
        <f t="shared" ca="1" si="6"/>
        <v>L</v>
      </c>
      <c r="AI12" s="148" t="str">
        <f t="shared" ca="1" si="6"/>
        <v>M</v>
      </c>
      <c r="AJ12" s="148" t="str">
        <f t="shared" ca="1" si="6"/>
        <v>M</v>
      </c>
      <c r="AK12" s="148"/>
      <c r="AL12" s="129"/>
      <c r="AM12" s="111">
        <f>VLOOKUP($E12,Plantilla!D:F,3,FALSE)</f>
        <v>1</v>
      </c>
      <c r="AN12" s="140">
        <f t="shared" ca="1" si="38"/>
        <v>14</v>
      </c>
      <c r="AO12" s="133">
        <f t="shared" ca="1" si="7"/>
        <v>0</v>
      </c>
      <c r="AP12" s="132">
        <f t="shared" ca="1" si="7"/>
        <v>3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2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3</v>
      </c>
      <c r="BL12" s="110">
        <f t="shared" ca="1" si="40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113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30</v>
      </c>
      <c r="BO12" s="194">
        <f t="shared" ca="1" si="41"/>
        <v>38.1</v>
      </c>
      <c r="BP12" s="195">
        <f t="shared" ca="1" si="42"/>
        <v>151.1</v>
      </c>
      <c r="BQ12" s="149">
        <f t="shared" ca="1" si="9"/>
        <v>50</v>
      </c>
      <c r="BR12" s="137">
        <f t="shared" ca="1" si="10"/>
        <v>0</v>
      </c>
      <c r="BS12" s="136">
        <f t="shared" ca="1" si="11"/>
        <v>18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18</v>
      </c>
      <c r="CO12" s="110">
        <f t="shared" ca="1" si="32"/>
        <v>365</v>
      </c>
      <c r="CP12" s="110">
        <f t="shared" ca="1" si="33"/>
        <v>180</v>
      </c>
      <c r="CQ12" s="198">
        <f t="shared" ca="1" si="34"/>
        <v>228.6</v>
      </c>
      <c r="CR12" s="199">
        <f t="shared" ca="1" si="35"/>
        <v>593.6</v>
      </c>
      <c r="CS12" s="215">
        <f t="shared" ca="1" si="49"/>
        <v>30</v>
      </c>
      <c r="CT12" s="216">
        <f t="shared" ca="1" si="44"/>
        <v>0</v>
      </c>
      <c r="CU12" s="217">
        <f ca="1">INDEX(INDIRECT(CU$1),MATCH($E12,INDIRECT($BQ$2))) + (CS12*30)/[1]PATRÓN!$N$4 - CT12</f>
        <v>9.8630136986301373</v>
      </c>
      <c r="CV12" s="217">
        <f ca="1">(CS12*6)/PATRÓN!$N$4</f>
        <v>0.49315068493150682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147.08955223880596</v>
      </c>
      <c r="DA12" s="211">
        <f t="shared" ca="1" si="36"/>
        <v>4.0104477611940297</v>
      </c>
      <c r="DB12" s="211">
        <f t="shared" ca="1" si="48"/>
        <v>588.35820895522386</v>
      </c>
      <c r="DC12" s="212">
        <f t="shared" ca="1" si="37"/>
        <v>5.2417910447761642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49" t="s">
        <v>266</v>
      </c>
      <c r="G13" s="148" t="str">
        <f t="shared" ref="G13:AJ13" ca="1" si="50">IF($B13&lt;&gt;0,INDIRECT(ADDRESS($B13+6,10+G$2,1,FALSE,"PATRÓN"),FALSE),"")</f>
        <v>M</v>
      </c>
      <c r="H13" s="148" t="str">
        <f t="shared" ca="1" si="50"/>
        <v>M</v>
      </c>
      <c r="I13" s="148" t="str">
        <f t="shared" ca="1" si="50"/>
        <v>M</v>
      </c>
      <c r="J13" s="148" t="str">
        <f t="shared" ca="1" si="50"/>
        <v>L</v>
      </c>
      <c r="K13" s="148" t="str">
        <f t="shared" ca="1" si="50"/>
        <v>M</v>
      </c>
      <c r="L13" s="148" t="str">
        <f t="shared" ca="1" si="50"/>
        <v>M</v>
      </c>
      <c r="M13" s="148" t="str">
        <f t="shared" ca="1" si="50"/>
        <v>M</v>
      </c>
      <c r="N13" s="148" t="str">
        <f t="shared" ca="1" si="50"/>
        <v>M</v>
      </c>
      <c r="O13" s="148" t="str">
        <f t="shared" ca="1" si="50"/>
        <v>N</v>
      </c>
      <c r="P13" s="148" t="str">
        <f t="shared" ca="1" si="50"/>
        <v>-</v>
      </c>
      <c r="Q13" s="148" t="str">
        <f t="shared" ca="1" si="50"/>
        <v>L</v>
      </c>
      <c r="R13" s="148" t="str">
        <f t="shared" ca="1" si="50"/>
        <v>L</v>
      </c>
      <c r="S13" s="148" t="str">
        <f t="shared" ca="1" si="50"/>
        <v>L</v>
      </c>
      <c r="T13" s="148" t="str">
        <f t="shared" ca="1" si="50"/>
        <v>M</v>
      </c>
      <c r="U13" s="148" t="str">
        <f t="shared" ca="1" si="50"/>
        <v>M</v>
      </c>
      <c r="V13" s="148" t="str">
        <f t="shared" ca="1" si="50"/>
        <v>M</v>
      </c>
      <c r="W13" s="148" t="str">
        <f t="shared" ca="1" si="50"/>
        <v>N</v>
      </c>
      <c r="X13" s="148" t="str">
        <f t="shared" ca="1" si="50"/>
        <v>N</v>
      </c>
      <c r="Y13" s="148" t="str">
        <f t="shared" ca="1" si="50"/>
        <v>-</v>
      </c>
      <c r="Z13" s="148" t="str">
        <f t="shared" ca="1" si="50"/>
        <v>-</v>
      </c>
      <c r="AA13" s="148" t="str">
        <f t="shared" ca="1" si="50"/>
        <v>L</v>
      </c>
      <c r="AB13" s="148" t="str">
        <f t="shared" ca="1" si="50"/>
        <v>M</v>
      </c>
      <c r="AC13" s="148" t="str">
        <f t="shared" ca="1" si="50"/>
        <v>M</v>
      </c>
      <c r="AD13" s="148" t="str">
        <f t="shared" ca="1" si="50"/>
        <v>M</v>
      </c>
      <c r="AE13" s="148" t="str">
        <f t="shared" ca="1" si="50"/>
        <v>M</v>
      </c>
      <c r="AF13" s="148" t="str">
        <f t="shared" ca="1" si="50"/>
        <v>N</v>
      </c>
      <c r="AG13" s="148" t="str">
        <f t="shared" ca="1" si="50"/>
        <v>N</v>
      </c>
      <c r="AH13" s="148" t="str">
        <f t="shared" ca="1" si="50"/>
        <v>-</v>
      </c>
      <c r="AI13" s="148" t="str">
        <f t="shared" ca="1" si="50"/>
        <v>-</v>
      </c>
      <c r="AJ13" s="148" t="str">
        <f t="shared" ca="1" si="50"/>
        <v>L</v>
      </c>
      <c r="AK13" s="148"/>
      <c r="AL13" s="129"/>
      <c r="AM13" s="111">
        <f>VLOOKUP($E13,Plantilla!D:F,3,FALSE)</f>
        <v>1</v>
      </c>
      <c r="AN13" s="140">
        <f t="shared" ca="1" si="38"/>
        <v>14</v>
      </c>
      <c r="AO13" s="133">
        <f t="shared" ca="1" si="7"/>
        <v>0</v>
      </c>
      <c r="AP13" s="132">
        <f t="shared" ca="1" si="7"/>
        <v>5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5</v>
      </c>
      <c r="BL13" s="110">
        <f t="shared" ca="1" si="40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41"/>
        <v>63.5</v>
      </c>
      <c r="BP13" s="195">
        <f t="shared" ca="1" si="42"/>
        <v>161.5</v>
      </c>
      <c r="BQ13" s="149">
        <f t="shared" ca="1" si="9"/>
        <v>49</v>
      </c>
      <c r="BR13" s="137">
        <f t="shared" ca="1" si="10"/>
        <v>0</v>
      </c>
      <c r="BS13" s="136">
        <f t="shared" ca="1" si="11"/>
        <v>20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20</v>
      </c>
      <c r="CO13" s="110">
        <f t="shared" ca="1" si="32"/>
        <v>358</v>
      </c>
      <c r="CP13" s="110">
        <f t="shared" ca="1" si="33"/>
        <v>200</v>
      </c>
      <c r="CQ13" s="198">
        <f t="shared" ca="1" si="34"/>
        <v>254</v>
      </c>
      <c r="CR13" s="199">
        <f t="shared" ca="1" si="35"/>
        <v>612</v>
      </c>
      <c r="CS13" s="215">
        <f t="shared" ca="1" si="49"/>
        <v>30</v>
      </c>
      <c r="CT13" s="216">
        <f t="shared" ca="1" si="44"/>
        <v>0</v>
      </c>
      <c r="CU13" s="217">
        <f ca="1">INDEX(INDIRECT(CU$1),MATCH($E13,INDIRECT($BQ$2))) + (CS13*30)/[1]PATRÓN!$N$4 - CT13</f>
        <v>9.8630136986301373</v>
      </c>
      <c r="CV13" s="217">
        <f ca="1">(CS13*6)/PATRÓN!$N$4</f>
        <v>0.49315068493150682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147.08955223880596</v>
      </c>
      <c r="DA13" s="211">
        <f t="shared" ca="1" si="36"/>
        <v>14.410447761194035</v>
      </c>
      <c r="DB13" s="211">
        <f t="shared" ca="1" si="48"/>
        <v>588.35820895522386</v>
      </c>
      <c r="DC13" s="212">
        <f t="shared" ca="1" si="37"/>
        <v>23.641791044776141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49" t="s">
        <v>267</v>
      </c>
      <c r="G14" s="148" t="str">
        <f t="shared" ca="1" si="5"/>
        <v>M</v>
      </c>
      <c r="H14" s="337" t="s">
        <v>4</v>
      </c>
      <c r="I14" s="337" t="s">
        <v>4</v>
      </c>
      <c r="J14" s="337" t="s">
        <v>32</v>
      </c>
      <c r="K14" s="337" t="s">
        <v>140</v>
      </c>
      <c r="L14" s="148" t="str">
        <f t="shared" ca="1" si="5"/>
        <v>L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M</v>
      </c>
      <c r="P14" s="148" t="str">
        <f t="shared" ca="1" si="5"/>
        <v>N</v>
      </c>
      <c r="Q14" s="148" t="str">
        <f t="shared" ca="1" si="5"/>
        <v>N</v>
      </c>
      <c r="R14" s="148" t="str">
        <f t="shared" ca="1" si="5"/>
        <v>-</v>
      </c>
      <c r="S14" s="148" t="str">
        <f t="shared" ca="1" si="5"/>
        <v>-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6"/>
        <v>M</v>
      </c>
      <c r="X14" s="337" t="s">
        <v>31</v>
      </c>
      <c r="Y14" s="148" t="str">
        <f t="shared" ca="1" si="6"/>
        <v>N</v>
      </c>
      <c r="Z14" s="148" t="str">
        <f t="shared" ca="1" si="6"/>
        <v>N</v>
      </c>
      <c r="AA14" s="148" t="str">
        <f t="shared" ca="1" si="6"/>
        <v>-</v>
      </c>
      <c r="AB14" s="148" t="str">
        <f t="shared" ca="1" si="6"/>
        <v>-</v>
      </c>
      <c r="AC14" s="148" t="str">
        <f t="shared" ca="1" si="6"/>
        <v>L</v>
      </c>
      <c r="AD14" s="148" t="str">
        <f t="shared" ca="1" si="6"/>
        <v>M</v>
      </c>
      <c r="AE14" s="337" t="s">
        <v>31</v>
      </c>
      <c r="AF14" s="337" t="s">
        <v>31</v>
      </c>
      <c r="AG14" s="337" t="s">
        <v>31</v>
      </c>
      <c r="AH14" s="148" t="str">
        <f t="shared" ca="1" si="6"/>
        <v>N</v>
      </c>
      <c r="AI14" s="148" t="str">
        <f t="shared" ca="1" si="6"/>
        <v>N</v>
      </c>
      <c r="AJ14" s="148" t="str">
        <f t="shared" ca="1" si="6"/>
        <v>-</v>
      </c>
      <c r="AK14" s="148"/>
      <c r="AL14" s="129"/>
      <c r="AM14" s="111">
        <f>VLOOKUP($E14,Plantilla!D:F,3,FALSE)</f>
        <v>1</v>
      </c>
      <c r="AN14" s="140">
        <f t="shared" ca="1" si="38"/>
        <v>8</v>
      </c>
      <c r="AO14" s="133">
        <f t="shared" ca="1" si="7"/>
        <v>4</v>
      </c>
      <c r="AP14" s="132">
        <f t="shared" ca="1" si="7"/>
        <v>7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7</v>
      </c>
      <c r="BL14" s="110">
        <f t="shared" ca="1" si="40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84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70</v>
      </c>
      <c r="BO14" s="194">
        <f t="shared" ca="1" si="41"/>
        <v>88.9</v>
      </c>
      <c r="BP14" s="195">
        <f t="shared" ca="1" si="42"/>
        <v>172.9</v>
      </c>
      <c r="BQ14" s="149">
        <f t="shared" ca="1" si="9"/>
        <v>54</v>
      </c>
      <c r="BR14" s="137">
        <f t="shared" ca="1" si="10"/>
        <v>4</v>
      </c>
      <c r="BS14" s="136">
        <f t="shared" ca="1" si="11"/>
        <v>12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12</v>
      </c>
      <c r="CO14" s="110">
        <f t="shared" ca="1" si="32"/>
        <v>451</v>
      </c>
      <c r="CP14" s="110">
        <f t="shared" ca="1" si="33"/>
        <v>120</v>
      </c>
      <c r="CQ14" s="198">
        <f t="shared" ca="1" si="34"/>
        <v>152.4</v>
      </c>
      <c r="CR14" s="199">
        <f t="shared" ca="1" si="35"/>
        <v>603.4</v>
      </c>
      <c r="CS14" s="215">
        <f t="shared" ca="1" si="49"/>
        <v>30</v>
      </c>
      <c r="CT14" s="216">
        <f t="shared" ca="1" si="44"/>
        <v>0</v>
      </c>
      <c r="CU14" s="217">
        <f ca="1">INDEX(INDIRECT(CU$1),MATCH($E14,INDIRECT($BQ$2))) + (CS14*30)/[1]PATRÓN!$N$4 - CT14</f>
        <v>9.8630136986301373</v>
      </c>
      <c r="CV14" s="217">
        <f ca="1">(CS14*6)/PATRÓN!$N$4</f>
        <v>0.49315068493150682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147.08955223880596</v>
      </c>
      <c r="DA14" s="211">
        <f t="shared" ca="1" si="36"/>
        <v>25.810447761194041</v>
      </c>
      <c r="DB14" s="211">
        <f t="shared" ca="1" si="48"/>
        <v>588.35820895522386</v>
      </c>
      <c r="DC14" s="212">
        <f t="shared" ca="1" si="37"/>
        <v>15.041791044776119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">
        <v>268</v>
      </c>
      <c r="G15" s="148" t="s">
        <v>68</v>
      </c>
      <c r="H15" s="148" t="s">
        <v>259</v>
      </c>
      <c r="I15" s="148" t="str">
        <f t="shared" ca="1" si="5"/>
        <v>N</v>
      </c>
      <c r="J15" s="148" t="s">
        <v>140</v>
      </c>
      <c r="K15" s="148" t="str">
        <f t="shared" ca="1" si="5"/>
        <v>-</v>
      </c>
      <c r="L15" s="337" t="s">
        <v>4</v>
      </c>
      <c r="M15" s="148" t="str">
        <f t="shared" ca="1" si="5"/>
        <v>L</v>
      </c>
      <c r="N15" s="148" t="s">
        <v>4</v>
      </c>
      <c r="O15" s="148" t="s">
        <v>4</v>
      </c>
      <c r="P15" s="148" t="s">
        <v>68</v>
      </c>
      <c r="Q15" s="148" t="s">
        <v>68</v>
      </c>
      <c r="R15" s="148" t="str">
        <f t="shared" ca="1" si="5"/>
        <v>N</v>
      </c>
      <c r="S15" s="148" t="str">
        <f t="shared" ca="1" si="5"/>
        <v>N</v>
      </c>
      <c r="T15" s="148" t="str">
        <f t="shared" ca="1" si="5"/>
        <v>-</v>
      </c>
      <c r="U15" s="148" t="str">
        <f t="shared" ca="1" si="5"/>
        <v>-</v>
      </c>
      <c r="V15" s="148" t="str">
        <f t="shared" ca="1" si="5"/>
        <v>L</v>
      </c>
      <c r="W15" s="148" t="s">
        <v>4</v>
      </c>
      <c r="X15" s="148" t="s">
        <v>4</v>
      </c>
      <c r="Y15" s="148" t="s">
        <v>68</v>
      </c>
      <c r="Z15" s="148" t="s">
        <v>68</v>
      </c>
      <c r="AA15" s="148" t="str">
        <f t="shared" ca="1" si="6"/>
        <v>N</v>
      </c>
      <c r="AB15" s="148" t="str">
        <f t="shared" ca="1" si="6"/>
        <v>N</v>
      </c>
      <c r="AC15" s="148" t="str">
        <f t="shared" ca="1" si="6"/>
        <v>-</v>
      </c>
      <c r="AD15" s="148" t="str">
        <f t="shared" ca="1" si="6"/>
        <v>-</v>
      </c>
      <c r="AE15" s="148" t="str">
        <f t="shared" ca="1" si="6"/>
        <v>L</v>
      </c>
      <c r="AF15" s="148" t="str">
        <f t="shared" ca="1" si="6"/>
        <v>L</v>
      </c>
      <c r="AG15" s="148" t="str">
        <f t="shared" ca="1" si="6"/>
        <v>L</v>
      </c>
      <c r="AH15" s="148" t="s">
        <v>4</v>
      </c>
      <c r="AI15" s="148" t="s">
        <v>4</v>
      </c>
      <c r="AJ15" s="337" t="s">
        <v>4</v>
      </c>
      <c r="AK15" s="148"/>
      <c r="AL15" s="129"/>
      <c r="AM15" s="111">
        <f>VLOOKUP($E15,Plantilla!D:F,3,FALSE)</f>
        <v>1</v>
      </c>
      <c r="AN15" s="140">
        <f t="shared" ca="1" si="38"/>
        <v>0</v>
      </c>
      <c r="AO15" s="133">
        <f t="shared" ca="1" si="7"/>
        <v>0</v>
      </c>
      <c r="AP15" s="132">
        <f t="shared" ca="1" si="7"/>
        <v>6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6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6</v>
      </c>
      <c r="BL15" s="110">
        <f t="shared" ca="1" si="40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42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41"/>
        <v>76.2</v>
      </c>
      <c r="BP15" s="195">
        <f t="shared" ca="1" si="42"/>
        <v>118.2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21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30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21</v>
      </c>
      <c r="CO15" s="110">
        <f t="shared" ca="1" si="32"/>
        <v>224.5</v>
      </c>
      <c r="CP15" s="110">
        <f t="shared" ca="1" si="33"/>
        <v>210</v>
      </c>
      <c r="CQ15" s="198">
        <f t="shared" ca="1" si="34"/>
        <v>266.7</v>
      </c>
      <c r="CR15" s="199">
        <f t="shared" ca="1" si="35"/>
        <v>491.2</v>
      </c>
      <c r="CS15" s="215">
        <f t="shared" ca="1" si="49"/>
        <v>30</v>
      </c>
      <c r="CT15" s="216">
        <f t="shared" ca="1" si="44"/>
        <v>0</v>
      </c>
      <c r="CU15" s="217">
        <f ca="1">INDEX(INDIRECT(CU$1),MATCH($E15,INDIRECT($BQ$2))) + (CS15*30)/[1]PATRÓN!$N$4 - CT15</f>
        <v>9.8630136986301373</v>
      </c>
      <c r="CV15" s="217">
        <f ca="1">(CS15*6)/PATRÓN!$N$4</f>
        <v>0.49315068493150682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147.08955223880596</v>
      </c>
      <c r="DA15" s="211">
        <f t="shared" ca="1" si="36"/>
        <v>-28.889552238805962</v>
      </c>
      <c r="DB15" s="211">
        <f t="shared" ca="1" si="48"/>
        <v>588.35820895522386</v>
      </c>
      <c r="DC15" s="212">
        <f t="shared" ca="1" si="37"/>
        <v>-97.15820895522387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49" t="s">
        <v>269</v>
      </c>
      <c r="G16" s="148" t="s">
        <v>190</v>
      </c>
      <c r="H16" s="148" t="str">
        <f t="shared" ca="1" si="5"/>
        <v>M</v>
      </c>
      <c r="I16" s="148" t="s">
        <v>200</v>
      </c>
      <c r="J16" s="148" t="str">
        <f t="shared" ca="1" si="5"/>
        <v>M</v>
      </c>
      <c r="K16" s="148" t="str">
        <f t="shared" ca="1" si="5"/>
        <v>N</v>
      </c>
      <c r="L16" s="148" t="s">
        <v>140</v>
      </c>
      <c r="M16" s="148" t="s">
        <v>200</v>
      </c>
      <c r="N16" s="148" t="s">
        <v>200</v>
      </c>
      <c r="O16" s="148" t="str">
        <f t="shared" ca="1" si="5"/>
        <v>L</v>
      </c>
      <c r="P16" s="148" t="str">
        <f t="shared" ca="1" si="5"/>
        <v>M</v>
      </c>
      <c r="Q16" s="148" t="str">
        <f t="shared" ca="1" si="5"/>
        <v>M</v>
      </c>
      <c r="R16" s="148" t="str">
        <f t="shared" ca="1" si="5"/>
        <v>M</v>
      </c>
      <c r="S16" s="148" t="s">
        <v>188</v>
      </c>
      <c r="T16" s="148" t="str">
        <f t="shared" ca="1" si="5"/>
        <v>N</v>
      </c>
      <c r="U16" s="337" t="s">
        <v>140</v>
      </c>
      <c r="V16" s="337" t="s">
        <v>4</v>
      </c>
      <c r="W16" s="337" t="s">
        <v>4</v>
      </c>
      <c r="X16" s="148" t="str">
        <f t="shared" ca="1" si="6"/>
        <v>L</v>
      </c>
      <c r="Y16" s="148" t="str">
        <f t="shared" ca="1" si="6"/>
        <v>L</v>
      </c>
      <c r="Z16" s="148" t="str">
        <f t="shared" ca="1" si="6"/>
        <v>L</v>
      </c>
      <c r="AA16" s="148" t="str">
        <f t="shared" ca="1" si="6"/>
        <v>M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L</v>
      </c>
      <c r="AF16" s="148" t="str">
        <f t="shared" ca="1" si="6"/>
        <v>M</v>
      </c>
      <c r="AG16" s="148" t="str">
        <f t="shared" ca="1" si="6"/>
        <v>M</v>
      </c>
      <c r="AH16" s="148" t="str">
        <f t="shared" ca="1" si="6"/>
        <v>M</v>
      </c>
      <c r="AI16" s="148" t="str">
        <f t="shared" ca="1" si="6"/>
        <v>M</v>
      </c>
      <c r="AJ16" s="148" t="str">
        <f t="shared" ca="1" si="6"/>
        <v>N</v>
      </c>
      <c r="AK16" s="148"/>
      <c r="AL16" s="129"/>
      <c r="AM16" s="111">
        <f>VLOOKUP($E16,Plantilla!D:F,3,FALSE)</f>
        <v>1</v>
      </c>
      <c r="AN16" s="140">
        <f t="shared" ca="1" si="38"/>
        <v>14</v>
      </c>
      <c r="AO16" s="133">
        <f t="shared" ca="1" si="7"/>
        <v>0</v>
      </c>
      <c r="AP16" s="132">
        <f t="shared" ca="1" si="7"/>
        <v>4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3</v>
      </c>
      <c r="BB16" s="132">
        <f t="shared" ca="1" si="7"/>
        <v>0</v>
      </c>
      <c r="BC16" s="133">
        <f t="shared" ca="1" si="7"/>
        <v>0</v>
      </c>
      <c r="BD16" s="132">
        <f t="shared" ca="1" si="7"/>
        <v>1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4</v>
      </c>
      <c r="BL16" s="110">
        <f t="shared" ca="1" si="40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120.44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40</v>
      </c>
      <c r="BO16" s="194">
        <f t="shared" ca="1" si="41"/>
        <v>50.8</v>
      </c>
      <c r="BP16" s="195">
        <f t="shared" ca="1" si="42"/>
        <v>171.24</v>
      </c>
      <c r="BQ16" s="149">
        <f t="shared" ca="1" si="9"/>
        <v>36</v>
      </c>
      <c r="BR16" s="137">
        <f t="shared" ca="1" si="10"/>
        <v>0</v>
      </c>
      <c r="BS16" s="136">
        <f t="shared" ca="1" si="11"/>
        <v>16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16</v>
      </c>
      <c r="CO16" s="110">
        <f t="shared" ca="1" si="32"/>
        <v>391.50000000000006</v>
      </c>
      <c r="CP16" s="110">
        <f t="shared" ca="1" si="33"/>
        <v>160</v>
      </c>
      <c r="CQ16" s="198">
        <f t="shared" ca="1" si="34"/>
        <v>203.2</v>
      </c>
      <c r="CR16" s="199">
        <f t="shared" ca="1" si="35"/>
        <v>615.70000000000005</v>
      </c>
      <c r="CS16" s="215">
        <f t="shared" ca="1" si="49"/>
        <v>30</v>
      </c>
      <c r="CT16" s="216">
        <f t="shared" ca="1" si="44"/>
        <v>0</v>
      </c>
      <c r="CU16" s="217">
        <f ca="1">INDEX(INDIRECT(CU$1),MATCH($E16,INDIRECT($BQ$2))) + (CS16*30)/[1]PATRÓN!$N$4 - CT16</f>
        <v>9.8630136986301373</v>
      </c>
      <c r="CV16" s="217">
        <f ca="1">(CS16*6)/PATRÓN!$N$4</f>
        <v>0.49315068493150682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147.08955223880596</v>
      </c>
      <c r="DA16" s="211">
        <f t="shared" ca="1" si="36"/>
        <v>24.150447761194044</v>
      </c>
      <c r="DB16" s="211">
        <f t="shared" ca="1" si="48"/>
        <v>588.35820895522386</v>
      </c>
      <c r="DC16" s="212">
        <f t="shared" ca="1" si="37"/>
        <v>27.341791044776187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49" t="s">
        <v>270</v>
      </c>
      <c r="G17" s="148" t="str">
        <f t="shared" ca="1" si="5"/>
        <v>-</v>
      </c>
      <c r="H17" s="148" t="str">
        <f t="shared" ca="1" si="5"/>
        <v>L</v>
      </c>
      <c r="I17" s="148" t="str">
        <f t="shared" ca="1" si="5"/>
        <v>M</v>
      </c>
      <c r="J17" s="148" t="str">
        <f t="shared" ca="1" si="5"/>
        <v>M</v>
      </c>
      <c r="K17" s="148" t="str">
        <f t="shared" ca="1" si="5"/>
        <v>M</v>
      </c>
      <c r="L17" s="148" t="str">
        <f t="shared" ca="1" si="5"/>
        <v>M</v>
      </c>
      <c r="M17" s="148" t="str">
        <f t="shared" ca="1" si="5"/>
        <v>N</v>
      </c>
      <c r="N17" s="148" t="str">
        <f t="shared" ca="1" si="5"/>
        <v>N</v>
      </c>
      <c r="O17" s="148" t="str">
        <f t="shared" ca="1" si="5"/>
        <v>-</v>
      </c>
      <c r="P17" s="148" t="str">
        <f t="shared" ca="1" si="5"/>
        <v>-</v>
      </c>
      <c r="Q17" s="148" t="str">
        <f t="shared" ca="1" si="5"/>
        <v>L</v>
      </c>
      <c r="R17" s="148" t="str">
        <f t="shared" ca="1" si="5"/>
        <v>L</v>
      </c>
      <c r="S17" s="148" t="str">
        <f t="shared" ca="1" si="5"/>
        <v>L</v>
      </c>
      <c r="T17" s="148" t="str">
        <f t="shared" ca="1" si="5"/>
        <v>M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L</v>
      </c>
      <c r="Y17" s="148" t="str">
        <f t="shared" ca="1" si="6"/>
        <v>M</v>
      </c>
      <c r="Z17" s="148" t="str">
        <f t="shared" ca="1" si="6"/>
        <v>M</v>
      </c>
      <c r="AA17" s="148" t="str">
        <f t="shared" ca="1" si="6"/>
        <v>M</v>
      </c>
      <c r="AB17" s="148" t="str">
        <f t="shared" ca="1" si="6"/>
        <v>M</v>
      </c>
      <c r="AC17" s="148" t="str">
        <f t="shared" ca="1" si="6"/>
        <v>N</v>
      </c>
      <c r="AD17" s="148" t="str">
        <f t="shared" ca="1" si="6"/>
        <v>-</v>
      </c>
      <c r="AE17" s="148" t="str">
        <f t="shared" ca="1" si="6"/>
        <v>L</v>
      </c>
      <c r="AF17" s="148" t="str">
        <f t="shared" ca="1" si="6"/>
        <v>L</v>
      </c>
      <c r="AG17" s="148" t="str">
        <f t="shared" ca="1" si="6"/>
        <v>L</v>
      </c>
      <c r="AH17" s="148" t="str">
        <f t="shared" ca="1" si="6"/>
        <v>M</v>
      </c>
      <c r="AI17" s="148" t="str">
        <f t="shared" ca="1" si="6"/>
        <v>M</v>
      </c>
      <c r="AJ17" s="148" t="str">
        <f t="shared" ca="1" si="6"/>
        <v>M</v>
      </c>
      <c r="AK17" s="148"/>
      <c r="AL17" s="129"/>
      <c r="AM17" s="111">
        <f>VLOOKUP($E17,Plantilla!D:F,3,FALSE)</f>
        <v>1</v>
      </c>
      <c r="AN17" s="140">
        <f t="shared" ca="1" si="38"/>
        <v>15</v>
      </c>
      <c r="AO17" s="133">
        <f t="shared" ca="1" si="7"/>
        <v>0</v>
      </c>
      <c r="AP17" s="132">
        <f t="shared" ca="1" si="7"/>
        <v>3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3</v>
      </c>
      <c r="BL17" s="110">
        <f t="shared" ca="1" si="40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105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41"/>
        <v>38.1</v>
      </c>
      <c r="BP17" s="195">
        <f t="shared" ca="1" si="42"/>
        <v>143.1</v>
      </c>
      <c r="BQ17" s="149">
        <f t="shared" ca="1" si="9"/>
        <v>44</v>
      </c>
      <c r="BR17" s="137">
        <f t="shared" ca="1" si="10"/>
        <v>0</v>
      </c>
      <c r="BS17" s="136">
        <f t="shared" ca="1" si="11"/>
        <v>21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21</v>
      </c>
      <c r="CO17" s="110">
        <f t="shared" ca="1" si="32"/>
        <v>322.94</v>
      </c>
      <c r="CP17" s="110">
        <f t="shared" ca="1" si="33"/>
        <v>210</v>
      </c>
      <c r="CQ17" s="198">
        <f t="shared" ca="1" si="34"/>
        <v>266.7</v>
      </c>
      <c r="CR17" s="199">
        <f t="shared" ca="1" si="35"/>
        <v>589.64</v>
      </c>
      <c r="CS17" s="215">
        <f t="shared" ca="1" si="49"/>
        <v>30</v>
      </c>
      <c r="CT17" s="216">
        <f t="shared" ca="1" si="44"/>
        <v>0</v>
      </c>
      <c r="CU17" s="217">
        <f ca="1">INDEX(INDIRECT(CU$1),MATCH($E17,INDIRECT($BQ$2))) + (CS17*30)/[1]PATRÓN!$N$4 - CT17</f>
        <v>9.8630136986301373</v>
      </c>
      <c r="CV17" s="217">
        <f ca="1">(CS17*6)/PATRÓN!$N$4</f>
        <v>0.49315068493150682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147.08955223880596</v>
      </c>
      <c r="DA17" s="211">
        <f t="shared" ca="1" si="36"/>
        <v>-3.9895522388059703</v>
      </c>
      <c r="DB17" s="211">
        <f t="shared" ca="1" si="48"/>
        <v>588.35820895522386</v>
      </c>
      <c r="DC17" s="212">
        <f t="shared" ca="1" si="37"/>
        <v>1.2817910447761278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49" t="s">
        <v>271</v>
      </c>
      <c r="G18" s="148" t="str">
        <f t="shared" ca="1" si="5"/>
        <v>N</v>
      </c>
      <c r="H18" s="148" t="str">
        <f t="shared" ca="1" si="5"/>
        <v>-</v>
      </c>
      <c r="I18" s="148" t="str">
        <f t="shared" ca="1" si="5"/>
        <v>-</v>
      </c>
      <c r="J18" s="148" t="str">
        <f t="shared" ca="1" si="5"/>
        <v>L</v>
      </c>
      <c r="K18" s="148" t="str">
        <f t="shared" ca="1" si="5"/>
        <v>L</v>
      </c>
      <c r="L18" s="148" t="str">
        <f t="shared" ca="1" si="5"/>
        <v>L</v>
      </c>
      <c r="M18" s="148" t="str">
        <f t="shared" ca="1" si="5"/>
        <v>M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M</v>
      </c>
      <c r="Q18" s="148" t="str">
        <f t="shared" ca="1" si="5"/>
        <v>L</v>
      </c>
      <c r="R18" s="148" t="str">
        <f t="shared" ca="1" si="5"/>
        <v>M</v>
      </c>
      <c r="S18" s="148" t="str">
        <f t="shared" ca="1" si="5"/>
        <v>M</v>
      </c>
      <c r="T18" s="148" t="str">
        <f t="shared" ca="1" si="5"/>
        <v>M</v>
      </c>
      <c r="U18" s="148" t="str">
        <f t="shared" ca="1" si="5"/>
        <v>M</v>
      </c>
      <c r="V18" s="148" t="str">
        <f t="shared" ca="1" si="5"/>
        <v>N</v>
      </c>
      <c r="W18" s="148" t="str">
        <f t="shared" ca="1" si="6"/>
        <v>-</v>
      </c>
      <c r="X18" s="338" t="s">
        <v>5</v>
      </c>
      <c r="Y18" s="338" t="s">
        <v>5</v>
      </c>
      <c r="Z18" s="338" t="s">
        <v>5</v>
      </c>
      <c r="AA18" s="148" t="str">
        <f t="shared" ca="1" si="6"/>
        <v>M</v>
      </c>
      <c r="AB18" s="148" t="str">
        <f t="shared" ca="1" si="6"/>
        <v>M</v>
      </c>
      <c r="AC18" s="148" t="str">
        <f t="shared" ca="1" si="6"/>
        <v>M</v>
      </c>
      <c r="AD18" s="148" t="str">
        <f t="shared" ca="1" si="6"/>
        <v>L</v>
      </c>
      <c r="AE18" s="338" t="s">
        <v>4</v>
      </c>
      <c r="AF18" s="148" t="str">
        <f t="shared" ca="1" si="6"/>
        <v>M</v>
      </c>
      <c r="AG18" s="148" t="str">
        <f t="shared" ca="1" si="6"/>
        <v>M</v>
      </c>
      <c r="AH18" s="148" t="str">
        <f t="shared" ca="1" si="6"/>
        <v>L</v>
      </c>
      <c r="AI18" s="148" t="str">
        <f t="shared" ca="1" si="6"/>
        <v>L</v>
      </c>
      <c r="AJ18" s="148" t="str">
        <f t="shared" ca="1" si="6"/>
        <v>M</v>
      </c>
      <c r="AK18" s="148"/>
      <c r="AL18" s="130"/>
      <c r="AM18" s="111">
        <f>VLOOKUP($E18,Plantilla!D:F,3,FALSE)</f>
        <v>1</v>
      </c>
      <c r="AN18" s="140">
        <f t="shared" ca="1" si="38"/>
        <v>17</v>
      </c>
      <c r="AO18" s="133">
        <f t="shared" ca="1" si="7"/>
        <v>0</v>
      </c>
      <c r="AP18" s="132">
        <f t="shared" ca="1" si="7"/>
        <v>2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2</v>
      </c>
      <c r="BL18" s="110">
        <f t="shared" ca="1" si="40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119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20</v>
      </c>
      <c r="BO18" s="194">
        <f t="shared" ca="1" si="41"/>
        <v>25.4</v>
      </c>
      <c r="BP18" s="195">
        <f t="shared" ca="1" si="42"/>
        <v>144.4</v>
      </c>
      <c r="BQ18" s="149">
        <f t="shared" ca="1" si="9"/>
        <v>51</v>
      </c>
      <c r="BR18" s="137">
        <f t="shared" ca="1" si="10"/>
        <v>1</v>
      </c>
      <c r="BS18" s="136">
        <f t="shared" ca="1" si="11"/>
        <v>18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18</v>
      </c>
      <c r="CO18" s="110">
        <f t="shared" ca="1" si="32"/>
        <v>379</v>
      </c>
      <c r="CP18" s="110">
        <f t="shared" ca="1" si="33"/>
        <v>180</v>
      </c>
      <c r="CQ18" s="198">
        <f t="shared" ca="1" si="34"/>
        <v>228.6</v>
      </c>
      <c r="CR18" s="199">
        <f t="shared" ca="1" si="35"/>
        <v>607.6</v>
      </c>
      <c r="CS18" s="215">
        <f t="shared" ca="1" si="49"/>
        <v>30</v>
      </c>
      <c r="CT18" s="216">
        <f t="shared" ca="1" si="44"/>
        <v>0</v>
      </c>
      <c r="CU18" s="217">
        <f ca="1">INDEX(INDIRECT(CU$1),MATCH($E18,INDIRECT($BQ$2))) + (CS18*30)/[1]PATRÓN!$N$4 - CT18</f>
        <v>9.8630136986301373</v>
      </c>
      <c r="CV18" s="217">
        <f ca="1">(CS18*6)/PATRÓN!$N$4</f>
        <v>0.49315068493150682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147.08955223880596</v>
      </c>
      <c r="DA18" s="211">
        <f t="shared" ca="1" si="36"/>
        <v>-2.689552238805959</v>
      </c>
      <c r="DB18" s="211">
        <f t="shared" ca="1" si="48"/>
        <v>588.35820895522386</v>
      </c>
      <c r="DC18" s="212">
        <f t="shared" ca="1" si="37"/>
        <v>19.241791044776164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49" t="s">
        <v>272</v>
      </c>
      <c r="G19" s="148" t="str">
        <f t="shared" ca="1" si="5"/>
        <v>M</v>
      </c>
      <c r="H19" s="148" t="str">
        <f t="shared" ca="1" si="5"/>
        <v>M</v>
      </c>
      <c r="I19" s="148" t="str">
        <f t="shared" ca="1" si="5"/>
        <v>M</v>
      </c>
      <c r="J19" s="148" t="str">
        <f t="shared" ca="1" si="5"/>
        <v>L</v>
      </c>
      <c r="K19" s="148" t="str">
        <f t="shared" ca="1" si="5"/>
        <v>M</v>
      </c>
      <c r="L19" s="148" t="str">
        <f t="shared" ca="1" si="5"/>
        <v>M</v>
      </c>
      <c r="M19" s="148" t="str">
        <f t="shared" ca="1" si="5"/>
        <v>M</v>
      </c>
      <c r="N19" s="148" t="str">
        <f t="shared" ca="1" si="5"/>
        <v>M</v>
      </c>
      <c r="O19" s="148" t="str">
        <f t="shared" ca="1" si="5"/>
        <v>N</v>
      </c>
      <c r="P19" s="148" t="str">
        <f t="shared" ca="1" si="5"/>
        <v>-</v>
      </c>
      <c r="Q19" s="148" t="str">
        <f t="shared" ca="1" si="5"/>
        <v>L</v>
      </c>
      <c r="R19" s="148" t="str">
        <f t="shared" ca="1" si="5"/>
        <v>L</v>
      </c>
      <c r="S19" s="148" t="str">
        <f t="shared" ca="1" si="5"/>
        <v>L</v>
      </c>
      <c r="T19" s="148" t="str">
        <f t="shared" ca="1" si="5"/>
        <v>M</v>
      </c>
      <c r="U19" s="148" t="str">
        <f t="shared" ca="1" si="5"/>
        <v>M</v>
      </c>
      <c r="V19" s="148" t="str">
        <f t="shared" ca="1" si="5"/>
        <v>M</v>
      </c>
      <c r="W19" s="148" t="str">
        <f t="shared" ca="1" si="6"/>
        <v>L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M</v>
      </c>
      <c r="AA19" s="148" t="str">
        <f t="shared" ca="1" si="6"/>
        <v>L</v>
      </c>
      <c r="AB19" s="148" t="str">
        <f t="shared" ca="1" si="6"/>
        <v>L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M</v>
      </c>
      <c r="AF19" s="148" t="str">
        <f t="shared" ca="1" si="6"/>
        <v>L</v>
      </c>
      <c r="AG19" s="148" t="str">
        <f t="shared" ca="1" si="6"/>
        <v>L</v>
      </c>
      <c r="AH19" s="148" t="str">
        <f t="shared" ca="1" si="6"/>
        <v>M</v>
      </c>
      <c r="AI19" s="148" t="str">
        <f t="shared" ca="1" si="6"/>
        <v>M</v>
      </c>
      <c r="AJ19" s="148" t="str">
        <f t="shared" ca="1" si="6"/>
        <v>M</v>
      </c>
      <c r="AK19" s="148"/>
      <c r="AL19" s="130"/>
      <c r="AM19" s="111">
        <f>VLOOKUP($E19,Plantilla!D:F,3,FALSE)</f>
        <v>1</v>
      </c>
      <c r="AN19" s="140">
        <f t="shared" ca="1" si="38"/>
        <v>19</v>
      </c>
      <c r="AO19" s="133">
        <f t="shared" ca="1" si="7"/>
        <v>0</v>
      </c>
      <c r="AP19" s="132">
        <f t="shared" ca="1" si="7"/>
        <v>1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1</v>
      </c>
      <c r="BL19" s="110">
        <f t="shared" ca="1" si="40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133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10</v>
      </c>
      <c r="BO19" s="194">
        <f t="shared" ca="1" si="41"/>
        <v>12.7</v>
      </c>
      <c r="BP19" s="195">
        <f t="shared" ca="1" si="42"/>
        <v>145.69999999999999</v>
      </c>
      <c r="BQ19" s="149">
        <f t="shared" ca="1" si="9"/>
        <v>56</v>
      </c>
      <c r="BR19" s="137">
        <f t="shared" ca="1" si="10"/>
        <v>0</v>
      </c>
      <c r="BS19" s="136">
        <f t="shared" ca="1" si="11"/>
        <v>15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15</v>
      </c>
      <c r="CO19" s="110">
        <f t="shared" ca="1" si="32"/>
        <v>422</v>
      </c>
      <c r="CP19" s="110">
        <f t="shared" ca="1" si="33"/>
        <v>150</v>
      </c>
      <c r="CQ19" s="198">
        <f t="shared" ca="1" si="34"/>
        <v>190.5</v>
      </c>
      <c r="CR19" s="199">
        <f t="shared" ca="1" si="35"/>
        <v>612.5</v>
      </c>
      <c r="CS19" s="215">
        <f t="shared" ca="1" si="49"/>
        <v>30</v>
      </c>
      <c r="CT19" s="216">
        <f t="shared" ca="1" si="44"/>
        <v>0</v>
      </c>
      <c r="CU19" s="217">
        <f ca="1">INDEX(INDIRECT(CU$1),MATCH($E19,INDIRECT($BQ$2))) + (CS19*30)/[1]PATRÓN!$N$4 - CT19</f>
        <v>9.8630136986301373</v>
      </c>
      <c r="CV19" s="217">
        <f ca="1">(CS19*6)/PATRÓN!$N$4</f>
        <v>0.49315068493150682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147.08955223880596</v>
      </c>
      <c r="DA19" s="211">
        <f t="shared" ca="1" si="36"/>
        <v>-1.389552238805976</v>
      </c>
      <c r="DB19" s="211">
        <f t="shared" ca="1" si="48"/>
        <v>588.35820895522386</v>
      </c>
      <c r="DC19" s="212">
        <f t="shared" ca="1" si="37"/>
        <v>24.141791044776141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273</v>
      </c>
      <c r="G20" s="275" t="s">
        <v>123</v>
      </c>
      <c r="H20" s="275" t="s">
        <v>123</v>
      </c>
      <c r="I20" s="275" t="s">
        <v>123</v>
      </c>
      <c r="J20" s="275" t="s">
        <v>123</v>
      </c>
      <c r="K20" s="275" t="s">
        <v>123</v>
      </c>
      <c r="L20" s="275" t="s">
        <v>123</v>
      </c>
      <c r="M20" s="275" t="s">
        <v>123</v>
      </c>
      <c r="N20" s="275" t="s">
        <v>123</v>
      </c>
      <c r="O20" s="148" t="s">
        <v>4</v>
      </c>
      <c r="P20" s="148" t="str">
        <f t="shared" ca="1" si="5"/>
        <v>L</v>
      </c>
      <c r="Q20" s="337" t="s">
        <v>4</v>
      </c>
      <c r="R20" s="337" t="s">
        <v>4</v>
      </c>
      <c r="S20" s="337" t="s">
        <v>4</v>
      </c>
      <c r="T20" s="337" t="s">
        <v>4</v>
      </c>
      <c r="U20" s="337" t="s">
        <v>4</v>
      </c>
      <c r="V20" s="337" t="s">
        <v>4</v>
      </c>
      <c r="W20" s="337" t="s">
        <v>4</v>
      </c>
      <c r="X20" s="337" t="s">
        <v>4</v>
      </c>
      <c r="Y20" s="337" t="s">
        <v>4</v>
      </c>
      <c r="Z20" s="337" t="s">
        <v>4</v>
      </c>
      <c r="AA20" s="337" t="s">
        <v>4</v>
      </c>
      <c r="AB20" s="148" t="s">
        <v>68</v>
      </c>
      <c r="AC20" s="148" t="s">
        <v>68</v>
      </c>
      <c r="AD20" s="148" t="str">
        <f t="shared" ca="1" si="6"/>
        <v>N</v>
      </c>
      <c r="AE20" s="148" t="str">
        <f t="shared" ca="1" si="6"/>
        <v>N</v>
      </c>
      <c r="AF20" s="148" t="str">
        <f t="shared" ca="1" si="6"/>
        <v>-</v>
      </c>
      <c r="AG20" s="148" t="str">
        <f t="shared" ca="1" si="6"/>
        <v>-</v>
      </c>
      <c r="AH20" s="148" t="str">
        <f t="shared" ca="1" si="6"/>
        <v>L</v>
      </c>
      <c r="AI20" s="148" t="s">
        <v>68</v>
      </c>
      <c r="AJ20" s="148" t="s">
        <v>68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</v>
      </c>
      <c r="AO20" s="133">
        <f t="shared" ca="1" si="7"/>
        <v>0</v>
      </c>
      <c r="AP20" s="132">
        <f t="shared" ca="1" si="7"/>
        <v>2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4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8</v>
      </c>
      <c r="BI20" s="133">
        <f t="shared" ca="1" si="8"/>
        <v>0</v>
      </c>
      <c r="BJ20" s="132">
        <f t="shared" ca="1" si="8"/>
        <v>0</v>
      </c>
      <c r="BK20" s="110">
        <f t="shared" ca="1" si="39"/>
        <v>2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74.84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20</v>
      </c>
      <c r="BO20" s="194">
        <f t="shared" ca="1" si="41"/>
        <v>25.4</v>
      </c>
      <c r="BP20" s="195">
        <f t="shared" ca="1" si="42"/>
        <v>100.24000000000001</v>
      </c>
      <c r="BQ20" s="149">
        <f t="shared" ca="1" si="9"/>
        <v>1</v>
      </c>
      <c r="BR20" s="137">
        <f t="shared" ca="1" si="10"/>
        <v>0</v>
      </c>
      <c r="BS20" s="136">
        <f t="shared" ca="1" si="11"/>
        <v>2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4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2</v>
      </c>
      <c r="CO20" s="110">
        <f t="shared" ca="1" si="32"/>
        <v>523.04</v>
      </c>
      <c r="CP20" s="110">
        <f t="shared" ca="1" si="33"/>
        <v>20</v>
      </c>
      <c r="CQ20" s="198">
        <f t="shared" ca="1" si="34"/>
        <v>25.4</v>
      </c>
      <c r="CR20" s="199">
        <f t="shared" ca="1" si="35"/>
        <v>548.44000000000005</v>
      </c>
      <c r="CS20" s="215">
        <f t="shared" ca="1" si="49"/>
        <v>30</v>
      </c>
      <c r="CT20" s="216">
        <f t="shared" ca="1" si="44"/>
        <v>0</v>
      </c>
      <c r="CU20" s="217">
        <f ca="1">INDEX(INDIRECT(CU$1),MATCH($E20,INDIRECT($BQ$2))) + (CS20*30)/[1]PATRÓN!$N$4 - CT20</f>
        <v>9.8630136986301373</v>
      </c>
      <c r="CV20" s="217">
        <f ca="1">(CS20*6)/PATRÓN!$N$4</f>
        <v>0.49315068493150682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147.08955223880596</v>
      </c>
      <c r="DA20" s="211">
        <f t="shared" ca="1" si="36"/>
        <v>-46.849552238805956</v>
      </c>
      <c r="DB20" s="211">
        <f t="shared" ca="1" si="48"/>
        <v>588.35820895522386</v>
      </c>
      <c r="DC20" s="212">
        <f t="shared" ca="1" si="37"/>
        <v>-39.918208955223804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">
        <v>274</v>
      </c>
      <c r="G21" s="148" t="s">
        <v>4</v>
      </c>
      <c r="H21" s="148" t="s">
        <v>4</v>
      </c>
      <c r="I21" s="148" t="str">
        <f t="shared" ca="1" si="5"/>
        <v>L</v>
      </c>
      <c r="J21" s="148" t="s">
        <v>68</v>
      </c>
      <c r="K21" s="148" t="s">
        <v>68</v>
      </c>
      <c r="L21" s="148" t="s">
        <v>68</v>
      </c>
      <c r="M21" s="148" t="str">
        <f t="shared" ca="1" si="5"/>
        <v>L</v>
      </c>
      <c r="N21" s="148" t="str">
        <f t="shared" ca="1" si="5"/>
        <v>L</v>
      </c>
      <c r="O21" s="148" t="s">
        <v>4</v>
      </c>
      <c r="P21" s="148" t="s">
        <v>4</v>
      </c>
      <c r="Q21" s="148" t="s">
        <v>4</v>
      </c>
      <c r="R21" s="148" t="str">
        <f t="shared" ca="1" si="5"/>
        <v>L</v>
      </c>
      <c r="S21" s="148" t="str">
        <f t="shared" ca="1" si="5"/>
        <v>L</v>
      </c>
      <c r="T21" s="148" t="s">
        <v>4</v>
      </c>
      <c r="U21" s="148" t="s">
        <v>68</v>
      </c>
      <c r="V21" s="148" t="s">
        <v>68</v>
      </c>
      <c r="W21" s="148" t="str">
        <f t="shared" ca="1" si="6"/>
        <v>N</v>
      </c>
      <c r="X21" s="148" t="str">
        <f t="shared" ca="1" si="6"/>
        <v>N</v>
      </c>
      <c r="Y21" s="148" t="str">
        <f t="shared" ca="1" si="6"/>
        <v>-</v>
      </c>
      <c r="Z21" s="148" t="str">
        <f t="shared" ca="1" si="6"/>
        <v>-</v>
      </c>
      <c r="AA21" s="148" t="str">
        <f t="shared" ca="1" si="6"/>
        <v>L</v>
      </c>
      <c r="AB21" s="148" t="s">
        <v>4</v>
      </c>
      <c r="AC21" s="148" t="s">
        <v>4</v>
      </c>
      <c r="AD21" s="148" t="s">
        <v>68</v>
      </c>
      <c r="AE21" s="148" t="s">
        <v>68</v>
      </c>
      <c r="AF21" s="148" t="str">
        <f t="shared" ca="1" si="6"/>
        <v>N</v>
      </c>
      <c r="AG21" s="148" t="str">
        <f t="shared" ca="1" si="6"/>
        <v>N</v>
      </c>
      <c r="AH21" s="148" t="str">
        <f t="shared" ca="1" si="6"/>
        <v>-</v>
      </c>
      <c r="AI21" s="148" t="str">
        <f t="shared" ca="1" si="6"/>
        <v>-</v>
      </c>
      <c r="AJ21" s="148" t="str">
        <f t="shared" ca="1" si="6"/>
        <v>L</v>
      </c>
      <c r="AK21" s="148"/>
      <c r="AL21" s="130"/>
      <c r="AM21" s="111">
        <f>VLOOKUP($E21,Plantilla!D:F,3,FALSE)</f>
        <v>1</v>
      </c>
      <c r="AN21" s="140">
        <f t="shared" ca="1" si="38"/>
        <v>0</v>
      </c>
      <c r="AO21" s="133">
        <f t="shared" ca="1" si="7"/>
        <v>0</v>
      </c>
      <c r="AP21" s="132">
        <f t="shared" ca="1" si="7"/>
        <v>4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7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4</v>
      </c>
      <c r="BL21" s="110">
        <f t="shared" ca="1" si="40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49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41"/>
        <v>50.8</v>
      </c>
      <c r="BP21" s="195">
        <f t="shared" ca="1" si="42"/>
        <v>99.8</v>
      </c>
      <c r="BQ21" s="149">
        <f t="shared" ca="1" si="9"/>
        <v>0</v>
      </c>
      <c r="BR21" s="137">
        <f t="shared" ca="1" si="10"/>
        <v>0</v>
      </c>
      <c r="BS21" s="136">
        <f t="shared" ca="1" si="11"/>
        <v>19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23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19</v>
      </c>
      <c r="CO21" s="110">
        <f t="shared" ca="1" si="32"/>
        <v>161</v>
      </c>
      <c r="CP21" s="110">
        <f t="shared" ca="1" si="33"/>
        <v>190</v>
      </c>
      <c r="CQ21" s="198">
        <f t="shared" ca="1" si="34"/>
        <v>241.3</v>
      </c>
      <c r="CR21" s="199">
        <f t="shared" ca="1" si="35"/>
        <v>402.3</v>
      </c>
      <c r="CS21" s="215">
        <f t="shared" ca="1" si="49"/>
        <v>30</v>
      </c>
      <c r="CT21" s="216">
        <f t="shared" ca="1" si="44"/>
        <v>0</v>
      </c>
      <c r="CU21" s="217">
        <f ca="1">INDEX(INDIRECT(CU$1),MATCH($E21,INDIRECT($BQ$2))) + (CS21*30)/[1]PATRÓN!$N$4 - CT21</f>
        <v>9.8630136986301373</v>
      </c>
      <c r="CV21" s="217">
        <f ca="1">(CS21*6)/PATRÓN!$N$4</f>
        <v>0.49315068493150682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147.08955223880596</v>
      </c>
      <c r="DA21" s="211">
        <f t="shared" ca="1" si="36"/>
        <v>-47.289552238805967</v>
      </c>
      <c r="DB21" s="211">
        <f t="shared" ca="1" si="48"/>
        <v>588.35820895522386</v>
      </c>
      <c r="DC21" s="212">
        <f t="shared" ca="1" si="37"/>
        <v>-186.05820895522385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49" t="s">
        <v>275</v>
      </c>
      <c r="G22" s="148" t="s">
        <v>190</v>
      </c>
      <c r="H22" s="148" t="s">
        <v>190</v>
      </c>
      <c r="I22" s="148" t="str">
        <f t="shared" ca="1" si="5"/>
        <v>M</v>
      </c>
      <c r="J22" s="148" t="str">
        <f t="shared" ca="1" si="5"/>
        <v>M</v>
      </c>
      <c r="K22" s="148" t="str">
        <f t="shared" ca="1" si="5"/>
        <v>L</v>
      </c>
      <c r="L22" s="148" t="str">
        <f t="shared" ca="1" si="5"/>
        <v>L</v>
      </c>
      <c r="M22" s="148" t="str">
        <f t="shared" ca="1" si="5"/>
        <v>M</v>
      </c>
      <c r="N22" s="374" t="s">
        <v>246</v>
      </c>
      <c r="O22" s="148" t="str">
        <f t="shared" ca="1" si="5"/>
        <v>M</v>
      </c>
      <c r="P22" s="148" t="str">
        <f t="shared" ca="1" si="5"/>
        <v>N</v>
      </c>
      <c r="Q22" s="148" t="str">
        <f t="shared" ca="1" si="5"/>
        <v>N</v>
      </c>
      <c r="R22" s="148" t="str">
        <f t="shared" ca="1" si="5"/>
        <v>-</v>
      </c>
      <c r="S22" s="148" t="str">
        <f t="shared" ca="1" si="5"/>
        <v>-</v>
      </c>
      <c r="T22" s="148" t="str">
        <f t="shared" ca="1" si="5"/>
        <v>L</v>
      </c>
      <c r="U22" s="148" t="str">
        <f t="shared" ca="1" si="5"/>
        <v>M</v>
      </c>
      <c r="V22" s="148" t="str">
        <f t="shared" ca="1" si="5"/>
        <v>M</v>
      </c>
      <c r="W22" s="148" t="str">
        <f t="shared" ca="1" si="6"/>
        <v>M</v>
      </c>
      <c r="X22" s="148" t="str">
        <f t="shared" ca="1" si="6"/>
        <v>M</v>
      </c>
      <c r="Y22" s="148" t="str">
        <f t="shared" ca="1" si="6"/>
        <v>N</v>
      </c>
      <c r="Z22" s="148" t="str">
        <f t="shared" ca="1" si="6"/>
        <v>N</v>
      </c>
      <c r="AA22" s="148" t="str">
        <f t="shared" ca="1" si="6"/>
        <v>-</v>
      </c>
      <c r="AB22" s="148" t="str">
        <f t="shared" ca="1" si="6"/>
        <v>-</v>
      </c>
      <c r="AC22" s="148" t="str">
        <f t="shared" ca="1" si="6"/>
        <v>L</v>
      </c>
      <c r="AD22" s="148" t="str">
        <f t="shared" ca="1" si="6"/>
        <v>M</v>
      </c>
      <c r="AE22" s="148" t="str">
        <f t="shared" ca="1" si="6"/>
        <v>M</v>
      </c>
      <c r="AF22" s="148" t="str">
        <f t="shared" ca="1" si="6"/>
        <v>M</v>
      </c>
      <c r="AG22" s="148" t="str">
        <f t="shared" ca="1" si="6"/>
        <v>M</v>
      </c>
      <c r="AH22" s="148" t="str">
        <f t="shared" ca="1" si="6"/>
        <v>N</v>
      </c>
      <c r="AI22" s="148" t="str">
        <f t="shared" ca="1" si="6"/>
        <v>N</v>
      </c>
      <c r="AJ22" s="148" t="str">
        <f t="shared" ca="1" si="6"/>
        <v>-</v>
      </c>
      <c r="AK22" s="148"/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12</v>
      </c>
      <c r="AO22" s="133">
        <f t="shared" ca="1" si="51"/>
        <v>0</v>
      </c>
      <c r="AP22" s="132">
        <f t="shared" ca="1" si="51"/>
        <v>6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1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2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6</v>
      </c>
      <c r="BL22" s="110">
        <f t="shared" ca="1" si="40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99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41"/>
        <v>76.2</v>
      </c>
      <c r="BP22" s="195">
        <f t="shared" ca="1" si="42"/>
        <v>175.2</v>
      </c>
      <c r="BQ22" s="149">
        <f t="shared" ca="1" si="9"/>
        <v>49</v>
      </c>
      <c r="BR22" s="137">
        <f t="shared" ca="1" si="10"/>
        <v>0</v>
      </c>
      <c r="BS22" s="136">
        <f t="shared" ca="1" si="11"/>
        <v>17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17</v>
      </c>
      <c r="CO22" s="110">
        <f t="shared" ca="1" si="32"/>
        <v>410.38</v>
      </c>
      <c r="CP22" s="110">
        <f t="shared" ca="1" si="33"/>
        <v>170</v>
      </c>
      <c r="CQ22" s="198">
        <f t="shared" ca="1" si="34"/>
        <v>215.89999999999998</v>
      </c>
      <c r="CR22" s="199">
        <f t="shared" ca="1" si="35"/>
        <v>626.28</v>
      </c>
      <c r="CS22" s="215">
        <f t="shared" ca="1" si="49"/>
        <v>30</v>
      </c>
      <c r="CT22" s="216">
        <f t="shared" ca="1" si="44"/>
        <v>0</v>
      </c>
      <c r="CU22" s="217">
        <f ca="1">INDEX(INDIRECT(CU$1),MATCH($E22,INDIRECT($BQ$2))) + (CS22*30)/[1]PATRÓN!$N$4 - CT22</f>
        <v>9.8630136986301373</v>
      </c>
      <c r="CV22" s="217">
        <f ca="1">(CS22*6)/PATRÓN!$N$4</f>
        <v>0.49315068493150682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147.08955223880596</v>
      </c>
      <c r="DA22" s="211">
        <f t="shared" ca="1" si="36"/>
        <v>28.110447761194024</v>
      </c>
      <c r="DB22" s="211">
        <f t="shared" ca="1" si="48"/>
        <v>588.35820895522386</v>
      </c>
      <c r="DC22" s="212">
        <f t="shared" ca="1" si="37"/>
        <v>37.921791044776114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49" t="s">
        <v>276</v>
      </c>
      <c r="G23" s="148" t="str">
        <f t="shared" ref="G23:V37" ca="1" si="53">IF($B23&lt;&gt;0,INDIRECT(ADDRESS($B23+6,10+G$2,1,FALSE,"PATRÓN"),FALSE),"")</f>
        <v>M</v>
      </c>
      <c r="H23" s="148" t="str">
        <f t="shared" ca="1" si="53"/>
        <v>M</v>
      </c>
      <c r="I23" s="148" t="str">
        <f t="shared" ca="1" si="53"/>
        <v>N</v>
      </c>
      <c r="J23" s="148" t="str">
        <f t="shared" ca="1" si="53"/>
        <v>N</v>
      </c>
      <c r="K23" s="148" t="str">
        <f t="shared" ca="1" si="53"/>
        <v>-</v>
      </c>
      <c r="L23" s="148" t="str">
        <f t="shared" ca="1" si="53"/>
        <v>-</v>
      </c>
      <c r="M23" s="148" t="str">
        <f t="shared" ca="1" si="53"/>
        <v>L</v>
      </c>
      <c r="N23" s="148" t="str">
        <f t="shared" ca="1" si="53"/>
        <v>M</v>
      </c>
      <c r="O23" s="148" t="str">
        <f t="shared" ca="1" si="53"/>
        <v>M</v>
      </c>
      <c r="P23" s="148" t="str">
        <f t="shared" ca="1" si="53"/>
        <v>M</v>
      </c>
      <c r="Q23" s="148" t="str">
        <f t="shared" ca="1" si="53"/>
        <v>M</v>
      </c>
      <c r="R23" s="148" t="str">
        <f t="shared" ca="1" si="53"/>
        <v>N</v>
      </c>
      <c r="S23" s="148" t="str">
        <f t="shared" ca="1" si="53"/>
        <v>N</v>
      </c>
      <c r="T23" s="148" t="str">
        <f t="shared" ca="1" si="53"/>
        <v>-</v>
      </c>
      <c r="U23" s="148" t="str">
        <f t="shared" ca="1" si="53"/>
        <v>-</v>
      </c>
      <c r="V23" s="148" t="str">
        <f t="shared" ca="1" si="53"/>
        <v>L</v>
      </c>
      <c r="W23" s="338" t="s">
        <v>4</v>
      </c>
      <c r="X23" s="338" t="s">
        <v>4</v>
      </c>
      <c r="Y23" s="338" t="s">
        <v>4</v>
      </c>
      <c r="Z23" s="338" t="s">
        <v>4</v>
      </c>
      <c r="AA23" s="148" t="str">
        <f t="shared" ref="W23:AJ41" ca="1" si="54">IF($B23&lt;&gt;0,INDIRECT(ADDRESS($B23+6,10+AA$2,1,FALSE,"PATRÓN"),FALSE),"")</f>
        <v>N</v>
      </c>
      <c r="AB23" s="148" t="str">
        <f t="shared" ca="1" si="54"/>
        <v>N</v>
      </c>
      <c r="AC23" s="148" t="str">
        <f t="shared" ca="1" si="54"/>
        <v>-</v>
      </c>
      <c r="AD23" s="148" t="str">
        <f t="shared" ca="1" si="54"/>
        <v>-</v>
      </c>
      <c r="AE23" s="338" t="s">
        <v>5</v>
      </c>
      <c r="AF23" s="148" t="str">
        <f t="shared" ca="1" si="54"/>
        <v>L</v>
      </c>
      <c r="AG23" s="148" t="str">
        <f t="shared" ca="1" si="54"/>
        <v>L</v>
      </c>
      <c r="AH23" s="148" t="str">
        <f t="shared" ca="1" si="54"/>
        <v>M</v>
      </c>
      <c r="AI23" s="148" t="str">
        <f t="shared" ca="1" si="54"/>
        <v>M</v>
      </c>
      <c r="AJ23" s="148" t="str">
        <f t="shared" ca="1" si="54"/>
        <v>N</v>
      </c>
      <c r="AK23" s="148"/>
      <c r="AL23" s="130"/>
      <c r="AM23" s="111">
        <f>VLOOKUP($E23,Plantilla!D:F,3,FALSE)</f>
        <v>1</v>
      </c>
      <c r="AN23" s="140">
        <f t="shared" ca="1" si="51"/>
        <v>9</v>
      </c>
      <c r="AO23" s="133">
        <f t="shared" ca="1" si="51"/>
        <v>0</v>
      </c>
      <c r="AP23" s="132">
        <f t="shared" ca="1" si="51"/>
        <v>7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7</v>
      </c>
      <c r="BL23" s="110">
        <f t="shared" ca="1" si="40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63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70</v>
      </c>
      <c r="BO23" s="194">
        <f t="shared" ca="1" si="41"/>
        <v>88.9</v>
      </c>
      <c r="BP23" s="195">
        <f t="shared" ca="1" si="42"/>
        <v>151.9</v>
      </c>
      <c r="BQ23" s="149">
        <f t="shared" ca="1" si="9"/>
        <v>40</v>
      </c>
      <c r="BR23" s="137">
        <f t="shared" ca="1" si="10"/>
        <v>0</v>
      </c>
      <c r="BS23" s="136">
        <f t="shared" ca="1" si="11"/>
        <v>18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18</v>
      </c>
      <c r="CO23" s="110">
        <f t="shared" ca="1" si="32"/>
        <v>367.24</v>
      </c>
      <c r="CP23" s="110">
        <f t="shared" ca="1" si="33"/>
        <v>180</v>
      </c>
      <c r="CQ23" s="198">
        <f t="shared" ca="1" si="34"/>
        <v>228.60000000000002</v>
      </c>
      <c r="CR23" s="199">
        <f t="shared" ca="1" si="35"/>
        <v>595.83999999999992</v>
      </c>
      <c r="CS23" s="215">
        <f t="shared" ca="1" si="49"/>
        <v>30</v>
      </c>
      <c r="CT23" s="216">
        <f t="shared" ca="1" si="44"/>
        <v>0</v>
      </c>
      <c r="CU23" s="217">
        <f ca="1">INDEX(INDIRECT(CU$1),MATCH($E23,INDIRECT($BQ$2))) + (CS23*30)/[1]PATRÓN!$N$4 - CT23</f>
        <v>9.8630136986301373</v>
      </c>
      <c r="CV23" s="217">
        <f ca="1">(CS23*6)/PATRÓN!$N$4</f>
        <v>0.49315068493150682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147.08955223880596</v>
      </c>
      <c r="DA23" s="211">
        <f t="shared" ca="1" si="36"/>
        <v>4.810447761194041</v>
      </c>
      <c r="DB23" s="211">
        <f t="shared" ca="1" si="48"/>
        <v>588.35820895522386</v>
      </c>
      <c r="DC23" s="212">
        <f t="shared" ca="1" si="37"/>
        <v>7.4817910447760596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49" t="s">
        <v>277</v>
      </c>
      <c r="G24" s="148" t="s">
        <v>200</v>
      </c>
      <c r="H24" s="148" t="s">
        <v>200</v>
      </c>
      <c r="I24" s="148" t="s">
        <v>200</v>
      </c>
      <c r="J24" s="148" t="s">
        <v>200</v>
      </c>
      <c r="K24" s="148" t="str">
        <f t="shared" ca="1" si="53"/>
        <v>N</v>
      </c>
      <c r="L24" s="148" t="str">
        <f t="shared" ca="1" si="53"/>
        <v>N</v>
      </c>
      <c r="M24" s="148" t="str">
        <f t="shared" ca="1" si="53"/>
        <v>-</v>
      </c>
      <c r="N24" s="148" t="str">
        <f t="shared" ca="1" si="53"/>
        <v>-</v>
      </c>
      <c r="O24" s="148" t="str">
        <f t="shared" ca="1" si="53"/>
        <v>L</v>
      </c>
      <c r="P24" s="148" t="str">
        <f t="shared" ca="1" si="53"/>
        <v>M</v>
      </c>
      <c r="Q24" s="148" t="str">
        <f t="shared" ca="1" si="53"/>
        <v>M</v>
      </c>
      <c r="R24" s="337" t="s">
        <v>4</v>
      </c>
      <c r="S24" s="337" t="s">
        <v>4</v>
      </c>
      <c r="T24" s="148" t="str">
        <f t="shared" ca="1" si="53"/>
        <v>N</v>
      </c>
      <c r="U24" s="148" t="str">
        <f t="shared" ca="1" si="53"/>
        <v>N</v>
      </c>
      <c r="V24" s="148" t="str">
        <f t="shared" ca="1" si="53"/>
        <v>-</v>
      </c>
      <c r="W24" s="337" t="s">
        <v>140</v>
      </c>
      <c r="X24" s="148" t="str">
        <f t="shared" ca="1" si="54"/>
        <v>L</v>
      </c>
      <c r="Y24" s="337" t="s">
        <v>5</v>
      </c>
      <c r="Z24" s="337" t="s">
        <v>31</v>
      </c>
      <c r="AA24" s="148" t="str">
        <f t="shared" ca="1" si="54"/>
        <v>M</v>
      </c>
      <c r="AB24" s="148" t="s">
        <v>200</v>
      </c>
      <c r="AC24" s="148" t="str">
        <f t="shared" ca="1" si="54"/>
        <v>N</v>
      </c>
      <c r="AD24" s="148" t="str">
        <f t="shared" ca="1" si="54"/>
        <v>-</v>
      </c>
      <c r="AE24" s="148" t="s">
        <v>200</v>
      </c>
      <c r="AF24" s="148" t="str">
        <f t="shared" ca="1" si="54"/>
        <v>M</v>
      </c>
      <c r="AG24" s="148" t="str">
        <f t="shared" ca="1" si="54"/>
        <v>M</v>
      </c>
      <c r="AH24" s="148" t="str">
        <f t="shared" ca="1" si="54"/>
        <v>M</v>
      </c>
      <c r="AI24" s="148" t="str">
        <f t="shared" ca="1" si="54"/>
        <v>L</v>
      </c>
      <c r="AJ24" s="148" t="str">
        <f t="shared" ca="1" si="54"/>
        <v>M</v>
      </c>
      <c r="AK24" s="148"/>
      <c r="AL24" s="130"/>
      <c r="AM24" s="111">
        <f>VLOOKUP($E24,Plantilla!D:F,3,FALSE)</f>
        <v>1</v>
      </c>
      <c r="AN24" s="140">
        <f t="shared" ca="1" si="51"/>
        <v>8</v>
      </c>
      <c r="AO24" s="133">
        <f t="shared" ca="1" si="51"/>
        <v>1</v>
      </c>
      <c r="AP24" s="132">
        <f t="shared" ca="1" si="51"/>
        <v>5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6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5</v>
      </c>
      <c r="BL24" s="110">
        <f t="shared" ca="1" si="40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92.88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1"/>
        <v>63.5</v>
      </c>
      <c r="BP24" s="195">
        <f t="shared" ca="1" si="42"/>
        <v>156.38</v>
      </c>
      <c r="BQ24" s="149">
        <f t="shared" ca="1" si="9"/>
        <v>30</v>
      </c>
      <c r="BR24" s="137">
        <f t="shared" ca="1" si="10"/>
        <v>3</v>
      </c>
      <c r="BS24" s="136">
        <f t="shared" ca="1" si="11"/>
        <v>10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10</v>
      </c>
      <c r="CO24" s="110">
        <f t="shared" ca="1" si="32"/>
        <v>428.04</v>
      </c>
      <c r="CP24" s="110">
        <f t="shared" ca="1" si="33"/>
        <v>100</v>
      </c>
      <c r="CQ24" s="198">
        <f t="shared" ca="1" si="34"/>
        <v>127</v>
      </c>
      <c r="CR24" s="199">
        <f t="shared" ca="1" si="35"/>
        <v>604.04</v>
      </c>
      <c r="CS24" s="215">
        <f t="shared" ca="1" si="49"/>
        <v>30</v>
      </c>
      <c r="CT24" s="216">
        <f t="shared" ca="1" si="44"/>
        <v>0</v>
      </c>
      <c r="CU24" s="217">
        <f ca="1">INDEX(INDIRECT(CU$1),MATCH($E24,INDIRECT($BQ$2))) + (CS24*30)/[1]PATRÓN!$N$4 - CT24</f>
        <v>9.8630136986301373</v>
      </c>
      <c r="CV24" s="217">
        <f ca="1">(CS24*6)/PATRÓN!$N$4</f>
        <v>0.49315068493150682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147.08955223880596</v>
      </c>
      <c r="DA24" s="211">
        <f t="shared" ca="1" si="36"/>
        <v>9.2904477611940308</v>
      </c>
      <c r="DB24" s="211">
        <f t="shared" ca="1" si="48"/>
        <v>588.35820895522386</v>
      </c>
      <c r="DC24" s="212">
        <f t="shared" ca="1" si="37"/>
        <v>15.681791044776105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49" t="s">
        <v>278</v>
      </c>
      <c r="G25" s="148" t="str">
        <f t="shared" ca="1" si="53"/>
        <v>-</v>
      </c>
      <c r="H25" s="148" t="str">
        <f t="shared" ca="1" si="53"/>
        <v>L</v>
      </c>
      <c r="I25" s="148" t="str">
        <f t="shared" ca="1" si="53"/>
        <v>M</v>
      </c>
      <c r="J25" s="148" t="str">
        <f t="shared" ca="1" si="53"/>
        <v>M</v>
      </c>
      <c r="K25" s="338" t="s">
        <v>4</v>
      </c>
      <c r="L25" s="338" t="s">
        <v>4</v>
      </c>
      <c r="M25" s="148" t="str">
        <f t="shared" ca="1" si="53"/>
        <v>N</v>
      </c>
      <c r="N25" s="148" t="str">
        <f t="shared" ca="1" si="53"/>
        <v>N</v>
      </c>
      <c r="O25" s="148" t="str">
        <f t="shared" ca="1" si="53"/>
        <v>-</v>
      </c>
      <c r="P25" s="148" t="str">
        <f t="shared" ca="1" si="53"/>
        <v>-</v>
      </c>
      <c r="Q25" s="148" t="str">
        <f t="shared" ca="1" si="53"/>
        <v>L</v>
      </c>
      <c r="R25" s="338" t="s">
        <v>5</v>
      </c>
      <c r="S25" s="338" t="s">
        <v>5</v>
      </c>
      <c r="T25" s="148" t="str">
        <f t="shared" ca="1" si="53"/>
        <v>M</v>
      </c>
      <c r="U25" s="148" t="str">
        <f t="shared" ca="1" si="53"/>
        <v>M</v>
      </c>
      <c r="V25" s="148" t="str">
        <f t="shared" ca="1" si="53"/>
        <v>N</v>
      </c>
      <c r="W25" s="148" t="str">
        <f t="shared" ca="1" si="54"/>
        <v>-</v>
      </c>
      <c r="X25" s="148" t="str">
        <f t="shared" ca="1" si="54"/>
        <v>L</v>
      </c>
      <c r="Y25" s="148" t="str">
        <f t="shared" ca="1" si="54"/>
        <v>M</v>
      </c>
      <c r="Z25" s="148" t="str">
        <f t="shared" ca="1" si="54"/>
        <v>M</v>
      </c>
      <c r="AA25" s="148" t="str">
        <f t="shared" ca="1" si="54"/>
        <v>M</v>
      </c>
      <c r="AB25" s="148" t="str">
        <f t="shared" ca="1" si="54"/>
        <v>L</v>
      </c>
      <c r="AC25" s="148" t="str">
        <f t="shared" ca="1" si="54"/>
        <v>M</v>
      </c>
      <c r="AD25" s="148" t="str">
        <f t="shared" ca="1" si="54"/>
        <v>M</v>
      </c>
      <c r="AE25" s="148" t="s">
        <v>200</v>
      </c>
      <c r="AF25" s="148" t="str">
        <f t="shared" ca="1" si="54"/>
        <v>L</v>
      </c>
      <c r="AG25" s="148" t="str">
        <f t="shared" ca="1" si="54"/>
        <v>L</v>
      </c>
      <c r="AH25" s="148" t="str">
        <f t="shared" ca="1" si="54"/>
        <v>M</v>
      </c>
      <c r="AI25" s="148" t="str">
        <f t="shared" ca="1" si="54"/>
        <v>M</v>
      </c>
      <c r="AJ25" s="148" t="str">
        <f t="shared" ca="1" si="54"/>
        <v>M</v>
      </c>
      <c r="AK25" s="148"/>
      <c r="AL25" s="130"/>
      <c r="AM25" s="111">
        <f>VLOOKUP($E25,Plantilla!D:F,3,FALSE)</f>
        <v>1</v>
      </c>
      <c r="AN25" s="140">
        <f t="shared" ca="1" si="51"/>
        <v>14</v>
      </c>
      <c r="AO25" s="133">
        <f t="shared" ca="1" si="51"/>
        <v>0</v>
      </c>
      <c r="AP25" s="132">
        <f t="shared" ca="1" si="51"/>
        <v>3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1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3</v>
      </c>
      <c r="BL25" s="110">
        <f t="shared" ca="1" si="40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102.98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1"/>
        <v>38.1</v>
      </c>
      <c r="BP25" s="195">
        <f t="shared" ca="1" si="42"/>
        <v>141.08000000000001</v>
      </c>
      <c r="BQ25" s="149">
        <f t="shared" ca="1" si="9"/>
        <v>45</v>
      </c>
      <c r="BR25" s="137">
        <f t="shared" ca="1" si="10"/>
        <v>0</v>
      </c>
      <c r="BS25" s="136">
        <f t="shared" ca="1" si="11"/>
        <v>15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15</v>
      </c>
      <c r="CO25" s="110">
        <f t="shared" ca="1" si="32"/>
        <v>372.3</v>
      </c>
      <c r="CP25" s="110">
        <f t="shared" ca="1" si="33"/>
        <v>150</v>
      </c>
      <c r="CQ25" s="198">
        <f t="shared" ca="1" si="34"/>
        <v>190.5</v>
      </c>
      <c r="CR25" s="199">
        <f t="shared" ca="1" si="35"/>
        <v>562.80000000000007</v>
      </c>
      <c r="CS25" s="215">
        <f t="shared" ca="1" si="49"/>
        <v>30</v>
      </c>
      <c r="CT25" s="216">
        <f t="shared" ca="1" si="44"/>
        <v>0</v>
      </c>
      <c r="CU25" s="217">
        <f ca="1">INDEX(INDIRECT(CU$1),MATCH($E25,INDIRECT($BQ$2))) + (CS25*30)/[1]PATRÓN!$N$4 - CT25</f>
        <v>9.8630136986301373</v>
      </c>
      <c r="CV25" s="217">
        <f ca="1">(CS25*6)/PATRÓN!$N$4</f>
        <v>0.49315068493150682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147.08955223880596</v>
      </c>
      <c r="DA25" s="211">
        <f t="shared" ca="1" si="36"/>
        <v>-6.0095522388059521</v>
      </c>
      <c r="DB25" s="211">
        <f t="shared" ca="1" si="48"/>
        <v>588.35820895522386</v>
      </c>
      <c r="DC25" s="212">
        <f t="shared" ca="1" si="37"/>
        <v>-25.55820895522379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49" t="s">
        <v>279</v>
      </c>
      <c r="G26" s="148" t="str">
        <f t="shared" ca="1" si="53"/>
        <v>N</v>
      </c>
      <c r="H26" s="148" t="str">
        <f t="shared" ca="1" si="53"/>
        <v>-</v>
      </c>
      <c r="I26" s="148" t="str">
        <f t="shared" ca="1" si="53"/>
        <v>-</v>
      </c>
      <c r="J26" s="148" t="str">
        <f t="shared" ca="1" si="53"/>
        <v>L</v>
      </c>
      <c r="K26" s="148" t="str">
        <f t="shared" ca="1" si="53"/>
        <v>L</v>
      </c>
      <c r="L26" s="148" t="str">
        <f t="shared" ca="1" si="53"/>
        <v>L</v>
      </c>
      <c r="M26" s="148" t="str">
        <f t="shared" ca="1" si="53"/>
        <v>M</v>
      </c>
      <c r="N26" s="148" t="str">
        <f t="shared" ca="1" si="53"/>
        <v>M</v>
      </c>
      <c r="O26" s="148" t="str">
        <f t="shared" ca="1" si="53"/>
        <v>N</v>
      </c>
      <c r="P26" s="148" t="str">
        <f t="shared" ca="1" si="53"/>
        <v>-</v>
      </c>
      <c r="Q26" s="148" t="str">
        <f t="shared" ca="1" si="53"/>
        <v>L</v>
      </c>
      <c r="R26" s="148" t="str">
        <f t="shared" ca="1" si="53"/>
        <v>M</v>
      </c>
      <c r="S26" s="148" t="str">
        <f t="shared" ca="1" si="53"/>
        <v>M</v>
      </c>
      <c r="T26" s="148" t="str">
        <f t="shared" ca="1" si="53"/>
        <v>M</v>
      </c>
      <c r="U26" s="148" t="str">
        <f t="shared" ca="1" si="53"/>
        <v>L</v>
      </c>
      <c r="V26" s="148" t="str">
        <f t="shared" ca="1" si="53"/>
        <v>M</v>
      </c>
      <c r="W26" s="148" t="str">
        <f t="shared" ca="1" si="54"/>
        <v>M</v>
      </c>
      <c r="X26" s="148" t="str">
        <f t="shared" ca="1" si="54"/>
        <v>M</v>
      </c>
      <c r="Y26" s="148" t="str">
        <f t="shared" ca="1" si="54"/>
        <v>L</v>
      </c>
      <c r="Z26" s="148" t="str">
        <f t="shared" ca="1" si="54"/>
        <v>L</v>
      </c>
      <c r="AA26" s="148" t="str">
        <f t="shared" ca="1" si="54"/>
        <v>M</v>
      </c>
      <c r="AB26" s="148" t="str">
        <f t="shared" ca="1" si="54"/>
        <v>M</v>
      </c>
      <c r="AC26" s="148" t="str">
        <f t="shared" ca="1" si="54"/>
        <v>M</v>
      </c>
      <c r="AD26" s="148" t="str">
        <f t="shared" ca="1" si="54"/>
        <v>N</v>
      </c>
      <c r="AE26" s="148" t="str">
        <f t="shared" ca="1" si="54"/>
        <v>N</v>
      </c>
      <c r="AF26" s="148" t="str">
        <f t="shared" ca="1" si="54"/>
        <v>-</v>
      </c>
      <c r="AG26" s="148" t="str">
        <f t="shared" ca="1" si="54"/>
        <v>-</v>
      </c>
      <c r="AH26" s="148" t="str">
        <f t="shared" ca="1" si="54"/>
        <v>L</v>
      </c>
      <c r="AI26" s="148" t="str">
        <f t="shared" ca="1" si="54"/>
        <v>L</v>
      </c>
      <c r="AJ26" s="148" t="str">
        <f t="shared" ca="1" si="54"/>
        <v>M</v>
      </c>
      <c r="AK26" s="148"/>
      <c r="AL26" s="130"/>
      <c r="AM26" s="111">
        <f>VLOOKUP($E26,Plantilla!D:F,3,FALSE)</f>
        <v>1</v>
      </c>
      <c r="AN26" s="140">
        <f t="shared" ca="1" si="51"/>
        <v>12</v>
      </c>
      <c r="AO26" s="133">
        <f t="shared" ca="1" si="51"/>
        <v>0</v>
      </c>
      <c r="AP26" s="132">
        <f t="shared" ca="1" si="51"/>
        <v>4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4</v>
      </c>
      <c r="BL26" s="110">
        <f t="shared" ca="1" si="40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84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41"/>
        <v>50.8</v>
      </c>
      <c r="BP26" s="195">
        <f t="shared" ca="1" si="42"/>
        <v>134.80000000000001</v>
      </c>
      <c r="BQ26" s="149">
        <f t="shared" ca="1" si="9"/>
        <v>42</v>
      </c>
      <c r="BR26" s="137">
        <f t="shared" ca="1" si="10"/>
        <v>0</v>
      </c>
      <c r="BS26" s="136">
        <f t="shared" ca="1" si="11"/>
        <v>18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18</v>
      </c>
      <c r="CO26" s="110">
        <f t="shared" ca="1" si="32"/>
        <v>313.98</v>
      </c>
      <c r="CP26" s="110">
        <f t="shared" ca="1" si="33"/>
        <v>180</v>
      </c>
      <c r="CQ26" s="198">
        <f t="shared" ca="1" si="34"/>
        <v>228.60000000000002</v>
      </c>
      <c r="CR26" s="199">
        <f t="shared" ca="1" si="35"/>
        <v>556.57999999999993</v>
      </c>
      <c r="CS26" s="215">
        <f t="shared" ca="1" si="49"/>
        <v>30</v>
      </c>
      <c r="CT26" s="216">
        <f t="shared" ca="1" si="44"/>
        <v>0</v>
      </c>
      <c r="CU26" s="217">
        <f ca="1">INDEX(INDIRECT(CU$1),MATCH($E26,INDIRECT($BQ$2))) + (CS26*30)/[1]PATRÓN!$N$4 - CT26</f>
        <v>9.8630136986301373</v>
      </c>
      <c r="CV26" s="217">
        <f ca="1">(CS26*6)/PATRÓN!$N$4</f>
        <v>0.49315068493150682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147.08955223880596</v>
      </c>
      <c r="DA26" s="211">
        <f t="shared" ca="1" si="36"/>
        <v>-12.289552238805953</v>
      </c>
      <c r="DB26" s="211">
        <f t="shared" ca="1" si="48"/>
        <v>588.35820895522386</v>
      </c>
      <c r="DC26" s="212">
        <f t="shared" ca="1" si="37"/>
        <v>-31.778208955223931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49" t="s">
        <v>280</v>
      </c>
      <c r="G27" s="148" t="str">
        <f t="shared" ca="1" si="53"/>
        <v>T</v>
      </c>
      <c r="H27" s="148" t="str">
        <f t="shared" ca="1" si="53"/>
        <v>T</v>
      </c>
      <c r="I27" s="148" t="str">
        <f t="shared" ca="1" si="53"/>
        <v>T</v>
      </c>
      <c r="J27" s="148" t="str">
        <f t="shared" ca="1" si="53"/>
        <v>L</v>
      </c>
      <c r="K27" s="148" t="str">
        <f t="shared" ca="1" si="53"/>
        <v>T</v>
      </c>
      <c r="L27" s="148" t="str">
        <f t="shared" ca="1" si="53"/>
        <v>T</v>
      </c>
      <c r="M27" s="148" t="str">
        <f t="shared" ca="1" si="53"/>
        <v>T</v>
      </c>
      <c r="N27" s="148" t="str">
        <f t="shared" ca="1" si="53"/>
        <v>T</v>
      </c>
      <c r="O27" s="148" t="str">
        <f t="shared" ca="1" si="53"/>
        <v>N</v>
      </c>
      <c r="P27" s="148" t="str">
        <f t="shared" ca="1" si="53"/>
        <v>N</v>
      </c>
      <c r="Q27" s="148" t="str">
        <f t="shared" ca="1" si="53"/>
        <v>-</v>
      </c>
      <c r="R27" s="148" t="str">
        <f t="shared" ca="1" si="53"/>
        <v>-</v>
      </c>
      <c r="S27" s="148" t="str">
        <f t="shared" ca="1" si="53"/>
        <v>L</v>
      </c>
      <c r="T27" s="148" t="str">
        <f t="shared" ca="1" si="53"/>
        <v>L</v>
      </c>
      <c r="U27" s="148" t="str">
        <f t="shared" ca="1" si="53"/>
        <v>T</v>
      </c>
      <c r="V27" s="148" t="str">
        <f t="shared" ca="1" si="53"/>
        <v>T</v>
      </c>
      <c r="W27" s="148" t="str">
        <f t="shared" ca="1" si="54"/>
        <v>L</v>
      </c>
      <c r="X27" s="148" t="str">
        <f t="shared" ca="1" si="54"/>
        <v>T</v>
      </c>
      <c r="Y27" s="148" t="str">
        <f t="shared" ca="1" si="54"/>
        <v>T</v>
      </c>
      <c r="Z27" s="148" t="str">
        <f t="shared" ca="1" si="54"/>
        <v>T</v>
      </c>
      <c r="AA27" s="148" t="str">
        <f t="shared" ca="1" si="54"/>
        <v>N</v>
      </c>
      <c r="AB27" s="148" t="str">
        <f t="shared" ca="1" si="54"/>
        <v>-</v>
      </c>
      <c r="AC27" s="148" t="str">
        <f t="shared" ca="1" si="54"/>
        <v>L</v>
      </c>
      <c r="AD27" s="148" t="str">
        <f t="shared" ca="1" si="54"/>
        <v>T</v>
      </c>
      <c r="AE27" s="148" t="str">
        <f t="shared" ca="1" si="54"/>
        <v>T</v>
      </c>
      <c r="AF27" s="148" t="str">
        <f t="shared" ca="1" si="54"/>
        <v>L</v>
      </c>
      <c r="AG27" s="148" t="str">
        <f t="shared" ca="1" si="54"/>
        <v>L</v>
      </c>
      <c r="AH27" s="148" t="str">
        <f t="shared" ca="1" si="54"/>
        <v>T</v>
      </c>
      <c r="AI27" s="148" t="str">
        <f t="shared" ca="1" si="54"/>
        <v>T</v>
      </c>
      <c r="AJ27" s="148" t="str">
        <f t="shared" ca="1" si="54"/>
        <v>T</v>
      </c>
      <c r="AK27" s="148"/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17</v>
      </c>
      <c r="AP27" s="132">
        <f t="shared" ca="1" si="51"/>
        <v>3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3</v>
      </c>
      <c r="BL27" s="110">
        <f t="shared" ca="1" si="40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119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41"/>
        <v>38.1</v>
      </c>
      <c r="BP27" s="195">
        <f t="shared" ca="1" si="42"/>
        <v>157.1</v>
      </c>
      <c r="BQ27" s="149">
        <f t="shared" ca="1" si="9"/>
        <v>0</v>
      </c>
      <c r="BR27" s="137">
        <f t="shared" ca="1" si="10"/>
        <v>51</v>
      </c>
      <c r="BS27" s="136">
        <f t="shared" ca="1" si="11"/>
        <v>12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12</v>
      </c>
      <c r="CO27" s="110">
        <f t="shared" ca="1" si="32"/>
        <v>431.7</v>
      </c>
      <c r="CP27" s="110">
        <f t="shared" ca="1" si="33"/>
        <v>120</v>
      </c>
      <c r="CQ27" s="198">
        <f t="shared" ca="1" si="34"/>
        <v>152.4</v>
      </c>
      <c r="CR27" s="199">
        <f t="shared" ca="1" si="35"/>
        <v>584.1</v>
      </c>
      <c r="CS27" s="215">
        <f t="shared" ca="1" si="49"/>
        <v>30</v>
      </c>
      <c r="CT27" s="216">
        <f t="shared" ca="1" si="44"/>
        <v>0</v>
      </c>
      <c r="CU27" s="217">
        <f ca="1">INDEX(INDIRECT(CU$1),MATCH($E27,INDIRECT($BQ$2))) + (CS27*30)/[1]PATRÓN!$N$4 - CT27</f>
        <v>9.8630136986301373</v>
      </c>
      <c r="CV27" s="217">
        <f ca="1">(CS27*6)/PATRÓN!$N$4</f>
        <v>0.49315068493150682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147.08955223880596</v>
      </c>
      <c r="DA27" s="211">
        <f t="shared" ca="1" si="36"/>
        <v>10.01044776119403</v>
      </c>
      <c r="DB27" s="211">
        <f t="shared" ca="1" si="48"/>
        <v>588.35820895522386</v>
      </c>
      <c r="DC27" s="212">
        <f t="shared" ca="1" si="37"/>
        <v>-4.2582089552238358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49" t="s">
        <v>281</v>
      </c>
      <c r="G28" s="148" t="str">
        <f t="shared" ca="1" si="53"/>
        <v>T</v>
      </c>
      <c r="H28" s="148" t="str">
        <f t="shared" ca="1" si="53"/>
        <v>N</v>
      </c>
      <c r="I28" s="148" t="str">
        <f t="shared" ca="1" si="53"/>
        <v>N</v>
      </c>
      <c r="J28" s="148" t="str">
        <f t="shared" ca="1" si="53"/>
        <v>-</v>
      </c>
      <c r="K28" s="148" t="str">
        <f t="shared" ca="1" si="53"/>
        <v>-</v>
      </c>
      <c r="L28" s="148" t="str">
        <f t="shared" ca="1" si="53"/>
        <v>L</v>
      </c>
      <c r="M28" s="148" t="str">
        <f t="shared" ca="1" si="53"/>
        <v>L</v>
      </c>
      <c r="N28" s="148" t="str">
        <f t="shared" ca="1" si="53"/>
        <v>T</v>
      </c>
      <c r="O28" s="148" t="str">
        <f t="shared" ca="1" si="53"/>
        <v>T</v>
      </c>
      <c r="P28" s="148" t="str">
        <f t="shared" ca="1" si="53"/>
        <v>L</v>
      </c>
      <c r="Q28" s="148" t="str">
        <f t="shared" ca="1" si="53"/>
        <v>T</v>
      </c>
      <c r="R28" s="148" t="str">
        <f t="shared" ca="1" si="53"/>
        <v>T</v>
      </c>
      <c r="S28" s="148" t="str">
        <f t="shared" ca="1" si="53"/>
        <v>T</v>
      </c>
      <c r="T28" s="148" t="str">
        <f t="shared" ca="1" si="53"/>
        <v>N</v>
      </c>
      <c r="U28" s="148" t="str">
        <f t="shared" ca="1" si="53"/>
        <v>-</v>
      </c>
      <c r="V28" s="148" t="str">
        <f t="shared" ca="1" si="53"/>
        <v>L</v>
      </c>
      <c r="W28" s="148" t="str">
        <f t="shared" ca="1" si="54"/>
        <v>T</v>
      </c>
      <c r="X28" s="148" t="str">
        <f t="shared" ca="1" si="54"/>
        <v>T</v>
      </c>
      <c r="Y28" s="148" t="str">
        <f t="shared" ca="1" si="54"/>
        <v>L</v>
      </c>
      <c r="Z28" s="148" t="str">
        <f t="shared" ca="1" si="54"/>
        <v>L</v>
      </c>
      <c r="AA28" s="148" t="str">
        <f t="shared" ca="1" si="54"/>
        <v>T</v>
      </c>
      <c r="AB28" s="148" t="str">
        <f t="shared" ca="1" si="54"/>
        <v>T</v>
      </c>
      <c r="AC28" s="148" t="str">
        <f t="shared" ca="1" si="54"/>
        <v>T</v>
      </c>
      <c r="AD28" s="148" t="str">
        <f t="shared" ca="1" si="54"/>
        <v>T</v>
      </c>
      <c r="AE28" s="148" t="str">
        <f t="shared" ca="1" si="54"/>
        <v>L</v>
      </c>
      <c r="AF28" s="148" t="str">
        <f t="shared" ca="1" si="54"/>
        <v>N</v>
      </c>
      <c r="AG28" s="148" t="str">
        <f t="shared" ca="1" si="54"/>
        <v>N</v>
      </c>
      <c r="AH28" s="148" t="str">
        <f t="shared" ca="1" si="54"/>
        <v>-</v>
      </c>
      <c r="AI28" s="148" t="str">
        <f t="shared" ca="1" si="54"/>
        <v>-</v>
      </c>
      <c r="AJ28" s="148" t="str">
        <f t="shared" ca="1" si="54"/>
        <v>L</v>
      </c>
      <c r="AK28" s="148"/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12</v>
      </c>
      <c r="AP28" s="132">
        <f t="shared" ca="1" si="51"/>
        <v>5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5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84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50</v>
      </c>
      <c r="BO28" s="194">
        <f t="shared" ca="1" si="41"/>
        <v>63.5</v>
      </c>
      <c r="BP28" s="195">
        <f t="shared" ca="1" si="42"/>
        <v>147.5</v>
      </c>
      <c r="BQ28" s="149">
        <f t="shared" ca="1" si="9"/>
        <v>0</v>
      </c>
      <c r="BR28" s="137">
        <f t="shared" ca="1" si="10"/>
        <v>12</v>
      </c>
      <c r="BS28" s="136">
        <f t="shared" ca="1" si="11"/>
        <v>5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5</v>
      </c>
      <c r="CO28" s="110">
        <f t="shared" ca="1" si="32"/>
        <v>597.72</v>
      </c>
      <c r="CP28" s="110">
        <f t="shared" ca="1" si="33"/>
        <v>50</v>
      </c>
      <c r="CQ28" s="198">
        <f t="shared" ca="1" si="34"/>
        <v>63.5</v>
      </c>
      <c r="CR28" s="199">
        <f t="shared" ca="1" si="35"/>
        <v>661.22</v>
      </c>
      <c r="CS28" s="215">
        <f t="shared" ca="1" si="49"/>
        <v>30</v>
      </c>
      <c r="CT28" s="216">
        <f t="shared" ca="1" si="44"/>
        <v>0</v>
      </c>
      <c r="CU28" s="217">
        <f ca="1">INDEX(INDIRECT(CU$1),MATCH($E28,INDIRECT($BQ$2))) + (CS28*30)/[1]PATRÓN!$N$4 - CT28</f>
        <v>9.8630136986301373</v>
      </c>
      <c r="CV28" s="217">
        <f ca="1">(CS28*6)/PATRÓN!$N$4</f>
        <v>0.49315068493150682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147.08955223880596</v>
      </c>
      <c r="DA28" s="211">
        <f t="shared" ca="1" si="36"/>
        <v>0.41044776119403537</v>
      </c>
      <c r="DB28" s="211">
        <f t="shared" ca="1" si="48"/>
        <v>588.35820895522386</v>
      </c>
      <c r="DC28" s="212">
        <f t="shared" ca="1" si="37"/>
        <v>72.861791044776169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49" t="s">
        <v>282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0</v>
      </c>
      <c r="AP29" s="132">
        <f t="shared" ca="1" si="51"/>
        <v>0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31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0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1"/>
        <v>0</v>
      </c>
      <c r="BP29" s="195">
        <f t="shared" ca="1" si="42"/>
        <v>154.38000000000002</v>
      </c>
      <c r="BQ29" s="149">
        <f t="shared" ca="1" si="9"/>
        <v>0</v>
      </c>
      <c r="BR29" s="137">
        <f t="shared" ca="1" si="10"/>
        <v>0</v>
      </c>
      <c r="BS29" s="136">
        <f t="shared" ca="1" si="11"/>
        <v>0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121</v>
      </c>
      <c r="CE29" s="136">
        <f t="shared" ca="1" si="23"/>
        <v>0</v>
      </c>
      <c r="CF29" s="137">
        <f t="shared" ca="1" si="24"/>
        <v>0</v>
      </c>
      <c r="CG29" s="136">
        <f t="shared" ca="1" si="25"/>
        <v>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0</v>
      </c>
      <c r="CO29" s="110">
        <f t="shared" ca="1" si="32"/>
        <v>602.58000000000004</v>
      </c>
      <c r="CP29" s="110">
        <f t="shared" ca="1" si="33"/>
        <v>0</v>
      </c>
      <c r="CQ29" s="198">
        <f t="shared" ca="1" si="34"/>
        <v>0</v>
      </c>
      <c r="CR29" s="199">
        <f t="shared" ca="1" si="35"/>
        <v>602.58000000000004</v>
      </c>
      <c r="CS29" s="215">
        <f t="shared" si="49"/>
        <v>30</v>
      </c>
      <c r="CT29" s="216">
        <f t="shared" si="44"/>
        <v>0</v>
      </c>
      <c r="CU29" s="217">
        <f ca="1">INDEX(INDIRECT(CU$1),MATCH($E29,INDIRECT($BQ$2))) + (CS29*30)/[1]PATRÓN!$N$4 - CT29</f>
        <v>9.8630136986301373</v>
      </c>
      <c r="CV29" s="217">
        <f>(CS29*6)/PATRÓN!$N$4</f>
        <v>0.49315068493150682</v>
      </c>
      <c r="CW29" s="216">
        <f t="shared" ca="1" si="45"/>
        <v>0</v>
      </c>
      <c r="CX29" s="219">
        <f t="shared" si="46"/>
        <v>0</v>
      </c>
      <c r="CY29" s="230">
        <f t="shared" ca="1" si="47"/>
        <v>0</v>
      </c>
      <c r="CZ29" s="227">
        <f>(PATRÓN!$A$5*(CS29-CT29))/(PATRÓN!$N$4-30)*AM29</f>
        <v>147.08955223880596</v>
      </c>
      <c r="DA29" s="211">
        <f t="shared" ca="1" si="36"/>
        <v>7.2904477611940592</v>
      </c>
      <c r="DB29" s="211">
        <f t="shared" ca="1" si="48"/>
        <v>588.35820895522386</v>
      </c>
      <c r="DC29" s="212">
        <f t="shared" ca="1" si="37"/>
        <v>14.221791044776182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49" t="s">
        <v>283</v>
      </c>
      <c r="G30" s="148" t="s">
        <v>31</v>
      </c>
      <c r="H30" s="148" t="s">
        <v>31</v>
      </c>
      <c r="I30" s="148" t="str">
        <f t="shared" ca="1" si="53"/>
        <v>T</v>
      </c>
      <c r="J30" s="148" t="str">
        <f t="shared" ca="1" si="53"/>
        <v>T</v>
      </c>
      <c r="K30" s="148" t="str">
        <f t="shared" ca="1" si="53"/>
        <v>L</v>
      </c>
      <c r="L30" s="148" t="str">
        <f t="shared" ca="1" si="53"/>
        <v>L</v>
      </c>
      <c r="M30" s="148" t="str">
        <f t="shared" ca="1" si="53"/>
        <v>T</v>
      </c>
      <c r="N30" s="148" t="str">
        <f t="shared" ca="1" si="53"/>
        <v>T</v>
      </c>
      <c r="O30" s="148" t="str">
        <f t="shared" ca="1" si="53"/>
        <v>T</v>
      </c>
      <c r="P30" s="148" t="str">
        <f t="shared" ca="1" si="53"/>
        <v>T</v>
      </c>
      <c r="Q30" s="148" t="str">
        <f t="shared" ca="1" si="53"/>
        <v>L</v>
      </c>
      <c r="R30" s="148" t="s">
        <v>31</v>
      </c>
      <c r="S30" s="148" t="s">
        <v>31</v>
      </c>
      <c r="T30" s="148" t="s">
        <v>31</v>
      </c>
      <c r="U30" s="148" t="s">
        <v>4</v>
      </c>
      <c r="V30" s="148" t="s">
        <v>31</v>
      </c>
      <c r="W30" s="148" t="str">
        <f t="shared" ca="1" si="54"/>
        <v>T</v>
      </c>
      <c r="X30" s="148" t="str">
        <f t="shared" ca="1" si="54"/>
        <v>T</v>
      </c>
      <c r="Y30" s="148" t="str">
        <f t="shared" ca="1" si="54"/>
        <v>L</v>
      </c>
      <c r="Z30" s="148" t="str">
        <f t="shared" ca="1" si="54"/>
        <v>L</v>
      </c>
      <c r="AA30" s="148" t="str">
        <f t="shared" ca="1" si="54"/>
        <v>T</v>
      </c>
      <c r="AB30" s="148" t="s">
        <v>31</v>
      </c>
      <c r="AC30" s="148" t="s">
        <v>31</v>
      </c>
      <c r="AD30" s="148" t="str">
        <f t="shared" ca="1" si="54"/>
        <v>L</v>
      </c>
      <c r="AE30" s="148" t="str">
        <f t="shared" ca="1" si="54"/>
        <v>T</v>
      </c>
      <c r="AF30" s="148" t="str">
        <f t="shared" ca="1" si="54"/>
        <v>T</v>
      </c>
      <c r="AG30" s="148" t="str">
        <f t="shared" ca="1" si="54"/>
        <v>T</v>
      </c>
      <c r="AH30" s="148" t="str">
        <f t="shared" ca="1" si="54"/>
        <v>L</v>
      </c>
      <c r="AI30" s="148" t="str">
        <f t="shared" ca="1" si="54"/>
        <v>T</v>
      </c>
      <c r="AJ30" s="148" t="str">
        <f t="shared" ca="1" si="54"/>
        <v>T</v>
      </c>
      <c r="AK30" s="148"/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22</v>
      </c>
      <c r="AP30" s="132">
        <f t="shared" ca="1" si="51"/>
        <v>0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0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1"/>
        <v>0</v>
      </c>
      <c r="BP30" s="195">
        <f t="shared" ca="1" si="42"/>
        <v>154</v>
      </c>
      <c r="BQ30" s="149">
        <f t="shared" ca="1" si="9"/>
        <v>0</v>
      </c>
      <c r="BR30" s="137">
        <f t="shared" ca="1" si="10"/>
        <v>82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0</v>
      </c>
      <c r="CO30" s="110">
        <f t="shared" ca="1" si="32"/>
        <v>596.44000000000005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596.44000000000005</v>
      </c>
      <c r="CS30" s="215">
        <f t="shared" ca="1" si="49"/>
        <v>30</v>
      </c>
      <c r="CT30" s="216">
        <f t="shared" ca="1" si="44"/>
        <v>0</v>
      </c>
      <c r="CU30" s="217">
        <f ca="1">INDEX(INDIRECT(CU$1),MATCH($E30,INDIRECT($BQ$2))) + (CS30*30)/[1]PATRÓN!$N$4 - CT30</f>
        <v>9.8630136986301373</v>
      </c>
      <c r="CV30" s="217">
        <f ca="1">(CS30*6)/PATRÓN!$N$4</f>
        <v>0.49315068493150682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147.08955223880596</v>
      </c>
      <c r="DA30" s="211">
        <f t="shared" ca="1" si="36"/>
        <v>6.9104477611940354</v>
      </c>
      <c r="DB30" s="211">
        <f t="shared" ca="1" si="48"/>
        <v>588.35820895522386</v>
      </c>
      <c r="DC30" s="212">
        <f t="shared" ca="1" si="37"/>
        <v>8.081791044776196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49" t="s">
        <v>284</v>
      </c>
      <c r="G31" s="148" t="str">
        <f t="shared" ca="1" si="53"/>
        <v>T</v>
      </c>
      <c r="H31" s="148" t="str">
        <f t="shared" ca="1" si="53"/>
        <v>T</v>
      </c>
      <c r="I31" s="148" t="str">
        <f t="shared" ca="1" si="53"/>
        <v>T</v>
      </c>
      <c r="J31" s="148" t="str">
        <f t="shared" ca="1" si="53"/>
        <v>L</v>
      </c>
      <c r="K31" s="148" t="str">
        <f t="shared" ca="1" si="53"/>
        <v>N</v>
      </c>
      <c r="L31" s="148" t="str">
        <f t="shared" ca="1" si="53"/>
        <v>N</v>
      </c>
      <c r="M31" s="148" t="str">
        <f t="shared" ca="1" si="53"/>
        <v>-</v>
      </c>
      <c r="N31" s="148" t="str">
        <f t="shared" ca="1" si="53"/>
        <v>-</v>
      </c>
      <c r="O31" s="148" t="str">
        <f t="shared" ca="1" si="53"/>
        <v>L</v>
      </c>
      <c r="P31" s="337" t="s">
        <v>4</v>
      </c>
      <c r="Q31" s="338" t="s">
        <v>4</v>
      </c>
      <c r="R31" s="148" t="str">
        <f t="shared" ca="1" si="53"/>
        <v>L</v>
      </c>
      <c r="S31" s="148" t="str">
        <f t="shared" ca="1" si="53"/>
        <v>L</v>
      </c>
      <c r="T31" s="148" t="str">
        <f t="shared" ca="1" si="53"/>
        <v>T</v>
      </c>
      <c r="U31" s="148" t="str">
        <f t="shared" ca="1" si="53"/>
        <v>N</v>
      </c>
      <c r="V31" s="337" t="s">
        <v>140</v>
      </c>
      <c r="W31" s="148" t="str">
        <f t="shared" ca="1" si="54"/>
        <v>L</v>
      </c>
      <c r="X31" s="338" t="s">
        <v>4</v>
      </c>
      <c r="Y31" s="148" t="str">
        <f t="shared" ca="1" si="54"/>
        <v>T</v>
      </c>
      <c r="Z31" s="148" t="str">
        <f t="shared" ca="1" si="54"/>
        <v>T</v>
      </c>
      <c r="AA31" s="337" t="s">
        <v>32</v>
      </c>
      <c r="AB31" s="148" t="str">
        <f t="shared" ca="1" si="54"/>
        <v>T</v>
      </c>
      <c r="AC31" s="148" t="str">
        <f t="shared" ca="1" si="54"/>
        <v>T</v>
      </c>
      <c r="AD31" s="337" t="s">
        <v>32</v>
      </c>
      <c r="AE31" s="148" t="str">
        <f t="shared" ca="1" si="54"/>
        <v>N</v>
      </c>
      <c r="AF31" s="148" t="str">
        <f t="shared" ca="1" si="54"/>
        <v>-</v>
      </c>
      <c r="AG31" s="148" t="str">
        <f t="shared" ca="1" si="54"/>
        <v>L</v>
      </c>
      <c r="AH31" s="148" t="str">
        <f t="shared" ca="1" si="54"/>
        <v>T</v>
      </c>
      <c r="AI31" s="148" t="str">
        <f t="shared" ca="1" si="54"/>
        <v>T</v>
      </c>
      <c r="AJ31" s="338" t="s">
        <v>4</v>
      </c>
      <c r="AK31" s="275" t="s">
        <v>141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10</v>
      </c>
      <c r="AP31" s="132">
        <f t="shared" ca="1" si="51"/>
        <v>6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1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6</v>
      </c>
      <c r="BL31" s="110">
        <f t="shared" ca="1" si="40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74.98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60</v>
      </c>
      <c r="BO31" s="194">
        <f t="shared" ca="1" si="41"/>
        <v>76.2</v>
      </c>
      <c r="BP31" s="195">
        <f t="shared" ca="1" si="42"/>
        <v>151.18</v>
      </c>
      <c r="BQ31" s="149">
        <f t="shared" ca="1" si="9"/>
        <v>0</v>
      </c>
      <c r="BR31" s="137">
        <f t="shared" ca="1" si="10"/>
        <v>53</v>
      </c>
      <c r="BS31" s="136">
        <f t="shared" ca="1" si="11"/>
        <v>17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17</v>
      </c>
      <c r="CO31" s="110">
        <f t="shared" ca="1" si="32"/>
        <v>375.98</v>
      </c>
      <c r="CP31" s="110">
        <f t="shared" ca="1" si="33"/>
        <v>170</v>
      </c>
      <c r="CQ31" s="198">
        <f t="shared" ca="1" si="34"/>
        <v>215.89999999999998</v>
      </c>
      <c r="CR31" s="199">
        <f t="shared" ca="1" si="35"/>
        <v>591.88000000000011</v>
      </c>
      <c r="CS31" s="215">
        <f t="shared" ca="1" si="49"/>
        <v>30</v>
      </c>
      <c r="CT31" s="216">
        <f t="shared" ca="1" si="44"/>
        <v>0</v>
      </c>
      <c r="CU31" s="217">
        <f ca="1">INDEX(INDIRECT(CU$1),MATCH($E31,INDIRECT($BQ$2))) + (CS31*30)/[1]PATRÓN!$N$4 - CT31</f>
        <v>9.8630136986301373</v>
      </c>
      <c r="CV31" s="217">
        <f ca="1">(CS31*6)/PATRÓN!$N$4</f>
        <v>0.49315068493150682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147.08955223880596</v>
      </c>
      <c r="DA31" s="211">
        <f t="shared" ca="1" si="36"/>
        <v>4.0904477611940422</v>
      </c>
      <c r="DB31" s="211">
        <f t="shared" ca="1" si="48"/>
        <v>588.35820895522386</v>
      </c>
      <c r="DC31" s="212">
        <f t="shared" ca="1" si="37"/>
        <v>3.5217910447762506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49" t="s">
        <v>285</v>
      </c>
      <c r="G32" s="148" t="str">
        <f t="shared" ca="1" si="53"/>
        <v>-</v>
      </c>
      <c r="H32" s="148" t="str">
        <f t="shared" ca="1" si="53"/>
        <v>L</v>
      </c>
      <c r="I32" s="148" t="str">
        <f t="shared" ca="1" si="53"/>
        <v>T</v>
      </c>
      <c r="J32" s="148" t="str">
        <f t="shared" ca="1" si="53"/>
        <v>T</v>
      </c>
      <c r="K32" s="148" t="str">
        <f t="shared" ca="1" si="53"/>
        <v>L</v>
      </c>
      <c r="L32" s="148" t="str">
        <f t="shared" ca="1" si="53"/>
        <v>L</v>
      </c>
      <c r="M32" s="148" t="str">
        <f t="shared" ca="1" si="53"/>
        <v>T</v>
      </c>
      <c r="N32" s="148" t="str">
        <f t="shared" ca="1" si="53"/>
        <v>N</v>
      </c>
      <c r="O32" s="148" t="str">
        <f t="shared" ca="1" si="53"/>
        <v>-</v>
      </c>
      <c r="P32" s="148" t="str">
        <f t="shared" ca="1" si="53"/>
        <v>L</v>
      </c>
      <c r="Q32" s="337" t="s">
        <v>4</v>
      </c>
      <c r="R32" s="337" t="s">
        <v>4</v>
      </c>
      <c r="S32" s="337" t="s">
        <v>4</v>
      </c>
      <c r="T32" s="337" t="s">
        <v>31</v>
      </c>
      <c r="U32" s="148" t="str">
        <f t="shared" ca="1" si="53"/>
        <v>T</v>
      </c>
      <c r="V32" s="148" t="str">
        <f t="shared" ca="1" si="53"/>
        <v>T</v>
      </c>
      <c r="W32" s="148" t="str">
        <f t="shared" ca="1" si="54"/>
        <v>T</v>
      </c>
      <c r="X32" s="148" t="str">
        <f t="shared" ca="1" si="54"/>
        <v>N</v>
      </c>
      <c r="Y32" s="148" t="str">
        <f t="shared" ca="1" si="54"/>
        <v>-</v>
      </c>
      <c r="Z32" s="148" t="str">
        <f t="shared" ca="1" si="54"/>
        <v>L</v>
      </c>
      <c r="AA32" s="148" t="str">
        <f t="shared" ca="1" si="54"/>
        <v>T</v>
      </c>
      <c r="AB32" s="148" t="str">
        <f t="shared" ca="1" si="54"/>
        <v>T</v>
      </c>
      <c r="AC32" s="148" t="str">
        <f t="shared" ca="1" si="54"/>
        <v>T</v>
      </c>
      <c r="AD32" s="148" t="str">
        <f t="shared" ca="1" si="54"/>
        <v>T</v>
      </c>
      <c r="AE32" s="148" t="str">
        <f t="shared" ca="1" si="54"/>
        <v>L</v>
      </c>
      <c r="AF32" s="148" t="str">
        <f t="shared" ca="1" si="54"/>
        <v>T</v>
      </c>
      <c r="AG32" s="148" t="str">
        <f t="shared" ca="1" si="54"/>
        <v>T</v>
      </c>
      <c r="AH32" s="148" t="str">
        <f t="shared" ca="1" si="54"/>
        <v>T</v>
      </c>
      <c r="AI32" s="148" t="str">
        <f t="shared" ca="1" si="54"/>
        <v>T</v>
      </c>
      <c r="AJ32" s="148" t="str">
        <f t="shared" ca="1" si="54"/>
        <v>N</v>
      </c>
      <c r="AK32" s="148"/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15</v>
      </c>
      <c r="AP32" s="132">
        <f t="shared" ca="1" si="51"/>
        <v>3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3</v>
      </c>
      <c r="BL32" s="110">
        <f t="shared" ca="1" si="40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105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41"/>
        <v>38.1</v>
      </c>
      <c r="BP32" s="195">
        <f t="shared" ca="1" si="42"/>
        <v>143.1</v>
      </c>
      <c r="BQ32" s="149">
        <f t="shared" ca="1" si="9"/>
        <v>0</v>
      </c>
      <c r="BR32" s="137">
        <f t="shared" ca="1" si="10"/>
        <v>55</v>
      </c>
      <c r="BS32" s="136">
        <f t="shared" ca="1" si="11"/>
        <v>15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17</v>
      </c>
      <c r="CO32" s="110">
        <f t="shared" ca="1" si="32"/>
        <v>385</v>
      </c>
      <c r="CP32" s="110">
        <f t="shared" ca="1" si="33"/>
        <v>150</v>
      </c>
      <c r="CQ32" s="198">
        <f t="shared" ca="1" si="34"/>
        <v>190.49999999999997</v>
      </c>
      <c r="CR32" s="199">
        <f t="shared" ca="1" si="35"/>
        <v>575.5</v>
      </c>
      <c r="CS32" s="215">
        <f t="shared" ca="1" si="49"/>
        <v>30</v>
      </c>
      <c r="CT32" s="216">
        <f t="shared" ca="1" si="44"/>
        <v>0</v>
      </c>
      <c r="CU32" s="217">
        <f ca="1">INDEX(INDIRECT(CU$1),MATCH($E32,INDIRECT($BQ$2))) + (CS32*30)/[1]PATRÓN!$N$4 - CT32</f>
        <v>9.8630136986301373</v>
      </c>
      <c r="CV32" s="217">
        <f ca="1">(CS32*6)/PATRÓN!$N$4</f>
        <v>0.49315068493150682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147.08955223880596</v>
      </c>
      <c r="DA32" s="211">
        <f t="shared" ca="1" si="36"/>
        <v>-3.9895522388059703</v>
      </c>
      <c r="DB32" s="211">
        <f t="shared" ca="1" si="48"/>
        <v>588.35820895522386</v>
      </c>
      <c r="DC32" s="212">
        <f t="shared" ca="1" si="37"/>
        <v>-12.858208955223859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">
        <v>286</v>
      </c>
      <c r="G33" s="148" t="str">
        <f t="shared" ca="1" si="53"/>
        <v>N</v>
      </c>
      <c r="H33" s="148" t="str">
        <f t="shared" ca="1" si="53"/>
        <v>-</v>
      </c>
      <c r="I33" s="148" t="str">
        <f t="shared" ca="1" si="53"/>
        <v>L</v>
      </c>
      <c r="J33" s="148" t="s">
        <v>4</v>
      </c>
      <c r="K33" s="338" t="s">
        <v>4</v>
      </c>
      <c r="L33" s="148" t="s">
        <v>69</v>
      </c>
      <c r="M33" s="148" t="str">
        <f t="shared" ca="1" si="53"/>
        <v>L</v>
      </c>
      <c r="N33" s="148" t="s">
        <v>4</v>
      </c>
      <c r="O33" s="148" t="s">
        <v>4</v>
      </c>
      <c r="P33" s="148" t="s">
        <v>69</v>
      </c>
      <c r="Q33" s="148" t="str">
        <f t="shared" ca="1" si="53"/>
        <v>N</v>
      </c>
      <c r="R33" s="148" t="str">
        <f t="shared" ca="1" si="53"/>
        <v>-</v>
      </c>
      <c r="S33" s="148" t="str">
        <f t="shared" ca="1" si="53"/>
        <v>L</v>
      </c>
      <c r="T33" s="148" t="s">
        <v>4</v>
      </c>
      <c r="U33" s="148" t="s">
        <v>4</v>
      </c>
      <c r="V33" s="148" t="s">
        <v>4</v>
      </c>
      <c r="W33" s="148" t="s">
        <v>4</v>
      </c>
      <c r="X33" s="338" t="s">
        <v>69</v>
      </c>
      <c r="Y33" s="148" t="s">
        <v>69</v>
      </c>
      <c r="Z33" s="148" t="s">
        <v>69</v>
      </c>
      <c r="AA33" s="148" t="s">
        <v>4</v>
      </c>
      <c r="AB33" s="148" t="s">
        <v>32</v>
      </c>
      <c r="AC33" s="148" t="s">
        <v>140</v>
      </c>
      <c r="AD33" s="148" t="s">
        <v>4</v>
      </c>
      <c r="AE33" s="148" t="s">
        <v>4</v>
      </c>
      <c r="AF33" s="338" t="s">
        <v>69</v>
      </c>
      <c r="AG33" s="148" t="str">
        <f t="shared" ca="1" si="54"/>
        <v>L</v>
      </c>
      <c r="AH33" s="148" t="str">
        <f t="shared" ca="1" si="54"/>
        <v>L</v>
      </c>
      <c r="AI33" s="148" t="s">
        <v>69</v>
      </c>
      <c r="AJ33" s="148" t="s">
        <v>69</v>
      </c>
      <c r="AK33" s="148"/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0</v>
      </c>
      <c r="AP33" s="132">
        <f t="shared" ca="1" si="51"/>
        <v>3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8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56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1"/>
        <v>38.1</v>
      </c>
      <c r="BP33" s="195">
        <f t="shared" ca="1" si="42"/>
        <v>94.1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14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27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14</v>
      </c>
      <c r="CO33" s="110">
        <f t="shared" ca="1" si="32"/>
        <v>204</v>
      </c>
      <c r="CP33" s="110">
        <f t="shared" ca="1" si="33"/>
        <v>140</v>
      </c>
      <c r="CQ33" s="198">
        <f t="shared" ca="1" si="34"/>
        <v>177.79999999999998</v>
      </c>
      <c r="CR33" s="199">
        <f t="shared" ca="1" si="35"/>
        <v>381.79999999999995</v>
      </c>
      <c r="CS33" s="215">
        <f t="shared" ca="1" si="49"/>
        <v>30</v>
      </c>
      <c r="CT33" s="216">
        <f t="shared" ca="1" si="44"/>
        <v>0</v>
      </c>
      <c r="CU33" s="217">
        <f ca="1">INDEX(INDIRECT(CU$1),MATCH($E33,INDIRECT($BQ$2))) + (CS33*30)/[1]PATRÓN!$N$4 - CT33</f>
        <v>9.8630136986301373</v>
      </c>
      <c r="CV33" s="217">
        <f ca="1">(CS33*6)/PATRÓN!$N$4</f>
        <v>0.49315068493150682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147.08955223880596</v>
      </c>
      <c r="DA33" s="211">
        <f t="shared" ca="1" si="36"/>
        <v>-52.98955223880597</v>
      </c>
      <c r="DB33" s="211">
        <f t="shared" ca="1" si="48"/>
        <v>588.35820895522386</v>
      </c>
      <c r="DC33" s="212">
        <f t="shared" ca="1" si="37"/>
        <v>-206.5582089552239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49" t="s">
        <v>287</v>
      </c>
      <c r="G34" s="148" t="s">
        <v>4</v>
      </c>
      <c r="H34" s="148" t="s">
        <v>4</v>
      </c>
      <c r="I34" s="148" t="s">
        <v>4</v>
      </c>
      <c r="J34" s="148" t="str">
        <f t="shared" ca="1" si="53"/>
        <v>N</v>
      </c>
      <c r="K34" s="148" t="str">
        <f t="shared" ca="1" si="53"/>
        <v>-</v>
      </c>
      <c r="L34" s="148" t="str">
        <f t="shared" ca="1" si="53"/>
        <v>L</v>
      </c>
      <c r="M34" s="148" t="s">
        <v>4</v>
      </c>
      <c r="N34" s="148" t="s">
        <v>4</v>
      </c>
      <c r="O34" s="148" t="s">
        <v>4</v>
      </c>
      <c r="P34" s="148" t="s">
        <v>4</v>
      </c>
      <c r="Q34" s="148" t="str">
        <f t="shared" ca="1" si="53"/>
        <v>L</v>
      </c>
      <c r="R34" s="148" t="s">
        <v>69</v>
      </c>
      <c r="S34" s="148" t="s">
        <v>69</v>
      </c>
      <c r="T34" s="148" t="s">
        <v>4</v>
      </c>
      <c r="U34" s="148" t="s">
        <v>4</v>
      </c>
      <c r="V34" s="148" t="str">
        <f t="shared" ca="1" si="53"/>
        <v>N</v>
      </c>
      <c r="W34" s="338" t="s">
        <v>140</v>
      </c>
      <c r="X34" s="338" t="s">
        <v>32</v>
      </c>
      <c r="Y34" s="148" t="str">
        <f t="shared" ca="1" si="54"/>
        <v>-</v>
      </c>
      <c r="Z34" s="148" t="str">
        <f t="shared" ca="1" si="54"/>
        <v>L</v>
      </c>
      <c r="AA34" s="148" t="str">
        <f t="shared" ca="1" si="54"/>
        <v>L</v>
      </c>
      <c r="AB34" s="148" t="s">
        <v>4</v>
      </c>
      <c r="AC34" s="148" t="s">
        <v>4</v>
      </c>
      <c r="AD34" s="148" t="str">
        <f t="shared" ca="1" si="54"/>
        <v>L</v>
      </c>
      <c r="AE34" s="148" t="s">
        <v>4</v>
      </c>
      <c r="AF34" s="148" t="s">
        <v>69</v>
      </c>
      <c r="AG34" s="148" t="s">
        <v>69</v>
      </c>
      <c r="AH34" s="148" t="str">
        <f t="shared" ca="1" si="54"/>
        <v>N</v>
      </c>
      <c r="AI34" s="148" t="str">
        <f t="shared" ca="1" si="54"/>
        <v>-</v>
      </c>
      <c r="AJ34" s="148" t="str">
        <f t="shared" ca="1" si="54"/>
        <v>L</v>
      </c>
      <c r="AK34" s="148"/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0</v>
      </c>
      <c r="AP34" s="132">
        <f t="shared" ca="1" si="51"/>
        <v>4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4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4</v>
      </c>
      <c r="BL34" s="110">
        <f t="shared" ca="1" si="40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1"/>
        <v>50.8</v>
      </c>
      <c r="BP34" s="195">
        <f t="shared" ca="1" si="42"/>
        <v>78.8</v>
      </c>
      <c r="BQ34" s="149">
        <f t="shared" ca="1" si="9"/>
        <v>0</v>
      </c>
      <c r="BR34" s="137">
        <f t="shared" ca="1" si="10"/>
        <v>0</v>
      </c>
      <c r="BS34" s="136">
        <f t="shared" ca="1" si="11"/>
        <v>14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16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15</v>
      </c>
      <c r="CO34" s="110">
        <f t="shared" ca="1" si="32"/>
        <v>143.9</v>
      </c>
      <c r="CP34" s="110">
        <f t="shared" ca="1" si="33"/>
        <v>140</v>
      </c>
      <c r="CQ34" s="198">
        <f t="shared" ca="1" si="34"/>
        <v>177.8</v>
      </c>
      <c r="CR34" s="199">
        <f t="shared" ca="1" si="35"/>
        <v>321.7</v>
      </c>
      <c r="CS34" s="215">
        <f t="shared" ca="1" si="49"/>
        <v>30</v>
      </c>
      <c r="CT34" s="216">
        <f t="shared" ca="1" si="44"/>
        <v>0</v>
      </c>
      <c r="CU34" s="217">
        <f ca="1">INDEX(INDIRECT(CU$1),MATCH($E34,INDIRECT($BQ$2))) + (CS34*30)/[1]PATRÓN!$N$4 - CT34</f>
        <v>9.8630136986301373</v>
      </c>
      <c r="CV34" s="217">
        <f ca="1">(CS34*6)/PATRÓN!$N$4</f>
        <v>0.49315068493150682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147.08955223880596</v>
      </c>
      <c r="DA34" s="211">
        <f t="shared" ca="1" si="36"/>
        <v>-68.289552238805967</v>
      </c>
      <c r="DB34" s="211">
        <f t="shared" ca="1" si="48"/>
        <v>588.35820895522386</v>
      </c>
      <c r="DC34" s="212">
        <f t="shared" ca="1" si="37"/>
        <v>-266.65820895522387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49" t="s">
        <v>288</v>
      </c>
      <c r="G35" s="148" t="str">
        <f t="shared" ca="1" si="53"/>
        <v>T</v>
      </c>
      <c r="H35" s="148" t="str">
        <f t="shared" ca="1" si="53"/>
        <v>T</v>
      </c>
      <c r="I35" s="148" t="str">
        <f t="shared" ca="1" si="53"/>
        <v>T</v>
      </c>
      <c r="J35" s="148" t="str">
        <f t="shared" ca="1" si="53"/>
        <v>L</v>
      </c>
      <c r="K35" s="148" t="str">
        <f t="shared" ca="1" si="53"/>
        <v>T</v>
      </c>
      <c r="L35" s="148" t="str">
        <f t="shared" ca="1" si="53"/>
        <v>T</v>
      </c>
      <c r="M35" s="148" t="str">
        <f t="shared" ca="1" si="53"/>
        <v>T</v>
      </c>
      <c r="N35" s="148" t="str">
        <f t="shared" ca="1" si="53"/>
        <v>T</v>
      </c>
      <c r="O35" s="148" t="s">
        <v>4</v>
      </c>
      <c r="P35" s="148" t="s">
        <v>31</v>
      </c>
      <c r="Q35" s="148" t="s">
        <v>31</v>
      </c>
      <c r="R35" s="148" t="s">
        <v>4</v>
      </c>
      <c r="S35" s="148" t="str">
        <f t="shared" ca="1" si="53"/>
        <v>L</v>
      </c>
      <c r="T35" s="148" t="s">
        <v>31</v>
      </c>
      <c r="U35" s="148" t="str">
        <f t="shared" ca="1" si="53"/>
        <v>T</v>
      </c>
      <c r="V35" s="148" t="str">
        <f t="shared" ca="1" si="53"/>
        <v>T</v>
      </c>
      <c r="W35" s="148" t="str">
        <f t="shared" ca="1" si="54"/>
        <v>L</v>
      </c>
      <c r="X35" s="148" t="str">
        <f t="shared" ca="1" si="54"/>
        <v>T</v>
      </c>
      <c r="Y35" s="148" t="str">
        <f t="shared" ca="1" si="54"/>
        <v>T</v>
      </c>
      <c r="Z35" s="148" t="str">
        <f t="shared" ca="1" si="54"/>
        <v>T</v>
      </c>
      <c r="AA35" s="148" t="s">
        <v>31</v>
      </c>
      <c r="AB35" s="148" t="s">
        <v>31</v>
      </c>
      <c r="AC35" s="148" t="str">
        <f t="shared" ca="1" si="54"/>
        <v>L</v>
      </c>
      <c r="AD35" s="148" t="str">
        <f t="shared" ca="1" si="54"/>
        <v>T</v>
      </c>
      <c r="AE35" s="148" t="str">
        <f t="shared" ca="1" si="54"/>
        <v>T</v>
      </c>
      <c r="AF35" s="148" t="str">
        <f t="shared" ca="1" si="54"/>
        <v>L</v>
      </c>
      <c r="AG35" s="148" t="str">
        <f t="shared" ca="1" si="54"/>
        <v>L</v>
      </c>
      <c r="AH35" s="148" t="str">
        <f t="shared" ca="1" si="54"/>
        <v>T</v>
      </c>
      <c r="AI35" s="148" t="str">
        <f t="shared" ca="1" si="54"/>
        <v>T</v>
      </c>
      <c r="AJ35" s="148" t="str">
        <f t="shared" ca="1" si="54"/>
        <v>T</v>
      </c>
      <c r="AK35" s="148"/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22</v>
      </c>
      <c r="AP35" s="132">
        <f t="shared" ca="1" si="51"/>
        <v>0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0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1"/>
        <v>0</v>
      </c>
      <c r="BP35" s="195">
        <f t="shared" ca="1" si="42"/>
        <v>154</v>
      </c>
      <c r="BQ35" s="149">
        <f t="shared" ca="1" si="9"/>
        <v>1</v>
      </c>
      <c r="BR35" s="137">
        <f t="shared" ca="1" si="10"/>
        <v>25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4</v>
      </c>
      <c r="CO35" s="110">
        <f t="shared" ca="1" si="32"/>
        <v>460.88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511.68</v>
      </c>
      <c r="CS35" s="215">
        <f t="shared" ca="1" si="49"/>
        <v>30</v>
      </c>
      <c r="CT35" s="216">
        <f t="shared" ca="1" si="44"/>
        <v>0</v>
      </c>
      <c r="CU35" s="217">
        <f ca="1">INDEX(INDIRECT(CU$1),MATCH($E35,INDIRECT($BQ$2))) + (CS35*30)/[1]PATRÓN!$N$4 - CT35</f>
        <v>8.4657534246575352</v>
      </c>
      <c r="CV35" s="217">
        <f ca="1">(CS35*6)/PATRÓN!$N$4</f>
        <v>0.49315068493150682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147.08955223880596</v>
      </c>
      <c r="DA35" s="211">
        <f t="shared" ca="1" si="36"/>
        <v>6.9104477611940354</v>
      </c>
      <c r="DB35" s="211">
        <f t="shared" ca="1" si="48"/>
        <v>505.00746268656712</v>
      </c>
      <c r="DC35" s="212">
        <f t="shared" ca="1" si="37"/>
        <v>6.6725373134328834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49" t="s">
        <v>289</v>
      </c>
      <c r="G36" s="148" t="str">
        <f t="shared" ca="1" si="53"/>
        <v>T</v>
      </c>
      <c r="H36" s="148" t="str">
        <f t="shared" ca="1" si="53"/>
        <v>N</v>
      </c>
      <c r="I36" s="148" t="str">
        <f t="shared" ca="1" si="53"/>
        <v>N</v>
      </c>
      <c r="J36" s="148" t="str">
        <f t="shared" ca="1" si="53"/>
        <v>-</v>
      </c>
      <c r="K36" s="148" t="str">
        <f t="shared" ca="1" si="53"/>
        <v>-</v>
      </c>
      <c r="L36" s="148" t="str">
        <f t="shared" ca="1" si="53"/>
        <v>L</v>
      </c>
      <c r="M36" s="148" t="str">
        <f t="shared" ca="1" si="53"/>
        <v>L</v>
      </c>
      <c r="N36" s="148" t="str">
        <f t="shared" ca="1" si="53"/>
        <v>T</v>
      </c>
      <c r="O36" s="148" t="str">
        <f t="shared" ca="1" si="53"/>
        <v>T</v>
      </c>
      <c r="P36" s="148" t="str">
        <f t="shared" ca="1" si="53"/>
        <v>L</v>
      </c>
      <c r="Q36" s="148" t="str">
        <f t="shared" ca="1" si="53"/>
        <v>T</v>
      </c>
      <c r="R36" s="148" t="str">
        <f t="shared" ca="1" si="53"/>
        <v>T</v>
      </c>
      <c r="S36" s="148" t="str">
        <f t="shared" ca="1" si="53"/>
        <v>T</v>
      </c>
      <c r="T36" s="148" t="str">
        <f t="shared" ca="1" si="53"/>
        <v>N</v>
      </c>
      <c r="U36" s="148" t="str">
        <f t="shared" ca="1" si="53"/>
        <v>-</v>
      </c>
      <c r="V36" s="338" t="s">
        <v>4</v>
      </c>
      <c r="W36" s="148" t="s">
        <v>224</v>
      </c>
      <c r="X36" s="338" t="s">
        <v>5</v>
      </c>
      <c r="Y36" s="148" t="str">
        <f t="shared" ca="1" si="54"/>
        <v>L</v>
      </c>
      <c r="Z36" s="148" t="str">
        <f t="shared" ca="1" si="54"/>
        <v>L</v>
      </c>
      <c r="AA36" s="148" t="str">
        <f t="shared" ca="1" si="54"/>
        <v>T</v>
      </c>
      <c r="AB36" s="337" t="s">
        <v>32</v>
      </c>
      <c r="AC36" s="337" t="s">
        <v>140</v>
      </c>
      <c r="AD36" s="148" t="str">
        <f t="shared" ca="1" si="54"/>
        <v>T</v>
      </c>
      <c r="AE36" s="148" t="str">
        <f t="shared" ca="1" si="54"/>
        <v>L</v>
      </c>
      <c r="AF36" s="148" t="str">
        <f t="shared" ca="1" si="54"/>
        <v>N</v>
      </c>
      <c r="AG36" s="148" t="str">
        <f t="shared" ca="1" si="54"/>
        <v>N</v>
      </c>
      <c r="AH36" s="148" t="str">
        <f t="shared" ca="1" si="54"/>
        <v>-</v>
      </c>
      <c r="AI36" s="148" t="str">
        <f t="shared" ca="1" si="54"/>
        <v>-</v>
      </c>
      <c r="AJ36" s="338" t="s">
        <v>31</v>
      </c>
      <c r="AK36" s="148"/>
      <c r="AL36" s="130"/>
      <c r="AM36" s="111">
        <f>VLOOKUP($E36,Plantilla!D:F,3,FALSE)</f>
        <v>1</v>
      </c>
      <c r="AN36" s="140">
        <f t="shared" ca="1" si="51"/>
        <v>1</v>
      </c>
      <c r="AO36" s="133">
        <f t="shared" ca="1" si="51"/>
        <v>10</v>
      </c>
      <c r="AP36" s="132">
        <f t="shared" ca="1" si="51"/>
        <v>6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6</v>
      </c>
      <c r="BL36" s="110">
        <f t="shared" ca="1" si="40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77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60</v>
      </c>
      <c r="BO36" s="194">
        <f t="shared" ca="1" si="41"/>
        <v>76.2</v>
      </c>
      <c r="BP36" s="195">
        <f t="shared" ca="1" si="42"/>
        <v>153.19999999999999</v>
      </c>
      <c r="BQ36" s="149">
        <f t="shared" ca="1" si="9"/>
        <v>8</v>
      </c>
      <c r="BR36" s="137">
        <f t="shared" ca="1" si="10"/>
        <v>39</v>
      </c>
      <c r="BS36" s="136">
        <f t="shared" ca="1" si="11"/>
        <v>16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16</v>
      </c>
      <c r="CO36" s="110">
        <f t="shared" ca="1" si="32"/>
        <v>359</v>
      </c>
      <c r="CP36" s="110">
        <f t="shared" ca="1" si="33"/>
        <v>160</v>
      </c>
      <c r="CQ36" s="198">
        <f t="shared" ca="1" si="34"/>
        <v>203.2</v>
      </c>
      <c r="CR36" s="199">
        <f t="shared" ca="1" si="35"/>
        <v>562.20000000000005</v>
      </c>
      <c r="CS36" s="215">
        <f t="shared" ca="1" si="49"/>
        <v>30</v>
      </c>
      <c r="CT36" s="216">
        <f t="shared" ca="1" si="44"/>
        <v>0</v>
      </c>
      <c r="CU36" s="217">
        <f ca="1">INDEX(INDIRECT(CU$1),MATCH($E36,INDIRECT($BQ$2))) + (CS36*30)/[1]PATRÓN!$N$4 - CT36</f>
        <v>9.8630136986301373</v>
      </c>
      <c r="CV36" s="217">
        <f ca="1">(CS36*6)/PATRÓN!$N$4</f>
        <v>0.49315068493150682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147.08955223880596</v>
      </c>
      <c r="DA36" s="211">
        <f t="shared" ca="1" si="36"/>
        <v>6.110447761194024</v>
      </c>
      <c r="DB36" s="211">
        <f t="shared" ca="1" si="48"/>
        <v>588.35820895522386</v>
      </c>
      <c r="DC36" s="212">
        <f t="shared" ca="1" si="37"/>
        <v>-26.158208955223813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">
        <v>290</v>
      </c>
      <c r="G37" s="148" t="s">
        <v>4</v>
      </c>
      <c r="H37" s="148" t="s">
        <v>4</v>
      </c>
      <c r="I37" s="148" t="str">
        <f t="shared" ca="1" si="53"/>
        <v>L</v>
      </c>
      <c r="J37" s="148" t="s">
        <v>69</v>
      </c>
      <c r="K37" s="337" t="s">
        <v>4</v>
      </c>
      <c r="L37" s="337" t="s">
        <v>4</v>
      </c>
      <c r="M37" s="148" t="str">
        <f t="shared" ca="1" si="53"/>
        <v>N</v>
      </c>
      <c r="N37" s="148" t="str">
        <f t="shared" ca="1" si="53"/>
        <v>-</v>
      </c>
      <c r="O37" s="148" t="str">
        <f t="shared" ca="1" si="53"/>
        <v>L</v>
      </c>
      <c r="P37" s="148" t="s">
        <v>4</v>
      </c>
      <c r="Q37" s="148" t="s">
        <v>4</v>
      </c>
      <c r="R37" s="148" t="s">
        <v>32</v>
      </c>
      <c r="S37" s="148" t="s">
        <v>140</v>
      </c>
      <c r="T37" s="148" t="s">
        <v>4</v>
      </c>
      <c r="U37" s="148" t="s">
        <v>4</v>
      </c>
      <c r="V37" s="148" t="s">
        <v>4</v>
      </c>
      <c r="W37" s="148" t="s">
        <v>4</v>
      </c>
      <c r="X37" s="148" t="str">
        <f t="shared" ca="1" si="54"/>
        <v>L</v>
      </c>
      <c r="Y37" s="148" t="str">
        <f t="shared" ca="1" si="54"/>
        <v>N</v>
      </c>
      <c r="Z37" s="148" t="str">
        <f t="shared" ca="1" si="54"/>
        <v>N</v>
      </c>
      <c r="AA37" s="148" t="str">
        <f t="shared" ca="1" si="54"/>
        <v>-</v>
      </c>
      <c r="AB37" s="148" t="str">
        <f t="shared" ca="1" si="54"/>
        <v>-</v>
      </c>
      <c r="AC37" s="148" t="str">
        <f t="shared" ca="1" si="54"/>
        <v>L</v>
      </c>
      <c r="AD37" s="148" t="s">
        <v>4</v>
      </c>
      <c r="AE37" s="148" t="s">
        <v>4</v>
      </c>
      <c r="AF37" s="148" t="str">
        <f t="shared" ca="1" si="54"/>
        <v>L</v>
      </c>
      <c r="AG37" s="148" t="str">
        <f t="shared" ca="1" si="54"/>
        <v>L</v>
      </c>
      <c r="AH37" s="148" t="s">
        <v>4</v>
      </c>
      <c r="AI37" s="148" t="str">
        <f t="shared" ca="1" si="54"/>
        <v>N</v>
      </c>
      <c r="AJ37" s="148" t="str">
        <f t="shared" ca="1" si="54"/>
        <v>-</v>
      </c>
      <c r="AK37" s="148"/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0</v>
      </c>
      <c r="AP37" s="132">
        <f t="shared" ca="1" si="51"/>
        <v>5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1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5</v>
      </c>
      <c r="BL37" s="110">
        <f t="shared" ca="1" si="40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7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50</v>
      </c>
      <c r="BO37" s="194">
        <f t="shared" ca="1" si="41"/>
        <v>63.5</v>
      </c>
      <c r="BP37" s="195">
        <f t="shared" ca="1" si="42"/>
        <v>70.5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16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2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16</v>
      </c>
      <c r="CO37" s="110">
        <f t="shared" ca="1" si="32"/>
        <v>95.98</v>
      </c>
      <c r="CP37" s="110">
        <f t="shared" ca="1" si="33"/>
        <v>160</v>
      </c>
      <c r="CQ37" s="198">
        <f t="shared" ca="1" si="34"/>
        <v>203.2</v>
      </c>
      <c r="CR37" s="199">
        <f t="shared" ca="1" si="35"/>
        <v>299.18</v>
      </c>
      <c r="CS37" s="215">
        <f t="shared" ca="1" si="49"/>
        <v>30</v>
      </c>
      <c r="CT37" s="216">
        <f t="shared" ca="1" si="44"/>
        <v>0</v>
      </c>
      <c r="CU37" s="217">
        <f ca="1">INDEX(INDIRECT(CU$1),MATCH($E37,INDIRECT($BQ$2))) + (CS37*30)/[1]PATRÓN!$N$4 - CT37</f>
        <v>9.8630136986301373</v>
      </c>
      <c r="CV37" s="217">
        <f ca="1">(CS37*6)/PATRÓN!$N$4</f>
        <v>0.49315068493150682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147.08955223880596</v>
      </c>
      <c r="DA37" s="211">
        <f t="shared" ca="1" si="36"/>
        <v>-76.589552238805965</v>
      </c>
      <c r="DB37" s="211">
        <f t="shared" ca="1" si="48"/>
        <v>588.35820895522386</v>
      </c>
      <c r="DC37" s="212">
        <f t="shared" ca="1" si="37"/>
        <v>-289.17820895522385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49" t="s">
        <v>291</v>
      </c>
      <c r="G38" s="148" t="s">
        <v>252</v>
      </c>
      <c r="H38" s="148" t="s">
        <v>252</v>
      </c>
      <c r="I38" s="148" t="s">
        <v>252</v>
      </c>
      <c r="J38" s="148" t="s">
        <v>252</v>
      </c>
      <c r="K38" s="148" t="s">
        <v>252</v>
      </c>
      <c r="L38" s="148" t="s">
        <v>252</v>
      </c>
      <c r="M38" s="148" t="s">
        <v>252</v>
      </c>
      <c r="N38" s="148" t="s">
        <v>252</v>
      </c>
      <c r="O38" s="148" t="s">
        <v>252</v>
      </c>
      <c r="P38" s="148" t="s">
        <v>252</v>
      </c>
      <c r="Q38" s="148" t="s">
        <v>252</v>
      </c>
      <c r="R38" s="148" t="s">
        <v>252</v>
      </c>
      <c r="S38" s="148" t="s">
        <v>252</v>
      </c>
      <c r="T38" s="148" t="s">
        <v>252</v>
      </c>
      <c r="U38" s="148" t="s">
        <v>252</v>
      </c>
      <c r="V38" s="148" t="s">
        <v>252</v>
      </c>
      <c r="W38" s="148" t="s">
        <v>252</v>
      </c>
      <c r="X38" s="148" t="s">
        <v>252</v>
      </c>
      <c r="Y38" s="148" t="s">
        <v>252</v>
      </c>
      <c r="Z38" s="148" t="s">
        <v>252</v>
      </c>
      <c r="AA38" s="148" t="s">
        <v>252</v>
      </c>
      <c r="AB38" s="148" t="s">
        <v>252</v>
      </c>
      <c r="AC38" s="148" t="s">
        <v>252</v>
      </c>
      <c r="AD38" s="148" t="s">
        <v>252</v>
      </c>
      <c r="AE38" s="148" t="s">
        <v>252</v>
      </c>
      <c r="AF38" s="148" t="s">
        <v>252</v>
      </c>
      <c r="AG38" s="148" t="s">
        <v>252</v>
      </c>
      <c r="AH38" s="148" t="s">
        <v>252</v>
      </c>
      <c r="AI38" s="148" t="s">
        <v>252</v>
      </c>
      <c r="AJ38" s="148" t="s">
        <v>252</v>
      </c>
      <c r="AK38" s="148" t="s">
        <v>4</v>
      </c>
      <c r="AL38" s="130"/>
      <c r="AM38" s="111">
        <f>VLOOKUP($E38,Plantilla!D:F,3,FALSE)</f>
        <v>1</v>
      </c>
      <c r="AN38" s="140">
        <f t="shared" ref="AN38:BC50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0</v>
      </c>
      <c r="AP38" s="132">
        <f t="shared" ca="1" si="55"/>
        <v>0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1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30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1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1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0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225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0</v>
      </c>
      <c r="BO38" s="194">
        <f t="shared" ca="1" si="41"/>
        <v>0</v>
      </c>
      <c r="BP38" s="195">
        <f t="shared" ca="1" si="42"/>
        <v>225</v>
      </c>
      <c r="BQ38" s="149">
        <f t="shared" ca="1" si="9"/>
        <v>0</v>
      </c>
      <c r="BR38" s="137">
        <f t="shared" ca="1" si="10"/>
        <v>36</v>
      </c>
      <c r="BS38" s="136">
        <f t="shared" ca="1" si="11"/>
        <v>12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39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12</v>
      </c>
      <c r="CO38" s="110">
        <f t="shared" ca="1" si="32"/>
        <v>544.5</v>
      </c>
      <c r="CP38" s="110">
        <f t="shared" ca="1" si="33"/>
        <v>120</v>
      </c>
      <c r="CQ38" s="198">
        <f t="shared" ca="1" si="34"/>
        <v>152.39999999999998</v>
      </c>
      <c r="CR38" s="199">
        <f t="shared" ca="1" si="35"/>
        <v>696.90000000000009</v>
      </c>
      <c r="CS38" s="215">
        <f t="shared" si="49"/>
        <v>30</v>
      </c>
      <c r="CT38" s="216">
        <f t="shared" si="44"/>
        <v>0</v>
      </c>
      <c r="CU38" s="217">
        <f ca="1">INDEX(INDIRECT(CU$1),MATCH($E38,INDIRECT($BQ$2))) + (CS38*30)/[1]PATRÓN!$N$4 - CT38</f>
        <v>9.8630136986301373</v>
      </c>
      <c r="CV38" s="217">
        <f>(CS38*6)/PATRÓN!$N$4</f>
        <v>0.49315068493150682</v>
      </c>
      <c r="CW38" s="216">
        <f t="shared" ca="1" si="45"/>
        <v>0</v>
      </c>
      <c r="CX38" s="219">
        <f t="shared" si="46"/>
        <v>0</v>
      </c>
      <c r="CY38" s="230">
        <f t="shared" ca="1" si="47"/>
        <v>0</v>
      </c>
      <c r="CZ38" s="227">
        <f>(PATRÓN!$A$5*(CS38-CT38))/(PATRÓN!$N$4-30)*AM38</f>
        <v>147.08955223880596</v>
      </c>
      <c r="DA38" s="211">
        <f t="shared" ca="1" si="36"/>
        <v>77.910447761194035</v>
      </c>
      <c r="DB38" s="211">
        <f t="shared" ca="1" si="48"/>
        <v>588.35820895522386</v>
      </c>
      <c r="DC38" s="212">
        <f t="shared" ca="1" si="37"/>
        <v>108.54179104477623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49" t="s">
        <v>292</v>
      </c>
      <c r="G39" s="148" t="str">
        <f t="shared" ref="G39:V54" ca="1" si="59">IF($B39&lt;&gt;0,INDIRECT(ADDRESS($B39+6,10+G$2,1,FALSE,"PATRÓN"),FALSE),"")</f>
        <v>T</v>
      </c>
      <c r="H39" s="148" t="str">
        <f t="shared" ca="1" si="59"/>
        <v>T</v>
      </c>
      <c r="I39" s="148" t="str">
        <f t="shared" ca="1" si="59"/>
        <v>T</v>
      </c>
      <c r="J39" s="148" t="str">
        <f t="shared" ca="1" si="59"/>
        <v>L</v>
      </c>
      <c r="K39" s="148" t="str">
        <f t="shared" ca="1" si="59"/>
        <v>N</v>
      </c>
      <c r="L39" s="148" t="str">
        <f t="shared" ca="1" si="59"/>
        <v>N</v>
      </c>
      <c r="M39" s="148" t="str">
        <f t="shared" ca="1" si="59"/>
        <v>-</v>
      </c>
      <c r="N39" s="148" t="str">
        <f t="shared" ca="1" si="59"/>
        <v>-</v>
      </c>
      <c r="O39" s="148" t="str">
        <f t="shared" ca="1" si="59"/>
        <v>L</v>
      </c>
      <c r="P39" s="148" t="str">
        <f t="shared" ca="1" si="59"/>
        <v>T</v>
      </c>
      <c r="Q39" s="148" t="str">
        <f t="shared" ca="1" si="59"/>
        <v>T</v>
      </c>
      <c r="R39" s="148" t="str">
        <f t="shared" ca="1" si="59"/>
        <v>L</v>
      </c>
      <c r="S39" s="148" t="str">
        <f t="shared" ca="1" si="59"/>
        <v>L</v>
      </c>
      <c r="T39" s="148" t="str">
        <f t="shared" ca="1" si="59"/>
        <v>T</v>
      </c>
      <c r="U39" s="148" t="str">
        <f t="shared" ca="1" si="59"/>
        <v>N</v>
      </c>
      <c r="V39" s="148" t="str">
        <f t="shared" ca="1" si="59"/>
        <v>-</v>
      </c>
      <c r="W39" s="148" t="str">
        <f t="shared" ca="1" si="54"/>
        <v>L</v>
      </c>
      <c r="X39" s="148" t="str">
        <f t="shared" ca="1" si="54"/>
        <v>T</v>
      </c>
      <c r="Y39" s="148" t="str">
        <f t="shared" ca="1" si="54"/>
        <v>T</v>
      </c>
      <c r="Z39" s="148" t="str">
        <f t="shared" ca="1" si="54"/>
        <v>T</v>
      </c>
      <c r="AA39" s="148" t="str">
        <f t="shared" ca="1" si="54"/>
        <v>L</v>
      </c>
      <c r="AB39" s="148" t="str">
        <f t="shared" ca="1" si="54"/>
        <v>T</v>
      </c>
      <c r="AC39" s="148" t="str">
        <f t="shared" ca="1" si="54"/>
        <v>T</v>
      </c>
      <c r="AD39" s="148" t="str">
        <f t="shared" ca="1" si="54"/>
        <v>T</v>
      </c>
      <c r="AE39" s="148" t="str">
        <f t="shared" ca="1" si="54"/>
        <v>N</v>
      </c>
      <c r="AF39" s="148" t="str">
        <f t="shared" ca="1" si="54"/>
        <v>-</v>
      </c>
      <c r="AG39" s="148" t="str">
        <f t="shared" ca="1" si="54"/>
        <v>L</v>
      </c>
      <c r="AH39" s="148" t="str">
        <f t="shared" ca="1" si="54"/>
        <v>T</v>
      </c>
      <c r="AI39" s="148" t="str">
        <f t="shared" ca="1" si="54"/>
        <v>T</v>
      </c>
      <c r="AJ39" s="148" t="str">
        <f t="shared" ca="1" si="54"/>
        <v>T</v>
      </c>
      <c r="AK39" s="148"/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15</v>
      </c>
      <c r="AP39" s="132">
        <f t="shared" ca="1" si="55"/>
        <v>4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4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105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1"/>
        <v>50.8</v>
      </c>
      <c r="BP39" s="195">
        <f t="shared" ca="1" si="42"/>
        <v>155.80000000000001</v>
      </c>
      <c r="BQ39" s="149">
        <f t="shared" ref="BQ39:BQ61" ca="1" si="60">AN39+INDEX(INDIRECT(BQ$1),MATCH($E39,INDIRECT($BQ$2)))</f>
        <v>0</v>
      </c>
      <c r="BR39" s="137">
        <f t="shared" ref="BR39:BR61" ca="1" si="61">AO39+INDEX(INDIRECT(BR$1),MATCH($E39,INDIRECT($BQ$2)))</f>
        <v>17</v>
      </c>
      <c r="BS39" s="136">
        <f t="shared" ref="BS39:BS61" ca="1" si="62">AP39+INDEX(INDIRECT(BS$1),MATCH($E39,INDIRECT($BQ$2)))</f>
        <v>4</v>
      </c>
      <c r="BT39" s="137">
        <f t="shared" ref="BT39:BT61" ca="1" si="63">AQ39+INDEX(INDIRECT(BT$1),MATCH($E39,INDIRECT($BQ$2)))</f>
        <v>0</v>
      </c>
      <c r="BU39" s="136">
        <f t="shared" ref="BU39:BU61" ca="1" si="64">AR39+INDEX(INDIRECT(BU$1),MATCH($E39,INDIRECT($BQ$2)))</f>
        <v>0</v>
      </c>
      <c r="BV39" s="137">
        <f t="shared" ref="BV39:BV61" ca="1" si="65">AS39+INDEX(INDIRECT(BV$1),MATCH($E39,INDIRECT($BQ$2)))</f>
        <v>0</v>
      </c>
      <c r="BW39" s="136">
        <f t="shared" ref="BW39:BW61" ca="1" si="66">AT39+INDEX(INDIRECT(BW$1),MATCH($E39,INDIRECT($BQ$2)))</f>
        <v>0</v>
      </c>
      <c r="BX39" s="137">
        <f t="shared" ref="BX39:BX61" ca="1" si="67">AU39+INDEX(INDIRECT(BX$1),MATCH($E39,INDIRECT($BQ$2)))</f>
        <v>0</v>
      </c>
      <c r="BY39" s="136">
        <f t="shared" ref="BY39:BY61" ca="1" si="68">AV39+INDEX(INDIRECT(BY$1),MATCH($E39,INDIRECT($BQ$2)))</f>
        <v>0</v>
      </c>
      <c r="BZ39" s="137">
        <f t="shared" ref="BZ39:BZ61" ca="1" si="69">AW39+INDEX(INDIRECT(BZ$1),MATCH($E39,INDIRECT($BQ$2)))</f>
        <v>0</v>
      </c>
      <c r="CA39" s="136">
        <f t="shared" ref="CA39:CA61" ca="1" si="70">AX39+INDEX(INDIRECT(CA$1),MATCH($E39,INDIRECT($BQ$2)))</f>
        <v>0</v>
      </c>
      <c r="CB39" s="137">
        <f t="shared" ref="CB39:CB61" ca="1" si="71">AY39+INDEX(INDIRECT(CB$1),MATCH($E39,INDIRECT($BQ$2)))</f>
        <v>0</v>
      </c>
      <c r="CC39" s="136">
        <f t="shared" ref="CC39:CC61" ca="1" si="72">AZ39+INDEX(INDIRECT(CC$1),MATCH($E39,INDIRECT($BQ$2)))</f>
        <v>0</v>
      </c>
      <c r="CD39" s="137">
        <f t="shared" ref="CD39:CD61" ca="1" si="73">BA39+INDEX(INDIRECT(CD$1),MATCH($E39,INDIRECT($BQ$2)))</f>
        <v>86</v>
      </c>
      <c r="CE39" s="136">
        <f t="shared" ref="CE39:CE61" ca="1" si="74">BB39+INDEX(INDIRECT(CE$1),MATCH($E39,INDIRECT($BQ$2)))</f>
        <v>0</v>
      </c>
      <c r="CF39" s="137">
        <f t="shared" ref="CF39:CF61" ca="1" si="75">BC39+INDEX(INDIRECT(CF$1),MATCH($E39,INDIRECT($BQ$2)))</f>
        <v>0</v>
      </c>
      <c r="CG39" s="136">
        <f t="shared" ref="CG39:CG61" ca="1" si="76">BD39+INDEX(INDIRECT(CG$1),MATCH($E39,INDIRECT($BQ$2)))</f>
        <v>0</v>
      </c>
      <c r="CH39" s="137">
        <f t="shared" ref="CH39:CH61" ca="1" si="77">BE39+INDEX(INDIRECT(CH$1),MATCH($E39,INDIRECT($BQ$2)))</f>
        <v>0</v>
      </c>
      <c r="CI39" s="136">
        <f t="shared" ref="CI39:CI61" ca="1" si="78">BF39+INDEX(INDIRECT(CI$1),MATCH($E39,INDIRECT($BQ$2)))</f>
        <v>0</v>
      </c>
      <c r="CJ39" s="137">
        <f t="shared" ref="CJ39:CJ61" ca="1" si="79">BG39+INDEX(INDIRECT(CJ$1),MATCH($E39,INDIRECT($BQ$2)))</f>
        <v>0</v>
      </c>
      <c r="CK39" s="136">
        <f t="shared" ref="CK39:CK61" ca="1" si="80">BH39+INDEX(INDIRECT(CK$1),MATCH($E39,INDIRECT($BQ$2)))</f>
        <v>0</v>
      </c>
      <c r="CL39" s="137">
        <f t="shared" ref="CL39:CL61" ca="1" si="81">BI39+INDEX(INDIRECT(CL$1),MATCH($E39,INDIRECT($BQ$2)))</f>
        <v>0</v>
      </c>
      <c r="CM39" s="136">
        <f t="shared" ref="CM39:CM61" ca="1" si="82">BJ39+INDEX(INDIRECT(CM$1),MATCH($E39,INDIRECT($BQ$2)))</f>
        <v>0</v>
      </c>
      <c r="CN39" s="110">
        <f t="shared" ca="1" si="43"/>
        <v>4</v>
      </c>
      <c r="CO39" s="110">
        <f t="shared" ref="CO39:CO61" ca="1" si="83">BM39+INDEX(INDIRECT(CO$1),MATCH($E39,INDIRECT($BQ$2)))</f>
        <v>547.28000000000009</v>
      </c>
      <c r="CP39" s="110">
        <f t="shared" ref="CP39:CP61" ca="1" si="84">BN39+INDEX(INDIRECT(CP$1),MATCH($E39,INDIRECT($BQ$2)))</f>
        <v>40</v>
      </c>
      <c r="CQ39" s="198">
        <f t="shared" ref="CQ39:CQ61" ca="1" si="85">BO39+INDEX(INDIRECT(CQ$1),MATCH($E39,INDIRECT($BQ$2)))</f>
        <v>50.8</v>
      </c>
      <c r="CR39" s="199">
        <f t="shared" ref="CR39:CR61" ca="1" si="86">BP39+INDEX(INDIRECT(CR$1),MATCH($E39,INDIRECT($BQ$2)))</f>
        <v>598.08000000000015</v>
      </c>
      <c r="CS39" s="215">
        <f t="shared" ca="1" si="49"/>
        <v>30</v>
      </c>
      <c r="CT39" s="216">
        <f t="shared" ca="1" si="44"/>
        <v>0</v>
      </c>
      <c r="CU39" s="217">
        <f ca="1">INDEX(INDIRECT(CU$1),MATCH($E39,INDIRECT($BQ$2))) + (CS39*30)/[1]PATRÓN!$N$4 - CT39</f>
        <v>9.8630136986301373</v>
      </c>
      <c r="CV39" s="217">
        <f ca="1">(CS39*6)/PATRÓN!$N$4</f>
        <v>0.49315068493150682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147.08955223880596</v>
      </c>
      <c r="DA39" s="211">
        <f t="shared" ref="DA39:DA61" ca="1" si="87">BP39-CZ39</f>
        <v>8.7104477611940467</v>
      </c>
      <c r="DB39" s="211">
        <f t="shared" ca="1" si="48"/>
        <v>588.35820895522386</v>
      </c>
      <c r="DC39" s="212">
        <f t="shared" ref="DC39:DC61" ca="1" si="88">CR39-DB39</f>
        <v>9.7217910447762961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49" t="s">
        <v>293</v>
      </c>
      <c r="G40" s="148" t="str">
        <f t="shared" ca="1" si="59"/>
        <v>-</v>
      </c>
      <c r="H40" s="148" t="str">
        <f t="shared" ca="1" si="59"/>
        <v>L</v>
      </c>
      <c r="I40" s="148" t="str">
        <f t="shared" ca="1" si="59"/>
        <v>T</v>
      </c>
      <c r="J40" s="148" t="str">
        <f t="shared" ca="1" si="59"/>
        <v>T</v>
      </c>
      <c r="K40" s="148" t="str">
        <f t="shared" ca="1" si="59"/>
        <v>L</v>
      </c>
      <c r="L40" s="148" t="str">
        <f t="shared" ca="1" si="59"/>
        <v>L</v>
      </c>
      <c r="M40" s="148" t="str">
        <f t="shared" ca="1" si="59"/>
        <v>T</v>
      </c>
      <c r="N40" s="148" t="str">
        <f t="shared" ca="1" si="59"/>
        <v>N</v>
      </c>
      <c r="O40" s="337" t="s">
        <v>32</v>
      </c>
      <c r="P40" s="148" t="str">
        <f t="shared" ca="1" si="59"/>
        <v>L</v>
      </c>
      <c r="Q40" s="148" t="str">
        <f t="shared" ca="1" si="59"/>
        <v>T</v>
      </c>
      <c r="R40" s="148" t="str">
        <f t="shared" ca="1" si="59"/>
        <v>T</v>
      </c>
      <c r="S40" s="148" t="str">
        <f t="shared" ca="1" si="59"/>
        <v>T</v>
      </c>
      <c r="T40" s="148" t="str">
        <f t="shared" ca="1" si="59"/>
        <v>L</v>
      </c>
      <c r="U40" s="148" t="str">
        <f t="shared" ca="1" si="59"/>
        <v>T</v>
      </c>
      <c r="V40" s="148" t="str">
        <f t="shared" ca="1" si="59"/>
        <v>T</v>
      </c>
      <c r="W40" s="148" t="s">
        <v>191</v>
      </c>
      <c r="X40" s="338" t="s">
        <v>140</v>
      </c>
      <c r="Y40" s="338" t="s">
        <v>4</v>
      </c>
      <c r="Z40" s="148" t="str">
        <f t="shared" ca="1" si="54"/>
        <v>L</v>
      </c>
      <c r="AA40" s="337" t="s">
        <v>4</v>
      </c>
      <c r="AB40" s="337" t="s">
        <v>4</v>
      </c>
      <c r="AC40" s="148" t="str">
        <f t="shared" ca="1" si="54"/>
        <v>T</v>
      </c>
      <c r="AD40" s="148" t="str">
        <f t="shared" ca="1" si="54"/>
        <v>T</v>
      </c>
      <c r="AE40" s="148" t="str">
        <f t="shared" ca="1" si="54"/>
        <v>L</v>
      </c>
      <c r="AF40" s="148" t="str">
        <f t="shared" ca="1" si="54"/>
        <v>T</v>
      </c>
      <c r="AG40" s="148" t="str">
        <f t="shared" ca="1" si="54"/>
        <v>T</v>
      </c>
      <c r="AH40" s="148" t="str">
        <f t="shared" ca="1" si="54"/>
        <v>T</v>
      </c>
      <c r="AI40" s="148" t="str">
        <f t="shared" ca="1" si="54"/>
        <v>T</v>
      </c>
      <c r="AJ40" s="148" t="str">
        <f t="shared" ca="1" si="54"/>
        <v>N</v>
      </c>
      <c r="AK40" s="148"/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14</v>
      </c>
      <c r="AP40" s="132">
        <f t="shared" ca="1" si="55"/>
        <v>4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4</v>
      </c>
      <c r="BL40" s="110">
        <f t="shared" ca="1" si="40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41"/>
        <v>50.8</v>
      </c>
      <c r="BP40" s="195">
        <f t="shared" ca="1" si="42"/>
        <v>148.80000000000001</v>
      </c>
      <c r="BQ40" s="149">
        <f t="shared" ca="1" si="60"/>
        <v>7</v>
      </c>
      <c r="BR40" s="137">
        <f t="shared" ca="1" si="61"/>
        <v>40</v>
      </c>
      <c r="BS40" s="136">
        <f t="shared" ca="1" si="62"/>
        <v>20</v>
      </c>
      <c r="BT40" s="137">
        <f t="shared" ca="1" si="63"/>
        <v>0</v>
      </c>
      <c r="BU40" s="136">
        <f t="shared" ca="1" si="64"/>
        <v>0</v>
      </c>
      <c r="BV40" s="137">
        <f t="shared" ca="1" si="65"/>
        <v>0</v>
      </c>
      <c r="BW40" s="136">
        <f t="shared" ca="1" si="66"/>
        <v>0</v>
      </c>
      <c r="BX40" s="137">
        <f t="shared" ca="1" si="67"/>
        <v>0</v>
      </c>
      <c r="BY40" s="136">
        <f t="shared" ca="1" si="68"/>
        <v>2</v>
      </c>
      <c r="BZ40" s="137">
        <f t="shared" ca="1" si="69"/>
        <v>0</v>
      </c>
      <c r="CA40" s="136">
        <f t="shared" ca="1" si="70"/>
        <v>0</v>
      </c>
      <c r="CB40" s="137">
        <f t="shared" ca="1" si="71"/>
        <v>0</v>
      </c>
      <c r="CC40" s="136">
        <f t="shared" ca="1" si="72"/>
        <v>0</v>
      </c>
      <c r="CD40" s="137">
        <f t="shared" ca="1" si="73"/>
        <v>0</v>
      </c>
      <c r="CE40" s="136">
        <f t="shared" ca="1" si="74"/>
        <v>0</v>
      </c>
      <c r="CF40" s="137">
        <f t="shared" ca="1" si="75"/>
        <v>0</v>
      </c>
      <c r="CG40" s="136">
        <f t="shared" ca="1" si="76"/>
        <v>0</v>
      </c>
      <c r="CH40" s="137">
        <f t="shared" ca="1" si="77"/>
        <v>0</v>
      </c>
      <c r="CI40" s="136">
        <f t="shared" ca="1" si="78"/>
        <v>0</v>
      </c>
      <c r="CJ40" s="137">
        <f t="shared" ca="1" si="79"/>
        <v>0</v>
      </c>
      <c r="CK40" s="136">
        <f t="shared" ca="1" si="80"/>
        <v>0</v>
      </c>
      <c r="CL40" s="137">
        <f t="shared" ca="1" si="81"/>
        <v>0</v>
      </c>
      <c r="CM40" s="136">
        <f t="shared" ca="1" si="82"/>
        <v>0</v>
      </c>
      <c r="CN40" s="110">
        <f t="shared" ca="1" si="43"/>
        <v>20</v>
      </c>
      <c r="CO40" s="110">
        <f t="shared" ca="1" si="83"/>
        <v>343</v>
      </c>
      <c r="CP40" s="110">
        <f t="shared" ca="1" si="84"/>
        <v>200</v>
      </c>
      <c r="CQ40" s="198">
        <f t="shared" ca="1" si="85"/>
        <v>254</v>
      </c>
      <c r="CR40" s="199">
        <f t="shared" ca="1" si="86"/>
        <v>597</v>
      </c>
      <c r="CS40" s="215">
        <f t="shared" ca="1" si="49"/>
        <v>30</v>
      </c>
      <c r="CT40" s="216">
        <f t="shared" ca="1" si="44"/>
        <v>0</v>
      </c>
      <c r="CU40" s="217">
        <f ca="1">INDEX(INDIRECT(CU$1),MATCH($E40,INDIRECT($BQ$2))) + (CS40*30)/[1]PATRÓN!$N$4 - CT40</f>
        <v>9.8630136986301373</v>
      </c>
      <c r="CV40" s="217">
        <f ca="1">(CS40*6)/PATRÓN!$N$4</f>
        <v>0.49315068493150682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147.08955223880596</v>
      </c>
      <c r="DA40" s="211">
        <f t="shared" ca="1" si="87"/>
        <v>1.7104477611940467</v>
      </c>
      <c r="DB40" s="211">
        <f t="shared" ca="1" si="48"/>
        <v>588.35820895522386</v>
      </c>
      <c r="DC40" s="212">
        <f t="shared" ca="1" si="88"/>
        <v>8.6417910447761415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49" t="s">
        <v>294</v>
      </c>
      <c r="G41" s="148" t="str">
        <f t="shared" ca="1" si="59"/>
        <v>N</v>
      </c>
      <c r="H41" s="148" t="str">
        <f t="shared" ca="1" si="59"/>
        <v>-</v>
      </c>
      <c r="I41" s="148" t="str">
        <f t="shared" ca="1" si="59"/>
        <v>L</v>
      </c>
      <c r="J41" s="148" t="str">
        <f t="shared" ca="1" si="59"/>
        <v>T</v>
      </c>
      <c r="K41" s="148" t="str">
        <f t="shared" ca="1" si="59"/>
        <v>T</v>
      </c>
      <c r="L41" s="148" t="str">
        <f t="shared" ca="1" si="59"/>
        <v>T</v>
      </c>
      <c r="M41" s="148" t="str">
        <f t="shared" ca="1" si="59"/>
        <v>L</v>
      </c>
      <c r="N41" s="148" t="str">
        <f t="shared" ca="1" si="59"/>
        <v>T</v>
      </c>
      <c r="O41" s="148" t="str">
        <f t="shared" ca="1" si="59"/>
        <v>T</v>
      </c>
      <c r="P41" s="148" t="str">
        <f t="shared" ca="1" si="59"/>
        <v>T</v>
      </c>
      <c r="Q41" s="148" t="s">
        <v>231</v>
      </c>
      <c r="R41" s="148" t="str">
        <f t="shared" ca="1" si="59"/>
        <v>-</v>
      </c>
      <c r="S41" s="148" t="str">
        <f t="shared" ca="1" si="59"/>
        <v>L</v>
      </c>
      <c r="T41" s="148" t="str">
        <f t="shared" ca="1" si="59"/>
        <v>T</v>
      </c>
      <c r="U41" s="148" t="str">
        <f t="shared" ca="1" si="59"/>
        <v>T</v>
      </c>
      <c r="V41" s="148" t="str">
        <f t="shared" ca="1" si="59"/>
        <v>T</v>
      </c>
      <c r="W41" s="148" t="str">
        <f t="shared" ca="1" si="54"/>
        <v>T</v>
      </c>
      <c r="X41" s="148" t="str">
        <f t="shared" ca="1" si="54"/>
        <v>L</v>
      </c>
      <c r="Y41" s="148" t="str">
        <f t="shared" ca="1" si="54"/>
        <v>T</v>
      </c>
      <c r="Z41" s="148" t="str">
        <f t="shared" ref="Z41:AJ41" ca="1" si="89">IF($B41&lt;&gt;0,INDIRECT(ADDRESS($B41+6,10+Z$2,1,FALSE,"PATRÓN"),FALSE),"")</f>
        <v>T</v>
      </c>
      <c r="AA41" s="148" t="str">
        <f t="shared" ca="1" si="89"/>
        <v>T</v>
      </c>
      <c r="AB41" s="148" t="str">
        <f t="shared" ca="1" si="89"/>
        <v>T</v>
      </c>
      <c r="AC41" s="148" t="str">
        <f t="shared" ca="1" si="89"/>
        <v>N</v>
      </c>
      <c r="AD41" s="148" t="str">
        <f t="shared" ca="1" si="89"/>
        <v>N</v>
      </c>
      <c r="AE41" s="148" t="str">
        <f t="shared" ca="1" si="89"/>
        <v>-</v>
      </c>
      <c r="AF41" s="148" t="str">
        <f t="shared" ca="1" si="89"/>
        <v>-</v>
      </c>
      <c r="AG41" s="148" t="str">
        <f t="shared" ca="1" si="89"/>
        <v>L</v>
      </c>
      <c r="AH41" s="148" t="str">
        <f t="shared" ca="1" si="89"/>
        <v>L</v>
      </c>
      <c r="AI41" s="148" t="str">
        <f t="shared" ca="1" si="89"/>
        <v>T</v>
      </c>
      <c r="AJ41" s="148" t="str">
        <f t="shared" ca="1" si="89"/>
        <v>T</v>
      </c>
      <c r="AK41" s="148"/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16</v>
      </c>
      <c r="AP41" s="132">
        <f t="shared" ca="1" si="55"/>
        <v>4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4</v>
      </c>
      <c r="BL41" s="110">
        <f t="shared" ca="1" si="40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112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1"/>
        <v>50.8</v>
      </c>
      <c r="BP41" s="195">
        <f t="shared" ca="1" si="42"/>
        <v>162.80000000000001</v>
      </c>
      <c r="BQ41" s="149">
        <f t="shared" ca="1" si="60"/>
        <v>4</v>
      </c>
      <c r="BR41" s="137">
        <f t="shared" ca="1" si="61"/>
        <v>38</v>
      </c>
      <c r="BS41" s="136">
        <f t="shared" ca="1" si="62"/>
        <v>14</v>
      </c>
      <c r="BT41" s="137">
        <f t="shared" ca="1" si="63"/>
        <v>0</v>
      </c>
      <c r="BU41" s="136">
        <f t="shared" ca="1" si="64"/>
        <v>0</v>
      </c>
      <c r="BV41" s="137">
        <f t="shared" ca="1" si="65"/>
        <v>0</v>
      </c>
      <c r="BW41" s="136">
        <f t="shared" ca="1" si="66"/>
        <v>0</v>
      </c>
      <c r="BX41" s="137">
        <f t="shared" ca="1" si="67"/>
        <v>0</v>
      </c>
      <c r="BY41" s="136">
        <f t="shared" ca="1" si="68"/>
        <v>0</v>
      </c>
      <c r="BZ41" s="137">
        <f t="shared" ca="1" si="69"/>
        <v>0</v>
      </c>
      <c r="CA41" s="136">
        <f t="shared" ca="1" si="70"/>
        <v>0</v>
      </c>
      <c r="CB41" s="137">
        <f t="shared" ca="1" si="71"/>
        <v>0</v>
      </c>
      <c r="CC41" s="136">
        <f t="shared" ca="1" si="72"/>
        <v>0</v>
      </c>
      <c r="CD41" s="137">
        <f t="shared" ca="1" si="73"/>
        <v>2</v>
      </c>
      <c r="CE41" s="136">
        <f t="shared" ca="1" si="74"/>
        <v>0</v>
      </c>
      <c r="CF41" s="137">
        <f t="shared" ca="1" si="75"/>
        <v>0</v>
      </c>
      <c r="CG41" s="136">
        <f t="shared" ca="1" si="76"/>
        <v>10</v>
      </c>
      <c r="CH41" s="137">
        <f t="shared" ca="1" si="77"/>
        <v>0</v>
      </c>
      <c r="CI41" s="136">
        <f t="shared" ca="1" si="78"/>
        <v>0</v>
      </c>
      <c r="CJ41" s="137">
        <f t="shared" ca="1" si="79"/>
        <v>0</v>
      </c>
      <c r="CK41" s="136">
        <f t="shared" ca="1" si="80"/>
        <v>0</v>
      </c>
      <c r="CL41" s="137">
        <f t="shared" ca="1" si="81"/>
        <v>0</v>
      </c>
      <c r="CM41" s="136">
        <f t="shared" ca="1" si="82"/>
        <v>0</v>
      </c>
      <c r="CN41" s="110">
        <f t="shared" ca="1" si="43"/>
        <v>15</v>
      </c>
      <c r="CO41" s="110">
        <f t="shared" ca="1" si="83"/>
        <v>378.96</v>
      </c>
      <c r="CP41" s="110">
        <f t="shared" ca="1" si="84"/>
        <v>140</v>
      </c>
      <c r="CQ41" s="198">
        <f t="shared" ca="1" si="85"/>
        <v>177.8</v>
      </c>
      <c r="CR41" s="199">
        <f t="shared" ca="1" si="86"/>
        <v>556.76</v>
      </c>
      <c r="CS41" s="215">
        <f t="shared" ca="1" si="49"/>
        <v>30</v>
      </c>
      <c r="CT41" s="216">
        <f t="shared" ca="1" si="44"/>
        <v>0</v>
      </c>
      <c r="CU41" s="217">
        <f ca="1">INDEX(INDIRECT(CU$1),MATCH($E41,INDIRECT($BQ$2))) + (CS41*30)/[1]PATRÓN!$N$4 - CT41</f>
        <v>9.8630136986301373</v>
      </c>
      <c r="CV41" s="217">
        <f ca="1">(CS41*6)/PATRÓN!$N$4</f>
        <v>0.49315068493150682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147.08955223880596</v>
      </c>
      <c r="DA41" s="211">
        <f t="shared" ca="1" si="87"/>
        <v>15.710447761194047</v>
      </c>
      <c r="DB41" s="211">
        <f t="shared" ca="1" si="48"/>
        <v>588.35820895522386</v>
      </c>
      <c r="DC41" s="212">
        <f t="shared" ca="1" si="88"/>
        <v>-31.598208955223868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49" t="s">
        <v>295</v>
      </c>
      <c r="G42" s="148" t="s">
        <v>5</v>
      </c>
      <c r="H42" s="148" t="s">
        <v>32</v>
      </c>
      <c r="I42" s="148" t="s">
        <v>140</v>
      </c>
      <c r="J42" s="148" t="s">
        <v>4</v>
      </c>
      <c r="K42" s="148" t="s">
        <v>4</v>
      </c>
      <c r="L42" s="148" t="s">
        <v>4</v>
      </c>
      <c r="M42" s="148" t="s">
        <v>5</v>
      </c>
      <c r="N42" s="148" t="s">
        <v>5</v>
      </c>
      <c r="O42" s="148" t="s">
        <v>5</v>
      </c>
      <c r="P42" s="148" t="s">
        <v>4</v>
      </c>
      <c r="Q42" s="148" t="s">
        <v>5</v>
      </c>
      <c r="R42" s="148" t="s">
        <v>5</v>
      </c>
      <c r="S42" s="148" t="s">
        <v>5</v>
      </c>
      <c r="T42" s="148" t="s">
        <v>4</v>
      </c>
      <c r="U42" s="148" t="s">
        <v>4</v>
      </c>
      <c r="V42" s="148" t="s">
        <v>5</v>
      </c>
      <c r="W42" s="148" t="s">
        <v>5</v>
      </c>
      <c r="X42" s="148" t="s">
        <v>5</v>
      </c>
      <c r="Y42" s="148" t="s">
        <v>4</v>
      </c>
      <c r="Z42" s="148" t="s">
        <v>4</v>
      </c>
      <c r="AA42" s="148" t="s">
        <v>5</v>
      </c>
      <c r="AB42" s="148" t="s">
        <v>5</v>
      </c>
      <c r="AC42" s="337" t="s">
        <v>32</v>
      </c>
      <c r="AD42" s="148" t="s">
        <v>32</v>
      </c>
      <c r="AE42" s="337" t="s">
        <v>140</v>
      </c>
      <c r="AF42" s="337" t="s">
        <v>140</v>
      </c>
      <c r="AG42" s="337" t="s">
        <v>4</v>
      </c>
      <c r="AH42" s="337" t="s">
        <v>5</v>
      </c>
      <c r="AI42" s="148" t="s">
        <v>5</v>
      </c>
      <c r="AJ42" s="148" t="s">
        <v>5</v>
      </c>
      <c r="AK42" s="148"/>
      <c r="AL42" s="130"/>
      <c r="AM42" s="111">
        <f>VLOOKUP($E42,Plantilla!D:F,3,FALSE)</f>
        <v>1</v>
      </c>
      <c r="AN42" s="140">
        <f t="shared" ca="1" si="55"/>
        <v>15</v>
      </c>
      <c r="AO42" s="133">
        <f t="shared" ca="1" si="55"/>
        <v>0</v>
      </c>
      <c r="AP42" s="132">
        <f t="shared" ca="1" si="55"/>
        <v>3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3</v>
      </c>
      <c r="BL42" s="110">
        <f t="shared" ca="1" si="40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30</v>
      </c>
      <c r="BO42" s="194">
        <f t="shared" ca="1" si="41"/>
        <v>38.1</v>
      </c>
      <c r="BP42" s="195">
        <f t="shared" ca="1" si="42"/>
        <v>143.1</v>
      </c>
      <c r="BQ42" s="149">
        <f t="shared" ca="1" si="60"/>
        <v>54</v>
      </c>
      <c r="BR42" s="137">
        <f t="shared" ca="1" si="61"/>
        <v>0</v>
      </c>
      <c r="BS42" s="136">
        <f t="shared" ca="1" si="62"/>
        <v>18</v>
      </c>
      <c r="BT42" s="137">
        <f t="shared" ca="1" si="63"/>
        <v>0</v>
      </c>
      <c r="BU42" s="136">
        <f t="shared" ca="1" si="64"/>
        <v>0</v>
      </c>
      <c r="BV42" s="137">
        <f t="shared" ca="1" si="65"/>
        <v>0</v>
      </c>
      <c r="BW42" s="136">
        <f t="shared" ca="1" si="66"/>
        <v>0</v>
      </c>
      <c r="BX42" s="137">
        <f t="shared" ca="1" si="67"/>
        <v>0</v>
      </c>
      <c r="BY42" s="136">
        <f t="shared" ca="1" si="68"/>
        <v>0</v>
      </c>
      <c r="BZ42" s="137">
        <f t="shared" ca="1" si="69"/>
        <v>0</v>
      </c>
      <c r="CA42" s="136">
        <f t="shared" ca="1" si="70"/>
        <v>0</v>
      </c>
      <c r="CB42" s="137">
        <f t="shared" ca="1" si="71"/>
        <v>0</v>
      </c>
      <c r="CC42" s="136">
        <f t="shared" ca="1" si="72"/>
        <v>0</v>
      </c>
      <c r="CD42" s="137">
        <f t="shared" ca="1" si="73"/>
        <v>0</v>
      </c>
      <c r="CE42" s="136">
        <f t="shared" ca="1" si="74"/>
        <v>0</v>
      </c>
      <c r="CF42" s="137">
        <f t="shared" ca="1" si="75"/>
        <v>0</v>
      </c>
      <c r="CG42" s="136">
        <f t="shared" ca="1" si="76"/>
        <v>0</v>
      </c>
      <c r="CH42" s="137">
        <f t="shared" ca="1" si="77"/>
        <v>0</v>
      </c>
      <c r="CI42" s="136">
        <f t="shared" ca="1" si="78"/>
        <v>0</v>
      </c>
      <c r="CJ42" s="137">
        <f t="shared" ca="1" si="79"/>
        <v>0</v>
      </c>
      <c r="CK42" s="136">
        <f t="shared" ca="1" si="80"/>
        <v>0</v>
      </c>
      <c r="CL42" s="137">
        <f t="shared" ca="1" si="81"/>
        <v>0</v>
      </c>
      <c r="CM42" s="136">
        <f t="shared" ca="1" si="82"/>
        <v>0</v>
      </c>
      <c r="CN42" s="110">
        <f t="shared" ca="1" si="43"/>
        <v>18</v>
      </c>
      <c r="CO42" s="110">
        <f t="shared" ca="1" si="83"/>
        <v>378</v>
      </c>
      <c r="CP42" s="110">
        <f t="shared" ca="1" si="84"/>
        <v>180</v>
      </c>
      <c r="CQ42" s="198">
        <f t="shared" ca="1" si="85"/>
        <v>228.6</v>
      </c>
      <c r="CR42" s="199">
        <f t="shared" ca="1" si="86"/>
        <v>606.6</v>
      </c>
      <c r="CS42" s="215">
        <f t="shared" si="49"/>
        <v>30</v>
      </c>
      <c r="CT42" s="216">
        <f t="shared" si="44"/>
        <v>0</v>
      </c>
      <c r="CU42" s="217">
        <f ca="1">INDEX(INDIRECT(CU$1),MATCH($E42,INDIRECT($BQ$2))) + (CS42*30)/[1]PATRÓN!$N$4 - CT42</f>
        <v>9.8630136986301373</v>
      </c>
      <c r="CV42" s="217">
        <f>(CS42*6)/PATRÓN!$N$4</f>
        <v>0.49315068493150682</v>
      </c>
      <c r="CW42" s="216">
        <f t="shared" ca="1" si="45"/>
        <v>0</v>
      </c>
      <c r="CX42" s="219">
        <f t="shared" si="46"/>
        <v>0</v>
      </c>
      <c r="CY42" s="230">
        <f t="shared" ca="1" si="47"/>
        <v>0</v>
      </c>
      <c r="CZ42" s="227">
        <f>(PATRÓN!$A$5*(CS42-CT42))/(PATRÓN!$N$4-30)*AM42</f>
        <v>147.08955223880596</v>
      </c>
      <c r="DA42" s="211">
        <f t="shared" ca="1" si="87"/>
        <v>-3.9895522388059703</v>
      </c>
      <c r="DB42" s="211">
        <f t="shared" ca="1" si="48"/>
        <v>588.35820895522386</v>
      </c>
      <c r="DC42" s="212">
        <f t="shared" ca="1" si="88"/>
        <v>18.241791044776164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">
        <v>296</v>
      </c>
      <c r="G43" s="337" t="s">
        <v>68</v>
      </c>
      <c r="H43" s="148" t="s">
        <v>68</v>
      </c>
      <c r="I43" s="148" t="s">
        <v>68</v>
      </c>
      <c r="J43" s="148" t="s">
        <v>68</v>
      </c>
      <c r="K43" s="148" t="s">
        <v>4</v>
      </c>
      <c r="L43" s="148" t="s">
        <v>4</v>
      </c>
      <c r="M43" s="148" t="s">
        <v>4</v>
      </c>
      <c r="N43" s="148" t="s">
        <v>4</v>
      </c>
      <c r="O43" s="148" t="s">
        <v>68</v>
      </c>
      <c r="P43" s="148" t="s">
        <v>68</v>
      </c>
      <c r="Q43" s="148" t="s">
        <v>68</v>
      </c>
      <c r="R43" s="148" t="s">
        <v>68</v>
      </c>
      <c r="S43" s="148" t="s">
        <v>68</v>
      </c>
      <c r="T43" s="148" t="s">
        <v>4</v>
      </c>
      <c r="U43" s="148" t="s">
        <v>4</v>
      </c>
      <c r="V43" s="337" t="s">
        <v>4</v>
      </c>
      <c r="W43" s="338" t="s">
        <v>4</v>
      </c>
      <c r="X43" s="338" t="s">
        <v>4</v>
      </c>
      <c r="Y43" s="148" t="s">
        <v>4</v>
      </c>
      <c r="Z43" s="148" t="s">
        <v>4</v>
      </c>
      <c r="AA43" s="148" t="s">
        <v>4</v>
      </c>
      <c r="AB43" s="148" t="s">
        <v>4</v>
      </c>
      <c r="AC43" s="148" t="s">
        <v>190</v>
      </c>
      <c r="AD43" s="148" t="s">
        <v>68</v>
      </c>
      <c r="AE43" s="148" t="s">
        <v>68</v>
      </c>
      <c r="AF43" s="148" t="s">
        <v>68</v>
      </c>
      <c r="AG43" s="148" t="s">
        <v>68</v>
      </c>
      <c r="AH43" s="148" t="s">
        <v>4</v>
      </c>
      <c r="AI43" s="148" t="s">
        <v>4</v>
      </c>
      <c r="AJ43" s="148" t="s">
        <v>4</v>
      </c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13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1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98.5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98.5</v>
      </c>
      <c r="BQ43" s="149">
        <f t="shared" ca="1" si="60"/>
        <v>0</v>
      </c>
      <c r="BR43" s="137">
        <f t="shared" ca="1" si="61"/>
        <v>0</v>
      </c>
      <c r="BS43" s="136">
        <f t="shared" ca="1" si="62"/>
        <v>0</v>
      </c>
      <c r="BT43" s="137">
        <f t="shared" ca="1" si="63"/>
        <v>0</v>
      </c>
      <c r="BU43" s="136">
        <f t="shared" ca="1" si="64"/>
        <v>0</v>
      </c>
      <c r="BV43" s="137">
        <f t="shared" ca="1" si="65"/>
        <v>0</v>
      </c>
      <c r="BW43" s="136">
        <f t="shared" ca="1" si="66"/>
        <v>0</v>
      </c>
      <c r="BX43" s="137">
        <f t="shared" ca="1" si="67"/>
        <v>61</v>
      </c>
      <c r="BY43" s="136">
        <f t="shared" ca="1" si="68"/>
        <v>0</v>
      </c>
      <c r="BZ43" s="137">
        <f t="shared" ca="1" si="69"/>
        <v>0</v>
      </c>
      <c r="CA43" s="136">
        <f t="shared" ca="1" si="70"/>
        <v>0</v>
      </c>
      <c r="CB43" s="137">
        <f t="shared" ca="1" si="71"/>
        <v>0</v>
      </c>
      <c r="CC43" s="136">
        <f t="shared" ca="1" si="72"/>
        <v>0</v>
      </c>
      <c r="CD43" s="137">
        <f t="shared" ca="1" si="73"/>
        <v>0</v>
      </c>
      <c r="CE43" s="136">
        <f t="shared" ca="1" si="74"/>
        <v>0</v>
      </c>
      <c r="CF43" s="137">
        <f t="shared" ca="1" si="75"/>
        <v>0</v>
      </c>
      <c r="CG43" s="136">
        <f t="shared" ca="1" si="76"/>
        <v>1</v>
      </c>
      <c r="CH43" s="137">
        <f t="shared" ca="1" si="77"/>
        <v>0</v>
      </c>
      <c r="CI43" s="136">
        <f t="shared" ca="1" si="78"/>
        <v>0</v>
      </c>
      <c r="CJ43" s="137">
        <f t="shared" ca="1" si="79"/>
        <v>0</v>
      </c>
      <c r="CK43" s="136">
        <f t="shared" ca="1" si="80"/>
        <v>0</v>
      </c>
      <c r="CL43" s="137">
        <f t="shared" ca="1" si="81"/>
        <v>0</v>
      </c>
      <c r="CM43" s="136">
        <f t="shared" ca="1" si="82"/>
        <v>0</v>
      </c>
      <c r="CN43" s="110">
        <f t="shared" ca="1" si="43"/>
        <v>0</v>
      </c>
      <c r="CO43" s="110">
        <f t="shared" ca="1" si="83"/>
        <v>434.5</v>
      </c>
      <c r="CP43" s="110">
        <f t="shared" ca="1" si="84"/>
        <v>0</v>
      </c>
      <c r="CQ43" s="198">
        <f t="shared" ca="1" si="85"/>
        <v>0</v>
      </c>
      <c r="CR43" s="199">
        <f t="shared" ca="1" si="86"/>
        <v>434.5</v>
      </c>
      <c r="CS43" s="215">
        <f t="shared" si="49"/>
        <v>30</v>
      </c>
      <c r="CT43" s="216">
        <f t="shared" si="44"/>
        <v>0</v>
      </c>
      <c r="CU43" s="217">
        <f ca="1">INDEX(INDIRECT(CU$1),MATCH($E43,INDIRECT($BQ$2))) + (CS43*30)/[1]PATRÓN!$N$4 - CT43</f>
        <v>9.8630136986301373</v>
      </c>
      <c r="CV43" s="217">
        <f>(CS43*6)/PATRÓN!$N$4</f>
        <v>0.49315068493150682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147.08955223880596</v>
      </c>
      <c r="DA43" s="211">
        <f t="shared" ca="1" si="87"/>
        <v>-48.589552238805965</v>
      </c>
      <c r="DB43" s="211">
        <f t="shared" ca="1" si="48"/>
        <v>588.35820895522386</v>
      </c>
      <c r="DC43" s="212">
        <f t="shared" ca="1" si="88"/>
        <v>-153.85820895522386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49" t="s">
        <v>297</v>
      </c>
      <c r="G44" s="148" t="s">
        <v>32</v>
      </c>
      <c r="H44" s="148" t="s">
        <v>140</v>
      </c>
      <c r="I44" s="148" t="s">
        <v>4</v>
      </c>
      <c r="J44" s="148" t="s">
        <v>69</v>
      </c>
      <c r="K44" s="148" t="s">
        <v>69</v>
      </c>
      <c r="L44" s="148" t="s">
        <v>69</v>
      </c>
      <c r="M44" s="148" t="s">
        <v>4</v>
      </c>
      <c r="N44" s="148" t="s">
        <v>4</v>
      </c>
      <c r="O44" s="148" t="s">
        <v>69</v>
      </c>
      <c r="P44" s="148" t="s">
        <v>69</v>
      </c>
      <c r="Q44" s="148" t="s">
        <v>69</v>
      </c>
      <c r="R44" s="148" t="s">
        <v>32</v>
      </c>
      <c r="S44" s="148" t="s">
        <v>32</v>
      </c>
      <c r="T44" s="148" t="s">
        <v>140</v>
      </c>
      <c r="U44" s="148" t="s">
        <v>140</v>
      </c>
      <c r="V44" s="148" t="s">
        <v>4</v>
      </c>
      <c r="W44" s="148" t="s">
        <v>4</v>
      </c>
      <c r="X44" s="148" t="s">
        <v>4</v>
      </c>
      <c r="Y44" s="148" t="s">
        <v>4</v>
      </c>
      <c r="Z44" s="148" t="s">
        <v>4</v>
      </c>
      <c r="AA44" s="148" t="s">
        <v>69</v>
      </c>
      <c r="AB44" s="148" t="s">
        <v>69</v>
      </c>
      <c r="AC44" s="148" t="s">
        <v>69</v>
      </c>
      <c r="AD44" s="148" t="s">
        <v>4</v>
      </c>
      <c r="AE44" s="148" t="s">
        <v>69</v>
      </c>
      <c r="AF44" s="148" t="s">
        <v>69</v>
      </c>
      <c r="AG44" s="148" t="s">
        <v>69</v>
      </c>
      <c r="AH44" s="148" t="s">
        <v>69</v>
      </c>
      <c r="AI44" s="148" t="s">
        <v>4</v>
      </c>
      <c r="AJ44" s="148" t="s">
        <v>4</v>
      </c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3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13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3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91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30</v>
      </c>
      <c r="BO44" s="194">
        <f t="shared" ca="1" si="41"/>
        <v>38.1</v>
      </c>
      <c r="BP44" s="195">
        <f t="shared" ca="1" si="42"/>
        <v>129.1</v>
      </c>
      <c r="BQ44" s="149">
        <f t="shared" ca="1" si="60"/>
        <v>7</v>
      </c>
      <c r="BR44" s="137">
        <f t="shared" ca="1" si="61"/>
        <v>5</v>
      </c>
      <c r="BS44" s="136">
        <f t="shared" ca="1" si="62"/>
        <v>16</v>
      </c>
      <c r="BT44" s="137">
        <f t="shared" ca="1" si="63"/>
        <v>0</v>
      </c>
      <c r="BU44" s="136">
        <f t="shared" ca="1" si="64"/>
        <v>0</v>
      </c>
      <c r="BV44" s="137">
        <f t="shared" ca="1" si="65"/>
        <v>0</v>
      </c>
      <c r="BW44" s="136">
        <f t="shared" ca="1" si="66"/>
        <v>0</v>
      </c>
      <c r="BX44" s="137">
        <f t="shared" ca="1" si="67"/>
        <v>0</v>
      </c>
      <c r="BY44" s="136">
        <f t="shared" ca="1" si="68"/>
        <v>38</v>
      </c>
      <c r="BZ44" s="137">
        <f t="shared" ca="1" si="69"/>
        <v>0</v>
      </c>
      <c r="CA44" s="136">
        <f t="shared" ca="1" si="70"/>
        <v>0</v>
      </c>
      <c r="CB44" s="137">
        <f t="shared" ca="1" si="71"/>
        <v>0</v>
      </c>
      <c r="CC44" s="136">
        <f t="shared" ca="1" si="72"/>
        <v>0</v>
      </c>
      <c r="CD44" s="137">
        <f t="shared" ca="1" si="73"/>
        <v>0</v>
      </c>
      <c r="CE44" s="136">
        <f t="shared" ca="1" si="74"/>
        <v>0</v>
      </c>
      <c r="CF44" s="137">
        <f t="shared" ca="1" si="75"/>
        <v>0</v>
      </c>
      <c r="CG44" s="136">
        <f t="shared" ca="1" si="76"/>
        <v>0</v>
      </c>
      <c r="CH44" s="137">
        <f t="shared" ca="1" si="77"/>
        <v>0</v>
      </c>
      <c r="CI44" s="136">
        <f t="shared" ca="1" si="78"/>
        <v>0</v>
      </c>
      <c r="CJ44" s="137">
        <f t="shared" ca="1" si="79"/>
        <v>0</v>
      </c>
      <c r="CK44" s="136">
        <f t="shared" ca="1" si="80"/>
        <v>0</v>
      </c>
      <c r="CL44" s="137">
        <f t="shared" ca="1" si="81"/>
        <v>0</v>
      </c>
      <c r="CM44" s="136">
        <f t="shared" ca="1" si="82"/>
        <v>0</v>
      </c>
      <c r="CN44" s="110">
        <f t="shared" ca="1" si="43"/>
        <v>16</v>
      </c>
      <c r="CO44" s="110">
        <f t="shared" ca="1" si="83"/>
        <v>350</v>
      </c>
      <c r="CP44" s="110">
        <f t="shared" ca="1" si="84"/>
        <v>160</v>
      </c>
      <c r="CQ44" s="198">
        <f t="shared" ca="1" si="85"/>
        <v>203.20000000000002</v>
      </c>
      <c r="CR44" s="199">
        <f t="shared" ca="1" si="86"/>
        <v>553.19999999999993</v>
      </c>
      <c r="CS44" s="215">
        <f t="shared" si="49"/>
        <v>30</v>
      </c>
      <c r="CT44" s="216">
        <f t="shared" si="44"/>
        <v>0</v>
      </c>
      <c r="CU44" s="217">
        <f ca="1">INDEX(INDIRECT(CU$1),MATCH($E44,INDIRECT($BQ$2))) + (CS44*30)/[1]PATRÓN!$N$4 - CT44</f>
        <v>9.8630136986301373</v>
      </c>
      <c r="CV44" s="217">
        <f>(CS44*6)/PATRÓN!$N$4</f>
        <v>0.49315068493150682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147.08955223880596</v>
      </c>
      <c r="DA44" s="211">
        <f t="shared" ca="1" si="87"/>
        <v>-17.98955223880597</v>
      </c>
      <c r="DB44" s="211">
        <f t="shared" ca="1" si="48"/>
        <v>588.35820895522386</v>
      </c>
      <c r="DC44" s="212">
        <f t="shared" ca="1" si="88"/>
        <v>-35.158208955223927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49" t="s">
        <v>298</v>
      </c>
      <c r="G45" s="148" t="s">
        <v>4</v>
      </c>
      <c r="H45" s="148" t="s">
        <v>4</v>
      </c>
      <c r="I45" s="148" t="s">
        <v>140</v>
      </c>
      <c r="J45" s="148" t="s">
        <v>32</v>
      </c>
      <c r="K45" s="148" t="s">
        <v>69</v>
      </c>
      <c r="L45" s="148" t="s">
        <v>32</v>
      </c>
      <c r="M45" s="148" t="s">
        <v>140</v>
      </c>
      <c r="N45" s="148" t="s">
        <v>4</v>
      </c>
      <c r="O45" s="148" t="s">
        <v>4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4</v>
      </c>
      <c r="U45" s="148" t="s">
        <v>4</v>
      </c>
      <c r="V45" s="148" t="s">
        <v>4</v>
      </c>
      <c r="W45" s="148" t="s">
        <v>4</v>
      </c>
      <c r="X45" s="148" t="s">
        <v>4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4</v>
      </c>
      <c r="AF45" s="148" t="s">
        <v>4</v>
      </c>
      <c r="AG45" s="148" t="s">
        <v>69</v>
      </c>
      <c r="AH45" s="148" t="s">
        <v>4</v>
      </c>
      <c r="AI45" s="148" t="s">
        <v>4</v>
      </c>
      <c r="AJ45" s="148" t="s">
        <v>4</v>
      </c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2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2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2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14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20</v>
      </c>
      <c r="BO45" s="194">
        <f t="shared" ca="1" si="41"/>
        <v>25.4</v>
      </c>
      <c r="BP45" s="195">
        <f t="shared" ca="1" si="42"/>
        <v>39.4</v>
      </c>
      <c r="BQ45" s="149">
        <f t="shared" ca="1" si="60"/>
        <v>0</v>
      </c>
      <c r="BR45" s="137">
        <f t="shared" ca="1" si="61"/>
        <v>11</v>
      </c>
      <c r="BS45" s="136">
        <f t="shared" ca="1" si="62"/>
        <v>9</v>
      </c>
      <c r="BT45" s="137">
        <f t="shared" ca="1" si="63"/>
        <v>0</v>
      </c>
      <c r="BU45" s="136">
        <f t="shared" ca="1" si="64"/>
        <v>0</v>
      </c>
      <c r="BV45" s="137">
        <f t="shared" ca="1" si="65"/>
        <v>0</v>
      </c>
      <c r="BW45" s="136">
        <f t="shared" ca="1" si="66"/>
        <v>0</v>
      </c>
      <c r="BX45" s="137">
        <f t="shared" ca="1" si="67"/>
        <v>6</v>
      </c>
      <c r="BY45" s="136">
        <f t="shared" ca="1" si="68"/>
        <v>3</v>
      </c>
      <c r="BZ45" s="137">
        <f t="shared" ca="1" si="69"/>
        <v>0</v>
      </c>
      <c r="CA45" s="136">
        <f t="shared" ca="1" si="70"/>
        <v>0</v>
      </c>
      <c r="CB45" s="137">
        <f t="shared" ca="1" si="71"/>
        <v>0</v>
      </c>
      <c r="CC45" s="136">
        <f t="shared" ca="1" si="72"/>
        <v>0</v>
      </c>
      <c r="CD45" s="137">
        <f t="shared" ca="1" si="73"/>
        <v>0</v>
      </c>
      <c r="CE45" s="136">
        <f t="shared" ca="1" si="74"/>
        <v>0</v>
      </c>
      <c r="CF45" s="137">
        <f t="shared" ca="1" si="75"/>
        <v>0</v>
      </c>
      <c r="CG45" s="136">
        <f t="shared" ca="1" si="76"/>
        <v>0</v>
      </c>
      <c r="CH45" s="137">
        <f t="shared" ca="1" si="77"/>
        <v>0</v>
      </c>
      <c r="CI45" s="136">
        <f t="shared" ca="1" si="78"/>
        <v>0</v>
      </c>
      <c r="CJ45" s="137">
        <f t="shared" ca="1" si="79"/>
        <v>0</v>
      </c>
      <c r="CK45" s="136">
        <f t="shared" ca="1" si="80"/>
        <v>0</v>
      </c>
      <c r="CL45" s="137">
        <f t="shared" ca="1" si="81"/>
        <v>0</v>
      </c>
      <c r="CM45" s="136">
        <f t="shared" ca="1" si="82"/>
        <v>0</v>
      </c>
      <c r="CN45" s="110">
        <f t="shared" ca="1" si="43"/>
        <v>9</v>
      </c>
      <c r="CO45" s="110">
        <f t="shared" ca="1" si="83"/>
        <v>140</v>
      </c>
      <c r="CP45" s="110">
        <f t="shared" ca="1" si="84"/>
        <v>90</v>
      </c>
      <c r="CQ45" s="198">
        <f t="shared" ca="1" si="85"/>
        <v>114.30000000000001</v>
      </c>
      <c r="CR45" s="199">
        <f t="shared" ca="1" si="86"/>
        <v>254.29999999999998</v>
      </c>
      <c r="CS45" s="215">
        <f t="shared" si="49"/>
        <v>30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0.49315068493150682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147.08955223880596</v>
      </c>
      <c r="DA45" s="211">
        <f t="shared" ca="1" si="87"/>
        <v>-107.68955223880596</v>
      </c>
      <c r="DB45" s="211">
        <f t="shared" ca="1" si="48"/>
        <v>588.35820895522386</v>
      </c>
      <c r="DC45" s="212">
        <f t="shared" ca="1" si="88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49" t="s">
        <v>299</v>
      </c>
      <c r="G46" s="148" t="s">
        <v>140</v>
      </c>
      <c r="H46" s="148" t="s">
        <v>4</v>
      </c>
      <c r="I46" s="148" t="s">
        <v>4</v>
      </c>
      <c r="J46" s="148" t="s">
        <v>31</v>
      </c>
      <c r="K46" s="148" t="s">
        <v>31</v>
      </c>
      <c r="L46" s="148" t="s">
        <v>31</v>
      </c>
      <c r="M46" s="148" t="s">
        <v>31</v>
      </c>
      <c r="N46" s="148" t="s">
        <v>4</v>
      </c>
      <c r="O46" s="148" t="s">
        <v>31</v>
      </c>
      <c r="P46" s="148" t="s">
        <v>31</v>
      </c>
      <c r="Q46" s="148" t="s">
        <v>4</v>
      </c>
      <c r="R46" s="148" t="s">
        <v>31</v>
      </c>
      <c r="S46" s="148" t="s">
        <v>31</v>
      </c>
      <c r="T46" s="148" t="s">
        <v>31</v>
      </c>
      <c r="U46" s="148" t="s">
        <v>31</v>
      </c>
      <c r="V46" s="148" t="s">
        <v>32</v>
      </c>
      <c r="W46" s="148" t="s">
        <v>32</v>
      </c>
      <c r="X46" s="148" t="s">
        <v>140</v>
      </c>
      <c r="Y46" s="148" t="s">
        <v>140</v>
      </c>
      <c r="Z46" s="148" t="s">
        <v>4</v>
      </c>
      <c r="AA46" s="148" t="s">
        <v>4</v>
      </c>
      <c r="AB46" s="148" t="s">
        <v>32</v>
      </c>
      <c r="AC46" s="148" t="s">
        <v>140</v>
      </c>
      <c r="AD46" s="148" t="s">
        <v>31</v>
      </c>
      <c r="AE46" s="148" t="s">
        <v>31</v>
      </c>
      <c r="AF46" s="148" t="s">
        <v>4</v>
      </c>
      <c r="AG46" s="148" t="s">
        <v>32</v>
      </c>
      <c r="AH46" s="148" t="s">
        <v>32</v>
      </c>
      <c r="AI46" s="148" t="s">
        <v>140</v>
      </c>
      <c r="AJ46" s="148" t="s">
        <v>140</v>
      </c>
      <c r="AK46" s="148"/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12</v>
      </c>
      <c r="AP46" s="132">
        <f t="shared" ca="1" si="55"/>
        <v>5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5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84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50</v>
      </c>
      <c r="BO46" s="194">
        <f t="shared" ca="1" si="41"/>
        <v>63.5</v>
      </c>
      <c r="BP46" s="195">
        <f t="shared" ca="1" si="42"/>
        <v>147.5</v>
      </c>
      <c r="BQ46" s="149">
        <f t="shared" ca="1" si="60"/>
        <v>8</v>
      </c>
      <c r="BR46" s="137">
        <f t="shared" ca="1" si="61"/>
        <v>22</v>
      </c>
      <c r="BS46" s="136">
        <f t="shared" ca="1" si="62"/>
        <v>15</v>
      </c>
      <c r="BT46" s="137">
        <f t="shared" ca="1" si="63"/>
        <v>0</v>
      </c>
      <c r="BU46" s="136">
        <f t="shared" ca="1" si="64"/>
        <v>0</v>
      </c>
      <c r="BV46" s="137">
        <f t="shared" ca="1" si="65"/>
        <v>0</v>
      </c>
      <c r="BW46" s="136">
        <f t="shared" ca="1" si="66"/>
        <v>0</v>
      </c>
      <c r="BX46" s="137">
        <f t="shared" ca="1" si="67"/>
        <v>1</v>
      </c>
      <c r="BY46" s="136">
        <f t="shared" ca="1" si="68"/>
        <v>4</v>
      </c>
      <c r="BZ46" s="137">
        <f t="shared" ca="1" si="69"/>
        <v>0</v>
      </c>
      <c r="CA46" s="136">
        <f t="shared" ca="1" si="70"/>
        <v>0</v>
      </c>
      <c r="CB46" s="137">
        <f t="shared" ca="1" si="71"/>
        <v>0</v>
      </c>
      <c r="CC46" s="136">
        <f t="shared" ca="1" si="72"/>
        <v>0</v>
      </c>
      <c r="CD46" s="137">
        <f t="shared" ca="1" si="73"/>
        <v>0</v>
      </c>
      <c r="CE46" s="136">
        <f t="shared" ca="1" si="74"/>
        <v>0</v>
      </c>
      <c r="CF46" s="137">
        <f t="shared" ca="1" si="75"/>
        <v>0</v>
      </c>
      <c r="CG46" s="136">
        <f t="shared" ca="1" si="76"/>
        <v>0</v>
      </c>
      <c r="CH46" s="137">
        <f t="shared" ca="1" si="77"/>
        <v>0</v>
      </c>
      <c r="CI46" s="136">
        <f t="shared" ca="1" si="78"/>
        <v>0</v>
      </c>
      <c r="CJ46" s="137">
        <f t="shared" ca="1" si="79"/>
        <v>0</v>
      </c>
      <c r="CK46" s="136">
        <f t="shared" ca="1" si="80"/>
        <v>0</v>
      </c>
      <c r="CL46" s="137">
        <f t="shared" ca="1" si="81"/>
        <v>0</v>
      </c>
      <c r="CM46" s="136">
        <f t="shared" ca="1" si="82"/>
        <v>0</v>
      </c>
      <c r="CN46" s="110">
        <f t="shared" ca="1" si="43"/>
        <v>15</v>
      </c>
      <c r="CO46" s="110">
        <f t="shared" ca="1" si="83"/>
        <v>245</v>
      </c>
      <c r="CP46" s="110">
        <f t="shared" ca="1" si="84"/>
        <v>150</v>
      </c>
      <c r="CQ46" s="198">
        <f t="shared" ca="1" si="85"/>
        <v>190.5</v>
      </c>
      <c r="CR46" s="199">
        <f t="shared" ca="1" si="86"/>
        <v>435.5</v>
      </c>
      <c r="CS46" s="215">
        <f t="shared" si="49"/>
        <v>30</v>
      </c>
      <c r="CT46" s="216">
        <f t="shared" si="44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0.49315068493150682</v>
      </c>
      <c r="CW46" s="216">
        <f t="shared" ca="1" si="45"/>
        <v>0</v>
      </c>
      <c r="CX46" s="219">
        <f t="shared" si="46"/>
        <v>0</v>
      </c>
      <c r="CY46" s="230">
        <f t="shared" ca="1" si="47"/>
        <v>0</v>
      </c>
      <c r="CZ46" s="227">
        <f>(PATRÓN!$A$5*(CS46-CT46))/(PATRÓN!$N$4-30)*AM46</f>
        <v>147.08955223880596</v>
      </c>
      <c r="DA46" s="211">
        <f t="shared" ca="1" si="87"/>
        <v>0.41044776119403537</v>
      </c>
      <c r="DB46" s="211">
        <f t="shared" ca="1" si="48"/>
        <v>588.35820895522386</v>
      </c>
      <c r="DC46" s="212">
        <f t="shared" ca="1" si="88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49" t="s">
        <v>300</v>
      </c>
      <c r="G47" s="148" t="s">
        <v>31</v>
      </c>
      <c r="H47" s="148" t="s">
        <v>31</v>
      </c>
      <c r="I47" s="148" t="s">
        <v>31</v>
      </c>
      <c r="J47" s="148" t="s">
        <v>32</v>
      </c>
      <c r="K47" s="148" t="s">
        <v>140</v>
      </c>
      <c r="L47" s="148" t="s">
        <v>4</v>
      </c>
      <c r="M47" s="148" t="s">
        <v>31</v>
      </c>
      <c r="N47" s="148" t="s">
        <v>4</v>
      </c>
      <c r="O47" s="148" t="s">
        <v>4</v>
      </c>
      <c r="P47" s="148" t="s">
        <v>4</v>
      </c>
      <c r="Q47" s="148" t="s">
        <v>4</v>
      </c>
      <c r="R47" s="148" t="s">
        <v>69</v>
      </c>
      <c r="S47" s="148" t="s">
        <v>69</v>
      </c>
      <c r="T47" s="148" t="s">
        <v>4</v>
      </c>
      <c r="U47" s="288" t="s">
        <v>32</v>
      </c>
      <c r="V47" s="359" t="s">
        <v>140</v>
      </c>
      <c r="W47" s="148" t="s">
        <v>4</v>
      </c>
      <c r="X47" s="148" t="s">
        <v>4</v>
      </c>
      <c r="Y47" s="148" t="s">
        <v>69</v>
      </c>
      <c r="Z47" s="148" t="s">
        <v>4</v>
      </c>
      <c r="AA47" s="148" t="s">
        <v>4</v>
      </c>
      <c r="AB47" s="148" t="s">
        <v>4</v>
      </c>
      <c r="AC47" s="148" t="s">
        <v>4</v>
      </c>
      <c r="AD47" s="148" t="s">
        <v>4</v>
      </c>
      <c r="AE47" s="148" t="s">
        <v>69</v>
      </c>
      <c r="AF47" s="148" t="s">
        <v>4</v>
      </c>
      <c r="AG47" s="148" t="s">
        <v>4</v>
      </c>
      <c r="AH47" s="148" t="s">
        <v>4</v>
      </c>
      <c r="AI47" s="148" t="s">
        <v>4</v>
      </c>
      <c r="AJ47" s="148" t="s">
        <v>4</v>
      </c>
      <c r="AK47" s="148" t="s">
        <v>4</v>
      </c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4</v>
      </c>
      <c r="AP47" s="132">
        <f t="shared" ca="1" si="55"/>
        <v>2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4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2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56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20</v>
      </c>
      <c r="BO47" s="194">
        <f t="shared" ca="1" si="41"/>
        <v>25.4</v>
      </c>
      <c r="BP47" s="195">
        <f t="shared" ca="1" si="42"/>
        <v>81.400000000000006</v>
      </c>
      <c r="BQ47" s="149">
        <f t="shared" ca="1" si="60"/>
        <v>0</v>
      </c>
      <c r="BR47" s="137">
        <f t="shared" ca="1" si="61"/>
        <v>39</v>
      </c>
      <c r="BS47" s="136">
        <f t="shared" ca="1" si="62"/>
        <v>17</v>
      </c>
      <c r="BT47" s="137">
        <f t="shared" ca="1" si="63"/>
        <v>0</v>
      </c>
      <c r="BU47" s="136">
        <f t="shared" ca="1" si="64"/>
        <v>0</v>
      </c>
      <c r="BV47" s="137">
        <f t="shared" ca="1" si="65"/>
        <v>0</v>
      </c>
      <c r="BW47" s="136">
        <f t="shared" ca="1" si="66"/>
        <v>0</v>
      </c>
      <c r="BX47" s="137">
        <f t="shared" ca="1" si="67"/>
        <v>0</v>
      </c>
      <c r="BY47" s="136">
        <f t="shared" ca="1" si="68"/>
        <v>4</v>
      </c>
      <c r="BZ47" s="137">
        <f t="shared" ca="1" si="69"/>
        <v>0</v>
      </c>
      <c r="CA47" s="136">
        <f t="shared" ca="1" si="70"/>
        <v>0</v>
      </c>
      <c r="CB47" s="137">
        <f t="shared" ca="1" si="71"/>
        <v>0</v>
      </c>
      <c r="CC47" s="136">
        <f t="shared" ca="1" si="72"/>
        <v>0</v>
      </c>
      <c r="CD47" s="137">
        <f t="shared" ca="1" si="73"/>
        <v>0</v>
      </c>
      <c r="CE47" s="136">
        <f t="shared" ca="1" si="74"/>
        <v>0</v>
      </c>
      <c r="CF47" s="137">
        <f t="shared" ca="1" si="75"/>
        <v>0</v>
      </c>
      <c r="CG47" s="136">
        <f t="shared" ca="1" si="76"/>
        <v>0</v>
      </c>
      <c r="CH47" s="137">
        <f t="shared" ca="1" si="77"/>
        <v>0</v>
      </c>
      <c r="CI47" s="136">
        <f t="shared" ca="1" si="78"/>
        <v>0</v>
      </c>
      <c r="CJ47" s="137">
        <f t="shared" ca="1" si="79"/>
        <v>0</v>
      </c>
      <c r="CK47" s="136">
        <f t="shared" ca="1" si="80"/>
        <v>0</v>
      </c>
      <c r="CL47" s="137">
        <f t="shared" ca="1" si="81"/>
        <v>0</v>
      </c>
      <c r="CM47" s="136">
        <f t="shared" ca="1" si="82"/>
        <v>0</v>
      </c>
      <c r="CN47" s="110">
        <f t="shared" ca="1" si="43"/>
        <v>17</v>
      </c>
      <c r="CO47" s="110">
        <f t="shared" ca="1" si="83"/>
        <v>301</v>
      </c>
      <c r="CP47" s="110">
        <f t="shared" ca="1" si="84"/>
        <v>170</v>
      </c>
      <c r="CQ47" s="198">
        <f t="shared" ca="1" si="85"/>
        <v>215.9</v>
      </c>
      <c r="CR47" s="199">
        <f t="shared" ca="1" si="86"/>
        <v>516.90000000000009</v>
      </c>
      <c r="CS47" s="215">
        <f t="shared" si="49"/>
        <v>30</v>
      </c>
      <c r="CT47" s="216">
        <f t="shared" si="44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0.49315068493150682</v>
      </c>
      <c r="CW47" s="216">
        <f t="shared" ca="1" si="45"/>
        <v>0</v>
      </c>
      <c r="CX47" s="219">
        <f t="shared" si="46"/>
        <v>0</v>
      </c>
      <c r="CY47" s="230">
        <f t="shared" ca="1" si="47"/>
        <v>0</v>
      </c>
      <c r="CZ47" s="227">
        <f>(PATRÓN!$A$5*(CS47-CT47))/(PATRÓN!$N$4-30)*AM47</f>
        <v>147.08955223880596</v>
      </c>
      <c r="DA47" s="211">
        <f t="shared" ca="1" si="87"/>
        <v>-65.689552238805959</v>
      </c>
      <c r="DB47" s="211">
        <f t="shared" ca="1" si="48"/>
        <v>578.55223880597009</v>
      </c>
      <c r="DC47" s="212">
        <f t="shared" ca="1" si="88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49" t="s">
        <v>301</v>
      </c>
      <c r="G48" s="148" t="s">
        <v>31</v>
      </c>
      <c r="H48" s="148" t="s">
        <v>31</v>
      </c>
      <c r="I48" s="148" t="s">
        <v>4</v>
      </c>
      <c r="J48" s="148" t="s">
        <v>31</v>
      </c>
      <c r="K48" s="148" t="s">
        <v>31</v>
      </c>
      <c r="L48" s="148" t="s">
        <v>31</v>
      </c>
      <c r="M48" s="148" t="s">
        <v>4</v>
      </c>
      <c r="N48" s="148" t="s">
        <v>31</v>
      </c>
      <c r="O48" s="148" t="s">
        <v>31</v>
      </c>
      <c r="P48" s="148" t="s">
        <v>31</v>
      </c>
      <c r="Q48" s="148" t="s">
        <v>31</v>
      </c>
      <c r="R48" s="148" t="s">
        <v>4</v>
      </c>
      <c r="S48" s="148" t="s">
        <v>4</v>
      </c>
      <c r="T48" s="148" t="s">
        <v>31</v>
      </c>
      <c r="U48" s="148" t="s">
        <v>31</v>
      </c>
      <c r="V48" s="148" t="s">
        <v>31</v>
      </c>
      <c r="W48" s="148" t="s">
        <v>31</v>
      </c>
      <c r="X48" s="148" t="s">
        <v>4</v>
      </c>
      <c r="Y48" s="148" t="s">
        <v>32</v>
      </c>
      <c r="Z48" s="148" t="s">
        <v>32</v>
      </c>
      <c r="AA48" s="148" t="s">
        <v>140</v>
      </c>
      <c r="AB48" s="148" t="s">
        <v>140</v>
      </c>
      <c r="AC48" s="148" t="s">
        <v>8</v>
      </c>
      <c r="AD48" s="148" t="s">
        <v>8</v>
      </c>
      <c r="AE48" s="148" t="s">
        <v>8</v>
      </c>
      <c r="AF48" s="148" t="s">
        <v>4</v>
      </c>
      <c r="AG48" s="148" t="s">
        <v>4</v>
      </c>
      <c r="AH48" s="148" t="s">
        <v>31</v>
      </c>
      <c r="AI48" s="148" t="s">
        <v>32</v>
      </c>
      <c r="AJ48" s="148" t="s">
        <v>140</v>
      </c>
      <c r="AK48" s="148"/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14</v>
      </c>
      <c r="AP48" s="132">
        <f t="shared" ca="1" si="55"/>
        <v>3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3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98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30</v>
      </c>
      <c r="BO48" s="194">
        <f t="shared" ca="1" si="41"/>
        <v>38.1</v>
      </c>
      <c r="BP48" s="195">
        <f t="shared" ca="1" si="42"/>
        <v>136.1</v>
      </c>
      <c r="BQ48" s="149">
        <f t="shared" ca="1" si="60"/>
        <v>1</v>
      </c>
      <c r="BR48" s="137">
        <f t="shared" ca="1" si="61"/>
        <v>48</v>
      </c>
      <c r="BS48" s="136">
        <f t="shared" ca="1" si="62"/>
        <v>17</v>
      </c>
      <c r="BT48" s="137">
        <f t="shared" ca="1" si="63"/>
        <v>0</v>
      </c>
      <c r="BU48" s="136">
        <f t="shared" ca="1" si="64"/>
        <v>0</v>
      </c>
      <c r="BV48" s="137">
        <f t="shared" ca="1" si="65"/>
        <v>0</v>
      </c>
      <c r="BW48" s="136">
        <f t="shared" ca="1" si="66"/>
        <v>0</v>
      </c>
      <c r="BX48" s="137">
        <f t="shared" ca="1" si="67"/>
        <v>0</v>
      </c>
      <c r="BY48" s="136">
        <f t="shared" ca="1" si="68"/>
        <v>0</v>
      </c>
      <c r="BZ48" s="137">
        <f t="shared" ca="1" si="69"/>
        <v>0</v>
      </c>
      <c r="CA48" s="136">
        <f t="shared" ca="1" si="70"/>
        <v>0</v>
      </c>
      <c r="CB48" s="137">
        <f t="shared" ca="1" si="71"/>
        <v>0</v>
      </c>
      <c r="CC48" s="136">
        <f t="shared" ca="1" si="72"/>
        <v>0</v>
      </c>
      <c r="CD48" s="137">
        <f t="shared" ca="1" si="73"/>
        <v>0</v>
      </c>
      <c r="CE48" s="136">
        <f t="shared" ca="1" si="74"/>
        <v>0</v>
      </c>
      <c r="CF48" s="137">
        <f t="shared" ca="1" si="75"/>
        <v>0</v>
      </c>
      <c r="CG48" s="136">
        <f t="shared" ca="1" si="76"/>
        <v>0</v>
      </c>
      <c r="CH48" s="137">
        <f t="shared" ca="1" si="77"/>
        <v>0</v>
      </c>
      <c r="CI48" s="136">
        <f t="shared" ca="1" si="78"/>
        <v>0</v>
      </c>
      <c r="CJ48" s="137">
        <f t="shared" ca="1" si="79"/>
        <v>0</v>
      </c>
      <c r="CK48" s="136">
        <f t="shared" ca="1" si="80"/>
        <v>0</v>
      </c>
      <c r="CL48" s="137">
        <f t="shared" ca="1" si="81"/>
        <v>0</v>
      </c>
      <c r="CM48" s="136">
        <f t="shared" ca="1" si="82"/>
        <v>0</v>
      </c>
      <c r="CN48" s="110">
        <f t="shared" ca="1" si="43"/>
        <v>17</v>
      </c>
      <c r="CO48" s="110">
        <f t="shared" ca="1" si="83"/>
        <v>343</v>
      </c>
      <c r="CP48" s="110">
        <f t="shared" ca="1" si="84"/>
        <v>170</v>
      </c>
      <c r="CQ48" s="198">
        <f t="shared" ca="1" si="85"/>
        <v>215.9</v>
      </c>
      <c r="CR48" s="199">
        <f t="shared" ca="1" si="86"/>
        <v>558.9</v>
      </c>
      <c r="CS48" s="215">
        <f t="shared" si="49"/>
        <v>30</v>
      </c>
      <c r="CT48" s="216">
        <f t="shared" si="44"/>
        <v>3</v>
      </c>
      <c r="CU48" s="217">
        <f ca="1">INDEX(INDIRECT(CU$1),MATCH($E48,INDIRECT($BQ$2))) + (CS48*30)/[1]PATRÓN!$N$4 - CT48</f>
        <v>6.8630136986301373</v>
      </c>
      <c r="CV48" s="217">
        <f>(CS48*6)/PATRÓN!$N$4</f>
        <v>0.49315068493150682</v>
      </c>
      <c r="CW48" s="216">
        <f t="shared" ca="1" si="45"/>
        <v>0</v>
      </c>
      <c r="CX48" s="219">
        <f t="shared" si="46"/>
        <v>0</v>
      </c>
      <c r="CY48" s="230">
        <f t="shared" ca="1" si="47"/>
        <v>0</v>
      </c>
      <c r="CZ48" s="227">
        <f>(PATRÓN!$A$5*(CS48-CT48))/(PATRÓN!$N$4-30)*AM48</f>
        <v>132.38059701492537</v>
      </c>
      <c r="DA48" s="211">
        <f t="shared" ca="1" si="87"/>
        <v>3.7194029850746233</v>
      </c>
      <c r="DB48" s="211">
        <f t="shared" ca="1" si="48"/>
        <v>573.64925373134326</v>
      </c>
      <c r="DC48" s="212">
        <f t="shared" ca="1" si="88"/>
        <v>-14.749253731343288</v>
      </c>
    </row>
    <row r="49" spans="1:137" ht="33.75" customHeight="1" thickBot="1" x14ac:dyDescent="0.35">
      <c r="A49" s="61"/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49" t="s">
        <v>302</v>
      </c>
      <c r="G49" s="148" t="str">
        <f t="shared" ca="1" si="59"/>
        <v/>
      </c>
      <c r="H49" s="148" t="str">
        <f t="shared" ca="1" si="59"/>
        <v/>
      </c>
      <c r="I49" s="148" t="str">
        <f t="shared" ca="1" si="59"/>
        <v/>
      </c>
      <c r="J49" s="148" t="str">
        <f t="shared" ca="1" si="59"/>
        <v/>
      </c>
      <c r="K49" s="148" t="str">
        <f t="shared" ca="1" si="59"/>
        <v/>
      </c>
      <c r="L49" s="148" t="str">
        <f t="shared" ca="1" si="59"/>
        <v/>
      </c>
      <c r="M49" s="148" t="str">
        <f t="shared" ca="1" si="59"/>
        <v/>
      </c>
      <c r="N49" s="148" t="str">
        <f t="shared" ca="1" si="59"/>
        <v/>
      </c>
      <c r="O49" s="148" t="str">
        <f t="shared" ca="1" si="59"/>
        <v/>
      </c>
      <c r="P49" s="148" t="str">
        <f t="shared" ca="1" si="59"/>
        <v/>
      </c>
      <c r="Q49" s="148" t="str">
        <f t="shared" ca="1" si="59"/>
        <v/>
      </c>
      <c r="R49" s="148" t="str">
        <f t="shared" ca="1" si="59"/>
        <v/>
      </c>
      <c r="S49" s="148" t="str">
        <f t="shared" ca="1" si="59"/>
        <v/>
      </c>
      <c r="T49" s="148" t="str">
        <f t="shared" ca="1" si="59"/>
        <v/>
      </c>
      <c r="U49" s="148" t="str">
        <f t="shared" ca="1" si="59"/>
        <v/>
      </c>
      <c r="V49" s="148" t="str">
        <f t="shared" ca="1" si="59"/>
        <v/>
      </c>
      <c r="W49" s="148" t="str">
        <f t="shared" ref="W49:AJ60" ca="1" si="90">IF($B49&lt;&gt;0,INDIRECT(ADDRESS($B49+6,10+W$2,1,FALSE,"PATRÓN"),FALSE),"")</f>
        <v/>
      </c>
      <c r="X49" s="148" t="str">
        <f t="shared" ca="1" si="90"/>
        <v/>
      </c>
      <c r="Y49" s="148" t="str">
        <f t="shared" ca="1" si="90"/>
        <v/>
      </c>
      <c r="Z49" s="148" t="str">
        <f t="shared" ca="1" si="90"/>
        <v/>
      </c>
      <c r="AA49" s="148" t="str">
        <f t="shared" ca="1" si="90"/>
        <v/>
      </c>
      <c r="AB49" s="148" t="str">
        <f t="shared" ca="1" si="90"/>
        <v/>
      </c>
      <c r="AC49" s="148" t="str">
        <f t="shared" ca="1" si="90"/>
        <v/>
      </c>
      <c r="AD49" s="148" t="str">
        <f t="shared" ca="1" si="90"/>
        <v/>
      </c>
      <c r="AE49" s="148" t="str">
        <f t="shared" ca="1" si="90"/>
        <v/>
      </c>
      <c r="AF49" s="148" t="str">
        <f t="shared" ca="1" si="90"/>
        <v/>
      </c>
      <c r="AG49" s="148" t="str">
        <f t="shared" ca="1" si="90"/>
        <v/>
      </c>
      <c r="AH49" s="148" t="str">
        <f t="shared" ca="1" si="90"/>
        <v/>
      </c>
      <c r="AI49" s="148" t="str">
        <f t="shared" ca="1" si="90"/>
        <v/>
      </c>
      <c r="AJ49" s="148" t="str">
        <f t="shared" ca="1" si="90"/>
        <v/>
      </c>
      <c r="AK49" s="148"/>
      <c r="AL49" s="130"/>
      <c r="AM49" s="111">
        <f>VLOOKUP($E49,Plantilla!D:F,3,FALSE)</f>
        <v>1</v>
      </c>
      <c r="AN49" s="140">
        <f t="shared" ref="AN49:BC49" ca="1" si="91">COUNTIF($G49:$AK49,CONCATENATE("*;",TEXT(CELL("contenido",AN$5),"00"))) +COUNTIF($G49:$AK49,CONCATENATE("*;",TEXT(CELL("contenido",AN$5),"00"),";*")) +COUNTIF($G49:$AK49,CONCATENATE(";*",TEXT(CELL("contenido",AN$5),"00"))) +COUNTIF($G49:$AK49,TEXT(CELL("contenido",AN$5),"00"))</f>
        <v>0</v>
      </c>
      <c r="AO49" s="133">
        <f t="shared" ca="1" si="91"/>
        <v>0</v>
      </c>
      <c r="AP49" s="132">
        <f t="shared" ca="1" si="91"/>
        <v>0</v>
      </c>
      <c r="AQ49" s="133">
        <f t="shared" ca="1" si="91"/>
        <v>0</v>
      </c>
      <c r="AR49" s="132">
        <f t="shared" ca="1" si="91"/>
        <v>0</v>
      </c>
      <c r="AS49" s="133">
        <f t="shared" ca="1" si="91"/>
        <v>0</v>
      </c>
      <c r="AT49" s="132">
        <f t="shared" ca="1" si="91"/>
        <v>0</v>
      </c>
      <c r="AU49" s="133">
        <f t="shared" ca="1" si="91"/>
        <v>0</v>
      </c>
      <c r="AV49" s="132">
        <f t="shared" ca="1" si="91"/>
        <v>0</v>
      </c>
      <c r="AW49" s="133">
        <f t="shared" ca="1" si="91"/>
        <v>0</v>
      </c>
      <c r="AX49" s="132">
        <f t="shared" ca="1" si="91"/>
        <v>0</v>
      </c>
      <c r="AY49" s="133">
        <f t="shared" ca="1" si="91"/>
        <v>0</v>
      </c>
      <c r="AZ49" s="132">
        <f t="shared" ca="1" si="91"/>
        <v>0</v>
      </c>
      <c r="BA49" s="133">
        <f t="shared" ca="1" si="91"/>
        <v>0</v>
      </c>
      <c r="BB49" s="132">
        <f t="shared" ca="1" si="91"/>
        <v>0</v>
      </c>
      <c r="BC49" s="133">
        <f t="shared" ca="1" si="91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ca="1">COUNTIF($G49:$AK49,"*N*")-BL49</f>
        <v>0</v>
      </c>
      <c r="BL49" s="110">
        <f ca="1">MEDIAN(CN49-42, 0, COUNTIF($G49:$AK49,"*N*"))</f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ca="1">IF(BN49=0,                 0,                 BN49 * 1.27 * (BK49/(BK49+BL49)) + BN49 * 1.06 * (BL49/(BK49+BL49))        )</f>
        <v>0</v>
      </c>
      <c r="BP49" s="195">
        <f ca="1">BO49 + BM49 + AL49</f>
        <v>0</v>
      </c>
      <c r="BQ49" s="149">
        <f t="shared" ref="BQ49:CM49" ca="1" si="92">AN49+INDEX(INDIRECT(BQ$1),MATCH($E49,INDIRECT($BQ$2)))</f>
        <v>5</v>
      </c>
      <c r="BR49" s="137">
        <f t="shared" ca="1" si="92"/>
        <v>24</v>
      </c>
      <c r="BS49" s="136">
        <f t="shared" ca="1" si="92"/>
        <v>14</v>
      </c>
      <c r="BT49" s="137">
        <f t="shared" ca="1" si="92"/>
        <v>0</v>
      </c>
      <c r="BU49" s="136">
        <f t="shared" ca="1" si="92"/>
        <v>0</v>
      </c>
      <c r="BV49" s="137">
        <f t="shared" ca="1" si="92"/>
        <v>0</v>
      </c>
      <c r="BW49" s="136">
        <f t="shared" ca="1" si="92"/>
        <v>0</v>
      </c>
      <c r="BX49" s="137">
        <f t="shared" ca="1" si="92"/>
        <v>0</v>
      </c>
      <c r="BY49" s="136">
        <f t="shared" ca="1" si="92"/>
        <v>0</v>
      </c>
      <c r="BZ49" s="137">
        <f t="shared" ca="1" si="92"/>
        <v>0</v>
      </c>
      <c r="CA49" s="136">
        <f t="shared" ca="1" si="92"/>
        <v>0</v>
      </c>
      <c r="CB49" s="137">
        <f t="shared" ca="1" si="92"/>
        <v>0</v>
      </c>
      <c r="CC49" s="136">
        <f t="shared" ca="1" si="92"/>
        <v>0</v>
      </c>
      <c r="CD49" s="137">
        <f t="shared" ca="1" si="92"/>
        <v>0</v>
      </c>
      <c r="CE49" s="136">
        <f t="shared" ca="1" si="92"/>
        <v>0</v>
      </c>
      <c r="CF49" s="137">
        <f t="shared" ca="1" si="92"/>
        <v>0</v>
      </c>
      <c r="CG49" s="136">
        <f t="shared" ca="1" si="92"/>
        <v>0</v>
      </c>
      <c r="CH49" s="137">
        <f t="shared" ca="1" si="92"/>
        <v>0</v>
      </c>
      <c r="CI49" s="136">
        <f t="shared" ca="1" si="92"/>
        <v>0</v>
      </c>
      <c r="CJ49" s="137">
        <f t="shared" ca="1" si="92"/>
        <v>0</v>
      </c>
      <c r="CK49" s="136">
        <f t="shared" ca="1" si="92"/>
        <v>0</v>
      </c>
      <c r="CL49" s="137">
        <f t="shared" ca="1" si="92"/>
        <v>0</v>
      </c>
      <c r="CM49" s="136">
        <f t="shared" ca="1" si="92"/>
        <v>0</v>
      </c>
      <c r="CN49" s="110">
        <f t="shared" ca="1" si="43"/>
        <v>14</v>
      </c>
      <c r="CO49" s="110">
        <f ca="1">BM49+INDEX(INDIRECT(CO$1),MATCH($E49,INDIRECT($BQ$2)))</f>
        <v>203</v>
      </c>
      <c r="CP49" s="110">
        <f ca="1">BN49+INDEX(INDIRECT(CP$1),MATCH($E49,INDIRECT($BQ$2)))</f>
        <v>140</v>
      </c>
      <c r="CQ49" s="198">
        <f ca="1">BO49+INDEX(INDIRECT(CQ$1),MATCH($E49,INDIRECT($BQ$2)))</f>
        <v>177.8</v>
      </c>
      <c r="CR49" s="199">
        <f ca="1">BP49+INDEX(INDIRECT(CR$1),MATCH($E49,INDIRECT($BQ$2)))</f>
        <v>380.8</v>
      </c>
      <c r="CS49" s="215"/>
      <c r="CT49" s="216"/>
      <c r="CU49" s="217"/>
      <c r="CV49" s="217"/>
      <c r="CW49" s="216"/>
      <c r="CX49" s="219"/>
      <c r="CY49" s="230"/>
      <c r="CZ49" s="227"/>
      <c r="DA49" s="211"/>
      <c r="DB49" s="211"/>
      <c r="DC49" s="212"/>
    </row>
    <row r="50" spans="1:137" ht="33.75" customHeight="1" thickBot="1" x14ac:dyDescent="0.35">
      <c r="A50" s="61">
        <f>Plantilla!A49</f>
        <v>0</v>
      </c>
      <c r="B50" s="185">
        <f>INDEX(Plantilla!$B$7:$B$60,MATCH(E50,Plantilla!$D$7:$D$60))</f>
        <v>43</v>
      </c>
      <c r="C50" s="62">
        <f>Plantilla!F49</f>
        <v>1</v>
      </c>
      <c r="D50" s="68">
        <f>Plantilla!C49</f>
        <v>0</v>
      </c>
      <c r="E50" s="67">
        <v>43</v>
      </c>
      <c r="F50" s="349" t="s">
        <v>303</v>
      </c>
      <c r="G50" s="148" t="str">
        <f t="shared" ca="1" si="59"/>
        <v/>
      </c>
      <c r="H50" s="148" t="str">
        <f t="shared" ca="1" si="59"/>
        <v/>
      </c>
      <c r="I50" s="148" t="str">
        <f t="shared" ca="1" si="59"/>
        <v/>
      </c>
      <c r="J50" s="148" t="str">
        <f t="shared" ca="1" si="59"/>
        <v/>
      </c>
      <c r="K50" s="148" t="str">
        <f t="shared" ca="1" si="59"/>
        <v/>
      </c>
      <c r="L50" s="148" t="str">
        <f t="shared" ca="1" si="59"/>
        <v/>
      </c>
      <c r="M50" s="148" t="str">
        <f t="shared" ca="1" si="59"/>
        <v/>
      </c>
      <c r="N50" s="148" t="str">
        <f t="shared" ca="1" si="59"/>
        <v/>
      </c>
      <c r="O50" s="148" t="str">
        <f t="shared" ca="1" si="59"/>
        <v/>
      </c>
      <c r="P50" s="148" t="str">
        <f t="shared" ca="1" si="59"/>
        <v/>
      </c>
      <c r="Q50" s="148" t="str">
        <f t="shared" ca="1" si="59"/>
        <v/>
      </c>
      <c r="R50" s="148" t="str">
        <f t="shared" ca="1" si="59"/>
        <v/>
      </c>
      <c r="S50" s="148" t="str">
        <f t="shared" ca="1" si="59"/>
        <v/>
      </c>
      <c r="T50" s="148" t="str">
        <f t="shared" ca="1" si="59"/>
        <v/>
      </c>
      <c r="U50" s="148" t="str">
        <f t="shared" ca="1" si="59"/>
        <v/>
      </c>
      <c r="V50" s="148" t="str">
        <f t="shared" ca="1" si="59"/>
        <v/>
      </c>
      <c r="W50" s="148" t="str">
        <f t="shared" ca="1" si="90"/>
        <v/>
      </c>
      <c r="X50" s="148" t="str">
        <f t="shared" ca="1" si="90"/>
        <v/>
      </c>
      <c r="Y50" s="148" t="str">
        <f t="shared" ca="1" si="90"/>
        <v/>
      </c>
      <c r="Z50" s="148" t="str">
        <f t="shared" ca="1" si="90"/>
        <v/>
      </c>
      <c r="AA50" s="148" t="str">
        <f t="shared" ca="1" si="90"/>
        <v/>
      </c>
      <c r="AB50" s="148" t="str">
        <f t="shared" ca="1" si="90"/>
        <v/>
      </c>
      <c r="AC50" s="148" t="str">
        <f t="shared" ca="1" si="90"/>
        <v/>
      </c>
      <c r="AD50" s="148" t="str">
        <f t="shared" ca="1" si="90"/>
        <v/>
      </c>
      <c r="AE50" s="148" t="str">
        <f t="shared" ca="1" si="90"/>
        <v/>
      </c>
      <c r="AF50" s="148" t="str">
        <f t="shared" ca="1" si="90"/>
        <v/>
      </c>
      <c r="AG50" s="148" t="str">
        <f t="shared" ca="1" si="90"/>
        <v/>
      </c>
      <c r="AH50" s="148" t="str">
        <f t="shared" ca="1" si="90"/>
        <v/>
      </c>
      <c r="AI50" s="148" t="str">
        <f t="shared" ca="1" si="90"/>
        <v/>
      </c>
      <c r="AJ50" s="148" t="str">
        <f t="shared" ca="1" si="90"/>
        <v/>
      </c>
      <c r="AK50" s="148" t="s">
        <v>4</v>
      </c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60"/>
        <v>5</v>
      </c>
      <c r="BR50" s="137">
        <f t="shared" ca="1" si="61"/>
        <v>24</v>
      </c>
      <c r="BS50" s="136">
        <f t="shared" ca="1" si="62"/>
        <v>14</v>
      </c>
      <c r="BT50" s="137">
        <f t="shared" ca="1" si="63"/>
        <v>0</v>
      </c>
      <c r="BU50" s="136">
        <f t="shared" ca="1" si="64"/>
        <v>0</v>
      </c>
      <c r="BV50" s="137">
        <f t="shared" ca="1" si="65"/>
        <v>0</v>
      </c>
      <c r="BW50" s="136">
        <f t="shared" ca="1" si="66"/>
        <v>0</v>
      </c>
      <c r="BX50" s="137">
        <f t="shared" ca="1" si="67"/>
        <v>0</v>
      </c>
      <c r="BY50" s="136">
        <f t="shared" ca="1" si="68"/>
        <v>0</v>
      </c>
      <c r="BZ50" s="137">
        <f t="shared" ca="1" si="69"/>
        <v>0</v>
      </c>
      <c r="CA50" s="136">
        <f t="shared" ca="1" si="70"/>
        <v>0</v>
      </c>
      <c r="CB50" s="137">
        <f t="shared" ca="1" si="71"/>
        <v>0</v>
      </c>
      <c r="CC50" s="136">
        <f t="shared" ca="1" si="72"/>
        <v>0</v>
      </c>
      <c r="CD50" s="137">
        <f t="shared" ca="1" si="73"/>
        <v>0</v>
      </c>
      <c r="CE50" s="136">
        <f t="shared" ca="1" si="74"/>
        <v>0</v>
      </c>
      <c r="CF50" s="137">
        <f t="shared" ca="1" si="75"/>
        <v>0</v>
      </c>
      <c r="CG50" s="136">
        <f t="shared" ca="1" si="76"/>
        <v>0</v>
      </c>
      <c r="CH50" s="137">
        <f t="shared" ca="1" si="77"/>
        <v>0</v>
      </c>
      <c r="CI50" s="136">
        <f t="shared" ca="1" si="78"/>
        <v>0</v>
      </c>
      <c r="CJ50" s="137">
        <f t="shared" ca="1" si="79"/>
        <v>0</v>
      </c>
      <c r="CK50" s="136">
        <f t="shared" ca="1" si="80"/>
        <v>0</v>
      </c>
      <c r="CL50" s="137">
        <f t="shared" ca="1" si="81"/>
        <v>0</v>
      </c>
      <c r="CM50" s="136">
        <f t="shared" ca="1" si="82"/>
        <v>0</v>
      </c>
      <c r="CN50" s="110">
        <f t="shared" ca="1" si="43"/>
        <v>14</v>
      </c>
      <c r="CO50" s="110">
        <f t="shared" ca="1" si="83"/>
        <v>203</v>
      </c>
      <c r="CP50" s="110">
        <f t="shared" ca="1" si="84"/>
        <v>140</v>
      </c>
      <c r="CQ50" s="198">
        <f t="shared" ca="1" si="85"/>
        <v>177.8</v>
      </c>
      <c r="CR50" s="199">
        <f t="shared" ca="1" si="86"/>
        <v>380.8</v>
      </c>
      <c r="CS50" s="215">
        <f t="shared" ca="1" si="49"/>
        <v>1</v>
      </c>
      <c r="CT50" s="216">
        <f t="shared" ca="1" si="44"/>
        <v>0</v>
      </c>
      <c r="CU50" s="217">
        <f ca="1">INDEX(INDIRECT(CU$1),MATCH($E50,INDIRECT($BQ$2))) + (CS50*30)/[1]PATRÓN!$N$4 - CT50</f>
        <v>3.150684931506849</v>
      </c>
      <c r="CV50" s="217">
        <f ca="1">(CS50*6)/PATRÓN!$N$4</f>
        <v>1.643835616438356E-2</v>
      </c>
      <c r="CW50" s="216">
        <f t="shared" ca="1" si="45"/>
        <v>0</v>
      </c>
      <c r="CX50" s="219">
        <f t="shared" ca="1" si="46"/>
        <v>0</v>
      </c>
      <c r="CY50" s="230">
        <f t="shared" ca="1" si="47"/>
        <v>0</v>
      </c>
      <c r="CZ50" s="227">
        <f ca="1">(PATRÓN!$A$5*(CS50-CT50))/(PATRÓN!$N$4-30)*AM50</f>
        <v>4.9029850746268657</v>
      </c>
      <c r="DA50" s="211">
        <f t="shared" ca="1" si="87"/>
        <v>-4.9029850746268657</v>
      </c>
      <c r="DB50" s="211">
        <f t="shared" ca="1" si="48"/>
        <v>406.94776119402985</v>
      </c>
      <c r="DC50" s="212">
        <f t="shared" ca="1" si="88"/>
        <v>-26.14776119402984</v>
      </c>
    </row>
    <row r="51" spans="1:137" ht="33.75" customHeight="1" thickBot="1" x14ac:dyDescent="0.35">
      <c r="A51" s="61">
        <f>Plantilla!A50</f>
        <v>0</v>
      </c>
      <c r="B51" s="185">
        <f>INDEX(Plantilla!$B$7:$B$60,MATCH(E51,Plantilla!$D$7:$D$60))</f>
        <v>44</v>
      </c>
      <c r="C51" s="62">
        <f>Plantilla!F50</f>
        <v>1</v>
      </c>
      <c r="D51" s="68">
        <f>Plantilla!C50</f>
        <v>0</v>
      </c>
      <c r="E51" s="67">
        <v>44</v>
      </c>
      <c r="F51" s="349" t="s">
        <v>304</v>
      </c>
      <c r="G51" s="148" t="s">
        <v>140</v>
      </c>
      <c r="H51" s="148" t="s">
        <v>140</v>
      </c>
      <c r="I51" s="148" t="str">
        <f t="shared" ca="1" si="59"/>
        <v/>
      </c>
      <c r="J51" s="148" t="str">
        <f t="shared" ca="1" si="59"/>
        <v/>
      </c>
      <c r="K51" s="148" t="str">
        <f t="shared" ca="1" si="59"/>
        <v/>
      </c>
      <c r="L51" s="148" t="str">
        <f t="shared" ca="1" si="59"/>
        <v/>
      </c>
      <c r="M51" s="148" t="str">
        <f t="shared" ca="1" si="59"/>
        <v/>
      </c>
      <c r="N51" s="148" t="str">
        <f t="shared" ca="1" si="59"/>
        <v/>
      </c>
      <c r="O51" s="148" t="str">
        <f t="shared" ca="1" si="59"/>
        <v/>
      </c>
      <c r="P51" s="148" t="str">
        <f t="shared" ca="1" si="59"/>
        <v/>
      </c>
      <c r="Q51" s="148" t="str">
        <f t="shared" ca="1" si="59"/>
        <v/>
      </c>
      <c r="R51" s="148" t="str">
        <f t="shared" ca="1" si="59"/>
        <v/>
      </c>
      <c r="S51" s="148" t="str">
        <f t="shared" ca="1" si="59"/>
        <v/>
      </c>
      <c r="T51" s="148" t="str">
        <f t="shared" ca="1" si="59"/>
        <v/>
      </c>
      <c r="U51" s="148" t="str">
        <f t="shared" ca="1" si="59"/>
        <v/>
      </c>
      <c r="V51" s="148" t="str">
        <f t="shared" ca="1" si="59"/>
        <v/>
      </c>
      <c r="W51" s="148" t="str">
        <f t="shared" ca="1" si="90"/>
        <v/>
      </c>
      <c r="X51" s="148" t="str">
        <f t="shared" ca="1" si="90"/>
        <v/>
      </c>
      <c r="Y51" s="148" t="str">
        <f t="shared" ca="1" si="90"/>
        <v/>
      </c>
      <c r="Z51" s="148" t="str">
        <f t="shared" ca="1" si="90"/>
        <v/>
      </c>
      <c r="AA51" s="148" t="str">
        <f t="shared" ca="1" si="90"/>
        <v/>
      </c>
      <c r="AB51" s="148" t="str">
        <f t="shared" ca="1" si="90"/>
        <v/>
      </c>
      <c r="AC51" s="148" t="str">
        <f t="shared" ca="1" si="90"/>
        <v/>
      </c>
      <c r="AD51" s="148" t="str">
        <f t="shared" ca="1" si="90"/>
        <v/>
      </c>
      <c r="AE51" s="148" t="str">
        <f t="shared" ca="1" si="90"/>
        <v/>
      </c>
      <c r="AF51" s="148" t="str">
        <f t="shared" ca="1" si="90"/>
        <v/>
      </c>
      <c r="AG51" s="148" t="str">
        <f t="shared" ca="1" si="90"/>
        <v/>
      </c>
      <c r="AH51" s="148" t="str">
        <f t="shared" ca="1" si="90"/>
        <v/>
      </c>
      <c r="AI51" s="148" t="str">
        <f t="shared" ca="1" si="90"/>
        <v/>
      </c>
      <c r="AJ51" s="148" t="str">
        <f t="shared" ca="1" si="90"/>
        <v/>
      </c>
      <c r="AK51" s="148"/>
      <c r="AL51" s="130"/>
      <c r="AM51" s="111">
        <f>VLOOKUP($E51,Plantilla!D:F,3,FALSE)</f>
        <v>1</v>
      </c>
      <c r="AN51" s="140">
        <f t="shared" ref="AN51:AW54" ca="1" si="93">COUNTIF($G51:$AK51,CONCATENATE("*;",TEXT(CELL("contenido",AN$5),"00"))) +COUNTIF($G51:$AK51,CONCATENATE("*;",TEXT(CELL("contenido",AN$5),"00"),";*")) +COUNTIF($G51:$AK51,CONCATENATE(";*",TEXT(CELL("contenido",AN$5),"00"))) +COUNTIF($G51:$AK51,TEXT(CELL("contenido",AN$5),"00"))</f>
        <v>0</v>
      </c>
      <c r="AO51" s="133">
        <f t="shared" ca="1" si="93"/>
        <v>0</v>
      </c>
      <c r="AP51" s="132">
        <f t="shared" ca="1" si="93"/>
        <v>0</v>
      </c>
      <c r="AQ51" s="133">
        <f t="shared" ca="1" si="93"/>
        <v>0</v>
      </c>
      <c r="AR51" s="132">
        <f t="shared" ca="1" si="93"/>
        <v>0</v>
      </c>
      <c r="AS51" s="133">
        <f t="shared" ca="1" si="93"/>
        <v>0</v>
      </c>
      <c r="AT51" s="132">
        <f t="shared" ca="1" si="93"/>
        <v>0</v>
      </c>
      <c r="AU51" s="133">
        <f t="shared" ca="1" si="93"/>
        <v>0</v>
      </c>
      <c r="AV51" s="132">
        <f t="shared" ca="1" si="93"/>
        <v>0</v>
      </c>
      <c r="AW51" s="133">
        <f t="shared" ca="1" si="93"/>
        <v>0</v>
      </c>
      <c r="AX51" s="132">
        <f t="shared" ref="AX51:BJ54" ca="1" si="94">COUNTIF($G51:$AK51,CONCATENATE("*;",TEXT(CELL("contenido",AX$5),"00"))) +COUNTIF($G51:$AK51,CONCATENATE("*;",TEXT(CELL("contenido",AX$5),"00"),";*")) +COUNTIF($G51:$AK51,CONCATENATE(";*",TEXT(CELL("contenido",AX$5),"00"))) +COUNTIF($G51:$AK51,TEXT(CELL("contenido",AX$5),"00"))</f>
        <v>0</v>
      </c>
      <c r="AY51" s="133">
        <f t="shared" ca="1" si="94"/>
        <v>0</v>
      </c>
      <c r="AZ51" s="132">
        <f t="shared" ca="1" si="94"/>
        <v>0</v>
      </c>
      <c r="BA51" s="133">
        <f t="shared" ca="1" si="94"/>
        <v>0</v>
      </c>
      <c r="BB51" s="132">
        <f t="shared" ca="1" si="94"/>
        <v>0</v>
      </c>
      <c r="BC51" s="133">
        <f t="shared" ca="1" si="94"/>
        <v>0</v>
      </c>
      <c r="BD51" s="132">
        <f t="shared" ca="1" si="94"/>
        <v>0</v>
      </c>
      <c r="BE51" s="133">
        <f t="shared" ca="1" si="94"/>
        <v>0</v>
      </c>
      <c r="BF51" s="132">
        <f t="shared" ca="1" si="94"/>
        <v>0</v>
      </c>
      <c r="BG51" s="133">
        <f t="shared" ca="1" si="94"/>
        <v>0</v>
      </c>
      <c r="BH51" s="132">
        <f t="shared" ca="1" si="94"/>
        <v>0</v>
      </c>
      <c r="BI51" s="133">
        <f t="shared" ca="1" si="94"/>
        <v>0</v>
      </c>
      <c r="BJ51" s="132">
        <f t="shared" ca="1" si="94"/>
        <v>0</v>
      </c>
      <c r="BK51" s="110">
        <f ca="1">COUNTIF($G51:$AK51,"*N*")-BL51</f>
        <v>0</v>
      </c>
      <c r="BL51" s="110">
        <f ca="1">MEDIAN(CN51-42, 0, COUNTIF($G51:$AK51,"*N*"))</f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1"/>
        <v>0</v>
      </c>
      <c r="BP51" s="195">
        <f t="shared" ca="1" si="42"/>
        <v>0</v>
      </c>
      <c r="BQ51" s="149">
        <f t="shared" ca="1" si="60"/>
        <v>2</v>
      </c>
      <c r="BR51" s="137">
        <f t="shared" ca="1" si="61"/>
        <v>36</v>
      </c>
      <c r="BS51" s="136">
        <f t="shared" ca="1" si="62"/>
        <v>12</v>
      </c>
      <c r="BT51" s="137">
        <f t="shared" ca="1" si="63"/>
        <v>0</v>
      </c>
      <c r="BU51" s="136">
        <f t="shared" ca="1" si="64"/>
        <v>0</v>
      </c>
      <c r="BV51" s="137">
        <f t="shared" ca="1" si="65"/>
        <v>0</v>
      </c>
      <c r="BW51" s="136">
        <f t="shared" ca="1" si="66"/>
        <v>0</v>
      </c>
      <c r="BX51" s="137">
        <f t="shared" ca="1" si="67"/>
        <v>0</v>
      </c>
      <c r="BY51" s="136">
        <f t="shared" ca="1" si="68"/>
        <v>0</v>
      </c>
      <c r="BZ51" s="137">
        <f t="shared" ca="1" si="69"/>
        <v>0</v>
      </c>
      <c r="CA51" s="136">
        <f t="shared" ca="1" si="70"/>
        <v>0</v>
      </c>
      <c r="CB51" s="137">
        <f t="shared" ca="1" si="71"/>
        <v>0</v>
      </c>
      <c r="CC51" s="136">
        <f t="shared" ca="1" si="72"/>
        <v>0</v>
      </c>
      <c r="CD51" s="137">
        <f t="shared" ca="1" si="73"/>
        <v>0</v>
      </c>
      <c r="CE51" s="136">
        <f t="shared" ca="1" si="74"/>
        <v>0</v>
      </c>
      <c r="CF51" s="137">
        <f t="shared" ca="1" si="75"/>
        <v>0</v>
      </c>
      <c r="CG51" s="136">
        <f t="shared" ca="1" si="76"/>
        <v>0</v>
      </c>
      <c r="CH51" s="137">
        <f t="shared" ca="1" si="77"/>
        <v>0</v>
      </c>
      <c r="CI51" s="136">
        <f t="shared" ca="1" si="78"/>
        <v>0</v>
      </c>
      <c r="CJ51" s="137">
        <f t="shared" ca="1" si="79"/>
        <v>0</v>
      </c>
      <c r="CK51" s="136">
        <f t="shared" ca="1" si="80"/>
        <v>0</v>
      </c>
      <c r="CL51" s="137">
        <f t="shared" ca="1" si="81"/>
        <v>0</v>
      </c>
      <c r="CM51" s="136">
        <f t="shared" ca="1" si="82"/>
        <v>0</v>
      </c>
      <c r="CN51" s="110">
        <f ca="1">COUNTIF($G51:$AK51,"*N*")+INDEX(INDIRECT(CN$1),MATCH($E51,INDIRECT($BQ$2)))</f>
        <v>12</v>
      </c>
      <c r="CO51" s="110">
        <f t="shared" ca="1" si="83"/>
        <v>266</v>
      </c>
      <c r="CP51" s="110">
        <f t="shared" ca="1" si="84"/>
        <v>120</v>
      </c>
      <c r="CQ51" s="198">
        <f t="shared" ca="1" si="85"/>
        <v>152.4</v>
      </c>
      <c r="CR51" s="199">
        <f t="shared" ca="1" si="86"/>
        <v>418.4</v>
      </c>
      <c r="CS51" s="215">
        <f ca="1">MEDIAN(0,EOMONTH($G$6,0)-$G$6+1,EOMONTH($G$6,0)-$G$6+1-COUNTBLANK(G51:AK51)+DATEDIF(G$6,AI$6,"m")+DATEDIF(G$6,AJ$6,"m")++DATEDIF(G$6,AK$6,"m"))</f>
        <v>2</v>
      </c>
      <c r="CT51" s="216">
        <f ca="1">COUNTIF(G51:AK51,"V")</f>
        <v>0</v>
      </c>
      <c r="CU51" s="217">
        <f ca="1">INDEX(INDIRECT(CU$1),MATCH($E51,INDIRECT($BQ$2))) + (CS51*30)/[1]PATRÓN!$N$4 - CT51</f>
        <v>6.5616438356164375</v>
      </c>
      <c r="CV51" s="217">
        <f ca="1">(CS51*6)/PATRÓN!$N$4</f>
        <v>3.287671232876712E-2</v>
      </c>
      <c r="CW51" s="216">
        <f ca="1">COUNTIF($G51:$AK51,CONCATENATE("*;",TEXT(CELL("contenido",CW$5),"00"))) +COUNTIF($G51:$AK51,CONCATENATE("*;",TEXT(CELL("contenido",CW$5),"00"),";*")) +COUNTIF($G51:$AK51,CONCATENATE(TEXT(CELL("contenido",CW$5),"00"),";*")) +COUNTIF($G51:$AK51,TEXT(CELL("contenido",CW$5),"00"))</f>
        <v>0</v>
      </c>
      <c r="CX51" s="219">
        <f ca="1">COUNTIFS(G51:AK51,"D",G$3:AK$3,"1")+COUNTIFS(G51:AK51,"Dm;Tm*",G$3:AK$3,"1")+COUNTIFS(G51:AK51,"D;*",G$3:AK$3,"1")+COUNTIFS(G51:AK51,"D",G$5:AK$5,"D")+COUNTIFS(G51:AK51,"Dm;Tm*",G$5:AK$5,"D")+COUNTIFS(G51:AK51,"D;*",G$5:AK$5,"D")</f>
        <v>0</v>
      </c>
      <c r="CY51" s="230">
        <f t="shared" ca="1" si="47"/>
        <v>0</v>
      </c>
      <c r="CZ51" s="227">
        <f ca="1">(PATRÓN!$A$5*(CS51-CT51))/(PATRÓN!$N$4-30)*AM51</f>
        <v>9.8059701492537314</v>
      </c>
      <c r="DA51" s="211">
        <f t="shared" ca="1" si="87"/>
        <v>-9.8059701492537314</v>
      </c>
      <c r="DB51" s="211">
        <f t="shared" ca="1" si="48"/>
        <v>446.17164179104481</v>
      </c>
      <c r="DC51" s="212">
        <f t="shared" ca="1" si="88"/>
        <v>-27.771641791044829</v>
      </c>
    </row>
    <row r="52" spans="1:137" ht="33.75" hidden="1" customHeight="1" thickBot="1" x14ac:dyDescent="0.35">
      <c r="A52" s="61">
        <f>Plantilla!A51</f>
        <v>0</v>
      </c>
      <c r="B52" s="185">
        <f>INDEX(Plantilla!$B$7:$B$60,MATCH(E52,Plantilla!$D$7:$D$60))</f>
        <v>45</v>
      </c>
      <c r="C52" s="62">
        <f>Plantilla!F51</f>
        <v>1</v>
      </c>
      <c r="D52" s="68">
        <f>Plantilla!C51</f>
        <v>0</v>
      </c>
      <c r="E52" s="67">
        <v>45</v>
      </c>
      <c r="F52" s="357" t="s">
        <v>204</v>
      </c>
      <c r="G52" s="148" t="str">
        <f t="shared" ca="1" si="59"/>
        <v/>
      </c>
      <c r="H52" s="148" t="str">
        <f t="shared" ca="1" si="59"/>
        <v/>
      </c>
      <c r="I52" s="148" t="str">
        <f t="shared" ca="1" si="59"/>
        <v/>
      </c>
      <c r="J52" s="148" t="str">
        <f t="shared" ca="1" si="59"/>
        <v/>
      </c>
      <c r="K52" s="148" t="str">
        <f t="shared" ca="1" si="59"/>
        <v/>
      </c>
      <c r="L52" s="148" t="str">
        <f t="shared" ca="1" si="59"/>
        <v/>
      </c>
      <c r="M52" s="148" t="str">
        <f t="shared" ca="1" si="59"/>
        <v/>
      </c>
      <c r="N52" s="148" t="str">
        <f t="shared" ca="1" si="59"/>
        <v/>
      </c>
      <c r="O52" s="148" t="str">
        <f t="shared" ca="1" si="59"/>
        <v/>
      </c>
      <c r="P52" s="148" t="str">
        <f t="shared" ca="1" si="59"/>
        <v/>
      </c>
      <c r="Q52" s="148" t="str">
        <f t="shared" ca="1" si="59"/>
        <v/>
      </c>
      <c r="R52" s="148" t="str">
        <f t="shared" ca="1" si="59"/>
        <v/>
      </c>
      <c r="S52" s="148" t="str">
        <f t="shared" ca="1" si="59"/>
        <v/>
      </c>
      <c r="T52" s="148" t="str">
        <f t="shared" ca="1" si="59"/>
        <v/>
      </c>
      <c r="U52" s="148" t="str">
        <f t="shared" ca="1" si="59"/>
        <v/>
      </c>
      <c r="V52" s="148" t="str">
        <f t="shared" ca="1" si="59"/>
        <v/>
      </c>
      <c r="W52" s="148" t="str">
        <f t="shared" ca="1" si="90"/>
        <v/>
      </c>
      <c r="X52" s="148" t="str">
        <f t="shared" ca="1" si="90"/>
        <v/>
      </c>
      <c r="Y52" s="148" t="str">
        <f t="shared" ca="1" si="90"/>
        <v/>
      </c>
      <c r="Z52" s="148" t="str">
        <f t="shared" ca="1" si="90"/>
        <v/>
      </c>
      <c r="AA52" s="148" t="str">
        <f t="shared" ca="1" si="90"/>
        <v/>
      </c>
      <c r="AB52" s="148" t="str">
        <f t="shared" ca="1" si="90"/>
        <v/>
      </c>
      <c r="AC52" s="148" t="str">
        <f t="shared" ca="1" si="90"/>
        <v/>
      </c>
      <c r="AD52" s="148" t="str">
        <f t="shared" ca="1" si="90"/>
        <v/>
      </c>
      <c r="AE52" s="148" t="str">
        <f t="shared" ca="1" si="90"/>
        <v/>
      </c>
      <c r="AF52" s="148" t="str">
        <f t="shared" ca="1" si="90"/>
        <v/>
      </c>
      <c r="AG52" s="148" t="str">
        <f t="shared" ca="1" si="90"/>
        <v/>
      </c>
      <c r="AH52" s="148" t="str">
        <f t="shared" ca="1" si="90"/>
        <v/>
      </c>
      <c r="AI52" s="148" t="str">
        <f t="shared" ca="1" si="90"/>
        <v/>
      </c>
      <c r="AJ52" s="148" t="str">
        <f t="shared" ca="1" si="90"/>
        <v/>
      </c>
      <c r="AK52" s="148"/>
      <c r="AL52" s="130"/>
      <c r="AM52" s="111">
        <f>VLOOKUP($E52,Plantilla!D:F,3,FALSE)</f>
        <v>1</v>
      </c>
      <c r="AN52" s="140">
        <f t="shared" ca="1" si="93"/>
        <v>0</v>
      </c>
      <c r="AO52" s="133">
        <f t="shared" ca="1" si="93"/>
        <v>0</v>
      </c>
      <c r="AP52" s="132">
        <f t="shared" ca="1" si="93"/>
        <v>0</v>
      </c>
      <c r="AQ52" s="133">
        <f t="shared" ca="1" si="93"/>
        <v>0</v>
      </c>
      <c r="AR52" s="132">
        <f t="shared" ca="1" si="93"/>
        <v>0</v>
      </c>
      <c r="AS52" s="133">
        <f t="shared" ca="1" si="93"/>
        <v>0</v>
      </c>
      <c r="AT52" s="132">
        <f t="shared" ca="1" si="93"/>
        <v>0</v>
      </c>
      <c r="AU52" s="133">
        <f t="shared" ca="1" si="93"/>
        <v>0</v>
      </c>
      <c r="AV52" s="132">
        <f t="shared" ca="1" si="93"/>
        <v>0</v>
      </c>
      <c r="AW52" s="133">
        <f t="shared" ca="1" si="93"/>
        <v>0</v>
      </c>
      <c r="AX52" s="132">
        <f t="shared" ca="1" si="94"/>
        <v>0</v>
      </c>
      <c r="AY52" s="133">
        <f t="shared" ca="1" si="94"/>
        <v>0</v>
      </c>
      <c r="AZ52" s="132">
        <f t="shared" ca="1" si="94"/>
        <v>0</v>
      </c>
      <c r="BA52" s="133">
        <f t="shared" ca="1" si="94"/>
        <v>0</v>
      </c>
      <c r="BB52" s="132">
        <f t="shared" ca="1" si="94"/>
        <v>0</v>
      </c>
      <c r="BC52" s="133">
        <f t="shared" ca="1" si="94"/>
        <v>0</v>
      </c>
      <c r="BD52" s="132">
        <f t="shared" ca="1" si="94"/>
        <v>0</v>
      </c>
      <c r="BE52" s="133">
        <f t="shared" ca="1" si="94"/>
        <v>0</v>
      </c>
      <c r="BF52" s="132">
        <f t="shared" ca="1" si="94"/>
        <v>0</v>
      </c>
      <c r="BG52" s="133">
        <f t="shared" ca="1" si="94"/>
        <v>0</v>
      </c>
      <c r="BH52" s="132">
        <f t="shared" ca="1" si="94"/>
        <v>0</v>
      </c>
      <c r="BI52" s="133">
        <f t="shared" ca="1" si="94"/>
        <v>0</v>
      </c>
      <c r="BJ52" s="132">
        <f t="shared" ca="1" si="94"/>
        <v>0</v>
      </c>
      <c r="BK52" s="110">
        <f ca="1">COUNTIF($G52:$AK52,"*N*")-BL52</f>
        <v>0</v>
      </c>
      <c r="BL52" s="110">
        <f ca="1">MEDIAN(CN52-42, 0, COUNTIF($G52:$AK52,"*N*"))</f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1"/>
        <v>0</v>
      </c>
      <c r="BP52" s="195">
        <f t="shared" ca="1" si="42"/>
        <v>0</v>
      </c>
      <c r="BQ52" s="149">
        <f t="shared" ca="1" si="60"/>
        <v>4</v>
      </c>
      <c r="BR52" s="137">
        <f t="shared" ca="1" si="61"/>
        <v>24</v>
      </c>
      <c r="BS52" s="136">
        <f t="shared" ca="1" si="62"/>
        <v>10</v>
      </c>
      <c r="BT52" s="137">
        <f t="shared" ca="1" si="63"/>
        <v>0</v>
      </c>
      <c r="BU52" s="136">
        <f t="shared" ca="1" si="64"/>
        <v>0</v>
      </c>
      <c r="BV52" s="137">
        <f t="shared" ca="1" si="65"/>
        <v>0</v>
      </c>
      <c r="BW52" s="136">
        <f t="shared" ca="1" si="66"/>
        <v>0</v>
      </c>
      <c r="BX52" s="137">
        <f t="shared" ca="1" si="67"/>
        <v>0</v>
      </c>
      <c r="BY52" s="136">
        <f t="shared" ca="1" si="68"/>
        <v>0</v>
      </c>
      <c r="BZ52" s="137">
        <f t="shared" ca="1" si="69"/>
        <v>0</v>
      </c>
      <c r="CA52" s="136">
        <f t="shared" ca="1" si="70"/>
        <v>0</v>
      </c>
      <c r="CB52" s="137">
        <f t="shared" ca="1" si="71"/>
        <v>0</v>
      </c>
      <c r="CC52" s="136">
        <f t="shared" ca="1" si="72"/>
        <v>0</v>
      </c>
      <c r="CD52" s="137">
        <f t="shared" ca="1" si="73"/>
        <v>0</v>
      </c>
      <c r="CE52" s="136">
        <f t="shared" ca="1" si="74"/>
        <v>0</v>
      </c>
      <c r="CF52" s="137">
        <f t="shared" ca="1" si="75"/>
        <v>0</v>
      </c>
      <c r="CG52" s="136">
        <f t="shared" ca="1" si="76"/>
        <v>0</v>
      </c>
      <c r="CH52" s="137">
        <f t="shared" ca="1" si="77"/>
        <v>0</v>
      </c>
      <c r="CI52" s="136">
        <f t="shared" ca="1" si="78"/>
        <v>0</v>
      </c>
      <c r="CJ52" s="137">
        <f t="shared" ca="1" si="79"/>
        <v>0</v>
      </c>
      <c r="CK52" s="136">
        <f t="shared" ca="1" si="80"/>
        <v>0</v>
      </c>
      <c r="CL52" s="137">
        <f t="shared" ca="1" si="81"/>
        <v>0</v>
      </c>
      <c r="CM52" s="136">
        <f t="shared" ca="1" si="82"/>
        <v>0</v>
      </c>
      <c r="CN52" s="110">
        <f ca="1">COUNTIF($G52:$AK52,"*N*")+INDEX(INDIRECT(CN$1),MATCH($E52,INDIRECT($BQ$2)))</f>
        <v>10</v>
      </c>
      <c r="CO52" s="110">
        <f t="shared" ca="1" si="83"/>
        <v>196</v>
      </c>
      <c r="CP52" s="110">
        <f t="shared" ca="1" si="84"/>
        <v>100</v>
      </c>
      <c r="CQ52" s="198">
        <f t="shared" ca="1" si="85"/>
        <v>126.99999999999999</v>
      </c>
      <c r="CR52" s="199">
        <f t="shared" ca="1" si="86"/>
        <v>323</v>
      </c>
      <c r="CS52" s="215">
        <f ca="1">MEDIAN(0,EOMONTH($G$6,0)-$G$6+1,EOMONTH($G$6,0)-$G$6+1-COUNTBLANK(G52:AK52)+DATEDIF(G$6,AI$6,"m")+DATEDIF(G$6,AJ$6,"m")++DATEDIF(G$6,AK$6,"m"))</f>
        <v>0</v>
      </c>
      <c r="CT52" s="216">
        <f ca="1">COUNTIF(G52:AK52,"V")</f>
        <v>0</v>
      </c>
      <c r="CU52" s="217">
        <f ca="1">INDEX(INDIRECT(CU$1),MATCH($E52,INDIRECT($BQ$2))) + (CS52*30)/[1]PATRÓN!$N$4 - CT52</f>
        <v>3.3287671232876712</v>
      </c>
      <c r="CV52" s="217">
        <f ca="1">(CS52*6)/PATRÓN!$N$4</f>
        <v>0</v>
      </c>
      <c r="CW52" s="216">
        <f ca="1">COUNTIF($G52:$AK52,CONCATENATE("*;",TEXT(CELL("contenido",CW$5),"00"))) +COUNTIF($G52:$AK52,CONCATENATE("*;",TEXT(CELL("contenido",CW$5),"00"),";*")) +COUNTIF($G52:$AK52,CONCATENATE(TEXT(CELL("contenido",CW$5),"00"),";*")) +COUNTIF($G52:$AK52,TEXT(CELL("contenido",CW$5),"00"))</f>
        <v>0</v>
      </c>
      <c r="CX52" s="219">
        <f ca="1">COUNTIFS(G52:AK52,"D",G$3:AK$3,"1")+COUNTIFS(G52:AK52,"Dm;Tm*",G$3:AK$3,"1")+COUNTIFS(G52:AK52,"D;*",G$3:AK$3,"1")+COUNTIFS(G52:AK52,"D",G$5:AK$5,"D")+COUNTIFS(G52:AK52,"Dm;Tm*",G$5:AK$5,"D")+COUNTIFS(G52:AK52,"D;*",G$5:AK$5,"D")</f>
        <v>0</v>
      </c>
      <c r="CY52" s="230">
        <f t="shared" ca="1" si="47"/>
        <v>0</v>
      </c>
      <c r="CZ52" s="227">
        <f ca="1">(PATRÓN!$A$5*(CS52-CT52))/(PATRÓN!$N$4-30)*AM52</f>
        <v>0</v>
      </c>
      <c r="DA52" s="211">
        <f t="shared" ca="1" si="87"/>
        <v>0</v>
      </c>
      <c r="DB52" s="211">
        <f t="shared" ca="1" si="48"/>
        <v>362.82089552238813</v>
      </c>
      <c r="DC52" s="212">
        <f t="shared" ca="1" si="88"/>
        <v>-39.820895522388128</v>
      </c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46</v>
      </c>
      <c r="C53" s="62">
        <f>Plantilla!F52</f>
        <v>1</v>
      </c>
      <c r="D53" s="68">
        <f>Plantilla!C52</f>
        <v>0</v>
      </c>
      <c r="E53" s="67">
        <v>46</v>
      </c>
      <c r="F53" s="357" t="s">
        <v>238</v>
      </c>
      <c r="G53" s="148" t="str">
        <f t="shared" ca="1" si="59"/>
        <v/>
      </c>
      <c r="H53" s="148" t="str">
        <f t="shared" ca="1" si="59"/>
        <v/>
      </c>
      <c r="I53" s="148" t="str">
        <f t="shared" ca="1" si="59"/>
        <v/>
      </c>
      <c r="J53" s="148" t="str">
        <f t="shared" ca="1" si="59"/>
        <v/>
      </c>
      <c r="K53" s="148" t="str">
        <f t="shared" ca="1" si="59"/>
        <v/>
      </c>
      <c r="L53" s="148" t="str">
        <f t="shared" ca="1" si="59"/>
        <v/>
      </c>
      <c r="M53" s="148" t="str">
        <f t="shared" ca="1" si="59"/>
        <v/>
      </c>
      <c r="N53" s="148" t="str">
        <f t="shared" ca="1" si="59"/>
        <v/>
      </c>
      <c r="O53" s="148" t="str">
        <f t="shared" ca="1" si="59"/>
        <v/>
      </c>
      <c r="P53" s="148" t="str">
        <f t="shared" ca="1" si="59"/>
        <v/>
      </c>
      <c r="Q53" s="148" t="str">
        <f t="shared" ca="1" si="59"/>
        <v/>
      </c>
      <c r="R53" s="148" t="str">
        <f t="shared" ca="1" si="59"/>
        <v/>
      </c>
      <c r="S53" s="148" t="str">
        <f t="shared" ca="1" si="59"/>
        <v/>
      </c>
      <c r="T53" s="148" t="str">
        <f t="shared" ca="1" si="59"/>
        <v/>
      </c>
      <c r="U53" s="148" t="str">
        <f t="shared" ca="1" si="59"/>
        <v/>
      </c>
      <c r="V53" s="148" t="str">
        <f t="shared" ca="1" si="59"/>
        <v/>
      </c>
      <c r="W53" s="148" t="str">
        <f t="shared" ca="1" si="90"/>
        <v/>
      </c>
      <c r="X53" s="148" t="str">
        <f t="shared" ca="1" si="90"/>
        <v/>
      </c>
      <c r="Y53" s="148" t="str">
        <f t="shared" ca="1" si="90"/>
        <v/>
      </c>
      <c r="Z53" s="148" t="str">
        <f t="shared" ca="1" si="90"/>
        <v/>
      </c>
      <c r="AA53" s="148" t="str">
        <f t="shared" ca="1" si="90"/>
        <v/>
      </c>
      <c r="AB53" s="148" t="str">
        <f t="shared" ca="1" si="90"/>
        <v/>
      </c>
      <c r="AC53" s="148" t="str">
        <f t="shared" ca="1" si="90"/>
        <v/>
      </c>
      <c r="AD53" s="148" t="str">
        <f t="shared" ca="1" si="90"/>
        <v/>
      </c>
      <c r="AE53" s="148" t="str">
        <f t="shared" ca="1" si="90"/>
        <v/>
      </c>
      <c r="AF53" s="148" t="str">
        <f t="shared" ca="1" si="90"/>
        <v/>
      </c>
      <c r="AG53" s="148" t="str">
        <f t="shared" ca="1" si="90"/>
        <v/>
      </c>
      <c r="AH53" s="148" t="str">
        <f t="shared" ca="1" si="90"/>
        <v/>
      </c>
      <c r="AI53" s="148" t="str">
        <f t="shared" ca="1" si="90"/>
        <v/>
      </c>
      <c r="AJ53" s="148" t="str">
        <f t="shared" ca="1" si="90"/>
        <v/>
      </c>
      <c r="AK53" s="148"/>
      <c r="AL53" s="130"/>
      <c r="AM53" s="111">
        <f>VLOOKUP($E53,Plantilla!D:F,3,FALSE)</f>
        <v>1</v>
      </c>
      <c r="AN53" s="140">
        <f t="shared" ca="1" si="93"/>
        <v>0</v>
      </c>
      <c r="AO53" s="133">
        <f t="shared" ca="1" si="93"/>
        <v>0</v>
      </c>
      <c r="AP53" s="132">
        <f t="shared" ca="1" si="93"/>
        <v>0</v>
      </c>
      <c r="AQ53" s="133">
        <f t="shared" ca="1" si="93"/>
        <v>0</v>
      </c>
      <c r="AR53" s="132">
        <f t="shared" ca="1" si="93"/>
        <v>0</v>
      </c>
      <c r="AS53" s="133">
        <f t="shared" ca="1" si="93"/>
        <v>0</v>
      </c>
      <c r="AT53" s="132">
        <f t="shared" ca="1" si="93"/>
        <v>0</v>
      </c>
      <c r="AU53" s="133">
        <f t="shared" ca="1" si="93"/>
        <v>0</v>
      </c>
      <c r="AV53" s="132">
        <f t="shared" ca="1" si="93"/>
        <v>0</v>
      </c>
      <c r="AW53" s="133">
        <f t="shared" ca="1" si="93"/>
        <v>0</v>
      </c>
      <c r="AX53" s="132">
        <f t="shared" ca="1" si="94"/>
        <v>0</v>
      </c>
      <c r="AY53" s="133">
        <f t="shared" ca="1" si="94"/>
        <v>0</v>
      </c>
      <c r="AZ53" s="132">
        <f t="shared" ca="1" si="94"/>
        <v>0</v>
      </c>
      <c r="BA53" s="133">
        <f t="shared" ca="1" si="94"/>
        <v>0</v>
      </c>
      <c r="BB53" s="132">
        <f t="shared" ca="1" si="94"/>
        <v>0</v>
      </c>
      <c r="BC53" s="133">
        <f t="shared" ca="1" si="94"/>
        <v>0</v>
      </c>
      <c r="BD53" s="132">
        <f t="shared" ca="1" si="94"/>
        <v>0</v>
      </c>
      <c r="BE53" s="133">
        <f t="shared" ca="1" si="94"/>
        <v>0</v>
      </c>
      <c r="BF53" s="132">
        <f t="shared" ca="1" si="94"/>
        <v>0</v>
      </c>
      <c r="BG53" s="133">
        <f t="shared" ca="1" si="94"/>
        <v>0</v>
      </c>
      <c r="BH53" s="132">
        <f t="shared" ca="1" si="94"/>
        <v>0</v>
      </c>
      <c r="BI53" s="133">
        <f t="shared" ca="1" si="94"/>
        <v>0</v>
      </c>
      <c r="BJ53" s="132">
        <f t="shared" ca="1" si="94"/>
        <v>0</v>
      </c>
      <c r="BK53" s="110">
        <f ca="1">COUNTIF($G53:$AK53,"*N*")-BL53</f>
        <v>0</v>
      </c>
      <c r="BL53" s="110">
        <f ca="1">MEDIAN(CN53-42, 0, COUNTIF($G53:$AK53,"*N*"))</f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60"/>
        <v>2</v>
      </c>
      <c r="BR53" s="137">
        <f t="shared" ca="1" si="61"/>
        <v>20</v>
      </c>
      <c r="BS53" s="136">
        <f t="shared" ca="1" si="62"/>
        <v>10</v>
      </c>
      <c r="BT53" s="137">
        <f t="shared" ca="1" si="63"/>
        <v>0</v>
      </c>
      <c r="BU53" s="136">
        <f t="shared" ca="1" si="64"/>
        <v>0</v>
      </c>
      <c r="BV53" s="137">
        <f t="shared" ca="1" si="65"/>
        <v>0</v>
      </c>
      <c r="BW53" s="136">
        <f t="shared" ca="1" si="66"/>
        <v>0</v>
      </c>
      <c r="BX53" s="137">
        <f t="shared" ca="1" si="67"/>
        <v>0</v>
      </c>
      <c r="BY53" s="136">
        <f t="shared" ca="1" si="68"/>
        <v>0</v>
      </c>
      <c r="BZ53" s="137">
        <f t="shared" ca="1" si="69"/>
        <v>0</v>
      </c>
      <c r="CA53" s="136">
        <f t="shared" ca="1" si="70"/>
        <v>0</v>
      </c>
      <c r="CB53" s="137">
        <f t="shared" ca="1" si="71"/>
        <v>0</v>
      </c>
      <c r="CC53" s="136">
        <f t="shared" ca="1" si="72"/>
        <v>0</v>
      </c>
      <c r="CD53" s="137">
        <f t="shared" ca="1" si="73"/>
        <v>0</v>
      </c>
      <c r="CE53" s="136">
        <f t="shared" ca="1" si="74"/>
        <v>0</v>
      </c>
      <c r="CF53" s="137">
        <f t="shared" ca="1" si="75"/>
        <v>0</v>
      </c>
      <c r="CG53" s="136">
        <f t="shared" ca="1" si="76"/>
        <v>5</v>
      </c>
      <c r="CH53" s="137">
        <f t="shared" ca="1" si="77"/>
        <v>0</v>
      </c>
      <c r="CI53" s="136">
        <f t="shared" ca="1" si="78"/>
        <v>0</v>
      </c>
      <c r="CJ53" s="137">
        <f t="shared" ca="1" si="79"/>
        <v>0</v>
      </c>
      <c r="CK53" s="136">
        <f t="shared" ca="1" si="80"/>
        <v>0</v>
      </c>
      <c r="CL53" s="137">
        <f t="shared" ca="1" si="81"/>
        <v>0</v>
      </c>
      <c r="CM53" s="136">
        <f t="shared" ca="1" si="82"/>
        <v>0</v>
      </c>
      <c r="CN53" s="110">
        <f ca="1">COUNTIF($G53:$AK53,"*N*")+INDEX(INDIRECT(CN$1),MATCH($E53,INDIRECT($BQ$2)))</f>
        <v>10</v>
      </c>
      <c r="CO53" s="110">
        <f t="shared" ca="1" si="83"/>
        <v>191.5</v>
      </c>
      <c r="CP53" s="110">
        <f t="shared" ca="1" si="84"/>
        <v>100</v>
      </c>
      <c r="CQ53" s="198">
        <f t="shared" ca="1" si="85"/>
        <v>127</v>
      </c>
      <c r="CR53" s="199">
        <f t="shared" ca="1" si="86"/>
        <v>318.5</v>
      </c>
      <c r="CS53" s="215">
        <f ca="1">MEDIAN(0,EOMONTH($G$6,0)-$G$6+1,EOMONTH($G$6,0)-$G$6+1-COUNTBLANK(G53:AK53)+DATEDIF(G$6,AI$6,"m")+DATEDIF(G$6,AJ$6,"m")++DATEDIF(G$6,AK$6,"m"))</f>
        <v>0</v>
      </c>
      <c r="CT53" s="216">
        <f ca="1">COUNTIF(G53:AK53,"V")</f>
        <v>0</v>
      </c>
      <c r="CU53" s="217">
        <f ca="1">INDEX(INDIRECT(CU$1),MATCH($E53,INDIRECT($BQ$2))) + (CS53*30)/[1]PATRÓN!$N$4 - CT53</f>
        <v>4.0821917808219172</v>
      </c>
      <c r="CV53" s="217">
        <f ca="1">(CS53*6)/PATRÓN!$N$4</f>
        <v>0</v>
      </c>
      <c r="CW53" s="216">
        <f ca="1">COUNTIF($G53:$AK53,CONCATENATE("*;",TEXT(CELL("contenido",CW$5),"00"))) +COUNTIF($G53:$AK53,CONCATENATE("*;",TEXT(CELL("contenido",CW$5),"00"),";*")) +COUNTIF($G53:$AK53,CONCATENATE(TEXT(CELL("contenido",CW$5),"00"),";*")) +COUNTIF($G53:$AK53,TEXT(CELL("contenido",CW$5),"00"))</f>
        <v>0</v>
      </c>
      <c r="CX53" s="219">
        <f ca="1">COUNTIFS(G53:AK53,"D",G$3:AK$3,"1")+COUNTIFS(G53:AK53,"Dm;Tm*",G$3:AK$3,"1")+COUNTIFS(G53:AK53,"D;*",G$3:AK$3,"1")+COUNTIFS(G53:AK53,"D",G$5:AK$5,"D")+COUNTIFS(G53:AK53,"Dm;Tm*",G$5:AK$5,"D")+COUNTIFS(G53:AK53,"D;*",G$5:AK$5,"D")</f>
        <v>0</v>
      </c>
      <c r="CY53" s="230">
        <f t="shared" ca="1" si="47"/>
        <v>0</v>
      </c>
      <c r="CZ53" s="227">
        <f ca="1">(PATRÓN!$A$5*(CS53-CT53))/(PATRÓN!$N$4-30)*AM53</f>
        <v>0</v>
      </c>
      <c r="DA53" s="211">
        <f t="shared" ca="1" si="87"/>
        <v>0</v>
      </c>
      <c r="DB53" s="211">
        <f t="shared" ca="1" si="48"/>
        <v>353.01492537313436</v>
      </c>
      <c r="DC53" s="212">
        <f t="shared" ca="1" si="88"/>
        <v>-34.514925373134361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47</v>
      </c>
      <c r="C54" s="62">
        <f>Plantilla!F53</f>
        <v>1</v>
      </c>
      <c r="D54" s="68">
        <f>Plantilla!C53</f>
        <v>0</v>
      </c>
      <c r="E54" s="67">
        <v>47</v>
      </c>
      <c r="F54" s="270"/>
      <c r="G54" s="148" t="str">
        <f t="shared" ca="1" si="59"/>
        <v/>
      </c>
      <c r="H54" s="148" t="str">
        <f t="shared" ca="1" si="59"/>
        <v/>
      </c>
      <c r="I54" s="148" t="str">
        <f t="shared" ca="1" si="59"/>
        <v/>
      </c>
      <c r="J54" s="148" t="str">
        <f t="shared" ca="1" si="59"/>
        <v/>
      </c>
      <c r="K54" s="148" t="str">
        <f t="shared" ca="1" si="59"/>
        <v/>
      </c>
      <c r="L54" s="148" t="str">
        <f t="shared" ca="1" si="59"/>
        <v/>
      </c>
      <c r="M54" s="148" t="str">
        <f t="shared" ca="1" si="59"/>
        <v/>
      </c>
      <c r="N54" s="148" t="str">
        <f t="shared" ca="1" si="59"/>
        <v/>
      </c>
      <c r="O54" s="148" t="str">
        <f t="shared" ca="1" si="59"/>
        <v/>
      </c>
      <c r="P54" s="148" t="str">
        <f t="shared" ca="1" si="59"/>
        <v/>
      </c>
      <c r="Q54" s="148" t="str">
        <f t="shared" ca="1" si="59"/>
        <v/>
      </c>
      <c r="R54" s="148" t="str">
        <f t="shared" ca="1" si="59"/>
        <v/>
      </c>
      <c r="S54" s="148" t="str">
        <f t="shared" ca="1" si="59"/>
        <v/>
      </c>
      <c r="T54" s="148" t="str">
        <f t="shared" ca="1" si="59"/>
        <v/>
      </c>
      <c r="U54" s="148" t="str">
        <f t="shared" ref="G54:V60" ca="1" si="95">IF($B54&lt;&gt;0,INDIRECT(ADDRESS($B54+6,10+U$2,1,FALSE,"PATRÓN"),FALSE),"")</f>
        <v/>
      </c>
      <c r="V54" s="148" t="str">
        <f t="shared" ca="1" si="95"/>
        <v/>
      </c>
      <c r="W54" s="148" t="str">
        <f t="shared" ca="1" si="90"/>
        <v/>
      </c>
      <c r="X54" s="148" t="str">
        <f t="shared" ca="1" si="90"/>
        <v/>
      </c>
      <c r="Y54" s="148" t="str">
        <f t="shared" ca="1" si="90"/>
        <v/>
      </c>
      <c r="Z54" s="148" t="str">
        <f t="shared" ca="1" si="90"/>
        <v/>
      </c>
      <c r="AA54" s="148" t="str">
        <f t="shared" ca="1" si="90"/>
        <v/>
      </c>
      <c r="AB54" s="148" t="str">
        <f t="shared" ca="1" si="90"/>
        <v/>
      </c>
      <c r="AC54" s="148" t="str">
        <f t="shared" ca="1" si="90"/>
        <v/>
      </c>
      <c r="AD54" s="148" t="str">
        <f t="shared" ca="1" si="90"/>
        <v/>
      </c>
      <c r="AE54" s="148" t="str">
        <f t="shared" ca="1" si="90"/>
        <v/>
      </c>
      <c r="AF54" s="148" t="str">
        <f t="shared" ca="1" si="90"/>
        <v/>
      </c>
      <c r="AG54" s="148" t="str">
        <f t="shared" ca="1" si="90"/>
        <v/>
      </c>
      <c r="AH54" s="148" t="str">
        <f t="shared" ca="1" si="90"/>
        <v/>
      </c>
      <c r="AI54" s="148" t="str">
        <f t="shared" ca="1" si="90"/>
        <v/>
      </c>
      <c r="AJ54" s="148" t="str">
        <f t="shared" ca="1" si="90"/>
        <v/>
      </c>
      <c r="AK54" s="148"/>
      <c r="AL54" s="130"/>
      <c r="AM54" s="111">
        <f>VLOOKUP($E54,Plantilla!D:F,3,FALSE)</f>
        <v>1</v>
      </c>
      <c r="AN54" s="140">
        <f t="shared" ca="1" si="93"/>
        <v>0</v>
      </c>
      <c r="AO54" s="133">
        <f t="shared" ca="1" si="93"/>
        <v>0</v>
      </c>
      <c r="AP54" s="132">
        <f t="shared" ca="1" si="93"/>
        <v>0</v>
      </c>
      <c r="AQ54" s="133">
        <f t="shared" ca="1" si="93"/>
        <v>0</v>
      </c>
      <c r="AR54" s="132">
        <f t="shared" ca="1" si="93"/>
        <v>0</v>
      </c>
      <c r="AS54" s="133">
        <f t="shared" ca="1" si="93"/>
        <v>0</v>
      </c>
      <c r="AT54" s="132">
        <f t="shared" ca="1" si="93"/>
        <v>0</v>
      </c>
      <c r="AU54" s="133">
        <f t="shared" ca="1" si="93"/>
        <v>0</v>
      </c>
      <c r="AV54" s="132">
        <f t="shared" ca="1" si="93"/>
        <v>0</v>
      </c>
      <c r="AW54" s="133">
        <f t="shared" ca="1" si="93"/>
        <v>0</v>
      </c>
      <c r="AX54" s="132">
        <f t="shared" ca="1" si="94"/>
        <v>0</v>
      </c>
      <c r="AY54" s="133">
        <f t="shared" ca="1" si="94"/>
        <v>0</v>
      </c>
      <c r="AZ54" s="132">
        <f t="shared" ca="1" si="94"/>
        <v>0</v>
      </c>
      <c r="BA54" s="133">
        <f t="shared" ca="1" si="94"/>
        <v>0</v>
      </c>
      <c r="BB54" s="132">
        <f t="shared" ca="1" si="94"/>
        <v>0</v>
      </c>
      <c r="BC54" s="133">
        <f t="shared" ca="1" si="94"/>
        <v>0</v>
      </c>
      <c r="BD54" s="132">
        <f t="shared" ca="1" si="94"/>
        <v>0</v>
      </c>
      <c r="BE54" s="133">
        <f t="shared" ca="1" si="94"/>
        <v>0</v>
      </c>
      <c r="BF54" s="132">
        <f t="shared" ca="1" si="94"/>
        <v>0</v>
      </c>
      <c r="BG54" s="133">
        <f t="shared" ca="1" si="94"/>
        <v>0</v>
      </c>
      <c r="BH54" s="132">
        <f t="shared" ca="1" si="94"/>
        <v>0</v>
      </c>
      <c r="BI54" s="133">
        <f t="shared" ca="1" si="94"/>
        <v>0</v>
      </c>
      <c r="BJ54" s="132">
        <f t="shared" ca="1" si="94"/>
        <v>0</v>
      </c>
      <c r="BK54" s="110">
        <f ca="1">COUNTIF($G54:$AK54,"*N*")-BL54</f>
        <v>0</v>
      </c>
      <c r="BL54" s="110">
        <f ca="1">MEDIAN(CN54-42, 0, COUNTIF($G54:$AK54,"*N*"))</f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60"/>
        <v>0</v>
      </c>
      <c r="BR54" s="137">
        <f t="shared" ca="1" si="61"/>
        <v>11</v>
      </c>
      <c r="BS54" s="136">
        <f t="shared" ca="1" si="62"/>
        <v>7</v>
      </c>
      <c r="BT54" s="137">
        <f t="shared" ca="1" si="63"/>
        <v>0</v>
      </c>
      <c r="BU54" s="136">
        <f t="shared" ca="1" si="64"/>
        <v>0</v>
      </c>
      <c r="BV54" s="137">
        <f t="shared" ca="1" si="65"/>
        <v>0</v>
      </c>
      <c r="BW54" s="136">
        <f t="shared" ca="1" si="66"/>
        <v>0</v>
      </c>
      <c r="BX54" s="137">
        <f t="shared" ca="1" si="67"/>
        <v>0</v>
      </c>
      <c r="BY54" s="136">
        <f t="shared" ca="1" si="68"/>
        <v>0</v>
      </c>
      <c r="BZ54" s="137">
        <f t="shared" ca="1" si="69"/>
        <v>0</v>
      </c>
      <c r="CA54" s="136">
        <f t="shared" ca="1" si="70"/>
        <v>0</v>
      </c>
      <c r="CB54" s="137">
        <f t="shared" ca="1" si="71"/>
        <v>0</v>
      </c>
      <c r="CC54" s="136">
        <f t="shared" ca="1" si="72"/>
        <v>0</v>
      </c>
      <c r="CD54" s="137">
        <f t="shared" ca="1" si="73"/>
        <v>41</v>
      </c>
      <c r="CE54" s="136">
        <f t="shared" ca="1" si="74"/>
        <v>0</v>
      </c>
      <c r="CF54" s="137">
        <f t="shared" ca="1" si="75"/>
        <v>0</v>
      </c>
      <c r="CG54" s="136">
        <f t="shared" ca="1" si="76"/>
        <v>0</v>
      </c>
      <c r="CH54" s="137">
        <f t="shared" ca="1" si="77"/>
        <v>0</v>
      </c>
      <c r="CI54" s="136">
        <f t="shared" ca="1" si="78"/>
        <v>0</v>
      </c>
      <c r="CJ54" s="137">
        <f t="shared" ca="1" si="79"/>
        <v>0</v>
      </c>
      <c r="CK54" s="136">
        <f t="shared" ca="1" si="80"/>
        <v>0</v>
      </c>
      <c r="CL54" s="137">
        <f t="shared" ca="1" si="81"/>
        <v>0</v>
      </c>
      <c r="CM54" s="136">
        <f t="shared" ca="1" si="82"/>
        <v>0</v>
      </c>
      <c r="CN54" s="110">
        <f ca="1">COUNTIF($G54:$AK54,"*N*")+INDEX(INDIRECT(CN$1),MATCH($E54,INDIRECT($BQ$2)))</f>
        <v>8</v>
      </c>
      <c r="CO54" s="110">
        <f t="shared" ca="1" si="83"/>
        <v>281.18</v>
      </c>
      <c r="CP54" s="110">
        <f t="shared" ca="1" si="84"/>
        <v>70</v>
      </c>
      <c r="CQ54" s="198">
        <f t="shared" ca="1" si="85"/>
        <v>88.9</v>
      </c>
      <c r="CR54" s="199">
        <f t="shared" ca="1" si="86"/>
        <v>370.08</v>
      </c>
      <c r="CS54" s="215">
        <f ca="1">MEDIAN(0,EOMONTH($G$6,0)-$G$6+1,EOMONTH($G$6,0)-$G$6+1-COUNTBLANK(G54:AK54)+DATEDIF(G$6,AI$6,"m")+DATEDIF(G$6,AJ$6,"m")++DATEDIF(G$6,AK$6,"m"))</f>
        <v>0</v>
      </c>
      <c r="CT54" s="216">
        <f ca="1">COUNTIF(G54:AK54,"V")</f>
        <v>0</v>
      </c>
      <c r="CU54" s="217">
        <f ca="1">INDEX(INDIRECT(CU$1),MATCH($E54,INDIRECT($BQ$2))) + (CS54*30)/[1]PATRÓN!$N$4 - CT54</f>
        <v>6.0821917808219172</v>
      </c>
      <c r="CV54" s="217">
        <f ca="1">(CS54*6)/PATRÓN!$N$4</f>
        <v>0</v>
      </c>
      <c r="CW54" s="216">
        <f ca="1">COUNTIF($G54:$AK54,CONCATENATE("*;",TEXT(CELL("contenido",CW$5),"00"))) +COUNTIF($G54:$AK54,CONCATENATE("*;",TEXT(CELL("contenido",CW$5),"00"),";*")) +COUNTIF($G54:$AK54,CONCATENATE(TEXT(CELL("contenido",CW$5),"00"),";*")) +COUNTIF($G54:$AK54,TEXT(CELL("contenido",CW$5),"00"))</f>
        <v>0</v>
      </c>
      <c r="CX54" s="219">
        <f ca="1">COUNTIFS(G54:AK54,"D",G$3:AK$3,"1")+COUNTIFS(G54:AK54,"Dm;Tm*",G$3:AK$3,"1")+COUNTIFS(G54:AK54,"D;*",G$3:AK$3,"1")+COUNTIFS(G54:AK54,"D",G$5:AK$5,"D")+COUNTIFS(G54:AK54,"Dm;Tm*",G$5:AK$5,"D")+COUNTIFS(G54:AK54,"D;*",G$5:AK$5,"D")</f>
        <v>0</v>
      </c>
      <c r="CY54" s="230">
        <f t="shared" ca="1" si="47"/>
        <v>0</v>
      </c>
      <c r="CZ54" s="227">
        <f ca="1">(PATRÓN!$A$5*(CS54-CT54))/(PATRÓN!$N$4-30)*AM54</f>
        <v>0</v>
      </c>
      <c r="DA54" s="211">
        <f t="shared" ca="1" si="87"/>
        <v>0</v>
      </c>
      <c r="DB54" s="211">
        <f t="shared" ca="1" si="48"/>
        <v>362.82089552238801</v>
      </c>
      <c r="DC54" s="212">
        <f t="shared" ca="1" si="88"/>
        <v>7.2591044776119702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48</v>
      </c>
      <c r="C55" s="62">
        <f>Plantilla!F54</f>
        <v>1</v>
      </c>
      <c r="D55" s="68">
        <f>Plantilla!C54</f>
        <v>0</v>
      </c>
      <c r="E55" s="67">
        <v>48</v>
      </c>
      <c r="F55" s="270"/>
      <c r="G55" s="148" t="str">
        <f t="shared" ref="G55:V55" ca="1" si="96">IF($B55&lt;&gt;0,INDIRECT(ADDRESS($B55+6,10+G$2,1,FALSE,"PATRÓN"),FALSE),"")</f>
        <v/>
      </c>
      <c r="H55" s="148" t="str">
        <f t="shared" ca="1" si="96"/>
        <v/>
      </c>
      <c r="I55" s="148" t="str">
        <f t="shared" ca="1" si="96"/>
        <v/>
      </c>
      <c r="J55" s="148" t="str">
        <f t="shared" ca="1" si="96"/>
        <v/>
      </c>
      <c r="K55" s="148" t="str">
        <f t="shared" ca="1" si="96"/>
        <v/>
      </c>
      <c r="L55" s="148" t="str">
        <f t="shared" ca="1" si="96"/>
        <v/>
      </c>
      <c r="M55" s="148" t="str">
        <f t="shared" ca="1" si="96"/>
        <v/>
      </c>
      <c r="N55" s="148" t="str">
        <f t="shared" ca="1" si="96"/>
        <v/>
      </c>
      <c r="O55" s="148" t="str">
        <f t="shared" ca="1" si="96"/>
        <v/>
      </c>
      <c r="P55" s="148" t="str">
        <f t="shared" ca="1" si="96"/>
        <v/>
      </c>
      <c r="Q55" s="148" t="str">
        <f t="shared" ca="1" si="96"/>
        <v/>
      </c>
      <c r="R55" s="148" t="str">
        <f t="shared" ca="1" si="96"/>
        <v/>
      </c>
      <c r="S55" s="148" t="str">
        <f t="shared" ca="1" si="96"/>
        <v/>
      </c>
      <c r="T55" s="148" t="str">
        <f t="shared" ca="1" si="96"/>
        <v/>
      </c>
      <c r="U55" s="148" t="str">
        <f t="shared" ca="1" si="96"/>
        <v/>
      </c>
      <c r="V55" s="148" t="str">
        <f t="shared" ca="1" si="96"/>
        <v/>
      </c>
      <c r="W55" s="148" t="str">
        <f t="shared" ca="1" si="90"/>
        <v/>
      </c>
      <c r="X55" s="148" t="str">
        <f t="shared" ca="1" si="90"/>
        <v/>
      </c>
      <c r="Y55" s="148" t="str">
        <f t="shared" ca="1" si="90"/>
        <v/>
      </c>
      <c r="Z55" s="148" t="str">
        <f t="shared" ca="1" si="90"/>
        <v/>
      </c>
      <c r="AA55" s="148" t="str">
        <f t="shared" ca="1" si="90"/>
        <v/>
      </c>
      <c r="AB55" s="148" t="str">
        <f t="shared" ca="1" si="90"/>
        <v/>
      </c>
      <c r="AC55" s="148" t="str">
        <f t="shared" ca="1" si="90"/>
        <v/>
      </c>
      <c r="AD55" s="148" t="str">
        <f t="shared" ca="1" si="90"/>
        <v/>
      </c>
      <c r="AE55" s="148" t="str">
        <f t="shared" ca="1" si="90"/>
        <v/>
      </c>
      <c r="AF55" s="148" t="str">
        <f t="shared" ca="1" si="90"/>
        <v/>
      </c>
      <c r="AG55" s="148" t="str">
        <f t="shared" ca="1" si="90"/>
        <v/>
      </c>
      <c r="AH55" s="148" t="str">
        <f t="shared" ca="1" si="90"/>
        <v/>
      </c>
      <c r="AI55" s="148" t="str">
        <f t="shared" ca="1" si="90"/>
        <v/>
      </c>
      <c r="AJ55" s="148" t="str">
        <f t="shared" ca="1" si="90"/>
        <v/>
      </c>
      <c r="AK55" s="148"/>
      <c r="AL55" s="130"/>
      <c r="AM55" s="111">
        <f>VLOOKUP($E55,Plantilla!D:F,3,FALSE)</f>
        <v>1</v>
      </c>
      <c r="AN55" s="140">
        <f t="shared" ref="AN55:BC61" ca="1" si="97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97"/>
        <v>0</v>
      </c>
      <c r="AP55" s="132">
        <f t="shared" ca="1" si="97"/>
        <v>0</v>
      </c>
      <c r="AQ55" s="133">
        <f t="shared" ca="1" si="97"/>
        <v>0</v>
      </c>
      <c r="AR55" s="132">
        <f t="shared" ca="1" si="97"/>
        <v>0</v>
      </c>
      <c r="AS55" s="133">
        <f t="shared" ca="1" si="97"/>
        <v>0</v>
      </c>
      <c r="AT55" s="132">
        <f t="shared" ca="1" si="97"/>
        <v>0</v>
      </c>
      <c r="AU55" s="133">
        <f t="shared" ca="1" si="97"/>
        <v>0</v>
      </c>
      <c r="AV55" s="132">
        <f t="shared" ca="1" si="97"/>
        <v>0</v>
      </c>
      <c r="AW55" s="133">
        <f t="shared" ca="1" si="97"/>
        <v>0</v>
      </c>
      <c r="AX55" s="132">
        <f t="shared" ca="1" si="97"/>
        <v>0</v>
      </c>
      <c r="AY55" s="133">
        <f t="shared" ca="1" si="97"/>
        <v>0</v>
      </c>
      <c r="AZ55" s="132">
        <f t="shared" ca="1" si="97"/>
        <v>0</v>
      </c>
      <c r="BA55" s="133">
        <f t="shared" ca="1" si="97"/>
        <v>0</v>
      </c>
      <c r="BB55" s="132">
        <f t="shared" ca="1" si="97"/>
        <v>0</v>
      </c>
      <c r="BC55" s="133">
        <f t="shared" ca="1" si="97"/>
        <v>0</v>
      </c>
      <c r="BD55" s="132">
        <f t="shared" ca="1" si="56"/>
        <v>0</v>
      </c>
      <c r="BE55" s="133">
        <f t="shared" ref="BE55:BE61" ca="1" si="98">COUNTIF($G55:$AK55,CONCATENATE("*;",TEXT(CELL("contenido",BE$5),"00"))) +COUNTIF($G55:$AK55,CONCATENATE("*;",TEXT(CELL("contenido",BE$5),"00"),";*")) +COUNTIF($G55:$AK55,CONCATENATE(";*",TEXT(CELL("contenido",BE$5),"00"))) +COUNTIF($G55:$AK55,TEXT(CELL("contenido",BE$5),"00"))</f>
        <v>0</v>
      </c>
      <c r="BF55" s="132">
        <f t="shared" ca="1" si="52"/>
        <v>0</v>
      </c>
      <c r="BG55" s="133">
        <f t="shared" ca="1" si="52"/>
        <v>0</v>
      </c>
      <c r="BH55" s="132">
        <f t="shared" ca="1" si="57"/>
        <v>0</v>
      </c>
      <c r="BI55" s="133">
        <f t="shared" ca="1" si="5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60"/>
        <v>1</v>
      </c>
      <c r="BR55" s="137">
        <f t="shared" ca="1" si="61"/>
        <v>35</v>
      </c>
      <c r="BS55" s="136">
        <f t="shared" ca="1" si="62"/>
        <v>10</v>
      </c>
      <c r="BT55" s="137">
        <f t="shared" ca="1" si="63"/>
        <v>0</v>
      </c>
      <c r="BU55" s="136">
        <f t="shared" ca="1" si="64"/>
        <v>0</v>
      </c>
      <c r="BV55" s="137">
        <f t="shared" ca="1" si="65"/>
        <v>0</v>
      </c>
      <c r="BW55" s="136">
        <f t="shared" ca="1" si="66"/>
        <v>0</v>
      </c>
      <c r="BX55" s="137">
        <f t="shared" ca="1" si="67"/>
        <v>0</v>
      </c>
      <c r="BY55" s="136">
        <f t="shared" ca="1" si="68"/>
        <v>0</v>
      </c>
      <c r="BZ55" s="137">
        <f t="shared" ca="1" si="69"/>
        <v>0</v>
      </c>
      <c r="CA55" s="136">
        <f t="shared" ca="1" si="70"/>
        <v>0</v>
      </c>
      <c r="CB55" s="137">
        <f t="shared" ca="1" si="71"/>
        <v>0</v>
      </c>
      <c r="CC55" s="136">
        <f t="shared" ca="1" si="72"/>
        <v>0</v>
      </c>
      <c r="CD55" s="137">
        <f t="shared" ca="1" si="73"/>
        <v>0</v>
      </c>
      <c r="CE55" s="136">
        <f t="shared" ca="1" si="74"/>
        <v>0</v>
      </c>
      <c r="CF55" s="137">
        <f t="shared" ca="1" si="75"/>
        <v>0</v>
      </c>
      <c r="CG55" s="136">
        <f t="shared" ca="1" si="76"/>
        <v>0</v>
      </c>
      <c r="CH55" s="137">
        <f t="shared" ca="1" si="77"/>
        <v>0</v>
      </c>
      <c r="CI55" s="136">
        <f t="shared" ca="1" si="78"/>
        <v>0</v>
      </c>
      <c r="CJ55" s="137">
        <f t="shared" ca="1" si="79"/>
        <v>0</v>
      </c>
      <c r="CK55" s="136">
        <f t="shared" ca="1" si="80"/>
        <v>0</v>
      </c>
      <c r="CL55" s="137">
        <f t="shared" ca="1" si="81"/>
        <v>0</v>
      </c>
      <c r="CM55" s="136">
        <f t="shared" ca="1" si="82"/>
        <v>0</v>
      </c>
      <c r="CN55" s="110">
        <f t="shared" ca="1" si="43"/>
        <v>10</v>
      </c>
      <c r="CO55" s="110">
        <f t="shared" ca="1" si="83"/>
        <v>252</v>
      </c>
      <c r="CP55" s="110">
        <f t="shared" ca="1" si="84"/>
        <v>100</v>
      </c>
      <c r="CQ55" s="198">
        <f t="shared" ca="1" si="85"/>
        <v>127</v>
      </c>
      <c r="CR55" s="199">
        <f t="shared" ca="1" si="86"/>
        <v>386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6.1506849315068486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7"/>
        <v>0</v>
      </c>
      <c r="DB55" s="211">
        <f t="shared" ca="1" si="48"/>
        <v>421.65671641791039</v>
      </c>
      <c r="DC55" s="212">
        <f t="shared" ca="1" si="88"/>
        <v>-35.656716417910388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49</v>
      </c>
      <c r="C56" s="62">
        <f>Plantilla!F55</f>
        <v>1</v>
      </c>
      <c r="D56" s="68">
        <f>Plantilla!C55</f>
        <v>0</v>
      </c>
      <c r="E56" s="67">
        <v>49</v>
      </c>
      <c r="F56" s="270"/>
      <c r="G56" s="148" t="str">
        <f t="shared" ca="1" si="95"/>
        <v/>
      </c>
      <c r="H56" s="148" t="str">
        <f t="shared" ca="1" si="95"/>
        <v/>
      </c>
      <c r="I56" s="148" t="str">
        <f t="shared" ca="1" si="95"/>
        <v/>
      </c>
      <c r="J56" s="148" t="str">
        <f t="shared" ca="1" si="95"/>
        <v/>
      </c>
      <c r="K56" s="148" t="str">
        <f t="shared" ca="1" si="95"/>
        <v/>
      </c>
      <c r="L56" s="148" t="str">
        <f t="shared" ca="1" si="95"/>
        <v/>
      </c>
      <c r="M56" s="148" t="str">
        <f t="shared" ca="1" si="95"/>
        <v/>
      </c>
      <c r="N56" s="148" t="str">
        <f t="shared" ca="1" si="95"/>
        <v/>
      </c>
      <c r="O56" s="148" t="str">
        <f t="shared" ca="1" si="95"/>
        <v/>
      </c>
      <c r="P56" s="148" t="str">
        <f t="shared" ca="1" si="95"/>
        <v/>
      </c>
      <c r="Q56" s="148" t="str">
        <f t="shared" ca="1" si="95"/>
        <v/>
      </c>
      <c r="R56" s="148" t="str">
        <f t="shared" ca="1" si="95"/>
        <v/>
      </c>
      <c r="S56" s="148" t="str">
        <f t="shared" ca="1" si="95"/>
        <v/>
      </c>
      <c r="T56" s="148" t="str">
        <f t="shared" ca="1" si="95"/>
        <v/>
      </c>
      <c r="U56" s="148" t="str">
        <f t="shared" ca="1" si="95"/>
        <v/>
      </c>
      <c r="V56" s="148" t="str">
        <f t="shared" ca="1" si="95"/>
        <v/>
      </c>
      <c r="W56" s="148" t="str">
        <f t="shared" ca="1" si="90"/>
        <v/>
      </c>
      <c r="X56" s="148" t="str">
        <f t="shared" ca="1" si="90"/>
        <v/>
      </c>
      <c r="Y56" s="148" t="str">
        <f t="shared" ca="1" si="90"/>
        <v/>
      </c>
      <c r="Z56" s="148" t="str">
        <f t="shared" ca="1" si="90"/>
        <v/>
      </c>
      <c r="AA56" s="148" t="str">
        <f t="shared" ca="1" si="90"/>
        <v/>
      </c>
      <c r="AB56" s="148" t="str">
        <f t="shared" ca="1" si="90"/>
        <v/>
      </c>
      <c r="AC56" s="148" t="str">
        <f t="shared" ca="1" si="90"/>
        <v/>
      </c>
      <c r="AD56" s="148" t="str">
        <f t="shared" ca="1" si="90"/>
        <v/>
      </c>
      <c r="AE56" s="148" t="str">
        <f t="shared" ca="1" si="90"/>
        <v/>
      </c>
      <c r="AF56" s="148" t="str">
        <f t="shared" ca="1" si="90"/>
        <v/>
      </c>
      <c r="AG56" s="148" t="str">
        <f t="shared" ca="1" si="90"/>
        <v/>
      </c>
      <c r="AH56" s="148" t="str">
        <f t="shared" ca="1" si="90"/>
        <v/>
      </c>
      <c r="AI56" s="148" t="str">
        <f t="shared" ca="1" si="90"/>
        <v/>
      </c>
      <c r="AJ56" s="148" t="str">
        <f t="shared" ca="1" si="90"/>
        <v/>
      </c>
      <c r="AK56" s="148"/>
      <c r="AL56" s="130"/>
      <c r="AM56" s="111">
        <f>VLOOKUP($E56,Plantilla!D:F,3,FALSE)</f>
        <v>1</v>
      </c>
      <c r="AN56" s="140">
        <f t="shared" ca="1" si="97"/>
        <v>0</v>
      </c>
      <c r="AO56" s="133">
        <f t="shared" ca="1" si="97"/>
        <v>0</v>
      </c>
      <c r="AP56" s="132">
        <f t="shared" ca="1" si="97"/>
        <v>0</v>
      </c>
      <c r="AQ56" s="133">
        <f t="shared" ca="1" si="97"/>
        <v>0</v>
      </c>
      <c r="AR56" s="132">
        <f t="shared" ca="1" si="97"/>
        <v>0</v>
      </c>
      <c r="AS56" s="133">
        <f t="shared" ca="1" si="97"/>
        <v>0</v>
      </c>
      <c r="AT56" s="132">
        <f t="shared" ca="1" si="97"/>
        <v>0</v>
      </c>
      <c r="AU56" s="133">
        <f t="shared" ca="1" si="97"/>
        <v>0</v>
      </c>
      <c r="AV56" s="132">
        <f t="shared" ca="1" si="97"/>
        <v>0</v>
      </c>
      <c r="AW56" s="133">
        <f t="shared" ca="1" si="97"/>
        <v>0</v>
      </c>
      <c r="AX56" s="132">
        <f t="shared" ca="1" si="97"/>
        <v>0</v>
      </c>
      <c r="AY56" s="133">
        <f t="shared" ca="1" si="97"/>
        <v>0</v>
      </c>
      <c r="AZ56" s="132">
        <f t="shared" ca="1" si="97"/>
        <v>0</v>
      </c>
      <c r="BA56" s="133">
        <f t="shared" ca="1" si="97"/>
        <v>0</v>
      </c>
      <c r="BB56" s="132">
        <f t="shared" ca="1" si="97"/>
        <v>0</v>
      </c>
      <c r="BC56" s="133">
        <f t="shared" ca="1" si="97"/>
        <v>0</v>
      </c>
      <c r="BD56" s="132">
        <f t="shared" ca="1" si="56"/>
        <v>0</v>
      </c>
      <c r="BE56" s="133">
        <f t="shared" ca="1" si="98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60"/>
        <v>3</v>
      </c>
      <c r="BR56" s="137">
        <f t="shared" ca="1" si="61"/>
        <v>5</v>
      </c>
      <c r="BS56" s="136">
        <f t="shared" ca="1" si="62"/>
        <v>8</v>
      </c>
      <c r="BT56" s="137">
        <f t="shared" ca="1" si="63"/>
        <v>0</v>
      </c>
      <c r="BU56" s="136">
        <f t="shared" ca="1" si="64"/>
        <v>0</v>
      </c>
      <c r="BV56" s="137">
        <f t="shared" ca="1" si="65"/>
        <v>0</v>
      </c>
      <c r="BW56" s="136">
        <f t="shared" ca="1" si="66"/>
        <v>0</v>
      </c>
      <c r="BX56" s="137">
        <f t="shared" ca="1" si="67"/>
        <v>0</v>
      </c>
      <c r="BY56" s="136">
        <f t="shared" ca="1" si="68"/>
        <v>1</v>
      </c>
      <c r="BZ56" s="137">
        <f t="shared" ca="1" si="69"/>
        <v>0</v>
      </c>
      <c r="CA56" s="136">
        <f t="shared" ca="1" si="70"/>
        <v>0</v>
      </c>
      <c r="CB56" s="137">
        <f t="shared" ca="1" si="71"/>
        <v>0</v>
      </c>
      <c r="CC56" s="136">
        <f t="shared" ca="1" si="72"/>
        <v>0</v>
      </c>
      <c r="CD56" s="137">
        <f t="shared" ca="1" si="73"/>
        <v>22</v>
      </c>
      <c r="CE56" s="136">
        <f t="shared" ca="1" si="74"/>
        <v>0</v>
      </c>
      <c r="CF56" s="137">
        <f t="shared" ca="1" si="75"/>
        <v>0</v>
      </c>
      <c r="CG56" s="136">
        <f t="shared" ca="1" si="76"/>
        <v>0</v>
      </c>
      <c r="CH56" s="137">
        <f t="shared" ca="1" si="77"/>
        <v>0</v>
      </c>
      <c r="CI56" s="136">
        <f t="shared" ca="1" si="78"/>
        <v>0</v>
      </c>
      <c r="CJ56" s="137">
        <f t="shared" ca="1" si="79"/>
        <v>0</v>
      </c>
      <c r="CK56" s="136">
        <f t="shared" ca="1" si="80"/>
        <v>0</v>
      </c>
      <c r="CL56" s="137">
        <f t="shared" ca="1" si="81"/>
        <v>0</v>
      </c>
      <c r="CM56" s="136">
        <f t="shared" ca="1" si="82"/>
        <v>0</v>
      </c>
      <c r="CN56" s="110">
        <f t="shared" ca="1" si="43"/>
        <v>8</v>
      </c>
      <c r="CO56" s="110">
        <f t="shared" ca="1" si="83"/>
        <v>172.56</v>
      </c>
      <c r="CP56" s="110">
        <f t="shared" ca="1" si="84"/>
        <v>80</v>
      </c>
      <c r="CQ56" s="198">
        <f t="shared" ca="1" si="85"/>
        <v>101.6</v>
      </c>
      <c r="CR56" s="199">
        <f t="shared" ca="1" si="86"/>
        <v>281.15999999999997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4.0136986301369859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7"/>
        <v>0</v>
      </c>
      <c r="DB56" s="211">
        <f t="shared" ca="1" si="48"/>
        <v>294.17910447761199</v>
      </c>
      <c r="DC56" s="212">
        <f t="shared" ca="1" si="88"/>
        <v>-13.019104477612018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50</v>
      </c>
      <c r="C57" s="62">
        <f>Plantilla!F56</f>
        <v>1</v>
      </c>
      <c r="D57" s="68">
        <f>Plantilla!C56</f>
        <v>0</v>
      </c>
      <c r="E57" s="67">
        <v>50</v>
      </c>
      <c r="F57" s="270"/>
      <c r="G57" s="148" t="str">
        <f t="shared" ca="1" si="95"/>
        <v/>
      </c>
      <c r="H57" s="148" t="str">
        <f t="shared" ca="1" si="95"/>
        <v/>
      </c>
      <c r="I57" s="148" t="str">
        <f t="shared" ca="1" si="95"/>
        <v/>
      </c>
      <c r="J57" s="148" t="str">
        <f t="shared" ca="1" si="95"/>
        <v/>
      </c>
      <c r="K57" s="148" t="str">
        <f t="shared" ca="1" si="95"/>
        <v/>
      </c>
      <c r="L57" s="148" t="str">
        <f t="shared" ca="1" si="95"/>
        <v/>
      </c>
      <c r="M57" s="148" t="str">
        <f t="shared" ca="1" si="95"/>
        <v/>
      </c>
      <c r="N57" s="148" t="str">
        <f t="shared" ca="1" si="95"/>
        <v/>
      </c>
      <c r="O57" s="148" t="str">
        <f t="shared" ca="1" si="95"/>
        <v/>
      </c>
      <c r="P57" s="148" t="str">
        <f t="shared" ca="1" si="95"/>
        <v/>
      </c>
      <c r="Q57" s="148" t="str">
        <f t="shared" ca="1" si="95"/>
        <v/>
      </c>
      <c r="R57" s="148" t="str">
        <f t="shared" ca="1" si="95"/>
        <v/>
      </c>
      <c r="S57" s="148" t="str">
        <f t="shared" ca="1" si="95"/>
        <v/>
      </c>
      <c r="T57" s="148" t="str">
        <f t="shared" ca="1" si="95"/>
        <v/>
      </c>
      <c r="U57" s="148" t="str">
        <f t="shared" ca="1" si="95"/>
        <v/>
      </c>
      <c r="V57" s="148" t="str">
        <f t="shared" ca="1" si="95"/>
        <v/>
      </c>
      <c r="W57" s="148" t="str">
        <f t="shared" ca="1" si="90"/>
        <v/>
      </c>
      <c r="X57" s="148" t="str">
        <f t="shared" ca="1" si="90"/>
        <v/>
      </c>
      <c r="Y57" s="148" t="str">
        <f t="shared" ca="1" si="90"/>
        <v/>
      </c>
      <c r="Z57" s="148" t="str">
        <f t="shared" ca="1" si="90"/>
        <v/>
      </c>
      <c r="AA57" s="148" t="str">
        <f t="shared" ca="1" si="90"/>
        <v/>
      </c>
      <c r="AB57" s="148" t="str">
        <f t="shared" ca="1" si="90"/>
        <v/>
      </c>
      <c r="AC57" s="148" t="str">
        <f t="shared" ca="1" si="90"/>
        <v/>
      </c>
      <c r="AD57" s="148" t="str">
        <f t="shared" ca="1" si="90"/>
        <v/>
      </c>
      <c r="AE57" s="148" t="str">
        <f t="shared" ca="1" si="90"/>
        <v/>
      </c>
      <c r="AF57" s="148" t="str">
        <f t="shared" ca="1" si="90"/>
        <v/>
      </c>
      <c r="AG57" s="148" t="str">
        <f t="shared" ca="1" si="90"/>
        <v/>
      </c>
      <c r="AH57" s="148" t="str">
        <f t="shared" ca="1" si="90"/>
        <v/>
      </c>
      <c r="AI57" s="148" t="str">
        <f t="shared" ca="1" si="90"/>
        <v/>
      </c>
      <c r="AJ57" s="148" t="str">
        <f t="shared" ca="1" si="90"/>
        <v/>
      </c>
      <c r="AK57" s="148"/>
      <c r="AL57" s="130"/>
      <c r="AM57" s="111">
        <f>VLOOKUP($E57,Plantilla!D:F,3,FALSE)</f>
        <v>1</v>
      </c>
      <c r="AN57" s="140">
        <f t="shared" ca="1" si="97"/>
        <v>0</v>
      </c>
      <c r="AO57" s="133">
        <f t="shared" ca="1" si="97"/>
        <v>0</v>
      </c>
      <c r="AP57" s="132">
        <f t="shared" ca="1" si="97"/>
        <v>0</v>
      </c>
      <c r="AQ57" s="133">
        <f t="shared" ca="1" si="97"/>
        <v>0</v>
      </c>
      <c r="AR57" s="132">
        <f t="shared" ca="1" si="97"/>
        <v>0</v>
      </c>
      <c r="AS57" s="133">
        <f t="shared" ca="1" si="97"/>
        <v>0</v>
      </c>
      <c r="AT57" s="132">
        <f t="shared" ca="1" si="97"/>
        <v>0</v>
      </c>
      <c r="AU57" s="133">
        <f t="shared" ca="1" si="97"/>
        <v>0</v>
      </c>
      <c r="AV57" s="132">
        <f t="shared" ca="1" si="97"/>
        <v>0</v>
      </c>
      <c r="AW57" s="133">
        <f t="shared" ca="1" si="97"/>
        <v>0</v>
      </c>
      <c r="AX57" s="132">
        <f t="shared" ca="1" si="97"/>
        <v>0</v>
      </c>
      <c r="AY57" s="133">
        <f t="shared" ca="1" si="97"/>
        <v>0</v>
      </c>
      <c r="AZ57" s="132">
        <f t="shared" ca="1" si="97"/>
        <v>0</v>
      </c>
      <c r="BA57" s="133">
        <f t="shared" ca="1" si="97"/>
        <v>0</v>
      </c>
      <c r="BB57" s="132">
        <f t="shared" ca="1" si="97"/>
        <v>0</v>
      </c>
      <c r="BC57" s="133">
        <f t="shared" ca="1" si="97"/>
        <v>0</v>
      </c>
      <c r="BD57" s="132">
        <f t="shared" ca="1" si="56"/>
        <v>0</v>
      </c>
      <c r="BE57" s="133">
        <f t="shared" ca="1" si="98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60"/>
        <v>0</v>
      </c>
      <c r="BR57" s="137">
        <f t="shared" ca="1" si="61"/>
        <v>14</v>
      </c>
      <c r="BS57" s="136">
        <f t="shared" ca="1" si="62"/>
        <v>6</v>
      </c>
      <c r="BT57" s="137">
        <f t="shared" ca="1" si="63"/>
        <v>0</v>
      </c>
      <c r="BU57" s="136">
        <f t="shared" ca="1" si="64"/>
        <v>0</v>
      </c>
      <c r="BV57" s="137">
        <f t="shared" ca="1" si="65"/>
        <v>0</v>
      </c>
      <c r="BW57" s="136">
        <f t="shared" ca="1" si="66"/>
        <v>0</v>
      </c>
      <c r="BX57" s="137">
        <f t="shared" ca="1" si="67"/>
        <v>0</v>
      </c>
      <c r="BY57" s="136">
        <f t="shared" ca="1" si="68"/>
        <v>0</v>
      </c>
      <c r="BZ57" s="137">
        <f t="shared" ca="1" si="69"/>
        <v>0</v>
      </c>
      <c r="CA57" s="136">
        <f t="shared" ca="1" si="70"/>
        <v>0</v>
      </c>
      <c r="CB57" s="137">
        <f t="shared" ca="1" si="71"/>
        <v>0</v>
      </c>
      <c r="CC57" s="136">
        <f t="shared" ca="1" si="72"/>
        <v>0</v>
      </c>
      <c r="CD57" s="137">
        <f t="shared" ca="1" si="73"/>
        <v>0</v>
      </c>
      <c r="CE57" s="136">
        <f t="shared" ca="1" si="74"/>
        <v>0</v>
      </c>
      <c r="CF57" s="137">
        <f t="shared" ca="1" si="75"/>
        <v>0</v>
      </c>
      <c r="CG57" s="136">
        <f t="shared" ca="1" si="76"/>
        <v>0</v>
      </c>
      <c r="CH57" s="137">
        <f t="shared" ca="1" si="77"/>
        <v>0</v>
      </c>
      <c r="CI57" s="136">
        <f t="shared" ca="1" si="78"/>
        <v>0</v>
      </c>
      <c r="CJ57" s="137">
        <f t="shared" ca="1" si="79"/>
        <v>0</v>
      </c>
      <c r="CK57" s="136">
        <f t="shared" ca="1" si="80"/>
        <v>0</v>
      </c>
      <c r="CL57" s="137">
        <f t="shared" ca="1" si="81"/>
        <v>0</v>
      </c>
      <c r="CM57" s="136">
        <f t="shared" ca="1" si="82"/>
        <v>0</v>
      </c>
      <c r="CN57" s="110">
        <f t="shared" ca="1" si="43"/>
        <v>6</v>
      </c>
      <c r="CO57" s="110">
        <f t="shared" ca="1" si="83"/>
        <v>98</v>
      </c>
      <c r="CP57" s="110">
        <f t="shared" ca="1" si="84"/>
        <v>60</v>
      </c>
      <c r="CQ57" s="198">
        <f t="shared" ca="1" si="85"/>
        <v>76.199999999999989</v>
      </c>
      <c r="CR57" s="199">
        <f t="shared" ca="1" si="86"/>
        <v>188.2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1.6164383561643834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7"/>
        <v>0</v>
      </c>
      <c r="DB57" s="211">
        <f t="shared" ca="1" si="48"/>
        <v>205.92537313432837</v>
      </c>
      <c r="DC57" s="212">
        <f t="shared" ca="1" si="88"/>
        <v>-17.725373134328379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51</v>
      </c>
      <c r="C58" s="62">
        <f>Plantilla!F57</f>
        <v>1</v>
      </c>
      <c r="D58" s="68">
        <f>Plantilla!C57</f>
        <v>0</v>
      </c>
      <c r="E58" s="67">
        <v>51</v>
      </c>
      <c r="F58" s="270"/>
      <c r="G58" s="148" t="str">
        <f t="shared" ca="1" si="95"/>
        <v/>
      </c>
      <c r="H58" s="148" t="str">
        <f t="shared" ca="1" si="95"/>
        <v/>
      </c>
      <c r="I58" s="148" t="str">
        <f t="shared" ca="1" si="95"/>
        <v/>
      </c>
      <c r="J58" s="148" t="str">
        <f t="shared" ca="1" si="95"/>
        <v/>
      </c>
      <c r="K58" s="148" t="str">
        <f t="shared" ca="1" si="95"/>
        <v/>
      </c>
      <c r="L58" s="148" t="str">
        <f t="shared" ca="1" si="95"/>
        <v/>
      </c>
      <c r="M58" s="148" t="str">
        <f t="shared" ca="1" si="95"/>
        <v/>
      </c>
      <c r="N58" s="148" t="str">
        <f t="shared" ca="1" si="95"/>
        <v/>
      </c>
      <c r="O58" s="148" t="str">
        <f t="shared" ca="1" si="95"/>
        <v/>
      </c>
      <c r="P58" s="148" t="str">
        <f t="shared" ca="1" si="95"/>
        <v/>
      </c>
      <c r="Q58" s="148" t="str">
        <f t="shared" ca="1" si="95"/>
        <v/>
      </c>
      <c r="R58" s="148" t="str">
        <f t="shared" ca="1" si="95"/>
        <v/>
      </c>
      <c r="S58" s="148" t="str">
        <f t="shared" ca="1" si="95"/>
        <v/>
      </c>
      <c r="T58" s="148" t="str">
        <f t="shared" ca="1" si="95"/>
        <v/>
      </c>
      <c r="U58" s="148" t="str">
        <f t="shared" ca="1" si="95"/>
        <v/>
      </c>
      <c r="V58" s="148" t="str">
        <f t="shared" ca="1" si="95"/>
        <v/>
      </c>
      <c r="W58" s="148" t="str">
        <f t="shared" ca="1" si="90"/>
        <v/>
      </c>
      <c r="X58" s="148" t="str">
        <f t="shared" ca="1" si="90"/>
        <v/>
      </c>
      <c r="Y58" s="148" t="str">
        <f t="shared" ca="1" si="90"/>
        <v/>
      </c>
      <c r="Z58" s="148" t="str">
        <f t="shared" ca="1" si="90"/>
        <v/>
      </c>
      <c r="AA58" s="148" t="str">
        <f t="shared" ca="1" si="90"/>
        <v/>
      </c>
      <c r="AB58" s="148" t="str">
        <f t="shared" ca="1" si="90"/>
        <v/>
      </c>
      <c r="AC58" s="148" t="str">
        <f t="shared" ca="1" si="90"/>
        <v/>
      </c>
      <c r="AD58" s="148" t="str">
        <f t="shared" ca="1" si="90"/>
        <v/>
      </c>
      <c r="AE58" s="148" t="str">
        <f t="shared" ca="1" si="90"/>
        <v/>
      </c>
      <c r="AF58" s="148" t="str">
        <f t="shared" ca="1" si="90"/>
        <v/>
      </c>
      <c r="AG58" s="148" t="str">
        <f t="shared" ca="1" si="90"/>
        <v/>
      </c>
      <c r="AH58" s="148" t="str">
        <f t="shared" ca="1" si="90"/>
        <v/>
      </c>
      <c r="AI58" s="148" t="str">
        <f t="shared" ca="1" si="90"/>
        <v/>
      </c>
      <c r="AJ58" s="148" t="str">
        <f t="shared" ca="1" si="90"/>
        <v/>
      </c>
      <c r="AK58" s="148"/>
      <c r="AL58" s="130"/>
      <c r="AM58" s="111">
        <f>VLOOKUP($E58,Plantilla!D:F,3,FALSE)</f>
        <v>1</v>
      </c>
      <c r="AN58" s="140">
        <f t="shared" ca="1" si="97"/>
        <v>0</v>
      </c>
      <c r="AO58" s="133">
        <f t="shared" ca="1" si="97"/>
        <v>0</v>
      </c>
      <c r="AP58" s="132">
        <f t="shared" ca="1" si="97"/>
        <v>0</v>
      </c>
      <c r="AQ58" s="133">
        <f t="shared" ca="1" si="97"/>
        <v>0</v>
      </c>
      <c r="AR58" s="132">
        <f t="shared" ca="1" si="97"/>
        <v>0</v>
      </c>
      <c r="AS58" s="133">
        <f t="shared" ca="1" si="97"/>
        <v>0</v>
      </c>
      <c r="AT58" s="132">
        <f t="shared" ca="1" si="97"/>
        <v>0</v>
      </c>
      <c r="AU58" s="133">
        <f t="shared" ca="1" si="97"/>
        <v>0</v>
      </c>
      <c r="AV58" s="132">
        <f t="shared" ca="1" si="97"/>
        <v>0</v>
      </c>
      <c r="AW58" s="133">
        <f t="shared" ca="1" si="97"/>
        <v>0</v>
      </c>
      <c r="AX58" s="132">
        <f t="shared" ca="1" si="97"/>
        <v>0</v>
      </c>
      <c r="AY58" s="133">
        <f t="shared" ca="1" si="97"/>
        <v>0</v>
      </c>
      <c r="AZ58" s="132">
        <f t="shared" ca="1" si="97"/>
        <v>0</v>
      </c>
      <c r="BA58" s="133">
        <f t="shared" ca="1" si="97"/>
        <v>0</v>
      </c>
      <c r="BB58" s="132">
        <f t="shared" ca="1" si="97"/>
        <v>0</v>
      </c>
      <c r="BC58" s="133">
        <f t="shared" ca="1" si="97"/>
        <v>0</v>
      </c>
      <c r="BD58" s="132">
        <f t="shared" ca="1" si="56"/>
        <v>0</v>
      </c>
      <c r="BE58" s="133">
        <f t="shared" ca="1" si="98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60"/>
        <v>0</v>
      </c>
      <c r="BR58" s="137">
        <f t="shared" ca="1" si="61"/>
        <v>7</v>
      </c>
      <c r="BS58" s="136">
        <f t="shared" ca="1" si="62"/>
        <v>5</v>
      </c>
      <c r="BT58" s="137">
        <f t="shared" ca="1" si="63"/>
        <v>0</v>
      </c>
      <c r="BU58" s="136">
        <f t="shared" ca="1" si="64"/>
        <v>0</v>
      </c>
      <c r="BV58" s="137">
        <f t="shared" ca="1" si="65"/>
        <v>0</v>
      </c>
      <c r="BW58" s="136">
        <f t="shared" ca="1" si="66"/>
        <v>0</v>
      </c>
      <c r="BX58" s="137">
        <f t="shared" ca="1" si="67"/>
        <v>0</v>
      </c>
      <c r="BY58" s="136">
        <f t="shared" ca="1" si="68"/>
        <v>5</v>
      </c>
      <c r="BZ58" s="137">
        <f t="shared" ca="1" si="69"/>
        <v>0</v>
      </c>
      <c r="CA58" s="136">
        <f t="shared" ca="1" si="70"/>
        <v>0</v>
      </c>
      <c r="CB58" s="137">
        <f t="shared" ca="1" si="71"/>
        <v>0</v>
      </c>
      <c r="CC58" s="136">
        <f t="shared" ca="1" si="72"/>
        <v>0</v>
      </c>
      <c r="CD58" s="137">
        <f t="shared" ca="1" si="73"/>
        <v>0</v>
      </c>
      <c r="CE58" s="136">
        <f t="shared" ca="1" si="74"/>
        <v>0</v>
      </c>
      <c r="CF58" s="137">
        <f t="shared" ca="1" si="75"/>
        <v>0</v>
      </c>
      <c r="CG58" s="136">
        <f t="shared" ca="1" si="76"/>
        <v>0</v>
      </c>
      <c r="CH58" s="137">
        <f t="shared" ca="1" si="77"/>
        <v>0</v>
      </c>
      <c r="CI58" s="136">
        <f t="shared" ca="1" si="78"/>
        <v>0</v>
      </c>
      <c r="CJ58" s="137">
        <f t="shared" ca="1" si="79"/>
        <v>0</v>
      </c>
      <c r="CK58" s="136">
        <f t="shared" ca="1" si="80"/>
        <v>0</v>
      </c>
      <c r="CL58" s="137">
        <f t="shared" ca="1" si="81"/>
        <v>0</v>
      </c>
      <c r="CM58" s="136">
        <f t="shared" ca="1" si="82"/>
        <v>0</v>
      </c>
      <c r="CN58" s="110">
        <f t="shared" ca="1" si="43"/>
        <v>5</v>
      </c>
      <c r="CO58" s="110">
        <f t="shared" ca="1" si="83"/>
        <v>84</v>
      </c>
      <c r="CP58" s="110">
        <f t="shared" ca="1" si="84"/>
        <v>50</v>
      </c>
      <c r="CQ58" s="198">
        <f t="shared" ca="1" si="85"/>
        <v>63.5</v>
      </c>
      <c r="CR58" s="199">
        <f t="shared" ca="1" si="86"/>
        <v>147.5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1.3698630136986303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7"/>
        <v>0</v>
      </c>
      <c r="DB58" s="211">
        <f t="shared" ca="1" si="48"/>
        <v>191.21641791044777</v>
      </c>
      <c r="DC58" s="212">
        <f t="shared" ca="1" si="88"/>
        <v>-43.716417910447774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52</v>
      </c>
      <c r="C59" s="62">
        <f>Plantilla!F58</f>
        <v>1</v>
      </c>
      <c r="D59" s="68">
        <f>Plantilla!C58</f>
        <v>0</v>
      </c>
      <c r="E59" s="67">
        <v>52</v>
      </c>
      <c r="F59" s="270"/>
      <c r="G59" s="148" t="str">
        <f t="shared" ca="1" si="95"/>
        <v/>
      </c>
      <c r="H59" s="148" t="str">
        <f t="shared" ca="1" si="95"/>
        <v/>
      </c>
      <c r="I59" s="148" t="str">
        <f t="shared" ca="1" si="95"/>
        <v/>
      </c>
      <c r="J59" s="148" t="str">
        <f t="shared" ca="1" si="95"/>
        <v/>
      </c>
      <c r="K59" s="148" t="str">
        <f t="shared" ca="1" si="95"/>
        <v/>
      </c>
      <c r="L59" s="148" t="str">
        <f t="shared" ca="1" si="95"/>
        <v/>
      </c>
      <c r="M59" s="148" t="str">
        <f t="shared" ca="1" si="95"/>
        <v/>
      </c>
      <c r="N59" s="148" t="str">
        <f t="shared" ca="1" si="95"/>
        <v/>
      </c>
      <c r="O59" s="148" t="str">
        <f t="shared" ca="1" si="95"/>
        <v/>
      </c>
      <c r="P59" s="148" t="str">
        <f t="shared" ca="1" si="95"/>
        <v/>
      </c>
      <c r="Q59" s="148" t="str">
        <f t="shared" ca="1" si="95"/>
        <v/>
      </c>
      <c r="R59" s="148" t="str">
        <f t="shared" ca="1" si="95"/>
        <v/>
      </c>
      <c r="S59" s="148" t="str">
        <f t="shared" ca="1" si="95"/>
        <v/>
      </c>
      <c r="T59" s="148" t="str">
        <f t="shared" ca="1" si="95"/>
        <v/>
      </c>
      <c r="U59" s="148" t="str">
        <f t="shared" ca="1" si="95"/>
        <v/>
      </c>
      <c r="V59" s="148" t="str">
        <f t="shared" ca="1" si="95"/>
        <v/>
      </c>
      <c r="W59" s="148" t="str">
        <f t="shared" ca="1" si="90"/>
        <v/>
      </c>
      <c r="X59" s="148" t="str">
        <f t="shared" ca="1" si="90"/>
        <v/>
      </c>
      <c r="Y59" s="148" t="str">
        <f t="shared" ca="1" si="90"/>
        <v/>
      </c>
      <c r="Z59" s="148" t="str">
        <f t="shared" ca="1" si="90"/>
        <v/>
      </c>
      <c r="AA59" s="148" t="str">
        <f t="shared" ca="1" si="90"/>
        <v/>
      </c>
      <c r="AB59" s="148" t="str">
        <f t="shared" ca="1" si="90"/>
        <v/>
      </c>
      <c r="AC59" s="148" t="str">
        <f t="shared" ca="1" si="90"/>
        <v/>
      </c>
      <c r="AD59" s="148" t="str">
        <f t="shared" ca="1" si="90"/>
        <v/>
      </c>
      <c r="AE59" s="148" t="str">
        <f t="shared" ca="1" si="90"/>
        <v/>
      </c>
      <c r="AF59" s="148" t="str">
        <f t="shared" ca="1" si="90"/>
        <v/>
      </c>
      <c r="AG59" s="148" t="str">
        <f t="shared" ca="1" si="90"/>
        <v/>
      </c>
      <c r="AH59" s="148" t="str">
        <f t="shared" ca="1" si="90"/>
        <v/>
      </c>
      <c r="AI59" s="148" t="str">
        <f t="shared" ca="1" si="90"/>
        <v/>
      </c>
      <c r="AJ59" s="148" t="str">
        <f t="shared" ca="1" si="90"/>
        <v/>
      </c>
      <c r="AK59" s="148"/>
      <c r="AL59" s="130"/>
      <c r="AM59" s="111">
        <f>VLOOKUP($E59,Plantilla!D:F,3,FALSE)</f>
        <v>1</v>
      </c>
      <c r="AN59" s="140">
        <f t="shared" ca="1" si="97"/>
        <v>0</v>
      </c>
      <c r="AO59" s="133">
        <f t="shared" ca="1" si="97"/>
        <v>0</v>
      </c>
      <c r="AP59" s="132">
        <f t="shared" ca="1" si="97"/>
        <v>0</v>
      </c>
      <c r="AQ59" s="133">
        <f t="shared" ca="1" si="97"/>
        <v>0</v>
      </c>
      <c r="AR59" s="132">
        <f t="shared" ca="1" si="97"/>
        <v>0</v>
      </c>
      <c r="AS59" s="133">
        <f t="shared" ca="1" si="97"/>
        <v>0</v>
      </c>
      <c r="AT59" s="132">
        <f t="shared" ca="1" si="97"/>
        <v>0</v>
      </c>
      <c r="AU59" s="133">
        <f t="shared" ca="1" si="97"/>
        <v>0</v>
      </c>
      <c r="AV59" s="132">
        <f t="shared" ca="1" si="97"/>
        <v>0</v>
      </c>
      <c r="AW59" s="133">
        <f t="shared" ca="1" si="97"/>
        <v>0</v>
      </c>
      <c r="AX59" s="132">
        <f t="shared" ca="1" si="97"/>
        <v>0</v>
      </c>
      <c r="AY59" s="133">
        <f t="shared" ca="1" si="97"/>
        <v>0</v>
      </c>
      <c r="AZ59" s="132">
        <f t="shared" ca="1" si="97"/>
        <v>0</v>
      </c>
      <c r="BA59" s="133">
        <f t="shared" ca="1" si="97"/>
        <v>0</v>
      </c>
      <c r="BB59" s="132">
        <f t="shared" ca="1" si="97"/>
        <v>0</v>
      </c>
      <c r="BC59" s="133">
        <f t="shared" ca="1" si="97"/>
        <v>0</v>
      </c>
      <c r="BD59" s="132">
        <f t="shared" ca="1" si="56"/>
        <v>0</v>
      </c>
      <c r="BE59" s="133">
        <f t="shared" ca="1" si="98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60"/>
        <v>0</v>
      </c>
      <c r="BR59" s="137">
        <f t="shared" ca="1" si="61"/>
        <v>7</v>
      </c>
      <c r="BS59" s="136">
        <f t="shared" ca="1" si="62"/>
        <v>3</v>
      </c>
      <c r="BT59" s="137">
        <f t="shared" ca="1" si="63"/>
        <v>0</v>
      </c>
      <c r="BU59" s="136">
        <f t="shared" ca="1" si="64"/>
        <v>0</v>
      </c>
      <c r="BV59" s="137">
        <f t="shared" ca="1" si="65"/>
        <v>0</v>
      </c>
      <c r="BW59" s="136">
        <f t="shared" ca="1" si="66"/>
        <v>0</v>
      </c>
      <c r="BX59" s="137">
        <f t="shared" ca="1" si="67"/>
        <v>0</v>
      </c>
      <c r="BY59" s="136">
        <f t="shared" ca="1" si="68"/>
        <v>3</v>
      </c>
      <c r="BZ59" s="137">
        <f t="shared" ca="1" si="69"/>
        <v>0</v>
      </c>
      <c r="CA59" s="136">
        <f t="shared" ca="1" si="70"/>
        <v>0</v>
      </c>
      <c r="CB59" s="137">
        <f t="shared" ca="1" si="71"/>
        <v>0</v>
      </c>
      <c r="CC59" s="136">
        <f t="shared" ca="1" si="72"/>
        <v>0</v>
      </c>
      <c r="CD59" s="137">
        <f t="shared" ca="1" si="73"/>
        <v>0</v>
      </c>
      <c r="CE59" s="136">
        <f t="shared" ca="1" si="74"/>
        <v>0</v>
      </c>
      <c r="CF59" s="137">
        <f t="shared" ca="1" si="75"/>
        <v>0</v>
      </c>
      <c r="CG59" s="136">
        <f t="shared" ca="1" si="76"/>
        <v>0</v>
      </c>
      <c r="CH59" s="137">
        <f t="shared" ca="1" si="77"/>
        <v>0</v>
      </c>
      <c r="CI59" s="136">
        <f t="shared" ca="1" si="78"/>
        <v>0</v>
      </c>
      <c r="CJ59" s="137">
        <f t="shared" ca="1" si="79"/>
        <v>0</v>
      </c>
      <c r="CK59" s="136">
        <f t="shared" ca="1" si="80"/>
        <v>0</v>
      </c>
      <c r="CL59" s="137">
        <f t="shared" ca="1" si="81"/>
        <v>0</v>
      </c>
      <c r="CM59" s="136">
        <f t="shared" ca="1" si="82"/>
        <v>0</v>
      </c>
      <c r="CN59" s="110">
        <f t="shared" ca="1" si="43"/>
        <v>3</v>
      </c>
      <c r="CO59" s="110">
        <f t="shared" ca="1" si="83"/>
        <v>70</v>
      </c>
      <c r="CP59" s="110">
        <f t="shared" ca="1" si="84"/>
        <v>30</v>
      </c>
      <c r="CQ59" s="198">
        <f t="shared" ca="1" si="85"/>
        <v>38.099999999999994</v>
      </c>
      <c r="CR59" s="199">
        <f t="shared" ca="1" si="86"/>
        <v>108.1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2.7123287671232879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7"/>
        <v>0</v>
      </c>
      <c r="DB59" s="211">
        <f t="shared" ca="1" si="48"/>
        <v>161.79850746268656</v>
      </c>
      <c r="DC59" s="212">
        <f t="shared" ca="1" si="88"/>
        <v>-53.698507462686564</v>
      </c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53</v>
      </c>
      <c r="C60" s="62">
        <f>Plantilla!F59</f>
        <v>1</v>
      </c>
      <c r="D60" s="68">
        <f>Plantilla!C59</f>
        <v>0</v>
      </c>
      <c r="E60" s="67">
        <v>53</v>
      </c>
      <c r="F60" s="270"/>
      <c r="G60" s="148" t="str">
        <f t="shared" ca="1" si="95"/>
        <v/>
      </c>
      <c r="H60" s="148" t="str">
        <f t="shared" ca="1" si="95"/>
        <v/>
      </c>
      <c r="I60" s="148" t="str">
        <f t="shared" ca="1" si="95"/>
        <v/>
      </c>
      <c r="J60" s="148" t="str">
        <f t="shared" ca="1" si="95"/>
        <v/>
      </c>
      <c r="K60" s="148" t="str">
        <f t="shared" ca="1" si="95"/>
        <v/>
      </c>
      <c r="L60" s="148" t="str">
        <f t="shared" ca="1" si="95"/>
        <v/>
      </c>
      <c r="M60" s="148" t="str">
        <f t="shared" ca="1" si="95"/>
        <v/>
      </c>
      <c r="N60" s="148" t="str">
        <f t="shared" ca="1" si="95"/>
        <v/>
      </c>
      <c r="O60" s="148" t="str">
        <f t="shared" ca="1" si="95"/>
        <v/>
      </c>
      <c r="P60" s="148" t="str">
        <f t="shared" ca="1" si="95"/>
        <v/>
      </c>
      <c r="Q60" s="148" t="str">
        <f t="shared" ca="1" si="95"/>
        <v/>
      </c>
      <c r="R60" s="148" t="str">
        <f t="shared" ca="1" si="95"/>
        <v/>
      </c>
      <c r="S60" s="148" t="str">
        <f t="shared" ca="1" si="95"/>
        <v/>
      </c>
      <c r="T60" s="148" t="str">
        <f t="shared" ca="1" si="95"/>
        <v/>
      </c>
      <c r="U60" s="148" t="str">
        <f t="shared" ca="1" si="95"/>
        <v/>
      </c>
      <c r="V60" s="148" t="str">
        <f t="shared" ca="1" si="95"/>
        <v/>
      </c>
      <c r="W60" s="148" t="str">
        <f t="shared" ca="1" si="90"/>
        <v/>
      </c>
      <c r="X60" s="148" t="str">
        <f t="shared" ca="1" si="90"/>
        <v/>
      </c>
      <c r="Y60" s="148" t="str">
        <f t="shared" ca="1" si="90"/>
        <v/>
      </c>
      <c r="Z60" s="148" t="str">
        <f t="shared" ref="Z60:AJ60" ca="1" si="99">IF($B60&lt;&gt;0,INDIRECT(ADDRESS($B60+6,10+Z$2,1,FALSE,"PATRÓN"),FALSE),"")</f>
        <v/>
      </c>
      <c r="AA60" s="148" t="str">
        <f t="shared" ca="1" si="99"/>
        <v/>
      </c>
      <c r="AB60" s="148" t="str">
        <f t="shared" ca="1" si="99"/>
        <v/>
      </c>
      <c r="AC60" s="148" t="str">
        <f t="shared" ca="1" si="99"/>
        <v/>
      </c>
      <c r="AD60" s="148" t="str">
        <f t="shared" ca="1" si="99"/>
        <v/>
      </c>
      <c r="AE60" s="148" t="str">
        <f t="shared" ca="1" si="99"/>
        <v/>
      </c>
      <c r="AF60" s="148" t="str">
        <f t="shared" ca="1" si="99"/>
        <v/>
      </c>
      <c r="AG60" s="148" t="str">
        <f t="shared" ca="1" si="99"/>
        <v/>
      </c>
      <c r="AH60" s="148" t="str">
        <f t="shared" ca="1" si="99"/>
        <v/>
      </c>
      <c r="AI60" s="148" t="str">
        <f t="shared" ca="1" si="99"/>
        <v/>
      </c>
      <c r="AJ60" s="148" t="str">
        <f t="shared" ca="1" si="99"/>
        <v/>
      </c>
      <c r="AK60" s="148"/>
      <c r="AL60" s="130"/>
      <c r="AM60" s="111">
        <f>VLOOKUP($E60,Plantilla!D:F,3,FALSE)</f>
        <v>1</v>
      </c>
      <c r="AN60" s="140">
        <f t="shared" ca="1" si="97"/>
        <v>0</v>
      </c>
      <c r="AO60" s="133">
        <f t="shared" ca="1" si="97"/>
        <v>0</v>
      </c>
      <c r="AP60" s="132">
        <f t="shared" ca="1" si="97"/>
        <v>0</v>
      </c>
      <c r="AQ60" s="133">
        <f t="shared" ca="1" si="97"/>
        <v>0</v>
      </c>
      <c r="AR60" s="132">
        <f t="shared" ca="1" si="97"/>
        <v>0</v>
      </c>
      <c r="AS60" s="133">
        <f t="shared" ca="1" si="97"/>
        <v>0</v>
      </c>
      <c r="AT60" s="132">
        <f t="shared" ca="1" si="97"/>
        <v>0</v>
      </c>
      <c r="AU60" s="133">
        <f t="shared" ca="1" si="97"/>
        <v>0</v>
      </c>
      <c r="AV60" s="132">
        <f t="shared" ca="1" si="97"/>
        <v>0</v>
      </c>
      <c r="AW60" s="133">
        <f t="shared" ca="1" si="97"/>
        <v>0</v>
      </c>
      <c r="AX60" s="132">
        <f t="shared" ca="1" si="97"/>
        <v>0</v>
      </c>
      <c r="AY60" s="133">
        <f t="shared" ca="1" si="97"/>
        <v>0</v>
      </c>
      <c r="AZ60" s="132">
        <f t="shared" ca="1" si="97"/>
        <v>0</v>
      </c>
      <c r="BA60" s="133">
        <f t="shared" ca="1" si="97"/>
        <v>0</v>
      </c>
      <c r="BB60" s="132">
        <f t="shared" ca="1" si="97"/>
        <v>0</v>
      </c>
      <c r="BC60" s="133">
        <f t="shared" ca="1" si="97"/>
        <v>0</v>
      </c>
      <c r="BD60" s="132">
        <f t="shared" ca="1" si="56"/>
        <v>0</v>
      </c>
      <c r="BE60" s="133">
        <f t="shared" ca="1" si="98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5">
        <f t="shared" ca="1" si="42"/>
        <v>0</v>
      </c>
      <c r="BQ60" s="149">
        <f t="shared" ca="1" si="60"/>
        <v>0</v>
      </c>
      <c r="BR60" s="137">
        <f t="shared" ca="1" si="61"/>
        <v>2</v>
      </c>
      <c r="BS60" s="136">
        <f t="shared" ca="1" si="62"/>
        <v>2</v>
      </c>
      <c r="BT60" s="137">
        <f t="shared" ca="1" si="63"/>
        <v>0</v>
      </c>
      <c r="BU60" s="136">
        <f t="shared" ca="1" si="64"/>
        <v>0</v>
      </c>
      <c r="BV60" s="137">
        <f t="shared" ca="1" si="65"/>
        <v>0</v>
      </c>
      <c r="BW60" s="136">
        <f t="shared" ca="1" si="66"/>
        <v>0</v>
      </c>
      <c r="BX60" s="137">
        <f t="shared" ca="1" si="67"/>
        <v>0</v>
      </c>
      <c r="BY60" s="136">
        <f t="shared" ca="1" si="68"/>
        <v>0</v>
      </c>
      <c r="BZ60" s="137">
        <f t="shared" ca="1" si="69"/>
        <v>0</v>
      </c>
      <c r="CA60" s="136">
        <f t="shared" ca="1" si="70"/>
        <v>0</v>
      </c>
      <c r="CB60" s="137">
        <f t="shared" ca="1" si="71"/>
        <v>0</v>
      </c>
      <c r="CC60" s="136">
        <f t="shared" ca="1" si="72"/>
        <v>0</v>
      </c>
      <c r="CD60" s="137">
        <f t="shared" ca="1" si="73"/>
        <v>0</v>
      </c>
      <c r="CE60" s="136">
        <f t="shared" ca="1" si="74"/>
        <v>0</v>
      </c>
      <c r="CF60" s="137">
        <f t="shared" ca="1" si="75"/>
        <v>0</v>
      </c>
      <c r="CG60" s="136">
        <f t="shared" ca="1" si="76"/>
        <v>0</v>
      </c>
      <c r="CH60" s="137">
        <f t="shared" ca="1" si="77"/>
        <v>0</v>
      </c>
      <c r="CI60" s="136">
        <f t="shared" ca="1" si="78"/>
        <v>0</v>
      </c>
      <c r="CJ60" s="137">
        <f t="shared" ca="1" si="79"/>
        <v>0</v>
      </c>
      <c r="CK60" s="136">
        <f t="shared" ca="1" si="80"/>
        <v>0</v>
      </c>
      <c r="CL60" s="137">
        <f t="shared" ca="1" si="81"/>
        <v>0</v>
      </c>
      <c r="CM60" s="136">
        <f t="shared" ca="1" si="82"/>
        <v>0</v>
      </c>
      <c r="CN60" s="110">
        <f t="shared" ca="1" si="43"/>
        <v>2</v>
      </c>
      <c r="CO60" s="110">
        <f t="shared" ca="1" si="83"/>
        <v>14</v>
      </c>
      <c r="CP60" s="110">
        <f t="shared" ca="1" si="84"/>
        <v>20</v>
      </c>
      <c r="CQ60" s="198">
        <f t="shared" ca="1" si="85"/>
        <v>25.4</v>
      </c>
      <c r="CR60" s="199">
        <f t="shared" ca="1" si="86"/>
        <v>39.4</v>
      </c>
      <c r="CS60" s="215">
        <f t="shared" ca="1" si="49"/>
        <v>0</v>
      </c>
      <c r="CT60" s="216">
        <f t="shared" ca="1" si="44"/>
        <v>0</v>
      </c>
      <c r="CU60" s="217">
        <f ca="1">INDEX(INDIRECT(CU$1),MATCH($E60,INDIRECT($BQ$2))) + (CS60*30)/[1]PATRÓN!$N$4 - CT60</f>
        <v>6.8493150684931559E-2</v>
      </c>
      <c r="CV60" s="217">
        <f ca="1">(CS60*6)/PATRÓN!$N$4</f>
        <v>0</v>
      </c>
      <c r="CW60" s="216">
        <f t="shared" ca="1" si="45"/>
        <v>0</v>
      </c>
      <c r="CX60" s="219">
        <f t="shared" ca="1" si="46"/>
        <v>0</v>
      </c>
      <c r="CY60" s="230">
        <f t="shared" ca="1" si="47"/>
        <v>0</v>
      </c>
      <c r="CZ60" s="227">
        <f ca="1">(PATRÓN!$A$5*(CS60-CT60))/(PATRÓN!$N$4-30)*AM60</f>
        <v>0</v>
      </c>
      <c r="DA60" s="211">
        <f t="shared" ca="1" si="87"/>
        <v>0</v>
      </c>
      <c r="DB60" s="211">
        <f t="shared" ca="1" si="48"/>
        <v>58.835820895522389</v>
      </c>
      <c r="DC60" s="212">
        <f t="shared" ca="1" si="88"/>
        <v>-19.43582089552239</v>
      </c>
    </row>
    <row r="61" spans="1:137" ht="33.75" hidden="1" customHeight="1" thickBot="1" x14ac:dyDescent="0.35">
      <c r="A61" s="61">
        <f>Plantilla!A60</f>
        <v>0</v>
      </c>
      <c r="B61" s="185">
        <f>INDEX(Plantilla!$B$7:$B$60,MATCH(E61,Plantilla!$D$7:$D$60))</f>
        <v>54</v>
      </c>
      <c r="C61" s="62">
        <f>Plantilla!F60</f>
        <v>1</v>
      </c>
      <c r="D61" s="68">
        <f>Plantilla!C60</f>
        <v>0</v>
      </c>
      <c r="E61" s="67">
        <v>54</v>
      </c>
      <c r="F61" s="270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1"/>
      <c r="AM61" s="111">
        <f>VLOOKUP($E61,Plantilla!D:F,3,FALSE)</f>
        <v>1</v>
      </c>
      <c r="AN61" s="140">
        <f t="shared" ca="1" si="97"/>
        <v>0</v>
      </c>
      <c r="AO61" s="133">
        <f t="shared" ca="1" si="97"/>
        <v>0</v>
      </c>
      <c r="AP61" s="132">
        <f t="shared" ca="1" si="97"/>
        <v>0</v>
      </c>
      <c r="AQ61" s="133">
        <f t="shared" ca="1" si="97"/>
        <v>0</v>
      </c>
      <c r="AR61" s="132">
        <f t="shared" ca="1" si="97"/>
        <v>0</v>
      </c>
      <c r="AS61" s="133">
        <f t="shared" ca="1" si="97"/>
        <v>0</v>
      </c>
      <c r="AT61" s="132">
        <f t="shared" ca="1" si="97"/>
        <v>0</v>
      </c>
      <c r="AU61" s="133">
        <f t="shared" ca="1" si="97"/>
        <v>0</v>
      </c>
      <c r="AV61" s="132">
        <f t="shared" ca="1" si="97"/>
        <v>0</v>
      </c>
      <c r="AW61" s="133">
        <f t="shared" ca="1" si="97"/>
        <v>0</v>
      </c>
      <c r="AX61" s="132">
        <f t="shared" ca="1" si="97"/>
        <v>0</v>
      </c>
      <c r="AY61" s="133">
        <f t="shared" ca="1" si="97"/>
        <v>0</v>
      </c>
      <c r="AZ61" s="132">
        <f t="shared" ca="1" si="97"/>
        <v>0</v>
      </c>
      <c r="BA61" s="133">
        <f t="shared" ca="1" si="97"/>
        <v>0</v>
      </c>
      <c r="BB61" s="132">
        <f t="shared" ca="1" si="97"/>
        <v>0</v>
      </c>
      <c r="BC61" s="133">
        <f t="shared" ca="1" si="97"/>
        <v>0</v>
      </c>
      <c r="BD61" s="132">
        <f t="shared" ca="1" si="56"/>
        <v>0</v>
      </c>
      <c r="BE61" s="133">
        <f t="shared" ca="1" si="98"/>
        <v>0</v>
      </c>
      <c r="BF61" s="132">
        <f t="shared" ca="1" si="52"/>
        <v>0</v>
      </c>
      <c r="BG61" s="133">
        <f t="shared" ca="1" si="52"/>
        <v>0</v>
      </c>
      <c r="BH61" s="132">
        <f t="shared" ca="1" si="57"/>
        <v>0</v>
      </c>
      <c r="BI61" s="133">
        <f t="shared" ca="1" si="52"/>
        <v>0</v>
      </c>
      <c r="BJ61" s="132">
        <f t="shared" ca="1" si="58"/>
        <v>0</v>
      </c>
      <c r="BK61" s="110">
        <f t="shared" ca="1" si="39"/>
        <v>0</v>
      </c>
      <c r="BL61" s="110">
        <f t="shared" ca="1" si="40"/>
        <v>0</v>
      </c>
      <c r="BM61" s="70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0</v>
      </c>
      <c r="BN61" s="70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0</v>
      </c>
      <c r="BO61" s="194">
        <f t="shared" ca="1" si="41"/>
        <v>0</v>
      </c>
      <c r="BP61" s="196">
        <f t="shared" ca="1" si="42"/>
        <v>0</v>
      </c>
      <c r="BQ61" s="149">
        <f t="shared" ca="1" si="60"/>
        <v>0</v>
      </c>
      <c r="BR61" s="137">
        <f t="shared" ca="1" si="61"/>
        <v>0</v>
      </c>
      <c r="BS61" s="136">
        <f t="shared" ca="1" si="62"/>
        <v>0</v>
      </c>
      <c r="BT61" s="137">
        <f t="shared" ca="1" si="63"/>
        <v>0</v>
      </c>
      <c r="BU61" s="136">
        <f t="shared" ca="1" si="64"/>
        <v>0</v>
      </c>
      <c r="BV61" s="137">
        <f t="shared" ca="1" si="65"/>
        <v>0</v>
      </c>
      <c r="BW61" s="136">
        <f t="shared" ca="1" si="66"/>
        <v>0</v>
      </c>
      <c r="BX61" s="137">
        <f t="shared" ca="1" si="67"/>
        <v>0</v>
      </c>
      <c r="BY61" s="136">
        <f t="shared" ca="1" si="68"/>
        <v>0</v>
      </c>
      <c r="BZ61" s="137">
        <f t="shared" ca="1" si="69"/>
        <v>0</v>
      </c>
      <c r="CA61" s="136">
        <f t="shared" ca="1" si="70"/>
        <v>0</v>
      </c>
      <c r="CB61" s="137">
        <f t="shared" ca="1" si="71"/>
        <v>0</v>
      </c>
      <c r="CC61" s="136">
        <f t="shared" ca="1" si="72"/>
        <v>0</v>
      </c>
      <c r="CD61" s="137">
        <f t="shared" ca="1" si="73"/>
        <v>0</v>
      </c>
      <c r="CE61" s="136">
        <f t="shared" ca="1" si="74"/>
        <v>0</v>
      </c>
      <c r="CF61" s="137">
        <f t="shared" ca="1" si="75"/>
        <v>0</v>
      </c>
      <c r="CG61" s="136">
        <f t="shared" ca="1" si="76"/>
        <v>0</v>
      </c>
      <c r="CH61" s="137">
        <f t="shared" ca="1" si="77"/>
        <v>0</v>
      </c>
      <c r="CI61" s="136">
        <f t="shared" ca="1" si="78"/>
        <v>0</v>
      </c>
      <c r="CJ61" s="137">
        <f t="shared" ca="1" si="79"/>
        <v>0</v>
      </c>
      <c r="CK61" s="136">
        <f t="shared" ca="1" si="80"/>
        <v>0</v>
      </c>
      <c r="CL61" s="137">
        <f t="shared" ca="1" si="81"/>
        <v>0</v>
      </c>
      <c r="CM61" s="136">
        <f t="shared" ca="1" si="82"/>
        <v>0</v>
      </c>
      <c r="CN61" s="110">
        <f t="shared" ca="1" si="43"/>
        <v>0</v>
      </c>
      <c r="CO61" s="110">
        <f t="shared" ca="1" si="83"/>
        <v>0</v>
      </c>
      <c r="CP61" s="110">
        <f t="shared" ca="1" si="84"/>
        <v>0</v>
      </c>
      <c r="CQ61" s="198">
        <f t="shared" ca="1" si="85"/>
        <v>0</v>
      </c>
      <c r="CR61" s="200">
        <f t="shared" ca="1" si="86"/>
        <v>0</v>
      </c>
      <c r="CS61" s="222">
        <f t="shared" si="49"/>
        <v>0</v>
      </c>
      <c r="CT61" s="223">
        <f t="shared" si="44"/>
        <v>0</v>
      </c>
      <c r="CU61" s="217">
        <f ca="1">INDEX(INDIRECT(CU$1),MATCH($E61,INDIRECT($BQ$2))) + (CS61*30)/[1]PATRÓN!$N$4 - CT61</f>
        <v>2.547945205479452</v>
      </c>
      <c r="CV61" s="218">
        <f>(CS61*6)/PATRÓN!$N$4</f>
        <v>0</v>
      </c>
      <c r="CW61" s="223">
        <f t="shared" ca="1" si="45"/>
        <v>0</v>
      </c>
      <c r="CX61" s="219">
        <f t="shared" si="46"/>
        <v>0</v>
      </c>
      <c r="CY61" s="230">
        <f t="shared" ca="1" si="47"/>
        <v>0</v>
      </c>
      <c r="CZ61" s="227">
        <f>(PATRÓN!$A$5*(CS61-CT61))/(PATRÓN!$N$4-30)*AM61</f>
        <v>0</v>
      </c>
      <c r="DA61" s="211">
        <f t="shared" ca="1" si="87"/>
        <v>0</v>
      </c>
      <c r="DB61" s="211">
        <f t="shared" ca="1" si="48"/>
        <v>151.99253731343285</v>
      </c>
      <c r="DC61" s="212">
        <f t="shared" ca="1" si="88"/>
        <v>-151.99253731343285</v>
      </c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Patrón'!B66</f>
        <v>D</v>
      </c>
      <c r="F62" s="123" t="str">
        <f>CONCATENATE("Presencias Turno de ",'Diseño Patrón'!A66," (",E62,")")</f>
        <v>Presencias Turno de Día (D)</v>
      </c>
      <c r="G62" s="146">
        <f t="shared" ref="G62:P64" ca="1" si="100">COUNTIF(G$7:G$61,$E62) +  COUNTIF(G$7:G$61,CONCATENATE("*;",TEXT(CELL("contenido",$E62),"00"))) +  COUNTIF(G$7:G$61,CONCATENATE("*;",TEXT(CELL("contenido",$E62),"00"),";*")) +  COUNTIF(G$7:G$61,CONCATENATE(TEXT(CELL("contenido",$E62),"00"),";*"))</f>
        <v>0</v>
      </c>
      <c r="H62" s="146">
        <f t="shared" ca="1" si="100"/>
        <v>0</v>
      </c>
      <c r="I62" s="146">
        <f t="shared" ca="1" si="100"/>
        <v>0</v>
      </c>
      <c r="J62" s="146">
        <f t="shared" ca="1" si="100"/>
        <v>0</v>
      </c>
      <c r="K62" s="146">
        <f t="shared" ca="1" si="100"/>
        <v>0</v>
      </c>
      <c r="L62" s="146">
        <f t="shared" ca="1" si="100"/>
        <v>0</v>
      </c>
      <c r="M62" s="146">
        <f t="shared" ca="1" si="100"/>
        <v>0</v>
      </c>
      <c r="N62" s="146">
        <f t="shared" ca="1" si="100"/>
        <v>0</v>
      </c>
      <c r="O62" s="146">
        <f t="shared" ca="1" si="100"/>
        <v>0</v>
      </c>
      <c r="P62" s="146">
        <f t="shared" ca="1" si="100"/>
        <v>0</v>
      </c>
      <c r="Q62" s="146">
        <f t="shared" ref="Q62:Z64" ca="1" si="101">COUNTIF(Q$7:Q$61,$E62) +  COUNTIF(Q$7:Q$61,CONCATENATE("*;",TEXT(CELL("contenido",$E62),"00"))) +  COUNTIF(Q$7:Q$61,CONCATENATE("*;",TEXT(CELL("contenido",$E62),"00"),";*")) +  COUNTIF(Q$7:Q$61,CONCATENATE(TEXT(CELL("contenido",$E62),"00"),";*"))</f>
        <v>0</v>
      </c>
      <c r="R62" s="146">
        <f t="shared" ca="1" si="101"/>
        <v>0</v>
      </c>
      <c r="S62" s="146">
        <f t="shared" ca="1" si="101"/>
        <v>0</v>
      </c>
      <c r="T62" s="146">
        <f t="shared" ca="1" si="101"/>
        <v>0</v>
      </c>
      <c r="U62" s="146">
        <f t="shared" ca="1" si="101"/>
        <v>0</v>
      </c>
      <c r="V62" s="146">
        <f t="shared" ca="1" si="101"/>
        <v>0</v>
      </c>
      <c r="W62" s="146">
        <f t="shared" ca="1" si="101"/>
        <v>0</v>
      </c>
      <c r="X62" s="146">
        <f t="shared" ca="1" si="101"/>
        <v>0</v>
      </c>
      <c r="Y62" s="146">
        <f t="shared" ca="1" si="101"/>
        <v>0</v>
      </c>
      <c r="Z62" s="146">
        <f t="shared" ca="1" si="101"/>
        <v>0</v>
      </c>
      <c r="AA62" s="146">
        <f t="shared" ref="AA62:AK64" ca="1" si="102">COUNTIF(AA$7:AA$61,$E62) +  COUNTIF(AA$7:AA$61,CONCATENATE("*;",TEXT(CELL("contenido",$E62),"00"))) +  COUNTIF(AA$7:AA$61,CONCATENATE("*;",TEXT(CELL("contenido",$E62),"00"),";*")) +  COUNTIF(AA$7:AA$61,CONCATENATE(TEXT(CELL("contenido",$E62),"00"),";*"))</f>
        <v>0</v>
      </c>
      <c r="AB62" s="146">
        <f t="shared" ca="1" si="102"/>
        <v>0</v>
      </c>
      <c r="AC62" s="146">
        <f t="shared" ca="1" si="102"/>
        <v>0</v>
      </c>
      <c r="AD62" s="146">
        <f t="shared" ca="1" si="102"/>
        <v>0</v>
      </c>
      <c r="AE62" s="146">
        <f t="shared" ca="1" si="102"/>
        <v>0</v>
      </c>
      <c r="AF62" s="146">
        <f t="shared" ca="1" si="102"/>
        <v>0</v>
      </c>
      <c r="AG62" s="146">
        <f t="shared" ca="1" si="102"/>
        <v>0</v>
      </c>
      <c r="AH62" s="146">
        <f t="shared" ca="1" si="102"/>
        <v>0</v>
      </c>
      <c r="AI62" s="146">
        <f t="shared" ca="1" si="102"/>
        <v>0</v>
      </c>
      <c r="AJ62" s="146">
        <f t="shared" ca="1" si="102"/>
        <v>0</v>
      </c>
      <c r="AK62" s="146">
        <f t="shared" ca="1" si="102"/>
        <v>0</v>
      </c>
      <c r="AL62" s="124"/>
      <c r="AM62" s="108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208"/>
      <c r="DB62" s="208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6" hidden="1" thickBot="1" x14ac:dyDescent="0.4">
      <c r="A63" s="60"/>
      <c r="B63" s="60"/>
      <c r="C63" s="63"/>
      <c r="D63" s="66"/>
      <c r="E63" s="147" t="str">
        <f>'Diseño Patrón'!B67</f>
        <v>Nm</v>
      </c>
      <c r="F63" s="123" t="str">
        <f>CONCATENATE("Presencias Turno de ",'Diseño Patrón'!A67," (",E63,")")</f>
        <v>Presencias Turno de Noche 12h (Nm)</v>
      </c>
      <c r="G63" s="146">
        <f t="shared" ca="1" si="100"/>
        <v>0</v>
      </c>
      <c r="H63" s="146">
        <f t="shared" ca="1" si="100"/>
        <v>0</v>
      </c>
      <c r="I63" s="146">
        <f t="shared" ca="1" si="100"/>
        <v>0</v>
      </c>
      <c r="J63" s="146">
        <f t="shared" ca="1" si="100"/>
        <v>0</v>
      </c>
      <c r="K63" s="146">
        <f t="shared" ca="1" si="100"/>
        <v>0</v>
      </c>
      <c r="L63" s="146">
        <f t="shared" ca="1" si="100"/>
        <v>0</v>
      </c>
      <c r="M63" s="146">
        <f t="shared" ca="1" si="100"/>
        <v>0</v>
      </c>
      <c r="N63" s="146">
        <f t="shared" ca="1" si="100"/>
        <v>0</v>
      </c>
      <c r="O63" s="146">
        <f t="shared" ca="1" si="100"/>
        <v>0</v>
      </c>
      <c r="P63" s="146">
        <f t="shared" ca="1" si="100"/>
        <v>0</v>
      </c>
      <c r="Q63" s="146">
        <f t="shared" ca="1" si="101"/>
        <v>0</v>
      </c>
      <c r="R63" s="146">
        <f t="shared" ca="1" si="101"/>
        <v>0</v>
      </c>
      <c r="S63" s="146">
        <f t="shared" ca="1" si="101"/>
        <v>0</v>
      </c>
      <c r="T63" s="146">
        <f t="shared" ca="1" si="101"/>
        <v>0</v>
      </c>
      <c r="U63" s="146">
        <f t="shared" ca="1" si="101"/>
        <v>0</v>
      </c>
      <c r="V63" s="146">
        <f t="shared" ca="1" si="101"/>
        <v>0</v>
      </c>
      <c r="W63" s="146">
        <f t="shared" ca="1" si="101"/>
        <v>0</v>
      </c>
      <c r="X63" s="146">
        <f t="shared" ca="1" si="101"/>
        <v>0</v>
      </c>
      <c r="Y63" s="146">
        <f t="shared" ca="1" si="101"/>
        <v>0</v>
      </c>
      <c r="Z63" s="146">
        <f t="shared" ca="1" si="101"/>
        <v>0</v>
      </c>
      <c r="AA63" s="146">
        <f t="shared" ca="1" si="102"/>
        <v>0</v>
      </c>
      <c r="AB63" s="146">
        <f t="shared" ca="1" si="102"/>
        <v>0</v>
      </c>
      <c r="AC63" s="146">
        <f t="shared" ca="1" si="102"/>
        <v>0</v>
      </c>
      <c r="AD63" s="146">
        <f t="shared" ca="1" si="102"/>
        <v>0</v>
      </c>
      <c r="AE63" s="146">
        <f t="shared" ca="1" si="102"/>
        <v>0</v>
      </c>
      <c r="AF63" s="146">
        <f t="shared" ca="1" si="102"/>
        <v>0</v>
      </c>
      <c r="AG63" s="146">
        <f t="shared" ca="1" si="102"/>
        <v>0</v>
      </c>
      <c r="AH63" s="146">
        <f t="shared" ca="1" si="102"/>
        <v>0</v>
      </c>
      <c r="AI63" s="146">
        <f t="shared" ca="1" si="102"/>
        <v>0</v>
      </c>
      <c r="AJ63" s="146">
        <f t="shared" ca="1" si="102"/>
        <v>0</v>
      </c>
      <c r="AK63" s="146">
        <f t="shared" ca="1" si="102"/>
        <v>0</v>
      </c>
      <c r="AL63" s="74"/>
      <c r="AM63" s="107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18.75" hidden="1" customHeight="1" thickBot="1" x14ac:dyDescent="0.4">
      <c r="A64" s="60"/>
      <c r="B64" s="60"/>
      <c r="C64" s="63"/>
      <c r="D64" s="66"/>
      <c r="E64" s="147" t="str">
        <f>'Diseño Patrón'!B68</f>
        <v>Dm</v>
      </c>
      <c r="F64" s="123" t="str">
        <f>CONCATENATE("Presencias Turno de ",'Diseño Patrón'!A68," (",E64,")")</f>
        <v>Presencias Turno de Mañana 6h (Dm)</v>
      </c>
      <c r="G64" s="146">
        <f t="shared" ca="1" si="100"/>
        <v>0</v>
      </c>
      <c r="H64" s="146">
        <f t="shared" ca="1" si="100"/>
        <v>0</v>
      </c>
      <c r="I64" s="146">
        <f t="shared" ca="1" si="100"/>
        <v>0</v>
      </c>
      <c r="J64" s="146">
        <f t="shared" ca="1" si="100"/>
        <v>0</v>
      </c>
      <c r="K64" s="146">
        <f t="shared" ca="1" si="100"/>
        <v>0</v>
      </c>
      <c r="L64" s="146">
        <f t="shared" ca="1" si="100"/>
        <v>0</v>
      </c>
      <c r="M64" s="146">
        <f t="shared" ca="1" si="100"/>
        <v>0</v>
      </c>
      <c r="N64" s="146">
        <f t="shared" ca="1" si="100"/>
        <v>0</v>
      </c>
      <c r="O64" s="146">
        <f t="shared" ca="1" si="100"/>
        <v>0</v>
      </c>
      <c r="P64" s="146">
        <f t="shared" ca="1" si="100"/>
        <v>0</v>
      </c>
      <c r="Q64" s="146">
        <f t="shared" ca="1" si="101"/>
        <v>0</v>
      </c>
      <c r="R64" s="146">
        <f t="shared" ca="1" si="101"/>
        <v>0</v>
      </c>
      <c r="S64" s="146">
        <f t="shared" ca="1" si="101"/>
        <v>0</v>
      </c>
      <c r="T64" s="146">
        <f t="shared" ca="1" si="101"/>
        <v>0</v>
      </c>
      <c r="U64" s="146">
        <f t="shared" ca="1" si="101"/>
        <v>0</v>
      </c>
      <c r="V64" s="146">
        <f t="shared" ca="1" si="101"/>
        <v>0</v>
      </c>
      <c r="W64" s="146">
        <f t="shared" ca="1" si="101"/>
        <v>0</v>
      </c>
      <c r="X64" s="146">
        <f t="shared" ca="1" si="101"/>
        <v>0</v>
      </c>
      <c r="Y64" s="146">
        <f t="shared" ca="1" si="101"/>
        <v>0</v>
      </c>
      <c r="Z64" s="146">
        <f t="shared" ca="1" si="101"/>
        <v>0</v>
      </c>
      <c r="AA64" s="146">
        <f t="shared" ca="1" si="102"/>
        <v>0</v>
      </c>
      <c r="AB64" s="146">
        <f t="shared" ca="1" si="102"/>
        <v>0</v>
      </c>
      <c r="AC64" s="146">
        <f t="shared" ca="1" si="102"/>
        <v>0</v>
      </c>
      <c r="AD64" s="146">
        <f t="shared" ca="1" si="102"/>
        <v>0</v>
      </c>
      <c r="AE64" s="146">
        <f t="shared" ca="1" si="102"/>
        <v>0</v>
      </c>
      <c r="AF64" s="146">
        <f t="shared" ca="1" si="102"/>
        <v>0</v>
      </c>
      <c r="AG64" s="146">
        <f t="shared" ca="1" si="102"/>
        <v>0</v>
      </c>
      <c r="AH64" s="146">
        <f t="shared" ca="1" si="102"/>
        <v>0</v>
      </c>
      <c r="AI64" s="146">
        <f t="shared" ca="1" si="102"/>
        <v>0</v>
      </c>
      <c r="AJ64" s="146">
        <f t="shared" ca="1" si="102"/>
        <v>0</v>
      </c>
      <c r="AK64" s="146">
        <f t="shared" ca="1" si="102"/>
        <v>0</v>
      </c>
      <c r="AL64" s="74"/>
      <c r="AM64" s="107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11"/>
      <c r="CT64" s="11"/>
      <c r="CU64" s="11"/>
      <c r="CV64" s="76"/>
      <c r="CW64" s="76"/>
      <c r="CX64" s="76"/>
      <c r="CY64" s="76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COUNTIF(G7:G61,"*m*")-COUNTIF(G7:G61,"*BM*")*1</f>
        <v>9</v>
      </c>
      <c r="H65" s="267">
        <f t="shared" ref="H65:AJ65" ca="1" si="103">COUNTIF(H7:H61,"*m*")-COUNTIF(H7:H61,"*BM*")*1</f>
        <v>8</v>
      </c>
      <c r="I65" s="267">
        <f t="shared" ca="1" si="103"/>
        <v>10</v>
      </c>
      <c r="J65" s="267">
        <f t="shared" ca="1" si="103"/>
        <v>9</v>
      </c>
      <c r="K65" s="267">
        <f t="shared" ca="1" si="103"/>
        <v>7</v>
      </c>
      <c r="L65" s="267">
        <f t="shared" ca="1" si="103"/>
        <v>7</v>
      </c>
      <c r="M65" s="267">
        <f t="shared" ca="1" si="103"/>
        <v>9</v>
      </c>
      <c r="N65" s="267">
        <f t="shared" ca="1" si="103"/>
        <v>10</v>
      </c>
      <c r="O65" s="267">
        <f t="shared" ca="1" si="103"/>
        <v>9</v>
      </c>
      <c r="P65" s="267">
        <f t="shared" ca="1" si="103"/>
        <v>9</v>
      </c>
      <c r="Q65" s="267">
        <f t="shared" ca="1" si="103"/>
        <v>8</v>
      </c>
      <c r="R65" s="267">
        <f t="shared" ca="1" si="103"/>
        <v>7</v>
      </c>
      <c r="S65" s="267">
        <f t="shared" ca="1" si="103"/>
        <v>7</v>
      </c>
      <c r="T65" s="267">
        <f t="shared" ca="1" si="103"/>
        <v>8</v>
      </c>
      <c r="U65" s="267">
        <f t="shared" ca="1" si="103"/>
        <v>10</v>
      </c>
      <c r="V65" s="267">
        <f t="shared" ca="1" si="103"/>
        <v>10</v>
      </c>
      <c r="W65" s="267">
        <f t="shared" ca="1" si="103"/>
        <v>9</v>
      </c>
      <c r="X65" s="267">
        <f t="shared" ca="1" si="103"/>
        <v>8</v>
      </c>
      <c r="Y65" s="267">
        <f t="shared" ca="1" si="103"/>
        <v>8</v>
      </c>
      <c r="Z65" s="267">
        <f t="shared" ca="1" si="103"/>
        <v>7</v>
      </c>
      <c r="AA65" s="267">
        <f t="shared" ca="1" si="103"/>
        <v>9</v>
      </c>
      <c r="AB65" s="267">
        <f t="shared" ca="1" si="103"/>
        <v>10</v>
      </c>
      <c r="AC65" s="267">
        <f t="shared" ca="1" si="103"/>
        <v>9</v>
      </c>
      <c r="AD65" s="267">
        <f t="shared" ca="1" si="103"/>
        <v>10</v>
      </c>
      <c r="AE65" s="267">
        <f t="shared" ca="1" si="103"/>
        <v>8</v>
      </c>
      <c r="AF65" s="267">
        <f t="shared" ca="1" si="103"/>
        <v>7</v>
      </c>
      <c r="AG65" s="267">
        <f t="shared" ca="1" si="103"/>
        <v>7</v>
      </c>
      <c r="AH65" s="267">
        <f t="shared" ca="1" si="103"/>
        <v>9</v>
      </c>
      <c r="AI65" s="267">
        <f t="shared" ca="1" si="103"/>
        <v>10</v>
      </c>
      <c r="AJ65" s="267">
        <f t="shared" ca="1" si="103"/>
        <v>10</v>
      </c>
      <c r="AK65" s="267">
        <f t="shared" ref="AK65" ca="1" si="104">COUNTIF(AK7:AK61,"*m*")-COUNTIF(AK7:AK61,"*BM*")*1</f>
        <v>1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COUNTIF(G7:G61,"*t*")-COUNTIF(G7:G61,"*AT*")*1</f>
        <v>9</v>
      </c>
      <c r="H66" s="267">
        <f t="shared" ref="H66:AJ66" ca="1" si="105">COUNTIF(H7:H61,"*t*")-COUNTIF(H7:H61,"*AT*")*1</f>
        <v>7</v>
      </c>
      <c r="I66" s="267">
        <f t="shared" ca="1" si="105"/>
        <v>8</v>
      </c>
      <c r="J66" s="267">
        <f t="shared" ca="1" si="105"/>
        <v>8</v>
      </c>
      <c r="K66" s="267">
        <f t="shared" ca="1" si="105"/>
        <v>7</v>
      </c>
      <c r="L66" s="267">
        <f t="shared" ca="1" si="105"/>
        <v>7</v>
      </c>
      <c r="M66" s="267">
        <f t="shared" ca="1" si="105"/>
        <v>7</v>
      </c>
      <c r="N66" s="267">
        <f t="shared" ca="1" si="105"/>
        <v>7</v>
      </c>
      <c r="O66" s="267">
        <f t="shared" ca="1" si="105"/>
        <v>7</v>
      </c>
      <c r="P66" s="267">
        <f t="shared" ca="1" si="105"/>
        <v>8</v>
      </c>
      <c r="Q66" s="267">
        <f t="shared" ca="1" si="105"/>
        <v>8</v>
      </c>
      <c r="R66" s="267">
        <f t="shared" ca="1" si="105"/>
        <v>7</v>
      </c>
      <c r="S66" s="267">
        <f t="shared" ca="1" si="105"/>
        <v>7</v>
      </c>
      <c r="T66" s="267">
        <f t="shared" ca="1" si="105"/>
        <v>8</v>
      </c>
      <c r="U66" s="267">
        <f t="shared" ca="1" si="105"/>
        <v>7</v>
      </c>
      <c r="V66" s="267">
        <f t="shared" ca="1" si="105"/>
        <v>7</v>
      </c>
      <c r="W66" s="267">
        <f t="shared" ca="1" si="105"/>
        <v>7</v>
      </c>
      <c r="X66" s="267">
        <f t="shared" ca="1" si="105"/>
        <v>7</v>
      </c>
      <c r="Y66" s="267">
        <f t="shared" ca="1" si="105"/>
        <v>7</v>
      </c>
      <c r="Z66" s="267">
        <f t="shared" ca="1" si="105"/>
        <v>7</v>
      </c>
      <c r="AA66" s="267">
        <f t="shared" ca="1" si="105"/>
        <v>7</v>
      </c>
      <c r="AB66" s="267">
        <f t="shared" ca="1" si="105"/>
        <v>8</v>
      </c>
      <c r="AC66" s="267">
        <f t="shared" ca="1" si="105"/>
        <v>7</v>
      </c>
      <c r="AD66" s="267">
        <f t="shared" ca="1" si="105"/>
        <v>8</v>
      </c>
      <c r="AE66" s="267">
        <f t="shared" ca="1" si="105"/>
        <v>7</v>
      </c>
      <c r="AF66" s="267">
        <f t="shared" ca="1" si="105"/>
        <v>7</v>
      </c>
      <c r="AG66" s="267">
        <f t="shared" ca="1" si="105"/>
        <v>7</v>
      </c>
      <c r="AH66" s="267">
        <f t="shared" ca="1" si="105"/>
        <v>8</v>
      </c>
      <c r="AI66" s="267">
        <f t="shared" ca="1" si="105"/>
        <v>9</v>
      </c>
      <c r="AJ66" s="267">
        <f t="shared" ca="1" si="105"/>
        <v>7</v>
      </c>
      <c r="AK66" s="267">
        <f t="shared" ref="AK66" ca="1" si="106">COUNTIF(AK7:AK61,"*t*")-COUNTIF(AK7:AK61,"*AT*")*1</f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COUNTIF(G7:G61,"*n*")</f>
        <v>5</v>
      </c>
      <c r="H67" s="268">
        <f t="shared" ref="H67:AJ67" ca="1" si="107">COUNTIF(H7:H61,"*n*")</f>
        <v>5</v>
      </c>
      <c r="I67" s="268">
        <f t="shared" ca="1" si="107"/>
        <v>5</v>
      </c>
      <c r="J67" s="268">
        <f t="shared" ca="1" si="107"/>
        <v>5</v>
      </c>
      <c r="K67" s="268">
        <f t="shared" ca="1" si="107"/>
        <v>5</v>
      </c>
      <c r="L67" s="268">
        <f t="shared" ca="1" si="107"/>
        <v>5</v>
      </c>
      <c r="M67" s="268">
        <f t="shared" ca="1" si="107"/>
        <v>5</v>
      </c>
      <c r="N67" s="268">
        <f t="shared" ca="1" si="107"/>
        <v>5</v>
      </c>
      <c r="O67" s="268">
        <f t="shared" ca="1" si="107"/>
        <v>5</v>
      </c>
      <c r="P67" s="268">
        <f t="shared" ca="1" si="107"/>
        <v>5</v>
      </c>
      <c r="Q67" s="268">
        <f t="shared" ca="1" si="107"/>
        <v>5</v>
      </c>
      <c r="R67" s="268">
        <f t="shared" ca="1" si="107"/>
        <v>5</v>
      </c>
      <c r="S67" s="268">
        <f t="shared" ca="1" si="107"/>
        <v>4</v>
      </c>
      <c r="T67" s="268">
        <f t="shared" ca="1" si="107"/>
        <v>5</v>
      </c>
      <c r="U67" s="268">
        <f t="shared" ca="1" si="107"/>
        <v>5</v>
      </c>
      <c r="V67" s="268">
        <f t="shared" ca="1" si="107"/>
        <v>5</v>
      </c>
      <c r="W67" s="268">
        <f t="shared" ca="1" si="107"/>
        <v>5</v>
      </c>
      <c r="X67" s="268">
        <f t="shared" ca="1" si="107"/>
        <v>5</v>
      </c>
      <c r="Y67" s="268">
        <f t="shared" ca="1" si="107"/>
        <v>5</v>
      </c>
      <c r="Z67" s="268">
        <f t="shared" ca="1" si="107"/>
        <v>5</v>
      </c>
      <c r="AA67" s="268">
        <f t="shared" ca="1" si="107"/>
        <v>5</v>
      </c>
      <c r="AB67" s="268">
        <f t="shared" ca="1" si="107"/>
        <v>5</v>
      </c>
      <c r="AC67" s="268">
        <f t="shared" ca="1" si="107"/>
        <v>5</v>
      </c>
      <c r="AD67" s="268">
        <f t="shared" ca="1" si="107"/>
        <v>6</v>
      </c>
      <c r="AE67" s="268">
        <f t="shared" ca="1" si="107"/>
        <v>5</v>
      </c>
      <c r="AF67" s="268">
        <f t="shared" ca="1" si="107"/>
        <v>5</v>
      </c>
      <c r="AG67" s="268">
        <f t="shared" ca="1" si="107"/>
        <v>6</v>
      </c>
      <c r="AH67" s="268">
        <f t="shared" ca="1" si="107"/>
        <v>5</v>
      </c>
      <c r="AI67" s="268">
        <f t="shared" ca="1" si="107"/>
        <v>5</v>
      </c>
      <c r="AJ67" s="268">
        <f t="shared" ca="1" si="107"/>
        <v>5</v>
      </c>
      <c r="AK67" s="268">
        <f t="shared" ref="AK67" ca="1" si="108">COUNTIF(AK7:AK61,"*n*")</f>
        <v>1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ref="G68:AK68" ca="1" si="109">COUNTIF(G$7:G$61,$E68) +  COUNTIF(G$7:G$61,CONCATENATE("*;",TEXT(CELL("contenido",$E68),"00"))) +  COUNTIF(G$7:G$61,CONCATENATE("*;",TEXT(CELL("contenido",$E68),"00"),";*")) +  COUNTIF(G$7:G$61,CONCATENATE(TEXT(CELL("contenido",$E68),"00"),";*"))</f>
        <v>0</v>
      </c>
      <c r="H68" s="146">
        <f t="shared" ca="1" si="109"/>
        <v>0</v>
      </c>
      <c r="I68" s="146">
        <f t="shared" ca="1" si="109"/>
        <v>0</v>
      </c>
      <c r="J68" s="146">
        <f t="shared" ca="1" si="109"/>
        <v>0</v>
      </c>
      <c r="K68" s="146">
        <f t="shared" ca="1" si="109"/>
        <v>0</v>
      </c>
      <c r="L68" s="146">
        <f t="shared" ca="1" si="109"/>
        <v>0</v>
      </c>
      <c r="M68" s="146">
        <f t="shared" ca="1" si="109"/>
        <v>0</v>
      </c>
      <c r="N68" s="146">
        <f t="shared" ca="1" si="109"/>
        <v>0</v>
      </c>
      <c r="O68" s="146">
        <f t="shared" ca="1" si="109"/>
        <v>0</v>
      </c>
      <c r="P68" s="146">
        <f t="shared" ca="1" si="109"/>
        <v>0</v>
      </c>
      <c r="Q68" s="146">
        <f t="shared" ca="1" si="109"/>
        <v>0</v>
      </c>
      <c r="R68" s="146">
        <f t="shared" ca="1" si="109"/>
        <v>0</v>
      </c>
      <c r="S68" s="146">
        <f t="shared" ca="1" si="109"/>
        <v>0</v>
      </c>
      <c r="T68" s="146">
        <f t="shared" ca="1" si="109"/>
        <v>0</v>
      </c>
      <c r="U68" s="146">
        <f t="shared" ca="1" si="109"/>
        <v>0</v>
      </c>
      <c r="V68" s="146">
        <f t="shared" ca="1" si="109"/>
        <v>0</v>
      </c>
      <c r="W68" s="146">
        <f t="shared" ca="1" si="109"/>
        <v>0</v>
      </c>
      <c r="X68" s="146">
        <f t="shared" ca="1" si="109"/>
        <v>0</v>
      </c>
      <c r="Y68" s="146">
        <f t="shared" ca="1" si="109"/>
        <v>0</v>
      </c>
      <c r="Z68" s="146">
        <f t="shared" ca="1" si="109"/>
        <v>0</v>
      </c>
      <c r="AA68" s="146">
        <f t="shared" ca="1" si="109"/>
        <v>0</v>
      </c>
      <c r="AB68" s="146">
        <f t="shared" ca="1" si="109"/>
        <v>0</v>
      </c>
      <c r="AC68" s="146">
        <f t="shared" ca="1" si="109"/>
        <v>0</v>
      </c>
      <c r="AD68" s="146">
        <f t="shared" ca="1" si="109"/>
        <v>0</v>
      </c>
      <c r="AE68" s="146">
        <f t="shared" ca="1" si="109"/>
        <v>0</v>
      </c>
      <c r="AF68" s="146">
        <f t="shared" ca="1" si="109"/>
        <v>0</v>
      </c>
      <c r="AG68" s="146">
        <f t="shared" ca="1" si="109"/>
        <v>0</v>
      </c>
      <c r="AH68" s="146">
        <f t="shared" ca="1" si="109"/>
        <v>0</v>
      </c>
      <c r="AI68" s="146">
        <f t="shared" ca="1" si="109"/>
        <v>0</v>
      </c>
      <c r="AJ68" s="146">
        <f t="shared" ca="1" si="109"/>
        <v>0</v>
      </c>
      <c r="AK68" s="146">
        <f t="shared" ca="1" si="10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1 AL31 AK32:AL61 AK30:AL30 G30:AJ37 G39:AJ42 AG45 J45:M45 G44:AH44 G46:AJ61 G7:AL15 G22:M22 O22:AL22 H16:AL16 G17:AL21 G23:AL29" name="Rango1"/>
    <protectedRange sqref="AK31" name="Rango1_6"/>
    <protectedRange sqref="G43:U43 G45:I45 N45:AF45 AH45:AJ45" name="Rango1_3"/>
    <protectedRange sqref="V43:AJ43 AI44:AJ44" name="Rango1_3_1"/>
    <protectedRange sqref="G38:AJ38" name="Rango1_1"/>
    <protectedRange sqref="N22" name="Rango1_2"/>
    <protectedRange sqref="G16" name="Rango1_4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6590" priority="7408" stopIfTrue="1" operator="equal">
      <formula>0</formula>
    </cfRule>
  </conditionalFormatting>
  <conditionalFormatting sqref="G5:AK5">
    <cfRule type="cellIs" dxfId="16589" priority="7341" operator="equal">
      <formula>"S"</formula>
    </cfRule>
    <cfRule type="cellIs" dxfId="16588" priority="7342" operator="equal">
      <formula>"D"</formula>
    </cfRule>
  </conditionalFormatting>
  <conditionalFormatting sqref="G6:AK6">
    <cfRule type="expression" dxfId="16587" priority="7263">
      <formula>G$3</formula>
    </cfRule>
  </conditionalFormatting>
  <conditionalFormatting sqref="G68:AK68">
    <cfRule type="expression" dxfId="16586" priority="7183">
      <formula>G68&lt;G112</formula>
    </cfRule>
    <cfRule type="expression" dxfId="16585" priority="7184">
      <formula>G68&gt;G104</formula>
    </cfRule>
  </conditionalFormatting>
  <conditionalFormatting sqref="AK48:AK49 G60:AK61 AK32:AK46 AK51:AK59 AK30 G30:AJ37 G39:AJ42 K45:M45 G48:AJ61 G47:Q47 T47:X47 Z47:AD47 AF47:AJ47 G44:AH44 G46:AJ46 G7:AK15 G22:M22 O22:AK22 H16:AK16 G17:AK21 G23:AK29">
    <cfRule type="containsText" dxfId="16584" priority="7162" operator="containsText" text="21">
      <formula>NOT(ISERROR(SEARCH("21",G7)))</formula>
    </cfRule>
    <cfRule type="cellIs" dxfId="16583" priority="7163" operator="equal">
      <formula>"F"</formula>
    </cfRule>
    <cfRule type="containsText" dxfId="16582" priority="7164" operator="containsText" text="CA">
      <formula>NOT(ISERROR(SEARCH("CA",G7)))</formula>
    </cfRule>
    <cfRule type="cellIs" dxfId="16581" priority="7165" operator="equal">
      <formula>"LD"</formula>
    </cfRule>
    <cfRule type="containsText" dxfId="16580" priority="7166" operator="containsText" text="V">
      <formula>NOT(ISERROR(SEARCH("V",G7)))</formula>
    </cfRule>
    <cfRule type="containsText" dxfId="16579" priority="7167" operator="containsText" text="P">
      <formula>NOT(ISERROR(SEARCH("P",G7)))</formula>
    </cfRule>
    <cfRule type="cellIs" dxfId="16578" priority="7168" operator="equal">
      <formula>"LL"</formula>
    </cfRule>
    <cfRule type="cellIs" dxfId="16577" priority="7169" operator="equal">
      <formula>"AT"</formula>
    </cfRule>
    <cfRule type="containsText" dxfId="16576" priority="7170" operator="containsText" text="B">
      <formula>NOT(ISERROR(SEARCH("B",G7)))</formula>
    </cfRule>
    <cfRule type="cellIs" dxfId="16575" priority="7171" operator="equal">
      <formula>"L"</formula>
    </cfRule>
    <cfRule type="containsText" dxfId="16574" priority="7172" operator="containsText" text="N">
      <formula>NOT(ISERROR(SEARCH("N",G7)))</formula>
    </cfRule>
  </conditionalFormatting>
  <conditionalFormatting sqref="G68:AK68">
    <cfRule type="expression" dxfId="16573" priority="7149">
      <formula>G68&lt;G112</formula>
    </cfRule>
    <cfRule type="expression" dxfId="16572" priority="7150">
      <formula>G68&gt;G104</formula>
    </cfRule>
  </conditionalFormatting>
  <conditionalFormatting sqref="G68:AK68">
    <cfRule type="expression" dxfId="16571" priority="7147">
      <formula>G68&lt;G112</formula>
    </cfRule>
    <cfRule type="expression" dxfId="16570" priority="7148">
      <formula>G68&gt;G104</formula>
    </cfRule>
  </conditionalFormatting>
  <conditionalFormatting sqref="AK7 H11:AK11 G29:AK29 G30:AJ37 G39:AJ42 K45:M45 G7:AJ15 G48:AJ61 G47:Q47 T47:X47 Z47:AD47 AF47:AJ47 G44:AH44 G46:AJ46 G21:AJ21 G22:M22 O22:AJ22 G17:AJ19 H16:AJ16 G20:AK20 G23:AJ28">
    <cfRule type="containsText" dxfId="16569" priority="6938" operator="containsText" text="21">
      <formula>NOT(ISERROR(SEARCH("21",G7)))</formula>
    </cfRule>
    <cfRule type="cellIs" dxfId="16568" priority="6939" operator="equal">
      <formula>"F"</formula>
    </cfRule>
    <cfRule type="containsText" dxfId="16567" priority="6940" operator="containsText" text="CA">
      <formula>NOT(ISERROR(SEARCH("CA",G7)))</formula>
    </cfRule>
    <cfRule type="cellIs" dxfId="16566" priority="6941" operator="equal">
      <formula>"LD"</formula>
    </cfRule>
    <cfRule type="containsText" dxfId="16565" priority="6942" operator="containsText" text="V">
      <formula>NOT(ISERROR(SEARCH("V",G7)))</formula>
    </cfRule>
    <cfRule type="containsText" dxfId="16564" priority="6943" operator="containsText" text="P">
      <formula>NOT(ISERROR(SEARCH("P",G7)))</formula>
    </cfRule>
    <cfRule type="cellIs" dxfId="16563" priority="6944" operator="equal">
      <formula>"LL"</formula>
    </cfRule>
    <cfRule type="cellIs" dxfId="16562" priority="6945" operator="equal">
      <formula>"AT"</formula>
    </cfRule>
    <cfRule type="containsText" dxfId="16561" priority="6946" operator="containsText" text="B">
      <formula>NOT(ISERROR(SEARCH("B",G7)))</formula>
    </cfRule>
    <cfRule type="cellIs" dxfId="16560" priority="6947" operator="equal">
      <formula>"L"</formula>
    </cfRule>
    <cfRule type="containsText" dxfId="16559" priority="6948" operator="containsText" text="N">
      <formula>NOT(ISERROR(SEARCH("N",G7)))</formula>
    </cfRule>
  </conditionalFormatting>
  <conditionalFormatting sqref="AK65:AK66">
    <cfRule type="cellIs" dxfId="16558" priority="6932" operator="lessThan">
      <formula>6</formula>
    </cfRule>
    <cfRule type="cellIs" dxfId="16557" priority="6933" operator="greaterThan">
      <formula>6</formula>
    </cfRule>
  </conditionalFormatting>
  <conditionalFormatting sqref="AK67">
    <cfRule type="cellIs" dxfId="16556" priority="6930" operator="greaterThan">
      <formula>4</formula>
    </cfRule>
    <cfRule type="cellIs" dxfId="16555" priority="6931" operator="lessThan">
      <formula>4</formula>
    </cfRule>
  </conditionalFormatting>
  <conditionalFormatting sqref="F56">
    <cfRule type="cellIs" dxfId="16554" priority="4463" stopIfTrue="1" operator="equal">
      <formula>0</formula>
    </cfRule>
  </conditionalFormatting>
  <conditionalFormatting sqref="F56">
    <cfRule type="cellIs" dxfId="16553" priority="4462" stopIfTrue="1" operator="equal">
      <formula>0</formula>
    </cfRule>
  </conditionalFormatting>
  <conditionalFormatting sqref="F56">
    <cfRule type="cellIs" dxfId="16552" priority="4461" stopIfTrue="1" operator="equal">
      <formula>0</formula>
    </cfRule>
  </conditionalFormatting>
  <conditionalFormatting sqref="F56">
    <cfRule type="cellIs" dxfId="16551" priority="4460" stopIfTrue="1" operator="equal">
      <formula>0</formula>
    </cfRule>
  </conditionalFormatting>
  <conditionalFormatting sqref="F56">
    <cfRule type="cellIs" dxfId="16550" priority="4459" stopIfTrue="1" operator="equal">
      <formula>0</formula>
    </cfRule>
  </conditionalFormatting>
  <conditionalFormatting sqref="F56">
    <cfRule type="cellIs" dxfId="16549" priority="4458" stopIfTrue="1" operator="equal">
      <formula>0</formula>
    </cfRule>
  </conditionalFormatting>
  <conditionalFormatting sqref="F56">
    <cfRule type="cellIs" dxfId="16548" priority="4457" stopIfTrue="1" operator="equal">
      <formula>0</formula>
    </cfRule>
  </conditionalFormatting>
  <conditionalFormatting sqref="F56">
    <cfRule type="cellIs" dxfId="16547" priority="4456" stopIfTrue="1" operator="equal">
      <formula>0</formula>
    </cfRule>
  </conditionalFormatting>
  <conditionalFormatting sqref="F56">
    <cfRule type="cellIs" dxfId="16546" priority="4455" stopIfTrue="1" operator="equal">
      <formula>0</formula>
    </cfRule>
  </conditionalFormatting>
  <conditionalFormatting sqref="F56">
    <cfRule type="cellIs" dxfId="16545" priority="4454" stopIfTrue="1" operator="equal">
      <formula>0</formula>
    </cfRule>
  </conditionalFormatting>
  <conditionalFormatting sqref="F56">
    <cfRule type="cellIs" dxfId="16544" priority="4453" stopIfTrue="1" operator="equal">
      <formula>0</formula>
    </cfRule>
  </conditionalFormatting>
  <conditionalFormatting sqref="F56">
    <cfRule type="cellIs" dxfId="16543" priority="4452" stopIfTrue="1" operator="equal">
      <formula>0</formula>
    </cfRule>
  </conditionalFormatting>
  <conditionalFormatting sqref="F56">
    <cfRule type="cellIs" dxfId="16542" priority="4451" stopIfTrue="1" operator="equal">
      <formula>0</formula>
    </cfRule>
  </conditionalFormatting>
  <conditionalFormatting sqref="F56">
    <cfRule type="cellIs" dxfId="16541" priority="4450" stopIfTrue="1" operator="equal">
      <formula>0</formula>
    </cfRule>
  </conditionalFormatting>
  <conditionalFormatting sqref="F56">
    <cfRule type="cellIs" dxfId="16540" priority="4449" stopIfTrue="1" operator="equal">
      <formula>0</formula>
    </cfRule>
  </conditionalFormatting>
  <conditionalFormatting sqref="F56">
    <cfRule type="cellIs" dxfId="16539" priority="4448" stopIfTrue="1" operator="equal">
      <formula>0</formula>
    </cfRule>
  </conditionalFormatting>
  <conditionalFormatting sqref="F56">
    <cfRule type="cellIs" dxfId="16538" priority="4447" stopIfTrue="1" operator="equal">
      <formula>0</formula>
    </cfRule>
  </conditionalFormatting>
  <conditionalFormatting sqref="F56">
    <cfRule type="cellIs" dxfId="16537" priority="4446" stopIfTrue="1" operator="equal">
      <formula>0</formula>
    </cfRule>
  </conditionalFormatting>
  <conditionalFormatting sqref="F56">
    <cfRule type="cellIs" dxfId="16536" priority="4445" stopIfTrue="1" operator="equal">
      <formula>0</formula>
    </cfRule>
  </conditionalFormatting>
  <conditionalFormatting sqref="F56">
    <cfRule type="cellIs" dxfId="16535" priority="4444" stopIfTrue="1" operator="equal">
      <formula>0</formula>
    </cfRule>
  </conditionalFormatting>
  <conditionalFormatting sqref="F56">
    <cfRule type="cellIs" dxfId="16534" priority="4443" stopIfTrue="1" operator="equal">
      <formula>0</formula>
    </cfRule>
  </conditionalFormatting>
  <conditionalFormatting sqref="F56">
    <cfRule type="cellIs" dxfId="16533" priority="4442" stopIfTrue="1" operator="equal">
      <formula>0</formula>
    </cfRule>
  </conditionalFormatting>
  <conditionalFormatting sqref="F56">
    <cfRule type="cellIs" dxfId="16532" priority="4441" stopIfTrue="1" operator="equal">
      <formula>0</formula>
    </cfRule>
  </conditionalFormatting>
  <conditionalFormatting sqref="F56">
    <cfRule type="cellIs" dxfId="16531" priority="4440" stopIfTrue="1" operator="equal">
      <formula>0</formula>
    </cfRule>
  </conditionalFormatting>
  <conditionalFormatting sqref="F56">
    <cfRule type="cellIs" dxfId="16530" priority="4439" stopIfTrue="1" operator="equal">
      <formula>0</formula>
    </cfRule>
  </conditionalFormatting>
  <conditionalFormatting sqref="F56">
    <cfRule type="cellIs" dxfId="16529" priority="4438" stopIfTrue="1" operator="equal">
      <formula>0</formula>
    </cfRule>
  </conditionalFormatting>
  <conditionalFormatting sqref="F56">
    <cfRule type="cellIs" dxfId="16528" priority="4437" stopIfTrue="1" operator="equal">
      <formula>0</formula>
    </cfRule>
  </conditionalFormatting>
  <conditionalFormatting sqref="F56">
    <cfRule type="cellIs" dxfId="16527" priority="4436" stopIfTrue="1" operator="equal">
      <formula>0</formula>
    </cfRule>
  </conditionalFormatting>
  <conditionalFormatting sqref="F56">
    <cfRule type="cellIs" dxfId="16526" priority="4435" stopIfTrue="1" operator="equal">
      <formula>0</formula>
    </cfRule>
  </conditionalFormatting>
  <conditionalFormatting sqref="F56">
    <cfRule type="cellIs" dxfId="16525" priority="4434" stopIfTrue="1" operator="equal">
      <formula>0</formula>
    </cfRule>
  </conditionalFormatting>
  <conditionalFormatting sqref="F56">
    <cfRule type="cellIs" dxfId="16524" priority="4433" stopIfTrue="1" operator="equal">
      <formula>0</formula>
    </cfRule>
  </conditionalFormatting>
  <conditionalFormatting sqref="F56">
    <cfRule type="cellIs" dxfId="16523" priority="4432" stopIfTrue="1" operator="equal">
      <formula>0</formula>
    </cfRule>
  </conditionalFormatting>
  <conditionalFormatting sqref="F56">
    <cfRule type="cellIs" dxfId="16522" priority="4431" stopIfTrue="1" operator="equal">
      <formula>0</formula>
    </cfRule>
  </conditionalFormatting>
  <conditionalFormatting sqref="F56">
    <cfRule type="cellIs" dxfId="16521" priority="4430" stopIfTrue="1" operator="equal">
      <formula>0</formula>
    </cfRule>
  </conditionalFormatting>
  <conditionalFormatting sqref="F56">
    <cfRule type="cellIs" dxfId="16520" priority="4429" stopIfTrue="1" operator="equal">
      <formula>0</formula>
    </cfRule>
  </conditionalFormatting>
  <conditionalFormatting sqref="F56">
    <cfRule type="cellIs" dxfId="16519" priority="4428" stopIfTrue="1" operator="equal">
      <formula>0</formula>
    </cfRule>
  </conditionalFormatting>
  <conditionalFormatting sqref="F56">
    <cfRule type="cellIs" dxfId="16518" priority="4427" stopIfTrue="1" operator="equal">
      <formula>0</formula>
    </cfRule>
  </conditionalFormatting>
  <conditionalFormatting sqref="F56">
    <cfRule type="cellIs" dxfId="16517" priority="4426" stopIfTrue="1" operator="equal">
      <formula>0</formula>
    </cfRule>
  </conditionalFormatting>
  <conditionalFormatting sqref="F56">
    <cfRule type="cellIs" dxfId="16516" priority="4425" stopIfTrue="1" operator="equal">
      <formula>0</formula>
    </cfRule>
  </conditionalFormatting>
  <conditionalFormatting sqref="F56">
    <cfRule type="cellIs" dxfId="16515" priority="4424" stopIfTrue="1" operator="equal">
      <formula>0</formula>
    </cfRule>
  </conditionalFormatting>
  <conditionalFormatting sqref="F56">
    <cfRule type="cellIs" dxfId="16514" priority="4423" stopIfTrue="1" operator="equal">
      <formula>0</formula>
    </cfRule>
  </conditionalFormatting>
  <conditionalFormatting sqref="F56">
    <cfRule type="cellIs" dxfId="16513" priority="4422" stopIfTrue="1" operator="equal">
      <formula>0</formula>
    </cfRule>
  </conditionalFormatting>
  <conditionalFormatting sqref="F56">
    <cfRule type="cellIs" dxfId="16512" priority="4421" stopIfTrue="1" operator="equal">
      <formula>0</formula>
    </cfRule>
  </conditionalFormatting>
  <conditionalFormatting sqref="F56">
    <cfRule type="cellIs" dxfId="16511" priority="4420" stopIfTrue="1" operator="equal">
      <formula>0</formula>
    </cfRule>
  </conditionalFormatting>
  <conditionalFormatting sqref="F56">
    <cfRule type="cellIs" dxfId="16510" priority="4419" stopIfTrue="1" operator="equal">
      <formula>0</formula>
    </cfRule>
  </conditionalFormatting>
  <conditionalFormatting sqref="F56">
    <cfRule type="cellIs" dxfId="16509" priority="4418" stopIfTrue="1" operator="equal">
      <formula>0</formula>
    </cfRule>
  </conditionalFormatting>
  <conditionalFormatting sqref="F56">
    <cfRule type="cellIs" dxfId="16508" priority="4417" stopIfTrue="1" operator="equal">
      <formula>0</formula>
    </cfRule>
  </conditionalFormatting>
  <conditionalFormatting sqref="F56">
    <cfRule type="cellIs" dxfId="16507" priority="4416" stopIfTrue="1" operator="equal">
      <formula>0</formula>
    </cfRule>
  </conditionalFormatting>
  <conditionalFormatting sqref="F56">
    <cfRule type="cellIs" dxfId="16506" priority="4415" stopIfTrue="1" operator="equal">
      <formula>0</formula>
    </cfRule>
  </conditionalFormatting>
  <conditionalFormatting sqref="F56">
    <cfRule type="cellIs" dxfId="16505" priority="4414" stopIfTrue="1" operator="equal">
      <formula>0</formula>
    </cfRule>
  </conditionalFormatting>
  <conditionalFormatting sqref="F56">
    <cfRule type="cellIs" dxfId="16504" priority="4413" stopIfTrue="1" operator="equal">
      <formula>0</formula>
    </cfRule>
  </conditionalFormatting>
  <conditionalFormatting sqref="F56">
    <cfRule type="cellIs" dxfId="16503" priority="4412" stopIfTrue="1" operator="equal">
      <formula>0</formula>
    </cfRule>
  </conditionalFormatting>
  <conditionalFormatting sqref="F56">
    <cfRule type="cellIs" dxfId="16502" priority="4411" stopIfTrue="1" operator="equal">
      <formula>0</formula>
    </cfRule>
  </conditionalFormatting>
  <conditionalFormatting sqref="F56">
    <cfRule type="cellIs" dxfId="16501" priority="4410" stopIfTrue="1" operator="equal">
      <formula>0</formula>
    </cfRule>
  </conditionalFormatting>
  <conditionalFormatting sqref="F56">
    <cfRule type="cellIs" dxfId="16500" priority="4409" stopIfTrue="1" operator="equal">
      <formula>0</formula>
    </cfRule>
  </conditionalFormatting>
  <conditionalFormatting sqref="F56">
    <cfRule type="cellIs" dxfId="16499" priority="4408" stopIfTrue="1" operator="equal">
      <formula>0</formula>
    </cfRule>
  </conditionalFormatting>
  <conditionalFormatting sqref="F56">
    <cfRule type="cellIs" dxfId="16498" priority="4407" stopIfTrue="1" operator="equal">
      <formula>0</formula>
    </cfRule>
  </conditionalFormatting>
  <conditionalFormatting sqref="F56">
    <cfRule type="cellIs" dxfId="16497" priority="4406" stopIfTrue="1" operator="equal">
      <formula>0</formula>
    </cfRule>
  </conditionalFormatting>
  <conditionalFormatting sqref="F56">
    <cfRule type="cellIs" dxfId="16496" priority="4405" stopIfTrue="1" operator="equal">
      <formula>0</formula>
    </cfRule>
  </conditionalFormatting>
  <conditionalFormatting sqref="F56">
    <cfRule type="cellIs" dxfId="16495" priority="4404" stopIfTrue="1" operator="equal">
      <formula>0</formula>
    </cfRule>
  </conditionalFormatting>
  <conditionalFormatting sqref="F56">
    <cfRule type="cellIs" dxfId="16494" priority="4403" stopIfTrue="1" operator="equal">
      <formula>0</formula>
    </cfRule>
  </conditionalFormatting>
  <conditionalFormatting sqref="F56">
    <cfRule type="cellIs" dxfId="16493" priority="4402" stopIfTrue="1" operator="equal">
      <formula>0</formula>
    </cfRule>
  </conditionalFormatting>
  <conditionalFormatting sqref="F56">
    <cfRule type="cellIs" dxfId="16492" priority="4401" stopIfTrue="1" operator="equal">
      <formula>0</formula>
    </cfRule>
  </conditionalFormatting>
  <conditionalFormatting sqref="F56">
    <cfRule type="cellIs" dxfId="16491" priority="4400" stopIfTrue="1" operator="equal">
      <formula>0</formula>
    </cfRule>
  </conditionalFormatting>
  <conditionalFormatting sqref="F56">
    <cfRule type="cellIs" dxfId="16490" priority="4399" stopIfTrue="1" operator="equal">
      <formula>0</formula>
    </cfRule>
  </conditionalFormatting>
  <conditionalFormatting sqref="F56">
    <cfRule type="cellIs" dxfId="16489" priority="4398" stopIfTrue="1" operator="equal">
      <formula>0</formula>
    </cfRule>
  </conditionalFormatting>
  <conditionalFormatting sqref="F56">
    <cfRule type="cellIs" dxfId="16488" priority="4397" stopIfTrue="1" operator="equal">
      <formula>0</formula>
    </cfRule>
  </conditionalFormatting>
  <conditionalFormatting sqref="F56">
    <cfRule type="cellIs" dxfId="16487" priority="4396" stopIfTrue="1" operator="equal">
      <formula>0</formula>
    </cfRule>
  </conditionalFormatting>
  <conditionalFormatting sqref="F56">
    <cfRule type="cellIs" dxfId="16486" priority="4395" stopIfTrue="1" operator="equal">
      <formula>0</formula>
    </cfRule>
  </conditionalFormatting>
  <conditionalFormatting sqref="F56">
    <cfRule type="cellIs" dxfId="16485" priority="4394" stopIfTrue="1" operator="equal">
      <formula>0</formula>
    </cfRule>
  </conditionalFormatting>
  <conditionalFormatting sqref="F56">
    <cfRule type="cellIs" dxfId="16484" priority="4393" stopIfTrue="1" operator="equal">
      <formula>0</formula>
    </cfRule>
  </conditionalFormatting>
  <conditionalFormatting sqref="F56">
    <cfRule type="cellIs" dxfId="16483" priority="4392" stopIfTrue="1" operator="equal">
      <formula>0</formula>
    </cfRule>
  </conditionalFormatting>
  <conditionalFormatting sqref="F56">
    <cfRule type="cellIs" dxfId="16482" priority="4391" stopIfTrue="1" operator="equal">
      <formula>0</formula>
    </cfRule>
  </conditionalFormatting>
  <conditionalFormatting sqref="F56">
    <cfRule type="cellIs" dxfId="16481" priority="4390" stopIfTrue="1" operator="equal">
      <formula>0</formula>
    </cfRule>
  </conditionalFormatting>
  <conditionalFormatting sqref="F56">
    <cfRule type="cellIs" dxfId="16480" priority="4389" stopIfTrue="1" operator="equal">
      <formula>0</formula>
    </cfRule>
  </conditionalFormatting>
  <conditionalFormatting sqref="F56">
    <cfRule type="cellIs" dxfId="16479" priority="4388" stopIfTrue="1" operator="equal">
      <formula>0</formula>
    </cfRule>
  </conditionalFormatting>
  <conditionalFormatting sqref="F56">
    <cfRule type="cellIs" dxfId="16478" priority="4387" stopIfTrue="1" operator="equal">
      <formula>0</formula>
    </cfRule>
  </conditionalFormatting>
  <conditionalFormatting sqref="F56">
    <cfRule type="cellIs" dxfId="16477" priority="4386" stopIfTrue="1" operator="equal">
      <formula>0</formula>
    </cfRule>
  </conditionalFormatting>
  <conditionalFormatting sqref="F56">
    <cfRule type="cellIs" dxfId="16476" priority="4385" stopIfTrue="1" operator="equal">
      <formula>0</formula>
    </cfRule>
  </conditionalFormatting>
  <conditionalFormatting sqref="F56">
    <cfRule type="cellIs" dxfId="16475" priority="4384" stopIfTrue="1" operator="equal">
      <formula>0</formula>
    </cfRule>
  </conditionalFormatting>
  <conditionalFormatting sqref="F56">
    <cfRule type="cellIs" dxfId="16474" priority="4383" stopIfTrue="1" operator="equal">
      <formula>0</formula>
    </cfRule>
  </conditionalFormatting>
  <conditionalFormatting sqref="F56">
    <cfRule type="cellIs" dxfId="16473" priority="4382" stopIfTrue="1" operator="equal">
      <formula>0</formula>
    </cfRule>
  </conditionalFormatting>
  <conditionalFormatting sqref="F56">
    <cfRule type="cellIs" dxfId="16472" priority="4381" stopIfTrue="1" operator="equal">
      <formula>0</formula>
    </cfRule>
  </conditionalFormatting>
  <conditionalFormatting sqref="F56">
    <cfRule type="cellIs" dxfId="16471" priority="4380" stopIfTrue="1" operator="equal">
      <formula>0</formula>
    </cfRule>
  </conditionalFormatting>
  <conditionalFormatting sqref="F56">
    <cfRule type="cellIs" dxfId="16470" priority="4379" stopIfTrue="1" operator="equal">
      <formula>0</formula>
    </cfRule>
  </conditionalFormatting>
  <conditionalFormatting sqref="F56">
    <cfRule type="cellIs" dxfId="16469" priority="4378" stopIfTrue="1" operator="equal">
      <formula>0</formula>
    </cfRule>
  </conditionalFormatting>
  <conditionalFormatting sqref="F56">
    <cfRule type="cellIs" dxfId="16468" priority="4377" stopIfTrue="1" operator="equal">
      <formula>0</formula>
    </cfRule>
  </conditionalFormatting>
  <conditionalFormatting sqref="F56">
    <cfRule type="cellIs" dxfId="16467" priority="4376" stopIfTrue="1" operator="equal">
      <formula>0</formula>
    </cfRule>
  </conditionalFormatting>
  <conditionalFormatting sqref="F56">
    <cfRule type="cellIs" dxfId="16466" priority="4375" stopIfTrue="1" operator="equal">
      <formula>0</formula>
    </cfRule>
  </conditionalFormatting>
  <conditionalFormatting sqref="F56">
    <cfRule type="cellIs" dxfId="16465" priority="4374" stopIfTrue="1" operator="equal">
      <formula>0</formula>
    </cfRule>
  </conditionalFormatting>
  <conditionalFormatting sqref="F56">
    <cfRule type="cellIs" dxfId="16464" priority="4373" stopIfTrue="1" operator="equal">
      <formula>0</formula>
    </cfRule>
  </conditionalFormatting>
  <conditionalFormatting sqref="F56">
    <cfRule type="cellIs" dxfId="16463" priority="4372" stopIfTrue="1" operator="equal">
      <formula>0</formula>
    </cfRule>
  </conditionalFormatting>
  <conditionalFormatting sqref="F56">
    <cfRule type="cellIs" dxfId="16462" priority="4371" stopIfTrue="1" operator="equal">
      <formula>0</formula>
    </cfRule>
  </conditionalFormatting>
  <conditionalFormatting sqref="F56">
    <cfRule type="cellIs" dxfId="16461" priority="4370" stopIfTrue="1" operator="equal">
      <formula>0</formula>
    </cfRule>
  </conditionalFormatting>
  <conditionalFormatting sqref="F56">
    <cfRule type="cellIs" dxfId="16460" priority="4369" stopIfTrue="1" operator="equal">
      <formula>0</formula>
    </cfRule>
  </conditionalFormatting>
  <conditionalFormatting sqref="F56">
    <cfRule type="cellIs" dxfId="16459" priority="4368" stopIfTrue="1" operator="equal">
      <formula>0</formula>
    </cfRule>
  </conditionalFormatting>
  <conditionalFormatting sqref="F56">
    <cfRule type="cellIs" dxfId="16458" priority="4367" stopIfTrue="1" operator="equal">
      <formula>0</formula>
    </cfRule>
  </conditionalFormatting>
  <conditionalFormatting sqref="F56">
    <cfRule type="cellIs" dxfId="16457" priority="4366" stopIfTrue="1" operator="equal">
      <formula>0</formula>
    </cfRule>
  </conditionalFormatting>
  <conditionalFormatting sqref="F56">
    <cfRule type="cellIs" dxfId="16456" priority="4365" stopIfTrue="1" operator="equal">
      <formula>0</formula>
    </cfRule>
  </conditionalFormatting>
  <conditionalFormatting sqref="F56">
    <cfRule type="cellIs" dxfId="16455" priority="4364" stopIfTrue="1" operator="equal">
      <formula>0</formula>
    </cfRule>
  </conditionalFormatting>
  <conditionalFormatting sqref="F56">
    <cfRule type="cellIs" dxfId="16454" priority="4363" stopIfTrue="1" operator="equal">
      <formula>0</formula>
    </cfRule>
  </conditionalFormatting>
  <conditionalFormatting sqref="F56">
    <cfRule type="cellIs" dxfId="16453" priority="4362" stopIfTrue="1" operator="equal">
      <formula>0</formula>
    </cfRule>
  </conditionalFormatting>
  <conditionalFormatting sqref="F56">
    <cfRule type="cellIs" dxfId="16452" priority="4361" stopIfTrue="1" operator="equal">
      <formula>0</formula>
    </cfRule>
  </conditionalFormatting>
  <conditionalFormatting sqref="F56">
    <cfRule type="cellIs" dxfId="16451" priority="4360" stopIfTrue="1" operator="equal">
      <formula>0</formula>
    </cfRule>
  </conditionalFormatting>
  <conditionalFormatting sqref="F56">
    <cfRule type="cellIs" dxfId="16450" priority="4359" stopIfTrue="1" operator="equal">
      <formula>0</formula>
    </cfRule>
  </conditionalFormatting>
  <conditionalFormatting sqref="F56">
    <cfRule type="cellIs" dxfId="16449" priority="4358" stopIfTrue="1" operator="equal">
      <formula>0</formula>
    </cfRule>
  </conditionalFormatting>
  <conditionalFormatting sqref="F56">
    <cfRule type="cellIs" dxfId="16448" priority="4357" stopIfTrue="1" operator="equal">
      <formula>0</formula>
    </cfRule>
  </conditionalFormatting>
  <conditionalFormatting sqref="F56">
    <cfRule type="cellIs" dxfId="16447" priority="4356" stopIfTrue="1" operator="equal">
      <formula>0</formula>
    </cfRule>
  </conditionalFormatting>
  <conditionalFormatting sqref="F56">
    <cfRule type="cellIs" dxfId="16446" priority="4355" stopIfTrue="1" operator="equal">
      <formula>0</formula>
    </cfRule>
  </conditionalFormatting>
  <conditionalFormatting sqref="F56">
    <cfRule type="cellIs" dxfId="16445" priority="4354" stopIfTrue="1" operator="equal">
      <formula>0</formula>
    </cfRule>
  </conditionalFormatting>
  <conditionalFormatting sqref="F56">
    <cfRule type="cellIs" dxfId="16444" priority="4353" stopIfTrue="1" operator="equal">
      <formula>0</formula>
    </cfRule>
  </conditionalFormatting>
  <conditionalFormatting sqref="F56">
    <cfRule type="cellIs" dxfId="16443" priority="4352" stopIfTrue="1" operator="equal">
      <formula>0</formula>
    </cfRule>
  </conditionalFormatting>
  <conditionalFormatting sqref="F56">
    <cfRule type="cellIs" dxfId="16442" priority="4351" stopIfTrue="1" operator="equal">
      <formula>0</formula>
    </cfRule>
  </conditionalFormatting>
  <conditionalFormatting sqref="F56">
    <cfRule type="cellIs" dxfId="16441" priority="4350" stopIfTrue="1" operator="equal">
      <formula>0</formula>
    </cfRule>
  </conditionalFormatting>
  <conditionalFormatting sqref="F56">
    <cfRule type="cellIs" dxfId="16440" priority="4349" stopIfTrue="1" operator="equal">
      <formula>0</formula>
    </cfRule>
  </conditionalFormatting>
  <conditionalFormatting sqref="F56">
    <cfRule type="cellIs" dxfId="16439" priority="4348" stopIfTrue="1" operator="equal">
      <formula>0</formula>
    </cfRule>
  </conditionalFormatting>
  <conditionalFormatting sqref="F56">
    <cfRule type="cellIs" dxfId="16438" priority="4347" stopIfTrue="1" operator="equal">
      <formula>0</formula>
    </cfRule>
  </conditionalFormatting>
  <conditionalFormatting sqref="F56">
    <cfRule type="cellIs" dxfId="16437" priority="4346" stopIfTrue="1" operator="equal">
      <formula>0</formula>
    </cfRule>
  </conditionalFormatting>
  <conditionalFormatting sqref="F56">
    <cfRule type="cellIs" dxfId="16436" priority="4345" stopIfTrue="1" operator="equal">
      <formula>0</formula>
    </cfRule>
  </conditionalFormatting>
  <conditionalFormatting sqref="F56">
    <cfRule type="cellIs" dxfId="16435" priority="4344" stopIfTrue="1" operator="equal">
      <formula>0</formula>
    </cfRule>
  </conditionalFormatting>
  <conditionalFormatting sqref="F56">
    <cfRule type="cellIs" dxfId="16434" priority="4343" stopIfTrue="1" operator="equal">
      <formula>0</formula>
    </cfRule>
  </conditionalFormatting>
  <conditionalFormatting sqref="F56">
    <cfRule type="cellIs" dxfId="16433" priority="4342" stopIfTrue="1" operator="equal">
      <formula>0</formula>
    </cfRule>
  </conditionalFormatting>
  <conditionalFormatting sqref="F56">
    <cfRule type="cellIs" dxfId="16432" priority="4341" stopIfTrue="1" operator="equal">
      <formula>0</formula>
    </cfRule>
  </conditionalFormatting>
  <conditionalFormatting sqref="F56">
    <cfRule type="cellIs" dxfId="16431" priority="4340" stopIfTrue="1" operator="equal">
      <formula>0</formula>
    </cfRule>
  </conditionalFormatting>
  <conditionalFormatting sqref="F56">
    <cfRule type="cellIs" dxfId="16430" priority="4339" stopIfTrue="1" operator="equal">
      <formula>0</formula>
    </cfRule>
  </conditionalFormatting>
  <conditionalFormatting sqref="F56">
    <cfRule type="cellIs" dxfId="16429" priority="4338" stopIfTrue="1" operator="equal">
      <formula>0</formula>
    </cfRule>
  </conditionalFormatting>
  <conditionalFormatting sqref="F56">
    <cfRule type="cellIs" dxfId="16428" priority="4337" stopIfTrue="1" operator="equal">
      <formula>0</formula>
    </cfRule>
  </conditionalFormatting>
  <conditionalFormatting sqref="F56">
    <cfRule type="cellIs" dxfId="16427" priority="4336" stopIfTrue="1" operator="equal">
      <formula>0</formula>
    </cfRule>
  </conditionalFormatting>
  <conditionalFormatting sqref="F56">
    <cfRule type="cellIs" dxfId="16426" priority="4335" stopIfTrue="1" operator="equal">
      <formula>0</formula>
    </cfRule>
  </conditionalFormatting>
  <conditionalFormatting sqref="F56">
    <cfRule type="cellIs" dxfId="16425" priority="4334" stopIfTrue="1" operator="equal">
      <formula>0</formula>
    </cfRule>
  </conditionalFormatting>
  <conditionalFormatting sqref="F56">
    <cfRule type="cellIs" dxfId="16424" priority="4333" stopIfTrue="1" operator="equal">
      <formula>0</formula>
    </cfRule>
  </conditionalFormatting>
  <conditionalFormatting sqref="F56">
    <cfRule type="cellIs" dxfId="16423" priority="4332" stopIfTrue="1" operator="equal">
      <formula>0</formula>
    </cfRule>
  </conditionalFormatting>
  <conditionalFormatting sqref="F56">
    <cfRule type="cellIs" dxfId="16422" priority="4331" stopIfTrue="1" operator="equal">
      <formula>0</formula>
    </cfRule>
  </conditionalFormatting>
  <conditionalFormatting sqref="F56">
    <cfRule type="cellIs" dxfId="16421" priority="4330" stopIfTrue="1" operator="equal">
      <formula>0</formula>
    </cfRule>
  </conditionalFormatting>
  <conditionalFormatting sqref="F56">
    <cfRule type="cellIs" dxfId="16420" priority="4329" stopIfTrue="1" operator="equal">
      <formula>0</formula>
    </cfRule>
  </conditionalFormatting>
  <conditionalFormatting sqref="F56">
    <cfRule type="cellIs" dxfId="16419" priority="4328" stopIfTrue="1" operator="equal">
      <formula>0</formula>
    </cfRule>
  </conditionalFormatting>
  <conditionalFormatting sqref="F56">
    <cfRule type="cellIs" dxfId="16418" priority="4327" stopIfTrue="1" operator="equal">
      <formula>0</formula>
    </cfRule>
  </conditionalFormatting>
  <conditionalFormatting sqref="F56">
    <cfRule type="cellIs" dxfId="16417" priority="4326" stopIfTrue="1" operator="equal">
      <formula>0</formula>
    </cfRule>
  </conditionalFormatting>
  <conditionalFormatting sqref="F56">
    <cfRule type="cellIs" dxfId="16416" priority="4325" stopIfTrue="1" operator="equal">
      <formula>0</formula>
    </cfRule>
  </conditionalFormatting>
  <conditionalFormatting sqref="F56">
    <cfRule type="cellIs" dxfId="16415" priority="4324" stopIfTrue="1" operator="equal">
      <formula>0</formula>
    </cfRule>
  </conditionalFormatting>
  <conditionalFormatting sqref="F56">
    <cfRule type="cellIs" dxfId="16414" priority="4323" stopIfTrue="1" operator="equal">
      <formula>0</formula>
    </cfRule>
  </conditionalFormatting>
  <conditionalFormatting sqref="F56">
    <cfRule type="cellIs" dxfId="16413" priority="4322" stopIfTrue="1" operator="equal">
      <formula>0</formula>
    </cfRule>
  </conditionalFormatting>
  <conditionalFormatting sqref="F56">
    <cfRule type="cellIs" dxfId="16412" priority="4321" stopIfTrue="1" operator="equal">
      <formula>0</formula>
    </cfRule>
  </conditionalFormatting>
  <conditionalFormatting sqref="F56">
    <cfRule type="cellIs" dxfId="16411" priority="4320" stopIfTrue="1" operator="equal">
      <formula>0</formula>
    </cfRule>
  </conditionalFormatting>
  <conditionalFormatting sqref="AK47">
    <cfRule type="containsText" dxfId="16410" priority="3909" operator="containsText" text="21">
      <formula>NOT(ISERROR(SEARCH("21",AK47)))</formula>
    </cfRule>
    <cfRule type="cellIs" dxfId="16409" priority="3910" operator="equal">
      <formula>"F"</formula>
    </cfRule>
    <cfRule type="containsText" dxfId="16408" priority="3911" operator="containsText" text="CA">
      <formula>NOT(ISERROR(SEARCH("CA",AK47)))</formula>
    </cfRule>
    <cfRule type="cellIs" dxfId="16407" priority="3912" operator="equal">
      <formula>"LD"</formula>
    </cfRule>
    <cfRule type="containsText" dxfId="16406" priority="3913" operator="containsText" text="V">
      <formula>NOT(ISERROR(SEARCH("V",AK47)))</formula>
    </cfRule>
    <cfRule type="containsText" dxfId="16405" priority="3914" operator="containsText" text="P">
      <formula>NOT(ISERROR(SEARCH("P",AK47)))</formula>
    </cfRule>
    <cfRule type="cellIs" dxfId="16404" priority="3915" operator="equal">
      <formula>"LL"</formula>
    </cfRule>
    <cfRule type="cellIs" dxfId="16403" priority="3916" operator="equal">
      <formula>"AT"</formula>
    </cfRule>
    <cfRule type="containsText" dxfId="16402" priority="3917" operator="containsText" text="B">
      <formula>NOT(ISERROR(SEARCH("B",AK47)))</formula>
    </cfRule>
    <cfRule type="cellIs" dxfId="16401" priority="3918" operator="equal">
      <formula>"L"</formula>
    </cfRule>
    <cfRule type="containsText" dxfId="16400" priority="3919" operator="containsText" text="N">
      <formula>NOT(ISERROR(SEARCH("N",AK47)))</formula>
    </cfRule>
  </conditionalFormatting>
  <conditionalFormatting sqref="F54:F56">
    <cfRule type="cellIs" dxfId="16399" priority="3908" stopIfTrue="1" operator="equal">
      <formula>0</formula>
    </cfRule>
  </conditionalFormatting>
  <conditionalFormatting sqref="F54:F56">
    <cfRule type="cellIs" dxfId="16398" priority="3907" stopIfTrue="1" operator="equal">
      <formula>0</formula>
    </cfRule>
  </conditionalFormatting>
  <conditionalFormatting sqref="F54:F56">
    <cfRule type="cellIs" dxfId="16397" priority="3906" stopIfTrue="1" operator="equal">
      <formula>0</formula>
    </cfRule>
  </conditionalFormatting>
  <conditionalFormatting sqref="F54:F56">
    <cfRule type="cellIs" dxfId="16396" priority="3905" stopIfTrue="1" operator="equal">
      <formula>0</formula>
    </cfRule>
  </conditionalFormatting>
  <conditionalFormatting sqref="F54:F56">
    <cfRule type="cellIs" dxfId="16395" priority="3904" stopIfTrue="1" operator="equal">
      <formula>0</formula>
    </cfRule>
  </conditionalFormatting>
  <conditionalFormatting sqref="F54:F56">
    <cfRule type="cellIs" dxfId="16394" priority="3903" stopIfTrue="1" operator="equal">
      <formula>0</formula>
    </cfRule>
  </conditionalFormatting>
  <conditionalFormatting sqref="F54:F56">
    <cfRule type="cellIs" dxfId="16393" priority="3902" stopIfTrue="1" operator="equal">
      <formula>0</formula>
    </cfRule>
  </conditionalFormatting>
  <conditionalFormatting sqref="F54:F56">
    <cfRule type="cellIs" dxfId="16392" priority="3901" stopIfTrue="1" operator="equal">
      <formula>0</formula>
    </cfRule>
  </conditionalFormatting>
  <conditionalFormatting sqref="F54:F56">
    <cfRule type="cellIs" dxfId="16391" priority="3900" stopIfTrue="1" operator="equal">
      <formula>0</formula>
    </cfRule>
  </conditionalFormatting>
  <conditionalFormatting sqref="F54:F56">
    <cfRule type="cellIs" dxfId="16390" priority="3899" stopIfTrue="1" operator="equal">
      <formula>0</formula>
    </cfRule>
  </conditionalFormatting>
  <conditionalFormatting sqref="F54:F56">
    <cfRule type="cellIs" dxfId="16389" priority="3898" stopIfTrue="1" operator="equal">
      <formula>0</formula>
    </cfRule>
  </conditionalFormatting>
  <conditionalFormatting sqref="F54:F56">
    <cfRule type="cellIs" dxfId="16388" priority="3897" stopIfTrue="1" operator="equal">
      <formula>0</formula>
    </cfRule>
  </conditionalFormatting>
  <conditionalFormatting sqref="F54:F56">
    <cfRule type="cellIs" dxfId="16387" priority="3896" stopIfTrue="1" operator="equal">
      <formula>0</formula>
    </cfRule>
  </conditionalFormatting>
  <conditionalFormatting sqref="F54:F56">
    <cfRule type="cellIs" dxfId="16386" priority="3895" stopIfTrue="1" operator="equal">
      <formula>0</formula>
    </cfRule>
  </conditionalFormatting>
  <conditionalFormatting sqref="F54:F56">
    <cfRule type="cellIs" dxfId="16385" priority="3894" stopIfTrue="1" operator="equal">
      <formula>0</formula>
    </cfRule>
  </conditionalFormatting>
  <conditionalFormatting sqref="F54:F56">
    <cfRule type="cellIs" dxfId="16384" priority="3893" stopIfTrue="1" operator="equal">
      <formula>0</formula>
    </cfRule>
  </conditionalFormatting>
  <conditionalFormatting sqref="F54:F56">
    <cfRule type="cellIs" dxfId="16383" priority="3892" stopIfTrue="1" operator="equal">
      <formula>0</formula>
    </cfRule>
  </conditionalFormatting>
  <conditionalFormatting sqref="F54:F56">
    <cfRule type="cellIs" dxfId="16382" priority="3891" stopIfTrue="1" operator="equal">
      <formula>0</formula>
    </cfRule>
  </conditionalFormatting>
  <conditionalFormatting sqref="F54:F56">
    <cfRule type="cellIs" dxfId="16381" priority="3890" stopIfTrue="1" operator="equal">
      <formula>0</formula>
    </cfRule>
  </conditionalFormatting>
  <conditionalFormatting sqref="F54:F56">
    <cfRule type="cellIs" dxfId="16380" priority="3889" stopIfTrue="1" operator="equal">
      <formula>0</formula>
    </cfRule>
  </conditionalFormatting>
  <conditionalFormatting sqref="F54:F56">
    <cfRule type="cellIs" dxfId="16379" priority="3888" stopIfTrue="1" operator="equal">
      <formula>0</formula>
    </cfRule>
  </conditionalFormatting>
  <conditionalFormatting sqref="F54:F56">
    <cfRule type="cellIs" dxfId="16378" priority="3887" stopIfTrue="1" operator="equal">
      <formula>0</formula>
    </cfRule>
  </conditionalFormatting>
  <conditionalFormatting sqref="F54:F56">
    <cfRule type="cellIs" dxfId="16377" priority="3886" stopIfTrue="1" operator="equal">
      <formula>0</formula>
    </cfRule>
  </conditionalFormatting>
  <conditionalFormatting sqref="F54:F56">
    <cfRule type="cellIs" dxfId="16376" priority="3885" stopIfTrue="1" operator="equal">
      <formula>0</formula>
    </cfRule>
  </conditionalFormatting>
  <conditionalFormatting sqref="F54:F56">
    <cfRule type="cellIs" dxfId="16375" priority="3884" operator="equal">
      <formula>"V"</formula>
    </cfRule>
  </conditionalFormatting>
  <conditionalFormatting sqref="F56">
    <cfRule type="cellIs" dxfId="16374" priority="3656" stopIfTrue="1" operator="equal">
      <formula>0</formula>
    </cfRule>
  </conditionalFormatting>
  <conditionalFormatting sqref="F56">
    <cfRule type="cellIs" dxfId="16373" priority="3655" stopIfTrue="1" operator="equal">
      <formula>0</formula>
    </cfRule>
  </conditionalFormatting>
  <conditionalFormatting sqref="F56">
    <cfRule type="cellIs" dxfId="16372" priority="3654" stopIfTrue="1" operator="equal">
      <formula>0</formula>
    </cfRule>
  </conditionalFormatting>
  <conditionalFormatting sqref="F56">
    <cfRule type="cellIs" dxfId="16371" priority="3653" stopIfTrue="1" operator="equal">
      <formula>0</formula>
    </cfRule>
  </conditionalFormatting>
  <conditionalFormatting sqref="F56">
    <cfRule type="cellIs" dxfId="16370" priority="3652" stopIfTrue="1" operator="equal">
      <formula>0</formula>
    </cfRule>
  </conditionalFormatting>
  <conditionalFormatting sqref="F56">
    <cfRule type="cellIs" dxfId="16369" priority="3651" stopIfTrue="1" operator="equal">
      <formula>0</formula>
    </cfRule>
  </conditionalFormatting>
  <conditionalFormatting sqref="F56">
    <cfRule type="cellIs" dxfId="16368" priority="3650" stopIfTrue="1" operator="equal">
      <formula>0</formula>
    </cfRule>
  </conditionalFormatting>
  <conditionalFormatting sqref="F56">
    <cfRule type="cellIs" dxfId="16367" priority="3649" stopIfTrue="1" operator="equal">
      <formula>0</formula>
    </cfRule>
  </conditionalFormatting>
  <conditionalFormatting sqref="F56">
    <cfRule type="cellIs" dxfId="16366" priority="3648" stopIfTrue="1" operator="equal">
      <formula>0</formula>
    </cfRule>
  </conditionalFormatting>
  <conditionalFormatting sqref="F56">
    <cfRule type="cellIs" dxfId="16365" priority="3647" stopIfTrue="1" operator="equal">
      <formula>0</formula>
    </cfRule>
  </conditionalFormatting>
  <conditionalFormatting sqref="F56">
    <cfRule type="cellIs" dxfId="16364" priority="3646" stopIfTrue="1" operator="equal">
      <formula>0</formula>
    </cfRule>
  </conditionalFormatting>
  <conditionalFormatting sqref="F56">
    <cfRule type="cellIs" dxfId="16363" priority="3645" stopIfTrue="1" operator="equal">
      <formula>0</formula>
    </cfRule>
  </conditionalFormatting>
  <conditionalFormatting sqref="F56">
    <cfRule type="cellIs" dxfId="16362" priority="3644" stopIfTrue="1" operator="equal">
      <formula>0</formula>
    </cfRule>
  </conditionalFormatting>
  <conditionalFormatting sqref="F56">
    <cfRule type="cellIs" dxfId="16361" priority="3643" stopIfTrue="1" operator="equal">
      <formula>0</formula>
    </cfRule>
  </conditionalFormatting>
  <conditionalFormatting sqref="F56">
    <cfRule type="cellIs" dxfId="16360" priority="3642" stopIfTrue="1" operator="equal">
      <formula>0</formula>
    </cfRule>
  </conditionalFormatting>
  <conditionalFormatting sqref="F56">
    <cfRule type="cellIs" dxfId="16359" priority="3641" stopIfTrue="1" operator="equal">
      <formula>0</formula>
    </cfRule>
  </conditionalFormatting>
  <conditionalFormatting sqref="F56">
    <cfRule type="cellIs" dxfId="16358" priority="3640" stopIfTrue="1" operator="equal">
      <formula>0</formula>
    </cfRule>
  </conditionalFormatting>
  <conditionalFormatting sqref="F56">
    <cfRule type="cellIs" dxfId="16357" priority="3639" stopIfTrue="1" operator="equal">
      <formula>0</formula>
    </cfRule>
  </conditionalFormatting>
  <conditionalFormatting sqref="F56">
    <cfRule type="cellIs" dxfId="16356" priority="3638" stopIfTrue="1" operator="equal">
      <formula>0</formula>
    </cfRule>
  </conditionalFormatting>
  <conditionalFormatting sqref="F56">
    <cfRule type="cellIs" dxfId="16355" priority="3637" stopIfTrue="1" operator="equal">
      <formula>0</formula>
    </cfRule>
  </conditionalFormatting>
  <conditionalFormatting sqref="F56">
    <cfRule type="cellIs" dxfId="16354" priority="3636" stopIfTrue="1" operator="equal">
      <formula>0</formula>
    </cfRule>
  </conditionalFormatting>
  <conditionalFormatting sqref="F56">
    <cfRule type="cellIs" dxfId="16353" priority="3635" stopIfTrue="1" operator="equal">
      <formula>0</formula>
    </cfRule>
  </conditionalFormatting>
  <conditionalFormatting sqref="F56">
    <cfRule type="cellIs" dxfId="16352" priority="3634" stopIfTrue="1" operator="equal">
      <formula>0</formula>
    </cfRule>
  </conditionalFormatting>
  <conditionalFormatting sqref="F56">
    <cfRule type="cellIs" dxfId="16351" priority="3633" stopIfTrue="1" operator="equal">
      <formula>0</formula>
    </cfRule>
  </conditionalFormatting>
  <conditionalFormatting sqref="F54">
    <cfRule type="cellIs" dxfId="16350" priority="3811" stopIfTrue="1" operator="equal">
      <formula>0</formula>
    </cfRule>
  </conditionalFormatting>
  <conditionalFormatting sqref="F54">
    <cfRule type="cellIs" dxfId="16349" priority="3810" stopIfTrue="1" operator="equal">
      <formula>0</formula>
    </cfRule>
  </conditionalFormatting>
  <conditionalFormatting sqref="F54">
    <cfRule type="cellIs" dxfId="16348" priority="3809" stopIfTrue="1" operator="equal">
      <formula>0</formula>
    </cfRule>
  </conditionalFormatting>
  <conditionalFormatting sqref="F54">
    <cfRule type="cellIs" dxfId="16347" priority="3808" stopIfTrue="1" operator="equal">
      <formula>0</formula>
    </cfRule>
  </conditionalFormatting>
  <conditionalFormatting sqref="F54">
    <cfRule type="cellIs" dxfId="16346" priority="3807" stopIfTrue="1" operator="equal">
      <formula>0</formula>
    </cfRule>
  </conditionalFormatting>
  <conditionalFormatting sqref="F54">
    <cfRule type="cellIs" dxfId="16345" priority="3806" stopIfTrue="1" operator="equal">
      <formula>0</formula>
    </cfRule>
  </conditionalFormatting>
  <conditionalFormatting sqref="F54">
    <cfRule type="cellIs" dxfId="16344" priority="3805" stopIfTrue="1" operator="equal">
      <formula>0</formula>
    </cfRule>
  </conditionalFormatting>
  <conditionalFormatting sqref="F54">
    <cfRule type="cellIs" dxfId="16343" priority="3804" stopIfTrue="1" operator="equal">
      <formula>0</formula>
    </cfRule>
  </conditionalFormatting>
  <conditionalFormatting sqref="F54">
    <cfRule type="cellIs" dxfId="16342" priority="3803" stopIfTrue="1" operator="equal">
      <formula>0</formula>
    </cfRule>
  </conditionalFormatting>
  <conditionalFormatting sqref="F54">
    <cfRule type="cellIs" dxfId="16341" priority="3802" stopIfTrue="1" operator="equal">
      <formula>0</formula>
    </cfRule>
  </conditionalFormatting>
  <conditionalFormatting sqref="F54">
    <cfRule type="cellIs" dxfId="16340" priority="3801" stopIfTrue="1" operator="equal">
      <formula>0</formula>
    </cfRule>
  </conditionalFormatting>
  <conditionalFormatting sqref="F54">
    <cfRule type="cellIs" dxfId="16339" priority="3800" stopIfTrue="1" operator="equal">
      <formula>0</formula>
    </cfRule>
  </conditionalFormatting>
  <conditionalFormatting sqref="F54">
    <cfRule type="cellIs" dxfId="16338" priority="3799" stopIfTrue="1" operator="equal">
      <formula>0</formula>
    </cfRule>
  </conditionalFormatting>
  <conditionalFormatting sqref="F54">
    <cfRule type="cellIs" dxfId="16337" priority="3798" stopIfTrue="1" operator="equal">
      <formula>0</formula>
    </cfRule>
  </conditionalFormatting>
  <conditionalFormatting sqref="F54">
    <cfRule type="cellIs" dxfId="16336" priority="3797" stopIfTrue="1" operator="equal">
      <formula>0</formula>
    </cfRule>
  </conditionalFormatting>
  <conditionalFormatting sqref="F54">
    <cfRule type="cellIs" dxfId="16335" priority="3796" stopIfTrue="1" operator="equal">
      <formula>0</formula>
    </cfRule>
  </conditionalFormatting>
  <conditionalFormatting sqref="F54">
    <cfRule type="cellIs" dxfId="16334" priority="3795" stopIfTrue="1" operator="equal">
      <formula>0</formula>
    </cfRule>
  </conditionalFormatting>
  <conditionalFormatting sqref="F54">
    <cfRule type="cellIs" dxfId="16333" priority="3794" stopIfTrue="1" operator="equal">
      <formula>0</formula>
    </cfRule>
  </conditionalFormatting>
  <conditionalFormatting sqref="F54">
    <cfRule type="cellIs" dxfId="16332" priority="3793" stopIfTrue="1" operator="equal">
      <formula>0</formula>
    </cfRule>
  </conditionalFormatting>
  <conditionalFormatting sqref="F54">
    <cfRule type="cellIs" dxfId="16331" priority="3792" stopIfTrue="1" operator="equal">
      <formula>0</formula>
    </cfRule>
  </conditionalFormatting>
  <conditionalFormatting sqref="F54">
    <cfRule type="cellIs" dxfId="16330" priority="3791" stopIfTrue="1" operator="equal">
      <formula>0</formula>
    </cfRule>
  </conditionalFormatting>
  <conditionalFormatting sqref="F54">
    <cfRule type="cellIs" dxfId="16329" priority="3790" stopIfTrue="1" operator="equal">
      <formula>0</formula>
    </cfRule>
  </conditionalFormatting>
  <conditionalFormatting sqref="F54">
    <cfRule type="cellIs" dxfId="16328" priority="3789" stopIfTrue="1" operator="equal">
      <formula>0</formula>
    </cfRule>
  </conditionalFormatting>
  <conditionalFormatting sqref="F54">
    <cfRule type="cellIs" dxfId="16327" priority="3788" stopIfTrue="1" operator="equal">
      <formula>0</formula>
    </cfRule>
  </conditionalFormatting>
  <conditionalFormatting sqref="F54">
    <cfRule type="cellIs" dxfId="16326" priority="3787" operator="equal">
      <formula>"V"</formula>
    </cfRule>
  </conditionalFormatting>
  <conditionalFormatting sqref="F56">
    <cfRule type="cellIs" dxfId="16325" priority="3526" stopIfTrue="1" operator="equal">
      <formula>0</formula>
    </cfRule>
  </conditionalFormatting>
  <conditionalFormatting sqref="F56">
    <cfRule type="cellIs" dxfId="16324" priority="3669" stopIfTrue="1" operator="equal">
      <formula>0</formula>
    </cfRule>
  </conditionalFormatting>
  <conditionalFormatting sqref="F56">
    <cfRule type="cellIs" dxfId="16323" priority="3668" stopIfTrue="1" operator="equal">
      <formula>0</formula>
    </cfRule>
  </conditionalFormatting>
  <conditionalFormatting sqref="F56">
    <cfRule type="cellIs" dxfId="16322" priority="3667" stopIfTrue="1" operator="equal">
      <formula>0</formula>
    </cfRule>
  </conditionalFormatting>
  <conditionalFormatting sqref="F56">
    <cfRule type="cellIs" dxfId="16321" priority="3666" stopIfTrue="1" operator="equal">
      <formula>0</formula>
    </cfRule>
  </conditionalFormatting>
  <conditionalFormatting sqref="F56">
    <cfRule type="cellIs" dxfId="16320" priority="3665" stopIfTrue="1" operator="equal">
      <formula>0</formula>
    </cfRule>
  </conditionalFormatting>
  <conditionalFormatting sqref="F56">
    <cfRule type="cellIs" dxfId="16319" priority="3664" stopIfTrue="1" operator="equal">
      <formula>0</formula>
    </cfRule>
  </conditionalFormatting>
  <conditionalFormatting sqref="F56">
    <cfRule type="cellIs" dxfId="16318" priority="3663" stopIfTrue="1" operator="equal">
      <formula>0</formula>
    </cfRule>
  </conditionalFormatting>
  <conditionalFormatting sqref="F56">
    <cfRule type="cellIs" dxfId="16317" priority="3662" stopIfTrue="1" operator="equal">
      <formula>0</formula>
    </cfRule>
  </conditionalFormatting>
  <conditionalFormatting sqref="F56">
    <cfRule type="cellIs" dxfId="16316" priority="3661" stopIfTrue="1" operator="equal">
      <formula>0</formula>
    </cfRule>
  </conditionalFormatting>
  <conditionalFormatting sqref="F56">
    <cfRule type="cellIs" dxfId="16315" priority="3660" stopIfTrue="1" operator="equal">
      <formula>0</formula>
    </cfRule>
  </conditionalFormatting>
  <conditionalFormatting sqref="F56">
    <cfRule type="cellIs" dxfId="16314" priority="3659" stopIfTrue="1" operator="equal">
      <formula>0</formula>
    </cfRule>
  </conditionalFormatting>
  <conditionalFormatting sqref="F56">
    <cfRule type="cellIs" dxfId="16313" priority="3658" stopIfTrue="1" operator="equal">
      <formula>0</formula>
    </cfRule>
  </conditionalFormatting>
  <conditionalFormatting sqref="F56">
    <cfRule type="cellIs" dxfId="16312" priority="3657" stopIfTrue="1" operator="equal">
      <formula>0</formula>
    </cfRule>
  </conditionalFormatting>
  <conditionalFormatting sqref="F56">
    <cfRule type="cellIs" dxfId="16311" priority="3632" stopIfTrue="1" operator="equal">
      <formula>0</formula>
    </cfRule>
  </conditionalFormatting>
  <conditionalFormatting sqref="F56">
    <cfRule type="cellIs" dxfId="16310" priority="3631" stopIfTrue="1" operator="equal">
      <formula>0</formula>
    </cfRule>
  </conditionalFormatting>
  <conditionalFormatting sqref="F56">
    <cfRule type="cellIs" dxfId="16309" priority="3630" stopIfTrue="1" operator="equal">
      <formula>0</formula>
    </cfRule>
  </conditionalFormatting>
  <conditionalFormatting sqref="F56">
    <cfRule type="cellIs" dxfId="16308" priority="3629" stopIfTrue="1" operator="equal">
      <formula>0</formula>
    </cfRule>
  </conditionalFormatting>
  <conditionalFormatting sqref="F56">
    <cfRule type="cellIs" dxfId="16307" priority="3628" stopIfTrue="1" operator="equal">
      <formula>0</formula>
    </cfRule>
  </conditionalFormatting>
  <conditionalFormatting sqref="F56">
    <cfRule type="cellIs" dxfId="16306" priority="3627" stopIfTrue="1" operator="equal">
      <formula>0</formula>
    </cfRule>
  </conditionalFormatting>
  <conditionalFormatting sqref="F56">
    <cfRule type="cellIs" dxfId="16305" priority="3626" stopIfTrue="1" operator="equal">
      <formula>0</formula>
    </cfRule>
  </conditionalFormatting>
  <conditionalFormatting sqref="F56">
    <cfRule type="cellIs" dxfId="16304" priority="3625" stopIfTrue="1" operator="equal">
      <formula>0</formula>
    </cfRule>
  </conditionalFormatting>
  <conditionalFormatting sqref="F56">
    <cfRule type="cellIs" dxfId="16303" priority="3624" stopIfTrue="1" operator="equal">
      <formula>0</formula>
    </cfRule>
  </conditionalFormatting>
  <conditionalFormatting sqref="F56">
    <cfRule type="cellIs" dxfId="16302" priority="3623" stopIfTrue="1" operator="equal">
      <formula>0</formula>
    </cfRule>
  </conditionalFormatting>
  <conditionalFormatting sqref="F56">
    <cfRule type="cellIs" dxfId="16301" priority="3622" stopIfTrue="1" operator="equal">
      <formula>0</formula>
    </cfRule>
  </conditionalFormatting>
  <conditionalFormatting sqref="F56">
    <cfRule type="cellIs" dxfId="16300" priority="3621" stopIfTrue="1" operator="equal">
      <formula>0</formula>
    </cfRule>
  </conditionalFormatting>
  <conditionalFormatting sqref="F56">
    <cfRule type="cellIs" dxfId="16299" priority="3620" stopIfTrue="1" operator="equal">
      <formula>0</formula>
    </cfRule>
  </conditionalFormatting>
  <conditionalFormatting sqref="F56">
    <cfRule type="cellIs" dxfId="16298" priority="3619" stopIfTrue="1" operator="equal">
      <formula>0</formula>
    </cfRule>
  </conditionalFormatting>
  <conditionalFormatting sqref="F56">
    <cfRule type="cellIs" dxfId="16297" priority="3618" stopIfTrue="1" operator="equal">
      <formula>0</formula>
    </cfRule>
  </conditionalFormatting>
  <conditionalFormatting sqref="F56">
    <cfRule type="cellIs" dxfId="16296" priority="3617" stopIfTrue="1" operator="equal">
      <formula>0</formula>
    </cfRule>
  </conditionalFormatting>
  <conditionalFormatting sqref="F56">
    <cfRule type="cellIs" dxfId="16295" priority="3616" stopIfTrue="1" operator="equal">
      <formula>0</formula>
    </cfRule>
  </conditionalFormatting>
  <conditionalFormatting sqref="F56">
    <cfRule type="cellIs" dxfId="16294" priority="3615" stopIfTrue="1" operator="equal">
      <formula>0</formula>
    </cfRule>
  </conditionalFormatting>
  <conditionalFormatting sqref="F56">
    <cfRule type="cellIs" dxfId="16293" priority="3614" stopIfTrue="1" operator="equal">
      <formula>0</formula>
    </cfRule>
  </conditionalFormatting>
  <conditionalFormatting sqref="F56">
    <cfRule type="cellIs" dxfId="16292" priority="3613" stopIfTrue="1" operator="equal">
      <formula>0</formula>
    </cfRule>
  </conditionalFormatting>
  <conditionalFormatting sqref="F56">
    <cfRule type="cellIs" dxfId="16291" priority="3612" stopIfTrue="1" operator="equal">
      <formula>0</formula>
    </cfRule>
  </conditionalFormatting>
  <conditionalFormatting sqref="F56">
    <cfRule type="cellIs" dxfId="16290" priority="3611" stopIfTrue="1" operator="equal">
      <formula>0</formula>
    </cfRule>
  </conditionalFormatting>
  <conditionalFormatting sqref="F56">
    <cfRule type="cellIs" dxfId="16289" priority="3610" stopIfTrue="1" operator="equal">
      <formula>0</formula>
    </cfRule>
  </conditionalFormatting>
  <conditionalFormatting sqref="F56">
    <cfRule type="cellIs" dxfId="16288" priority="3609" stopIfTrue="1" operator="equal">
      <formula>0</formula>
    </cfRule>
  </conditionalFormatting>
  <conditionalFormatting sqref="F56">
    <cfRule type="cellIs" dxfId="16287" priority="3608" stopIfTrue="1" operator="equal">
      <formula>0</formula>
    </cfRule>
  </conditionalFormatting>
  <conditionalFormatting sqref="F56">
    <cfRule type="cellIs" dxfId="16286" priority="3607" stopIfTrue="1" operator="equal">
      <formula>0</formula>
    </cfRule>
  </conditionalFormatting>
  <conditionalFormatting sqref="F56">
    <cfRule type="cellIs" dxfId="16285" priority="3606" stopIfTrue="1" operator="equal">
      <formula>0</formula>
    </cfRule>
  </conditionalFormatting>
  <conditionalFormatting sqref="F56">
    <cfRule type="cellIs" dxfId="16284" priority="3605" stopIfTrue="1" operator="equal">
      <formula>0</formula>
    </cfRule>
  </conditionalFormatting>
  <conditionalFormatting sqref="F56">
    <cfRule type="cellIs" dxfId="16283" priority="3604" stopIfTrue="1" operator="equal">
      <formula>0</formula>
    </cfRule>
  </conditionalFormatting>
  <conditionalFormatting sqref="F56">
    <cfRule type="cellIs" dxfId="16282" priority="3603" stopIfTrue="1" operator="equal">
      <formula>0</formula>
    </cfRule>
  </conditionalFormatting>
  <conditionalFormatting sqref="F56">
    <cfRule type="cellIs" dxfId="16281" priority="3602" stopIfTrue="1" operator="equal">
      <formula>0</formula>
    </cfRule>
  </conditionalFormatting>
  <conditionalFormatting sqref="F56">
    <cfRule type="cellIs" dxfId="16280" priority="3601" stopIfTrue="1" operator="equal">
      <formula>0</formula>
    </cfRule>
  </conditionalFormatting>
  <conditionalFormatting sqref="F56">
    <cfRule type="cellIs" dxfId="16279" priority="3600" stopIfTrue="1" operator="equal">
      <formula>0</formula>
    </cfRule>
  </conditionalFormatting>
  <conditionalFormatting sqref="F56">
    <cfRule type="cellIs" dxfId="16278" priority="3599" stopIfTrue="1" operator="equal">
      <formula>0</formula>
    </cfRule>
  </conditionalFormatting>
  <conditionalFormatting sqref="F56">
    <cfRule type="cellIs" dxfId="16277" priority="3598" stopIfTrue="1" operator="equal">
      <formula>0</formula>
    </cfRule>
  </conditionalFormatting>
  <conditionalFormatting sqref="F56">
    <cfRule type="cellIs" dxfId="16276" priority="3597" stopIfTrue="1" operator="equal">
      <formula>0</formula>
    </cfRule>
  </conditionalFormatting>
  <conditionalFormatting sqref="F56">
    <cfRule type="cellIs" dxfId="16275" priority="3596" stopIfTrue="1" operator="equal">
      <formula>0</formula>
    </cfRule>
  </conditionalFormatting>
  <conditionalFormatting sqref="F56">
    <cfRule type="cellIs" dxfId="16274" priority="3595" stopIfTrue="1" operator="equal">
      <formula>0</formula>
    </cfRule>
  </conditionalFormatting>
  <conditionalFormatting sqref="F56">
    <cfRule type="cellIs" dxfId="16273" priority="3594" stopIfTrue="1" operator="equal">
      <formula>0</formula>
    </cfRule>
  </conditionalFormatting>
  <conditionalFormatting sqref="F56">
    <cfRule type="cellIs" dxfId="16272" priority="3593" stopIfTrue="1" operator="equal">
      <formula>0</formula>
    </cfRule>
  </conditionalFormatting>
  <conditionalFormatting sqref="F56">
    <cfRule type="cellIs" dxfId="16271" priority="3592" stopIfTrue="1" operator="equal">
      <formula>0</formula>
    </cfRule>
  </conditionalFormatting>
  <conditionalFormatting sqref="F56">
    <cfRule type="cellIs" dxfId="16270" priority="3591" stopIfTrue="1" operator="equal">
      <formula>0</formula>
    </cfRule>
  </conditionalFormatting>
  <conditionalFormatting sqref="F56">
    <cfRule type="cellIs" dxfId="16269" priority="3590" stopIfTrue="1" operator="equal">
      <formula>0</formula>
    </cfRule>
  </conditionalFormatting>
  <conditionalFormatting sqref="F56">
    <cfRule type="cellIs" dxfId="16268" priority="3589" stopIfTrue="1" operator="equal">
      <formula>0</formula>
    </cfRule>
  </conditionalFormatting>
  <conditionalFormatting sqref="F56">
    <cfRule type="cellIs" dxfId="16267" priority="3588" stopIfTrue="1" operator="equal">
      <formula>0</formula>
    </cfRule>
  </conditionalFormatting>
  <conditionalFormatting sqref="F56">
    <cfRule type="cellIs" dxfId="16266" priority="3587" stopIfTrue="1" operator="equal">
      <formula>0</formula>
    </cfRule>
  </conditionalFormatting>
  <conditionalFormatting sqref="F56">
    <cfRule type="cellIs" dxfId="16265" priority="3586" stopIfTrue="1" operator="equal">
      <formula>0</formula>
    </cfRule>
  </conditionalFormatting>
  <conditionalFormatting sqref="F56">
    <cfRule type="cellIs" dxfId="16264" priority="3585" stopIfTrue="1" operator="equal">
      <formula>0</formula>
    </cfRule>
  </conditionalFormatting>
  <conditionalFormatting sqref="F56">
    <cfRule type="cellIs" dxfId="16263" priority="3584" stopIfTrue="1" operator="equal">
      <formula>0</formula>
    </cfRule>
  </conditionalFormatting>
  <conditionalFormatting sqref="F56">
    <cfRule type="cellIs" dxfId="16262" priority="3583" stopIfTrue="1" operator="equal">
      <formula>0</formula>
    </cfRule>
  </conditionalFormatting>
  <conditionalFormatting sqref="F56">
    <cfRule type="cellIs" dxfId="16261" priority="3582" stopIfTrue="1" operator="equal">
      <formula>0</formula>
    </cfRule>
  </conditionalFormatting>
  <conditionalFormatting sqref="F56">
    <cfRule type="cellIs" dxfId="16260" priority="3581" stopIfTrue="1" operator="equal">
      <formula>0</formula>
    </cfRule>
  </conditionalFormatting>
  <conditionalFormatting sqref="F56">
    <cfRule type="cellIs" dxfId="16259" priority="3580" stopIfTrue="1" operator="equal">
      <formula>0</formula>
    </cfRule>
  </conditionalFormatting>
  <conditionalFormatting sqref="F56">
    <cfRule type="cellIs" dxfId="16258" priority="3579" stopIfTrue="1" operator="equal">
      <formula>0</formula>
    </cfRule>
  </conditionalFormatting>
  <conditionalFormatting sqref="F56">
    <cfRule type="cellIs" dxfId="16257" priority="3578" stopIfTrue="1" operator="equal">
      <formula>0</formula>
    </cfRule>
  </conditionalFormatting>
  <conditionalFormatting sqref="F56">
    <cfRule type="cellIs" dxfId="16256" priority="3577" stopIfTrue="1" operator="equal">
      <formula>0</formula>
    </cfRule>
  </conditionalFormatting>
  <conditionalFormatting sqref="F56">
    <cfRule type="cellIs" dxfId="16255" priority="3576" stopIfTrue="1" operator="equal">
      <formula>0</formula>
    </cfRule>
  </conditionalFormatting>
  <conditionalFormatting sqref="F56">
    <cfRule type="cellIs" dxfId="16254" priority="3575" stopIfTrue="1" operator="equal">
      <formula>0</formula>
    </cfRule>
  </conditionalFormatting>
  <conditionalFormatting sqref="F56">
    <cfRule type="cellIs" dxfId="16253" priority="3574" stopIfTrue="1" operator="equal">
      <formula>0</formula>
    </cfRule>
  </conditionalFormatting>
  <conditionalFormatting sqref="F56">
    <cfRule type="cellIs" dxfId="16252" priority="3573" stopIfTrue="1" operator="equal">
      <formula>0</formula>
    </cfRule>
  </conditionalFormatting>
  <conditionalFormatting sqref="F56">
    <cfRule type="cellIs" dxfId="16251" priority="3572" stopIfTrue="1" operator="equal">
      <formula>0</formula>
    </cfRule>
  </conditionalFormatting>
  <conditionalFormatting sqref="F56">
    <cfRule type="cellIs" dxfId="16250" priority="3571" stopIfTrue="1" operator="equal">
      <formula>0</formula>
    </cfRule>
  </conditionalFormatting>
  <conditionalFormatting sqref="F56">
    <cfRule type="cellIs" dxfId="16249" priority="3570" stopIfTrue="1" operator="equal">
      <formula>0</formula>
    </cfRule>
  </conditionalFormatting>
  <conditionalFormatting sqref="F56">
    <cfRule type="cellIs" dxfId="16248" priority="3569" stopIfTrue="1" operator="equal">
      <formula>0</formula>
    </cfRule>
  </conditionalFormatting>
  <conditionalFormatting sqref="F56">
    <cfRule type="cellIs" dxfId="16247" priority="3568" stopIfTrue="1" operator="equal">
      <formula>0</formula>
    </cfRule>
  </conditionalFormatting>
  <conditionalFormatting sqref="F56">
    <cfRule type="cellIs" dxfId="16246" priority="3567" stopIfTrue="1" operator="equal">
      <formula>0</formula>
    </cfRule>
  </conditionalFormatting>
  <conditionalFormatting sqref="F56">
    <cfRule type="cellIs" dxfId="16245" priority="3566" stopIfTrue="1" operator="equal">
      <formula>0</formula>
    </cfRule>
  </conditionalFormatting>
  <conditionalFormatting sqref="F56">
    <cfRule type="cellIs" dxfId="16244" priority="3565" stopIfTrue="1" operator="equal">
      <formula>0</formula>
    </cfRule>
  </conditionalFormatting>
  <conditionalFormatting sqref="F56">
    <cfRule type="cellIs" dxfId="16243" priority="3564" stopIfTrue="1" operator="equal">
      <formula>0</formula>
    </cfRule>
  </conditionalFormatting>
  <conditionalFormatting sqref="F56">
    <cfRule type="cellIs" dxfId="16242" priority="3563" stopIfTrue="1" operator="equal">
      <formula>0</formula>
    </cfRule>
  </conditionalFormatting>
  <conditionalFormatting sqref="F56">
    <cfRule type="cellIs" dxfId="16241" priority="3562" stopIfTrue="1" operator="equal">
      <formula>0</formula>
    </cfRule>
  </conditionalFormatting>
  <conditionalFormatting sqref="F56">
    <cfRule type="cellIs" dxfId="16240" priority="3561" stopIfTrue="1" operator="equal">
      <formula>0</formula>
    </cfRule>
  </conditionalFormatting>
  <conditionalFormatting sqref="F56">
    <cfRule type="cellIs" dxfId="16239" priority="3560" stopIfTrue="1" operator="equal">
      <formula>0</formula>
    </cfRule>
  </conditionalFormatting>
  <conditionalFormatting sqref="F56">
    <cfRule type="cellIs" dxfId="16238" priority="3559" stopIfTrue="1" operator="equal">
      <formula>0</formula>
    </cfRule>
  </conditionalFormatting>
  <conditionalFormatting sqref="F56">
    <cfRule type="cellIs" dxfId="16237" priority="3558" stopIfTrue="1" operator="equal">
      <formula>0</formula>
    </cfRule>
  </conditionalFormatting>
  <conditionalFormatting sqref="F56">
    <cfRule type="cellIs" dxfId="16236" priority="3557" stopIfTrue="1" operator="equal">
      <formula>0</formula>
    </cfRule>
  </conditionalFormatting>
  <conditionalFormatting sqref="F56">
    <cfRule type="cellIs" dxfId="16235" priority="3556" stopIfTrue="1" operator="equal">
      <formula>0</formula>
    </cfRule>
  </conditionalFormatting>
  <conditionalFormatting sqref="F56">
    <cfRule type="cellIs" dxfId="16234" priority="3555" stopIfTrue="1" operator="equal">
      <formula>0</formula>
    </cfRule>
  </conditionalFormatting>
  <conditionalFormatting sqref="F56">
    <cfRule type="cellIs" dxfId="16233" priority="3554" stopIfTrue="1" operator="equal">
      <formula>0</formula>
    </cfRule>
  </conditionalFormatting>
  <conditionalFormatting sqref="F56">
    <cfRule type="cellIs" dxfId="16232" priority="3553" stopIfTrue="1" operator="equal">
      <formula>0</formula>
    </cfRule>
  </conditionalFormatting>
  <conditionalFormatting sqref="F56">
    <cfRule type="cellIs" dxfId="16231" priority="3552" stopIfTrue="1" operator="equal">
      <formula>0</formula>
    </cfRule>
  </conditionalFormatting>
  <conditionalFormatting sqref="F56">
    <cfRule type="cellIs" dxfId="16230" priority="3551" stopIfTrue="1" operator="equal">
      <formula>0</formula>
    </cfRule>
  </conditionalFormatting>
  <conditionalFormatting sqref="F56">
    <cfRule type="cellIs" dxfId="16229" priority="3550" stopIfTrue="1" operator="equal">
      <formula>0</formula>
    </cfRule>
  </conditionalFormatting>
  <conditionalFormatting sqref="F56">
    <cfRule type="cellIs" dxfId="16228" priority="3549" stopIfTrue="1" operator="equal">
      <formula>0</formula>
    </cfRule>
  </conditionalFormatting>
  <conditionalFormatting sqref="F56">
    <cfRule type="cellIs" dxfId="16227" priority="3548" stopIfTrue="1" operator="equal">
      <formula>0</formula>
    </cfRule>
  </conditionalFormatting>
  <conditionalFormatting sqref="F56">
    <cfRule type="cellIs" dxfId="16226" priority="3547" stopIfTrue="1" operator="equal">
      <formula>0</formula>
    </cfRule>
  </conditionalFormatting>
  <conditionalFormatting sqref="F56">
    <cfRule type="cellIs" dxfId="16225" priority="3546" stopIfTrue="1" operator="equal">
      <formula>0</formula>
    </cfRule>
  </conditionalFormatting>
  <conditionalFormatting sqref="F56">
    <cfRule type="cellIs" dxfId="16224" priority="3545" stopIfTrue="1" operator="equal">
      <formula>0</formula>
    </cfRule>
  </conditionalFormatting>
  <conditionalFormatting sqref="F56">
    <cfRule type="cellIs" dxfId="16223" priority="3544" stopIfTrue="1" operator="equal">
      <formula>0</formula>
    </cfRule>
  </conditionalFormatting>
  <conditionalFormatting sqref="F56">
    <cfRule type="cellIs" dxfId="16222" priority="3543" stopIfTrue="1" operator="equal">
      <formula>0</formula>
    </cfRule>
  </conditionalFormatting>
  <conditionalFormatting sqref="F56">
    <cfRule type="cellIs" dxfId="16221" priority="3542" stopIfTrue="1" operator="equal">
      <formula>0</formula>
    </cfRule>
  </conditionalFormatting>
  <conditionalFormatting sqref="F56">
    <cfRule type="cellIs" dxfId="16220" priority="3541" stopIfTrue="1" operator="equal">
      <formula>0</formula>
    </cfRule>
  </conditionalFormatting>
  <conditionalFormatting sqref="F56">
    <cfRule type="cellIs" dxfId="16219" priority="3540" stopIfTrue="1" operator="equal">
      <formula>0</formula>
    </cfRule>
  </conditionalFormatting>
  <conditionalFormatting sqref="F56">
    <cfRule type="cellIs" dxfId="16218" priority="3539" stopIfTrue="1" operator="equal">
      <formula>0</formula>
    </cfRule>
  </conditionalFormatting>
  <conditionalFormatting sqref="F56">
    <cfRule type="cellIs" dxfId="16217" priority="3538" stopIfTrue="1" operator="equal">
      <formula>0</formula>
    </cfRule>
  </conditionalFormatting>
  <conditionalFormatting sqref="F56">
    <cfRule type="cellIs" dxfId="16216" priority="3537" stopIfTrue="1" operator="equal">
      <formula>0</formula>
    </cfRule>
  </conditionalFormatting>
  <conditionalFormatting sqref="F56">
    <cfRule type="cellIs" dxfId="16215" priority="3536" stopIfTrue="1" operator="equal">
      <formula>0</formula>
    </cfRule>
  </conditionalFormatting>
  <conditionalFormatting sqref="F56">
    <cfRule type="cellIs" dxfId="16214" priority="3535" stopIfTrue="1" operator="equal">
      <formula>0</formula>
    </cfRule>
  </conditionalFormatting>
  <conditionalFormatting sqref="F56">
    <cfRule type="cellIs" dxfId="16213" priority="3534" stopIfTrue="1" operator="equal">
      <formula>0</formula>
    </cfRule>
  </conditionalFormatting>
  <conditionalFormatting sqref="F56">
    <cfRule type="cellIs" dxfId="16212" priority="3533" stopIfTrue="1" operator="equal">
      <formula>0</formula>
    </cfRule>
  </conditionalFormatting>
  <conditionalFormatting sqref="F56">
    <cfRule type="cellIs" dxfId="16211" priority="3532" stopIfTrue="1" operator="equal">
      <formula>0</formula>
    </cfRule>
  </conditionalFormatting>
  <conditionalFormatting sqref="F56">
    <cfRule type="cellIs" dxfId="16210" priority="3531" stopIfTrue="1" operator="equal">
      <formula>0</formula>
    </cfRule>
  </conditionalFormatting>
  <conditionalFormatting sqref="F56">
    <cfRule type="cellIs" dxfId="16209" priority="3530" stopIfTrue="1" operator="equal">
      <formula>0</formula>
    </cfRule>
  </conditionalFormatting>
  <conditionalFormatting sqref="F56">
    <cfRule type="cellIs" dxfId="16208" priority="3529" stopIfTrue="1" operator="equal">
      <formula>0</formula>
    </cfRule>
  </conditionalFormatting>
  <conditionalFormatting sqref="F56">
    <cfRule type="cellIs" dxfId="16207" priority="3528" stopIfTrue="1" operator="equal">
      <formula>0</formula>
    </cfRule>
  </conditionalFormatting>
  <conditionalFormatting sqref="F56">
    <cfRule type="cellIs" dxfId="16206" priority="3527" stopIfTrue="1" operator="equal">
      <formula>0</formula>
    </cfRule>
  </conditionalFormatting>
  <conditionalFormatting sqref="G62:AK64">
    <cfRule type="expression" dxfId="16205" priority="23385">
      <formula>G62&lt;G105</formula>
    </cfRule>
    <cfRule type="expression" dxfId="16204" priority="23386">
      <formula>G62&gt;G97</formula>
    </cfRule>
  </conditionalFormatting>
  <conditionalFormatting sqref="AK50">
    <cfRule type="containsText" dxfId="16203" priority="3313" operator="containsText" text="21">
      <formula>NOT(ISERROR(SEARCH("21",AK50)))</formula>
    </cfRule>
    <cfRule type="cellIs" dxfId="16202" priority="3314" operator="equal">
      <formula>"F"</formula>
    </cfRule>
    <cfRule type="containsText" dxfId="16201" priority="3315" operator="containsText" text="CA">
      <formula>NOT(ISERROR(SEARCH("CA",AK50)))</formula>
    </cfRule>
    <cfRule type="cellIs" dxfId="16200" priority="3316" operator="equal">
      <formula>"LD"</formula>
    </cfRule>
    <cfRule type="containsText" dxfId="16199" priority="3317" operator="containsText" text="V">
      <formula>NOT(ISERROR(SEARCH("V",AK50)))</formula>
    </cfRule>
    <cfRule type="containsText" dxfId="16198" priority="3318" operator="containsText" text="P">
      <formula>NOT(ISERROR(SEARCH("P",AK50)))</formula>
    </cfRule>
    <cfRule type="cellIs" dxfId="16197" priority="3319" operator="equal">
      <formula>"LL"</formula>
    </cfRule>
    <cfRule type="cellIs" dxfId="16196" priority="3320" operator="equal">
      <formula>"AT"</formula>
    </cfRule>
    <cfRule type="containsText" dxfId="16195" priority="3321" operator="containsText" text="B">
      <formula>NOT(ISERROR(SEARCH("B",AK50)))</formula>
    </cfRule>
    <cfRule type="cellIs" dxfId="16194" priority="3322" operator="equal">
      <formula>"L"</formula>
    </cfRule>
    <cfRule type="containsText" dxfId="16193" priority="3323" operator="containsText" text="N">
      <formula>NOT(ISERROR(SEARCH("N",AK50)))</formula>
    </cfRule>
  </conditionalFormatting>
  <conditionalFormatting sqref="AK31">
    <cfRule type="containsText" dxfId="16192" priority="3026" operator="containsText" text="21">
      <formula>NOT(ISERROR(SEARCH("21",AK31)))</formula>
    </cfRule>
    <cfRule type="cellIs" dxfId="16191" priority="3027" operator="equal">
      <formula>"F"</formula>
    </cfRule>
    <cfRule type="containsText" dxfId="16190" priority="3028" operator="containsText" text="CA">
      <formula>NOT(ISERROR(SEARCH("CA",AK31)))</formula>
    </cfRule>
    <cfRule type="cellIs" dxfId="16189" priority="3029" operator="equal">
      <formula>"LD"</formula>
    </cfRule>
    <cfRule type="containsText" dxfId="16188" priority="3030" operator="containsText" text="V">
      <formula>NOT(ISERROR(SEARCH("V",AK31)))</formula>
    </cfRule>
    <cfRule type="containsText" dxfId="16187" priority="3031" operator="containsText" text="P">
      <formula>NOT(ISERROR(SEARCH("P",AK31)))</formula>
    </cfRule>
    <cfRule type="cellIs" dxfId="16186" priority="3032" operator="equal">
      <formula>"LL"</formula>
    </cfRule>
    <cfRule type="cellIs" dxfId="16185" priority="3033" operator="equal">
      <formula>"AT"</formula>
    </cfRule>
    <cfRule type="containsText" dxfId="16184" priority="3034" operator="containsText" text="B">
      <formula>NOT(ISERROR(SEARCH("B",AK31)))</formula>
    </cfRule>
    <cfRule type="cellIs" dxfId="16183" priority="3035" operator="equal">
      <formula>"L"</formula>
    </cfRule>
    <cfRule type="containsText" dxfId="16182" priority="3036" operator="containsText" text="N">
      <formula>NOT(ISERROR(SEARCH("N",AK31)))</formula>
    </cfRule>
  </conditionalFormatting>
  <conditionalFormatting sqref="AK31">
    <cfRule type="containsText" dxfId="16181" priority="3015" operator="containsText" text="21">
      <formula>NOT(ISERROR(SEARCH("21",AK31)))</formula>
    </cfRule>
    <cfRule type="cellIs" dxfId="16180" priority="3016" operator="equal">
      <formula>"F"</formula>
    </cfRule>
    <cfRule type="containsText" dxfId="16179" priority="3017" operator="containsText" text="CA">
      <formula>NOT(ISERROR(SEARCH("CA",AK31)))</formula>
    </cfRule>
    <cfRule type="cellIs" dxfId="16178" priority="3018" operator="equal">
      <formula>"LD"</formula>
    </cfRule>
    <cfRule type="containsText" dxfId="16177" priority="3019" operator="containsText" text="V">
      <formula>NOT(ISERROR(SEARCH("V",AK31)))</formula>
    </cfRule>
    <cfRule type="containsText" dxfId="16176" priority="3020" operator="containsText" text="P">
      <formula>NOT(ISERROR(SEARCH("P",AK31)))</formula>
    </cfRule>
    <cfRule type="cellIs" dxfId="16175" priority="3021" operator="equal">
      <formula>"LL"</formula>
    </cfRule>
    <cfRule type="cellIs" dxfId="16174" priority="3022" operator="equal">
      <formula>"AT"</formula>
    </cfRule>
    <cfRule type="containsText" dxfId="16173" priority="3023" operator="containsText" text="B">
      <formula>NOT(ISERROR(SEARCH("B",AK31)))</formula>
    </cfRule>
    <cfRule type="cellIs" dxfId="16172" priority="3024" operator="equal">
      <formula>"L"</formula>
    </cfRule>
    <cfRule type="containsText" dxfId="16171" priority="3025" operator="containsText" text="N">
      <formula>NOT(ISERROR(SEARCH("N",AK31)))</formula>
    </cfRule>
  </conditionalFormatting>
  <conditionalFormatting sqref="F56">
    <cfRule type="cellIs" dxfId="16170" priority="2992" stopIfTrue="1" operator="equal">
      <formula>0</formula>
    </cfRule>
  </conditionalFormatting>
  <conditionalFormatting sqref="F56">
    <cfRule type="cellIs" dxfId="16169" priority="2991" stopIfTrue="1" operator="equal">
      <formula>0</formula>
    </cfRule>
  </conditionalFormatting>
  <conditionalFormatting sqref="F56">
    <cfRule type="cellIs" dxfId="16168" priority="2990" stopIfTrue="1" operator="equal">
      <formula>0</formula>
    </cfRule>
  </conditionalFormatting>
  <conditionalFormatting sqref="F56">
    <cfRule type="cellIs" dxfId="16167" priority="2989" stopIfTrue="1" operator="equal">
      <formula>0</formula>
    </cfRule>
  </conditionalFormatting>
  <conditionalFormatting sqref="F56">
    <cfRule type="cellIs" dxfId="16166" priority="2988" stopIfTrue="1" operator="equal">
      <formula>0</formula>
    </cfRule>
  </conditionalFormatting>
  <conditionalFormatting sqref="F56">
    <cfRule type="cellIs" dxfId="16165" priority="2987" stopIfTrue="1" operator="equal">
      <formula>0</formula>
    </cfRule>
  </conditionalFormatting>
  <conditionalFormatting sqref="F56">
    <cfRule type="cellIs" dxfId="16164" priority="2986" stopIfTrue="1" operator="equal">
      <formula>0</formula>
    </cfRule>
  </conditionalFormatting>
  <conditionalFormatting sqref="F56">
    <cfRule type="cellIs" dxfId="16163" priority="2985" stopIfTrue="1" operator="equal">
      <formula>0</formula>
    </cfRule>
  </conditionalFormatting>
  <conditionalFormatting sqref="F56">
    <cfRule type="cellIs" dxfId="16162" priority="2984" stopIfTrue="1" operator="equal">
      <formula>0</formula>
    </cfRule>
  </conditionalFormatting>
  <conditionalFormatting sqref="F56">
    <cfRule type="cellIs" dxfId="16161" priority="2983" stopIfTrue="1" operator="equal">
      <formula>0</formula>
    </cfRule>
  </conditionalFormatting>
  <conditionalFormatting sqref="F56">
    <cfRule type="cellIs" dxfId="16160" priority="2982" stopIfTrue="1" operator="equal">
      <formula>0</formula>
    </cfRule>
  </conditionalFormatting>
  <conditionalFormatting sqref="F56">
    <cfRule type="cellIs" dxfId="16159" priority="2981" stopIfTrue="1" operator="equal">
      <formula>0</formula>
    </cfRule>
  </conditionalFormatting>
  <conditionalFormatting sqref="F56">
    <cfRule type="cellIs" dxfId="16158" priority="2980" stopIfTrue="1" operator="equal">
      <formula>0</formula>
    </cfRule>
  </conditionalFormatting>
  <conditionalFormatting sqref="F56">
    <cfRule type="cellIs" dxfId="16157" priority="2979" stopIfTrue="1" operator="equal">
      <formula>0</formula>
    </cfRule>
  </conditionalFormatting>
  <conditionalFormatting sqref="F56">
    <cfRule type="cellIs" dxfId="16156" priority="2978" stopIfTrue="1" operator="equal">
      <formula>0</formula>
    </cfRule>
  </conditionalFormatting>
  <conditionalFormatting sqref="F56">
    <cfRule type="cellIs" dxfId="16155" priority="2977" stopIfTrue="1" operator="equal">
      <formula>0</formula>
    </cfRule>
  </conditionalFormatting>
  <conditionalFormatting sqref="F56">
    <cfRule type="cellIs" dxfId="16154" priority="2976" stopIfTrue="1" operator="equal">
      <formula>0</formula>
    </cfRule>
  </conditionalFormatting>
  <conditionalFormatting sqref="F56">
    <cfRule type="cellIs" dxfId="16153" priority="2975" stopIfTrue="1" operator="equal">
      <formula>0</formula>
    </cfRule>
  </conditionalFormatting>
  <conditionalFormatting sqref="F56">
    <cfRule type="cellIs" dxfId="16152" priority="2974" stopIfTrue="1" operator="equal">
      <formula>0</formula>
    </cfRule>
  </conditionalFormatting>
  <conditionalFormatting sqref="F56">
    <cfRule type="cellIs" dxfId="16151" priority="2973" stopIfTrue="1" operator="equal">
      <formula>0</formula>
    </cfRule>
  </conditionalFormatting>
  <conditionalFormatting sqref="F56">
    <cfRule type="cellIs" dxfId="16150" priority="2972" stopIfTrue="1" operator="equal">
      <formula>0</formula>
    </cfRule>
  </conditionalFormatting>
  <conditionalFormatting sqref="F56">
    <cfRule type="cellIs" dxfId="16149" priority="2971" stopIfTrue="1" operator="equal">
      <formula>0</formula>
    </cfRule>
  </conditionalFormatting>
  <conditionalFormatting sqref="F56">
    <cfRule type="cellIs" dxfId="16148" priority="2970" stopIfTrue="1" operator="equal">
      <formula>0</formula>
    </cfRule>
  </conditionalFormatting>
  <conditionalFormatting sqref="F56">
    <cfRule type="cellIs" dxfId="16147" priority="2969" stopIfTrue="1" operator="equal">
      <formula>0</formula>
    </cfRule>
  </conditionalFormatting>
  <conditionalFormatting sqref="F56">
    <cfRule type="cellIs" dxfId="16146" priority="2968" stopIfTrue="1" operator="equal">
      <formula>0</formula>
    </cfRule>
  </conditionalFormatting>
  <conditionalFormatting sqref="F56">
    <cfRule type="cellIs" dxfId="16145" priority="2967" stopIfTrue="1" operator="equal">
      <formula>0</formula>
    </cfRule>
  </conditionalFormatting>
  <conditionalFormatting sqref="F56">
    <cfRule type="cellIs" dxfId="16144" priority="2966" stopIfTrue="1" operator="equal">
      <formula>0</formula>
    </cfRule>
  </conditionalFormatting>
  <conditionalFormatting sqref="F56">
    <cfRule type="cellIs" dxfId="16143" priority="2965" stopIfTrue="1" operator="equal">
      <formula>0</formula>
    </cfRule>
  </conditionalFormatting>
  <conditionalFormatting sqref="F56">
    <cfRule type="cellIs" dxfId="16142" priority="2964" stopIfTrue="1" operator="equal">
      <formula>0</formula>
    </cfRule>
  </conditionalFormatting>
  <conditionalFormatting sqref="F56">
    <cfRule type="cellIs" dxfId="16141" priority="2963" stopIfTrue="1" operator="equal">
      <formula>0</formula>
    </cfRule>
  </conditionalFormatting>
  <conditionalFormatting sqref="F56">
    <cfRule type="cellIs" dxfId="16140" priority="2962" stopIfTrue="1" operator="equal">
      <formula>0</formula>
    </cfRule>
  </conditionalFormatting>
  <conditionalFormatting sqref="F56">
    <cfRule type="cellIs" dxfId="16139" priority="2961" stopIfTrue="1" operator="equal">
      <formula>0</formula>
    </cfRule>
  </conditionalFormatting>
  <conditionalFormatting sqref="F56">
    <cfRule type="cellIs" dxfId="16138" priority="2960" stopIfTrue="1" operator="equal">
      <formula>0</formula>
    </cfRule>
  </conditionalFormatting>
  <conditionalFormatting sqref="F56">
    <cfRule type="cellIs" dxfId="16137" priority="2959" stopIfTrue="1" operator="equal">
      <formula>0</formula>
    </cfRule>
  </conditionalFormatting>
  <conditionalFormatting sqref="F56">
    <cfRule type="cellIs" dxfId="16136" priority="2958" stopIfTrue="1" operator="equal">
      <formula>0</formula>
    </cfRule>
  </conditionalFormatting>
  <conditionalFormatting sqref="F56">
    <cfRule type="cellIs" dxfId="16135" priority="2957" stopIfTrue="1" operator="equal">
      <formula>0</formula>
    </cfRule>
  </conditionalFormatting>
  <conditionalFormatting sqref="F56">
    <cfRule type="cellIs" dxfId="16134" priority="2956" stopIfTrue="1" operator="equal">
      <formula>0</formula>
    </cfRule>
  </conditionalFormatting>
  <conditionalFormatting sqref="F56">
    <cfRule type="cellIs" dxfId="16133" priority="2955" stopIfTrue="1" operator="equal">
      <formula>0</formula>
    </cfRule>
  </conditionalFormatting>
  <conditionalFormatting sqref="F56">
    <cfRule type="cellIs" dxfId="16132" priority="2954" stopIfTrue="1" operator="equal">
      <formula>0</formula>
    </cfRule>
  </conditionalFormatting>
  <conditionalFormatting sqref="F56">
    <cfRule type="cellIs" dxfId="16131" priority="2953" stopIfTrue="1" operator="equal">
      <formula>0</formula>
    </cfRule>
  </conditionalFormatting>
  <conditionalFormatting sqref="F56">
    <cfRule type="cellIs" dxfId="16130" priority="2952" stopIfTrue="1" operator="equal">
      <formula>0</formula>
    </cfRule>
  </conditionalFormatting>
  <conditionalFormatting sqref="F56">
    <cfRule type="cellIs" dxfId="16129" priority="2951" stopIfTrue="1" operator="equal">
      <formula>0</formula>
    </cfRule>
  </conditionalFormatting>
  <conditionalFormatting sqref="F56">
    <cfRule type="cellIs" dxfId="16128" priority="2950" stopIfTrue="1" operator="equal">
      <formula>0</formula>
    </cfRule>
  </conditionalFormatting>
  <conditionalFormatting sqref="F56">
    <cfRule type="cellIs" dxfId="16127" priority="2949" stopIfTrue="1" operator="equal">
      <formula>0</formula>
    </cfRule>
  </conditionalFormatting>
  <conditionalFormatting sqref="F56">
    <cfRule type="cellIs" dxfId="16126" priority="2948" stopIfTrue="1" operator="equal">
      <formula>0</formula>
    </cfRule>
  </conditionalFormatting>
  <conditionalFormatting sqref="F56">
    <cfRule type="cellIs" dxfId="16125" priority="2947" stopIfTrue="1" operator="equal">
      <formula>0</formula>
    </cfRule>
  </conditionalFormatting>
  <conditionalFormatting sqref="F56">
    <cfRule type="cellIs" dxfId="16124" priority="2946" stopIfTrue="1" operator="equal">
      <formula>0</formula>
    </cfRule>
  </conditionalFormatting>
  <conditionalFormatting sqref="F56">
    <cfRule type="cellIs" dxfId="16123" priority="2945" stopIfTrue="1" operator="equal">
      <formula>0</formula>
    </cfRule>
  </conditionalFormatting>
  <conditionalFormatting sqref="F56">
    <cfRule type="cellIs" dxfId="16122" priority="2944" stopIfTrue="1" operator="equal">
      <formula>0</formula>
    </cfRule>
  </conditionalFormatting>
  <conditionalFormatting sqref="F56">
    <cfRule type="cellIs" dxfId="16121" priority="2943" stopIfTrue="1" operator="equal">
      <formula>0</formula>
    </cfRule>
  </conditionalFormatting>
  <conditionalFormatting sqref="F56">
    <cfRule type="cellIs" dxfId="16120" priority="2942" stopIfTrue="1" operator="equal">
      <formula>0</formula>
    </cfRule>
  </conditionalFormatting>
  <conditionalFormatting sqref="F56">
    <cfRule type="cellIs" dxfId="16119" priority="2941" stopIfTrue="1" operator="equal">
      <formula>0</formula>
    </cfRule>
  </conditionalFormatting>
  <conditionalFormatting sqref="F56">
    <cfRule type="cellIs" dxfId="16118" priority="2940" stopIfTrue="1" operator="equal">
      <formula>0</formula>
    </cfRule>
  </conditionalFormatting>
  <conditionalFormatting sqref="F56">
    <cfRule type="cellIs" dxfId="16117" priority="2939" stopIfTrue="1" operator="equal">
      <formula>0</formula>
    </cfRule>
  </conditionalFormatting>
  <conditionalFormatting sqref="F56">
    <cfRule type="cellIs" dxfId="16116" priority="2938" stopIfTrue="1" operator="equal">
      <formula>0</formula>
    </cfRule>
  </conditionalFormatting>
  <conditionalFormatting sqref="F56">
    <cfRule type="cellIs" dxfId="16115" priority="2937" stopIfTrue="1" operator="equal">
      <formula>0</formula>
    </cfRule>
  </conditionalFormatting>
  <conditionalFormatting sqref="F56">
    <cfRule type="cellIs" dxfId="16114" priority="2936" stopIfTrue="1" operator="equal">
      <formula>0</formula>
    </cfRule>
  </conditionalFormatting>
  <conditionalFormatting sqref="F56">
    <cfRule type="cellIs" dxfId="16113" priority="2935" stopIfTrue="1" operator="equal">
      <formula>0</formula>
    </cfRule>
  </conditionalFormatting>
  <conditionalFormatting sqref="F56">
    <cfRule type="cellIs" dxfId="16112" priority="2934" stopIfTrue="1" operator="equal">
      <formula>0</formula>
    </cfRule>
  </conditionalFormatting>
  <conditionalFormatting sqref="F56">
    <cfRule type="cellIs" dxfId="16111" priority="2933" stopIfTrue="1" operator="equal">
      <formula>0</formula>
    </cfRule>
  </conditionalFormatting>
  <conditionalFormatting sqref="F56">
    <cfRule type="cellIs" dxfId="16110" priority="2932" stopIfTrue="1" operator="equal">
      <formula>0</formula>
    </cfRule>
  </conditionalFormatting>
  <conditionalFormatting sqref="F56">
    <cfRule type="cellIs" dxfId="16109" priority="2931" stopIfTrue="1" operator="equal">
      <formula>0</formula>
    </cfRule>
  </conditionalFormatting>
  <conditionalFormatting sqref="F56">
    <cfRule type="cellIs" dxfId="16108" priority="2930" stopIfTrue="1" operator="equal">
      <formula>0</formula>
    </cfRule>
  </conditionalFormatting>
  <conditionalFormatting sqref="F56">
    <cfRule type="cellIs" dxfId="16107" priority="2929" stopIfTrue="1" operator="equal">
      <formula>0</formula>
    </cfRule>
  </conditionalFormatting>
  <conditionalFormatting sqref="F56">
    <cfRule type="cellIs" dxfId="16106" priority="2928" stopIfTrue="1" operator="equal">
      <formula>0</formula>
    </cfRule>
  </conditionalFormatting>
  <conditionalFormatting sqref="F56">
    <cfRule type="cellIs" dxfId="16105" priority="2927" stopIfTrue="1" operator="equal">
      <formula>0</formula>
    </cfRule>
  </conditionalFormatting>
  <conditionalFormatting sqref="F56">
    <cfRule type="cellIs" dxfId="16104" priority="2926" stopIfTrue="1" operator="equal">
      <formula>0</formula>
    </cfRule>
  </conditionalFormatting>
  <conditionalFormatting sqref="F56">
    <cfRule type="cellIs" dxfId="16103" priority="2925" stopIfTrue="1" operator="equal">
      <formula>0</formula>
    </cfRule>
  </conditionalFormatting>
  <conditionalFormatting sqref="F56">
    <cfRule type="cellIs" dxfId="16102" priority="2924" stopIfTrue="1" operator="equal">
      <formula>0</formula>
    </cfRule>
  </conditionalFormatting>
  <conditionalFormatting sqref="F56">
    <cfRule type="cellIs" dxfId="16101" priority="2923" stopIfTrue="1" operator="equal">
      <formula>0</formula>
    </cfRule>
  </conditionalFormatting>
  <conditionalFormatting sqref="F56">
    <cfRule type="cellIs" dxfId="16100" priority="2922" stopIfTrue="1" operator="equal">
      <formula>0</formula>
    </cfRule>
  </conditionalFormatting>
  <conditionalFormatting sqref="F56">
    <cfRule type="cellIs" dxfId="16099" priority="2921" stopIfTrue="1" operator="equal">
      <formula>0</formula>
    </cfRule>
  </conditionalFormatting>
  <conditionalFormatting sqref="F56">
    <cfRule type="cellIs" dxfId="16098" priority="2920" stopIfTrue="1" operator="equal">
      <formula>0</formula>
    </cfRule>
  </conditionalFormatting>
  <conditionalFormatting sqref="F56">
    <cfRule type="cellIs" dxfId="16097" priority="2919" stopIfTrue="1" operator="equal">
      <formula>0</formula>
    </cfRule>
  </conditionalFormatting>
  <conditionalFormatting sqref="F56">
    <cfRule type="cellIs" dxfId="16096" priority="2918" stopIfTrue="1" operator="equal">
      <formula>0</formula>
    </cfRule>
  </conditionalFormatting>
  <conditionalFormatting sqref="F56">
    <cfRule type="cellIs" dxfId="16095" priority="2917" stopIfTrue="1" operator="equal">
      <formula>0</formula>
    </cfRule>
  </conditionalFormatting>
  <conditionalFormatting sqref="F56">
    <cfRule type="cellIs" dxfId="16094" priority="2916" stopIfTrue="1" operator="equal">
      <formula>0</formula>
    </cfRule>
  </conditionalFormatting>
  <conditionalFormatting sqref="F56">
    <cfRule type="cellIs" dxfId="16093" priority="2915" stopIfTrue="1" operator="equal">
      <formula>0</formula>
    </cfRule>
  </conditionalFormatting>
  <conditionalFormatting sqref="F56">
    <cfRule type="cellIs" dxfId="16092" priority="2914" stopIfTrue="1" operator="equal">
      <formula>0</formula>
    </cfRule>
  </conditionalFormatting>
  <conditionalFormatting sqref="F56">
    <cfRule type="cellIs" dxfId="16091" priority="2913" stopIfTrue="1" operator="equal">
      <formula>0</formula>
    </cfRule>
  </conditionalFormatting>
  <conditionalFormatting sqref="F56">
    <cfRule type="cellIs" dxfId="16090" priority="2912" stopIfTrue="1" operator="equal">
      <formula>0</formula>
    </cfRule>
  </conditionalFormatting>
  <conditionalFormatting sqref="F56">
    <cfRule type="cellIs" dxfId="16089" priority="2911" stopIfTrue="1" operator="equal">
      <formula>0</formula>
    </cfRule>
  </conditionalFormatting>
  <conditionalFormatting sqref="F56">
    <cfRule type="cellIs" dxfId="16088" priority="2910" stopIfTrue="1" operator="equal">
      <formula>0</formula>
    </cfRule>
  </conditionalFormatting>
  <conditionalFormatting sqref="F56">
    <cfRule type="cellIs" dxfId="16087" priority="2909" stopIfTrue="1" operator="equal">
      <formula>0</formula>
    </cfRule>
  </conditionalFormatting>
  <conditionalFormatting sqref="F56">
    <cfRule type="cellIs" dxfId="16086" priority="2908" stopIfTrue="1" operator="equal">
      <formula>0</formula>
    </cfRule>
  </conditionalFormatting>
  <conditionalFormatting sqref="F56">
    <cfRule type="cellIs" dxfId="16085" priority="2907" stopIfTrue="1" operator="equal">
      <formula>0</formula>
    </cfRule>
  </conditionalFormatting>
  <conditionalFormatting sqref="F56">
    <cfRule type="cellIs" dxfId="16084" priority="2906" stopIfTrue="1" operator="equal">
      <formula>0</formula>
    </cfRule>
  </conditionalFormatting>
  <conditionalFormatting sqref="F56">
    <cfRule type="cellIs" dxfId="16083" priority="2905" stopIfTrue="1" operator="equal">
      <formula>0</formula>
    </cfRule>
  </conditionalFormatting>
  <conditionalFormatting sqref="F56">
    <cfRule type="cellIs" dxfId="16082" priority="2904" stopIfTrue="1" operator="equal">
      <formula>0</formula>
    </cfRule>
  </conditionalFormatting>
  <conditionalFormatting sqref="F56">
    <cfRule type="cellIs" dxfId="16081" priority="2903" stopIfTrue="1" operator="equal">
      <formula>0</formula>
    </cfRule>
  </conditionalFormatting>
  <conditionalFormatting sqref="F56">
    <cfRule type="cellIs" dxfId="16080" priority="2902" stopIfTrue="1" operator="equal">
      <formula>0</formula>
    </cfRule>
  </conditionalFormatting>
  <conditionalFormatting sqref="F56">
    <cfRule type="cellIs" dxfId="16079" priority="2901" stopIfTrue="1" operator="equal">
      <formula>0</formula>
    </cfRule>
  </conditionalFormatting>
  <conditionalFormatting sqref="F56">
    <cfRule type="cellIs" dxfId="16078" priority="2900" stopIfTrue="1" operator="equal">
      <formula>0</formula>
    </cfRule>
  </conditionalFormatting>
  <conditionalFormatting sqref="F56">
    <cfRule type="cellIs" dxfId="16077" priority="2899" stopIfTrue="1" operator="equal">
      <formula>0</formula>
    </cfRule>
  </conditionalFormatting>
  <conditionalFormatting sqref="F56">
    <cfRule type="cellIs" dxfId="16076" priority="2898" stopIfTrue="1" operator="equal">
      <formula>0</formula>
    </cfRule>
  </conditionalFormatting>
  <conditionalFormatting sqref="F56">
    <cfRule type="cellIs" dxfId="16075" priority="2897" stopIfTrue="1" operator="equal">
      <formula>0</formula>
    </cfRule>
  </conditionalFormatting>
  <conditionalFormatting sqref="F56">
    <cfRule type="cellIs" dxfId="16074" priority="2896" stopIfTrue="1" operator="equal">
      <formula>0</formula>
    </cfRule>
  </conditionalFormatting>
  <conditionalFormatting sqref="F56">
    <cfRule type="cellIs" dxfId="16073" priority="2895" stopIfTrue="1" operator="equal">
      <formula>0</formula>
    </cfRule>
  </conditionalFormatting>
  <conditionalFormatting sqref="F56">
    <cfRule type="cellIs" dxfId="16072" priority="2894" stopIfTrue="1" operator="equal">
      <formula>0</formula>
    </cfRule>
  </conditionalFormatting>
  <conditionalFormatting sqref="F56">
    <cfRule type="cellIs" dxfId="16071" priority="2893" stopIfTrue="1" operator="equal">
      <formula>0</formula>
    </cfRule>
  </conditionalFormatting>
  <conditionalFormatting sqref="F56">
    <cfRule type="cellIs" dxfId="16070" priority="2892" stopIfTrue="1" operator="equal">
      <formula>0</formula>
    </cfRule>
  </conditionalFormatting>
  <conditionalFormatting sqref="F56">
    <cfRule type="cellIs" dxfId="16069" priority="2891" stopIfTrue="1" operator="equal">
      <formula>0</formula>
    </cfRule>
  </conditionalFormatting>
  <conditionalFormatting sqref="F56">
    <cfRule type="cellIs" dxfId="16068" priority="2890" stopIfTrue="1" operator="equal">
      <formula>0</formula>
    </cfRule>
  </conditionalFormatting>
  <conditionalFormatting sqref="F56">
    <cfRule type="cellIs" dxfId="16067" priority="2889" stopIfTrue="1" operator="equal">
      <formula>0</formula>
    </cfRule>
  </conditionalFormatting>
  <conditionalFormatting sqref="F56">
    <cfRule type="cellIs" dxfId="16066" priority="2888" stopIfTrue="1" operator="equal">
      <formula>0</formula>
    </cfRule>
  </conditionalFormatting>
  <conditionalFormatting sqref="F56">
    <cfRule type="cellIs" dxfId="16065" priority="2887" stopIfTrue="1" operator="equal">
      <formula>0</formula>
    </cfRule>
  </conditionalFormatting>
  <conditionalFormatting sqref="F56">
    <cfRule type="cellIs" dxfId="16064" priority="2886" stopIfTrue="1" operator="equal">
      <formula>0</formula>
    </cfRule>
  </conditionalFormatting>
  <conditionalFormatting sqref="F56">
    <cfRule type="cellIs" dxfId="16063" priority="2885" stopIfTrue="1" operator="equal">
      <formula>0</formula>
    </cfRule>
  </conditionalFormatting>
  <conditionalFormatting sqref="F56">
    <cfRule type="cellIs" dxfId="16062" priority="2884" stopIfTrue="1" operator="equal">
      <formula>0</formula>
    </cfRule>
  </conditionalFormatting>
  <conditionalFormatting sqref="F56">
    <cfRule type="cellIs" dxfId="16061" priority="2883" stopIfTrue="1" operator="equal">
      <formula>0</formula>
    </cfRule>
  </conditionalFormatting>
  <conditionalFormatting sqref="F56">
    <cfRule type="cellIs" dxfId="16060" priority="2882" stopIfTrue="1" operator="equal">
      <formula>0</formula>
    </cfRule>
  </conditionalFormatting>
  <conditionalFormatting sqref="F56">
    <cfRule type="cellIs" dxfId="16059" priority="2881" stopIfTrue="1" operator="equal">
      <formula>0</formula>
    </cfRule>
  </conditionalFormatting>
  <conditionalFormatting sqref="F56">
    <cfRule type="cellIs" dxfId="16058" priority="2880" stopIfTrue="1" operator="equal">
      <formula>0</formula>
    </cfRule>
  </conditionalFormatting>
  <conditionalFormatting sqref="F56">
    <cfRule type="cellIs" dxfId="16057" priority="2879" stopIfTrue="1" operator="equal">
      <formula>0</formula>
    </cfRule>
  </conditionalFormatting>
  <conditionalFormatting sqref="F56">
    <cfRule type="cellIs" dxfId="16056" priority="2878" stopIfTrue="1" operator="equal">
      <formula>0</formula>
    </cfRule>
  </conditionalFormatting>
  <conditionalFormatting sqref="F56">
    <cfRule type="cellIs" dxfId="16055" priority="2877" stopIfTrue="1" operator="equal">
      <formula>0</formula>
    </cfRule>
  </conditionalFormatting>
  <conditionalFormatting sqref="F56">
    <cfRule type="cellIs" dxfId="16054" priority="2876" stopIfTrue="1" operator="equal">
      <formula>0</formula>
    </cfRule>
  </conditionalFormatting>
  <conditionalFormatting sqref="F56">
    <cfRule type="cellIs" dxfId="16053" priority="2875" stopIfTrue="1" operator="equal">
      <formula>0</formula>
    </cfRule>
  </conditionalFormatting>
  <conditionalFormatting sqref="F56">
    <cfRule type="cellIs" dxfId="16052" priority="2874" stopIfTrue="1" operator="equal">
      <formula>0</formula>
    </cfRule>
  </conditionalFormatting>
  <conditionalFormatting sqref="F56">
    <cfRule type="cellIs" dxfId="16051" priority="2873" stopIfTrue="1" operator="equal">
      <formula>0</formula>
    </cfRule>
  </conditionalFormatting>
  <conditionalFormatting sqref="F56">
    <cfRule type="cellIs" dxfId="16050" priority="2872" stopIfTrue="1" operator="equal">
      <formula>0</formula>
    </cfRule>
  </conditionalFormatting>
  <conditionalFormatting sqref="F56">
    <cfRule type="cellIs" dxfId="16049" priority="2871" stopIfTrue="1" operator="equal">
      <formula>0</formula>
    </cfRule>
  </conditionalFormatting>
  <conditionalFormatting sqref="F56">
    <cfRule type="cellIs" dxfId="16048" priority="2870" stopIfTrue="1" operator="equal">
      <formula>0</formula>
    </cfRule>
  </conditionalFormatting>
  <conditionalFormatting sqref="F56">
    <cfRule type="cellIs" dxfId="16047" priority="2869" stopIfTrue="1" operator="equal">
      <formula>0</formula>
    </cfRule>
  </conditionalFormatting>
  <conditionalFormatting sqref="F56">
    <cfRule type="cellIs" dxfId="16046" priority="2868" stopIfTrue="1" operator="equal">
      <formula>0</formula>
    </cfRule>
  </conditionalFormatting>
  <conditionalFormatting sqref="F56">
    <cfRule type="cellIs" dxfId="16045" priority="2867" stopIfTrue="1" operator="equal">
      <formula>0</formula>
    </cfRule>
  </conditionalFormatting>
  <conditionalFormatting sqref="F56">
    <cfRule type="cellIs" dxfId="16044" priority="2866" stopIfTrue="1" operator="equal">
      <formula>0</formula>
    </cfRule>
  </conditionalFormatting>
  <conditionalFormatting sqref="F56">
    <cfRule type="cellIs" dxfId="16043" priority="2865" stopIfTrue="1" operator="equal">
      <formula>0</formula>
    </cfRule>
  </conditionalFormatting>
  <conditionalFormatting sqref="F56">
    <cfRule type="cellIs" dxfId="16042" priority="2864" stopIfTrue="1" operator="equal">
      <formula>0</formula>
    </cfRule>
  </conditionalFormatting>
  <conditionalFormatting sqref="F56">
    <cfRule type="cellIs" dxfId="16041" priority="2863" stopIfTrue="1" operator="equal">
      <formula>0</formula>
    </cfRule>
  </conditionalFormatting>
  <conditionalFormatting sqref="F56">
    <cfRule type="cellIs" dxfId="16040" priority="2862" stopIfTrue="1" operator="equal">
      <formula>0</formula>
    </cfRule>
  </conditionalFormatting>
  <conditionalFormatting sqref="F56">
    <cfRule type="cellIs" dxfId="16039" priority="2861" stopIfTrue="1" operator="equal">
      <formula>0</formula>
    </cfRule>
  </conditionalFormatting>
  <conditionalFormatting sqref="F56">
    <cfRule type="cellIs" dxfId="16038" priority="2860" stopIfTrue="1" operator="equal">
      <formula>0</formula>
    </cfRule>
  </conditionalFormatting>
  <conditionalFormatting sqref="F56">
    <cfRule type="cellIs" dxfId="16037" priority="2859" stopIfTrue="1" operator="equal">
      <formula>0</formula>
    </cfRule>
  </conditionalFormatting>
  <conditionalFormatting sqref="F56">
    <cfRule type="cellIs" dxfId="16036" priority="2858" stopIfTrue="1" operator="equal">
      <formula>0</formula>
    </cfRule>
  </conditionalFormatting>
  <conditionalFormatting sqref="F56">
    <cfRule type="cellIs" dxfId="16035" priority="2857" stopIfTrue="1" operator="equal">
      <formula>0</formula>
    </cfRule>
  </conditionalFormatting>
  <conditionalFormatting sqref="F56">
    <cfRule type="cellIs" dxfId="16034" priority="2856" stopIfTrue="1" operator="equal">
      <formula>0</formula>
    </cfRule>
  </conditionalFormatting>
  <conditionalFormatting sqref="F56">
    <cfRule type="cellIs" dxfId="16033" priority="2855" stopIfTrue="1" operator="equal">
      <formula>0</formula>
    </cfRule>
  </conditionalFormatting>
  <conditionalFormatting sqref="F56">
    <cfRule type="cellIs" dxfId="16032" priority="2854" stopIfTrue="1" operator="equal">
      <formula>0</formula>
    </cfRule>
  </conditionalFormatting>
  <conditionalFormatting sqref="F56">
    <cfRule type="cellIs" dxfId="16031" priority="2853" stopIfTrue="1" operator="equal">
      <formula>0</formula>
    </cfRule>
  </conditionalFormatting>
  <conditionalFormatting sqref="F56">
    <cfRule type="cellIs" dxfId="16030" priority="2852" stopIfTrue="1" operator="equal">
      <formula>0</formula>
    </cfRule>
  </conditionalFormatting>
  <conditionalFormatting sqref="F56">
    <cfRule type="cellIs" dxfId="16029" priority="2851" stopIfTrue="1" operator="equal">
      <formula>0</formula>
    </cfRule>
  </conditionalFormatting>
  <conditionalFormatting sqref="F56">
    <cfRule type="cellIs" dxfId="16028" priority="2850" stopIfTrue="1" operator="equal">
      <formula>0</formula>
    </cfRule>
  </conditionalFormatting>
  <conditionalFormatting sqref="F56">
    <cfRule type="cellIs" dxfId="16027" priority="2849" stopIfTrue="1" operator="equal">
      <formula>0</formula>
    </cfRule>
  </conditionalFormatting>
  <conditionalFormatting sqref="F58">
    <cfRule type="cellIs" dxfId="16026" priority="2407" stopIfTrue="1" operator="equal">
      <formula>0</formula>
    </cfRule>
  </conditionalFormatting>
  <conditionalFormatting sqref="F58">
    <cfRule type="cellIs" dxfId="16025" priority="2406" stopIfTrue="1" operator="equal">
      <formula>0</formula>
    </cfRule>
  </conditionalFormatting>
  <conditionalFormatting sqref="F58">
    <cfRule type="cellIs" dxfId="16024" priority="2405" stopIfTrue="1" operator="equal">
      <formula>0</formula>
    </cfRule>
  </conditionalFormatting>
  <conditionalFormatting sqref="F58">
    <cfRule type="cellIs" dxfId="16023" priority="2404" stopIfTrue="1" operator="equal">
      <formula>0</formula>
    </cfRule>
  </conditionalFormatting>
  <conditionalFormatting sqref="F58">
    <cfRule type="cellIs" dxfId="16022" priority="2403" stopIfTrue="1" operator="equal">
      <formula>0</formula>
    </cfRule>
  </conditionalFormatting>
  <conditionalFormatting sqref="F58">
    <cfRule type="cellIs" dxfId="16021" priority="2402" stopIfTrue="1" operator="equal">
      <formula>0</formula>
    </cfRule>
  </conditionalFormatting>
  <conditionalFormatting sqref="F58">
    <cfRule type="cellIs" dxfId="16020" priority="2401" stopIfTrue="1" operator="equal">
      <formula>0</formula>
    </cfRule>
  </conditionalFormatting>
  <conditionalFormatting sqref="F58">
    <cfRule type="cellIs" dxfId="16019" priority="2400" stopIfTrue="1" operator="equal">
      <formula>0</formula>
    </cfRule>
  </conditionalFormatting>
  <conditionalFormatting sqref="F58">
    <cfRule type="cellIs" dxfId="16018" priority="2399" stopIfTrue="1" operator="equal">
      <formula>0</formula>
    </cfRule>
  </conditionalFormatting>
  <conditionalFormatting sqref="F58">
    <cfRule type="cellIs" dxfId="16017" priority="2398" stopIfTrue="1" operator="equal">
      <formula>0</formula>
    </cfRule>
  </conditionalFormatting>
  <conditionalFormatting sqref="F58">
    <cfRule type="cellIs" dxfId="16016" priority="2397" stopIfTrue="1" operator="equal">
      <formula>0</formula>
    </cfRule>
  </conditionalFormatting>
  <conditionalFormatting sqref="F58">
    <cfRule type="cellIs" dxfId="16015" priority="2396" stopIfTrue="1" operator="equal">
      <formula>0</formula>
    </cfRule>
  </conditionalFormatting>
  <conditionalFormatting sqref="F58">
    <cfRule type="cellIs" dxfId="16014" priority="2395" stopIfTrue="1" operator="equal">
      <formula>0</formula>
    </cfRule>
  </conditionalFormatting>
  <conditionalFormatting sqref="F58">
    <cfRule type="cellIs" dxfId="16013" priority="2394" stopIfTrue="1" operator="equal">
      <formula>0</formula>
    </cfRule>
  </conditionalFormatting>
  <conditionalFormatting sqref="F58">
    <cfRule type="cellIs" dxfId="16012" priority="2393" stopIfTrue="1" operator="equal">
      <formula>0</formula>
    </cfRule>
  </conditionalFormatting>
  <conditionalFormatting sqref="F58">
    <cfRule type="cellIs" dxfId="16011" priority="2392" stopIfTrue="1" operator="equal">
      <formula>0</formula>
    </cfRule>
  </conditionalFormatting>
  <conditionalFormatting sqref="F58">
    <cfRule type="cellIs" dxfId="16010" priority="2391" stopIfTrue="1" operator="equal">
      <formula>0</formula>
    </cfRule>
  </conditionalFormatting>
  <conditionalFormatting sqref="F58">
    <cfRule type="cellIs" dxfId="16009" priority="2390" stopIfTrue="1" operator="equal">
      <formula>0</formula>
    </cfRule>
  </conditionalFormatting>
  <conditionalFormatting sqref="F58">
    <cfRule type="cellIs" dxfId="16008" priority="2389" stopIfTrue="1" operator="equal">
      <formula>0</formula>
    </cfRule>
  </conditionalFormatting>
  <conditionalFormatting sqref="F58">
    <cfRule type="cellIs" dxfId="16007" priority="2388" stopIfTrue="1" operator="equal">
      <formula>0</formula>
    </cfRule>
  </conditionalFormatting>
  <conditionalFormatting sqref="F58">
    <cfRule type="cellIs" dxfId="16006" priority="2387" stopIfTrue="1" operator="equal">
      <formula>0</formula>
    </cfRule>
  </conditionalFormatting>
  <conditionalFormatting sqref="F58">
    <cfRule type="cellIs" dxfId="16005" priority="2386" stopIfTrue="1" operator="equal">
      <formula>0</formula>
    </cfRule>
  </conditionalFormatting>
  <conditionalFormatting sqref="F58">
    <cfRule type="cellIs" dxfId="16004" priority="2385" stopIfTrue="1" operator="equal">
      <formula>0</formula>
    </cfRule>
  </conditionalFormatting>
  <conditionalFormatting sqref="F58">
    <cfRule type="cellIs" dxfId="16003" priority="2384" stopIfTrue="1" operator="equal">
      <formula>0</formula>
    </cfRule>
  </conditionalFormatting>
  <conditionalFormatting sqref="F58">
    <cfRule type="cellIs" dxfId="16002" priority="2383" stopIfTrue="1" operator="equal">
      <formula>0</formula>
    </cfRule>
  </conditionalFormatting>
  <conditionalFormatting sqref="F58">
    <cfRule type="cellIs" dxfId="16001" priority="2382" stopIfTrue="1" operator="equal">
      <formula>0</formula>
    </cfRule>
  </conditionalFormatting>
  <conditionalFormatting sqref="F58">
    <cfRule type="cellIs" dxfId="16000" priority="2381" stopIfTrue="1" operator="equal">
      <formula>0</formula>
    </cfRule>
  </conditionalFormatting>
  <conditionalFormatting sqref="F58">
    <cfRule type="cellIs" dxfId="15999" priority="2380" stopIfTrue="1" operator="equal">
      <formula>0</formula>
    </cfRule>
  </conditionalFormatting>
  <conditionalFormatting sqref="F58">
    <cfRule type="cellIs" dxfId="15998" priority="2379" stopIfTrue="1" operator="equal">
      <formula>0</formula>
    </cfRule>
  </conditionalFormatting>
  <conditionalFormatting sqref="F58">
    <cfRule type="cellIs" dxfId="15997" priority="2378" stopIfTrue="1" operator="equal">
      <formula>0</formula>
    </cfRule>
  </conditionalFormatting>
  <conditionalFormatting sqref="F58">
    <cfRule type="cellIs" dxfId="15996" priority="2377" stopIfTrue="1" operator="equal">
      <formula>0</formula>
    </cfRule>
  </conditionalFormatting>
  <conditionalFormatting sqref="F58">
    <cfRule type="cellIs" dxfId="15995" priority="2376" stopIfTrue="1" operator="equal">
      <formula>0</formula>
    </cfRule>
  </conditionalFormatting>
  <conditionalFormatting sqref="F58">
    <cfRule type="cellIs" dxfId="15994" priority="2375" stopIfTrue="1" operator="equal">
      <formula>0</formula>
    </cfRule>
  </conditionalFormatting>
  <conditionalFormatting sqref="F58">
    <cfRule type="cellIs" dxfId="15993" priority="2374" stopIfTrue="1" operator="equal">
      <formula>0</formula>
    </cfRule>
  </conditionalFormatting>
  <conditionalFormatting sqref="F58">
    <cfRule type="cellIs" dxfId="15992" priority="2373" stopIfTrue="1" operator="equal">
      <formula>0</formula>
    </cfRule>
  </conditionalFormatting>
  <conditionalFormatting sqref="F58">
    <cfRule type="cellIs" dxfId="15991" priority="2372" stopIfTrue="1" operator="equal">
      <formula>0</formula>
    </cfRule>
  </conditionalFormatting>
  <conditionalFormatting sqref="F58">
    <cfRule type="cellIs" dxfId="15990" priority="2371" stopIfTrue="1" operator="equal">
      <formula>0</formula>
    </cfRule>
  </conditionalFormatting>
  <conditionalFormatting sqref="F58">
    <cfRule type="cellIs" dxfId="15989" priority="2370" stopIfTrue="1" operator="equal">
      <formula>0</formula>
    </cfRule>
  </conditionalFormatting>
  <conditionalFormatting sqref="F58">
    <cfRule type="cellIs" dxfId="15988" priority="2369" stopIfTrue="1" operator="equal">
      <formula>0</formula>
    </cfRule>
  </conditionalFormatting>
  <conditionalFormatting sqref="F58">
    <cfRule type="cellIs" dxfId="15987" priority="2368" stopIfTrue="1" operator="equal">
      <formula>0</formula>
    </cfRule>
  </conditionalFormatting>
  <conditionalFormatting sqref="F58">
    <cfRule type="cellIs" dxfId="15986" priority="2367" stopIfTrue="1" operator="equal">
      <formula>0</formula>
    </cfRule>
  </conditionalFormatting>
  <conditionalFormatting sqref="F58">
    <cfRule type="cellIs" dxfId="15985" priority="2366" stopIfTrue="1" operator="equal">
      <formula>0</formula>
    </cfRule>
  </conditionalFormatting>
  <conditionalFormatting sqref="F58">
    <cfRule type="cellIs" dxfId="15984" priority="2365" stopIfTrue="1" operator="equal">
      <formula>0</formula>
    </cfRule>
  </conditionalFormatting>
  <conditionalFormatting sqref="F58">
    <cfRule type="cellIs" dxfId="15983" priority="2364" stopIfTrue="1" operator="equal">
      <formula>0</formula>
    </cfRule>
  </conditionalFormatting>
  <conditionalFormatting sqref="F58">
    <cfRule type="cellIs" dxfId="15982" priority="2363" stopIfTrue="1" operator="equal">
      <formula>0</formula>
    </cfRule>
  </conditionalFormatting>
  <conditionalFormatting sqref="F58">
    <cfRule type="cellIs" dxfId="15981" priority="2362" stopIfTrue="1" operator="equal">
      <formula>0</formula>
    </cfRule>
  </conditionalFormatting>
  <conditionalFormatting sqref="F58">
    <cfRule type="cellIs" dxfId="15980" priority="2361" stopIfTrue="1" operator="equal">
      <formula>0</formula>
    </cfRule>
  </conditionalFormatting>
  <conditionalFormatting sqref="F58">
    <cfRule type="cellIs" dxfId="15979" priority="2360" stopIfTrue="1" operator="equal">
      <formula>0</formula>
    </cfRule>
  </conditionalFormatting>
  <conditionalFormatting sqref="F58">
    <cfRule type="cellIs" dxfId="15978" priority="2359" stopIfTrue="1" operator="equal">
      <formula>0</formula>
    </cfRule>
  </conditionalFormatting>
  <conditionalFormatting sqref="F58">
    <cfRule type="cellIs" dxfId="15977" priority="2358" stopIfTrue="1" operator="equal">
      <formula>0</formula>
    </cfRule>
  </conditionalFormatting>
  <conditionalFormatting sqref="F58">
    <cfRule type="cellIs" dxfId="15976" priority="2357" stopIfTrue="1" operator="equal">
      <formula>0</formula>
    </cfRule>
  </conditionalFormatting>
  <conditionalFormatting sqref="F58">
    <cfRule type="cellIs" dxfId="15975" priority="2356" stopIfTrue="1" operator="equal">
      <formula>0</formula>
    </cfRule>
  </conditionalFormatting>
  <conditionalFormatting sqref="F58">
    <cfRule type="cellIs" dxfId="15974" priority="2355" stopIfTrue="1" operator="equal">
      <formula>0</formula>
    </cfRule>
  </conditionalFormatting>
  <conditionalFormatting sqref="F58">
    <cfRule type="cellIs" dxfId="15973" priority="2354" stopIfTrue="1" operator="equal">
      <formula>0</formula>
    </cfRule>
  </conditionalFormatting>
  <conditionalFormatting sqref="F58">
    <cfRule type="cellIs" dxfId="15972" priority="2353" stopIfTrue="1" operator="equal">
      <formula>0</formula>
    </cfRule>
  </conditionalFormatting>
  <conditionalFormatting sqref="F58">
    <cfRule type="cellIs" dxfId="15971" priority="2352" stopIfTrue="1" operator="equal">
      <formula>0</formula>
    </cfRule>
  </conditionalFormatting>
  <conditionalFormatting sqref="F58">
    <cfRule type="cellIs" dxfId="15970" priority="2351" stopIfTrue="1" operator="equal">
      <formula>0</formula>
    </cfRule>
  </conditionalFormatting>
  <conditionalFormatting sqref="F58">
    <cfRule type="cellIs" dxfId="15969" priority="2350" stopIfTrue="1" operator="equal">
      <formula>0</formula>
    </cfRule>
  </conditionalFormatting>
  <conditionalFormatting sqref="F58">
    <cfRule type="cellIs" dxfId="15968" priority="2349" stopIfTrue="1" operator="equal">
      <formula>0</formula>
    </cfRule>
  </conditionalFormatting>
  <conditionalFormatting sqref="F58">
    <cfRule type="cellIs" dxfId="15967" priority="2348" stopIfTrue="1" operator="equal">
      <formula>0</formula>
    </cfRule>
  </conditionalFormatting>
  <conditionalFormatting sqref="F58">
    <cfRule type="cellIs" dxfId="15966" priority="2347" stopIfTrue="1" operator="equal">
      <formula>0</formula>
    </cfRule>
  </conditionalFormatting>
  <conditionalFormatting sqref="F58">
    <cfRule type="cellIs" dxfId="15965" priority="2346" stopIfTrue="1" operator="equal">
      <formula>0</formula>
    </cfRule>
  </conditionalFormatting>
  <conditionalFormatting sqref="F58">
    <cfRule type="cellIs" dxfId="15964" priority="2345" stopIfTrue="1" operator="equal">
      <formula>0</formula>
    </cfRule>
  </conditionalFormatting>
  <conditionalFormatting sqref="F58">
    <cfRule type="cellIs" dxfId="15963" priority="2344" stopIfTrue="1" operator="equal">
      <formula>0</formula>
    </cfRule>
  </conditionalFormatting>
  <conditionalFormatting sqref="F58">
    <cfRule type="cellIs" dxfId="15962" priority="2343" stopIfTrue="1" operator="equal">
      <formula>0</formula>
    </cfRule>
  </conditionalFormatting>
  <conditionalFormatting sqref="F58">
    <cfRule type="cellIs" dxfId="15961" priority="2342" stopIfTrue="1" operator="equal">
      <formula>0</formula>
    </cfRule>
  </conditionalFormatting>
  <conditionalFormatting sqref="F58">
    <cfRule type="cellIs" dxfId="15960" priority="2341" stopIfTrue="1" operator="equal">
      <formula>0</formula>
    </cfRule>
  </conditionalFormatting>
  <conditionalFormatting sqref="F58">
    <cfRule type="cellIs" dxfId="15959" priority="2340" stopIfTrue="1" operator="equal">
      <formula>0</formula>
    </cfRule>
  </conditionalFormatting>
  <conditionalFormatting sqref="F58">
    <cfRule type="cellIs" dxfId="15958" priority="2339" stopIfTrue="1" operator="equal">
      <formula>0</formula>
    </cfRule>
  </conditionalFormatting>
  <conditionalFormatting sqref="F58">
    <cfRule type="cellIs" dxfId="15957" priority="2338" stopIfTrue="1" operator="equal">
      <formula>0</formula>
    </cfRule>
  </conditionalFormatting>
  <conditionalFormatting sqref="F58">
    <cfRule type="cellIs" dxfId="15956" priority="2337" stopIfTrue="1" operator="equal">
      <formula>0</formula>
    </cfRule>
  </conditionalFormatting>
  <conditionalFormatting sqref="F58">
    <cfRule type="cellIs" dxfId="15955" priority="2336" stopIfTrue="1" operator="equal">
      <formula>0</formula>
    </cfRule>
  </conditionalFormatting>
  <conditionalFormatting sqref="F58">
    <cfRule type="cellIs" dxfId="15954" priority="2335" stopIfTrue="1" operator="equal">
      <formula>0</formula>
    </cfRule>
  </conditionalFormatting>
  <conditionalFormatting sqref="F58">
    <cfRule type="cellIs" dxfId="15953" priority="2334" stopIfTrue="1" operator="equal">
      <formula>0</formula>
    </cfRule>
  </conditionalFormatting>
  <conditionalFormatting sqref="F58">
    <cfRule type="cellIs" dxfId="15952" priority="2333" stopIfTrue="1" operator="equal">
      <formula>0</formula>
    </cfRule>
  </conditionalFormatting>
  <conditionalFormatting sqref="F58">
    <cfRule type="cellIs" dxfId="15951" priority="2332" stopIfTrue="1" operator="equal">
      <formula>0</formula>
    </cfRule>
  </conditionalFormatting>
  <conditionalFormatting sqref="F58">
    <cfRule type="cellIs" dxfId="15950" priority="2331" stopIfTrue="1" operator="equal">
      <formula>0</formula>
    </cfRule>
  </conditionalFormatting>
  <conditionalFormatting sqref="F58">
    <cfRule type="cellIs" dxfId="15949" priority="2330" stopIfTrue="1" operator="equal">
      <formula>0</formula>
    </cfRule>
  </conditionalFormatting>
  <conditionalFormatting sqref="F58">
    <cfRule type="cellIs" dxfId="15948" priority="2329" stopIfTrue="1" operator="equal">
      <formula>0</formula>
    </cfRule>
  </conditionalFormatting>
  <conditionalFormatting sqref="F58">
    <cfRule type="cellIs" dxfId="15947" priority="2328" stopIfTrue="1" operator="equal">
      <formula>0</formula>
    </cfRule>
  </conditionalFormatting>
  <conditionalFormatting sqref="F58">
    <cfRule type="cellIs" dxfId="15946" priority="2327" stopIfTrue="1" operator="equal">
      <formula>0</formula>
    </cfRule>
  </conditionalFormatting>
  <conditionalFormatting sqref="F58">
    <cfRule type="cellIs" dxfId="15945" priority="2326" stopIfTrue="1" operator="equal">
      <formula>0</formula>
    </cfRule>
  </conditionalFormatting>
  <conditionalFormatting sqref="F58">
    <cfRule type="cellIs" dxfId="15944" priority="2325" stopIfTrue="1" operator="equal">
      <formula>0</formula>
    </cfRule>
  </conditionalFormatting>
  <conditionalFormatting sqref="F58">
    <cfRule type="cellIs" dxfId="15943" priority="2324" stopIfTrue="1" operator="equal">
      <formula>0</formula>
    </cfRule>
  </conditionalFormatting>
  <conditionalFormatting sqref="F58">
    <cfRule type="cellIs" dxfId="15942" priority="2323" stopIfTrue="1" operator="equal">
      <formula>0</formula>
    </cfRule>
  </conditionalFormatting>
  <conditionalFormatting sqref="F58">
    <cfRule type="cellIs" dxfId="15941" priority="2322" stopIfTrue="1" operator="equal">
      <formula>0</formula>
    </cfRule>
  </conditionalFormatting>
  <conditionalFormatting sqref="F58">
    <cfRule type="cellIs" dxfId="15940" priority="2321" stopIfTrue="1" operator="equal">
      <formula>0</formula>
    </cfRule>
  </conditionalFormatting>
  <conditionalFormatting sqref="F58">
    <cfRule type="cellIs" dxfId="15939" priority="2320" stopIfTrue="1" operator="equal">
      <formula>0</formula>
    </cfRule>
  </conditionalFormatting>
  <conditionalFormatting sqref="F58">
    <cfRule type="cellIs" dxfId="15938" priority="2319" stopIfTrue="1" operator="equal">
      <formula>0</formula>
    </cfRule>
  </conditionalFormatting>
  <conditionalFormatting sqref="F58">
    <cfRule type="cellIs" dxfId="15937" priority="2318" stopIfTrue="1" operator="equal">
      <formula>0</formula>
    </cfRule>
  </conditionalFormatting>
  <conditionalFormatting sqref="F58">
    <cfRule type="cellIs" dxfId="15936" priority="2317" stopIfTrue="1" operator="equal">
      <formula>0</formula>
    </cfRule>
  </conditionalFormatting>
  <conditionalFormatting sqref="F58">
    <cfRule type="cellIs" dxfId="15935" priority="2316" stopIfTrue="1" operator="equal">
      <formula>0</formula>
    </cfRule>
  </conditionalFormatting>
  <conditionalFormatting sqref="F58">
    <cfRule type="cellIs" dxfId="15934" priority="2315" stopIfTrue="1" operator="equal">
      <formula>0</formula>
    </cfRule>
  </conditionalFormatting>
  <conditionalFormatting sqref="F58">
    <cfRule type="cellIs" dxfId="15933" priority="2314" stopIfTrue="1" operator="equal">
      <formula>0</formula>
    </cfRule>
  </conditionalFormatting>
  <conditionalFormatting sqref="F58">
    <cfRule type="cellIs" dxfId="15932" priority="2313" stopIfTrue="1" operator="equal">
      <formula>0</formula>
    </cfRule>
  </conditionalFormatting>
  <conditionalFormatting sqref="F58">
    <cfRule type="cellIs" dxfId="15931" priority="2312" stopIfTrue="1" operator="equal">
      <formula>0</formula>
    </cfRule>
  </conditionalFormatting>
  <conditionalFormatting sqref="F58">
    <cfRule type="cellIs" dxfId="15930" priority="2311" stopIfTrue="1" operator="equal">
      <formula>0</formula>
    </cfRule>
  </conditionalFormatting>
  <conditionalFormatting sqref="F58">
    <cfRule type="cellIs" dxfId="15929" priority="2310" stopIfTrue="1" operator="equal">
      <formula>0</formula>
    </cfRule>
  </conditionalFormatting>
  <conditionalFormatting sqref="F58">
    <cfRule type="cellIs" dxfId="15928" priority="2309" stopIfTrue="1" operator="equal">
      <formula>0</formula>
    </cfRule>
  </conditionalFormatting>
  <conditionalFormatting sqref="F58">
    <cfRule type="cellIs" dxfId="15927" priority="2308" stopIfTrue="1" operator="equal">
      <formula>0</formula>
    </cfRule>
  </conditionalFormatting>
  <conditionalFormatting sqref="F58">
    <cfRule type="cellIs" dxfId="15926" priority="2307" stopIfTrue="1" operator="equal">
      <formula>0</formula>
    </cfRule>
  </conditionalFormatting>
  <conditionalFormatting sqref="F58">
    <cfRule type="cellIs" dxfId="15925" priority="2306" stopIfTrue="1" operator="equal">
      <formula>0</formula>
    </cfRule>
  </conditionalFormatting>
  <conditionalFormatting sqref="F58">
    <cfRule type="cellIs" dxfId="15924" priority="2305" stopIfTrue="1" operator="equal">
      <formula>0</formula>
    </cfRule>
  </conditionalFormatting>
  <conditionalFormatting sqref="F58">
    <cfRule type="cellIs" dxfId="15923" priority="2304" stopIfTrue="1" operator="equal">
      <formula>0</formula>
    </cfRule>
  </conditionalFormatting>
  <conditionalFormatting sqref="F58">
    <cfRule type="cellIs" dxfId="15922" priority="2303" stopIfTrue="1" operator="equal">
      <formula>0</formula>
    </cfRule>
  </conditionalFormatting>
  <conditionalFormatting sqref="F58">
    <cfRule type="cellIs" dxfId="15921" priority="2302" stopIfTrue="1" operator="equal">
      <formula>0</formula>
    </cfRule>
  </conditionalFormatting>
  <conditionalFormatting sqref="F58">
    <cfRule type="cellIs" dxfId="15920" priority="2301" stopIfTrue="1" operator="equal">
      <formula>0</formula>
    </cfRule>
  </conditionalFormatting>
  <conditionalFormatting sqref="F58">
    <cfRule type="cellIs" dxfId="15919" priority="2300" stopIfTrue="1" operator="equal">
      <formula>0</formula>
    </cfRule>
  </conditionalFormatting>
  <conditionalFormatting sqref="F58">
    <cfRule type="cellIs" dxfId="15918" priority="2299" stopIfTrue="1" operator="equal">
      <formula>0</formula>
    </cfRule>
  </conditionalFormatting>
  <conditionalFormatting sqref="F58">
    <cfRule type="cellIs" dxfId="15917" priority="2298" stopIfTrue="1" operator="equal">
      <formula>0</formula>
    </cfRule>
  </conditionalFormatting>
  <conditionalFormatting sqref="F58">
    <cfRule type="cellIs" dxfId="15916" priority="2297" stopIfTrue="1" operator="equal">
      <formula>0</formula>
    </cfRule>
  </conditionalFormatting>
  <conditionalFormatting sqref="F58">
    <cfRule type="cellIs" dxfId="15915" priority="2296" stopIfTrue="1" operator="equal">
      <formula>0</formula>
    </cfRule>
  </conditionalFormatting>
  <conditionalFormatting sqref="F58">
    <cfRule type="cellIs" dxfId="15914" priority="2295" stopIfTrue="1" operator="equal">
      <formula>0</formula>
    </cfRule>
  </conditionalFormatting>
  <conditionalFormatting sqref="F58">
    <cfRule type="cellIs" dxfId="15913" priority="2294" stopIfTrue="1" operator="equal">
      <formula>0</formula>
    </cfRule>
  </conditionalFormatting>
  <conditionalFormatting sqref="F58">
    <cfRule type="cellIs" dxfId="15912" priority="2293" stopIfTrue="1" operator="equal">
      <formula>0</formula>
    </cfRule>
  </conditionalFormatting>
  <conditionalFormatting sqref="F58">
    <cfRule type="cellIs" dxfId="15911" priority="2292" stopIfTrue="1" operator="equal">
      <formula>0</formula>
    </cfRule>
  </conditionalFormatting>
  <conditionalFormatting sqref="F58">
    <cfRule type="cellIs" dxfId="15910" priority="2291" stopIfTrue="1" operator="equal">
      <formula>0</formula>
    </cfRule>
  </conditionalFormatting>
  <conditionalFormatting sqref="F58">
    <cfRule type="cellIs" dxfId="15909" priority="2290" stopIfTrue="1" operator="equal">
      <formula>0</formula>
    </cfRule>
  </conditionalFormatting>
  <conditionalFormatting sqref="F58">
    <cfRule type="cellIs" dxfId="15908" priority="2289" stopIfTrue="1" operator="equal">
      <formula>0</formula>
    </cfRule>
  </conditionalFormatting>
  <conditionalFormatting sqref="F58">
    <cfRule type="cellIs" dxfId="15907" priority="2288" stopIfTrue="1" operator="equal">
      <formula>0</formula>
    </cfRule>
  </conditionalFormatting>
  <conditionalFormatting sqref="F58">
    <cfRule type="cellIs" dxfId="15906" priority="2287" stopIfTrue="1" operator="equal">
      <formula>0</formula>
    </cfRule>
  </conditionalFormatting>
  <conditionalFormatting sqref="F58">
    <cfRule type="cellIs" dxfId="15905" priority="2286" stopIfTrue="1" operator="equal">
      <formula>0</formula>
    </cfRule>
  </conditionalFormatting>
  <conditionalFormatting sqref="F58">
    <cfRule type="cellIs" dxfId="15904" priority="2285" stopIfTrue="1" operator="equal">
      <formula>0</formula>
    </cfRule>
  </conditionalFormatting>
  <conditionalFormatting sqref="F58">
    <cfRule type="cellIs" dxfId="15903" priority="2284" stopIfTrue="1" operator="equal">
      <formula>0</formula>
    </cfRule>
  </conditionalFormatting>
  <conditionalFormatting sqref="F58">
    <cfRule type="cellIs" dxfId="15902" priority="2283" stopIfTrue="1" operator="equal">
      <formula>0</formula>
    </cfRule>
  </conditionalFormatting>
  <conditionalFormatting sqref="F58">
    <cfRule type="cellIs" dxfId="15901" priority="2282" stopIfTrue="1" operator="equal">
      <formula>0</formula>
    </cfRule>
  </conditionalFormatting>
  <conditionalFormatting sqref="F58">
    <cfRule type="cellIs" dxfId="15900" priority="2281" stopIfTrue="1" operator="equal">
      <formula>0</formula>
    </cfRule>
  </conditionalFormatting>
  <conditionalFormatting sqref="F58">
    <cfRule type="cellIs" dxfId="15899" priority="2280" stopIfTrue="1" operator="equal">
      <formula>0</formula>
    </cfRule>
  </conditionalFormatting>
  <conditionalFormatting sqref="F58">
    <cfRule type="cellIs" dxfId="15898" priority="2279" stopIfTrue="1" operator="equal">
      <formula>0</formula>
    </cfRule>
  </conditionalFormatting>
  <conditionalFormatting sqref="F58">
    <cfRule type="cellIs" dxfId="15897" priority="2278" stopIfTrue="1" operator="equal">
      <formula>0</formula>
    </cfRule>
  </conditionalFormatting>
  <conditionalFormatting sqref="F58">
    <cfRule type="cellIs" dxfId="15896" priority="2277" stopIfTrue="1" operator="equal">
      <formula>0</formula>
    </cfRule>
  </conditionalFormatting>
  <conditionalFormatting sqref="F58">
    <cfRule type="cellIs" dxfId="15895" priority="2276" stopIfTrue="1" operator="equal">
      <formula>0</formula>
    </cfRule>
  </conditionalFormatting>
  <conditionalFormatting sqref="F58">
    <cfRule type="cellIs" dxfId="15894" priority="2275" stopIfTrue="1" operator="equal">
      <formula>0</formula>
    </cfRule>
  </conditionalFormatting>
  <conditionalFormatting sqref="F58">
    <cfRule type="cellIs" dxfId="15893" priority="2274" stopIfTrue="1" operator="equal">
      <formula>0</formula>
    </cfRule>
  </conditionalFormatting>
  <conditionalFormatting sqref="F58">
    <cfRule type="cellIs" dxfId="15892" priority="2273" stopIfTrue="1" operator="equal">
      <formula>0</formula>
    </cfRule>
  </conditionalFormatting>
  <conditionalFormatting sqref="F58">
    <cfRule type="cellIs" dxfId="15891" priority="2272" stopIfTrue="1" operator="equal">
      <formula>0</formula>
    </cfRule>
  </conditionalFormatting>
  <conditionalFormatting sqref="F58">
    <cfRule type="cellIs" dxfId="15890" priority="2271" stopIfTrue="1" operator="equal">
      <formula>0</formula>
    </cfRule>
  </conditionalFormatting>
  <conditionalFormatting sqref="F58">
    <cfRule type="cellIs" dxfId="15889" priority="2270" stopIfTrue="1" operator="equal">
      <formula>0</formula>
    </cfRule>
  </conditionalFormatting>
  <conditionalFormatting sqref="F58">
    <cfRule type="cellIs" dxfId="15888" priority="2269" stopIfTrue="1" operator="equal">
      <formula>0</formula>
    </cfRule>
  </conditionalFormatting>
  <conditionalFormatting sqref="F58">
    <cfRule type="cellIs" dxfId="15887" priority="2268" stopIfTrue="1" operator="equal">
      <formula>0</formula>
    </cfRule>
  </conditionalFormatting>
  <conditionalFormatting sqref="F58">
    <cfRule type="cellIs" dxfId="15886" priority="2267" stopIfTrue="1" operator="equal">
      <formula>0</formula>
    </cfRule>
  </conditionalFormatting>
  <conditionalFormatting sqref="F58">
    <cfRule type="cellIs" dxfId="15885" priority="2266" stopIfTrue="1" operator="equal">
      <formula>0</formula>
    </cfRule>
  </conditionalFormatting>
  <conditionalFormatting sqref="F58">
    <cfRule type="cellIs" dxfId="15884" priority="2265" stopIfTrue="1" operator="equal">
      <formula>0</formula>
    </cfRule>
  </conditionalFormatting>
  <conditionalFormatting sqref="F58">
    <cfRule type="cellIs" dxfId="15883" priority="2264" stopIfTrue="1" operator="equal">
      <formula>0</formula>
    </cfRule>
  </conditionalFormatting>
  <conditionalFormatting sqref="F58">
    <cfRule type="cellIs" dxfId="15882" priority="2241" stopIfTrue="1" operator="equal">
      <formula>0</formula>
    </cfRule>
  </conditionalFormatting>
  <conditionalFormatting sqref="F58">
    <cfRule type="cellIs" dxfId="15881" priority="2240" stopIfTrue="1" operator="equal">
      <formula>0</formula>
    </cfRule>
  </conditionalFormatting>
  <conditionalFormatting sqref="F58">
    <cfRule type="cellIs" dxfId="15880" priority="2239" stopIfTrue="1" operator="equal">
      <formula>0</formula>
    </cfRule>
  </conditionalFormatting>
  <conditionalFormatting sqref="F58">
    <cfRule type="cellIs" dxfId="15879" priority="2238" stopIfTrue="1" operator="equal">
      <formula>0</formula>
    </cfRule>
  </conditionalFormatting>
  <conditionalFormatting sqref="F58">
    <cfRule type="cellIs" dxfId="15878" priority="2237" stopIfTrue="1" operator="equal">
      <formula>0</formula>
    </cfRule>
  </conditionalFormatting>
  <conditionalFormatting sqref="F58">
    <cfRule type="cellIs" dxfId="15877" priority="2236" stopIfTrue="1" operator="equal">
      <formula>0</formula>
    </cfRule>
  </conditionalFormatting>
  <conditionalFormatting sqref="F58">
    <cfRule type="cellIs" dxfId="15876" priority="2235" stopIfTrue="1" operator="equal">
      <formula>0</formula>
    </cfRule>
  </conditionalFormatting>
  <conditionalFormatting sqref="F58">
    <cfRule type="cellIs" dxfId="15875" priority="2234" stopIfTrue="1" operator="equal">
      <formula>0</formula>
    </cfRule>
  </conditionalFormatting>
  <conditionalFormatting sqref="F58">
    <cfRule type="cellIs" dxfId="15874" priority="2233" stopIfTrue="1" operator="equal">
      <formula>0</formula>
    </cfRule>
  </conditionalFormatting>
  <conditionalFormatting sqref="F58">
    <cfRule type="cellIs" dxfId="15873" priority="2232" stopIfTrue="1" operator="equal">
      <formula>0</formula>
    </cfRule>
  </conditionalFormatting>
  <conditionalFormatting sqref="F58">
    <cfRule type="cellIs" dxfId="15872" priority="2231" stopIfTrue="1" operator="equal">
      <formula>0</formula>
    </cfRule>
  </conditionalFormatting>
  <conditionalFormatting sqref="F58">
    <cfRule type="cellIs" dxfId="15871" priority="2230" stopIfTrue="1" operator="equal">
      <formula>0</formula>
    </cfRule>
  </conditionalFormatting>
  <conditionalFormatting sqref="F58">
    <cfRule type="cellIs" dxfId="15870" priority="2229" stopIfTrue="1" operator="equal">
      <formula>0</formula>
    </cfRule>
  </conditionalFormatting>
  <conditionalFormatting sqref="F58">
    <cfRule type="cellIs" dxfId="15869" priority="2228" stopIfTrue="1" operator="equal">
      <formula>0</formula>
    </cfRule>
  </conditionalFormatting>
  <conditionalFormatting sqref="F58">
    <cfRule type="cellIs" dxfId="15868" priority="2227" stopIfTrue="1" operator="equal">
      <formula>0</formula>
    </cfRule>
  </conditionalFormatting>
  <conditionalFormatting sqref="F58">
    <cfRule type="cellIs" dxfId="15867" priority="2226" stopIfTrue="1" operator="equal">
      <formula>0</formula>
    </cfRule>
  </conditionalFormatting>
  <conditionalFormatting sqref="F58">
    <cfRule type="cellIs" dxfId="15866" priority="2225" stopIfTrue="1" operator="equal">
      <formula>0</formula>
    </cfRule>
  </conditionalFormatting>
  <conditionalFormatting sqref="F58">
    <cfRule type="cellIs" dxfId="15865" priority="2224" stopIfTrue="1" operator="equal">
      <formula>0</formula>
    </cfRule>
  </conditionalFormatting>
  <conditionalFormatting sqref="F58">
    <cfRule type="cellIs" dxfId="15864" priority="2223" stopIfTrue="1" operator="equal">
      <formula>0</formula>
    </cfRule>
  </conditionalFormatting>
  <conditionalFormatting sqref="F58">
    <cfRule type="cellIs" dxfId="15863" priority="2222" stopIfTrue="1" operator="equal">
      <formula>0</formula>
    </cfRule>
  </conditionalFormatting>
  <conditionalFormatting sqref="F58">
    <cfRule type="cellIs" dxfId="15862" priority="2221" stopIfTrue="1" operator="equal">
      <formula>0</formula>
    </cfRule>
  </conditionalFormatting>
  <conditionalFormatting sqref="F58">
    <cfRule type="cellIs" dxfId="15861" priority="2220" stopIfTrue="1" operator="equal">
      <formula>0</formula>
    </cfRule>
  </conditionalFormatting>
  <conditionalFormatting sqref="F58">
    <cfRule type="cellIs" dxfId="15860" priority="2219" stopIfTrue="1" operator="equal">
      <formula>0</formula>
    </cfRule>
  </conditionalFormatting>
  <conditionalFormatting sqref="F58">
    <cfRule type="cellIs" dxfId="15859" priority="2218" stopIfTrue="1" operator="equal">
      <formula>0</formula>
    </cfRule>
  </conditionalFormatting>
  <conditionalFormatting sqref="F58">
    <cfRule type="cellIs" dxfId="15858" priority="2217" stopIfTrue="1" operator="equal">
      <formula>0</formula>
    </cfRule>
  </conditionalFormatting>
  <conditionalFormatting sqref="F58">
    <cfRule type="cellIs" dxfId="15857" priority="2216" stopIfTrue="1" operator="equal">
      <formula>0</formula>
    </cfRule>
  </conditionalFormatting>
  <conditionalFormatting sqref="F58">
    <cfRule type="cellIs" dxfId="15856" priority="2215" stopIfTrue="1" operator="equal">
      <formula>0</formula>
    </cfRule>
  </conditionalFormatting>
  <conditionalFormatting sqref="F58">
    <cfRule type="cellIs" dxfId="15855" priority="2214" stopIfTrue="1" operator="equal">
      <formula>0</formula>
    </cfRule>
  </conditionalFormatting>
  <conditionalFormatting sqref="F58">
    <cfRule type="cellIs" dxfId="15854" priority="2213" stopIfTrue="1" operator="equal">
      <formula>0</formula>
    </cfRule>
  </conditionalFormatting>
  <conditionalFormatting sqref="F58">
    <cfRule type="cellIs" dxfId="15853" priority="2212" stopIfTrue="1" operator="equal">
      <formula>0</formula>
    </cfRule>
  </conditionalFormatting>
  <conditionalFormatting sqref="F58">
    <cfRule type="cellIs" dxfId="15852" priority="2211" stopIfTrue="1" operator="equal">
      <formula>0</formula>
    </cfRule>
  </conditionalFormatting>
  <conditionalFormatting sqref="F58">
    <cfRule type="cellIs" dxfId="15851" priority="2210" stopIfTrue="1" operator="equal">
      <formula>0</formula>
    </cfRule>
  </conditionalFormatting>
  <conditionalFormatting sqref="F58">
    <cfRule type="cellIs" dxfId="15850" priority="2209" stopIfTrue="1" operator="equal">
      <formula>0</formula>
    </cfRule>
  </conditionalFormatting>
  <conditionalFormatting sqref="F58">
    <cfRule type="cellIs" dxfId="15849" priority="2208" stopIfTrue="1" operator="equal">
      <formula>0</formula>
    </cfRule>
  </conditionalFormatting>
  <conditionalFormatting sqref="F58">
    <cfRule type="cellIs" dxfId="15848" priority="2207" stopIfTrue="1" operator="equal">
      <formula>0</formula>
    </cfRule>
  </conditionalFormatting>
  <conditionalFormatting sqref="F58">
    <cfRule type="cellIs" dxfId="15847" priority="2206" stopIfTrue="1" operator="equal">
      <formula>0</formula>
    </cfRule>
  </conditionalFormatting>
  <conditionalFormatting sqref="F58">
    <cfRule type="cellIs" dxfId="15846" priority="2205" stopIfTrue="1" operator="equal">
      <formula>0</formula>
    </cfRule>
  </conditionalFormatting>
  <conditionalFormatting sqref="F58">
    <cfRule type="cellIs" dxfId="15845" priority="2204" stopIfTrue="1" operator="equal">
      <formula>0</formula>
    </cfRule>
  </conditionalFormatting>
  <conditionalFormatting sqref="F58">
    <cfRule type="cellIs" dxfId="15844" priority="2203" stopIfTrue="1" operator="equal">
      <formula>0</formula>
    </cfRule>
  </conditionalFormatting>
  <conditionalFormatting sqref="F58">
    <cfRule type="cellIs" dxfId="15843" priority="2202" stopIfTrue="1" operator="equal">
      <formula>0</formula>
    </cfRule>
  </conditionalFormatting>
  <conditionalFormatting sqref="F58">
    <cfRule type="cellIs" dxfId="15842" priority="2201" stopIfTrue="1" operator="equal">
      <formula>0</formula>
    </cfRule>
  </conditionalFormatting>
  <conditionalFormatting sqref="F58">
    <cfRule type="cellIs" dxfId="15841" priority="2200" stopIfTrue="1" operator="equal">
      <formula>0</formula>
    </cfRule>
  </conditionalFormatting>
  <conditionalFormatting sqref="F58">
    <cfRule type="cellIs" dxfId="15840" priority="2199" stopIfTrue="1" operator="equal">
      <formula>0</formula>
    </cfRule>
  </conditionalFormatting>
  <conditionalFormatting sqref="F58">
    <cfRule type="cellIs" dxfId="15839" priority="2198" stopIfTrue="1" operator="equal">
      <formula>0</formula>
    </cfRule>
  </conditionalFormatting>
  <conditionalFormatting sqref="F58">
    <cfRule type="cellIs" dxfId="15838" priority="2197" stopIfTrue="1" operator="equal">
      <formula>0</formula>
    </cfRule>
  </conditionalFormatting>
  <conditionalFormatting sqref="F58">
    <cfRule type="cellIs" dxfId="15837" priority="2196" stopIfTrue="1" operator="equal">
      <formula>0</formula>
    </cfRule>
  </conditionalFormatting>
  <conditionalFormatting sqref="F58">
    <cfRule type="cellIs" dxfId="15836" priority="2195" stopIfTrue="1" operator="equal">
      <formula>0</formula>
    </cfRule>
  </conditionalFormatting>
  <conditionalFormatting sqref="F58">
    <cfRule type="cellIs" dxfId="15835" priority="2194" stopIfTrue="1" operator="equal">
      <formula>0</formula>
    </cfRule>
  </conditionalFormatting>
  <conditionalFormatting sqref="F58">
    <cfRule type="cellIs" dxfId="15834" priority="2193" stopIfTrue="1" operator="equal">
      <formula>0</formula>
    </cfRule>
  </conditionalFormatting>
  <conditionalFormatting sqref="F58">
    <cfRule type="cellIs" dxfId="15833" priority="2192" stopIfTrue="1" operator="equal">
      <formula>0</formula>
    </cfRule>
  </conditionalFormatting>
  <conditionalFormatting sqref="F58">
    <cfRule type="cellIs" dxfId="15832" priority="2191" stopIfTrue="1" operator="equal">
      <formula>0</formula>
    </cfRule>
  </conditionalFormatting>
  <conditionalFormatting sqref="F58">
    <cfRule type="cellIs" dxfId="15831" priority="2190" stopIfTrue="1" operator="equal">
      <formula>0</formula>
    </cfRule>
  </conditionalFormatting>
  <conditionalFormatting sqref="F58">
    <cfRule type="cellIs" dxfId="15830" priority="2189" stopIfTrue="1" operator="equal">
      <formula>0</formula>
    </cfRule>
  </conditionalFormatting>
  <conditionalFormatting sqref="F58">
    <cfRule type="cellIs" dxfId="15829" priority="2188" stopIfTrue="1" operator="equal">
      <formula>0</formula>
    </cfRule>
  </conditionalFormatting>
  <conditionalFormatting sqref="F58">
    <cfRule type="cellIs" dxfId="15828" priority="2187" stopIfTrue="1" operator="equal">
      <formula>0</formula>
    </cfRule>
  </conditionalFormatting>
  <conditionalFormatting sqref="F58">
    <cfRule type="cellIs" dxfId="15827" priority="2186" stopIfTrue="1" operator="equal">
      <formula>0</formula>
    </cfRule>
  </conditionalFormatting>
  <conditionalFormatting sqref="F58">
    <cfRule type="cellIs" dxfId="15826" priority="2185" stopIfTrue="1" operator="equal">
      <formula>0</formula>
    </cfRule>
  </conditionalFormatting>
  <conditionalFormatting sqref="F58">
    <cfRule type="cellIs" dxfId="15825" priority="2184" stopIfTrue="1" operator="equal">
      <formula>0</formula>
    </cfRule>
  </conditionalFormatting>
  <conditionalFormatting sqref="F58">
    <cfRule type="cellIs" dxfId="15824" priority="2183" stopIfTrue="1" operator="equal">
      <formula>0</formula>
    </cfRule>
  </conditionalFormatting>
  <conditionalFormatting sqref="F58">
    <cfRule type="cellIs" dxfId="15823" priority="2182" stopIfTrue="1" operator="equal">
      <formula>0</formula>
    </cfRule>
  </conditionalFormatting>
  <conditionalFormatting sqref="F58">
    <cfRule type="cellIs" dxfId="15822" priority="2181" stopIfTrue="1" operator="equal">
      <formula>0</formula>
    </cfRule>
  </conditionalFormatting>
  <conditionalFormatting sqref="F58">
    <cfRule type="cellIs" dxfId="15821" priority="2180" stopIfTrue="1" operator="equal">
      <formula>0</formula>
    </cfRule>
  </conditionalFormatting>
  <conditionalFormatting sqref="F58">
    <cfRule type="cellIs" dxfId="15820" priority="2179" stopIfTrue="1" operator="equal">
      <formula>0</formula>
    </cfRule>
  </conditionalFormatting>
  <conditionalFormatting sqref="F58">
    <cfRule type="cellIs" dxfId="15819" priority="2178" stopIfTrue="1" operator="equal">
      <formula>0</formula>
    </cfRule>
  </conditionalFormatting>
  <conditionalFormatting sqref="F58">
    <cfRule type="cellIs" dxfId="15818" priority="2177" stopIfTrue="1" operator="equal">
      <formula>0</formula>
    </cfRule>
  </conditionalFormatting>
  <conditionalFormatting sqref="F58">
    <cfRule type="cellIs" dxfId="15817" priority="2176" stopIfTrue="1" operator="equal">
      <formula>0</formula>
    </cfRule>
  </conditionalFormatting>
  <conditionalFormatting sqref="F58">
    <cfRule type="cellIs" dxfId="15816" priority="2175" stopIfTrue="1" operator="equal">
      <formula>0</formula>
    </cfRule>
  </conditionalFormatting>
  <conditionalFormatting sqref="F58">
    <cfRule type="cellIs" dxfId="15815" priority="2174" stopIfTrue="1" operator="equal">
      <formula>0</formula>
    </cfRule>
  </conditionalFormatting>
  <conditionalFormatting sqref="F58">
    <cfRule type="cellIs" dxfId="15814" priority="2173" stopIfTrue="1" operator="equal">
      <formula>0</formula>
    </cfRule>
  </conditionalFormatting>
  <conditionalFormatting sqref="F58">
    <cfRule type="cellIs" dxfId="15813" priority="2172" stopIfTrue="1" operator="equal">
      <formula>0</formula>
    </cfRule>
  </conditionalFormatting>
  <conditionalFormatting sqref="F58">
    <cfRule type="cellIs" dxfId="15812" priority="2171" stopIfTrue="1" operator="equal">
      <formula>0</formula>
    </cfRule>
  </conditionalFormatting>
  <conditionalFormatting sqref="F58">
    <cfRule type="cellIs" dxfId="15811" priority="2170" stopIfTrue="1" operator="equal">
      <formula>0</formula>
    </cfRule>
  </conditionalFormatting>
  <conditionalFormatting sqref="F58">
    <cfRule type="cellIs" dxfId="15810" priority="2169" stopIfTrue="1" operator="equal">
      <formula>0</formula>
    </cfRule>
  </conditionalFormatting>
  <conditionalFormatting sqref="F58">
    <cfRule type="cellIs" dxfId="15809" priority="2168" stopIfTrue="1" operator="equal">
      <formula>0</formula>
    </cfRule>
  </conditionalFormatting>
  <conditionalFormatting sqref="F58">
    <cfRule type="cellIs" dxfId="15808" priority="2167" stopIfTrue="1" operator="equal">
      <formula>0</formula>
    </cfRule>
  </conditionalFormatting>
  <conditionalFormatting sqref="F58">
    <cfRule type="cellIs" dxfId="15807" priority="2166" stopIfTrue="1" operator="equal">
      <formula>0</formula>
    </cfRule>
  </conditionalFormatting>
  <conditionalFormatting sqref="F58">
    <cfRule type="cellIs" dxfId="15806" priority="2165" stopIfTrue="1" operator="equal">
      <formula>0</formula>
    </cfRule>
  </conditionalFormatting>
  <conditionalFormatting sqref="F58">
    <cfRule type="cellIs" dxfId="15805" priority="2164" stopIfTrue="1" operator="equal">
      <formula>0</formula>
    </cfRule>
  </conditionalFormatting>
  <conditionalFormatting sqref="F58">
    <cfRule type="cellIs" dxfId="15804" priority="2163" stopIfTrue="1" operator="equal">
      <formula>0</formula>
    </cfRule>
  </conditionalFormatting>
  <conditionalFormatting sqref="F58">
    <cfRule type="cellIs" dxfId="15803" priority="2162" stopIfTrue="1" operator="equal">
      <formula>0</formula>
    </cfRule>
  </conditionalFormatting>
  <conditionalFormatting sqref="F58">
    <cfRule type="cellIs" dxfId="15802" priority="2161" stopIfTrue="1" operator="equal">
      <formula>0</formula>
    </cfRule>
  </conditionalFormatting>
  <conditionalFormatting sqref="F58">
    <cfRule type="cellIs" dxfId="15801" priority="2160" stopIfTrue="1" operator="equal">
      <formula>0</formula>
    </cfRule>
  </conditionalFormatting>
  <conditionalFormatting sqref="F58">
    <cfRule type="cellIs" dxfId="15800" priority="2159" stopIfTrue="1" operator="equal">
      <formula>0</formula>
    </cfRule>
  </conditionalFormatting>
  <conditionalFormatting sqref="F58">
    <cfRule type="cellIs" dxfId="15799" priority="2158" stopIfTrue="1" operator="equal">
      <formula>0</formula>
    </cfRule>
  </conditionalFormatting>
  <conditionalFormatting sqref="F58">
    <cfRule type="cellIs" dxfId="15798" priority="2157" stopIfTrue="1" operator="equal">
      <formula>0</formula>
    </cfRule>
  </conditionalFormatting>
  <conditionalFormatting sqref="F58">
    <cfRule type="cellIs" dxfId="15797" priority="2156" stopIfTrue="1" operator="equal">
      <formula>0</formula>
    </cfRule>
  </conditionalFormatting>
  <conditionalFormatting sqref="F58">
    <cfRule type="cellIs" dxfId="15796" priority="2155" stopIfTrue="1" operator="equal">
      <formula>0</formula>
    </cfRule>
  </conditionalFormatting>
  <conditionalFormatting sqref="F58">
    <cfRule type="cellIs" dxfId="15795" priority="2154" stopIfTrue="1" operator="equal">
      <formula>0</formula>
    </cfRule>
  </conditionalFormatting>
  <conditionalFormatting sqref="F58">
    <cfRule type="cellIs" dxfId="15794" priority="2153" stopIfTrue="1" operator="equal">
      <formula>0</formula>
    </cfRule>
  </conditionalFormatting>
  <conditionalFormatting sqref="F58">
    <cfRule type="cellIs" dxfId="15793" priority="2152" stopIfTrue="1" operator="equal">
      <formula>0</formula>
    </cfRule>
  </conditionalFormatting>
  <conditionalFormatting sqref="F58">
    <cfRule type="cellIs" dxfId="15792" priority="2151" stopIfTrue="1" operator="equal">
      <formula>0</formula>
    </cfRule>
  </conditionalFormatting>
  <conditionalFormatting sqref="F58">
    <cfRule type="cellIs" dxfId="15791" priority="2150" stopIfTrue="1" operator="equal">
      <formula>0</formula>
    </cfRule>
  </conditionalFormatting>
  <conditionalFormatting sqref="F58">
    <cfRule type="cellIs" dxfId="15790" priority="2149" stopIfTrue="1" operator="equal">
      <formula>0</formula>
    </cfRule>
  </conditionalFormatting>
  <conditionalFormatting sqref="F58">
    <cfRule type="cellIs" dxfId="15789" priority="2148" stopIfTrue="1" operator="equal">
      <formula>0</formula>
    </cfRule>
  </conditionalFormatting>
  <conditionalFormatting sqref="F58">
    <cfRule type="cellIs" dxfId="15788" priority="2147" stopIfTrue="1" operator="equal">
      <formula>0</formula>
    </cfRule>
  </conditionalFormatting>
  <conditionalFormatting sqref="F58">
    <cfRule type="cellIs" dxfId="15787" priority="2146" stopIfTrue="1" operator="equal">
      <formula>0</formula>
    </cfRule>
  </conditionalFormatting>
  <conditionalFormatting sqref="F58">
    <cfRule type="cellIs" dxfId="15786" priority="2145" stopIfTrue="1" operator="equal">
      <formula>0</formula>
    </cfRule>
  </conditionalFormatting>
  <conditionalFormatting sqref="F58">
    <cfRule type="cellIs" dxfId="15785" priority="2144" stopIfTrue="1" operator="equal">
      <formula>0</formula>
    </cfRule>
  </conditionalFormatting>
  <conditionalFormatting sqref="F58">
    <cfRule type="cellIs" dxfId="15784" priority="2143" stopIfTrue="1" operator="equal">
      <formula>0</formula>
    </cfRule>
  </conditionalFormatting>
  <conditionalFormatting sqref="F58">
    <cfRule type="cellIs" dxfId="15783" priority="2142" stopIfTrue="1" operator="equal">
      <formula>0</formula>
    </cfRule>
  </conditionalFormatting>
  <conditionalFormatting sqref="F58">
    <cfRule type="cellIs" dxfId="15782" priority="2141" stopIfTrue="1" operator="equal">
      <formula>0</formula>
    </cfRule>
  </conditionalFormatting>
  <conditionalFormatting sqref="F58">
    <cfRule type="cellIs" dxfId="15781" priority="2140" stopIfTrue="1" operator="equal">
      <formula>0</formula>
    </cfRule>
  </conditionalFormatting>
  <conditionalFormatting sqref="F58">
    <cfRule type="cellIs" dxfId="15780" priority="2139" stopIfTrue="1" operator="equal">
      <formula>0</formula>
    </cfRule>
  </conditionalFormatting>
  <conditionalFormatting sqref="F58">
    <cfRule type="cellIs" dxfId="15779" priority="2138" stopIfTrue="1" operator="equal">
      <formula>0</formula>
    </cfRule>
  </conditionalFormatting>
  <conditionalFormatting sqref="F58">
    <cfRule type="cellIs" dxfId="15778" priority="2137" stopIfTrue="1" operator="equal">
      <formula>0</formula>
    </cfRule>
  </conditionalFormatting>
  <conditionalFormatting sqref="F58">
    <cfRule type="cellIs" dxfId="15777" priority="2136" stopIfTrue="1" operator="equal">
      <formula>0</formula>
    </cfRule>
  </conditionalFormatting>
  <conditionalFormatting sqref="F58">
    <cfRule type="cellIs" dxfId="15776" priority="2135" stopIfTrue="1" operator="equal">
      <formula>0</formula>
    </cfRule>
  </conditionalFormatting>
  <conditionalFormatting sqref="F58">
    <cfRule type="cellIs" dxfId="15775" priority="2134" stopIfTrue="1" operator="equal">
      <formula>0</formula>
    </cfRule>
  </conditionalFormatting>
  <conditionalFormatting sqref="F58">
    <cfRule type="cellIs" dxfId="15774" priority="2133" stopIfTrue="1" operator="equal">
      <formula>0</formula>
    </cfRule>
  </conditionalFormatting>
  <conditionalFormatting sqref="F58">
    <cfRule type="cellIs" dxfId="15773" priority="2132" stopIfTrue="1" operator="equal">
      <formula>0</formula>
    </cfRule>
  </conditionalFormatting>
  <conditionalFormatting sqref="F58">
    <cfRule type="cellIs" dxfId="15772" priority="2131" stopIfTrue="1" operator="equal">
      <formula>0</formula>
    </cfRule>
  </conditionalFormatting>
  <conditionalFormatting sqref="F58">
    <cfRule type="cellIs" dxfId="15771" priority="2130" stopIfTrue="1" operator="equal">
      <formula>0</formula>
    </cfRule>
  </conditionalFormatting>
  <conditionalFormatting sqref="F58">
    <cfRule type="cellIs" dxfId="15770" priority="2129" stopIfTrue="1" operator="equal">
      <formula>0</formula>
    </cfRule>
  </conditionalFormatting>
  <conditionalFormatting sqref="F58">
    <cfRule type="cellIs" dxfId="15769" priority="2128" stopIfTrue="1" operator="equal">
      <formula>0</formula>
    </cfRule>
  </conditionalFormatting>
  <conditionalFormatting sqref="F58">
    <cfRule type="cellIs" dxfId="15768" priority="2127" stopIfTrue="1" operator="equal">
      <formula>0</formula>
    </cfRule>
  </conditionalFormatting>
  <conditionalFormatting sqref="F58">
    <cfRule type="cellIs" dxfId="15767" priority="2126" stopIfTrue="1" operator="equal">
      <formula>0</formula>
    </cfRule>
  </conditionalFormatting>
  <conditionalFormatting sqref="F58">
    <cfRule type="cellIs" dxfId="15766" priority="2125" stopIfTrue="1" operator="equal">
      <formula>0</formula>
    </cfRule>
  </conditionalFormatting>
  <conditionalFormatting sqref="F58">
    <cfRule type="cellIs" dxfId="15765" priority="2124" stopIfTrue="1" operator="equal">
      <formula>0</formula>
    </cfRule>
  </conditionalFormatting>
  <conditionalFormatting sqref="F58">
    <cfRule type="cellIs" dxfId="15764" priority="2123" stopIfTrue="1" operator="equal">
      <formula>0</formula>
    </cfRule>
  </conditionalFormatting>
  <conditionalFormatting sqref="F58">
    <cfRule type="cellIs" dxfId="15763" priority="2122" stopIfTrue="1" operator="equal">
      <formula>0</formula>
    </cfRule>
  </conditionalFormatting>
  <conditionalFormatting sqref="F58">
    <cfRule type="cellIs" dxfId="15762" priority="2121" stopIfTrue="1" operator="equal">
      <formula>0</formula>
    </cfRule>
  </conditionalFormatting>
  <conditionalFormatting sqref="F58">
    <cfRule type="cellIs" dxfId="15761" priority="2120" stopIfTrue="1" operator="equal">
      <formula>0</formula>
    </cfRule>
  </conditionalFormatting>
  <conditionalFormatting sqref="F58">
    <cfRule type="cellIs" dxfId="15760" priority="2119" stopIfTrue="1" operator="equal">
      <formula>0</formula>
    </cfRule>
  </conditionalFormatting>
  <conditionalFormatting sqref="F58">
    <cfRule type="cellIs" dxfId="15759" priority="2118" stopIfTrue="1" operator="equal">
      <formula>0</formula>
    </cfRule>
  </conditionalFormatting>
  <conditionalFormatting sqref="F58">
    <cfRule type="cellIs" dxfId="15758" priority="2117" stopIfTrue="1" operator="equal">
      <formula>0</formula>
    </cfRule>
  </conditionalFormatting>
  <conditionalFormatting sqref="F58">
    <cfRule type="cellIs" dxfId="15757" priority="2116" stopIfTrue="1" operator="equal">
      <formula>0</formula>
    </cfRule>
  </conditionalFormatting>
  <conditionalFormatting sqref="F58">
    <cfRule type="cellIs" dxfId="15756" priority="2115" stopIfTrue="1" operator="equal">
      <formula>0</formula>
    </cfRule>
  </conditionalFormatting>
  <conditionalFormatting sqref="F58">
    <cfRule type="cellIs" dxfId="15755" priority="2114" stopIfTrue="1" operator="equal">
      <formula>0</formula>
    </cfRule>
  </conditionalFormatting>
  <conditionalFormatting sqref="F58">
    <cfRule type="cellIs" dxfId="15754" priority="2113" stopIfTrue="1" operator="equal">
      <formula>0</formula>
    </cfRule>
  </conditionalFormatting>
  <conditionalFormatting sqref="F58">
    <cfRule type="cellIs" dxfId="15753" priority="2112" stopIfTrue="1" operator="equal">
      <formula>0</formula>
    </cfRule>
  </conditionalFormatting>
  <conditionalFormatting sqref="F58">
    <cfRule type="cellIs" dxfId="15752" priority="2111" stopIfTrue="1" operator="equal">
      <formula>0</formula>
    </cfRule>
  </conditionalFormatting>
  <conditionalFormatting sqref="F58">
    <cfRule type="cellIs" dxfId="15751" priority="2110" stopIfTrue="1" operator="equal">
      <formula>0</formula>
    </cfRule>
  </conditionalFormatting>
  <conditionalFormatting sqref="F58">
    <cfRule type="cellIs" dxfId="15750" priority="2109" stopIfTrue="1" operator="equal">
      <formula>0</formula>
    </cfRule>
  </conditionalFormatting>
  <conditionalFormatting sqref="F58">
    <cfRule type="cellIs" dxfId="15749" priority="2108" stopIfTrue="1" operator="equal">
      <formula>0</formula>
    </cfRule>
  </conditionalFormatting>
  <conditionalFormatting sqref="F58">
    <cfRule type="cellIs" dxfId="15748" priority="2107" stopIfTrue="1" operator="equal">
      <formula>0</formula>
    </cfRule>
  </conditionalFormatting>
  <conditionalFormatting sqref="F58">
    <cfRule type="cellIs" dxfId="15747" priority="2106" stopIfTrue="1" operator="equal">
      <formula>0</formula>
    </cfRule>
  </conditionalFormatting>
  <conditionalFormatting sqref="F58">
    <cfRule type="cellIs" dxfId="15746" priority="2105" stopIfTrue="1" operator="equal">
      <formula>0</formula>
    </cfRule>
  </conditionalFormatting>
  <conditionalFormatting sqref="F58">
    <cfRule type="cellIs" dxfId="15745" priority="2104" stopIfTrue="1" operator="equal">
      <formula>0</formula>
    </cfRule>
  </conditionalFormatting>
  <conditionalFormatting sqref="F58">
    <cfRule type="cellIs" dxfId="15744" priority="2103" stopIfTrue="1" operator="equal">
      <formula>0</formula>
    </cfRule>
  </conditionalFormatting>
  <conditionalFormatting sqref="F58">
    <cfRule type="cellIs" dxfId="15743" priority="2102" stopIfTrue="1" operator="equal">
      <formula>0</formula>
    </cfRule>
  </conditionalFormatting>
  <conditionalFormatting sqref="F58">
    <cfRule type="cellIs" dxfId="15742" priority="2101" stopIfTrue="1" operator="equal">
      <formula>0</formula>
    </cfRule>
  </conditionalFormatting>
  <conditionalFormatting sqref="F58">
    <cfRule type="cellIs" dxfId="15741" priority="2100" stopIfTrue="1" operator="equal">
      <formula>0</formula>
    </cfRule>
  </conditionalFormatting>
  <conditionalFormatting sqref="F58">
    <cfRule type="cellIs" dxfId="15740" priority="2099" stopIfTrue="1" operator="equal">
      <formula>0</formula>
    </cfRule>
  </conditionalFormatting>
  <conditionalFormatting sqref="F58">
    <cfRule type="cellIs" dxfId="15739" priority="2098" stopIfTrue="1" operator="equal">
      <formula>0</formula>
    </cfRule>
  </conditionalFormatting>
  <conditionalFormatting sqref="F58">
    <cfRule type="cellIs" dxfId="15738" priority="2086" stopIfTrue="1" operator="equal">
      <formula>0</formula>
    </cfRule>
  </conditionalFormatting>
  <conditionalFormatting sqref="F58">
    <cfRule type="cellIs" dxfId="15737" priority="2085" stopIfTrue="1" operator="equal">
      <formula>0</formula>
    </cfRule>
  </conditionalFormatting>
  <conditionalFormatting sqref="F58">
    <cfRule type="cellIs" dxfId="15736" priority="2084" stopIfTrue="1" operator="equal">
      <formula>0</formula>
    </cfRule>
  </conditionalFormatting>
  <conditionalFormatting sqref="F58">
    <cfRule type="cellIs" dxfId="15735" priority="2083" stopIfTrue="1" operator="equal">
      <formula>0</formula>
    </cfRule>
  </conditionalFormatting>
  <conditionalFormatting sqref="F58">
    <cfRule type="cellIs" dxfId="15734" priority="2082" stopIfTrue="1" operator="equal">
      <formula>0</formula>
    </cfRule>
  </conditionalFormatting>
  <conditionalFormatting sqref="F58">
    <cfRule type="cellIs" dxfId="15733" priority="2081" stopIfTrue="1" operator="equal">
      <formula>0</formula>
    </cfRule>
  </conditionalFormatting>
  <conditionalFormatting sqref="F58">
    <cfRule type="cellIs" dxfId="15732" priority="2080" stopIfTrue="1" operator="equal">
      <formula>0</formula>
    </cfRule>
  </conditionalFormatting>
  <conditionalFormatting sqref="F58">
    <cfRule type="cellIs" dxfId="15731" priority="2079" stopIfTrue="1" operator="equal">
      <formula>0</formula>
    </cfRule>
  </conditionalFormatting>
  <conditionalFormatting sqref="F58">
    <cfRule type="cellIs" dxfId="15730" priority="2078" stopIfTrue="1" operator="equal">
      <formula>0</formula>
    </cfRule>
  </conditionalFormatting>
  <conditionalFormatting sqref="F58">
    <cfRule type="cellIs" dxfId="15729" priority="2077" stopIfTrue="1" operator="equal">
      <formula>0</formula>
    </cfRule>
  </conditionalFormatting>
  <conditionalFormatting sqref="F58">
    <cfRule type="cellIs" dxfId="15728" priority="2076" stopIfTrue="1" operator="equal">
      <formula>0</formula>
    </cfRule>
  </conditionalFormatting>
  <conditionalFormatting sqref="F58">
    <cfRule type="cellIs" dxfId="15727" priority="2075" stopIfTrue="1" operator="equal">
      <formula>0</formula>
    </cfRule>
  </conditionalFormatting>
  <conditionalFormatting sqref="F58">
    <cfRule type="cellIs" dxfId="15726" priority="2074" stopIfTrue="1" operator="equal">
      <formula>0</formula>
    </cfRule>
  </conditionalFormatting>
  <conditionalFormatting sqref="F58">
    <cfRule type="cellIs" dxfId="15725" priority="2073" stopIfTrue="1" operator="equal">
      <formula>0</formula>
    </cfRule>
  </conditionalFormatting>
  <conditionalFormatting sqref="F58">
    <cfRule type="cellIs" dxfId="15724" priority="2072" stopIfTrue="1" operator="equal">
      <formula>0</formula>
    </cfRule>
  </conditionalFormatting>
  <conditionalFormatting sqref="F58">
    <cfRule type="cellIs" dxfId="15723" priority="2071" stopIfTrue="1" operator="equal">
      <formula>0</formula>
    </cfRule>
  </conditionalFormatting>
  <conditionalFormatting sqref="F58">
    <cfRule type="cellIs" dxfId="15722" priority="2070" stopIfTrue="1" operator="equal">
      <formula>0</formula>
    </cfRule>
  </conditionalFormatting>
  <conditionalFormatting sqref="F58">
    <cfRule type="cellIs" dxfId="15721" priority="2069" stopIfTrue="1" operator="equal">
      <formula>0</formula>
    </cfRule>
  </conditionalFormatting>
  <conditionalFormatting sqref="F58">
    <cfRule type="cellIs" dxfId="15720" priority="2068" stopIfTrue="1" operator="equal">
      <formula>0</formula>
    </cfRule>
  </conditionalFormatting>
  <conditionalFormatting sqref="F58">
    <cfRule type="cellIs" dxfId="15719" priority="2067" stopIfTrue="1" operator="equal">
      <formula>0</formula>
    </cfRule>
  </conditionalFormatting>
  <conditionalFormatting sqref="F58">
    <cfRule type="cellIs" dxfId="15718" priority="2066" stopIfTrue="1" operator="equal">
      <formula>0</formula>
    </cfRule>
  </conditionalFormatting>
  <conditionalFormatting sqref="F58">
    <cfRule type="cellIs" dxfId="15717" priority="2065" stopIfTrue="1" operator="equal">
      <formula>0</formula>
    </cfRule>
  </conditionalFormatting>
  <conditionalFormatting sqref="F58">
    <cfRule type="cellIs" dxfId="15716" priority="2064" stopIfTrue="1" operator="equal">
      <formula>0</formula>
    </cfRule>
  </conditionalFormatting>
  <conditionalFormatting sqref="F58">
    <cfRule type="cellIs" dxfId="15715" priority="2063" stopIfTrue="1" operator="equal">
      <formula>0</formula>
    </cfRule>
  </conditionalFormatting>
  <conditionalFormatting sqref="F58">
    <cfRule type="cellIs" dxfId="15714" priority="2062" stopIfTrue="1" operator="equal">
      <formula>0</formula>
    </cfRule>
  </conditionalFormatting>
  <conditionalFormatting sqref="F58">
    <cfRule type="cellIs" dxfId="15713" priority="2061" stopIfTrue="1" operator="equal">
      <formula>0</formula>
    </cfRule>
  </conditionalFormatting>
  <conditionalFormatting sqref="F58">
    <cfRule type="cellIs" dxfId="15712" priority="2060" stopIfTrue="1" operator="equal">
      <formula>0</formula>
    </cfRule>
  </conditionalFormatting>
  <conditionalFormatting sqref="F58">
    <cfRule type="cellIs" dxfId="15711" priority="2059" stopIfTrue="1" operator="equal">
      <formula>0</formula>
    </cfRule>
  </conditionalFormatting>
  <conditionalFormatting sqref="F58">
    <cfRule type="cellIs" dxfId="15710" priority="2058" stopIfTrue="1" operator="equal">
      <formula>0</formula>
    </cfRule>
  </conditionalFormatting>
  <conditionalFormatting sqref="F58">
    <cfRule type="cellIs" dxfId="15709" priority="2057" stopIfTrue="1" operator="equal">
      <formula>0</formula>
    </cfRule>
  </conditionalFormatting>
  <conditionalFormatting sqref="F58">
    <cfRule type="cellIs" dxfId="15708" priority="2056" stopIfTrue="1" operator="equal">
      <formula>0</formula>
    </cfRule>
  </conditionalFormatting>
  <conditionalFormatting sqref="F58">
    <cfRule type="cellIs" dxfId="15707" priority="2055" stopIfTrue="1" operator="equal">
      <formula>0</formula>
    </cfRule>
  </conditionalFormatting>
  <conditionalFormatting sqref="F58">
    <cfRule type="cellIs" dxfId="15706" priority="2054" stopIfTrue="1" operator="equal">
      <formula>0</formula>
    </cfRule>
  </conditionalFormatting>
  <conditionalFormatting sqref="F58">
    <cfRule type="cellIs" dxfId="15705" priority="2053" stopIfTrue="1" operator="equal">
      <formula>0</formula>
    </cfRule>
  </conditionalFormatting>
  <conditionalFormatting sqref="F58">
    <cfRule type="cellIs" dxfId="15704" priority="2052" stopIfTrue="1" operator="equal">
      <formula>0</formula>
    </cfRule>
  </conditionalFormatting>
  <conditionalFormatting sqref="F58">
    <cfRule type="cellIs" dxfId="15703" priority="2051" stopIfTrue="1" operator="equal">
      <formula>0</formula>
    </cfRule>
  </conditionalFormatting>
  <conditionalFormatting sqref="F58">
    <cfRule type="cellIs" dxfId="15702" priority="2050" stopIfTrue="1" operator="equal">
      <formula>0</formula>
    </cfRule>
  </conditionalFormatting>
  <conditionalFormatting sqref="F58">
    <cfRule type="cellIs" dxfId="15701" priority="2049" stopIfTrue="1" operator="equal">
      <formula>0</formula>
    </cfRule>
  </conditionalFormatting>
  <conditionalFormatting sqref="F58">
    <cfRule type="cellIs" dxfId="15700" priority="2048" stopIfTrue="1" operator="equal">
      <formula>0</formula>
    </cfRule>
  </conditionalFormatting>
  <conditionalFormatting sqref="F58">
    <cfRule type="cellIs" dxfId="15699" priority="2047" stopIfTrue="1" operator="equal">
      <formula>0</formula>
    </cfRule>
  </conditionalFormatting>
  <conditionalFormatting sqref="F58">
    <cfRule type="cellIs" dxfId="15698" priority="2046" stopIfTrue="1" operator="equal">
      <formula>0</formula>
    </cfRule>
  </conditionalFormatting>
  <conditionalFormatting sqref="F58">
    <cfRule type="cellIs" dxfId="15697" priority="2045" stopIfTrue="1" operator="equal">
      <formula>0</formula>
    </cfRule>
  </conditionalFormatting>
  <conditionalFormatting sqref="F58">
    <cfRule type="cellIs" dxfId="15696" priority="2044" stopIfTrue="1" operator="equal">
      <formula>0</formula>
    </cfRule>
  </conditionalFormatting>
  <conditionalFormatting sqref="F58">
    <cfRule type="cellIs" dxfId="15695" priority="2043" stopIfTrue="1" operator="equal">
      <formula>0</formula>
    </cfRule>
  </conditionalFormatting>
  <conditionalFormatting sqref="F58">
    <cfRule type="cellIs" dxfId="15694" priority="2042" stopIfTrue="1" operator="equal">
      <formula>0</formula>
    </cfRule>
  </conditionalFormatting>
  <conditionalFormatting sqref="F58">
    <cfRule type="cellIs" dxfId="15693" priority="2041" stopIfTrue="1" operator="equal">
      <formula>0</formula>
    </cfRule>
  </conditionalFormatting>
  <conditionalFormatting sqref="F58">
    <cfRule type="cellIs" dxfId="15692" priority="2040" stopIfTrue="1" operator="equal">
      <formula>0</formula>
    </cfRule>
  </conditionalFormatting>
  <conditionalFormatting sqref="F58">
    <cfRule type="cellIs" dxfId="15691" priority="2039" stopIfTrue="1" operator="equal">
      <formula>0</formula>
    </cfRule>
  </conditionalFormatting>
  <conditionalFormatting sqref="F58">
    <cfRule type="cellIs" dxfId="15690" priority="2038" stopIfTrue="1" operator="equal">
      <formula>0</formula>
    </cfRule>
  </conditionalFormatting>
  <conditionalFormatting sqref="F58">
    <cfRule type="cellIs" dxfId="15689" priority="2037" stopIfTrue="1" operator="equal">
      <formula>0</formula>
    </cfRule>
  </conditionalFormatting>
  <conditionalFormatting sqref="F58">
    <cfRule type="cellIs" dxfId="15688" priority="2036" stopIfTrue="1" operator="equal">
      <formula>0</formula>
    </cfRule>
  </conditionalFormatting>
  <conditionalFormatting sqref="F58">
    <cfRule type="cellIs" dxfId="15687" priority="2035" stopIfTrue="1" operator="equal">
      <formula>0</formula>
    </cfRule>
  </conditionalFormatting>
  <conditionalFormatting sqref="F58">
    <cfRule type="cellIs" dxfId="15686" priority="2034" stopIfTrue="1" operator="equal">
      <formula>0</formula>
    </cfRule>
  </conditionalFormatting>
  <conditionalFormatting sqref="F58">
    <cfRule type="cellIs" dxfId="15685" priority="2033" stopIfTrue="1" operator="equal">
      <formula>0</formula>
    </cfRule>
  </conditionalFormatting>
  <conditionalFormatting sqref="F58">
    <cfRule type="cellIs" dxfId="15684" priority="2032" stopIfTrue="1" operator="equal">
      <formula>0</formula>
    </cfRule>
  </conditionalFormatting>
  <conditionalFormatting sqref="F58">
    <cfRule type="cellIs" dxfId="15683" priority="2031" stopIfTrue="1" operator="equal">
      <formula>0</formula>
    </cfRule>
  </conditionalFormatting>
  <conditionalFormatting sqref="F58">
    <cfRule type="cellIs" dxfId="15682" priority="2030" stopIfTrue="1" operator="equal">
      <formula>0</formula>
    </cfRule>
  </conditionalFormatting>
  <conditionalFormatting sqref="F58">
    <cfRule type="cellIs" dxfId="15681" priority="2029" stopIfTrue="1" operator="equal">
      <formula>0</formula>
    </cfRule>
  </conditionalFormatting>
  <conditionalFormatting sqref="F58">
    <cfRule type="cellIs" dxfId="15680" priority="2028" stopIfTrue="1" operator="equal">
      <formula>0</formula>
    </cfRule>
  </conditionalFormatting>
  <conditionalFormatting sqref="F58">
    <cfRule type="cellIs" dxfId="15679" priority="2027" stopIfTrue="1" operator="equal">
      <formula>0</formula>
    </cfRule>
  </conditionalFormatting>
  <conditionalFormatting sqref="F58">
    <cfRule type="cellIs" dxfId="15678" priority="2026" stopIfTrue="1" operator="equal">
      <formula>0</formula>
    </cfRule>
  </conditionalFormatting>
  <conditionalFormatting sqref="F58">
    <cfRule type="cellIs" dxfId="15677" priority="2025" stopIfTrue="1" operator="equal">
      <formula>0</formula>
    </cfRule>
  </conditionalFormatting>
  <conditionalFormatting sqref="F58">
    <cfRule type="cellIs" dxfId="15676" priority="2024" stopIfTrue="1" operator="equal">
      <formula>0</formula>
    </cfRule>
  </conditionalFormatting>
  <conditionalFormatting sqref="F58">
    <cfRule type="cellIs" dxfId="15675" priority="2023" stopIfTrue="1" operator="equal">
      <formula>0</formula>
    </cfRule>
  </conditionalFormatting>
  <conditionalFormatting sqref="F58">
    <cfRule type="cellIs" dxfId="15674" priority="2022" stopIfTrue="1" operator="equal">
      <formula>0</formula>
    </cfRule>
  </conditionalFormatting>
  <conditionalFormatting sqref="F58">
    <cfRule type="cellIs" dxfId="15673" priority="2021" stopIfTrue="1" operator="equal">
      <formula>0</formula>
    </cfRule>
  </conditionalFormatting>
  <conditionalFormatting sqref="F58">
    <cfRule type="cellIs" dxfId="15672" priority="2020" stopIfTrue="1" operator="equal">
      <formula>0</formula>
    </cfRule>
  </conditionalFormatting>
  <conditionalFormatting sqref="F58">
    <cfRule type="cellIs" dxfId="15671" priority="2019" stopIfTrue="1" operator="equal">
      <formula>0</formula>
    </cfRule>
  </conditionalFormatting>
  <conditionalFormatting sqref="F58">
    <cfRule type="cellIs" dxfId="15670" priority="2018" stopIfTrue="1" operator="equal">
      <formula>0</formula>
    </cfRule>
  </conditionalFormatting>
  <conditionalFormatting sqref="F58">
    <cfRule type="cellIs" dxfId="15669" priority="2017" stopIfTrue="1" operator="equal">
      <formula>0</formula>
    </cfRule>
  </conditionalFormatting>
  <conditionalFormatting sqref="F58">
    <cfRule type="cellIs" dxfId="15668" priority="2016" stopIfTrue="1" operator="equal">
      <formula>0</formula>
    </cfRule>
  </conditionalFormatting>
  <conditionalFormatting sqref="F58">
    <cfRule type="cellIs" dxfId="15667" priority="2015" stopIfTrue="1" operator="equal">
      <formula>0</formula>
    </cfRule>
  </conditionalFormatting>
  <conditionalFormatting sqref="F58">
    <cfRule type="cellIs" dxfId="15666" priority="2014" stopIfTrue="1" operator="equal">
      <formula>0</formula>
    </cfRule>
  </conditionalFormatting>
  <conditionalFormatting sqref="F58">
    <cfRule type="cellIs" dxfId="15665" priority="2013" stopIfTrue="1" operator="equal">
      <formula>0</formula>
    </cfRule>
  </conditionalFormatting>
  <conditionalFormatting sqref="F58">
    <cfRule type="cellIs" dxfId="15664" priority="2012" stopIfTrue="1" operator="equal">
      <formula>0</formula>
    </cfRule>
  </conditionalFormatting>
  <conditionalFormatting sqref="F58">
    <cfRule type="cellIs" dxfId="15663" priority="2011" stopIfTrue="1" operator="equal">
      <formula>0</formula>
    </cfRule>
  </conditionalFormatting>
  <conditionalFormatting sqref="F58">
    <cfRule type="cellIs" dxfId="15662" priority="2010" stopIfTrue="1" operator="equal">
      <formula>0</formula>
    </cfRule>
  </conditionalFormatting>
  <conditionalFormatting sqref="F58">
    <cfRule type="cellIs" dxfId="15661" priority="2009" stopIfTrue="1" operator="equal">
      <formula>0</formula>
    </cfRule>
  </conditionalFormatting>
  <conditionalFormatting sqref="F58">
    <cfRule type="cellIs" dxfId="15660" priority="2008" stopIfTrue="1" operator="equal">
      <formula>0</formula>
    </cfRule>
  </conditionalFormatting>
  <conditionalFormatting sqref="F58">
    <cfRule type="cellIs" dxfId="15659" priority="2007" stopIfTrue="1" operator="equal">
      <formula>0</formula>
    </cfRule>
  </conditionalFormatting>
  <conditionalFormatting sqref="F58">
    <cfRule type="cellIs" dxfId="15658" priority="2006" stopIfTrue="1" operator="equal">
      <formula>0</formula>
    </cfRule>
  </conditionalFormatting>
  <conditionalFormatting sqref="F58">
    <cfRule type="cellIs" dxfId="15657" priority="2005" stopIfTrue="1" operator="equal">
      <formula>0</formula>
    </cfRule>
  </conditionalFormatting>
  <conditionalFormatting sqref="F58">
    <cfRule type="cellIs" dxfId="15656" priority="2004" stopIfTrue="1" operator="equal">
      <formula>0</formula>
    </cfRule>
  </conditionalFormatting>
  <conditionalFormatting sqref="F58">
    <cfRule type="cellIs" dxfId="15655" priority="2003" stopIfTrue="1" operator="equal">
      <formula>0</formula>
    </cfRule>
  </conditionalFormatting>
  <conditionalFormatting sqref="F58">
    <cfRule type="cellIs" dxfId="15654" priority="2002" stopIfTrue="1" operator="equal">
      <formula>0</formula>
    </cfRule>
  </conditionalFormatting>
  <conditionalFormatting sqref="F58">
    <cfRule type="cellIs" dxfId="15653" priority="2001" stopIfTrue="1" operator="equal">
      <formula>0</formula>
    </cfRule>
  </conditionalFormatting>
  <conditionalFormatting sqref="F58">
    <cfRule type="cellIs" dxfId="15652" priority="2000" stopIfTrue="1" operator="equal">
      <formula>0</formula>
    </cfRule>
  </conditionalFormatting>
  <conditionalFormatting sqref="F58">
    <cfRule type="cellIs" dxfId="15651" priority="1999" stopIfTrue="1" operator="equal">
      <formula>0</formula>
    </cfRule>
  </conditionalFormatting>
  <conditionalFormatting sqref="F58">
    <cfRule type="cellIs" dxfId="15650" priority="1998" stopIfTrue="1" operator="equal">
      <formula>0</formula>
    </cfRule>
  </conditionalFormatting>
  <conditionalFormatting sqref="F58">
    <cfRule type="cellIs" dxfId="15649" priority="1997" stopIfTrue="1" operator="equal">
      <formula>0</formula>
    </cfRule>
  </conditionalFormatting>
  <conditionalFormatting sqref="F58">
    <cfRule type="cellIs" dxfId="15648" priority="1996" stopIfTrue="1" operator="equal">
      <formula>0</formula>
    </cfRule>
  </conditionalFormatting>
  <conditionalFormatting sqref="F58">
    <cfRule type="cellIs" dxfId="15647" priority="1995" stopIfTrue="1" operator="equal">
      <formula>0</formula>
    </cfRule>
  </conditionalFormatting>
  <conditionalFormatting sqref="F58">
    <cfRule type="cellIs" dxfId="15646" priority="1994" stopIfTrue="1" operator="equal">
      <formula>0</formula>
    </cfRule>
  </conditionalFormatting>
  <conditionalFormatting sqref="F58">
    <cfRule type="cellIs" dxfId="15645" priority="1993" stopIfTrue="1" operator="equal">
      <formula>0</formula>
    </cfRule>
  </conditionalFormatting>
  <conditionalFormatting sqref="F58">
    <cfRule type="cellIs" dxfId="15644" priority="1992" stopIfTrue="1" operator="equal">
      <formula>0</formula>
    </cfRule>
  </conditionalFormatting>
  <conditionalFormatting sqref="F58">
    <cfRule type="cellIs" dxfId="15643" priority="1991" stopIfTrue="1" operator="equal">
      <formula>0</formula>
    </cfRule>
  </conditionalFormatting>
  <conditionalFormatting sqref="F58">
    <cfRule type="cellIs" dxfId="15642" priority="1990" stopIfTrue="1" operator="equal">
      <formula>0</formula>
    </cfRule>
  </conditionalFormatting>
  <conditionalFormatting sqref="F58">
    <cfRule type="cellIs" dxfId="15641" priority="1989" stopIfTrue="1" operator="equal">
      <formula>0</formula>
    </cfRule>
  </conditionalFormatting>
  <conditionalFormatting sqref="F58">
    <cfRule type="cellIs" dxfId="15640" priority="1988" stopIfTrue="1" operator="equal">
      <formula>0</formula>
    </cfRule>
  </conditionalFormatting>
  <conditionalFormatting sqref="F58">
    <cfRule type="cellIs" dxfId="15639" priority="1987" stopIfTrue="1" operator="equal">
      <formula>0</formula>
    </cfRule>
  </conditionalFormatting>
  <conditionalFormatting sqref="F58">
    <cfRule type="cellIs" dxfId="15638" priority="1986" stopIfTrue="1" operator="equal">
      <formula>0</formula>
    </cfRule>
  </conditionalFormatting>
  <conditionalFormatting sqref="F58">
    <cfRule type="cellIs" dxfId="15637" priority="1985" stopIfTrue="1" operator="equal">
      <formula>0</formula>
    </cfRule>
  </conditionalFormatting>
  <conditionalFormatting sqref="F58">
    <cfRule type="cellIs" dxfId="15636" priority="1984" stopIfTrue="1" operator="equal">
      <formula>0</formula>
    </cfRule>
  </conditionalFormatting>
  <conditionalFormatting sqref="F58">
    <cfRule type="cellIs" dxfId="15635" priority="1983" stopIfTrue="1" operator="equal">
      <formula>0</formula>
    </cfRule>
  </conditionalFormatting>
  <conditionalFormatting sqref="F58">
    <cfRule type="cellIs" dxfId="15634" priority="1982" stopIfTrue="1" operator="equal">
      <formula>0</formula>
    </cfRule>
  </conditionalFormatting>
  <conditionalFormatting sqref="F58">
    <cfRule type="cellIs" dxfId="15633" priority="1981" stopIfTrue="1" operator="equal">
      <formula>0</formula>
    </cfRule>
  </conditionalFormatting>
  <conditionalFormatting sqref="F58">
    <cfRule type="cellIs" dxfId="15632" priority="1980" stopIfTrue="1" operator="equal">
      <formula>0</formula>
    </cfRule>
  </conditionalFormatting>
  <conditionalFormatting sqref="F58">
    <cfRule type="cellIs" dxfId="15631" priority="1979" stopIfTrue="1" operator="equal">
      <formula>0</formula>
    </cfRule>
  </conditionalFormatting>
  <conditionalFormatting sqref="F58">
    <cfRule type="cellIs" dxfId="15630" priority="1978" stopIfTrue="1" operator="equal">
      <formula>0</formula>
    </cfRule>
  </conditionalFormatting>
  <conditionalFormatting sqref="F58">
    <cfRule type="cellIs" dxfId="15629" priority="1977" stopIfTrue="1" operator="equal">
      <formula>0</formula>
    </cfRule>
  </conditionalFormatting>
  <conditionalFormatting sqref="F58">
    <cfRule type="cellIs" dxfId="15628" priority="1976" stopIfTrue="1" operator="equal">
      <formula>0</formula>
    </cfRule>
  </conditionalFormatting>
  <conditionalFormatting sqref="F58">
    <cfRule type="cellIs" dxfId="15627" priority="1975" stopIfTrue="1" operator="equal">
      <formula>0</formula>
    </cfRule>
  </conditionalFormatting>
  <conditionalFormatting sqref="F58">
    <cfRule type="cellIs" dxfId="15626" priority="1974" stopIfTrue="1" operator="equal">
      <formula>0</formula>
    </cfRule>
  </conditionalFormatting>
  <conditionalFormatting sqref="F58">
    <cfRule type="cellIs" dxfId="15625" priority="1973" stopIfTrue="1" operator="equal">
      <formula>0</formula>
    </cfRule>
  </conditionalFormatting>
  <conditionalFormatting sqref="F58">
    <cfRule type="cellIs" dxfId="15624" priority="1972" stopIfTrue="1" operator="equal">
      <formula>0</formula>
    </cfRule>
  </conditionalFormatting>
  <conditionalFormatting sqref="F58">
    <cfRule type="cellIs" dxfId="15623" priority="1971" stopIfTrue="1" operator="equal">
      <formula>0</formula>
    </cfRule>
  </conditionalFormatting>
  <conditionalFormatting sqref="F58">
    <cfRule type="cellIs" dxfId="15622" priority="1970" stopIfTrue="1" operator="equal">
      <formula>0</formula>
    </cfRule>
  </conditionalFormatting>
  <conditionalFormatting sqref="F58">
    <cfRule type="cellIs" dxfId="15621" priority="1969" stopIfTrue="1" operator="equal">
      <formula>0</formula>
    </cfRule>
  </conditionalFormatting>
  <conditionalFormatting sqref="F58">
    <cfRule type="cellIs" dxfId="15620" priority="1968" stopIfTrue="1" operator="equal">
      <formula>0</formula>
    </cfRule>
  </conditionalFormatting>
  <conditionalFormatting sqref="F58">
    <cfRule type="cellIs" dxfId="15619" priority="1967" stopIfTrue="1" operator="equal">
      <formula>0</formula>
    </cfRule>
  </conditionalFormatting>
  <conditionalFormatting sqref="F58">
    <cfRule type="cellIs" dxfId="15618" priority="1966" stopIfTrue="1" operator="equal">
      <formula>0</formula>
    </cfRule>
  </conditionalFormatting>
  <conditionalFormatting sqref="F58">
    <cfRule type="cellIs" dxfId="15617" priority="1965" stopIfTrue="1" operator="equal">
      <formula>0</formula>
    </cfRule>
  </conditionalFormatting>
  <conditionalFormatting sqref="F58">
    <cfRule type="cellIs" dxfId="15616" priority="1964" stopIfTrue="1" operator="equal">
      <formula>0</formula>
    </cfRule>
  </conditionalFormatting>
  <conditionalFormatting sqref="F58">
    <cfRule type="cellIs" dxfId="15615" priority="1963" stopIfTrue="1" operator="equal">
      <formula>0</formula>
    </cfRule>
  </conditionalFormatting>
  <conditionalFormatting sqref="F58">
    <cfRule type="cellIs" dxfId="15614" priority="1962" stopIfTrue="1" operator="equal">
      <formula>0</formula>
    </cfRule>
  </conditionalFormatting>
  <conditionalFormatting sqref="F58">
    <cfRule type="cellIs" dxfId="15613" priority="1961" stopIfTrue="1" operator="equal">
      <formula>0</formula>
    </cfRule>
  </conditionalFormatting>
  <conditionalFormatting sqref="F58">
    <cfRule type="cellIs" dxfId="15612" priority="1960" stopIfTrue="1" operator="equal">
      <formula>0</formula>
    </cfRule>
  </conditionalFormatting>
  <conditionalFormatting sqref="F58">
    <cfRule type="cellIs" dxfId="15611" priority="1959" stopIfTrue="1" operator="equal">
      <formula>0</formula>
    </cfRule>
  </conditionalFormatting>
  <conditionalFormatting sqref="F58">
    <cfRule type="cellIs" dxfId="15610" priority="1958" stopIfTrue="1" operator="equal">
      <formula>0</formula>
    </cfRule>
  </conditionalFormatting>
  <conditionalFormatting sqref="F58">
    <cfRule type="cellIs" dxfId="15609" priority="1957" stopIfTrue="1" operator="equal">
      <formula>0</formula>
    </cfRule>
  </conditionalFormatting>
  <conditionalFormatting sqref="F58">
    <cfRule type="cellIs" dxfId="15608" priority="1956" stopIfTrue="1" operator="equal">
      <formula>0</formula>
    </cfRule>
  </conditionalFormatting>
  <conditionalFormatting sqref="F58">
    <cfRule type="cellIs" dxfId="15607" priority="1955" stopIfTrue="1" operator="equal">
      <formula>0</formula>
    </cfRule>
  </conditionalFormatting>
  <conditionalFormatting sqref="F58">
    <cfRule type="cellIs" dxfId="15606" priority="1954" stopIfTrue="1" operator="equal">
      <formula>0</formula>
    </cfRule>
  </conditionalFormatting>
  <conditionalFormatting sqref="F58">
    <cfRule type="cellIs" dxfId="15605" priority="1953" stopIfTrue="1" operator="equal">
      <formula>0</formula>
    </cfRule>
  </conditionalFormatting>
  <conditionalFormatting sqref="F58">
    <cfRule type="cellIs" dxfId="15604" priority="1952" stopIfTrue="1" operator="equal">
      <formula>0</formula>
    </cfRule>
  </conditionalFormatting>
  <conditionalFormatting sqref="F58">
    <cfRule type="cellIs" dxfId="15603" priority="1951" stopIfTrue="1" operator="equal">
      <formula>0</formula>
    </cfRule>
  </conditionalFormatting>
  <conditionalFormatting sqref="F58">
    <cfRule type="cellIs" dxfId="15602" priority="1950" stopIfTrue="1" operator="equal">
      <formula>0</formula>
    </cfRule>
  </conditionalFormatting>
  <conditionalFormatting sqref="F58">
    <cfRule type="cellIs" dxfId="15601" priority="1949" stopIfTrue="1" operator="equal">
      <formula>0</formula>
    </cfRule>
  </conditionalFormatting>
  <conditionalFormatting sqref="F58">
    <cfRule type="cellIs" dxfId="15600" priority="1948" stopIfTrue="1" operator="equal">
      <formula>0</formula>
    </cfRule>
  </conditionalFormatting>
  <conditionalFormatting sqref="F58">
    <cfRule type="cellIs" dxfId="15599" priority="1947" stopIfTrue="1" operator="equal">
      <formula>0</formula>
    </cfRule>
  </conditionalFormatting>
  <conditionalFormatting sqref="F58">
    <cfRule type="cellIs" dxfId="15598" priority="1946" stopIfTrue="1" operator="equal">
      <formula>0</formula>
    </cfRule>
  </conditionalFormatting>
  <conditionalFormatting sqref="F58">
    <cfRule type="cellIs" dxfId="15597" priority="1945" stopIfTrue="1" operator="equal">
      <formula>0</formula>
    </cfRule>
  </conditionalFormatting>
  <conditionalFormatting sqref="F58">
    <cfRule type="cellIs" dxfId="15596" priority="1944" stopIfTrue="1" operator="equal">
      <formula>0</formula>
    </cfRule>
  </conditionalFormatting>
  <conditionalFormatting sqref="F58">
    <cfRule type="cellIs" dxfId="15595" priority="1943" stopIfTrue="1" operator="equal">
      <formula>0</formula>
    </cfRule>
  </conditionalFormatting>
  <conditionalFormatting sqref="F57">
    <cfRule type="cellIs" dxfId="15594" priority="1798" stopIfTrue="1" operator="equal">
      <formula>0</formula>
    </cfRule>
  </conditionalFormatting>
  <conditionalFormatting sqref="F57">
    <cfRule type="cellIs" dxfId="15593" priority="1797" stopIfTrue="1" operator="equal">
      <formula>0</formula>
    </cfRule>
  </conditionalFormatting>
  <conditionalFormatting sqref="F57">
    <cfRule type="cellIs" dxfId="15592" priority="1796" stopIfTrue="1" operator="equal">
      <formula>0</formula>
    </cfRule>
  </conditionalFormatting>
  <conditionalFormatting sqref="F57">
    <cfRule type="cellIs" dxfId="15591" priority="1795" stopIfTrue="1" operator="equal">
      <formula>0</formula>
    </cfRule>
  </conditionalFormatting>
  <conditionalFormatting sqref="F57">
    <cfRule type="cellIs" dxfId="15590" priority="1794" stopIfTrue="1" operator="equal">
      <formula>0</formula>
    </cfRule>
  </conditionalFormatting>
  <conditionalFormatting sqref="F57">
    <cfRule type="cellIs" dxfId="15589" priority="1793" stopIfTrue="1" operator="equal">
      <formula>0</formula>
    </cfRule>
  </conditionalFormatting>
  <conditionalFormatting sqref="F57">
    <cfRule type="cellIs" dxfId="15588" priority="1792" stopIfTrue="1" operator="equal">
      <formula>0</formula>
    </cfRule>
  </conditionalFormatting>
  <conditionalFormatting sqref="F57">
    <cfRule type="cellIs" dxfId="15587" priority="1791" stopIfTrue="1" operator="equal">
      <formula>0</formula>
    </cfRule>
  </conditionalFormatting>
  <conditionalFormatting sqref="F57">
    <cfRule type="cellIs" dxfId="15586" priority="1790" stopIfTrue="1" operator="equal">
      <formula>0</formula>
    </cfRule>
  </conditionalFormatting>
  <conditionalFormatting sqref="F57">
    <cfRule type="cellIs" dxfId="15585" priority="1789" stopIfTrue="1" operator="equal">
      <formula>0</formula>
    </cfRule>
  </conditionalFormatting>
  <conditionalFormatting sqref="F57">
    <cfRule type="cellIs" dxfId="15584" priority="1788" stopIfTrue="1" operator="equal">
      <formula>0</formula>
    </cfRule>
  </conditionalFormatting>
  <conditionalFormatting sqref="F57">
    <cfRule type="cellIs" dxfId="15583" priority="1787" stopIfTrue="1" operator="equal">
      <formula>0</formula>
    </cfRule>
  </conditionalFormatting>
  <conditionalFormatting sqref="F57">
    <cfRule type="cellIs" dxfId="15582" priority="1786" stopIfTrue="1" operator="equal">
      <formula>0</formula>
    </cfRule>
  </conditionalFormatting>
  <conditionalFormatting sqref="F57">
    <cfRule type="cellIs" dxfId="15581" priority="1785" stopIfTrue="1" operator="equal">
      <formula>0</formula>
    </cfRule>
  </conditionalFormatting>
  <conditionalFormatting sqref="F57">
    <cfRule type="cellIs" dxfId="15580" priority="1784" stopIfTrue="1" operator="equal">
      <formula>0</formula>
    </cfRule>
  </conditionalFormatting>
  <conditionalFormatting sqref="F57">
    <cfRule type="cellIs" dxfId="15579" priority="1783" stopIfTrue="1" operator="equal">
      <formula>0</formula>
    </cfRule>
  </conditionalFormatting>
  <conditionalFormatting sqref="F57">
    <cfRule type="cellIs" dxfId="15578" priority="1782" stopIfTrue="1" operator="equal">
      <formula>0</formula>
    </cfRule>
  </conditionalFormatting>
  <conditionalFormatting sqref="F57">
    <cfRule type="cellIs" dxfId="15577" priority="1781" stopIfTrue="1" operator="equal">
      <formula>0</formula>
    </cfRule>
  </conditionalFormatting>
  <conditionalFormatting sqref="F57">
    <cfRule type="cellIs" dxfId="15576" priority="1780" stopIfTrue="1" operator="equal">
      <formula>0</formula>
    </cfRule>
  </conditionalFormatting>
  <conditionalFormatting sqref="F57">
    <cfRule type="cellIs" dxfId="15575" priority="1779" stopIfTrue="1" operator="equal">
      <formula>0</formula>
    </cfRule>
  </conditionalFormatting>
  <conditionalFormatting sqref="F57">
    <cfRule type="cellIs" dxfId="15574" priority="1778" stopIfTrue="1" operator="equal">
      <formula>0</formula>
    </cfRule>
  </conditionalFormatting>
  <conditionalFormatting sqref="F57">
    <cfRule type="cellIs" dxfId="15573" priority="1777" stopIfTrue="1" operator="equal">
      <formula>0</formula>
    </cfRule>
  </conditionalFormatting>
  <conditionalFormatting sqref="F57">
    <cfRule type="cellIs" dxfId="15572" priority="1776" stopIfTrue="1" operator="equal">
      <formula>0</formula>
    </cfRule>
  </conditionalFormatting>
  <conditionalFormatting sqref="F57">
    <cfRule type="cellIs" dxfId="15571" priority="1775" stopIfTrue="1" operator="equal">
      <formula>0</formula>
    </cfRule>
  </conditionalFormatting>
  <conditionalFormatting sqref="F57">
    <cfRule type="cellIs" dxfId="15570" priority="1774" stopIfTrue="1" operator="equal">
      <formula>0</formula>
    </cfRule>
  </conditionalFormatting>
  <conditionalFormatting sqref="F57">
    <cfRule type="cellIs" dxfId="15569" priority="1773" stopIfTrue="1" operator="equal">
      <formula>0</formula>
    </cfRule>
  </conditionalFormatting>
  <conditionalFormatting sqref="F57">
    <cfRule type="cellIs" dxfId="15568" priority="1772" stopIfTrue="1" operator="equal">
      <formula>0</formula>
    </cfRule>
  </conditionalFormatting>
  <conditionalFormatting sqref="F57">
    <cfRule type="cellIs" dxfId="15567" priority="1771" stopIfTrue="1" operator="equal">
      <formula>0</formula>
    </cfRule>
  </conditionalFormatting>
  <conditionalFormatting sqref="F57">
    <cfRule type="cellIs" dxfId="15566" priority="1770" stopIfTrue="1" operator="equal">
      <formula>0</formula>
    </cfRule>
  </conditionalFormatting>
  <conditionalFormatting sqref="F57">
    <cfRule type="cellIs" dxfId="15565" priority="1769" stopIfTrue="1" operator="equal">
      <formula>0</formula>
    </cfRule>
  </conditionalFormatting>
  <conditionalFormatting sqref="F57">
    <cfRule type="cellIs" dxfId="15564" priority="1768" stopIfTrue="1" operator="equal">
      <formula>0</formula>
    </cfRule>
  </conditionalFormatting>
  <conditionalFormatting sqref="F57">
    <cfRule type="cellIs" dxfId="15563" priority="1767" stopIfTrue="1" operator="equal">
      <formula>0</formula>
    </cfRule>
  </conditionalFormatting>
  <conditionalFormatting sqref="F57">
    <cfRule type="cellIs" dxfId="15562" priority="1766" stopIfTrue="1" operator="equal">
      <formula>0</formula>
    </cfRule>
  </conditionalFormatting>
  <conditionalFormatting sqref="F57">
    <cfRule type="cellIs" dxfId="15561" priority="1765" stopIfTrue="1" operator="equal">
      <formula>0</formula>
    </cfRule>
  </conditionalFormatting>
  <conditionalFormatting sqref="F57">
    <cfRule type="cellIs" dxfId="15560" priority="1764" stopIfTrue="1" operator="equal">
      <formula>0</formula>
    </cfRule>
  </conditionalFormatting>
  <conditionalFormatting sqref="F57">
    <cfRule type="cellIs" dxfId="15559" priority="1763" stopIfTrue="1" operator="equal">
      <formula>0</formula>
    </cfRule>
  </conditionalFormatting>
  <conditionalFormatting sqref="F57">
    <cfRule type="cellIs" dxfId="15558" priority="1762" stopIfTrue="1" operator="equal">
      <formula>0</formula>
    </cfRule>
  </conditionalFormatting>
  <conditionalFormatting sqref="F57">
    <cfRule type="cellIs" dxfId="15557" priority="1761" stopIfTrue="1" operator="equal">
      <formula>0</formula>
    </cfRule>
  </conditionalFormatting>
  <conditionalFormatting sqref="F57">
    <cfRule type="cellIs" dxfId="15556" priority="1760" stopIfTrue="1" operator="equal">
      <formula>0</formula>
    </cfRule>
  </conditionalFormatting>
  <conditionalFormatting sqref="F57">
    <cfRule type="cellIs" dxfId="15555" priority="1759" stopIfTrue="1" operator="equal">
      <formula>0</formula>
    </cfRule>
  </conditionalFormatting>
  <conditionalFormatting sqref="F57">
    <cfRule type="cellIs" dxfId="15554" priority="1758" stopIfTrue="1" operator="equal">
      <formula>0</formula>
    </cfRule>
  </conditionalFormatting>
  <conditionalFormatting sqref="F57">
    <cfRule type="cellIs" dxfId="15553" priority="1757" stopIfTrue="1" operator="equal">
      <formula>0</formula>
    </cfRule>
  </conditionalFormatting>
  <conditionalFormatting sqref="F57">
    <cfRule type="cellIs" dxfId="15552" priority="1756" stopIfTrue="1" operator="equal">
      <formula>0</formula>
    </cfRule>
  </conditionalFormatting>
  <conditionalFormatting sqref="F57">
    <cfRule type="cellIs" dxfId="15551" priority="1755" stopIfTrue="1" operator="equal">
      <formula>0</formula>
    </cfRule>
  </conditionalFormatting>
  <conditionalFormatting sqref="F57">
    <cfRule type="cellIs" dxfId="15550" priority="1754" stopIfTrue="1" operator="equal">
      <formula>0</formula>
    </cfRule>
  </conditionalFormatting>
  <conditionalFormatting sqref="F57">
    <cfRule type="cellIs" dxfId="15549" priority="1753" stopIfTrue="1" operator="equal">
      <formula>0</formula>
    </cfRule>
  </conditionalFormatting>
  <conditionalFormatting sqref="F57">
    <cfRule type="cellIs" dxfId="15548" priority="1752" stopIfTrue="1" operator="equal">
      <formula>0</formula>
    </cfRule>
  </conditionalFormatting>
  <conditionalFormatting sqref="F57">
    <cfRule type="cellIs" dxfId="15547" priority="1751" stopIfTrue="1" operator="equal">
      <formula>0</formula>
    </cfRule>
  </conditionalFormatting>
  <conditionalFormatting sqref="F57">
    <cfRule type="cellIs" dxfId="15546" priority="1750" stopIfTrue="1" operator="equal">
      <formula>0</formula>
    </cfRule>
  </conditionalFormatting>
  <conditionalFormatting sqref="F57">
    <cfRule type="cellIs" dxfId="15545" priority="1749" stopIfTrue="1" operator="equal">
      <formula>0</formula>
    </cfRule>
  </conditionalFormatting>
  <conditionalFormatting sqref="F57">
    <cfRule type="cellIs" dxfId="15544" priority="1748" stopIfTrue="1" operator="equal">
      <formula>0</formula>
    </cfRule>
  </conditionalFormatting>
  <conditionalFormatting sqref="F57">
    <cfRule type="cellIs" dxfId="15543" priority="1747" stopIfTrue="1" operator="equal">
      <formula>0</formula>
    </cfRule>
  </conditionalFormatting>
  <conditionalFormatting sqref="F57">
    <cfRule type="cellIs" dxfId="15542" priority="1746" stopIfTrue="1" operator="equal">
      <formula>0</formula>
    </cfRule>
  </conditionalFormatting>
  <conditionalFormatting sqref="F57">
    <cfRule type="cellIs" dxfId="15541" priority="1745" stopIfTrue="1" operator="equal">
      <formula>0</formula>
    </cfRule>
  </conditionalFormatting>
  <conditionalFormatting sqref="F57">
    <cfRule type="cellIs" dxfId="15540" priority="1744" stopIfTrue="1" operator="equal">
      <formula>0</formula>
    </cfRule>
  </conditionalFormatting>
  <conditionalFormatting sqref="F57">
    <cfRule type="cellIs" dxfId="15539" priority="1743" stopIfTrue="1" operator="equal">
      <formula>0</formula>
    </cfRule>
  </conditionalFormatting>
  <conditionalFormatting sqref="F57">
    <cfRule type="cellIs" dxfId="15538" priority="1742" stopIfTrue="1" operator="equal">
      <formula>0</formula>
    </cfRule>
  </conditionalFormatting>
  <conditionalFormatting sqref="F57">
    <cfRule type="cellIs" dxfId="15537" priority="1741" stopIfTrue="1" operator="equal">
      <formula>0</formula>
    </cfRule>
  </conditionalFormatting>
  <conditionalFormatting sqref="F57">
    <cfRule type="cellIs" dxfId="15536" priority="1740" stopIfTrue="1" operator="equal">
      <formula>0</formula>
    </cfRule>
  </conditionalFormatting>
  <conditionalFormatting sqref="F57">
    <cfRule type="cellIs" dxfId="15535" priority="1739" stopIfTrue="1" operator="equal">
      <formula>0</formula>
    </cfRule>
  </conditionalFormatting>
  <conditionalFormatting sqref="F57">
    <cfRule type="cellIs" dxfId="15534" priority="1738" stopIfTrue="1" operator="equal">
      <formula>0</formula>
    </cfRule>
  </conditionalFormatting>
  <conditionalFormatting sqref="F57">
    <cfRule type="cellIs" dxfId="15533" priority="1737" stopIfTrue="1" operator="equal">
      <formula>0</formula>
    </cfRule>
  </conditionalFormatting>
  <conditionalFormatting sqref="F57">
    <cfRule type="cellIs" dxfId="15532" priority="1736" stopIfTrue="1" operator="equal">
      <formula>0</formula>
    </cfRule>
  </conditionalFormatting>
  <conditionalFormatting sqref="F57">
    <cfRule type="cellIs" dxfId="15531" priority="1735" stopIfTrue="1" operator="equal">
      <formula>0</formula>
    </cfRule>
  </conditionalFormatting>
  <conditionalFormatting sqref="F57">
    <cfRule type="cellIs" dxfId="15530" priority="1734" stopIfTrue="1" operator="equal">
      <formula>0</formula>
    </cfRule>
  </conditionalFormatting>
  <conditionalFormatting sqref="F57">
    <cfRule type="cellIs" dxfId="15529" priority="1733" stopIfTrue="1" operator="equal">
      <formula>0</formula>
    </cfRule>
  </conditionalFormatting>
  <conditionalFormatting sqref="F57">
    <cfRule type="cellIs" dxfId="15528" priority="1732" stopIfTrue="1" operator="equal">
      <formula>0</formula>
    </cfRule>
  </conditionalFormatting>
  <conditionalFormatting sqref="F57">
    <cfRule type="cellIs" dxfId="15527" priority="1731" stopIfTrue="1" operator="equal">
      <formula>0</formula>
    </cfRule>
  </conditionalFormatting>
  <conditionalFormatting sqref="F57">
    <cfRule type="cellIs" dxfId="15526" priority="1730" stopIfTrue="1" operator="equal">
      <formula>0</formula>
    </cfRule>
  </conditionalFormatting>
  <conditionalFormatting sqref="F57">
    <cfRule type="cellIs" dxfId="15525" priority="1729" stopIfTrue="1" operator="equal">
      <formula>0</formula>
    </cfRule>
  </conditionalFormatting>
  <conditionalFormatting sqref="F57">
    <cfRule type="cellIs" dxfId="15524" priority="1728" stopIfTrue="1" operator="equal">
      <formula>0</formula>
    </cfRule>
  </conditionalFormatting>
  <conditionalFormatting sqref="F57">
    <cfRule type="cellIs" dxfId="15523" priority="1727" stopIfTrue="1" operator="equal">
      <formula>0</formula>
    </cfRule>
  </conditionalFormatting>
  <conditionalFormatting sqref="F57">
    <cfRule type="cellIs" dxfId="15522" priority="1726" stopIfTrue="1" operator="equal">
      <formula>0</formula>
    </cfRule>
  </conditionalFormatting>
  <conditionalFormatting sqref="F57">
    <cfRule type="cellIs" dxfId="15521" priority="1725" stopIfTrue="1" operator="equal">
      <formula>0</formula>
    </cfRule>
  </conditionalFormatting>
  <conditionalFormatting sqref="F57">
    <cfRule type="cellIs" dxfId="15520" priority="1724" stopIfTrue="1" operator="equal">
      <formula>0</formula>
    </cfRule>
  </conditionalFormatting>
  <conditionalFormatting sqref="F57">
    <cfRule type="cellIs" dxfId="15519" priority="1723" stopIfTrue="1" operator="equal">
      <formula>0</formula>
    </cfRule>
  </conditionalFormatting>
  <conditionalFormatting sqref="F57">
    <cfRule type="cellIs" dxfId="15518" priority="1722" stopIfTrue="1" operator="equal">
      <formula>0</formula>
    </cfRule>
  </conditionalFormatting>
  <conditionalFormatting sqref="F57">
    <cfRule type="cellIs" dxfId="15517" priority="1721" stopIfTrue="1" operator="equal">
      <formula>0</formula>
    </cfRule>
  </conditionalFormatting>
  <conditionalFormatting sqref="F57">
    <cfRule type="cellIs" dxfId="15516" priority="1720" stopIfTrue="1" operator="equal">
      <formula>0</formula>
    </cfRule>
  </conditionalFormatting>
  <conditionalFormatting sqref="F57">
    <cfRule type="cellIs" dxfId="15515" priority="1719" stopIfTrue="1" operator="equal">
      <formula>0</formula>
    </cfRule>
  </conditionalFormatting>
  <conditionalFormatting sqref="F57">
    <cfRule type="cellIs" dxfId="15514" priority="1718" stopIfTrue="1" operator="equal">
      <formula>0</formula>
    </cfRule>
  </conditionalFormatting>
  <conditionalFormatting sqref="F57">
    <cfRule type="cellIs" dxfId="15513" priority="1717" stopIfTrue="1" operator="equal">
      <formula>0</formula>
    </cfRule>
  </conditionalFormatting>
  <conditionalFormatting sqref="F57">
    <cfRule type="cellIs" dxfId="15512" priority="1716" stopIfTrue="1" operator="equal">
      <formula>0</formula>
    </cfRule>
  </conditionalFormatting>
  <conditionalFormatting sqref="F57">
    <cfRule type="cellIs" dxfId="15511" priority="1715" stopIfTrue="1" operator="equal">
      <formula>0</formula>
    </cfRule>
  </conditionalFormatting>
  <conditionalFormatting sqref="F57">
    <cfRule type="cellIs" dxfId="15510" priority="1714" stopIfTrue="1" operator="equal">
      <formula>0</formula>
    </cfRule>
  </conditionalFormatting>
  <conditionalFormatting sqref="F57">
    <cfRule type="cellIs" dxfId="15509" priority="1713" stopIfTrue="1" operator="equal">
      <formula>0</formula>
    </cfRule>
  </conditionalFormatting>
  <conditionalFormatting sqref="F57">
    <cfRule type="cellIs" dxfId="15508" priority="1712" stopIfTrue="1" operator="equal">
      <formula>0</formula>
    </cfRule>
  </conditionalFormatting>
  <conditionalFormatting sqref="F57">
    <cfRule type="cellIs" dxfId="15507" priority="1711" stopIfTrue="1" operator="equal">
      <formula>0</formula>
    </cfRule>
  </conditionalFormatting>
  <conditionalFormatting sqref="F57">
    <cfRule type="cellIs" dxfId="15506" priority="1710" stopIfTrue="1" operator="equal">
      <formula>0</formula>
    </cfRule>
  </conditionalFormatting>
  <conditionalFormatting sqref="F57">
    <cfRule type="cellIs" dxfId="15505" priority="1709" stopIfTrue="1" operator="equal">
      <formula>0</formula>
    </cfRule>
  </conditionalFormatting>
  <conditionalFormatting sqref="F57">
    <cfRule type="cellIs" dxfId="15504" priority="1708" stopIfTrue="1" operator="equal">
      <formula>0</formula>
    </cfRule>
  </conditionalFormatting>
  <conditionalFormatting sqref="F57">
    <cfRule type="cellIs" dxfId="15503" priority="1707" stopIfTrue="1" operator="equal">
      <formula>0</formula>
    </cfRule>
  </conditionalFormatting>
  <conditionalFormatting sqref="F57">
    <cfRule type="cellIs" dxfId="15502" priority="1706" stopIfTrue="1" operator="equal">
      <formula>0</formula>
    </cfRule>
  </conditionalFormatting>
  <conditionalFormatting sqref="F57">
    <cfRule type="cellIs" dxfId="15501" priority="1705" stopIfTrue="1" operator="equal">
      <formula>0</formula>
    </cfRule>
  </conditionalFormatting>
  <conditionalFormatting sqref="F57">
    <cfRule type="cellIs" dxfId="15500" priority="1704" stopIfTrue="1" operator="equal">
      <formula>0</formula>
    </cfRule>
  </conditionalFormatting>
  <conditionalFormatting sqref="F57">
    <cfRule type="cellIs" dxfId="15499" priority="1703" stopIfTrue="1" operator="equal">
      <formula>0</formula>
    </cfRule>
  </conditionalFormatting>
  <conditionalFormatting sqref="F57">
    <cfRule type="cellIs" dxfId="15498" priority="1702" stopIfTrue="1" operator="equal">
      <formula>0</formula>
    </cfRule>
  </conditionalFormatting>
  <conditionalFormatting sqref="F57">
    <cfRule type="cellIs" dxfId="15497" priority="1701" stopIfTrue="1" operator="equal">
      <formula>0</formula>
    </cfRule>
  </conditionalFormatting>
  <conditionalFormatting sqref="F57">
    <cfRule type="cellIs" dxfId="15496" priority="1700" stopIfTrue="1" operator="equal">
      <formula>0</formula>
    </cfRule>
  </conditionalFormatting>
  <conditionalFormatting sqref="F57">
    <cfRule type="cellIs" dxfId="15495" priority="1699" stopIfTrue="1" operator="equal">
      <formula>0</formula>
    </cfRule>
  </conditionalFormatting>
  <conditionalFormatting sqref="F57">
    <cfRule type="cellIs" dxfId="15494" priority="1698" stopIfTrue="1" operator="equal">
      <formula>0</formula>
    </cfRule>
  </conditionalFormatting>
  <conditionalFormatting sqref="F57">
    <cfRule type="cellIs" dxfId="15493" priority="1697" stopIfTrue="1" operator="equal">
      <formula>0</formula>
    </cfRule>
  </conditionalFormatting>
  <conditionalFormatting sqref="F57">
    <cfRule type="cellIs" dxfId="15492" priority="1696" stopIfTrue="1" operator="equal">
      <formula>0</formula>
    </cfRule>
  </conditionalFormatting>
  <conditionalFormatting sqref="F57">
    <cfRule type="cellIs" dxfId="15491" priority="1695" stopIfTrue="1" operator="equal">
      <formula>0</formula>
    </cfRule>
  </conditionalFormatting>
  <conditionalFormatting sqref="F57">
    <cfRule type="cellIs" dxfId="15490" priority="1694" stopIfTrue="1" operator="equal">
      <formula>0</formula>
    </cfRule>
  </conditionalFormatting>
  <conditionalFormatting sqref="F57">
    <cfRule type="cellIs" dxfId="15489" priority="1693" stopIfTrue="1" operator="equal">
      <formula>0</formula>
    </cfRule>
  </conditionalFormatting>
  <conditionalFormatting sqref="F57">
    <cfRule type="cellIs" dxfId="15488" priority="1692" stopIfTrue="1" operator="equal">
      <formula>0</formula>
    </cfRule>
  </conditionalFormatting>
  <conditionalFormatting sqref="F57">
    <cfRule type="cellIs" dxfId="15487" priority="1691" stopIfTrue="1" operator="equal">
      <formula>0</formula>
    </cfRule>
  </conditionalFormatting>
  <conditionalFormatting sqref="F57">
    <cfRule type="cellIs" dxfId="15486" priority="1690" stopIfTrue="1" operator="equal">
      <formula>0</formula>
    </cfRule>
  </conditionalFormatting>
  <conditionalFormatting sqref="F57">
    <cfRule type="cellIs" dxfId="15485" priority="1689" stopIfTrue="1" operator="equal">
      <formula>0</formula>
    </cfRule>
  </conditionalFormatting>
  <conditionalFormatting sqref="F57">
    <cfRule type="cellIs" dxfId="15484" priority="1688" stopIfTrue="1" operator="equal">
      <formula>0</formula>
    </cfRule>
  </conditionalFormatting>
  <conditionalFormatting sqref="F57">
    <cfRule type="cellIs" dxfId="15483" priority="1687" stopIfTrue="1" operator="equal">
      <formula>0</formula>
    </cfRule>
  </conditionalFormatting>
  <conditionalFormatting sqref="F57">
    <cfRule type="cellIs" dxfId="15482" priority="1686" stopIfTrue="1" operator="equal">
      <formula>0</formula>
    </cfRule>
  </conditionalFormatting>
  <conditionalFormatting sqref="F57">
    <cfRule type="cellIs" dxfId="15481" priority="1685" stopIfTrue="1" operator="equal">
      <formula>0</formula>
    </cfRule>
  </conditionalFormatting>
  <conditionalFormatting sqref="F57">
    <cfRule type="cellIs" dxfId="15480" priority="1684" stopIfTrue="1" operator="equal">
      <formula>0</formula>
    </cfRule>
  </conditionalFormatting>
  <conditionalFormatting sqref="F57">
    <cfRule type="cellIs" dxfId="15479" priority="1683" stopIfTrue="1" operator="equal">
      <formula>0</formula>
    </cfRule>
  </conditionalFormatting>
  <conditionalFormatting sqref="F57">
    <cfRule type="cellIs" dxfId="15478" priority="1682" stopIfTrue="1" operator="equal">
      <formula>0</formula>
    </cfRule>
  </conditionalFormatting>
  <conditionalFormatting sqref="F57">
    <cfRule type="cellIs" dxfId="15477" priority="1681" stopIfTrue="1" operator="equal">
      <formula>0</formula>
    </cfRule>
  </conditionalFormatting>
  <conditionalFormatting sqref="F57">
    <cfRule type="cellIs" dxfId="15476" priority="1680" stopIfTrue="1" operator="equal">
      <formula>0</formula>
    </cfRule>
  </conditionalFormatting>
  <conditionalFormatting sqref="F57">
    <cfRule type="cellIs" dxfId="15475" priority="1679" stopIfTrue="1" operator="equal">
      <formula>0</formula>
    </cfRule>
  </conditionalFormatting>
  <conditionalFormatting sqref="F57">
    <cfRule type="cellIs" dxfId="15474" priority="1678" stopIfTrue="1" operator="equal">
      <formula>0</formula>
    </cfRule>
  </conditionalFormatting>
  <conditionalFormatting sqref="F57">
    <cfRule type="cellIs" dxfId="15473" priority="1677" stopIfTrue="1" operator="equal">
      <formula>0</formula>
    </cfRule>
  </conditionalFormatting>
  <conditionalFormatting sqref="F57">
    <cfRule type="cellIs" dxfId="15472" priority="1676" stopIfTrue="1" operator="equal">
      <formula>0</formula>
    </cfRule>
  </conditionalFormatting>
  <conditionalFormatting sqref="F57">
    <cfRule type="cellIs" dxfId="15471" priority="1675" stopIfTrue="1" operator="equal">
      <formula>0</formula>
    </cfRule>
  </conditionalFormatting>
  <conditionalFormatting sqref="F57">
    <cfRule type="cellIs" dxfId="15470" priority="1674" stopIfTrue="1" operator="equal">
      <formula>0</formula>
    </cfRule>
  </conditionalFormatting>
  <conditionalFormatting sqref="F57">
    <cfRule type="cellIs" dxfId="15469" priority="1673" stopIfTrue="1" operator="equal">
      <formula>0</formula>
    </cfRule>
  </conditionalFormatting>
  <conditionalFormatting sqref="F57">
    <cfRule type="cellIs" dxfId="15468" priority="1672" stopIfTrue="1" operator="equal">
      <formula>0</formula>
    </cfRule>
  </conditionalFormatting>
  <conditionalFormatting sqref="F57">
    <cfRule type="cellIs" dxfId="15467" priority="1671" stopIfTrue="1" operator="equal">
      <formula>0</formula>
    </cfRule>
  </conditionalFormatting>
  <conditionalFormatting sqref="F57">
    <cfRule type="cellIs" dxfId="15466" priority="1670" stopIfTrue="1" operator="equal">
      <formula>0</formula>
    </cfRule>
  </conditionalFormatting>
  <conditionalFormatting sqref="F57">
    <cfRule type="cellIs" dxfId="15465" priority="1669" stopIfTrue="1" operator="equal">
      <formula>0</formula>
    </cfRule>
  </conditionalFormatting>
  <conditionalFormatting sqref="F57">
    <cfRule type="cellIs" dxfId="15464" priority="1668" stopIfTrue="1" operator="equal">
      <formula>0</formula>
    </cfRule>
  </conditionalFormatting>
  <conditionalFormatting sqref="F57">
    <cfRule type="cellIs" dxfId="15463" priority="1667" stopIfTrue="1" operator="equal">
      <formula>0</formula>
    </cfRule>
  </conditionalFormatting>
  <conditionalFormatting sqref="F57">
    <cfRule type="cellIs" dxfId="15462" priority="1666" stopIfTrue="1" operator="equal">
      <formula>0</formula>
    </cfRule>
  </conditionalFormatting>
  <conditionalFormatting sqref="F57">
    <cfRule type="cellIs" dxfId="15461" priority="1665" stopIfTrue="1" operator="equal">
      <formula>0</formula>
    </cfRule>
  </conditionalFormatting>
  <conditionalFormatting sqref="F57">
    <cfRule type="cellIs" dxfId="15460" priority="1664" stopIfTrue="1" operator="equal">
      <formula>0</formula>
    </cfRule>
  </conditionalFormatting>
  <conditionalFormatting sqref="F57">
    <cfRule type="cellIs" dxfId="15459" priority="1663" stopIfTrue="1" operator="equal">
      <formula>0</formula>
    </cfRule>
  </conditionalFormatting>
  <conditionalFormatting sqref="F57">
    <cfRule type="cellIs" dxfId="15458" priority="1662" stopIfTrue="1" operator="equal">
      <formula>0</formula>
    </cfRule>
  </conditionalFormatting>
  <conditionalFormatting sqref="F57">
    <cfRule type="cellIs" dxfId="15457" priority="1661" stopIfTrue="1" operator="equal">
      <formula>0</formula>
    </cfRule>
  </conditionalFormatting>
  <conditionalFormatting sqref="F57">
    <cfRule type="cellIs" dxfId="15456" priority="1660" stopIfTrue="1" operator="equal">
      <formula>0</formula>
    </cfRule>
  </conditionalFormatting>
  <conditionalFormatting sqref="F57">
    <cfRule type="cellIs" dxfId="15455" priority="1659" stopIfTrue="1" operator="equal">
      <formula>0</formula>
    </cfRule>
  </conditionalFormatting>
  <conditionalFormatting sqref="F57">
    <cfRule type="cellIs" dxfId="15454" priority="1658" stopIfTrue="1" operator="equal">
      <formula>0</formula>
    </cfRule>
  </conditionalFormatting>
  <conditionalFormatting sqref="F57">
    <cfRule type="cellIs" dxfId="15453" priority="1657" stopIfTrue="1" operator="equal">
      <formula>0</formula>
    </cfRule>
  </conditionalFormatting>
  <conditionalFormatting sqref="F57">
    <cfRule type="cellIs" dxfId="15452" priority="1656" stopIfTrue="1" operator="equal">
      <formula>0</formula>
    </cfRule>
  </conditionalFormatting>
  <conditionalFormatting sqref="F57">
    <cfRule type="cellIs" dxfId="15451" priority="1655" stopIfTrue="1" operator="equal">
      <formula>0</formula>
    </cfRule>
  </conditionalFormatting>
  <conditionalFormatting sqref="F57">
    <cfRule type="cellIs" dxfId="15450" priority="1654" stopIfTrue="1" operator="equal">
      <formula>0</formula>
    </cfRule>
  </conditionalFormatting>
  <conditionalFormatting sqref="F57">
    <cfRule type="cellIs" dxfId="15449" priority="1653" stopIfTrue="1" operator="equal">
      <formula>0</formula>
    </cfRule>
  </conditionalFormatting>
  <conditionalFormatting sqref="F57">
    <cfRule type="cellIs" dxfId="15448" priority="1652" stopIfTrue="1" operator="equal">
      <formula>0</formula>
    </cfRule>
  </conditionalFormatting>
  <conditionalFormatting sqref="F57">
    <cfRule type="cellIs" dxfId="15447" priority="1651" stopIfTrue="1" operator="equal">
      <formula>0</formula>
    </cfRule>
  </conditionalFormatting>
  <conditionalFormatting sqref="F57">
    <cfRule type="cellIs" dxfId="15446" priority="1650" stopIfTrue="1" operator="equal">
      <formula>0</formula>
    </cfRule>
  </conditionalFormatting>
  <conditionalFormatting sqref="F57">
    <cfRule type="cellIs" dxfId="15445" priority="1649" stopIfTrue="1" operator="equal">
      <formula>0</formula>
    </cfRule>
  </conditionalFormatting>
  <conditionalFormatting sqref="F57">
    <cfRule type="cellIs" dxfId="15444" priority="1648" stopIfTrue="1" operator="equal">
      <formula>0</formula>
    </cfRule>
  </conditionalFormatting>
  <conditionalFormatting sqref="F57">
    <cfRule type="cellIs" dxfId="15443" priority="1647" stopIfTrue="1" operator="equal">
      <formula>0</formula>
    </cfRule>
  </conditionalFormatting>
  <conditionalFormatting sqref="F57">
    <cfRule type="cellIs" dxfId="15442" priority="1646" stopIfTrue="1" operator="equal">
      <formula>0</formula>
    </cfRule>
  </conditionalFormatting>
  <conditionalFormatting sqref="F57">
    <cfRule type="cellIs" dxfId="15441" priority="1645" stopIfTrue="1" operator="equal">
      <formula>0</formula>
    </cfRule>
  </conditionalFormatting>
  <conditionalFormatting sqref="F57">
    <cfRule type="cellIs" dxfId="15440" priority="1644" stopIfTrue="1" operator="equal">
      <formula>0</formula>
    </cfRule>
  </conditionalFormatting>
  <conditionalFormatting sqref="F57">
    <cfRule type="cellIs" dxfId="15439" priority="1643" stopIfTrue="1" operator="equal">
      <formula>0</formula>
    </cfRule>
  </conditionalFormatting>
  <conditionalFormatting sqref="F57">
    <cfRule type="cellIs" dxfId="15438" priority="1642" stopIfTrue="1" operator="equal">
      <formula>0</formula>
    </cfRule>
  </conditionalFormatting>
  <conditionalFormatting sqref="F57">
    <cfRule type="cellIs" dxfId="15437" priority="1641" stopIfTrue="1" operator="equal">
      <formula>0</formula>
    </cfRule>
  </conditionalFormatting>
  <conditionalFormatting sqref="F57">
    <cfRule type="cellIs" dxfId="15436" priority="1640" stopIfTrue="1" operator="equal">
      <formula>0</formula>
    </cfRule>
  </conditionalFormatting>
  <conditionalFormatting sqref="F57">
    <cfRule type="cellIs" dxfId="15435" priority="1639" stopIfTrue="1" operator="equal">
      <formula>0</formula>
    </cfRule>
  </conditionalFormatting>
  <conditionalFormatting sqref="F57">
    <cfRule type="cellIs" dxfId="15434" priority="1638" stopIfTrue="1" operator="equal">
      <formula>0</formula>
    </cfRule>
  </conditionalFormatting>
  <conditionalFormatting sqref="F57">
    <cfRule type="cellIs" dxfId="15433" priority="1637" stopIfTrue="1" operator="equal">
      <formula>0</formula>
    </cfRule>
  </conditionalFormatting>
  <conditionalFormatting sqref="F57">
    <cfRule type="cellIs" dxfId="15432" priority="1636" stopIfTrue="1" operator="equal">
      <formula>0</formula>
    </cfRule>
  </conditionalFormatting>
  <conditionalFormatting sqref="F57">
    <cfRule type="cellIs" dxfId="15431" priority="1635" stopIfTrue="1" operator="equal">
      <formula>0</formula>
    </cfRule>
  </conditionalFormatting>
  <conditionalFormatting sqref="F57">
    <cfRule type="cellIs" dxfId="15430" priority="1634" stopIfTrue="1" operator="equal">
      <formula>0</formula>
    </cfRule>
  </conditionalFormatting>
  <conditionalFormatting sqref="F57">
    <cfRule type="cellIs" dxfId="15429" priority="1633" stopIfTrue="1" operator="equal">
      <formula>0</formula>
    </cfRule>
  </conditionalFormatting>
  <conditionalFormatting sqref="F57">
    <cfRule type="cellIs" dxfId="15428" priority="1632" stopIfTrue="1" operator="equal">
      <formula>0</formula>
    </cfRule>
  </conditionalFormatting>
  <conditionalFormatting sqref="F57">
    <cfRule type="cellIs" dxfId="15427" priority="1631" stopIfTrue="1" operator="equal">
      <formula>0</formula>
    </cfRule>
  </conditionalFormatting>
  <conditionalFormatting sqref="F57">
    <cfRule type="cellIs" dxfId="15426" priority="1630" operator="equal">
      <formula>"V"</formula>
    </cfRule>
  </conditionalFormatting>
  <conditionalFormatting sqref="F57">
    <cfRule type="cellIs" dxfId="15425" priority="1616" stopIfTrue="1" operator="equal">
      <formula>0</formula>
    </cfRule>
  </conditionalFormatting>
  <conditionalFormatting sqref="F57">
    <cfRule type="cellIs" dxfId="15424" priority="1615" stopIfTrue="1" operator="equal">
      <formula>0</formula>
    </cfRule>
  </conditionalFormatting>
  <conditionalFormatting sqref="F57">
    <cfRule type="cellIs" dxfId="15423" priority="1614" stopIfTrue="1" operator="equal">
      <formula>0</formula>
    </cfRule>
  </conditionalFormatting>
  <conditionalFormatting sqref="F57">
    <cfRule type="cellIs" dxfId="15422" priority="1613" stopIfTrue="1" operator="equal">
      <formula>0</formula>
    </cfRule>
  </conditionalFormatting>
  <conditionalFormatting sqref="F57">
    <cfRule type="cellIs" dxfId="15421" priority="1612" stopIfTrue="1" operator="equal">
      <formula>0</formula>
    </cfRule>
  </conditionalFormatting>
  <conditionalFormatting sqref="F57">
    <cfRule type="cellIs" dxfId="15420" priority="1611" stopIfTrue="1" operator="equal">
      <formula>0</formula>
    </cfRule>
  </conditionalFormatting>
  <conditionalFormatting sqref="F57">
    <cfRule type="cellIs" dxfId="15419" priority="1610" stopIfTrue="1" operator="equal">
      <formula>0</formula>
    </cfRule>
  </conditionalFormatting>
  <conditionalFormatting sqref="F57">
    <cfRule type="cellIs" dxfId="15418" priority="1609" stopIfTrue="1" operator="equal">
      <formula>0</formula>
    </cfRule>
  </conditionalFormatting>
  <conditionalFormatting sqref="F57">
    <cfRule type="cellIs" dxfId="15417" priority="1608" stopIfTrue="1" operator="equal">
      <formula>0</formula>
    </cfRule>
  </conditionalFormatting>
  <conditionalFormatting sqref="F57">
    <cfRule type="cellIs" dxfId="15416" priority="1607" stopIfTrue="1" operator="equal">
      <formula>0</formula>
    </cfRule>
  </conditionalFormatting>
  <conditionalFormatting sqref="F57">
    <cfRule type="cellIs" dxfId="15415" priority="1606" stopIfTrue="1" operator="equal">
      <formula>0</formula>
    </cfRule>
  </conditionalFormatting>
  <conditionalFormatting sqref="F57">
    <cfRule type="cellIs" dxfId="15414" priority="1605" stopIfTrue="1" operator="equal">
      <formula>0</formula>
    </cfRule>
  </conditionalFormatting>
  <conditionalFormatting sqref="F57">
    <cfRule type="cellIs" dxfId="15413" priority="1604" stopIfTrue="1" operator="equal">
      <formula>0</formula>
    </cfRule>
  </conditionalFormatting>
  <conditionalFormatting sqref="F57">
    <cfRule type="cellIs" dxfId="15412" priority="1603" stopIfTrue="1" operator="equal">
      <formula>0</formula>
    </cfRule>
  </conditionalFormatting>
  <conditionalFormatting sqref="F57">
    <cfRule type="cellIs" dxfId="15411" priority="1602" stopIfTrue="1" operator="equal">
      <formula>0</formula>
    </cfRule>
  </conditionalFormatting>
  <conditionalFormatting sqref="F57">
    <cfRule type="cellIs" dxfId="15410" priority="1601" stopIfTrue="1" operator="equal">
      <formula>0</formula>
    </cfRule>
  </conditionalFormatting>
  <conditionalFormatting sqref="F57">
    <cfRule type="cellIs" dxfId="15409" priority="1600" stopIfTrue="1" operator="equal">
      <formula>0</formula>
    </cfRule>
  </conditionalFormatting>
  <conditionalFormatting sqref="F57">
    <cfRule type="cellIs" dxfId="15408" priority="1599" stopIfTrue="1" operator="equal">
      <formula>0</formula>
    </cfRule>
  </conditionalFormatting>
  <conditionalFormatting sqref="F57">
    <cfRule type="cellIs" dxfId="15407" priority="1598" stopIfTrue="1" operator="equal">
      <formula>0</formula>
    </cfRule>
  </conditionalFormatting>
  <conditionalFormatting sqref="F57">
    <cfRule type="cellIs" dxfId="15406" priority="1597" stopIfTrue="1" operator="equal">
      <formula>0</formula>
    </cfRule>
  </conditionalFormatting>
  <conditionalFormatting sqref="F57">
    <cfRule type="cellIs" dxfId="15405" priority="1596" stopIfTrue="1" operator="equal">
      <formula>0</formula>
    </cfRule>
  </conditionalFormatting>
  <conditionalFormatting sqref="F57">
    <cfRule type="cellIs" dxfId="15404" priority="1595" stopIfTrue="1" operator="equal">
      <formula>0</formula>
    </cfRule>
  </conditionalFormatting>
  <conditionalFormatting sqref="F57">
    <cfRule type="cellIs" dxfId="15403" priority="1594" stopIfTrue="1" operator="equal">
      <formula>0</formula>
    </cfRule>
  </conditionalFormatting>
  <conditionalFormatting sqref="F57">
    <cfRule type="cellIs" dxfId="15402" priority="1593" stopIfTrue="1" operator="equal">
      <formula>0</formula>
    </cfRule>
  </conditionalFormatting>
  <conditionalFormatting sqref="F57">
    <cfRule type="cellIs" dxfId="15401" priority="1486" stopIfTrue="1" operator="equal">
      <formula>0</formula>
    </cfRule>
  </conditionalFormatting>
  <conditionalFormatting sqref="F57">
    <cfRule type="cellIs" dxfId="15400" priority="1629" stopIfTrue="1" operator="equal">
      <formula>0</formula>
    </cfRule>
  </conditionalFormatting>
  <conditionalFormatting sqref="F57">
    <cfRule type="cellIs" dxfId="15399" priority="1628" stopIfTrue="1" operator="equal">
      <formula>0</formula>
    </cfRule>
  </conditionalFormatting>
  <conditionalFormatting sqref="F57">
    <cfRule type="cellIs" dxfId="15398" priority="1627" stopIfTrue="1" operator="equal">
      <formula>0</formula>
    </cfRule>
  </conditionalFormatting>
  <conditionalFormatting sqref="F57">
    <cfRule type="cellIs" dxfId="15397" priority="1626" stopIfTrue="1" operator="equal">
      <formula>0</formula>
    </cfRule>
  </conditionalFormatting>
  <conditionalFormatting sqref="F57">
    <cfRule type="cellIs" dxfId="15396" priority="1625" stopIfTrue="1" operator="equal">
      <formula>0</formula>
    </cfRule>
  </conditionalFormatting>
  <conditionalFormatting sqref="F57">
    <cfRule type="cellIs" dxfId="15395" priority="1624" stopIfTrue="1" operator="equal">
      <formula>0</formula>
    </cfRule>
  </conditionalFormatting>
  <conditionalFormatting sqref="F57">
    <cfRule type="cellIs" dxfId="15394" priority="1623" stopIfTrue="1" operator="equal">
      <formula>0</formula>
    </cfRule>
  </conditionalFormatting>
  <conditionalFormatting sqref="F57">
    <cfRule type="cellIs" dxfId="15393" priority="1622" stopIfTrue="1" operator="equal">
      <formula>0</formula>
    </cfRule>
  </conditionalFormatting>
  <conditionalFormatting sqref="F57">
    <cfRule type="cellIs" dxfId="15392" priority="1621" stopIfTrue="1" operator="equal">
      <formula>0</formula>
    </cfRule>
  </conditionalFormatting>
  <conditionalFormatting sqref="F57">
    <cfRule type="cellIs" dxfId="15391" priority="1620" stopIfTrue="1" operator="equal">
      <formula>0</formula>
    </cfRule>
  </conditionalFormatting>
  <conditionalFormatting sqref="F57">
    <cfRule type="cellIs" dxfId="15390" priority="1619" stopIfTrue="1" operator="equal">
      <formula>0</formula>
    </cfRule>
  </conditionalFormatting>
  <conditionalFormatting sqref="F57">
    <cfRule type="cellIs" dxfId="15389" priority="1618" stopIfTrue="1" operator="equal">
      <formula>0</formula>
    </cfRule>
  </conditionalFormatting>
  <conditionalFormatting sqref="F57">
    <cfRule type="cellIs" dxfId="15388" priority="1617" stopIfTrue="1" operator="equal">
      <formula>0</formula>
    </cfRule>
  </conditionalFormatting>
  <conditionalFormatting sqref="F57">
    <cfRule type="cellIs" dxfId="15387" priority="1592" stopIfTrue="1" operator="equal">
      <formula>0</formula>
    </cfRule>
  </conditionalFormatting>
  <conditionalFormatting sqref="F57">
    <cfRule type="cellIs" dxfId="15386" priority="1591" stopIfTrue="1" operator="equal">
      <formula>0</formula>
    </cfRule>
  </conditionalFormatting>
  <conditionalFormatting sqref="F57">
    <cfRule type="cellIs" dxfId="15385" priority="1590" stopIfTrue="1" operator="equal">
      <formula>0</formula>
    </cfRule>
  </conditionalFormatting>
  <conditionalFormatting sqref="F57">
    <cfRule type="cellIs" dxfId="15384" priority="1589" stopIfTrue="1" operator="equal">
      <formula>0</formula>
    </cfRule>
  </conditionalFormatting>
  <conditionalFormatting sqref="F57">
    <cfRule type="cellIs" dxfId="15383" priority="1588" stopIfTrue="1" operator="equal">
      <formula>0</formula>
    </cfRule>
  </conditionalFormatting>
  <conditionalFormatting sqref="F57">
    <cfRule type="cellIs" dxfId="15382" priority="1587" stopIfTrue="1" operator="equal">
      <formula>0</formula>
    </cfRule>
  </conditionalFormatting>
  <conditionalFormatting sqref="F57">
    <cfRule type="cellIs" dxfId="15381" priority="1586" stopIfTrue="1" operator="equal">
      <formula>0</formula>
    </cfRule>
  </conditionalFormatting>
  <conditionalFormatting sqref="F57">
    <cfRule type="cellIs" dxfId="15380" priority="1585" stopIfTrue="1" operator="equal">
      <formula>0</formula>
    </cfRule>
  </conditionalFormatting>
  <conditionalFormatting sqref="F57">
    <cfRule type="cellIs" dxfId="15379" priority="1584" stopIfTrue="1" operator="equal">
      <formula>0</formula>
    </cfRule>
  </conditionalFormatting>
  <conditionalFormatting sqref="F57">
    <cfRule type="cellIs" dxfId="15378" priority="1583" stopIfTrue="1" operator="equal">
      <formula>0</formula>
    </cfRule>
  </conditionalFormatting>
  <conditionalFormatting sqref="F57">
    <cfRule type="cellIs" dxfId="15377" priority="1582" stopIfTrue="1" operator="equal">
      <formula>0</formula>
    </cfRule>
  </conditionalFormatting>
  <conditionalFormatting sqref="F57">
    <cfRule type="cellIs" dxfId="15376" priority="1581" stopIfTrue="1" operator="equal">
      <formula>0</formula>
    </cfRule>
  </conditionalFormatting>
  <conditionalFormatting sqref="F57">
    <cfRule type="cellIs" dxfId="15375" priority="1580" stopIfTrue="1" operator="equal">
      <formula>0</formula>
    </cfRule>
  </conditionalFormatting>
  <conditionalFormatting sqref="F57">
    <cfRule type="cellIs" dxfId="15374" priority="1579" stopIfTrue="1" operator="equal">
      <formula>0</formula>
    </cfRule>
  </conditionalFormatting>
  <conditionalFormatting sqref="F57">
    <cfRule type="cellIs" dxfId="15373" priority="1578" stopIfTrue="1" operator="equal">
      <formula>0</formula>
    </cfRule>
  </conditionalFormatting>
  <conditionalFormatting sqref="F57">
    <cfRule type="cellIs" dxfId="15372" priority="1577" stopIfTrue="1" operator="equal">
      <formula>0</formula>
    </cfRule>
  </conditionalFormatting>
  <conditionalFormatting sqref="F57">
    <cfRule type="cellIs" dxfId="15371" priority="1576" stopIfTrue="1" operator="equal">
      <formula>0</formula>
    </cfRule>
  </conditionalFormatting>
  <conditionalFormatting sqref="F57">
    <cfRule type="cellIs" dxfId="15370" priority="1575" stopIfTrue="1" operator="equal">
      <formula>0</formula>
    </cfRule>
  </conditionalFormatting>
  <conditionalFormatting sqref="F57">
    <cfRule type="cellIs" dxfId="15369" priority="1574" stopIfTrue="1" operator="equal">
      <formula>0</formula>
    </cfRule>
  </conditionalFormatting>
  <conditionalFormatting sqref="F57">
    <cfRule type="cellIs" dxfId="15368" priority="1573" stopIfTrue="1" operator="equal">
      <formula>0</formula>
    </cfRule>
  </conditionalFormatting>
  <conditionalFormatting sqref="F57">
    <cfRule type="cellIs" dxfId="15367" priority="1572" stopIfTrue="1" operator="equal">
      <formula>0</formula>
    </cfRule>
  </conditionalFormatting>
  <conditionalFormatting sqref="F57">
    <cfRule type="cellIs" dxfId="15366" priority="1571" stopIfTrue="1" operator="equal">
      <formula>0</formula>
    </cfRule>
  </conditionalFormatting>
  <conditionalFormatting sqref="F57">
    <cfRule type="cellIs" dxfId="15365" priority="1570" stopIfTrue="1" operator="equal">
      <formula>0</formula>
    </cfRule>
  </conditionalFormatting>
  <conditionalFormatting sqref="F57">
    <cfRule type="cellIs" dxfId="15364" priority="1569" stopIfTrue="1" operator="equal">
      <formula>0</formula>
    </cfRule>
  </conditionalFormatting>
  <conditionalFormatting sqref="F57">
    <cfRule type="cellIs" dxfId="15363" priority="1568" stopIfTrue="1" operator="equal">
      <formula>0</formula>
    </cfRule>
  </conditionalFormatting>
  <conditionalFormatting sqref="F57">
    <cfRule type="cellIs" dxfId="15362" priority="1567" stopIfTrue="1" operator="equal">
      <formula>0</formula>
    </cfRule>
  </conditionalFormatting>
  <conditionalFormatting sqref="F57">
    <cfRule type="cellIs" dxfId="15361" priority="1566" stopIfTrue="1" operator="equal">
      <formula>0</formula>
    </cfRule>
  </conditionalFormatting>
  <conditionalFormatting sqref="F57">
    <cfRule type="cellIs" dxfId="15360" priority="1565" stopIfTrue="1" operator="equal">
      <formula>0</formula>
    </cfRule>
  </conditionalFormatting>
  <conditionalFormatting sqref="F57">
    <cfRule type="cellIs" dxfId="15359" priority="1564" stopIfTrue="1" operator="equal">
      <formula>0</formula>
    </cfRule>
  </conditionalFormatting>
  <conditionalFormatting sqref="F57">
    <cfRule type="cellIs" dxfId="15358" priority="1563" stopIfTrue="1" operator="equal">
      <formula>0</formula>
    </cfRule>
  </conditionalFormatting>
  <conditionalFormatting sqref="F57">
    <cfRule type="cellIs" dxfId="15357" priority="1562" stopIfTrue="1" operator="equal">
      <formula>0</formula>
    </cfRule>
  </conditionalFormatting>
  <conditionalFormatting sqref="F57">
    <cfRule type="cellIs" dxfId="15356" priority="1561" stopIfTrue="1" operator="equal">
      <formula>0</formula>
    </cfRule>
  </conditionalFormatting>
  <conditionalFormatting sqref="F57">
    <cfRule type="cellIs" dxfId="15355" priority="1560" stopIfTrue="1" operator="equal">
      <formula>0</formula>
    </cfRule>
  </conditionalFormatting>
  <conditionalFormatting sqref="F57">
    <cfRule type="cellIs" dxfId="15354" priority="1559" stopIfTrue="1" operator="equal">
      <formula>0</formula>
    </cfRule>
  </conditionalFormatting>
  <conditionalFormatting sqref="F57">
    <cfRule type="cellIs" dxfId="15353" priority="1558" stopIfTrue="1" operator="equal">
      <formula>0</formula>
    </cfRule>
  </conditionalFormatting>
  <conditionalFormatting sqref="F57">
    <cfRule type="cellIs" dxfId="15352" priority="1557" stopIfTrue="1" operator="equal">
      <formula>0</formula>
    </cfRule>
  </conditionalFormatting>
  <conditionalFormatting sqref="F57">
    <cfRule type="cellIs" dxfId="15351" priority="1556" stopIfTrue="1" operator="equal">
      <formula>0</formula>
    </cfRule>
  </conditionalFormatting>
  <conditionalFormatting sqref="F57">
    <cfRule type="cellIs" dxfId="15350" priority="1555" stopIfTrue="1" operator="equal">
      <formula>0</formula>
    </cfRule>
  </conditionalFormatting>
  <conditionalFormatting sqref="F57">
    <cfRule type="cellIs" dxfId="15349" priority="1554" stopIfTrue="1" operator="equal">
      <formula>0</formula>
    </cfRule>
  </conditionalFormatting>
  <conditionalFormatting sqref="F57">
    <cfRule type="cellIs" dxfId="15348" priority="1553" stopIfTrue="1" operator="equal">
      <formula>0</formula>
    </cfRule>
  </conditionalFormatting>
  <conditionalFormatting sqref="F57">
    <cfRule type="cellIs" dxfId="15347" priority="1552" stopIfTrue="1" operator="equal">
      <formula>0</formula>
    </cfRule>
  </conditionalFormatting>
  <conditionalFormatting sqref="F57">
    <cfRule type="cellIs" dxfId="15346" priority="1551" stopIfTrue="1" operator="equal">
      <formula>0</formula>
    </cfRule>
  </conditionalFormatting>
  <conditionalFormatting sqref="F57">
    <cfRule type="cellIs" dxfId="15345" priority="1550" stopIfTrue="1" operator="equal">
      <formula>0</formula>
    </cfRule>
  </conditionalFormatting>
  <conditionalFormatting sqref="F57">
    <cfRule type="cellIs" dxfId="15344" priority="1549" stopIfTrue="1" operator="equal">
      <formula>0</formula>
    </cfRule>
  </conditionalFormatting>
  <conditionalFormatting sqref="F57">
    <cfRule type="cellIs" dxfId="15343" priority="1548" stopIfTrue="1" operator="equal">
      <formula>0</formula>
    </cfRule>
  </conditionalFormatting>
  <conditionalFormatting sqref="F57">
    <cfRule type="cellIs" dxfId="15342" priority="1547" stopIfTrue="1" operator="equal">
      <formula>0</formula>
    </cfRule>
  </conditionalFormatting>
  <conditionalFormatting sqref="F57">
    <cfRule type="cellIs" dxfId="15341" priority="1546" stopIfTrue="1" operator="equal">
      <formula>0</formula>
    </cfRule>
  </conditionalFormatting>
  <conditionalFormatting sqref="F57">
    <cfRule type="cellIs" dxfId="15340" priority="1545" stopIfTrue="1" operator="equal">
      <formula>0</formula>
    </cfRule>
  </conditionalFormatting>
  <conditionalFormatting sqref="F57">
    <cfRule type="cellIs" dxfId="15339" priority="1544" stopIfTrue="1" operator="equal">
      <formula>0</formula>
    </cfRule>
  </conditionalFormatting>
  <conditionalFormatting sqref="F57">
    <cfRule type="cellIs" dxfId="15338" priority="1543" stopIfTrue="1" operator="equal">
      <formula>0</formula>
    </cfRule>
  </conditionalFormatting>
  <conditionalFormatting sqref="F57">
    <cfRule type="cellIs" dxfId="15337" priority="1542" stopIfTrue="1" operator="equal">
      <formula>0</formula>
    </cfRule>
  </conditionalFormatting>
  <conditionalFormatting sqref="F57">
    <cfRule type="cellIs" dxfId="15336" priority="1541" stopIfTrue="1" operator="equal">
      <formula>0</formula>
    </cfRule>
  </conditionalFormatting>
  <conditionalFormatting sqref="F57">
    <cfRule type="cellIs" dxfId="15335" priority="1540" stopIfTrue="1" operator="equal">
      <formula>0</formula>
    </cfRule>
  </conditionalFormatting>
  <conditionalFormatting sqref="F57">
    <cfRule type="cellIs" dxfId="15334" priority="1539" stopIfTrue="1" operator="equal">
      <formula>0</formula>
    </cfRule>
  </conditionalFormatting>
  <conditionalFormatting sqref="F57">
    <cfRule type="cellIs" dxfId="15333" priority="1538" stopIfTrue="1" operator="equal">
      <formula>0</formula>
    </cfRule>
  </conditionalFormatting>
  <conditionalFormatting sqref="F57">
    <cfRule type="cellIs" dxfId="15332" priority="1537" stopIfTrue="1" operator="equal">
      <formula>0</formula>
    </cfRule>
  </conditionalFormatting>
  <conditionalFormatting sqref="F57">
    <cfRule type="cellIs" dxfId="15331" priority="1536" stopIfTrue="1" operator="equal">
      <formula>0</formula>
    </cfRule>
  </conditionalFormatting>
  <conditionalFormatting sqref="F57">
    <cfRule type="cellIs" dxfId="15330" priority="1535" stopIfTrue="1" operator="equal">
      <formula>0</formula>
    </cfRule>
  </conditionalFormatting>
  <conditionalFormatting sqref="F57">
    <cfRule type="cellIs" dxfId="15329" priority="1534" stopIfTrue="1" operator="equal">
      <formula>0</formula>
    </cfRule>
  </conditionalFormatting>
  <conditionalFormatting sqref="F57">
    <cfRule type="cellIs" dxfId="15328" priority="1533" stopIfTrue="1" operator="equal">
      <formula>0</formula>
    </cfRule>
  </conditionalFormatting>
  <conditionalFormatting sqref="F57">
    <cfRule type="cellIs" dxfId="15327" priority="1532" stopIfTrue="1" operator="equal">
      <formula>0</formula>
    </cfRule>
  </conditionalFormatting>
  <conditionalFormatting sqref="F57">
    <cfRule type="cellIs" dxfId="15326" priority="1531" stopIfTrue="1" operator="equal">
      <formula>0</formula>
    </cfRule>
  </conditionalFormatting>
  <conditionalFormatting sqref="F57">
    <cfRule type="cellIs" dxfId="15325" priority="1530" stopIfTrue="1" operator="equal">
      <formula>0</formula>
    </cfRule>
  </conditionalFormatting>
  <conditionalFormatting sqref="F57">
    <cfRule type="cellIs" dxfId="15324" priority="1529" stopIfTrue="1" operator="equal">
      <formula>0</formula>
    </cfRule>
  </conditionalFormatting>
  <conditionalFormatting sqref="F57">
    <cfRule type="cellIs" dxfId="15323" priority="1528" stopIfTrue="1" operator="equal">
      <formula>0</formula>
    </cfRule>
  </conditionalFormatting>
  <conditionalFormatting sqref="F57">
    <cfRule type="cellIs" dxfId="15322" priority="1527" stopIfTrue="1" operator="equal">
      <formula>0</formula>
    </cfRule>
  </conditionalFormatting>
  <conditionalFormatting sqref="F57">
    <cfRule type="cellIs" dxfId="15321" priority="1526" stopIfTrue="1" operator="equal">
      <formula>0</formula>
    </cfRule>
  </conditionalFormatting>
  <conditionalFormatting sqref="F57">
    <cfRule type="cellIs" dxfId="15320" priority="1525" stopIfTrue="1" operator="equal">
      <formula>0</formula>
    </cfRule>
  </conditionalFormatting>
  <conditionalFormatting sqref="F57">
    <cfRule type="cellIs" dxfId="15319" priority="1524" stopIfTrue="1" operator="equal">
      <formula>0</formula>
    </cfRule>
  </conditionalFormatting>
  <conditionalFormatting sqref="F57">
    <cfRule type="cellIs" dxfId="15318" priority="1523" stopIfTrue="1" operator="equal">
      <formula>0</formula>
    </cfRule>
  </conditionalFormatting>
  <conditionalFormatting sqref="F57">
    <cfRule type="cellIs" dxfId="15317" priority="1522" stopIfTrue="1" operator="equal">
      <formula>0</formula>
    </cfRule>
  </conditionalFormatting>
  <conditionalFormatting sqref="F57">
    <cfRule type="cellIs" dxfId="15316" priority="1521" stopIfTrue="1" operator="equal">
      <formula>0</formula>
    </cfRule>
  </conditionalFormatting>
  <conditionalFormatting sqref="F57">
    <cfRule type="cellIs" dxfId="15315" priority="1520" stopIfTrue="1" operator="equal">
      <formula>0</formula>
    </cfRule>
  </conditionalFormatting>
  <conditionalFormatting sqref="F57">
    <cfRule type="cellIs" dxfId="15314" priority="1519" stopIfTrue="1" operator="equal">
      <formula>0</formula>
    </cfRule>
  </conditionalFormatting>
  <conditionalFormatting sqref="F57">
    <cfRule type="cellIs" dxfId="15313" priority="1518" stopIfTrue="1" operator="equal">
      <formula>0</formula>
    </cfRule>
  </conditionalFormatting>
  <conditionalFormatting sqref="F57">
    <cfRule type="cellIs" dxfId="15312" priority="1517" stopIfTrue="1" operator="equal">
      <formula>0</formula>
    </cfRule>
  </conditionalFormatting>
  <conditionalFormatting sqref="F57">
    <cfRule type="cellIs" dxfId="15311" priority="1516" stopIfTrue="1" operator="equal">
      <formula>0</formula>
    </cfRule>
  </conditionalFormatting>
  <conditionalFormatting sqref="F57">
    <cfRule type="cellIs" dxfId="15310" priority="1515" stopIfTrue="1" operator="equal">
      <formula>0</formula>
    </cfRule>
  </conditionalFormatting>
  <conditionalFormatting sqref="F57">
    <cfRule type="cellIs" dxfId="15309" priority="1514" stopIfTrue="1" operator="equal">
      <formula>0</formula>
    </cfRule>
  </conditionalFormatting>
  <conditionalFormatting sqref="F57">
    <cfRule type="cellIs" dxfId="15308" priority="1513" stopIfTrue="1" operator="equal">
      <formula>0</formula>
    </cfRule>
  </conditionalFormatting>
  <conditionalFormatting sqref="F57">
    <cfRule type="cellIs" dxfId="15307" priority="1512" stopIfTrue="1" operator="equal">
      <formula>0</formula>
    </cfRule>
  </conditionalFormatting>
  <conditionalFormatting sqref="F57">
    <cfRule type="cellIs" dxfId="15306" priority="1511" stopIfTrue="1" operator="equal">
      <formula>0</formula>
    </cfRule>
  </conditionalFormatting>
  <conditionalFormatting sqref="F57">
    <cfRule type="cellIs" dxfId="15305" priority="1510" stopIfTrue="1" operator="equal">
      <formula>0</formula>
    </cfRule>
  </conditionalFormatting>
  <conditionalFormatting sqref="F57">
    <cfRule type="cellIs" dxfId="15304" priority="1509" stopIfTrue="1" operator="equal">
      <formula>0</formula>
    </cfRule>
  </conditionalFormatting>
  <conditionalFormatting sqref="F57">
    <cfRule type="cellIs" dxfId="15303" priority="1508" stopIfTrue="1" operator="equal">
      <formula>0</formula>
    </cfRule>
  </conditionalFormatting>
  <conditionalFormatting sqref="F57">
    <cfRule type="cellIs" dxfId="15302" priority="1507" stopIfTrue="1" operator="equal">
      <formula>0</formula>
    </cfRule>
  </conditionalFormatting>
  <conditionalFormatting sqref="F57">
    <cfRule type="cellIs" dxfId="15301" priority="1506" stopIfTrue="1" operator="equal">
      <formula>0</formula>
    </cfRule>
  </conditionalFormatting>
  <conditionalFormatting sqref="F57">
    <cfRule type="cellIs" dxfId="15300" priority="1505" stopIfTrue="1" operator="equal">
      <formula>0</formula>
    </cfRule>
  </conditionalFormatting>
  <conditionalFormatting sqref="F57">
    <cfRule type="cellIs" dxfId="15299" priority="1504" stopIfTrue="1" operator="equal">
      <formula>0</formula>
    </cfRule>
  </conditionalFormatting>
  <conditionalFormatting sqref="F57">
    <cfRule type="cellIs" dxfId="15298" priority="1503" stopIfTrue="1" operator="equal">
      <formula>0</formula>
    </cfRule>
  </conditionalFormatting>
  <conditionalFormatting sqref="F57">
    <cfRule type="cellIs" dxfId="15297" priority="1502" stopIfTrue="1" operator="equal">
      <formula>0</formula>
    </cfRule>
  </conditionalFormatting>
  <conditionalFormatting sqref="F57">
    <cfRule type="cellIs" dxfId="15296" priority="1501" stopIfTrue="1" operator="equal">
      <formula>0</formula>
    </cfRule>
  </conditionalFormatting>
  <conditionalFormatting sqref="F57">
    <cfRule type="cellIs" dxfId="15295" priority="1500" stopIfTrue="1" operator="equal">
      <formula>0</formula>
    </cfRule>
  </conditionalFormatting>
  <conditionalFormatting sqref="F57">
    <cfRule type="cellIs" dxfId="15294" priority="1499" stopIfTrue="1" operator="equal">
      <formula>0</formula>
    </cfRule>
  </conditionalFormatting>
  <conditionalFormatting sqref="F57">
    <cfRule type="cellIs" dxfId="15293" priority="1498" stopIfTrue="1" operator="equal">
      <formula>0</formula>
    </cfRule>
  </conditionalFormatting>
  <conditionalFormatting sqref="F57">
    <cfRule type="cellIs" dxfId="15292" priority="1497" stopIfTrue="1" operator="equal">
      <formula>0</formula>
    </cfRule>
  </conditionalFormatting>
  <conditionalFormatting sqref="F57">
    <cfRule type="cellIs" dxfId="15291" priority="1496" stopIfTrue="1" operator="equal">
      <formula>0</formula>
    </cfRule>
  </conditionalFormatting>
  <conditionalFormatting sqref="F57">
    <cfRule type="cellIs" dxfId="15290" priority="1495" stopIfTrue="1" operator="equal">
      <formula>0</formula>
    </cfRule>
  </conditionalFormatting>
  <conditionalFormatting sqref="F57">
    <cfRule type="cellIs" dxfId="15289" priority="1494" stopIfTrue="1" operator="equal">
      <formula>0</formula>
    </cfRule>
  </conditionalFormatting>
  <conditionalFormatting sqref="F57">
    <cfRule type="cellIs" dxfId="15288" priority="1493" stopIfTrue="1" operator="equal">
      <formula>0</formula>
    </cfRule>
  </conditionalFormatting>
  <conditionalFormatting sqref="F57">
    <cfRule type="cellIs" dxfId="15287" priority="1492" stopIfTrue="1" operator="equal">
      <formula>0</formula>
    </cfRule>
  </conditionalFormatting>
  <conditionalFormatting sqref="F57">
    <cfRule type="cellIs" dxfId="15286" priority="1491" stopIfTrue="1" operator="equal">
      <formula>0</formula>
    </cfRule>
  </conditionalFormatting>
  <conditionalFormatting sqref="F57">
    <cfRule type="cellIs" dxfId="15285" priority="1490" stopIfTrue="1" operator="equal">
      <formula>0</formula>
    </cfRule>
  </conditionalFormatting>
  <conditionalFormatting sqref="F57">
    <cfRule type="cellIs" dxfId="15284" priority="1489" stopIfTrue="1" operator="equal">
      <formula>0</formula>
    </cfRule>
  </conditionalFormatting>
  <conditionalFormatting sqref="F57">
    <cfRule type="cellIs" dxfId="15283" priority="1488" stopIfTrue="1" operator="equal">
      <formula>0</formula>
    </cfRule>
  </conditionalFormatting>
  <conditionalFormatting sqref="F57">
    <cfRule type="cellIs" dxfId="15282" priority="1487" stopIfTrue="1" operator="equal">
      <formula>0</formula>
    </cfRule>
  </conditionalFormatting>
  <conditionalFormatting sqref="F57">
    <cfRule type="cellIs" dxfId="15281" priority="1485" stopIfTrue="1" operator="equal">
      <formula>0</formula>
    </cfRule>
  </conditionalFormatting>
  <conditionalFormatting sqref="F57">
    <cfRule type="cellIs" dxfId="15280" priority="1484" stopIfTrue="1" operator="equal">
      <formula>0</formula>
    </cfRule>
  </conditionalFormatting>
  <conditionalFormatting sqref="F57">
    <cfRule type="cellIs" dxfId="15279" priority="1483" stopIfTrue="1" operator="equal">
      <formula>0</formula>
    </cfRule>
  </conditionalFormatting>
  <conditionalFormatting sqref="F57">
    <cfRule type="cellIs" dxfId="15278" priority="1482" stopIfTrue="1" operator="equal">
      <formula>0</formula>
    </cfRule>
  </conditionalFormatting>
  <conditionalFormatting sqref="F57">
    <cfRule type="cellIs" dxfId="15277" priority="1481" stopIfTrue="1" operator="equal">
      <formula>0</formula>
    </cfRule>
  </conditionalFormatting>
  <conditionalFormatting sqref="F57">
    <cfRule type="cellIs" dxfId="15276" priority="1480" stopIfTrue="1" operator="equal">
      <formula>0</formula>
    </cfRule>
  </conditionalFormatting>
  <conditionalFormatting sqref="F57">
    <cfRule type="cellIs" dxfId="15275" priority="1479" stopIfTrue="1" operator="equal">
      <formula>0</formula>
    </cfRule>
  </conditionalFormatting>
  <conditionalFormatting sqref="F57">
    <cfRule type="cellIs" dxfId="15274" priority="1478" stopIfTrue="1" operator="equal">
      <formula>0</formula>
    </cfRule>
  </conditionalFormatting>
  <conditionalFormatting sqref="F57">
    <cfRule type="cellIs" dxfId="15273" priority="1477" stopIfTrue="1" operator="equal">
      <formula>0</formula>
    </cfRule>
  </conditionalFormatting>
  <conditionalFormatting sqref="F57">
    <cfRule type="cellIs" dxfId="15272" priority="1476" stopIfTrue="1" operator="equal">
      <formula>0</formula>
    </cfRule>
  </conditionalFormatting>
  <conditionalFormatting sqref="F57">
    <cfRule type="cellIs" dxfId="15271" priority="1475" stopIfTrue="1" operator="equal">
      <formula>0</formula>
    </cfRule>
  </conditionalFormatting>
  <conditionalFormatting sqref="F57">
    <cfRule type="cellIs" dxfId="15270" priority="1474" stopIfTrue="1" operator="equal">
      <formula>0</formula>
    </cfRule>
  </conditionalFormatting>
  <conditionalFormatting sqref="F57">
    <cfRule type="cellIs" dxfId="15269" priority="1473" stopIfTrue="1" operator="equal">
      <formula>0</formula>
    </cfRule>
  </conditionalFormatting>
  <conditionalFormatting sqref="F57">
    <cfRule type="cellIs" dxfId="15268" priority="1472" stopIfTrue="1" operator="equal">
      <formula>0</formula>
    </cfRule>
  </conditionalFormatting>
  <conditionalFormatting sqref="F57">
    <cfRule type="cellIs" dxfId="15267" priority="1471" stopIfTrue="1" operator="equal">
      <formula>0</formula>
    </cfRule>
  </conditionalFormatting>
  <conditionalFormatting sqref="F57">
    <cfRule type="cellIs" dxfId="15266" priority="1470" stopIfTrue="1" operator="equal">
      <formula>0</formula>
    </cfRule>
  </conditionalFormatting>
  <conditionalFormatting sqref="F57">
    <cfRule type="cellIs" dxfId="15265" priority="1469" stopIfTrue="1" operator="equal">
      <formula>0</formula>
    </cfRule>
  </conditionalFormatting>
  <conditionalFormatting sqref="F57">
    <cfRule type="cellIs" dxfId="15264" priority="1468" stopIfTrue="1" operator="equal">
      <formula>0</formula>
    </cfRule>
  </conditionalFormatting>
  <conditionalFormatting sqref="F57">
    <cfRule type="cellIs" dxfId="15263" priority="1467" stopIfTrue="1" operator="equal">
      <formula>0</formula>
    </cfRule>
  </conditionalFormatting>
  <conditionalFormatting sqref="F57">
    <cfRule type="cellIs" dxfId="15262" priority="1466" stopIfTrue="1" operator="equal">
      <formula>0</formula>
    </cfRule>
  </conditionalFormatting>
  <conditionalFormatting sqref="F57">
    <cfRule type="cellIs" dxfId="15261" priority="1465" stopIfTrue="1" operator="equal">
      <formula>0</formula>
    </cfRule>
  </conditionalFormatting>
  <conditionalFormatting sqref="F57">
    <cfRule type="cellIs" dxfId="15260" priority="1464" stopIfTrue="1" operator="equal">
      <formula>0</formula>
    </cfRule>
  </conditionalFormatting>
  <conditionalFormatting sqref="F57">
    <cfRule type="cellIs" dxfId="15259" priority="1463" stopIfTrue="1" operator="equal">
      <formula>0</formula>
    </cfRule>
  </conditionalFormatting>
  <conditionalFormatting sqref="F57">
    <cfRule type="cellIs" dxfId="15258" priority="1462" stopIfTrue="1" operator="equal">
      <formula>0</formula>
    </cfRule>
  </conditionalFormatting>
  <conditionalFormatting sqref="F57">
    <cfRule type="cellIs" dxfId="15257" priority="1461" stopIfTrue="1" operator="equal">
      <formula>0</formula>
    </cfRule>
  </conditionalFormatting>
  <conditionalFormatting sqref="F57">
    <cfRule type="cellIs" dxfId="15256" priority="1460" stopIfTrue="1" operator="equal">
      <formula>0</formula>
    </cfRule>
  </conditionalFormatting>
  <conditionalFormatting sqref="F57">
    <cfRule type="cellIs" dxfId="15255" priority="1459" stopIfTrue="1" operator="equal">
      <formula>0</formula>
    </cfRule>
  </conditionalFormatting>
  <conditionalFormatting sqref="F57">
    <cfRule type="cellIs" dxfId="15254" priority="1458" stopIfTrue="1" operator="equal">
      <formula>0</formula>
    </cfRule>
  </conditionalFormatting>
  <conditionalFormatting sqref="F57">
    <cfRule type="cellIs" dxfId="15253" priority="1457" stopIfTrue="1" operator="equal">
      <formula>0</formula>
    </cfRule>
  </conditionalFormatting>
  <conditionalFormatting sqref="F57">
    <cfRule type="cellIs" dxfId="15252" priority="1456" stopIfTrue="1" operator="equal">
      <formula>0</formula>
    </cfRule>
  </conditionalFormatting>
  <conditionalFormatting sqref="F57">
    <cfRule type="cellIs" dxfId="15251" priority="1455" stopIfTrue="1" operator="equal">
      <formula>0</formula>
    </cfRule>
  </conditionalFormatting>
  <conditionalFormatting sqref="F57">
    <cfRule type="cellIs" dxfId="15250" priority="1454" stopIfTrue="1" operator="equal">
      <formula>0</formula>
    </cfRule>
  </conditionalFormatting>
  <conditionalFormatting sqref="F57">
    <cfRule type="cellIs" dxfId="15249" priority="1453" stopIfTrue="1" operator="equal">
      <formula>0</formula>
    </cfRule>
  </conditionalFormatting>
  <conditionalFormatting sqref="F57">
    <cfRule type="cellIs" dxfId="15248" priority="1452" stopIfTrue="1" operator="equal">
      <formula>0</formula>
    </cfRule>
  </conditionalFormatting>
  <conditionalFormatting sqref="F57">
    <cfRule type="cellIs" dxfId="15247" priority="1451" stopIfTrue="1" operator="equal">
      <formula>0</formula>
    </cfRule>
  </conditionalFormatting>
  <conditionalFormatting sqref="F57">
    <cfRule type="cellIs" dxfId="15246" priority="1450" stopIfTrue="1" operator="equal">
      <formula>0</formula>
    </cfRule>
  </conditionalFormatting>
  <conditionalFormatting sqref="F57">
    <cfRule type="cellIs" dxfId="15245" priority="1449" stopIfTrue="1" operator="equal">
      <formula>0</formula>
    </cfRule>
  </conditionalFormatting>
  <conditionalFormatting sqref="F57">
    <cfRule type="cellIs" dxfId="15244" priority="1448" stopIfTrue="1" operator="equal">
      <formula>0</formula>
    </cfRule>
  </conditionalFormatting>
  <conditionalFormatting sqref="F57">
    <cfRule type="cellIs" dxfId="15243" priority="1447" stopIfTrue="1" operator="equal">
      <formula>0</formula>
    </cfRule>
  </conditionalFormatting>
  <conditionalFormatting sqref="F57">
    <cfRule type="cellIs" dxfId="15242" priority="1446" stopIfTrue="1" operator="equal">
      <formula>0</formula>
    </cfRule>
  </conditionalFormatting>
  <conditionalFormatting sqref="F57">
    <cfRule type="cellIs" dxfId="15241" priority="1445" stopIfTrue="1" operator="equal">
      <formula>0</formula>
    </cfRule>
  </conditionalFormatting>
  <conditionalFormatting sqref="F57">
    <cfRule type="cellIs" dxfId="15240" priority="1444" stopIfTrue="1" operator="equal">
      <formula>0</formula>
    </cfRule>
  </conditionalFormatting>
  <conditionalFormatting sqref="F57">
    <cfRule type="cellIs" dxfId="15239" priority="1443" stopIfTrue="1" operator="equal">
      <formula>0</formula>
    </cfRule>
  </conditionalFormatting>
  <conditionalFormatting sqref="F57">
    <cfRule type="cellIs" dxfId="15238" priority="1442" stopIfTrue="1" operator="equal">
      <formula>0</formula>
    </cfRule>
  </conditionalFormatting>
  <conditionalFormatting sqref="F57">
    <cfRule type="cellIs" dxfId="15237" priority="1441" stopIfTrue="1" operator="equal">
      <formula>0</formula>
    </cfRule>
  </conditionalFormatting>
  <conditionalFormatting sqref="F57">
    <cfRule type="cellIs" dxfId="15236" priority="1440" stopIfTrue="1" operator="equal">
      <formula>0</formula>
    </cfRule>
  </conditionalFormatting>
  <conditionalFormatting sqref="F57">
    <cfRule type="cellIs" dxfId="15235" priority="1439" stopIfTrue="1" operator="equal">
      <formula>0</formula>
    </cfRule>
  </conditionalFormatting>
  <conditionalFormatting sqref="F57">
    <cfRule type="cellIs" dxfId="15234" priority="1438" stopIfTrue="1" operator="equal">
      <formula>0</formula>
    </cfRule>
  </conditionalFormatting>
  <conditionalFormatting sqref="F57">
    <cfRule type="cellIs" dxfId="15233" priority="1437" stopIfTrue="1" operator="equal">
      <formula>0</formula>
    </cfRule>
  </conditionalFormatting>
  <conditionalFormatting sqref="F57">
    <cfRule type="cellIs" dxfId="15232" priority="1436" stopIfTrue="1" operator="equal">
      <formula>0</formula>
    </cfRule>
  </conditionalFormatting>
  <conditionalFormatting sqref="F57">
    <cfRule type="cellIs" dxfId="15231" priority="1435" stopIfTrue="1" operator="equal">
      <formula>0</formula>
    </cfRule>
  </conditionalFormatting>
  <conditionalFormatting sqref="F57">
    <cfRule type="cellIs" dxfId="15230" priority="1434" stopIfTrue="1" operator="equal">
      <formula>0</formula>
    </cfRule>
  </conditionalFormatting>
  <conditionalFormatting sqref="F57">
    <cfRule type="cellIs" dxfId="15229" priority="1433" stopIfTrue="1" operator="equal">
      <formula>0</formula>
    </cfRule>
  </conditionalFormatting>
  <conditionalFormatting sqref="F57">
    <cfRule type="cellIs" dxfId="15228" priority="1432" stopIfTrue="1" operator="equal">
      <formula>0</formula>
    </cfRule>
  </conditionalFormatting>
  <conditionalFormatting sqref="F57">
    <cfRule type="cellIs" dxfId="15227" priority="1431" stopIfTrue="1" operator="equal">
      <formula>0</formula>
    </cfRule>
  </conditionalFormatting>
  <conditionalFormatting sqref="F57">
    <cfRule type="cellIs" dxfId="15226" priority="1430" stopIfTrue="1" operator="equal">
      <formula>0</formula>
    </cfRule>
  </conditionalFormatting>
  <conditionalFormatting sqref="F57">
    <cfRule type="cellIs" dxfId="15225" priority="1429" stopIfTrue="1" operator="equal">
      <formula>0</formula>
    </cfRule>
  </conditionalFormatting>
  <conditionalFormatting sqref="F57">
    <cfRule type="cellIs" dxfId="15224" priority="1428" stopIfTrue="1" operator="equal">
      <formula>0</formula>
    </cfRule>
  </conditionalFormatting>
  <conditionalFormatting sqref="F57">
    <cfRule type="cellIs" dxfId="15223" priority="1427" stopIfTrue="1" operator="equal">
      <formula>0</formula>
    </cfRule>
  </conditionalFormatting>
  <conditionalFormatting sqref="F57">
    <cfRule type="cellIs" dxfId="15222" priority="1426" stopIfTrue="1" operator="equal">
      <formula>0</formula>
    </cfRule>
  </conditionalFormatting>
  <conditionalFormatting sqref="F57">
    <cfRule type="cellIs" dxfId="15221" priority="1425" stopIfTrue="1" operator="equal">
      <formula>0</formula>
    </cfRule>
  </conditionalFormatting>
  <conditionalFormatting sqref="F57">
    <cfRule type="cellIs" dxfId="15220" priority="1424" stopIfTrue="1" operator="equal">
      <formula>0</formula>
    </cfRule>
  </conditionalFormatting>
  <conditionalFormatting sqref="F57">
    <cfRule type="cellIs" dxfId="15219" priority="1423" stopIfTrue="1" operator="equal">
      <formula>0</formula>
    </cfRule>
  </conditionalFormatting>
  <conditionalFormatting sqref="F57">
    <cfRule type="cellIs" dxfId="15218" priority="1422" stopIfTrue="1" operator="equal">
      <formula>0</formula>
    </cfRule>
  </conditionalFormatting>
  <conditionalFormatting sqref="F57">
    <cfRule type="cellIs" dxfId="15217" priority="1421" stopIfTrue="1" operator="equal">
      <formula>0</formula>
    </cfRule>
  </conditionalFormatting>
  <conditionalFormatting sqref="F57">
    <cfRule type="cellIs" dxfId="15216" priority="1420" stopIfTrue="1" operator="equal">
      <formula>0</formula>
    </cfRule>
  </conditionalFormatting>
  <conditionalFormatting sqref="F57">
    <cfRule type="cellIs" dxfId="15215" priority="1419" stopIfTrue="1" operator="equal">
      <formula>0</formula>
    </cfRule>
  </conditionalFormatting>
  <conditionalFormatting sqref="F57">
    <cfRule type="cellIs" dxfId="15214" priority="1418" stopIfTrue="1" operator="equal">
      <formula>0</formula>
    </cfRule>
  </conditionalFormatting>
  <conditionalFormatting sqref="F57">
    <cfRule type="cellIs" dxfId="15213" priority="1417" stopIfTrue="1" operator="equal">
      <formula>0</formula>
    </cfRule>
  </conditionalFormatting>
  <conditionalFormatting sqref="F57">
    <cfRule type="cellIs" dxfId="15212" priority="1416" stopIfTrue="1" operator="equal">
      <formula>0</formula>
    </cfRule>
  </conditionalFormatting>
  <conditionalFormatting sqref="F57">
    <cfRule type="cellIs" dxfId="15211" priority="1415" stopIfTrue="1" operator="equal">
      <formula>0</formula>
    </cfRule>
  </conditionalFormatting>
  <conditionalFormatting sqref="F57">
    <cfRule type="cellIs" dxfId="15210" priority="1414" stopIfTrue="1" operator="equal">
      <formula>0</formula>
    </cfRule>
  </conditionalFormatting>
  <conditionalFormatting sqref="F57">
    <cfRule type="cellIs" dxfId="15209" priority="1413" stopIfTrue="1" operator="equal">
      <formula>0</formula>
    </cfRule>
  </conditionalFormatting>
  <conditionalFormatting sqref="F57">
    <cfRule type="cellIs" dxfId="15208" priority="1412" stopIfTrue="1" operator="equal">
      <formula>0</formula>
    </cfRule>
  </conditionalFormatting>
  <conditionalFormatting sqref="F57">
    <cfRule type="cellIs" dxfId="15207" priority="1411" stopIfTrue="1" operator="equal">
      <formula>0</formula>
    </cfRule>
  </conditionalFormatting>
  <conditionalFormatting sqref="F57">
    <cfRule type="cellIs" dxfId="15206" priority="1410" stopIfTrue="1" operator="equal">
      <formula>0</formula>
    </cfRule>
  </conditionalFormatting>
  <conditionalFormatting sqref="F57">
    <cfRule type="cellIs" dxfId="15205" priority="1409" stopIfTrue="1" operator="equal">
      <formula>0</formula>
    </cfRule>
  </conditionalFormatting>
  <conditionalFormatting sqref="F57">
    <cfRule type="cellIs" dxfId="15204" priority="1408" stopIfTrue="1" operator="equal">
      <formula>0</formula>
    </cfRule>
  </conditionalFormatting>
  <conditionalFormatting sqref="F57">
    <cfRule type="cellIs" dxfId="15203" priority="1407" stopIfTrue="1" operator="equal">
      <formula>0</formula>
    </cfRule>
  </conditionalFormatting>
  <conditionalFormatting sqref="F57">
    <cfRule type="cellIs" dxfId="15202" priority="1406" stopIfTrue="1" operator="equal">
      <formula>0</formula>
    </cfRule>
  </conditionalFormatting>
  <conditionalFormatting sqref="F57">
    <cfRule type="cellIs" dxfId="15201" priority="1405" stopIfTrue="1" operator="equal">
      <formula>0</formula>
    </cfRule>
  </conditionalFormatting>
  <conditionalFormatting sqref="F57">
    <cfRule type="cellIs" dxfId="15200" priority="1404" stopIfTrue="1" operator="equal">
      <formula>0</formula>
    </cfRule>
  </conditionalFormatting>
  <conditionalFormatting sqref="F57">
    <cfRule type="cellIs" dxfId="15199" priority="1403" stopIfTrue="1" operator="equal">
      <formula>0</formula>
    </cfRule>
  </conditionalFormatting>
  <conditionalFormatting sqref="F57">
    <cfRule type="cellIs" dxfId="15198" priority="1402" stopIfTrue="1" operator="equal">
      <formula>0</formula>
    </cfRule>
  </conditionalFormatting>
  <conditionalFormatting sqref="F57">
    <cfRule type="cellIs" dxfId="15197" priority="1401" stopIfTrue="1" operator="equal">
      <formula>0</formula>
    </cfRule>
  </conditionalFormatting>
  <conditionalFormatting sqref="F57">
    <cfRule type="cellIs" dxfId="15196" priority="1400" stopIfTrue="1" operator="equal">
      <formula>0</formula>
    </cfRule>
  </conditionalFormatting>
  <conditionalFormatting sqref="F57">
    <cfRule type="cellIs" dxfId="15195" priority="1399" stopIfTrue="1" operator="equal">
      <formula>0</formula>
    </cfRule>
  </conditionalFormatting>
  <conditionalFormatting sqref="F57">
    <cfRule type="cellIs" dxfId="15194" priority="1398" stopIfTrue="1" operator="equal">
      <formula>0</formula>
    </cfRule>
  </conditionalFormatting>
  <conditionalFormatting sqref="F57">
    <cfRule type="cellIs" dxfId="15193" priority="1397" stopIfTrue="1" operator="equal">
      <formula>0</formula>
    </cfRule>
  </conditionalFormatting>
  <conditionalFormatting sqref="F57">
    <cfRule type="cellIs" dxfId="15192" priority="1396" stopIfTrue="1" operator="equal">
      <formula>0</formula>
    </cfRule>
  </conditionalFormatting>
  <conditionalFormatting sqref="F57">
    <cfRule type="cellIs" dxfId="15191" priority="1395" stopIfTrue="1" operator="equal">
      <formula>0</formula>
    </cfRule>
  </conditionalFormatting>
  <conditionalFormatting sqref="F57">
    <cfRule type="cellIs" dxfId="15190" priority="1394" stopIfTrue="1" operator="equal">
      <formula>0</formula>
    </cfRule>
  </conditionalFormatting>
  <conditionalFormatting sqref="F57">
    <cfRule type="cellIs" dxfId="15189" priority="1393" stopIfTrue="1" operator="equal">
      <formula>0</formula>
    </cfRule>
  </conditionalFormatting>
  <conditionalFormatting sqref="F57">
    <cfRule type="cellIs" dxfId="15188" priority="1392" stopIfTrue="1" operator="equal">
      <formula>0</formula>
    </cfRule>
  </conditionalFormatting>
  <conditionalFormatting sqref="F57">
    <cfRule type="cellIs" dxfId="15187" priority="1391" stopIfTrue="1" operator="equal">
      <formula>0</formula>
    </cfRule>
  </conditionalFormatting>
  <conditionalFormatting sqref="F57">
    <cfRule type="cellIs" dxfId="15186" priority="1390" stopIfTrue="1" operator="equal">
      <formula>0</formula>
    </cfRule>
  </conditionalFormatting>
  <conditionalFormatting sqref="F57">
    <cfRule type="cellIs" dxfId="15185" priority="1389" stopIfTrue="1" operator="equal">
      <formula>0</formula>
    </cfRule>
  </conditionalFormatting>
  <conditionalFormatting sqref="F57">
    <cfRule type="cellIs" dxfId="15184" priority="1388" stopIfTrue="1" operator="equal">
      <formula>0</formula>
    </cfRule>
  </conditionalFormatting>
  <conditionalFormatting sqref="F57">
    <cfRule type="cellIs" dxfId="15183" priority="1387" stopIfTrue="1" operator="equal">
      <formula>0</formula>
    </cfRule>
  </conditionalFormatting>
  <conditionalFormatting sqref="F57">
    <cfRule type="cellIs" dxfId="15182" priority="1386" stopIfTrue="1" operator="equal">
      <formula>0</formula>
    </cfRule>
  </conditionalFormatting>
  <conditionalFormatting sqref="F57">
    <cfRule type="cellIs" dxfId="15181" priority="1385" stopIfTrue="1" operator="equal">
      <formula>0</formula>
    </cfRule>
  </conditionalFormatting>
  <conditionalFormatting sqref="F57">
    <cfRule type="cellIs" dxfId="15180" priority="1384" stopIfTrue="1" operator="equal">
      <formula>0</formula>
    </cfRule>
  </conditionalFormatting>
  <conditionalFormatting sqref="F57">
    <cfRule type="cellIs" dxfId="15179" priority="1383" stopIfTrue="1" operator="equal">
      <formula>0</formula>
    </cfRule>
  </conditionalFormatting>
  <conditionalFormatting sqref="F57">
    <cfRule type="cellIs" dxfId="15178" priority="1382" stopIfTrue="1" operator="equal">
      <formula>0</formula>
    </cfRule>
  </conditionalFormatting>
  <conditionalFormatting sqref="F57">
    <cfRule type="cellIs" dxfId="15177" priority="1381" stopIfTrue="1" operator="equal">
      <formula>0</formula>
    </cfRule>
  </conditionalFormatting>
  <conditionalFormatting sqref="F57">
    <cfRule type="cellIs" dxfId="15176" priority="1380" stopIfTrue="1" operator="equal">
      <formula>0</formula>
    </cfRule>
  </conditionalFormatting>
  <conditionalFormatting sqref="F57">
    <cfRule type="cellIs" dxfId="15175" priority="1379" stopIfTrue="1" operator="equal">
      <formula>0</formula>
    </cfRule>
  </conditionalFormatting>
  <conditionalFormatting sqref="F57">
    <cfRule type="cellIs" dxfId="15174" priority="1378" stopIfTrue="1" operator="equal">
      <formula>0</formula>
    </cfRule>
  </conditionalFormatting>
  <conditionalFormatting sqref="F57">
    <cfRule type="cellIs" dxfId="15173" priority="1377" stopIfTrue="1" operator="equal">
      <formula>0</formula>
    </cfRule>
  </conditionalFormatting>
  <conditionalFormatting sqref="F57">
    <cfRule type="cellIs" dxfId="15172" priority="1376" stopIfTrue="1" operator="equal">
      <formula>0</formula>
    </cfRule>
  </conditionalFormatting>
  <conditionalFormatting sqref="F57">
    <cfRule type="cellIs" dxfId="15171" priority="1375" stopIfTrue="1" operator="equal">
      <formula>0</formula>
    </cfRule>
  </conditionalFormatting>
  <conditionalFormatting sqref="F57">
    <cfRule type="cellIs" dxfId="15170" priority="1374" stopIfTrue="1" operator="equal">
      <formula>0</formula>
    </cfRule>
  </conditionalFormatting>
  <conditionalFormatting sqref="F57">
    <cfRule type="cellIs" dxfId="15169" priority="1373" stopIfTrue="1" operator="equal">
      <formula>0</formula>
    </cfRule>
  </conditionalFormatting>
  <conditionalFormatting sqref="F57">
    <cfRule type="cellIs" dxfId="15168" priority="1372" stopIfTrue="1" operator="equal">
      <formula>0</formula>
    </cfRule>
  </conditionalFormatting>
  <conditionalFormatting sqref="F57">
    <cfRule type="cellIs" dxfId="15167" priority="1371" stopIfTrue="1" operator="equal">
      <formula>0</formula>
    </cfRule>
  </conditionalFormatting>
  <conditionalFormatting sqref="F57">
    <cfRule type="cellIs" dxfId="15166" priority="1370" stopIfTrue="1" operator="equal">
      <formula>0</formula>
    </cfRule>
  </conditionalFormatting>
  <conditionalFormatting sqref="F57">
    <cfRule type="cellIs" dxfId="15165" priority="1369" stopIfTrue="1" operator="equal">
      <formula>0</formula>
    </cfRule>
  </conditionalFormatting>
  <conditionalFormatting sqref="F57">
    <cfRule type="cellIs" dxfId="15164" priority="1368" stopIfTrue="1" operator="equal">
      <formula>0</formula>
    </cfRule>
  </conditionalFormatting>
  <conditionalFormatting sqref="F57">
    <cfRule type="cellIs" dxfId="15163" priority="1367" stopIfTrue="1" operator="equal">
      <formula>0</formula>
    </cfRule>
  </conditionalFormatting>
  <conditionalFormatting sqref="F57">
    <cfRule type="cellIs" dxfId="15162" priority="1366" stopIfTrue="1" operator="equal">
      <formula>0</formula>
    </cfRule>
  </conditionalFormatting>
  <conditionalFormatting sqref="F57">
    <cfRule type="cellIs" dxfId="15161" priority="1365" stopIfTrue="1" operator="equal">
      <formula>0</formula>
    </cfRule>
  </conditionalFormatting>
  <conditionalFormatting sqref="F57">
    <cfRule type="cellIs" dxfId="15160" priority="1364" stopIfTrue="1" operator="equal">
      <formula>0</formula>
    </cfRule>
  </conditionalFormatting>
  <conditionalFormatting sqref="F57">
    <cfRule type="cellIs" dxfId="15159" priority="1363" stopIfTrue="1" operator="equal">
      <formula>0</formula>
    </cfRule>
  </conditionalFormatting>
  <conditionalFormatting sqref="F57">
    <cfRule type="cellIs" dxfId="15158" priority="1362" stopIfTrue="1" operator="equal">
      <formula>0</formula>
    </cfRule>
  </conditionalFormatting>
  <conditionalFormatting sqref="F57">
    <cfRule type="cellIs" dxfId="15157" priority="1361" stopIfTrue="1" operator="equal">
      <formula>0</formula>
    </cfRule>
  </conditionalFormatting>
  <conditionalFormatting sqref="F57">
    <cfRule type="cellIs" dxfId="15156" priority="1360" stopIfTrue="1" operator="equal">
      <formula>0</formula>
    </cfRule>
  </conditionalFormatting>
  <conditionalFormatting sqref="F57">
    <cfRule type="cellIs" dxfId="15155" priority="1359" stopIfTrue="1" operator="equal">
      <formula>0</formula>
    </cfRule>
  </conditionalFormatting>
  <conditionalFormatting sqref="F57">
    <cfRule type="cellIs" dxfId="15154" priority="1358" stopIfTrue="1" operator="equal">
      <formula>0</formula>
    </cfRule>
  </conditionalFormatting>
  <conditionalFormatting sqref="F57">
    <cfRule type="cellIs" dxfId="15153" priority="1357" stopIfTrue="1" operator="equal">
      <formula>0</formula>
    </cfRule>
  </conditionalFormatting>
  <conditionalFormatting sqref="F57">
    <cfRule type="cellIs" dxfId="15152" priority="1356" stopIfTrue="1" operator="equal">
      <formula>0</formula>
    </cfRule>
  </conditionalFormatting>
  <conditionalFormatting sqref="F57">
    <cfRule type="cellIs" dxfId="15151" priority="1355" stopIfTrue="1" operator="equal">
      <formula>0</formula>
    </cfRule>
  </conditionalFormatting>
  <conditionalFormatting sqref="F57">
    <cfRule type="cellIs" dxfId="15150" priority="1354" stopIfTrue="1" operator="equal">
      <formula>0</formula>
    </cfRule>
  </conditionalFormatting>
  <conditionalFormatting sqref="F57">
    <cfRule type="cellIs" dxfId="15149" priority="1353" stopIfTrue="1" operator="equal">
      <formula>0</formula>
    </cfRule>
  </conditionalFormatting>
  <conditionalFormatting sqref="F57">
    <cfRule type="cellIs" dxfId="15148" priority="1352" stopIfTrue="1" operator="equal">
      <formula>0</formula>
    </cfRule>
  </conditionalFormatting>
  <conditionalFormatting sqref="F57">
    <cfRule type="cellIs" dxfId="15147" priority="1351" stopIfTrue="1" operator="equal">
      <formula>0</formula>
    </cfRule>
  </conditionalFormatting>
  <conditionalFormatting sqref="F57">
    <cfRule type="cellIs" dxfId="15146" priority="1350" stopIfTrue="1" operator="equal">
      <formula>0</formula>
    </cfRule>
  </conditionalFormatting>
  <conditionalFormatting sqref="F57">
    <cfRule type="cellIs" dxfId="15145" priority="1349" stopIfTrue="1" operator="equal">
      <formula>0</formula>
    </cfRule>
  </conditionalFormatting>
  <conditionalFormatting sqref="F57">
    <cfRule type="cellIs" dxfId="15144" priority="1348" stopIfTrue="1" operator="equal">
      <formula>0</formula>
    </cfRule>
  </conditionalFormatting>
  <conditionalFormatting sqref="F57">
    <cfRule type="cellIs" dxfId="15143" priority="1347" stopIfTrue="1" operator="equal">
      <formula>0</formula>
    </cfRule>
  </conditionalFormatting>
  <conditionalFormatting sqref="F57">
    <cfRule type="cellIs" dxfId="15142" priority="1346" stopIfTrue="1" operator="equal">
      <formula>0</formula>
    </cfRule>
  </conditionalFormatting>
  <conditionalFormatting sqref="F57">
    <cfRule type="cellIs" dxfId="15141" priority="1345" stopIfTrue="1" operator="equal">
      <formula>0</formula>
    </cfRule>
  </conditionalFormatting>
  <conditionalFormatting sqref="F57">
    <cfRule type="cellIs" dxfId="15140" priority="1344" stopIfTrue="1" operator="equal">
      <formula>0</formula>
    </cfRule>
  </conditionalFormatting>
  <conditionalFormatting sqref="F57">
    <cfRule type="cellIs" dxfId="15139" priority="1343" stopIfTrue="1" operator="equal">
      <formula>0</formula>
    </cfRule>
  </conditionalFormatting>
  <conditionalFormatting sqref="F57">
    <cfRule type="cellIs" dxfId="15138" priority="1342" stopIfTrue="1" operator="equal">
      <formula>0</formula>
    </cfRule>
  </conditionalFormatting>
  <conditionalFormatting sqref="G65:AJ66">
    <cfRule type="cellIs" dxfId="15137" priority="775" operator="lessThan">
      <formula>7</formula>
    </cfRule>
    <cfRule type="cellIs" dxfId="15136" priority="776" operator="greaterThan">
      <formula>7</formula>
    </cfRule>
  </conditionalFormatting>
  <conditionalFormatting sqref="G67:AJ67">
    <cfRule type="cellIs" dxfId="15135" priority="773" operator="lessThan">
      <formula>5</formula>
    </cfRule>
    <cfRule type="cellIs" dxfId="15134" priority="774" operator="greaterThan">
      <formula>5</formula>
    </cfRule>
  </conditionalFormatting>
  <conditionalFormatting sqref="G43:N43">
    <cfRule type="containsText" dxfId="15133" priority="762" operator="containsText" text="21">
      <formula>NOT(ISERROR(SEARCH("21",G43)))</formula>
    </cfRule>
    <cfRule type="cellIs" dxfId="15132" priority="763" operator="equal">
      <formula>"F"</formula>
    </cfRule>
    <cfRule type="containsText" dxfId="15131" priority="764" operator="containsText" text="CA">
      <formula>NOT(ISERROR(SEARCH("CA",G43)))</formula>
    </cfRule>
    <cfRule type="cellIs" dxfId="15130" priority="765" operator="equal">
      <formula>"LD"</formula>
    </cfRule>
    <cfRule type="containsText" dxfId="15129" priority="766" operator="containsText" text="V">
      <formula>NOT(ISERROR(SEARCH("V",G43)))</formula>
    </cfRule>
    <cfRule type="containsText" dxfId="15128" priority="767" operator="containsText" text="P">
      <formula>NOT(ISERROR(SEARCH("P",G43)))</formula>
    </cfRule>
    <cfRule type="cellIs" dxfId="15127" priority="768" operator="equal">
      <formula>"LL"</formula>
    </cfRule>
    <cfRule type="cellIs" dxfId="15126" priority="769" operator="equal">
      <formula>"AT"</formula>
    </cfRule>
    <cfRule type="containsText" dxfId="15125" priority="770" operator="containsText" text="B">
      <formula>NOT(ISERROR(SEARCH("B",G43)))</formula>
    </cfRule>
    <cfRule type="cellIs" dxfId="15124" priority="771" operator="equal">
      <formula>"L"</formula>
    </cfRule>
    <cfRule type="containsText" dxfId="15123" priority="772" operator="containsText" text="N">
      <formula>NOT(ISERROR(SEARCH("N",G43)))</formula>
    </cfRule>
  </conditionalFormatting>
  <conditionalFormatting sqref="O43:U43">
    <cfRule type="containsText" dxfId="15122" priority="751" operator="containsText" text="21">
      <formula>NOT(ISERROR(SEARCH("21",O43)))</formula>
    </cfRule>
    <cfRule type="cellIs" dxfId="15121" priority="752" operator="equal">
      <formula>"F"</formula>
    </cfRule>
    <cfRule type="containsText" dxfId="15120" priority="753" operator="containsText" text="CA">
      <formula>NOT(ISERROR(SEARCH("CA",O43)))</formula>
    </cfRule>
    <cfRule type="cellIs" dxfId="15119" priority="754" operator="equal">
      <formula>"LD"</formula>
    </cfRule>
    <cfRule type="containsText" dxfId="15118" priority="755" operator="containsText" text="V">
      <formula>NOT(ISERROR(SEARCH("V",O43)))</formula>
    </cfRule>
    <cfRule type="containsText" dxfId="15117" priority="756" operator="containsText" text="P">
      <formula>NOT(ISERROR(SEARCH("P",O43)))</formula>
    </cfRule>
    <cfRule type="cellIs" dxfId="15116" priority="757" operator="equal">
      <formula>"LL"</formula>
    </cfRule>
    <cfRule type="cellIs" dxfId="15115" priority="758" operator="equal">
      <formula>"AT"</formula>
    </cfRule>
    <cfRule type="containsText" dxfId="15114" priority="759" operator="containsText" text="B">
      <formula>NOT(ISERROR(SEARCH("B",O43)))</formula>
    </cfRule>
    <cfRule type="cellIs" dxfId="15113" priority="760" operator="equal">
      <formula>"L"</formula>
    </cfRule>
    <cfRule type="containsText" dxfId="15112" priority="761" operator="containsText" text="N">
      <formula>NOT(ISERROR(SEARCH("N",O43)))</formula>
    </cfRule>
  </conditionalFormatting>
  <conditionalFormatting sqref="V43:AB43">
    <cfRule type="containsText" dxfId="15111" priority="740" operator="containsText" text="21">
      <formula>NOT(ISERROR(SEARCH("21",V43)))</formula>
    </cfRule>
    <cfRule type="cellIs" dxfId="15110" priority="741" operator="equal">
      <formula>"F"</formula>
    </cfRule>
    <cfRule type="containsText" dxfId="15109" priority="742" operator="containsText" text="CA">
      <formula>NOT(ISERROR(SEARCH("CA",V43)))</formula>
    </cfRule>
    <cfRule type="cellIs" dxfId="15108" priority="743" operator="equal">
      <formula>"LD"</formula>
    </cfRule>
    <cfRule type="containsText" dxfId="15107" priority="744" operator="containsText" text="V">
      <formula>NOT(ISERROR(SEARCH("V",V43)))</formula>
    </cfRule>
    <cfRule type="containsText" dxfId="15106" priority="745" operator="containsText" text="P">
      <formula>NOT(ISERROR(SEARCH("P",V43)))</formula>
    </cfRule>
    <cfRule type="cellIs" dxfId="15105" priority="746" operator="equal">
      <formula>"LL"</formula>
    </cfRule>
    <cfRule type="cellIs" dxfId="15104" priority="747" operator="equal">
      <formula>"AT"</formula>
    </cfRule>
    <cfRule type="containsText" dxfId="15103" priority="748" operator="containsText" text="B">
      <formula>NOT(ISERROR(SEARCH("B",V43)))</formula>
    </cfRule>
    <cfRule type="cellIs" dxfId="15102" priority="749" operator="equal">
      <formula>"L"</formula>
    </cfRule>
    <cfRule type="containsText" dxfId="15101" priority="750" operator="containsText" text="N">
      <formula>NOT(ISERROR(SEARCH("N",V43)))</formula>
    </cfRule>
  </conditionalFormatting>
  <conditionalFormatting sqref="AC43:AJ43 AI44:AJ44">
    <cfRule type="containsText" dxfId="15100" priority="729" operator="containsText" text="21">
      <formula>NOT(ISERROR(SEARCH("21",AC43)))</formula>
    </cfRule>
    <cfRule type="cellIs" dxfId="15099" priority="730" operator="equal">
      <formula>"F"</formula>
    </cfRule>
    <cfRule type="containsText" dxfId="15098" priority="731" operator="containsText" text="CA">
      <formula>NOT(ISERROR(SEARCH("CA",AC43)))</formula>
    </cfRule>
    <cfRule type="cellIs" dxfId="15097" priority="732" operator="equal">
      <formula>"LD"</formula>
    </cfRule>
    <cfRule type="containsText" dxfId="15096" priority="733" operator="containsText" text="V">
      <formula>NOT(ISERROR(SEARCH("V",AC43)))</formula>
    </cfRule>
    <cfRule type="containsText" dxfId="15095" priority="734" operator="containsText" text="P">
      <formula>NOT(ISERROR(SEARCH("P",AC43)))</formula>
    </cfRule>
    <cfRule type="cellIs" dxfId="15094" priority="735" operator="equal">
      <formula>"LL"</formula>
    </cfRule>
    <cfRule type="cellIs" dxfId="15093" priority="736" operator="equal">
      <formula>"AT"</formula>
    </cfRule>
    <cfRule type="containsText" dxfId="15092" priority="737" operator="containsText" text="B">
      <formula>NOT(ISERROR(SEARCH("B",AC43)))</formula>
    </cfRule>
    <cfRule type="cellIs" dxfId="15091" priority="738" operator="equal">
      <formula>"L"</formula>
    </cfRule>
    <cfRule type="containsText" dxfId="15090" priority="739" operator="containsText" text="N">
      <formula>NOT(ISERROR(SEARCH("N",AC43)))</formula>
    </cfRule>
  </conditionalFormatting>
  <conditionalFormatting sqref="G38:AJ38">
    <cfRule type="containsText" dxfId="14989" priority="493" operator="containsText" text="21">
      <formula>NOT(ISERROR(SEARCH("21",G38)))</formula>
    </cfRule>
    <cfRule type="cellIs" dxfId="14988" priority="494" operator="equal">
      <formula>"F"</formula>
    </cfRule>
    <cfRule type="containsText" dxfId="14987" priority="495" operator="containsText" text="CA">
      <formula>NOT(ISERROR(SEARCH("CA",G38)))</formula>
    </cfRule>
    <cfRule type="cellIs" dxfId="14986" priority="496" operator="equal">
      <formula>"LD"</formula>
    </cfRule>
    <cfRule type="containsText" dxfId="14985" priority="497" operator="containsText" text="V">
      <formula>NOT(ISERROR(SEARCH("V",G38)))</formula>
    </cfRule>
    <cfRule type="containsText" dxfId="14984" priority="498" operator="containsText" text="P">
      <formula>NOT(ISERROR(SEARCH("P",G38)))</formula>
    </cfRule>
    <cfRule type="cellIs" dxfId="14983" priority="499" operator="equal">
      <formula>"LL"</formula>
    </cfRule>
    <cfRule type="cellIs" dxfId="14982" priority="500" operator="equal">
      <formula>"AT"</formula>
    </cfRule>
    <cfRule type="containsText" dxfId="14981" priority="501" operator="containsText" text="B">
      <formula>NOT(ISERROR(SEARCH("B",G38)))</formula>
    </cfRule>
    <cfRule type="cellIs" dxfId="14980" priority="502" operator="equal">
      <formula>"L"</formula>
    </cfRule>
    <cfRule type="containsText" dxfId="14979" priority="503" operator="containsText" text="N">
      <formula>NOT(ISERROR(SEARCH("N",G38)))</formula>
    </cfRule>
  </conditionalFormatting>
  <conditionalFormatting sqref="G38:AJ38">
    <cfRule type="containsText" dxfId="14978" priority="482" operator="containsText" text="21">
      <formula>NOT(ISERROR(SEARCH("21",G38)))</formula>
    </cfRule>
    <cfRule type="cellIs" dxfId="14977" priority="483" operator="equal">
      <formula>"F"</formula>
    </cfRule>
    <cfRule type="containsText" dxfId="14976" priority="484" operator="containsText" text="CA">
      <formula>NOT(ISERROR(SEARCH("CA",G38)))</formula>
    </cfRule>
    <cfRule type="cellIs" dxfId="14975" priority="485" operator="equal">
      <formula>"LD"</formula>
    </cfRule>
    <cfRule type="containsText" dxfId="14974" priority="486" operator="containsText" text="V">
      <formula>NOT(ISERROR(SEARCH("V",G38)))</formula>
    </cfRule>
    <cfRule type="containsText" dxfId="14973" priority="487" operator="containsText" text="P">
      <formula>NOT(ISERROR(SEARCH("P",G38)))</formula>
    </cfRule>
    <cfRule type="cellIs" dxfId="14972" priority="488" operator="equal">
      <formula>"LL"</formula>
    </cfRule>
    <cfRule type="cellIs" dxfId="14971" priority="489" operator="equal">
      <formula>"AT"</formula>
    </cfRule>
    <cfRule type="containsText" dxfId="14970" priority="490" operator="containsText" text="B">
      <formula>NOT(ISERROR(SEARCH("B",G38)))</formula>
    </cfRule>
    <cfRule type="cellIs" dxfId="14969" priority="491" operator="equal">
      <formula>"L"</formula>
    </cfRule>
    <cfRule type="containsText" dxfId="14968" priority="492" operator="containsText" text="N">
      <formula>NOT(ISERROR(SEARCH("N",G38)))</formula>
    </cfRule>
  </conditionalFormatting>
  <conditionalFormatting sqref="G38:AJ38">
    <cfRule type="containsText" dxfId="14967" priority="471" operator="containsText" text="21">
      <formula>NOT(ISERROR(SEARCH("21",G38)))</formula>
    </cfRule>
    <cfRule type="cellIs" dxfId="14966" priority="472" operator="equal">
      <formula>"F"</formula>
    </cfRule>
    <cfRule type="containsText" dxfId="14965" priority="473" operator="containsText" text="CA">
      <formula>NOT(ISERROR(SEARCH("CA",G38)))</formula>
    </cfRule>
    <cfRule type="cellIs" dxfId="14964" priority="474" operator="equal">
      <formula>"LD"</formula>
    </cfRule>
    <cfRule type="containsText" dxfId="14963" priority="475" operator="containsText" text="V">
      <formula>NOT(ISERROR(SEARCH("V",G38)))</formula>
    </cfRule>
    <cfRule type="containsText" dxfId="14962" priority="476" operator="containsText" text="P">
      <formula>NOT(ISERROR(SEARCH("P",G38)))</formula>
    </cfRule>
    <cfRule type="cellIs" dxfId="14961" priority="477" operator="equal">
      <formula>"LL"</formula>
    </cfRule>
    <cfRule type="cellIs" dxfId="14960" priority="478" operator="equal">
      <formula>"AT"</formula>
    </cfRule>
    <cfRule type="containsText" dxfId="14959" priority="479" operator="containsText" text="B">
      <formula>NOT(ISERROR(SEARCH("B",G38)))</formula>
    </cfRule>
    <cfRule type="cellIs" dxfId="14958" priority="480" operator="equal">
      <formula>"L"</formula>
    </cfRule>
    <cfRule type="containsText" dxfId="14957" priority="481" operator="containsText" text="N">
      <formula>NOT(ISERROR(SEARCH("N",G38)))</formula>
    </cfRule>
  </conditionalFormatting>
  <conditionalFormatting sqref="G38:AJ38">
    <cfRule type="containsText" dxfId="14956" priority="460" operator="containsText" text="21">
      <formula>NOT(ISERROR(SEARCH("21",G38)))</formula>
    </cfRule>
    <cfRule type="cellIs" dxfId="14955" priority="461" operator="equal">
      <formula>"F"</formula>
    </cfRule>
    <cfRule type="containsText" dxfId="14954" priority="462" operator="containsText" text="CA">
      <formula>NOT(ISERROR(SEARCH("CA",G38)))</formula>
    </cfRule>
    <cfRule type="cellIs" dxfId="14953" priority="463" operator="equal">
      <formula>"LD"</formula>
    </cfRule>
    <cfRule type="containsText" dxfId="14952" priority="464" operator="containsText" text="V">
      <formula>NOT(ISERROR(SEARCH("V",G38)))</formula>
    </cfRule>
    <cfRule type="containsText" dxfId="14951" priority="465" operator="containsText" text="P">
      <formula>NOT(ISERROR(SEARCH("P",G38)))</formula>
    </cfRule>
    <cfRule type="cellIs" dxfId="14950" priority="466" operator="equal">
      <formula>"LL"</formula>
    </cfRule>
    <cfRule type="cellIs" dxfId="14949" priority="467" operator="equal">
      <formula>"AT"</formula>
    </cfRule>
    <cfRule type="containsText" dxfId="14948" priority="468" operator="containsText" text="B">
      <formula>NOT(ISERROR(SEARCH("B",G38)))</formula>
    </cfRule>
    <cfRule type="cellIs" dxfId="14947" priority="469" operator="equal">
      <formula>"L"</formula>
    </cfRule>
    <cfRule type="containsText" dxfId="14946" priority="470" operator="containsText" text="N">
      <formula>NOT(ISERROR(SEARCH("N",G38)))</formula>
    </cfRule>
  </conditionalFormatting>
  <conditionalFormatting sqref="N45:AF45 G45:I45 AH45:AJ45">
    <cfRule type="containsText" dxfId="14945" priority="349" operator="containsText" text="21">
      <formula>NOT(ISERROR(SEARCH("21",G45)))</formula>
    </cfRule>
    <cfRule type="cellIs" dxfId="14944" priority="350" operator="equal">
      <formula>"F"</formula>
    </cfRule>
    <cfRule type="containsText" dxfId="14943" priority="351" operator="containsText" text="CA">
      <formula>NOT(ISERROR(SEARCH("CA",G45)))</formula>
    </cfRule>
    <cfRule type="cellIs" dxfId="14942" priority="352" operator="equal">
      <formula>"LD"</formula>
    </cfRule>
    <cfRule type="containsText" dxfId="14941" priority="353" operator="containsText" text="V">
      <formula>NOT(ISERROR(SEARCH("V",G45)))</formula>
    </cfRule>
    <cfRule type="containsText" dxfId="14940" priority="354" operator="containsText" text="P">
      <formula>NOT(ISERROR(SEARCH("P",G45)))</formula>
    </cfRule>
    <cfRule type="cellIs" dxfId="14939" priority="355" operator="equal">
      <formula>"LL"</formula>
    </cfRule>
    <cfRule type="cellIs" dxfId="14938" priority="356" operator="equal">
      <formula>"AT"</formula>
    </cfRule>
    <cfRule type="containsText" dxfId="14937" priority="357" operator="containsText" text="B">
      <formula>NOT(ISERROR(SEARCH("B",G45)))</formula>
    </cfRule>
    <cfRule type="cellIs" dxfId="14936" priority="358" operator="equal">
      <formula>"L"</formula>
    </cfRule>
    <cfRule type="containsText" dxfId="14935" priority="359" operator="containsText" text="N">
      <formula>NOT(ISERROR(SEARCH("N",G45)))</formula>
    </cfRule>
  </conditionalFormatting>
  <conditionalFormatting sqref="AG45">
    <cfRule type="containsText" dxfId="14934" priority="338" operator="containsText" text="21">
      <formula>NOT(ISERROR(SEARCH("21",AG45)))</formula>
    </cfRule>
    <cfRule type="cellIs" dxfId="14933" priority="339" operator="equal">
      <formula>"F"</formula>
    </cfRule>
    <cfRule type="containsText" dxfId="14932" priority="340" operator="containsText" text="CA">
      <formula>NOT(ISERROR(SEARCH("CA",AG45)))</formula>
    </cfRule>
    <cfRule type="cellIs" dxfId="14931" priority="341" operator="equal">
      <formula>"LD"</formula>
    </cfRule>
    <cfRule type="containsText" dxfId="14930" priority="342" operator="containsText" text="V">
      <formula>NOT(ISERROR(SEARCH("V",AG45)))</formula>
    </cfRule>
    <cfRule type="containsText" dxfId="14929" priority="343" operator="containsText" text="P">
      <formula>NOT(ISERROR(SEARCH("P",AG45)))</formula>
    </cfRule>
    <cfRule type="cellIs" dxfId="14928" priority="344" operator="equal">
      <formula>"LL"</formula>
    </cfRule>
    <cfRule type="cellIs" dxfId="14927" priority="345" operator="equal">
      <formula>"AT"</formula>
    </cfRule>
    <cfRule type="containsText" dxfId="14926" priority="346" operator="containsText" text="B">
      <formula>NOT(ISERROR(SEARCH("B",AG45)))</formula>
    </cfRule>
    <cfRule type="cellIs" dxfId="14925" priority="347" operator="equal">
      <formula>"L"</formula>
    </cfRule>
    <cfRule type="containsText" dxfId="14924" priority="348" operator="containsText" text="N">
      <formula>NOT(ISERROR(SEARCH("N",AG45)))</formula>
    </cfRule>
  </conditionalFormatting>
  <conditionalFormatting sqref="AG45">
    <cfRule type="containsText" dxfId="14923" priority="327" operator="containsText" text="21">
      <formula>NOT(ISERROR(SEARCH("21",AG45)))</formula>
    </cfRule>
    <cfRule type="cellIs" dxfId="14922" priority="328" operator="equal">
      <formula>"F"</formula>
    </cfRule>
    <cfRule type="containsText" dxfId="14921" priority="329" operator="containsText" text="CA">
      <formula>NOT(ISERROR(SEARCH("CA",AG45)))</formula>
    </cfRule>
    <cfRule type="cellIs" dxfId="14920" priority="330" operator="equal">
      <formula>"LD"</formula>
    </cfRule>
    <cfRule type="containsText" dxfId="14919" priority="331" operator="containsText" text="V">
      <formula>NOT(ISERROR(SEARCH("V",AG45)))</formula>
    </cfRule>
    <cfRule type="containsText" dxfId="14918" priority="332" operator="containsText" text="P">
      <formula>NOT(ISERROR(SEARCH("P",AG45)))</formula>
    </cfRule>
    <cfRule type="cellIs" dxfId="14917" priority="333" operator="equal">
      <formula>"LL"</formula>
    </cfRule>
    <cfRule type="cellIs" dxfId="14916" priority="334" operator="equal">
      <formula>"AT"</formula>
    </cfRule>
    <cfRule type="containsText" dxfId="14915" priority="335" operator="containsText" text="B">
      <formula>NOT(ISERROR(SEARCH("B",AG45)))</formula>
    </cfRule>
    <cfRule type="cellIs" dxfId="14914" priority="336" operator="equal">
      <formula>"L"</formula>
    </cfRule>
    <cfRule type="containsText" dxfId="14913" priority="337" operator="containsText" text="N">
      <formula>NOT(ISERROR(SEARCH("N",AG45)))</formula>
    </cfRule>
  </conditionalFormatting>
  <conditionalFormatting sqref="J45">
    <cfRule type="containsText" dxfId="14912" priority="316" operator="containsText" text="21">
      <formula>NOT(ISERROR(SEARCH("21",J45)))</formula>
    </cfRule>
    <cfRule type="cellIs" dxfId="14911" priority="317" operator="equal">
      <formula>"F"</formula>
    </cfRule>
    <cfRule type="containsText" dxfId="14910" priority="318" operator="containsText" text="CA">
      <formula>NOT(ISERROR(SEARCH("CA",J45)))</formula>
    </cfRule>
    <cfRule type="cellIs" dxfId="14909" priority="319" operator="equal">
      <formula>"LD"</formula>
    </cfRule>
    <cfRule type="containsText" dxfId="14908" priority="320" operator="containsText" text="V">
      <formula>NOT(ISERROR(SEARCH("V",J45)))</formula>
    </cfRule>
    <cfRule type="containsText" dxfId="14907" priority="321" operator="containsText" text="P">
      <formula>NOT(ISERROR(SEARCH("P",J45)))</formula>
    </cfRule>
    <cfRule type="cellIs" dxfId="14906" priority="322" operator="equal">
      <formula>"LL"</formula>
    </cfRule>
    <cfRule type="cellIs" dxfId="14905" priority="323" operator="equal">
      <formula>"AT"</formula>
    </cfRule>
    <cfRule type="containsText" dxfId="14904" priority="324" operator="containsText" text="B">
      <formula>NOT(ISERROR(SEARCH("B",J45)))</formula>
    </cfRule>
    <cfRule type="cellIs" dxfId="14903" priority="325" operator="equal">
      <formula>"L"</formula>
    </cfRule>
    <cfRule type="containsText" dxfId="14902" priority="326" operator="containsText" text="N">
      <formula>NOT(ISERROR(SEARCH("N",J45)))</formula>
    </cfRule>
  </conditionalFormatting>
  <conditionalFormatting sqref="J45">
    <cfRule type="containsText" dxfId="14901" priority="305" operator="containsText" text="21">
      <formula>NOT(ISERROR(SEARCH("21",J45)))</formula>
    </cfRule>
    <cfRule type="cellIs" dxfId="14900" priority="306" operator="equal">
      <formula>"F"</formula>
    </cfRule>
    <cfRule type="containsText" dxfId="14899" priority="307" operator="containsText" text="CA">
      <formula>NOT(ISERROR(SEARCH("CA",J45)))</formula>
    </cfRule>
    <cfRule type="cellIs" dxfId="14898" priority="308" operator="equal">
      <formula>"LD"</formula>
    </cfRule>
    <cfRule type="containsText" dxfId="14897" priority="309" operator="containsText" text="V">
      <formula>NOT(ISERROR(SEARCH("V",J45)))</formula>
    </cfRule>
    <cfRule type="containsText" dxfId="14896" priority="310" operator="containsText" text="P">
      <formula>NOT(ISERROR(SEARCH("P",J45)))</formula>
    </cfRule>
    <cfRule type="cellIs" dxfId="14895" priority="311" operator="equal">
      <formula>"LL"</formula>
    </cfRule>
    <cfRule type="cellIs" dxfId="14894" priority="312" operator="equal">
      <formula>"AT"</formula>
    </cfRule>
    <cfRule type="containsText" dxfId="14893" priority="313" operator="containsText" text="B">
      <formula>NOT(ISERROR(SEARCH("B",J45)))</formula>
    </cfRule>
    <cfRule type="cellIs" dxfId="14892" priority="314" operator="equal">
      <formula>"L"</formula>
    </cfRule>
    <cfRule type="containsText" dxfId="14891" priority="315" operator="containsText" text="N">
      <formula>NOT(ISERROR(SEARCH("N",J45)))</formula>
    </cfRule>
  </conditionalFormatting>
  <conditionalFormatting sqref="AE47">
    <cfRule type="containsText" dxfId="14890" priority="294" operator="containsText" text="21">
      <formula>NOT(ISERROR(SEARCH("21",AE47)))</formula>
    </cfRule>
    <cfRule type="cellIs" dxfId="14889" priority="295" operator="equal">
      <formula>"F"</formula>
    </cfRule>
    <cfRule type="containsText" dxfId="14888" priority="296" operator="containsText" text="CA">
      <formula>NOT(ISERROR(SEARCH("CA",AE47)))</formula>
    </cfRule>
    <cfRule type="cellIs" dxfId="14887" priority="297" operator="equal">
      <formula>"LD"</formula>
    </cfRule>
    <cfRule type="containsText" dxfId="14886" priority="298" operator="containsText" text="V">
      <formula>NOT(ISERROR(SEARCH("V",AE47)))</formula>
    </cfRule>
    <cfRule type="containsText" dxfId="14885" priority="299" operator="containsText" text="P">
      <formula>NOT(ISERROR(SEARCH("P",AE47)))</formula>
    </cfRule>
    <cfRule type="cellIs" dxfId="14884" priority="300" operator="equal">
      <formula>"LL"</formula>
    </cfRule>
    <cfRule type="cellIs" dxfId="14883" priority="301" operator="equal">
      <formula>"AT"</formula>
    </cfRule>
    <cfRule type="containsText" dxfId="14882" priority="302" operator="containsText" text="B">
      <formula>NOT(ISERROR(SEARCH("B",AE47)))</formula>
    </cfRule>
    <cfRule type="cellIs" dxfId="14881" priority="303" operator="equal">
      <formula>"L"</formula>
    </cfRule>
    <cfRule type="containsText" dxfId="14880" priority="304" operator="containsText" text="N">
      <formula>NOT(ISERROR(SEARCH("N",AE47)))</formula>
    </cfRule>
  </conditionalFormatting>
  <conditionalFormatting sqref="AE47">
    <cfRule type="containsText" dxfId="14879" priority="283" operator="containsText" text="21">
      <formula>NOT(ISERROR(SEARCH("21",AE47)))</formula>
    </cfRule>
    <cfRule type="cellIs" dxfId="14878" priority="284" operator="equal">
      <formula>"F"</formula>
    </cfRule>
    <cfRule type="containsText" dxfId="14877" priority="285" operator="containsText" text="CA">
      <formula>NOT(ISERROR(SEARCH("CA",AE47)))</formula>
    </cfRule>
    <cfRule type="cellIs" dxfId="14876" priority="286" operator="equal">
      <formula>"LD"</formula>
    </cfRule>
    <cfRule type="containsText" dxfId="14875" priority="287" operator="containsText" text="V">
      <formula>NOT(ISERROR(SEARCH("V",AE47)))</formula>
    </cfRule>
    <cfRule type="containsText" dxfId="14874" priority="288" operator="containsText" text="P">
      <formula>NOT(ISERROR(SEARCH("P",AE47)))</formula>
    </cfRule>
    <cfRule type="cellIs" dxfId="14873" priority="289" operator="equal">
      <formula>"LL"</formula>
    </cfRule>
    <cfRule type="cellIs" dxfId="14872" priority="290" operator="equal">
      <formula>"AT"</formula>
    </cfRule>
    <cfRule type="containsText" dxfId="14871" priority="291" operator="containsText" text="B">
      <formula>NOT(ISERROR(SEARCH("B",AE47)))</formula>
    </cfRule>
    <cfRule type="cellIs" dxfId="14870" priority="292" operator="equal">
      <formula>"L"</formula>
    </cfRule>
    <cfRule type="containsText" dxfId="14869" priority="293" operator="containsText" text="N">
      <formula>NOT(ISERROR(SEARCH("N",AE47)))</formula>
    </cfRule>
  </conditionalFormatting>
  <conditionalFormatting sqref="Y47">
    <cfRule type="containsText" dxfId="14868" priority="272" operator="containsText" text="21">
      <formula>NOT(ISERROR(SEARCH("21",Y47)))</formula>
    </cfRule>
    <cfRule type="cellIs" dxfId="14867" priority="273" operator="equal">
      <formula>"F"</formula>
    </cfRule>
    <cfRule type="containsText" dxfId="14866" priority="274" operator="containsText" text="CA">
      <formula>NOT(ISERROR(SEARCH("CA",Y47)))</formula>
    </cfRule>
    <cfRule type="cellIs" dxfId="14865" priority="275" operator="equal">
      <formula>"LD"</formula>
    </cfRule>
    <cfRule type="containsText" dxfId="14864" priority="276" operator="containsText" text="V">
      <formula>NOT(ISERROR(SEARCH("V",Y47)))</formula>
    </cfRule>
    <cfRule type="containsText" dxfId="14863" priority="277" operator="containsText" text="P">
      <formula>NOT(ISERROR(SEARCH("P",Y47)))</formula>
    </cfRule>
    <cfRule type="cellIs" dxfId="14862" priority="278" operator="equal">
      <formula>"LL"</formula>
    </cfRule>
    <cfRule type="cellIs" dxfId="14861" priority="279" operator="equal">
      <formula>"AT"</formula>
    </cfRule>
    <cfRule type="containsText" dxfId="14860" priority="280" operator="containsText" text="B">
      <formula>NOT(ISERROR(SEARCH("B",Y47)))</formula>
    </cfRule>
    <cfRule type="cellIs" dxfId="14859" priority="281" operator="equal">
      <formula>"L"</formula>
    </cfRule>
    <cfRule type="containsText" dxfId="14858" priority="282" operator="containsText" text="N">
      <formula>NOT(ISERROR(SEARCH("N",Y47)))</formula>
    </cfRule>
  </conditionalFormatting>
  <conditionalFormatting sqref="Y47">
    <cfRule type="containsText" dxfId="14857" priority="261" operator="containsText" text="21">
      <formula>NOT(ISERROR(SEARCH("21",Y47)))</formula>
    </cfRule>
    <cfRule type="cellIs" dxfId="14856" priority="262" operator="equal">
      <formula>"F"</formula>
    </cfRule>
    <cfRule type="containsText" dxfId="14855" priority="263" operator="containsText" text="CA">
      <formula>NOT(ISERROR(SEARCH("CA",Y47)))</formula>
    </cfRule>
    <cfRule type="cellIs" dxfId="14854" priority="264" operator="equal">
      <formula>"LD"</formula>
    </cfRule>
    <cfRule type="containsText" dxfId="14853" priority="265" operator="containsText" text="V">
      <formula>NOT(ISERROR(SEARCH("V",Y47)))</formula>
    </cfRule>
    <cfRule type="containsText" dxfId="14852" priority="266" operator="containsText" text="P">
      <formula>NOT(ISERROR(SEARCH("P",Y47)))</formula>
    </cfRule>
    <cfRule type="cellIs" dxfId="14851" priority="267" operator="equal">
      <formula>"LL"</formula>
    </cfRule>
    <cfRule type="cellIs" dxfId="14850" priority="268" operator="equal">
      <formula>"AT"</formula>
    </cfRule>
    <cfRule type="containsText" dxfId="14849" priority="269" operator="containsText" text="B">
      <formula>NOT(ISERROR(SEARCH("B",Y47)))</formula>
    </cfRule>
    <cfRule type="cellIs" dxfId="14848" priority="270" operator="equal">
      <formula>"L"</formula>
    </cfRule>
    <cfRule type="containsText" dxfId="14847" priority="271" operator="containsText" text="N">
      <formula>NOT(ISERROR(SEARCH("N",Y47)))</formula>
    </cfRule>
  </conditionalFormatting>
  <conditionalFormatting sqref="R47">
    <cfRule type="containsText" dxfId="14846" priority="250" operator="containsText" text="21">
      <formula>NOT(ISERROR(SEARCH("21",R47)))</formula>
    </cfRule>
    <cfRule type="cellIs" dxfId="14845" priority="251" operator="equal">
      <formula>"F"</formula>
    </cfRule>
    <cfRule type="containsText" dxfId="14844" priority="252" operator="containsText" text="CA">
      <formula>NOT(ISERROR(SEARCH("CA",R47)))</formula>
    </cfRule>
    <cfRule type="cellIs" dxfId="14843" priority="253" operator="equal">
      <formula>"LD"</formula>
    </cfRule>
    <cfRule type="containsText" dxfId="14842" priority="254" operator="containsText" text="V">
      <formula>NOT(ISERROR(SEARCH("V",R47)))</formula>
    </cfRule>
    <cfRule type="containsText" dxfId="14841" priority="255" operator="containsText" text="P">
      <formula>NOT(ISERROR(SEARCH("P",R47)))</formula>
    </cfRule>
    <cfRule type="cellIs" dxfId="14840" priority="256" operator="equal">
      <formula>"LL"</formula>
    </cfRule>
    <cfRule type="cellIs" dxfId="14839" priority="257" operator="equal">
      <formula>"AT"</formula>
    </cfRule>
    <cfRule type="containsText" dxfId="14838" priority="258" operator="containsText" text="B">
      <formula>NOT(ISERROR(SEARCH("B",R47)))</formula>
    </cfRule>
    <cfRule type="cellIs" dxfId="14837" priority="259" operator="equal">
      <formula>"L"</formula>
    </cfRule>
    <cfRule type="containsText" dxfId="14836" priority="260" operator="containsText" text="N">
      <formula>NOT(ISERROR(SEARCH("N",R47)))</formula>
    </cfRule>
  </conditionalFormatting>
  <conditionalFormatting sqref="R47">
    <cfRule type="containsText" dxfId="14835" priority="239" operator="containsText" text="21">
      <formula>NOT(ISERROR(SEARCH("21",R47)))</formula>
    </cfRule>
    <cfRule type="cellIs" dxfId="14834" priority="240" operator="equal">
      <formula>"F"</formula>
    </cfRule>
    <cfRule type="containsText" dxfId="14833" priority="241" operator="containsText" text="CA">
      <formula>NOT(ISERROR(SEARCH("CA",R47)))</formula>
    </cfRule>
    <cfRule type="cellIs" dxfId="14832" priority="242" operator="equal">
      <formula>"LD"</formula>
    </cfRule>
    <cfRule type="containsText" dxfId="14831" priority="243" operator="containsText" text="V">
      <formula>NOT(ISERROR(SEARCH("V",R47)))</formula>
    </cfRule>
    <cfRule type="containsText" dxfId="14830" priority="244" operator="containsText" text="P">
      <formula>NOT(ISERROR(SEARCH("P",R47)))</formula>
    </cfRule>
    <cfRule type="cellIs" dxfId="14829" priority="245" operator="equal">
      <formula>"LL"</formula>
    </cfRule>
    <cfRule type="cellIs" dxfId="14828" priority="246" operator="equal">
      <formula>"AT"</formula>
    </cfRule>
    <cfRule type="containsText" dxfId="14827" priority="247" operator="containsText" text="B">
      <formula>NOT(ISERROR(SEARCH("B",R47)))</formula>
    </cfRule>
    <cfRule type="cellIs" dxfId="14826" priority="248" operator="equal">
      <formula>"L"</formula>
    </cfRule>
    <cfRule type="containsText" dxfId="14825" priority="249" operator="containsText" text="N">
      <formula>NOT(ISERROR(SEARCH("N",R47)))</formula>
    </cfRule>
  </conditionalFormatting>
  <conditionalFormatting sqref="S47">
    <cfRule type="containsText" dxfId="14824" priority="228" operator="containsText" text="21">
      <formula>NOT(ISERROR(SEARCH("21",S47)))</formula>
    </cfRule>
    <cfRule type="cellIs" dxfId="14823" priority="229" operator="equal">
      <formula>"F"</formula>
    </cfRule>
    <cfRule type="containsText" dxfId="14822" priority="230" operator="containsText" text="CA">
      <formula>NOT(ISERROR(SEARCH("CA",S47)))</formula>
    </cfRule>
    <cfRule type="cellIs" dxfId="14821" priority="231" operator="equal">
      <formula>"LD"</formula>
    </cfRule>
    <cfRule type="containsText" dxfId="14820" priority="232" operator="containsText" text="V">
      <formula>NOT(ISERROR(SEARCH("V",S47)))</formula>
    </cfRule>
    <cfRule type="containsText" dxfId="14819" priority="233" operator="containsText" text="P">
      <formula>NOT(ISERROR(SEARCH("P",S47)))</formula>
    </cfRule>
    <cfRule type="cellIs" dxfId="14818" priority="234" operator="equal">
      <formula>"LL"</formula>
    </cfRule>
    <cfRule type="cellIs" dxfId="14817" priority="235" operator="equal">
      <formula>"AT"</formula>
    </cfRule>
    <cfRule type="containsText" dxfId="14816" priority="236" operator="containsText" text="B">
      <formula>NOT(ISERROR(SEARCH("B",S47)))</formula>
    </cfRule>
    <cfRule type="cellIs" dxfId="14815" priority="237" operator="equal">
      <formula>"L"</formula>
    </cfRule>
    <cfRule type="containsText" dxfId="14814" priority="238" operator="containsText" text="N">
      <formula>NOT(ISERROR(SEARCH("N",S47)))</formula>
    </cfRule>
  </conditionalFormatting>
  <conditionalFormatting sqref="S47">
    <cfRule type="containsText" dxfId="14813" priority="217" operator="containsText" text="21">
      <formula>NOT(ISERROR(SEARCH("21",S47)))</formula>
    </cfRule>
    <cfRule type="cellIs" dxfId="14812" priority="218" operator="equal">
      <formula>"F"</formula>
    </cfRule>
    <cfRule type="containsText" dxfId="14811" priority="219" operator="containsText" text="CA">
      <formula>NOT(ISERROR(SEARCH("CA",S47)))</formula>
    </cfRule>
    <cfRule type="cellIs" dxfId="14810" priority="220" operator="equal">
      <formula>"LD"</formula>
    </cfRule>
    <cfRule type="containsText" dxfId="14809" priority="221" operator="containsText" text="V">
      <formula>NOT(ISERROR(SEARCH("V",S47)))</formula>
    </cfRule>
    <cfRule type="containsText" dxfId="14808" priority="222" operator="containsText" text="P">
      <formula>NOT(ISERROR(SEARCH("P",S47)))</formula>
    </cfRule>
    <cfRule type="cellIs" dxfId="14807" priority="223" operator="equal">
      <formula>"LL"</formula>
    </cfRule>
    <cfRule type="cellIs" dxfId="14806" priority="224" operator="equal">
      <formula>"AT"</formula>
    </cfRule>
    <cfRule type="containsText" dxfId="14805" priority="225" operator="containsText" text="B">
      <formula>NOT(ISERROR(SEARCH("B",S47)))</formula>
    </cfRule>
    <cfRule type="cellIs" dxfId="14804" priority="226" operator="equal">
      <formula>"L"</formula>
    </cfRule>
    <cfRule type="containsText" dxfId="14803" priority="227" operator="containsText" text="N">
      <formula>NOT(ISERROR(SEARCH("N",S47)))</formula>
    </cfRule>
  </conditionalFormatting>
  <conditionalFormatting sqref="F52">
    <cfRule type="cellIs" dxfId="14752" priority="166" stopIfTrue="1" operator="equal">
      <formula>0</formula>
    </cfRule>
  </conditionalFormatting>
  <conditionalFormatting sqref="F52">
    <cfRule type="cellIs" dxfId="14751" priority="165" stopIfTrue="1" operator="equal">
      <formula>0</formula>
    </cfRule>
  </conditionalFormatting>
  <conditionalFormatting sqref="F52">
    <cfRule type="cellIs" dxfId="14750" priority="164" stopIfTrue="1" operator="equal">
      <formula>0</formula>
    </cfRule>
  </conditionalFormatting>
  <conditionalFormatting sqref="F52">
    <cfRule type="cellIs" dxfId="14749" priority="163" stopIfTrue="1" operator="equal">
      <formula>0</formula>
    </cfRule>
  </conditionalFormatting>
  <conditionalFormatting sqref="F52">
    <cfRule type="cellIs" dxfId="14748" priority="162" stopIfTrue="1" operator="equal">
      <formula>0</formula>
    </cfRule>
  </conditionalFormatting>
  <conditionalFormatting sqref="F52">
    <cfRule type="cellIs" dxfId="14747" priority="161" stopIfTrue="1" operator="equal">
      <formula>0</formula>
    </cfRule>
  </conditionalFormatting>
  <conditionalFormatting sqref="F52">
    <cfRule type="cellIs" dxfId="14746" priority="160" stopIfTrue="1" operator="equal">
      <formula>0</formula>
    </cfRule>
  </conditionalFormatting>
  <conditionalFormatting sqref="F52">
    <cfRule type="cellIs" dxfId="14745" priority="159" stopIfTrue="1" operator="equal">
      <formula>0</formula>
    </cfRule>
  </conditionalFormatting>
  <conditionalFormatting sqref="F52">
    <cfRule type="cellIs" dxfId="14744" priority="158" stopIfTrue="1" operator="equal">
      <formula>0</formula>
    </cfRule>
  </conditionalFormatting>
  <conditionalFormatting sqref="F52">
    <cfRule type="cellIs" dxfId="14743" priority="157" stopIfTrue="1" operator="equal">
      <formula>0</formula>
    </cfRule>
  </conditionalFormatting>
  <conditionalFormatting sqref="F52">
    <cfRule type="cellIs" dxfId="14742" priority="156" stopIfTrue="1" operator="equal">
      <formula>0</formula>
    </cfRule>
  </conditionalFormatting>
  <conditionalFormatting sqref="F52">
    <cfRule type="cellIs" dxfId="14741" priority="155" stopIfTrue="1" operator="equal">
      <formula>0</formula>
    </cfRule>
  </conditionalFormatting>
  <conditionalFormatting sqref="F52">
    <cfRule type="cellIs" dxfId="14740" priority="154" stopIfTrue="1" operator="equal">
      <formula>0</formula>
    </cfRule>
  </conditionalFormatting>
  <conditionalFormatting sqref="F52">
    <cfRule type="cellIs" dxfId="14739" priority="153" stopIfTrue="1" operator="equal">
      <formula>0</formula>
    </cfRule>
  </conditionalFormatting>
  <conditionalFormatting sqref="F52">
    <cfRule type="cellIs" dxfId="14738" priority="152" stopIfTrue="1" operator="equal">
      <formula>0</formula>
    </cfRule>
  </conditionalFormatting>
  <conditionalFormatting sqref="F52">
    <cfRule type="cellIs" dxfId="14737" priority="151" stopIfTrue="1" operator="equal">
      <formula>0</formula>
    </cfRule>
  </conditionalFormatting>
  <conditionalFormatting sqref="F52">
    <cfRule type="cellIs" dxfId="14736" priority="150" stopIfTrue="1" operator="equal">
      <formula>0</formula>
    </cfRule>
  </conditionalFormatting>
  <conditionalFormatting sqref="F52">
    <cfRule type="cellIs" dxfId="14735" priority="149" stopIfTrue="1" operator="equal">
      <formula>0</formula>
    </cfRule>
  </conditionalFormatting>
  <conditionalFormatting sqref="F52">
    <cfRule type="cellIs" dxfId="14734" priority="148" stopIfTrue="1" operator="equal">
      <formula>0</formula>
    </cfRule>
  </conditionalFormatting>
  <conditionalFormatting sqref="F52">
    <cfRule type="cellIs" dxfId="14733" priority="147" stopIfTrue="1" operator="equal">
      <formula>0</formula>
    </cfRule>
  </conditionalFormatting>
  <conditionalFormatting sqref="F52">
    <cfRule type="cellIs" dxfId="14732" priority="146" stopIfTrue="1" operator="equal">
      <formula>0</formula>
    </cfRule>
  </conditionalFormatting>
  <conditionalFormatting sqref="F52">
    <cfRule type="cellIs" dxfId="14731" priority="145" stopIfTrue="1" operator="equal">
      <formula>0</formula>
    </cfRule>
  </conditionalFormatting>
  <conditionalFormatting sqref="F52">
    <cfRule type="cellIs" dxfId="14730" priority="144" stopIfTrue="1" operator="equal">
      <formula>0</formula>
    </cfRule>
  </conditionalFormatting>
  <conditionalFormatting sqref="F52">
    <cfRule type="cellIs" dxfId="14729" priority="143" stopIfTrue="1" operator="equal">
      <formula>0</formula>
    </cfRule>
  </conditionalFormatting>
  <conditionalFormatting sqref="F52">
    <cfRule type="cellIs" dxfId="14728" priority="142" operator="equal">
      <formula>"V"</formula>
    </cfRule>
  </conditionalFormatting>
  <conditionalFormatting sqref="F52">
    <cfRule type="cellIs" dxfId="14727" priority="141" stopIfTrue="1" operator="equal">
      <formula>0</formula>
    </cfRule>
  </conditionalFormatting>
  <conditionalFormatting sqref="F52">
    <cfRule type="cellIs" dxfId="14726" priority="140" stopIfTrue="1" operator="equal">
      <formula>0</formula>
    </cfRule>
  </conditionalFormatting>
  <conditionalFormatting sqref="F52">
    <cfRule type="cellIs" dxfId="14725" priority="139" stopIfTrue="1" operator="equal">
      <formula>0</formula>
    </cfRule>
  </conditionalFormatting>
  <conditionalFormatting sqref="F52">
    <cfRule type="cellIs" dxfId="14724" priority="138" stopIfTrue="1" operator="equal">
      <formula>0</formula>
    </cfRule>
  </conditionalFormatting>
  <conditionalFormatting sqref="F52">
    <cfRule type="cellIs" dxfId="14723" priority="137" stopIfTrue="1" operator="equal">
      <formula>0</formula>
    </cfRule>
  </conditionalFormatting>
  <conditionalFormatting sqref="F52">
    <cfRule type="cellIs" dxfId="14722" priority="136" stopIfTrue="1" operator="equal">
      <formula>0</formula>
    </cfRule>
  </conditionalFormatting>
  <conditionalFormatting sqref="F52">
    <cfRule type="cellIs" dxfId="14721" priority="135" stopIfTrue="1" operator="equal">
      <formula>0</formula>
    </cfRule>
  </conditionalFormatting>
  <conditionalFormatting sqref="F52">
    <cfRule type="cellIs" dxfId="14720" priority="134" stopIfTrue="1" operator="equal">
      <formula>0</formula>
    </cfRule>
  </conditionalFormatting>
  <conditionalFormatting sqref="F52">
    <cfRule type="cellIs" dxfId="14719" priority="133" stopIfTrue="1" operator="equal">
      <formula>0</formula>
    </cfRule>
  </conditionalFormatting>
  <conditionalFormatting sqref="F52">
    <cfRule type="cellIs" dxfId="14718" priority="132" stopIfTrue="1" operator="equal">
      <formula>0</formula>
    </cfRule>
  </conditionalFormatting>
  <conditionalFormatting sqref="F52">
    <cfRule type="cellIs" dxfId="14717" priority="131" stopIfTrue="1" operator="equal">
      <formula>0</formula>
    </cfRule>
  </conditionalFormatting>
  <conditionalFormatting sqref="F52">
    <cfRule type="cellIs" dxfId="14716" priority="130" stopIfTrue="1" operator="equal">
      <formula>0</formula>
    </cfRule>
  </conditionalFormatting>
  <conditionalFormatting sqref="F52">
    <cfRule type="cellIs" dxfId="14715" priority="129" stopIfTrue="1" operator="equal">
      <formula>0</formula>
    </cfRule>
  </conditionalFormatting>
  <conditionalFormatting sqref="F52">
    <cfRule type="cellIs" dxfId="14714" priority="128" stopIfTrue="1" operator="equal">
      <formula>0</formula>
    </cfRule>
  </conditionalFormatting>
  <conditionalFormatting sqref="F52">
    <cfRule type="cellIs" dxfId="14713" priority="127" stopIfTrue="1" operator="equal">
      <formula>0</formula>
    </cfRule>
  </conditionalFormatting>
  <conditionalFormatting sqref="F52">
    <cfRule type="cellIs" dxfId="14712" priority="126" stopIfTrue="1" operator="equal">
      <formula>0</formula>
    </cfRule>
  </conditionalFormatting>
  <conditionalFormatting sqref="F52">
    <cfRule type="cellIs" dxfId="14711" priority="125" stopIfTrue="1" operator="equal">
      <formula>0</formula>
    </cfRule>
  </conditionalFormatting>
  <conditionalFormatting sqref="F52">
    <cfRule type="cellIs" dxfId="14710" priority="124" stopIfTrue="1" operator="equal">
      <formula>0</formula>
    </cfRule>
  </conditionalFormatting>
  <conditionalFormatting sqref="F52">
    <cfRule type="cellIs" dxfId="14709" priority="123" stopIfTrue="1" operator="equal">
      <formula>0</formula>
    </cfRule>
  </conditionalFormatting>
  <conditionalFormatting sqref="F52">
    <cfRule type="cellIs" dxfId="14708" priority="122" stopIfTrue="1" operator="equal">
      <formula>0</formula>
    </cfRule>
  </conditionalFormatting>
  <conditionalFormatting sqref="F52">
    <cfRule type="cellIs" dxfId="14707" priority="121" stopIfTrue="1" operator="equal">
      <formula>0</formula>
    </cfRule>
  </conditionalFormatting>
  <conditionalFormatting sqref="F52">
    <cfRule type="cellIs" dxfId="14706" priority="120" stopIfTrue="1" operator="equal">
      <formula>0</formula>
    </cfRule>
  </conditionalFormatting>
  <conditionalFormatting sqref="F52">
    <cfRule type="cellIs" dxfId="14705" priority="119" stopIfTrue="1" operator="equal">
      <formula>0</formula>
    </cfRule>
  </conditionalFormatting>
  <conditionalFormatting sqref="F52">
    <cfRule type="cellIs" dxfId="14704" priority="118" stopIfTrue="1" operator="equal">
      <formula>0</formula>
    </cfRule>
  </conditionalFormatting>
  <conditionalFormatting sqref="F52">
    <cfRule type="cellIs" dxfId="14703" priority="117" operator="equal">
      <formula>"V"</formula>
    </cfRule>
  </conditionalFormatting>
  <conditionalFormatting sqref="F53">
    <cfRule type="cellIs" dxfId="14702" priority="116" stopIfTrue="1" operator="equal">
      <formula>0</formula>
    </cfRule>
  </conditionalFormatting>
  <conditionalFormatting sqref="F53">
    <cfRule type="cellIs" dxfId="14701" priority="115" stopIfTrue="1" operator="equal">
      <formula>0</formula>
    </cfRule>
  </conditionalFormatting>
  <conditionalFormatting sqref="F53">
    <cfRule type="cellIs" dxfId="14700" priority="114" stopIfTrue="1" operator="equal">
      <formula>0</formula>
    </cfRule>
  </conditionalFormatting>
  <conditionalFormatting sqref="F53">
    <cfRule type="cellIs" dxfId="14699" priority="113" stopIfTrue="1" operator="equal">
      <formula>0</formula>
    </cfRule>
  </conditionalFormatting>
  <conditionalFormatting sqref="F53">
    <cfRule type="cellIs" dxfId="14698" priority="112" stopIfTrue="1" operator="equal">
      <formula>0</formula>
    </cfRule>
  </conditionalFormatting>
  <conditionalFormatting sqref="F53">
    <cfRule type="cellIs" dxfId="14697" priority="111" stopIfTrue="1" operator="equal">
      <formula>0</formula>
    </cfRule>
  </conditionalFormatting>
  <conditionalFormatting sqref="F53">
    <cfRule type="cellIs" dxfId="14696" priority="110" stopIfTrue="1" operator="equal">
      <formula>0</formula>
    </cfRule>
  </conditionalFormatting>
  <conditionalFormatting sqref="F53">
    <cfRule type="cellIs" dxfId="14695" priority="109" stopIfTrue="1" operator="equal">
      <formula>0</formula>
    </cfRule>
  </conditionalFormatting>
  <conditionalFormatting sqref="F53">
    <cfRule type="cellIs" dxfId="14694" priority="108" stopIfTrue="1" operator="equal">
      <formula>0</formula>
    </cfRule>
  </conditionalFormatting>
  <conditionalFormatting sqref="F53">
    <cfRule type="cellIs" dxfId="14693" priority="107" stopIfTrue="1" operator="equal">
      <formula>0</formula>
    </cfRule>
  </conditionalFormatting>
  <conditionalFormatting sqref="F53">
    <cfRule type="cellIs" dxfId="14692" priority="106" stopIfTrue="1" operator="equal">
      <formula>0</formula>
    </cfRule>
  </conditionalFormatting>
  <conditionalFormatting sqref="F53">
    <cfRule type="cellIs" dxfId="14691" priority="105" stopIfTrue="1" operator="equal">
      <formula>0</formula>
    </cfRule>
  </conditionalFormatting>
  <conditionalFormatting sqref="F53">
    <cfRule type="cellIs" dxfId="14690" priority="104" stopIfTrue="1" operator="equal">
      <formula>0</formula>
    </cfRule>
  </conditionalFormatting>
  <conditionalFormatting sqref="F53">
    <cfRule type="cellIs" dxfId="14689" priority="103" stopIfTrue="1" operator="equal">
      <formula>0</formula>
    </cfRule>
  </conditionalFormatting>
  <conditionalFormatting sqref="F53">
    <cfRule type="cellIs" dxfId="14688" priority="102" stopIfTrue="1" operator="equal">
      <formula>0</formula>
    </cfRule>
  </conditionalFormatting>
  <conditionalFormatting sqref="F53">
    <cfRule type="cellIs" dxfId="14687" priority="101" stopIfTrue="1" operator="equal">
      <formula>0</formula>
    </cfRule>
  </conditionalFormatting>
  <conditionalFormatting sqref="F53">
    <cfRule type="cellIs" dxfId="14686" priority="100" stopIfTrue="1" operator="equal">
      <formula>0</formula>
    </cfRule>
  </conditionalFormatting>
  <conditionalFormatting sqref="F53">
    <cfRule type="cellIs" dxfId="14685" priority="99" stopIfTrue="1" operator="equal">
      <formula>0</formula>
    </cfRule>
  </conditionalFormatting>
  <conditionalFormatting sqref="F53">
    <cfRule type="cellIs" dxfId="14684" priority="98" stopIfTrue="1" operator="equal">
      <formula>0</formula>
    </cfRule>
  </conditionalFormatting>
  <conditionalFormatting sqref="F53">
    <cfRule type="cellIs" dxfId="14683" priority="97" stopIfTrue="1" operator="equal">
      <formula>0</formula>
    </cfRule>
  </conditionalFormatting>
  <conditionalFormatting sqref="F53">
    <cfRule type="cellIs" dxfId="14682" priority="96" stopIfTrue="1" operator="equal">
      <formula>0</formula>
    </cfRule>
  </conditionalFormatting>
  <conditionalFormatting sqref="F53">
    <cfRule type="cellIs" dxfId="14681" priority="95" stopIfTrue="1" operator="equal">
      <formula>0</formula>
    </cfRule>
  </conditionalFormatting>
  <conditionalFormatting sqref="F53">
    <cfRule type="cellIs" dxfId="14680" priority="94" stopIfTrue="1" operator="equal">
      <formula>0</formula>
    </cfRule>
  </conditionalFormatting>
  <conditionalFormatting sqref="F53">
    <cfRule type="cellIs" dxfId="14679" priority="93" stopIfTrue="1" operator="equal">
      <formula>0</formula>
    </cfRule>
  </conditionalFormatting>
  <conditionalFormatting sqref="F53">
    <cfRule type="cellIs" dxfId="14678" priority="92" operator="equal">
      <formula>"V"</formula>
    </cfRule>
  </conditionalFormatting>
  <conditionalFormatting sqref="F53">
    <cfRule type="cellIs" dxfId="14677" priority="91" stopIfTrue="1" operator="equal">
      <formula>0</formula>
    </cfRule>
  </conditionalFormatting>
  <conditionalFormatting sqref="F53">
    <cfRule type="cellIs" dxfId="14676" priority="90" stopIfTrue="1" operator="equal">
      <formula>0</formula>
    </cfRule>
  </conditionalFormatting>
  <conditionalFormatting sqref="F53">
    <cfRule type="cellIs" dxfId="14675" priority="89" stopIfTrue="1" operator="equal">
      <formula>0</formula>
    </cfRule>
  </conditionalFormatting>
  <conditionalFormatting sqref="F53">
    <cfRule type="cellIs" dxfId="14674" priority="88" stopIfTrue="1" operator="equal">
      <formula>0</formula>
    </cfRule>
  </conditionalFormatting>
  <conditionalFormatting sqref="F53">
    <cfRule type="cellIs" dxfId="14673" priority="87" stopIfTrue="1" operator="equal">
      <formula>0</formula>
    </cfRule>
  </conditionalFormatting>
  <conditionalFormatting sqref="F53">
    <cfRule type="cellIs" dxfId="14672" priority="86" stopIfTrue="1" operator="equal">
      <formula>0</formula>
    </cfRule>
  </conditionalFormatting>
  <conditionalFormatting sqref="F53">
    <cfRule type="cellIs" dxfId="14671" priority="85" stopIfTrue="1" operator="equal">
      <formula>0</formula>
    </cfRule>
  </conditionalFormatting>
  <conditionalFormatting sqref="F53">
    <cfRule type="cellIs" dxfId="14670" priority="84" stopIfTrue="1" operator="equal">
      <formula>0</formula>
    </cfRule>
  </conditionalFormatting>
  <conditionalFormatting sqref="F53">
    <cfRule type="cellIs" dxfId="14669" priority="83" stopIfTrue="1" operator="equal">
      <formula>0</formula>
    </cfRule>
  </conditionalFormatting>
  <conditionalFormatting sqref="F53">
    <cfRule type="cellIs" dxfId="14668" priority="82" stopIfTrue="1" operator="equal">
      <formula>0</formula>
    </cfRule>
  </conditionalFormatting>
  <conditionalFormatting sqref="F53">
    <cfRule type="cellIs" dxfId="14667" priority="81" stopIfTrue="1" operator="equal">
      <formula>0</formula>
    </cfRule>
  </conditionalFormatting>
  <conditionalFormatting sqref="F53">
    <cfRule type="cellIs" dxfId="14666" priority="80" stopIfTrue="1" operator="equal">
      <formula>0</formula>
    </cfRule>
  </conditionalFormatting>
  <conditionalFormatting sqref="F53">
    <cfRule type="cellIs" dxfId="14665" priority="79" stopIfTrue="1" operator="equal">
      <formula>0</formula>
    </cfRule>
  </conditionalFormatting>
  <conditionalFormatting sqref="F53">
    <cfRule type="cellIs" dxfId="14664" priority="78" stopIfTrue="1" operator="equal">
      <formula>0</formula>
    </cfRule>
  </conditionalFormatting>
  <conditionalFormatting sqref="F53">
    <cfRule type="cellIs" dxfId="14663" priority="77" stopIfTrue="1" operator="equal">
      <formula>0</formula>
    </cfRule>
  </conditionalFormatting>
  <conditionalFormatting sqref="F53">
    <cfRule type="cellIs" dxfId="14662" priority="76" stopIfTrue="1" operator="equal">
      <formula>0</formula>
    </cfRule>
  </conditionalFormatting>
  <conditionalFormatting sqref="F53">
    <cfRule type="cellIs" dxfId="14661" priority="75" stopIfTrue="1" operator="equal">
      <formula>0</formula>
    </cfRule>
  </conditionalFormatting>
  <conditionalFormatting sqref="F53">
    <cfRule type="cellIs" dxfId="14660" priority="74" stopIfTrue="1" operator="equal">
      <formula>0</formula>
    </cfRule>
  </conditionalFormatting>
  <conditionalFormatting sqref="F53">
    <cfRule type="cellIs" dxfId="14659" priority="73" stopIfTrue="1" operator="equal">
      <formula>0</formula>
    </cfRule>
  </conditionalFormatting>
  <conditionalFormatting sqref="F53">
    <cfRule type="cellIs" dxfId="14658" priority="72" stopIfTrue="1" operator="equal">
      <formula>0</formula>
    </cfRule>
  </conditionalFormatting>
  <conditionalFormatting sqref="F53">
    <cfRule type="cellIs" dxfId="14657" priority="71" stopIfTrue="1" operator="equal">
      <formula>0</formula>
    </cfRule>
  </conditionalFormatting>
  <conditionalFormatting sqref="F53">
    <cfRule type="cellIs" dxfId="14656" priority="70" stopIfTrue="1" operator="equal">
      <formula>0</formula>
    </cfRule>
  </conditionalFormatting>
  <conditionalFormatting sqref="F53">
    <cfRule type="cellIs" dxfId="14655" priority="69" stopIfTrue="1" operator="equal">
      <formula>0</formula>
    </cfRule>
  </conditionalFormatting>
  <conditionalFormatting sqref="F53">
    <cfRule type="cellIs" dxfId="14654" priority="68" stopIfTrue="1" operator="equal">
      <formula>0</formula>
    </cfRule>
  </conditionalFormatting>
  <conditionalFormatting sqref="F53">
    <cfRule type="cellIs" dxfId="14653" priority="67" operator="equal">
      <formula>"V"</formula>
    </cfRule>
  </conditionalFormatting>
  <conditionalFormatting sqref="N22">
    <cfRule type="containsText" dxfId="14652" priority="56" operator="containsText" text="21">
      <formula>NOT(ISERROR(SEARCH("21",N22)))</formula>
    </cfRule>
    <cfRule type="cellIs" dxfId="14651" priority="57" operator="equal">
      <formula>"F"</formula>
    </cfRule>
    <cfRule type="containsText" dxfId="14650" priority="58" operator="containsText" text="CA">
      <formula>NOT(ISERROR(SEARCH("CA",N22)))</formula>
    </cfRule>
    <cfRule type="cellIs" dxfId="14649" priority="59" operator="equal">
      <formula>"LD"</formula>
    </cfRule>
    <cfRule type="containsText" dxfId="14648" priority="60" operator="containsText" text="V">
      <formula>NOT(ISERROR(SEARCH("V",N22)))</formula>
    </cfRule>
    <cfRule type="containsText" dxfId="14647" priority="61" operator="containsText" text="P">
      <formula>NOT(ISERROR(SEARCH("P",N22)))</formula>
    </cfRule>
    <cfRule type="cellIs" dxfId="14646" priority="62" operator="equal">
      <formula>"LL"</formula>
    </cfRule>
    <cfRule type="cellIs" dxfId="14645" priority="63" operator="equal">
      <formula>"AT"</formula>
    </cfRule>
    <cfRule type="containsText" dxfId="14644" priority="64" operator="containsText" text="B">
      <formula>NOT(ISERROR(SEARCH("B",N22)))</formula>
    </cfRule>
    <cfRule type="cellIs" dxfId="14643" priority="65" operator="equal">
      <formula>"L"</formula>
    </cfRule>
    <cfRule type="containsText" dxfId="14642" priority="66" operator="containsText" text="N">
      <formula>NOT(ISERROR(SEARCH("N",N22)))</formula>
    </cfRule>
  </conditionalFormatting>
  <conditionalFormatting sqref="N22">
    <cfRule type="containsText" dxfId="14641" priority="45" operator="containsText" text="21">
      <formula>NOT(ISERROR(SEARCH("21",N22)))</formula>
    </cfRule>
    <cfRule type="cellIs" dxfId="14640" priority="46" operator="equal">
      <formula>"F"</formula>
    </cfRule>
    <cfRule type="containsText" dxfId="14639" priority="47" operator="containsText" text="CA">
      <formula>NOT(ISERROR(SEARCH("CA",N22)))</formula>
    </cfRule>
    <cfRule type="cellIs" dxfId="14638" priority="48" operator="equal">
      <formula>"LD"</formula>
    </cfRule>
    <cfRule type="containsText" dxfId="14637" priority="49" operator="containsText" text="V">
      <formula>NOT(ISERROR(SEARCH("V",N22)))</formula>
    </cfRule>
    <cfRule type="containsText" dxfId="14636" priority="50" operator="containsText" text="P">
      <formula>NOT(ISERROR(SEARCH("P",N22)))</formula>
    </cfRule>
    <cfRule type="cellIs" dxfId="14635" priority="51" operator="equal">
      <formula>"LL"</formula>
    </cfRule>
    <cfRule type="cellIs" dxfId="14634" priority="52" operator="equal">
      <formula>"AT"</formula>
    </cfRule>
    <cfRule type="containsText" dxfId="14633" priority="53" operator="containsText" text="B">
      <formula>NOT(ISERROR(SEARCH("B",N22)))</formula>
    </cfRule>
    <cfRule type="cellIs" dxfId="14632" priority="54" operator="equal">
      <formula>"L"</formula>
    </cfRule>
    <cfRule type="containsText" dxfId="14631" priority="55" operator="containsText" text="N">
      <formula>NOT(ISERROR(SEARCH("N",N22)))</formula>
    </cfRule>
  </conditionalFormatting>
  <conditionalFormatting sqref="N22">
    <cfRule type="containsText" dxfId="14630" priority="34" operator="containsText" text="21">
      <formula>NOT(ISERROR(SEARCH("21",N22)))</formula>
    </cfRule>
    <cfRule type="cellIs" dxfId="14629" priority="35" operator="equal">
      <formula>"F"</formula>
    </cfRule>
    <cfRule type="containsText" dxfId="14628" priority="36" operator="containsText" text="CA">
      <formula>NOT(ISERROR(SEARCH("CA",N22)))</formula>
    </cfRule>
    <cfRule type="cellIs" dxfId="14627" priority="37" operator="equal">
      <formula>"LD"</formula>
    </cfRule>
    <cfRule type="containsText" dxfId="14626" priority="38" operator="containsText" text="V">
      <formula>NOT(ISERROR(SEARCH("V",N22)))</formula>
    </cfRule>
    <cfRule type="containsText" dxfId="14625" priority="39" operator="containsText" text="P">
      <formula>NOT(ISERROR(SEARCH("P",N22)))</formula>
    </cfRule>
    <cfRule type="cellIs" dxfId="14624" priority="40" operator="equal">
      <formula>"LL"</formula>
    </cfRule>
    <cfRule type="cellIs" dxfId="14623" priority="41" operator="equal">
      <formula>"AT"</formula>
    </cfRule>
    <cfRule type="containsText" dxfId="14622" priority="42" operator="containsText" text="B">
      <formula>NOT(ISERROR(SEARCH("B",N22)))</formula>
    </cfRule>
    <cfRule type="cellIs" dxfId="14621" priority="43" operator="equal">
      <formula>"L"</formula>
    </cfRule>
    <cfRule type="containsText" dxfId="14620" priority="44" operator="containsText" text="N">
      <formula>NOT(ISERROR(SEARCH("N",N22)))</formula>
    </cfRule>
  </conditionalFormatting>
  <conditionalFormatting sqref="G16">
    <cfRule type="containsText" dxfId="14619" priority="23" operator="containsText" text="21">
      <formula>NOT(ISERROR(SEARCH("21",G16)))</formula>
    </cfRule>
    <cfRule type="cellIs" dxfId="14618" priority="24" operator="equal">
      <formula>"F"</formula>
    </cfRule>
    <cfRule type="containsText" dxfId="14617" priority="25" operator="containsText" text="CA">
      <formula>NOT(ISERROR(SEARCH("CA",G16)))</formula>
    </cfRule>
    <cfRule type="cellIs" dxfId="14616" priority="26" operator="equal">
      <formula>"LD"</formula>
    </cfRule>
    <cfRule type="containsText" dxfId="14615" priority="27" operator="containsText" text="V">
      <formula>NOT(ISERROR(SEARCH("V",G16)))</formula>
    </cfRule>
    <cfRule type="containsText" dxfId="14614" priority="28" operator="containsText" text="P">
      <formula>NOT(ISERROR(SEARCH("P",G16)))</formula>
    </cfRule>
    <cfRule type="cellIs" dxfId="14613" priority="29" operator="equal">
      <formula>"LL"</formula>
    </cfRule>
    <cfRule type="cellIs" dxfId="14612" priority="30" operator="equal">
      <formula>"AT"</formula>
    </cfRule>
    <cfRule type="containsText" dxfId="14611" priority="31" operator="containsText" text="B">
      <formula>NOT(ISERROR(SEARCH("B",G16)))</formula>
    </cfRule>
    <cfRule type="cellIs" dxfId="14610" priority="32" operator="equal">
      <formula>"L"</formula>
    </cfRule>
    <cfRule type="containsText" dxfId="14609" priority="33" operator="containsText" text="N">
      <formula>NOT(ISERROR(SEARCH("N",G16)))</formula>
    </cfRule>
  </conditionalFormatting>
  <conditionalFormatting sqref="G16">
    <cfRule type="containsText" dxfId="14608" priority="12" operator="containsText" text="21">
      <formula>NOT(ISERROR(SEARCH("21",G16)))</formula>
    </cfRule>
    <cfRule type="cellIs" dxfId="14607" priority="13" operator="equal">
      <formula>"F"</formula>
    </cfRule>
    <cfRule type="containsText" dxfId="14606" priority="14" operator="containsText" text="CA">
      <formula>NOT(ISERROR(SEARCH("CA",G16)))</formula>
    </cfRule>
    <cfRule type="cellIs" dxfId="14605" priority="15" operator="equal">
      <formula>"LD"</formula>
    </cfRule>
    <cfRule type="containsText" dxfId="14604" priority="16" operator="containsText" text="V">
      <formula>NOT(ISERROR(SEARCH("V",G16)))</formula>
    </cfRule>
    <cfRule type="containsText" dxfId="14603" priority="17" operator="containsText" text="P">
      <formula>NOT(ISERROR(SEARCH("P",G16)))</formula>
    </cfRule>
    <cfRule type="cellIs" dxfId="14602" priority="18" operator="equal">
      <formula>"LL"</formula>
    </cfRule>
    <cfRule type="cellIs" dxfId="14601" priority="19" operator="equal">
      <formula>"AT"</formula>
    </cfRule>
    <cfRule type="containsText" dxfId="14600" priority="20" operator="containsText" text="B">
      <formula>NOT(ISERROR(SEARCH("B",G16)))</formula>
    </cfRule>
    <cfRule type="cellIs" dxfId="14599" priority="21" operator="equal">
      <formula>"L"</formula>
    </cfRule>
    <cfRule type="containsText" dxfId="14598" priority="22" operator="containsText" text="N">
      <formula>NOT(ISERROR(SEARCH("N",G16)))</formula>
    </cfRule>
  </conditionalFormatting>
  <conditionalFormatting sqref="G16">
    <cfRule type="containsText" dxfId="14597" priority="1" operator="containsText" text="21">
      <formula>NOT(ISERROR(SEARCH("21",G16)))</formula>
    </cfRule>
    <cfRule type="cellIs" dxfId="14596" priority="2" operator="equal">
      <formula>"F"</formula>
    </cfRule>
    <cfRule type="containsText" dxfId="14595" priority="3" operator="containsText" text="CA">
      <formula>NOT(ISERROR(SEARCH("CA",G16)))</formula>
    </cfRule>
    <cfRule type="cellIs" dxfId="14594" priority="4" operator="equal">
      <formula>"LD"</formula>
    </cfRule>
    <cfRule type="containsText" dxfId="14593" priority="5" operator="containsText" text="V">
      <formula>NOT(ISERROR(SEARCH("V",G16)))</formula>
    </cfRule>
    <cfRule type="containsText" dxfId="14592" priority="6" operator="containsText" text="P">
      <formula>NOT(ISERROR(SEARCH("P",G16)))</formula>
    </cfRule>
    <cfRule type="cellIs" dxfId="14591" priority="7" operator="equal">
      <formula>"LL"</formula>
    </cfRule>
    <cfRule type="cellIs" dxfId="14590" priority="8" operator="equal">
      <formula>"AT"</formula>
    </cfRule>
    <cfRule type="containsText" dxfId="14589" priority="9" operator="containsText" text="B">
      <formula>NOT(ISERROR(SEARCH("B",G16)))</formula>
    </cfRule>
    <cfRule type="cellIs" dxfId="14588" priority="10" operator="equal">
      <formula>"L"</formula>
    </cfRule>
    <cfRule type="containsText" dxfId="14587" priority="11" operator="containsText" text="N">
      <formula>NOT(ISERROR(SEARCH("N",G16)))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J8 G13:AE13 H7:J7 R7:S7 W7:AB7 AF7:AJ7 G10:Z10 M9 V9 AA9 G17:AJ17 I15 R15:V15 AA15:AG15 I22:M22 I21 M21:N21 R21:S21 W21:AA21 AF21:AJ21 J34:L34 G33:I33 M33 Q33:S33 G39:AJ39 I37 M37:O37 X37:AC37 AF37:AG37 AI37:AJ37 G41:P41 AE9:AG9 AG33:AH33 G49:AJ50 G32:P32 I30:Q30 W30:AA30 AD30:AJ30 G36:U36 G35:L35 M35:N35 H16 T16 X16:AJ16 G31:O31 AE31:AI31 R31:U31 J12 M12:Q12 G26:AJ28 G25:J25 T25:AD25 T12:AJ12 M25:Q25 AD36:AI36 Y36:AA36 G40:N40 Q34 V34 AD34 AH34:AJ34 AB10:AJ10 AF25:AJ25 H11:N11 P20 AD20:AH20 U32:AJ32 S35 U35:Z35 AC35:AJ35 T11:AG11 T24:V24 AA24 O16:R16 Y34:AA34 Z40 R41:U41 W41:AJ41 W31 Y31:Z31 G23:V23 AA23:AD23 X24 P40:V40 AC40:AJ40 AB31:AC31 G19:AJ19 G18:W18 AA18:AD18 AF18:AJ18 AF23:AJ23 J16:K16 K24:Q24 G14 Y14:AD14 AF13:AJ13 AH14:AJ14 G52:AJ60 I51:AJ51 O22:AJ22 AF24:AJ24 AC24:AD24 L14:W14 K15 M15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146050</xdr:colOff>
                    <xdr:row>0</xdr:row>
                    <xdr:rowOff>38100</xdr:rowOff>
                  </from>
                  <to>
                    <xdr:col>5</xdr:col>
                    <xdr:colOff>2647950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FFFF00"/>
    <pageSetUpPr fitToPage="1"/>
  </sheetPr>
  <dimension ref="A1:EG115"/>
  <sheetViews>
    <sheetView showGridLines="0" zoomScale="90" zoomScaleNormal="90" workbookViewId="0">
      <pane xSplit="6" ySplit="6" topLeftCell="G31" activePane="bottomRight" state="frozen"/>
      <selection activeCell="F43" sqref="F43"/>
      <selection pane="topRight" activeCell="F43" sqref="F43"/>
      <selection pane="bottomLeft" activeCell="F43" sqref="F43"/>
      <selection pane="bottomRight" activeCell="L29" sqref="L2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Abril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Abril!BR$7:BR$98</v>
      </c>
      <c r="BS1" s="151" t="str">
        <f t="shared" si="0"/>
        <v>Abril!BS$7:BS$98</v>
      </c>
      <c r="BT1" s="151" t="str">
        <f t="shared" si="0"/>
        <v>Abril!BT$7:BT$98</v>
      </c>
      <c r="BU1" s="151" t="str">
        <f t="shared" si="0"/>
        <v>Abril!BU$7:BU$98</v>
      </c>
      <c r="BV1" s="151" t="str">
        <f t="shared" si="0"/>
        <v>Abril!BV$7:BV$98</v>
      </c>
      <c r="BW1" s="151" t="str">
        <f t="shared" si="0"/>
        <v>Abril!BW$7:BW$98</v>
      </c>
      <c r="BX1" s="151" t="str">
        <f t="shared" si="0"/>
        <v>Abril!BX$7:BX$98</v>
      </c>
      <c r="BY1" s="151" t="str">
        <f t="shared" si="0"/>
        <v>Abril!BY$7:BY$98</v>
      </c>
      <c r="BZ1" s="151" t="str">
        <f t="shared" si="0"/>
        <v>Abril!BZ$7:BZ$98</v>
      </c>
      <c r="CA1" s="151" t="str">
        <f t="shared" si="0"/>
        <v>Abril!CA$7:CA$98</v>
      </c>
      <c r="CB1" s="151" t="str">
        <f t="shared" si="0"/>
        <v>Abril!CB$7:CB$98</v>
      </c>
      <c r="CC1" s="151" t="str">
        <f t="shared" si="0"/>
        <v>Abril!CC$7:CC$98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Abril!CD$7:CD$98</v>
      </c>
      <c r="CE1" s="151" t="str">
        <f t="shared" si="0"/>
        <v>Abril!CE$7:CE$98</v>
      </c>
      <c r="CF1" s="151" t="str">
        <f t="shared" si="0"/>
        <v>Abril!CF$7:CF$98</v>
      </c>
      <c r="CG1" s="151" t="str">
        <f t="shared" si="0"/>
        <v>Abril!CG$7:CG$98</v>
      </c>
      <c r="CH1" s="151" t="str">
        <f t="shared" si="0"/>
        <v>Abril!CH$7:CH$98</v>
      </c>
      <c r="CI1" s="151" t="str">
        <f t="shared" si="0"/>
        <v>Abril!CI$7:CI$98</v>
      </c>
      <c r="CJ1" s="151" t="str">
        <f t="shared" si="0"/>
        <v>Abril!CJ$7:CJ$98</v>
      </c>
      <c r="CK1" s="151" t="str">
        <f t="shared" si="0"/>
        <v>Abril!CK$7:CK$98</v>
      </c>
      <c r="CL1" s="151" t="str">
        <f t="shared" si="0"/>
        <v>Abril!CL$7:CL$98</v>
      </c>
      <c r="CM1" s="151" t="str">
        <f t="shared" si="0"/>
        <v>Abril!CM$7:CM$98</v>
      </c>
      <c r="CN1" s="151" t="str">
        <f t="shared" si="0"/>
        <v>Abril!CN$7:CN$98</v>
      </c>
      <c r="CO1" s="151" t="str">
        <f t="shared" si="0"/>
        <v>Abril!CO$7:CO$98</v>
      </c>
      <c r="CP1" s="151" t="str">
        <f t="shared" si="0"/>
        <v>Abril!CP$7:CP$98</v>
      </c>
      <c r="CQ1" s="151" t="str">
        <f t="shared" si="0"/>
        <v>Abril!CQ$7:CQ$98</v>
      </c>
      <c r="CR1" s="151" t="str">
        <f t="shared" si="0"/>
        <v>Abril!CR$7:CR$98</v>
      </c>
      <c r="CS1" s="151" t="str">
        <f t="shared" si="0"/>
        <v>Abril!CS$7:CS$98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Abril!CW$7:CW$98</v>
      </c>
      <c r="CX1" s="151" t="str">
        <f t="shared" si="1"/>
        <v>Abril!CX$7:CX$98</v>
      </c>
      <c r="CY1" s="151" t="str">
        <f t="shared" si="1"/>
        <v>Abril!CY$7:CY$98</v>
      </c>
      <c r="CZ1" s="151"/>
      <c r="DA1" s="151"/>
      <c r="DB1" s="151" t="str">
        <f t="shared" si="1"/>
        <v>Abril!DB$7:DB$98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121</v>
      </c>
      <c r="H2" s="183">
        <f>G2+1</f>
        <v>122</v>
      </c>
      <c r="I2" s="183">
        <f t="shared" ref="I2:AJ2" si="2">H2+1</f>
        <v>123</v>
      </c>
      <c r="J2" s="183">
        <f t="shared" si="2"/>
        <v>124</v>
      </c>
      <c r="K2" s="183">
        <f t="shared" si="2"/>
        <v>125</v>
      </c>
      <c r="L2" s="183">
        <f t="shared" si="2"/>
        <v>126</v>
      </c>
      <c r="M2" s="183">
        <f t="shared" si="2"/>
        <v>127</v>
      </c>
      <c r="N2" s="183">
        <f t="shared" si="2"/>
        <v>128</v>
      </c>
      <c r="O2" s="183">
        <f t="shared" si="2"/>
        <v>129</v>
      </c>
      <c r="P2" s="183">
        <f t="shared" si="2"/>
        <v>130</v>
      </c>
      <c r="Q2" s="183">
        <f t="shared" si="2"/>
        <v>131</v>
      </c>
      <c r="R2" s="183">
        <f t="shared" si="2"/>
        <v>132</v>
      </c>
      <c r="S2" s="183">
        <f t="shared" si="2"/>
        <v>133</v>
      </c>
      <c r="T2" s="183">
        <f t="shared" si="2"/>
        <v>134</v>
      </c>
      <c r="U2" s="183">
        <f t="shared" si="2"/>
        <v>135</v>
      </c>
      <c r="V2" s="183">
        <f t="shared" si="2"/>
        <v>136</v>
      </c>
      <c r="W2" s="183">
        <f t="shared" si="2"/>
        <v>137</v>
      </c>
      <c r="X2" s="183">
        <f t="shared" si="2"/>
        <v>138</v>
      </c>
      <c r="Y2" s="183">
        <f t="shared" si="2"/>
        <v>139</v>
      </c>
      <c r="Z2" s="183">
        <f t="shared" si="2"/>
        <v>140</v>
      </c>
      <c r="AA2" s="183">
        <f t="shared" si="2"/>
        <v>141</v>
      </c>
      <c r="AB2" s="183">
        <f t="shared" si="2"/>
        <v>142</v>
      </c>
      <c r="AC2" s="183">
        <f t="shared" si="2"/>
        <v>143</v>
      </c>
      <c r="AD2" s="183">
        <f t="shared" si="2"/>
        <v>144</v>
      </c>
      <c r="AE2" s="183">
        <f t="shared" si="2"/>
        <v>145</v>
      </c>
      <c r="AF2" s="183">
        <f t="shared" si="2"/>
        <v>146</v>
      </c>
      <c r="AG2" s="183">
        <f t="shared" si="2"/>
        <v>147</v>
      </c>
      <c r="AH2" s="183">
        <f t="shared" si="2"/>
        <v>148</v>
      </c>
      <c r="AI2" s="183">
        <f t="shared" si="2"/>
        <v>149</v>
      </c>
      <c r="AJ2" s="183">
        <f t="shared" si="2"/>
        <v>150</v>
      </c>
      <c r="AK2" s="183">
        <f>AJ2+1</f>
        <v>151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Abril!$E$7:$E$99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1</v>
      </c>
      <c r="H3" s="103">
        <f>COUNTIF('Diseño Patrón'!$A$95:$A$108,H$6)</f>
        <v>1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22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J</v>
      </c>
      <c r="H5" s="13" t="str">
        <f>IF(LEFT(UPPER(TEXT(H6,"DDD")),2)="MI","X",LEFT(UPPER(TEXT(H6,"DDD")),1))</f>
        <v>V</v>
      </c>
      <c r="I5" s="13" t="str">
        <f>IF(LEFT(UPPER(TEXT(I6,"DDD")),2)="MI","X",LEFT(UPPER(TEXT(I6,"DDD")),1))</f>
        <v>S</v>
      </c>
      <c r="J5" s="13" t="str">
        <f>IF(LEFT(UPPER(TEXT(J6,"DDD")),2)="MI","X",LEFT(UPPER(TEXT(J6,"DDD")),1))</f>
        <v>D</v>
      </c>
      <c r="K5" s="13" t="str">
        <f t="shared" ref="K5:AK5" si="3">IF(LEFT(UPPER(TEXT(K6,"DDD")),2)="MI","X",LEFT(UPPER(TEXT(K6,"DDD")),1))</f>
        <v>L</v>
      </c>
      <c r="L5" s="13" t="str">
        <f t="shared" si="3"/>
        <v>M</v>
      </c>
      <c r="M5" s="13" t="str">
        <f t="shared" si="3"/>
        <v>X</v>
      </c>
      <c r="N5" s="13" t="str">
        <f t="shared" si="3"/>
        <v>J</v>
      </c>
      <c r="O5" s="13" t="str">
        <f t="shared" si="3"/>
        <v>V</v>
      </c>
      <c r="P5" s="13" t="str">
        <f t="shared" si="3"/>
        <v>S</v>
      </c>
      <c r="Q5" s="13" t="str">
        <f t="shared" si="3"/>
        <v>D</v>
      </c>
      <c r="R5" s="13" t="str">
        <f t="shared" si="3"/>
        <v>L</v>
      </c>
      <c r="S5" s="13" t="str">
        <f t="shared" si="3"/>
        <v>M</v>
      </c>
      <c r="T5" s="13" t="str">
        <f t="shared" si="3"/>
        <v>X</v>
      </c>
      <c r="U5" s="13" t="str">
        <f t="shared" si="3"/>
        <v>J</v>
      </c>
      <c r="V5" s="13" t="str">
        <f t="shared" si="3"/>
        <v>V</v>
      </c>
      <c r="W5" s="13" t="str">
        <f t="shared" si="3"/>
        <v>S</v>
      </c>
      <c r="X5" s="13" t="str">
        <f t="shared" si="3"/>
        <v>D</v>
      </c>
      <c r="Y5" s="13" t="str">
        <f t="shared" si="3"/>
        <v>L</v>
      </c>
      <c r="Z5" s="13" t="str">
        <f t="shared" si="3"/>
        <v>M</v>
      </c>
      <c r="AA5" s="13" t="str">
        <f t="shared" si="3"/>
        <v>X</v>
      </c>
      <c r="AB5" s="13" t="str">
        <f t="shared" si="3"/>
        <v>J</v>
      </c>
      <c r="AC5" s="13" t="str">
        <f t="shared" si="3"/>
        <v>V</v>
      </c>
      <c r="AD5" s="13" t="str">
        <f t="shared" si="3"/>
        <v>S</v>
      </c>
      <c r="AE5" s="13" t="str">
        <f t="shared" si="3"/>
        <v>D</v>
      </c>
      <c r="AF5" s="13" t="str">
        <f t="shared" si="3"/>
        <v>L</v>
      </c>
      <c r="AG5" s="13" t="str">
        <f t="shared" si="3"/>
        <v>M</v>
      </c>
      <c r="AH5" s="13" t="str">
        <f t="shared" si="3"/>
        <v>X</v>
      </c>
      <c r="AI5" s="13" t="str">
        <f t="shared" si="3"/>
        <v>J</v>
      </c>
      <c r="AJ5" s="13" t="str">
        <f t="shared" si="3"/>
        <v>V</v>
      </c>
      <c r="AK5" s="13" t="str">
        <f t="shared" si="3"/>
        <v>S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45778</v>
      </c>
      <c r="H6" s="84">
        <f>G6+1</f>
        <v>45779</v>
      </c>
      <c r="I6" s="84">
        <f t="shared" ref="I6:AK6" si="4">H6+1</f>
        <v>45780</v>
      </c>
      <c r="J6" s="84">
        <f t="shared" si="4"/>
        <v>45781</v>
      </c>
      <c r="K6" s="84">
        <f t="shared" si="4"/>
        <v>45782</v>
      </c>
      <c r="L6" s="84">
        <f t="shared" si="4"/>
        <v>45783</v>
      </c>
      <c r="M6" s="84">
        <f t="shared" si="4"/>
        <v>45784</v>
      </c>
      <c r="N6" s="84">
        <f t="shared" si="4"/>
        <v>45785</v>
      </c>
      <c r="O6" s="84">
        <f t="shared" si="4"/>
        <v>45786</v>
      </c>
      <c r="P6" s="84">
        <f t="shared" si="4"/>
        <v>45787</v>
      </c>
      <c r="Q6" s="84">
        <f t="shared" si="4"/>
        <v>45788</v>
      </c>
      <c r="R6" s="84">
        <f t="shared" si="4"/>
        <v>45789</v>
      </c>
      <c r="S6" s="84">
        <f t="shared" si="4"/>
        <v>45790</v>
      </c>
      <c r="T6" s="84">
        <f t="shared" si="4"/>
        <v>45791</v>
      </c>
      <c r="U6" s="84">
        <f t="shared" si="4"/>
        <v>45792</v>
      </c>
      <c r="V6" s="84">
        <f t="shared" si="4"/>
        <v>45793</v>
      </c>
      <c r="W6" s="84">
        <f t="shared" si="4"/>
        <v>45794</v>
      </c>
      <c r="X6" s="84">
        <f t="shared" si="4"/>
        <v>45795</v>
      </c>
      <c r="Y6" s="84">
        <f t="shared" si="4"/>
        <v>45796</v>
      </c>
      <c r="Z6" s="84">
        <f t="shared" si="4"/>
        <v>45797</v>
      </c>
      <c r="AA6" s="84">
        <f t="shared" si="4"/>
        <v>45798</v>
      </c>
      <c r="AB6" s="84">
        <f t="shared" si="4"/>
        <v>45799</v>
      </c>
      <c r="AC6" s="84">
        <f t="shared" si="4"/>
        <v>45800</v>
      </c>
      <c r="AD6" s="84">
        <f t="shared" si="4"/>
        <v>45801</v>
      </c>
      <c r="AE6" s="84">
        <f t="shared" si="4"/>
        <v>45802</v>
      </c>
      <c r="AF6" s="84">
        <f t="shared" si="4"/>
        <v>45803</v>
      </c>
      <c r="AG6" s="84">
        <f t="shared" si="4"/>
        <v>45804</v>
      </c>
      <c r="AH6" s="84">
        <f t="shared" si="4"/>
        <v>45805</v>
      </c>
      <c r="AI6" s="84">
        <f t="shared" si="4"/>
        <v>45806</v>
      </c>
      <c r="AJ6" s="84">
        <f t="shared" si="4"/>
        <v>45807</v>
      </c>
      <c r="AK6" s="84">
        <f t="shared" si="4"/>
        <v>45808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tr">
        <f>VLOOKUP(E7,Plantilla!D:E,2,FALSE)</f>
        <v>Beatriz Mayoral Villén (75%)</v>
      </c>
      <c r="G7" s="148" t="s">
        <v>4</v>
      </c>
      <c r="H7" s="148" t="s">
        <v>4</v>
      </c>
      <c r="I7" s="148" t="s">
        <v>59</v>
      </c>
      <c r="J7" s="148" t="s">
        <v>59</v>
      </c>
      <c r="K7" s="148" t="str">
        <f t="shared" ref="G7:AK14" ca="1" si="5">IF($B7&lt;&gt;0,INDIRECT(ADDRESS($B7+6,10+K$2,1,FALSE,"PATRÓN"),FALSE),"")</f>
        <v>N</v>
      </c>
      <c r="L7" s="148" t="str">
        <f t="shared" ca="1" si="5"/>
        <v>N</v>
      </c>
      <c r="M7" s="148" t="str">
        <f t="shared" ca="1" si="5"/>
        <v>-</v>
      </c>
      <c r="N7" s="148" t="str">
        <f t="shared" ca="1" si="5"/>
        <v>-</v>
      </c>
      <c r="O7" s="148" t="str">
        <f t="shared" ca="1" si="5"/>
        <v>L</v>
      </c>
      <c r="P7" s="148" t="str">
        <f t="shared" ca="1" si="5"/>
        <v>L</v>
      </c>
      <c r="Q7" s="148" t="str">
        <f t="shared" ca="1" si="5"/>
        <v>L</v>
      </c>
      <c r="R7" s="148" t="s">
        <v>68</v>
      </c>
      <c r="S7" s="148" t="s">
        <v>68</v>
      </c>
      <c r="T7" s="148" t="s">
        <v>4</v>
      </c>
      <c r="U7" s="337" t="s">
        <v>32</v>
      </c>
      <c r="V7" s="337" t="s">
        <v>140</v>
      </c>
      <c r="W7" s="148" t="s">
        <v>68</v>
      </c>
      <c r="X7" s="148" t="s">
        <v>68</v>
      </c>
      <c r="Y7" s="148" t="s">
        <v>32</v>
      </c>
      <c r="Z7" s="148" t="s">
        <v>140</v>
      </c>
      <c r="AA7" s="148" t="s">
        <v>4</v>
      </c>
      <c r="AB7" s="148" t="s">
        <v>4</v>
      </c>
      <c r="AC7" s="148" t="str">
        <f t="shared" ca="1" si="5"/>
        <v>L</v>
      </c>
      <c r="AD7" s="148" t="str">
        <f t="shared" ca="1" si="5"/>
        <v>L</v>
      </c>
      <c r="AE7" s="148" t="str">
        <f t="shared" ca="1" si="5"/>
        <v>L</v>
      </c>
      <c r="AF7" s="148" t="s">
        <v>4</v>
      </c>
      <c r="AG7" s="148" t="s">
        <v>4</v>
      </c>
      <c r="AH7" s="148" t="s">
        <v>68</v>
      </c>
      <c r="AI7" s="148" t="str">
        <f t="shared" ca="1" si="5"/>
        <v>N</v>
      </c>
      <c r="AJ7" s="148" t="str">
        <f t="shared" ca="1" si="5"/>
        <v>N</v>
      </c>
      <c r="AK7" s="148" t="str">
        <f t="shared" ca="1" si="5"/>
        <v>-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6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5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6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35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ca="1">BO7 + BM7 + AL7</f>
        <v>111.2</v>
      </c>
      <c r="BQ7" s="149">
        <f t="shared" ref="BQ7:BQ39" ca="1" si="8">AN7+INDEX(INDIRECT(BQ$1),MATCH($E7,INDIRECT($BQ$2)))</f>
        <v>0</v>
      </c>
      <c r="BR7" s="137">
        <f t="shared" ref="BR7:BR39" ca="1" si="9">AO7+INDEX(INDIRECT(BR$1),MATCH($E7,INDIRECT($BQ$2)))</f>
        <v>0</v>
      </c>
      <c r="BS7" s="136">
        <f t="shared" ref="BS7:BS39" ca="1" si="10">AP7+INDEX(INDIRECT(BS$1),MATCH($E7,INDIRECT($BQ$2)))</f>
        <v>29</v>
      </c>
      <c r="BT7" s="137">
        <f t="shared" ref="BT7:BT39" ca="1" si="11">AQ7+INDEX(INDIRECT(BT$1),MATCH($E7,INDIRECT($BQ$2)))</f>
        <v>0</v>
      </c>
      <c r="BU7" s="136">
        <f t="shared" ref="BU7:BU39" ca="1" si="12">AR7+INDEX(INDIRECT(BU$1),MATCH($E7,INDIRECT($BQ$2)))</f>
        <v>0</v>
      </c>
      <c r="BV7" s="137">
        <f t="shared" ref="BV7:BV39" ca="1" si="13">AS7+INDEX(INDIRECT(BV$1),MATCH($E7,INDIRECT($BQ$2)))</f>
        <v>0</v>
      </c>
      <c r="BW7" s="136">
        <f t="shared" ref="BW7:BW39" ca="1" si="14">AT7+INDEX(INDIRECT(BW$1),MATCH($E7,INDIRECT($BQ$2)))</f>
        <v>0</v>
      </c>
      <c r="BX7" s="137">
        <f t="shared" ref="BX7:BX39" ca="1" si="15">AU7+INDEX(INDIRECT(BX$1),MATCH($E7,INDIRECT($BQ$2)))</f>
        <v>28</v>
      </c>
      <c r="BY7" s="136">
        <f t="shared" ref="BY7:BY39" ca="1" si="16">AV7+INDEX(INDIRECT(BY$1),MATCH($E7,INDIRECT($BQ$2)))</f>
        <v>1</v>
      </c>
      <c r="BZ7" s="137">
        <f t="shared" ref="BZ7:BZ39" ca="1" si="17">AW7+INDEX(INDIRECT(BZ$1),MATCH($E7,INDIRECT($BQ$2)))</f>
        <v>0</v>
      </c>
      <c r="CA7" s="136">
        <f t="shared" ref="CA7:CA39" ca="1" si="18">AX7+INDEX(INDIRECT(CA$1),MATCH($E7,INDIRECT($BQ$2)))</f>
        <v>0</v>
      </c>
      <c r="CB7" s="137">
        <f t="shared" ref="CB7:CB39" ca="1" si="19">AY7+INDEX(INDIRECT(CB$1),MATCH($E7,INDIRECT($BQ$2)))</f>
        <v>0</v>
      </c>
      <c r="CC7" s="136">
        <f t="shared" ref="CC7:CC39" ca="1" si="20">AZ7+INDEX(INDIRECT(CC$1),MATCH($E7,INDIRECT($BQ$2)))</f>
        <v>0</v>
      </c>
      <c r="CD7" s="137">
        <f t="shared" ref="CD7:CD39" ca="1" si="21">BA7+INDEX(INDIRECT(CD$1),MATCH($E7,INDIRECT($BQ$2)))</f>
        <v>1</v>
      </c>
      <c r="CE7" s="136">
        <f t="shared" ref="CE7:CE39" ca="1" si="22">BB7+INDEX(INDIRECT(CE$1),MATCH($E7,INDIRECT($BQ$2)))</f>
        <v>0</v>
      </c>
      <c r="CF7" s="137">
        <f t="shared" ref="CF7:CF39" ca="1" si="23">BC7+INDEX(INDIRECT(CF$1),MATCH($E7,INDIRECT($BQ$2)))</f>
        <v>0</v>
      </c>
      <c r="CG7" s="136">
        <f t="shared" ref="CG7:CG39" ca="1" si="24">BD7+INDEX(INDIRECT(CG$1),MATCH($E7,INDIRECT($BQ$2)))</f>
        <v>0</v>
      </c>
      <c r="CH7" s="137">
        <f t="shared" ref="CH7:CH39" ca="1" si="25">BE7+INDEX(INDIRECT(CH$1),MATCH($E7,INDIRECT($BQ$2)))</f>
        <v>0</v>
      </c>
      <c r="CI7" s="136">
        <f t="shared" ref="CI7:CI39" ca="1" si="26">BF7+INDEX(INDIRECT(CI$1),MATCH($E7,INDIRECT($BQ$2)))</f>
        <v>0</v>
      </c>
      <c r="CJ7" s="137">
        <f t="shared" ref="CJ7:CJ39" ca="1" si="27">BG7+INDEX(INDIRECT(CJ$1),MATCH($E7,INDIRECT($BQ$2)))</f>
        <v>0</v>
      </c>
      <c r="CK7" s="136">
        <f t="shared" ref="CK7:CK39" ca="1" si="28">BH7+INDEX(INDIRECT(CK$1),MATCH($E7,INDIRECT($BQ$2)))</f>
        <v>0</v>
      </c>
      <c r="CL7" s="137">
        <f t="shared" ref="CL7:CL39" ca="1" si="29">BI7+INDEX(INDIRECT(CL$1),MATCH($E7,INDIRECT($BQ$2)))</f>
        <v>0</v>
      </c>
      <c r="CM7" s="136">
        <f t="shared" ref="CM7:CM39" ca="1" si="30">BJ7+INDEX(INDIRECT(CM$1),MATCH($E7,INDIRECT($BQ$2)))</f>
        <v>0</v>
      </c>
      <c r="CN7" s="110">
        <f ca="1">COUNTIF($G7:$AK7,"*N*")+INDEX(INDIRECT(CN$1),MATCH($E7,INDIRECT($BQ$2)))</f>
        <v>29</v>
      </c>
      <c r="CO7" s="110">
        <f t="shared" ref="CO7:CO39" ca="1" si="31">BM7+INDEX(INDIRECT(CO$1),MATCH($E7,INDIRECT($BQ$2)))</f>
        <v>207.98000000000002</v>
      </c>
      <c r="CP7" s="110">
        <f t="shared" ref="CP7:CP39" ca="1" si="32">BN7+INDEX(INDIRECT(CP$1),MATCH($E7,INDIRECT($BQ$2)))</f>
        <v>290</v>
      </c>
      <c r="CQ7" s="198">
        <f t="shared" ref="CQ7:CQ39" ca="1" si="33">BO7+INDEX(INDIRECT(CQ$1),MATCH($E7,INDIRECT($BQ$2)))</f>
        <v>368.3</v>
      </c>
      <c r="CR7" s="199">
        <f t="shared" ref="CR7:CR39" ca="1" si="34">BP7+INDEX(INDIRECT(CR$1),MATCH($E7,INDIRECT($BQ$2)))</f>
        <v>576.28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12.41095890410959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2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9" ca="1" si="35">BP7-CZ7</f>
        <v>-40.792537313432845</v>
      </c>
      <c r="DB7" s="211">
        <f ca="1">CZ7+INDEX(INDIRECT(DB$1),MATCH($E7,INDIRECT($BQ$2)))</f>
        <v>740.35074626865674</v>
      </c>
      <c r="DC7" s="212">
        <f t="shared" ref="DC7:DC39" ca="1" si="36">CR7-DB7</f>
        <v>-164.07074626865676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-</v>
      </c>
      <c r="H8" s="148" t="str">
        <f t="shared" ca="1" si="5"/>
        <v>L</v>
      </c>
      <c r="I8" s="148" t="str">
        <f t="shared" ca="1" si="5"/>
        <v>L</v>
      </c>
      <c r="J8" s="148" t="str">
        <f t="shared" ca="1" si="5"/>
        <v>L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L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M</v>
      </c>
      <c r="T8" s="148" t="str">
        <f t="shared" ca="1" si="5"/>
        <v>N</v>
      </c>
      <c r="U8" s="148" t="str">
        <f t="shared" ca="1" si="5"/>
        <v>-</v>
      </c>
      <c r="V8" s="148" t="str">
        <f t="shared" ca="1" si="5"/>
        <v>L</v>
      </c>
      <c r="W8" s="148" t="str">
        <f t="shared" ca="1" si="5"/>
        <v>L</v>
      </c>
      <c r="X8" s="148" t="str">
        <f t="shared" ca="1" si="5"/>
        <v>L</v>
      </c>
      <c r="Y8" s="148" t="str">
        <f t="shared" ca="1" si="5"/>
        <v>M</v>
      </c>
      <c r="Z8" s="148" t="str">
        <f t="shared" ca="1" si="5"/>
        <v>M</v>
      </c>
      <c r="AA8" s="148" t="str">
        <f t="shared" ca="1" si="5"/>
        <v>M</v>
      </c>
      <c r="AB8" s="148" t="str">
        <f t="shared" ca="1" si="5"/>
        <v>N</v>
      </c>
      <c r="AC8" s="148" t="str">
        <f t="shared" ca="1" si="5"/>
        <v>N</v>
      </c>
      <c r="AD8" s="148" t="str">
        <f t="shared" ca="1" si="5"/>
        <v>-</v>
      </c>
      <c r="AE8" s="148" t="str">
        <f t="shared" ca="1" si="5"/>
        <v>-</v>
      </c>
      <c r="AF8" s="148" t="str">
        <f t="shared" ca="1" si="5"/>
        <v>L</v>
      </c>
      <c r="AG8" s="148" t="str">
        <f t="shared" ca="1" si="5"/>
        <v>M</v>
      </c>
      <c r="AH8" s="148" t="str">
        <f t="shared" ca="1" si="5"/>
        <v>M</v>
      </c>
      <c r="AI8" s="148" t="str">
        <f t="shared" ca="1" si="5"/>
        <v>M</v>
      </c>
      <c r="AJ8" s="148" t="str">
        <f t="shared" ca="1" si="5"/>
        <v>M</v>
      </c>
      <c r="AK8" s="148" t="str">
        <f t="shared" ca="1" si="5"/>
        <v>N</v>
      </c>
      <c r="AL8" s="129"/>
      <c r="AM8" s="111">
        <f>VLOOKUP($E8,Plantilla!D:F,3,FALSE)</f>
        <v>1</v>
      </c>
      <c r="AN8" s="140">
        <f t="shared" ref="AN8:AN21" ca="1" si="37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15</v>
      </c>
      <c r="AO8" s="133">
        <f t="shared" ca="1" si="6"/>
        <v>0</v>
      </c>
      <c r="AP8" s="132">
        <f t="shared" ca="1" si="6"/>
        <v>4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0" ca="1" si="38">COUNTIF($G8:$AK8,"*N*")-BL8</f>
        <v>4</v>
      </c>
      <c r="BL8" s="110">
        <f t="shared" ref="BL8:BL60" ca="1" si="39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105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0" ca="1" si="40">IF(BN8=0,                 0,                 BN8 * 1.27 * (BK8/(BK8+BL8)) + BN8 * 1.06 * (BL8/(BK8+BL8))        )</f>
        <v>50.8</v>
      </c>
      <c r="BP8" s="195">
        <f t="shared" ref="BP8:BP60" ca="1" si="41">BO8 + BM8 + AL8</f>
        <v>155.80000000000001</v>
      </c>
      <c r="BQ8" s="149">
        <f t="shared" ca="1" si="8"/>
        <v>68</v>
      </c>
      <c r="BR8" s="137">
        <f t="shared" ca="1" si="9"/>
        <v>0</v>
      </c>
      <c r="BS8" s="136">
        <f t="shared" ca="1" si="10"/>
        <v>24</v>
      </c>
      <c r="BT8" s="137">
        <f t="shared" ca="1" si="11"/>
        <v>0</v>
      </c>
      <c r="BU8" s="136">
        <f t="shared" ca="1" si="12"/>
        <v>0</v>
      </c>
      <c r="BV8" s="137">
        <f t="shared" ca="1" si="13"/>
        <v>0</v>
      </c>
      <c r="BW8" s="136">
        <f t="shared" ca="1" si="14"/>
        <v>0</v>
      </c>
      <c r="BX8" s="137">
        <f t="shared" ca="1" si="15"/>
        <v>0</v>
      </c>
      <c r="BY8" s="136">
        <f t="shared" ca="1" si="16"/>
        <v>0</v>
      </c>
      <c r="BZ8" s="137">
        <f t="shared" ca="1" si="17"/>
        <v>0</v>
      </c>
      <c r="CA8" s="136">
        <f t="shared" ca="1" si="18"/>
        <v>0</v>
      </c>
      <c r="CB8" s="137">
        <f t="shared" ca="1" si="19"/>
        <v>0</v>
      </c>
      <c r="CC8" s="136">
        <f t="shared" ca="1" si="20"/>
        <v>0</v>
      </c>
      <c r="CD8" s="137">
        <f t="shared" ca="1" si="21"/>
        <v>0</v>
      </c>
      <c r="CE8" s="136">
        <f t="shared" ca="1" si="22"/>
        <v>0</v>
      </c>
      <c r="CF8" s="137">
        <f t="shared" ca="1" si="23"/>
        <v>0</v>
      </c>
      <c r="CG8" s="136">
        <f t="shared" ca="1" si="24"/>
        <v>0</v>
      </c>
      <c r="CH8" s="137">
        <f t="shared" ca="1" si="25"/>
        <v>0</v>
      </c>
      <c r="CI8" s="136">
        <f t="shared" ca="1" si="26"/>
        <v>0</v>
      </c>
      <c r="CJ8" s="137">
        <f t="shared" ca="1" si="27"/>
        <v>0</v>
      </c>
      <c r="CK8" s="136">
        <f t="shared" ca="1" si="28"/>
        <v>0</v>
      </c>
      <c r="CL8" s="137">
        <f t="shared" ca="1" si="29"/>
        <v>0</v>
      </c>
      <c r="CM8" s="136">
        <f t="shared" ca="1" si="30"/>
        <v>0</v>
      </c>
      <c r="CN8" s="110">
        <f t="shared" ref="CN8:CN60" ca="1" si="42">COUNTIF($G8:$AK8,"*N*")+INDEX(INDIRECT(CN$1),MATCH($E8,INDIRECT($BQ$2)))</f>
        <v>24</v>
      </c>
      <c r="CO8" s="110">
        <f t="shared" ca="1" si="31"/>
        <v>476</v>
      </c>
      <c r="CP8" s="110">
        <f t="shared" ca="1" si="32"/>
        <v>240</v>
      </c>
      <c r="CQ8" s="198">
        <f t="shared" ca="1" si="33"/>
        <v>304.8</v>
      </c>
      <c r="CR8" s="199">
        <f t="shared" ca="1" si="34"/>
        <v>780.8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3">COUNTIF(G8:AK8,"V")</f>
        <v>0</v>
      </c>
      <c r="CU8" s="217">
        <f ca="1">INDEX(INDIRECT(CU$1),MATCH($E8,INDIRECT($BQ$2))) + (CS8*30)/[1]PATRÓN!$N$4 - CT8</f>
        <v>12.41095890410959</v>
      </c>
      <c r="CV8" s="217">
        <f ca="1">(CS8*6)/PATRÓN!$N$4</f>
        <v>0.50958904109589043</v>
      </c>
      <c r="CW8" s="216">
        <f t="shared" ref="CW8:CW60" ca="1" si="44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5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6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5"/>
        <v>3.8074626865671632</v>
      </c>
      <c r="DB8" s="211">
        <f t="shared" ref="DB8:DB60" ca="1" si="47">CZ8+INDEX(INDIRECT(DB$1),MATCH($E8,INDIRECT($BQ$2)))</f>
        <v>740.35074626865674</v>
      </c>
      <c r="DC8" s="212">
        <f t="shared" ca="1" si="36"/>
        <v>40.449253731343219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tr">
        <f>VLOOKUP(E9,Plantilla!D:E,2,FALSE)</f>
        <v>César Fuentes Poza (75%)</v>
      </c>
      <c r="G9" s="148" t="s">
        <v>68</v>
      </c>
      <c r="H9" s="148" t="str">
        <f t="shared" ca="1" si="5"/>
        <v>L</v>
      </c>
      <c r="I9" s="148" t="s">
        <v>68</v>
      </c>
      <c r="J9" s="148" t="s">
        <v>68</v>
      </c>
      <c r="K9" s="148" t="s">
        <v>68</v>
      </c>
      <c r="L9" s="148" t="s">
        <v>68</v>
      </c>
      <c r="M9" s="148" t="s">
        <v>4</v>
      </c>
      <c r="N9" s="148" t="s">
        <v>4</v>
      </c>
      <c r="O9" s="148" t="str">
        <f t="shared" ca="1" si="5"/>
        <v>L</v>
      </c>
      <c r="P9" s="148" t="str">
        <f t="shared" ca="1" si="5"/>
        <v>L</v>
      </c>
      <c r="Q9" s="148" t="str">
        <f t="shared" ca="1" si="5"/>
        <v>L</v>
      </c>
      <c r="R9" s="148" t="s">
        <v>68</v>
      </c>
      <c r="S9" s="148" t="s">
        <v>68</v>
      </c>
      <c r="T9" s="148" t="s">
        <v>68</v>
      </c>
      <c r="U9" s="148" t="s">
        <v>4</v>
      </c>
      <c r="V9" s="148" t="s">
        <v>4</v>
      </c>
      <c r="W9" s="148" t="s">
        <v>4</v>
      </c>
      <c r="X9" s="148" t="s">
        <v>4</v>
      </c>
      <c r="Y9" s="148" t="s">
        <v>68</v>
      </c>
      <c r="Z9" s="148" t="s">
        <v>68</v>
      </c>
      <c r="AA9" s="148" t="s">
        <v>68</v>
      </c>
      <c r="AB9" s="148" t="s">
        <v>68</v>
      </c>
      <c r="AC9" s="148" t="s">
        <v>68</v>
      </c>
      <c r="AD9" s="148" t="s">
        <v>4</v>
      </c>
      <c r="AE9" s="148" t="s">
        <v>4</v>
      </c>
      <c r="AF9" s="148" t="s">
        <v>4</v>
      </c>
      <c r="AG9" s="148" t="s">
        <v>4</v>
      </c>
      <c r="AH9" s="148" t="str">
        <f t="shared" ca="1" si="5"/>
        <v>L</v>
      </c>
      <c r="AI9" s="148" t="s">
        <v>68</v>
      </c>
      <c r="AJ9" s="148" t="s">
        <v>68</v>
      </c>
      <c r="AK9" s="148" t="s">
        <v>68</v>
      </c>
      <c r="AL9" s="129"/>
      <c r="AM9" s="111">
        <f>VLOOKUP($E9,Plantilla!D:F,3,FALSE)</f>
        <v>1</v>
      </c>
      <c r="AN9" s="140">
        <f t="shared" ca="1" si="37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16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38"/>
        <v>0</v>
      </c>
      <c r="BL9" s="110">
        <f t="shared" ca="1" si="39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112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0"/>
        <v>0</v>
      </c>
      <c r="BP9" s="195">
        <f t="shared" ca="1" si="41"/>
        <v>112</v>
      </c>
      <c r="BQ9" s="149">
        <f t="shared" ca="1" si="8"/>
        <v>0</v>
      </c>
      <c r="BR9" s="137">
        <f t="shared" ca="1" si="9"/>
        <v>0</v>
      </c>
      <c r="BS9" s="136">
        <f t="shared" ca="1" si="10"/>
        <v>2</v>
      </c>
      <c r="BT9" s="137">
        <f t="shared" ca="1" si="11"/>
        <v>0</v>
      </c>
      <c r="BU9" s="136">
        <f t="shared" ca="1" si="12"/>
        <v>0</v>
      </c>
      <c r="BV9" s="137">
        <f t="shared" ca="1" si="13"/>
        <v>0</v>
      </c>
      <c r="BW9" s="136">
        <f t="shared" ca="1" si="14"/>
        <v>0</v>
      </c>
      <c r="BX9" s="137">
        <f t="shared" ca="1" si="15"/>
        <v>27</v>
      </c>
      <c r="BY9" s="136">
        <f t="shared" ca="1" si="16"/>
        <v>0</v>
      </c>
      <c r="BZ9" s="137">
        <f t="shared" ca="1" si="17"/>
        <v>0</v>
      </c>
      <c r="CA9" s="136">
        <f t="shared" ca="1" si="18"/>
        <v>0</v>
      </c>
      <c r="CB9" s="137">
        <f t="shared" ca="1" si="19"/>
        <v>0</v>
      </c>
      <c r="CC9" s="136">
        <f t="shared" ca="1" si="20"/>
        <v>0</v>
      </c>
      <c r="CD9" s="137">
        <f t="shared" ca="1" si="21"/>
        <v>0</v>
      </c>
      <c r="CE9" s="136">
        <f t="shared" ca="1" si="22"/>
        <v>0</v>
      </c>
      <c r="CF9" s="137">
        <f t="shared" ca="1" si="23"/>
        <v>0</v>
      </c>
      <c r="CG9" s="136">
        <f t="shared" ca="1" si="24"/>
        <v>1</v>
      </c>
      <c r="CH9" s="137">
        <f t="shared" ca="1" si="25"/>
        <v>0</v>
      </c>
      <c r="CI9" s="136">
        <f t="shared" ca="1" si="26"/>
        <v>0</v>
      </c>
      <c r="CJ9" s="137">
        <f t="shared" ca="1" si="27"/>
        <v>0</v>
      </c>
      <c r="CK9" s="136">
        <f t="shared" ca="1" si="28"/>
        <v>0</v>
      </c>
      <c r="CL9" s="137">
        <f t="shared" ca="1" si="29"/>
        <v>0</v>
      </c>
      <c r="CM9" s="136">
        <f t="shared" ca="1" si="30"/>
        <v>0</v>
      </c>
      <c r="CN9" s="110">
        <f t="shared" ca="1" si="42"/>
        <v>2</v>
      </c>
      <c r="CO9" s="110">
        <f t="shared" ca="1" si="31"/>
        <v>196.5</v>
      </c>
      <c r="CP9" s="110">
        <f t="shared" ca="1" si="32"/>
        <v>20</v>
      </c>
      <c r="CQ9" s="198">
        <f t="shared" ca="1" si="33"/>
        <v>25.4</v>
      </c>
      <c r="CR9" s="199">
        <f t="shared" ca="1" si="34"/>
        <v>221.9</v>
      </c>
      <c r="CS9" s="215">
        <f t="shared" ref="CS9:CS60" ca="1" si="48">MEDIAN(0,EOMONTH($G$6,0)-$G$6+1,EOMONTH($G$6,0)-$G$6+1-COUNTBLANK(G9:AK9)+DATEDIF(G$6,AI$6,"m")+DATEDIF(G$6,AJ$6,"m")++DATEDIF(G$6,AK$6,"m"))</f>
        <v>31</v>
      </c>
      <c r="CT9" s="216">
        <f t="shared" ca="1" si="43"/>
        <v>0</v>
      </c>
      <c r="CU9" s="217">
        <f ca="1">INDEX(INDIRECT(CU$1),MATCH($E9,INDIRECT($BQ$2))) + (CS9*30)/[1]PATRÓN!$N$4 - CT9</f>
        <v>12.41095890410959</v>
      </c>
      <c r="CV9" s="217">
        <f ca="1">(CS9*6)/PATRÓN!$N$4</f>
        <v>0.50958904109589043</v>
      </c>
      <c r="CW9" s="216">
        <f t="shared" ca="1" si="44"/>
        <v>0</v>
      </c>
      <c r="CX9" s="219">
        <f t="shared" ca="1" si="45"/>
        <v>0</v>
      </c>
      <c r="CY9" s="230">
        <f t="shared" ca="1" si="46"/>
        <v>0</v>
      </c>
      <c r="CZ9" s="227">
        <f ca="1">(PATRÓN!$A$5*(CS9-CT9))/(PATRÓN!$N$4-30)*AM9</f>
        <v>151.99253731343285</v>
      </c>
      <c r="DA9" s="211">
        <f t="shared" ca="1" si="35"/>
        <v>-39.992537313432848</v>
      </c>
      <c r="DB9" s="211">
        <f t="shared" ca="1" si="47"/>
        <v>740.35074626865674</v>
      </c>
      <c r="DC9" s="212">
        <f t="shared" ca="1" si="36"/>
        <v>-518.45074626865676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-</v>
      </c>
      <c r="H10" s="148" t="str">
        <f t="shared" ca="1" si="5"/>
        <v>L</v>
      </c>
      <c r="I10" s="148" t="str">
        <f t="shared" ca="1" si="5"/>
        <v>L</v>
      </c>
      <c r="J10" s="148" t="str">
        <f t="shared" ca="1" si="5"/>
        <v>L</v>
      </c>
      <c r="K10" s="148" t="str">
        <f t="shared" ca="1" si="5"/>
        <v>M</v>
      </c>
      <c r="L10" s="148" t="str">
        <f t="shared" ca="1" si="5"/>
        <v>M</v>
      </c>
      <c r="M10" s="148" t="str">
        <f t="shared" ca="1" si="5"/>
        <v>M</v>
      </c>
      <c r="N10" s="148" t="str">
        <f t="shared" ca="1" si="5"/>
        <v>N</v>
      </c>
      <c r="O10" s="148" t="str">
        <f t="shared" ca="1" si="5"/>
        <v>N</v>
      </c>
      <c r="P10" s="148" t="str">
        <f t="shared" ca="1" si="5"/>
        <v>-</v>
      </c>
      <c r="Q10" s="148" t="str">
        <f t="shared" ca="1" si="5"/>
        <v>-</v>
      </c>
      <c r="R10" s="148" t="str">
        <f t="shared" ca="1" si="5"/>
        <v>L</v>
      </c>
      <c r="S10" s="148" t="str">
        <f t="shared" ca="1" si="5"/>
        <v>M</v>
      </c>
      <c r="T10" s="148" t="str">
        <f t="shared" ca="1" si="5"/>
        <v>M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5"/>
        <v>N</v>
      </c>
      <c r="X10" s="148" t="str">
        <f t="shared" ca="1" si="5"/>
        <v>N</v>
      </c>
      <c r="Y10" s="148" t="str">
        <f t="shared" ca="1" si="5"/>
        <v>-</v>
      </c>
      <c r="Z10" s="148" t="str">
        <f t="shared" ca="1" si="5"/>
        <v>-</v>
      </c>
      <c r="AA10" s="148" t="str">
        <f t="shared" ca="1" si="5"/>
        <v>L</v>
      </c>
      <c r="AB10" s="148" t="str">
        <f t="shared" ca="1" si="5"/>
        <v>M</v>
      </c>
      <c r="AC10" s="148" t="str">
        <f t="shared" ca="1" si="5"/>
        <v>M</v>
      </c>
      <c r="AD10" s="148" t="str">
        <f t="shared" ca="1" si="5"/>
        <v>M</v>
      </c>
      <c r="AE10" s="148" t="str">
        <f t="shared" ca="1" si="5"/>
        <v>M</v>
      </c>
      <c r="AF10" s="148" t="str">
        <f t="shared" ca="1" si="5"/>
        <v>N</v>
      </c>
      <c r="AG10" s="148" t="str">
        <f t="shared" ca="1" si="5"/>
        <v>N</v>
      </c>
      <c r="AH10" s="148" t="str">
        <f t="shared" ca="1" si="5"/>
        <v>-</v>
      </c>
      <c r="AI10" s="148" t="str">
        <f t="shared" ca="1" si="5"/>
        <v>-</v>
      </c>
      <c r="AJ10" s="148" t="str">
        <f t="shared" ca="1" si="5"/>
        <v>L</v>
      </c>
      <c r="AK10" s="148" t="str">
        <f t="shared" ca="1" si="5"/>
        <v>L</v>
      </c>
      <c r="AL10" s="129"/>
      <c r="AM10" s="111">
        <f>VLOOKUP($E10,Plantilla!D:F,3,FALSE)</f>
        <v>1</v>
      </c>
      <c r="AN10" s="140">
        <f t="shared" ca="1" si="37"/>
        <v>11</v>
      </c>
      <c r="AO10" s="133">
        <f t="shared" ca="1" si="6"/>
        <v>0</v>
      </c>
      <c r="AP10" s="132">
        <f t="shared" ca="1" si="6"/>
        <v>6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38"/>
        <v>6</v>
      </c>
      <c r="BL10" s="110">
        <f t="shared" ca="1" si="39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77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60</v>
      </c>
      <c r="BO10" s="194">
        <f t="shared" ca="1" si="40"/>
        <v>76.2</v>
      </c>
      <c r="BP10" s="195">
        <f t="shared" ca="1" si="41"/>
        <v>153.19999999999999</v>
      </c>
      <c r="BQ10" s="149">
        <f t="shared" ca="1" si="8"/>
        <v>61</v>
      </c>
      <c r="BR10" s="137">
        <f t="shared" ca="1" si="9"/>
        <v>0</v>
      </c>
      <c r="BS10" s="136">
        <f t="shared" ca="1" si="10"/>
        <v>25</v>
      </c>
      <c r="BT10" s="137">
        <f t="shared" ca="1" si="11"/>
        <v>0</v>
      </c>
      <c r="BU10" s="136">
        <f t="shared" ca="1" si="12"/>
        <v>0</v>
      </c>
      <c r="BV10" s="137">
        <f t="shared" ca="1" si="13"/>
        <v>0</v>
      </c>
      <c r="BW10" s="136">
        <f t="shared" ca="1" si="14"/>
        <v>0</v>
      </c>
      <c r="BX10" s="137">
        <f t="shared" ca="1" si="15"/>
        <v>0</v>
      </c>
      <c r="BY10" s="136">
        <f t="shared" ca="1" si="16"/>
        <v>0</v>
      </c>
      <c r="BZ10" s="137">
        <f t="shared" ca="1" si="17"/>
        <v>0</v>
      </c>
      <c r="CA10" s="136">
        <f t="shared" ca="1" si="18"/>
        <v>0</v>
      </c>
      <c r="CB10" s="137">
        <f t="shared" ca="1" si="19"/>
        <v>0</v>
      </c>
      <c r="CC10" s="136">
        <f t="shared" ca="1" si="20"/>
        <v>0</v>
      </c>
      <c r="CD10" s="137">
        <f t="shared" ca="1" si="21"/>
        <v>0</v>
      </c>
      <c r="CE10" s="136">
        <f t="shared" ca="1" si="22"/>
        <v>0</v>
      </c>
      <c r="CF10" s="137">
        <f t="shared" ca="1" si="23"/>
        <v>0</v>
      </c>
      <c r="CG10" s="136">
        <f t="shared" ca="1" si="24"/>
        <v>2</v>
      </c>
      <c r="CH10" s="137">
        <f t="shared" ca="1" si="25"/>
        <v>0</v>
      </c>
      <c r="CI10" s="136">
        <f t="shared" ca="1" si="26"/>
        <v>0</v>
      </c>
      <c r="CJ10" s="137">
        <f t="shared" ca="1" si="27"/>
        <v>0</v>
      </c>
      <c r="CK10" s="136">
        <f t="shared" ca="1" si="28"/>
        <v>0</v>
      </c>
      <c r="CL10" s="137">
        <f t="shared" ca="1" si="29"/>
        <v>0</v>
      </c>
      <c r="CM10" s="136">
        <f t="shared" ca="1" si="30"/>
        <v>0</v>
      </c>
      <c r="CN10" s="110">
        <f t="shared" ca="1" si="42"/>
        <v>25</v>
      </c>
      <c r="CO10" s="110">
        <f t="shared" ca="1" si="31"/>
        <v>442</v>
      </c>
      <c r="CP10" s="110">
        <f t="shared" ca="1" si="32"/>
        <v>250</v>
      </c>
      <c r="CQ10" s="198">
        <f t="shared" ca="1" si="33"/>
        <v>317.5</v>
      </c>
      <c r="CR10" s="199">
        <f t="shared" ca="1" si="34"/>
        <v>759.5</v>
      </c>
      <c r="CS10" s="215">
        <f t="shared" ca="1" si="48"/>
        <v>31</v>
      </c>
      <c r="CT10" s="216">
        <f t="shared" ca="1" si="43"/>
        <v>0</v>
      </c>
      <c r="CU10" s="217">
        <f ca="1">INDEX(INDIRECT(CU$1),MATCH($E10,INDIRECT($BQ$2))) + (CS10*30)/[1]PATRÓN!$N$4 - CT10</f>
        <v>12.41095890410959</v>
      </c>
      <c r="CV10" s="217">
        <f ca="1">(CS10*6)/PATRÓN!$N$4</f>
        <v>0.50958904109589043</v>
      </c>
      <c r="CW10" s="216">
        <f t="shared" ca="1" si="44"/>
        <v>0</v>
      </c>
      <c r="CX10" s="219">
        <f t="shared" ca="1" si="45"/>
        <v>0</v>
      </c>
      <c r="CY10" s="230">
        <f t="shared" ca="1" si="46"/>
        <v>0</v>
      </c>
      <c r="CZ10" s="227">
        <f ca="1">(PATRÓN!$A$5*(CS10-CT10))/(PATRÓN!$N$4-30)*AM10</f>
        <v>151.99253731343285</v>
      </c>
      <c r="DA10" s="211">
        <f t="shared" ca="1" si="35"/>
        <v>1.2074626865671405</v>
      </c>
      <c r="DB10" s="211">
        <f t="shared" ca="1" si="47"/>
        <v>740.35074626865674</v>
      </c>
      <c r="DC10" s="212">
        <f t="shared" ca="1" si="36"/>
        <v>19.149253731343265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1" t="s">
        <v>178</v>
      </c>
      <c r="G11" s="148" t="str">
        <f t="shared" ca="1" si="5"/>
        <v>N</v>
      </c>
      <c r="H11" s="148" t="str">
        <f t="shared" ca="1" si="5"/>
        <v>N</v>
      </c>
      <c r="I11" s="148" t="str">
        <f t="shared" ca="1" si="5"/>
        <v>-</v>
      </c>
      <c r="J11" s="148" t="str">
        <f t="shared" ca="1" si="5"/>
        <v>-</v>
      </c>
      <c r="K11" s="148" t="str">
        <f t="shared" ca="1" si="5"/>
        <v>L</v>
      </c>
      <c r="L11" s="148" t="str">
        <f t="shared" ca="1" si="5"/>
        <v>M</v>
      </c>
      <c r="M11" s="148" t="str">
        <f t="shared" ca="1" si="5"/>
        <v>M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N</v>
      </c>
      <c r="R11" s="148" t="str">
        <f t="shared" ca="1" si="5"/>
        <v>-</v>
      </c>
      <c r="S11" s="148" t="str">
        <f t="shared" ca="1" si="5"/>
        <v>-</v>
      </c>
      <c r="T11" s="148" t="str">
        <f t="shared" ca="1" si="5"/>
        <v>L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5"/>
        <v>M</v>
      </c>
      <c r="X11" s="148" t="str">
        <f t="shared" ca="1" si="5"/>
        <v>M</v>
      </c>
      <c r="Y11" s="148" t="str">
        <f t="shared" ca="1" si="5"/>
        <v>N</v>
      </c>
      <c r="Z11" s="148" t="str">
        <f t="shared" ca="1" si="5"/>
        <v>N</v>
      </c>
      <c r="AA11" s="148" t="str">
        <f t="shared" ca="1" si="5"/>
        <v>-</v>
      </c>
      <c r="AB11" s="148" t="str">
        <f t="shared" ca="1" si="5"/>
        <v>-</v>
      </c>
      <c r="AC11" s="148" t="str">
        <f t="shared" ca="1" si="5"/>
        <v>L</v>
      </c>
      <c r="AD11" s="148" t="str">
        <f t="shared" ca="1" si="5"/>
        <v>L</v>
      </c>
      <c r="AE11" s="148" t="str">
        <f t="shared" ca="1" si="5"/>
        <v>L</v>
      </c>
      <c r="AF11" s="148" t="str">
        <f t="shared" ca="1" si="5"/>
        <v>M</v>
      </c>
      <c r="AG11" s="148" t="str">
        <f t="shared" ca="1" si="5"/>
        <v>M</v>
      </c>
      <c r="AH11" s="148" t="str">
        <f t="shared" ca="1" si="5"/>
        <v>M</v>
      </c>
      <c r="AI11" s="148" t="str">
        <f t="shared" ca="1" si="5"/>
        <v>M</v>
      </c>
      <c r="AJ11" s="148" t="str">
        <f t="shared" ca="1" si="5"/>
        <v>L</v>
      </c>
      <c r="AK11" s="148" t="str">
        <f t="shared" ca="1" si="5"/>
        <v>M</v>
      </c>
      <c r="AL11" s="129"/>
      <c r="AM11" s="111">
        <f>VLOOKUP($E11,Plantilla!D:F,3,FALSE)</f>
        <v>1</v>
      </c>
      <c r="AN11" s="140">
        <f t="shared" ca="1" si="37"/>
        <v>13</v>
      </c>
      <c r="AO11" s="133">
        <f t="shared" ca="1" si="6"/>
        <v>0</v>
      </c>
      <c r="AP11" s="132">
        <f t="shared" ca="1" si="6"/>
        <v>6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38"/>
        <v>6</v>
      </c>
      <c r="BL11" s="110">
        <f t="shared" ca="1" si="39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91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0"/>
        <v>76.2</v>
      </c>
      <c r="BP11" s="195">
        <f t="shared" ca="1" si="41"/>
        <v>167.2</v>
      </c>
      <c r="BQ11" s="149">
        <f t="shared" ca="1" si="8"/>
        <v>39</v>
      </c>
      <c r="BR11" s="137">
        <f t="shared" ca="1" si="9"/>
        <v>2</v>
      </c>
      <c r="BS11" s="136">
        <f t="shared" ca="1" si="10"/>
        <v>24</v>
      </c>
      <c r="BT11" s="137">
        <f t="shared" ca="1" si="11"/>
        <v>0</v>
      </c>
      <c r="BU11" s="136">
        <f t="shared" ca="1" si="12"/>
        <v>0</v>
      </c>
      <c r="BV11" s="137">
        <f t="shared" ca="1" si="13"/>
        <v>0</v>
      </c>
      <c r="BW11" s="136">
        <f t="shared" ca="1" si="14"/>
        <v>0</v>
      </c>
      <c r="BX11" s="137">
        <f t="shared" ca="1" si="15"/>
        <v>5</v>
      </c>
      <c r="BY11" s="136">
        <f t="shared" ca="1" si="16"/>
        <v>0</v>
      </c>
      <c r="BZ11" s="137">
        <f t="shared" ca="1" si="17"/>
        <v>0</v>
      </c>
      <c r="CA11" s="136">
        <f t="shared" ca="1" si="18"/>
        <v>0</v>
      </c>
      <c r="CB11" s="137">
        <f t="shared" ca="1" si="19"/>
        <v>0</v>
      </c>
      <c r="CC11" s="136">
        <f t="shared" ca="1" si="20"/>
        <v>0</v>
      </c>
      <c r="CD11" s="137">
        <f t="shared" ca="1" si="21"/>
        <v>0</v>
      </c>
      <c r="CE11" s="136">
        <f t="shared" ca="1" si="22"/>
        <v>0</v>
      </c>
      <c r="CF11" s="137">
        <f t="shared" ca="1" si="23"/>
        <v>0</v>
      </c>
      <c r="CG11" s="136">
        <f t="shared" ca="1" si="24"/>
        <v>5</v>
      </c>
      <c r="CH11" s="137">
        <f t="shared" ca="1" si="25"/>
        <v>0</v>
      </c>
      <c r="CI11" s="136">
        <f t="shared" ca="1" si="26"/>
        <v>0</v>
      </c>
      <c r="CJ11" s="137">
        <f t="shared" ca="1" si="27"/>
        <v>0</v>
      </c>
      <c r="CK11" s="136">
        <f t="shared" ca="1" si="28"/>
        <v>0</v>
      </c>
      <c r="CL11" s="137">
        <f t="shared" ca="1" si="29"/>
        <v>0</v>
      </c>
      <c r="CM11" s="136">
        <f t="shared" ca="1" si="30"/>
        <v>0</v>
      </c>
      <c r="CN11" s="110">
        <f t="shared" ca="1" si="42"/>
        <v>24</v>
      </c>
      <c r="CO11" s="110">
        <f t="shared" ca="1" si="31"/>
        <v>359.5</v>
      </c>
      <c r="CP11" s="110">
        <f t="shared" ca="1" si="32"/>
        <v>240</v>
      </c>
      <c r="CQ11" s="198">
        <f t="shared" ca="1" si="33"/>
        <v>304.8</v>
      </c>
      <c r="CR11" s="199">
        <f t="shared" ca="1" si="34"/>
        <v>671.3</v>
      </c>
      <c r="CS11" s="215">
        <f t="shared" ca="1" si="48"/>
        <v>31</v>
      </c>
      <c r="CT11" s="216">
        <f t="shared" ca="1" si="43"/>
        <v>0</v>
      </c>
      <c r="CU11" s="217">
        <f ca="1">INDEX(INDIRECT(CU$1),MATCH($E11,INDIRECT($BQ$2))) + (CS11*30)/[1]PATRÓN!$N$4 - CT11</f>
        <v>12.41095890410959</v>
      </c>
      <c r="CV11" s="217">
        <f ca="1">(CS11*6)/PATRÓN!$N$4</f>
        <v>0.50958904109589043</v>
      </c>
      <c r="CW11" s="216">
        <f t="shared" ca="1" si="44"/>
        <v>0</v>
      </c>
      <c r="CX11" s="219">
        <f t="shared" ca="1" si="45"/>
        <v>0</v>
      </c>
      <c r="CY11" s="230">
        <f t="shared" ca="1" si="46"/>
        <v>0</v>
      </c>
      <c r="CZ11" s="227">
        <f ca="1">(PATRÓN!$A$5*(CS11-CT11))/(PATRÓN!$N$4-30)*AM11</f>
        <v>151.99253731343285</v>
      </c>
      <c r="DA11" s="211">
        <f t="shared" ca="1" si="35"/>
        <v>15.207462686567141</v>
      </c>
      <c r="DB11" s="211">
        <f t="shared" ca="1" si="47"/>
        <v>740.35074626865674</v>
      </c>
      <c r="DC11" s="212">
        <f t="shared" ca="1" si="36"/>
        <v>-69.050746268656781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N</v>
      </c>
      <c r="K12" s="148" t="str">
        <f t="shared" ca="1" si="5"/>
        <v>-</v>
      </c>
      <c r="L12" s="148" t="str">
        <f t="shared" ca="1" si="5"/>
        <v>-</v>
      </c>
      <c r="M12" s="148" t="str">
        <f t="shared" ca="1" si="5"/>
        <v>L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M</v>
      </c>
      <c r="R12" s="148" t="str">
        <f t="shared" ca="1" si="5"/>
        <v>N</v>
      </c>
      <c r="S12" s="148" t="str">
        <f t="shared" ca="1" si="5"/>
        <v>N</v>
      </c>
      <c r="T12" s="148" t="str">
        <f t="shared" ca="1" si="5"/>
        <v>-</v>
      </c>
      <c r="U12" s="148" t="str">
        <f t="shared" ca="1" si="5"/>
        <v>-</v>
      </c>
      <c r="V12" s="148" t="str">
        <f t="shared" ca="1" si="5"/>
        <v>L</v>
      </c>
      <c r="W12" s="148" t="str">
        <f t="shared" ca="1" si="5"/>
        <v>L</v>
      </c>
      <c r="X12" s="148" t="str">
        <f t="shared" ca="1" si="5"/>
        <v>L</v>
      </c>
      <c r="Y12" s="148" t="str">
        <f t="shared" ca="1" si="5"/>
        <v>M</v>
      </c>
      <c r="Z12" s="148" t="str">
        <f t="shared" ca="1" si="5"/>
        <v>M</v>
      </c>
      <c r="AA12" s="148" t="str">
        <f t="shared" ca="1" si="5"/>
        <v>M</v>
      </c>
      <c r="AB12" s="148" t="str">
        <f t="shared" ca="1" si="5"/>
        <v>M</v>
      </c>
      <c r="AC12" s="148" t="str">
        <f t="shared" ca="1" si="5"/>
        <v>L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M</v>
      </c>
      <c r="AG12" s="148" t="str">
        <f t="shared" ca="1" si="5"/>
        <v>M</v>
      </c>
      <c r="AH12" s="148" t="str">
        <f t="shared" ca="1" si="5"/>
        <v>N</v>
      </c>
      <c r="AI12" s="148" t="str">
        <f t="shared" ca="1" si="5"/>
        <v>-</v>
      </c>
      <c r="AJ12" s="148" t="str">
        <f t="shared" ca="1" si="5"/>
        <v>L</v>
      </c>
      <c r="AK12" s="148" t="str">
        <f t="shared" ca="1" si="5"/>
        <v>L</v>
      </c>
      <c r="AL12" s="129"/>
      <c r="AM12" s="111">
        <f>VLOOKUP($E12,Plantilla!D:F,3,FALSE)</f>
        <v>1</v>
      </c>
      <c r="AN12" s="140">
        <f t="shared" ca="1" si="37"/>
        <v>14</v>
      </c>
      <c r="AO12" s="133">
        <f t="shared" ca="1" si="6"/>
        <v>0</v>
      </c>
      <c r="AP12" s="132">
        <f t="shared" ca="1" si="6"/>
        <v>5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38"/>
        <v>5</v>
      </c>
      <c r="BL12" s="110">
        <f t="shared" ca="1" si="39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98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40"/>
        <v>63.5</v>
      </c>
      <c r="BP12" s="195">
        <f t="shared" ca="1" si="41"/>
        <v>161.5</v>
      </c>
      <c r="BQ12" s="149">
        <f t="shared" ca="1" si="8"/>
        <v>64</v>
      </c>
      <c r="BR12" s="137">
        <f t="shared" ca="1" si="9"/>
        <v>0</v>
      </c>
      <c r="BS12" s="136">
        <f t="shared" ca="1" si="10"/>
        <v>23</v>
      </c>
      <c r="BT12" s="137">
        <f t="shared" ca="1" si="11"/>
        <v>0</v>
      </c>
      <c r="BU12" s="136">
        <f t="shared" ca="1" si="12"/>
        <v>0</v>
      </c>
      <c r="BV12" s="137">
        <f t="shared" ca="1" si="13"/>
        <v>0</v>
      </c>
      <c r="BW12" s="136">
        <f t="shared" ca="1" si="14"/>
        <v>0</v>
      </c>
      <c r="BX12" s="137">
        <f t="shared" ca="1" si="15"/>
        <v>0</v>
      </c>
      <c r="BY12" s="136">
        <f t="shared" ca="1" si="16"/>
        <v>0</v>
      </c>
      <c r="BZ12" s="137">
        <f t="shared" ca="1" si="17"/>
        <v>0</v>
      </c>
      <c r="CA12" s="136">
        <f t="shared" ca="1" si="18"/>
        <v>0</v>
      </c>
      <c r="CB12" s="137">
        <f t="shared" ca="1" si="19"/>
        <v>0</v>
      </c>
      <c r="CC12" s="136">
        <f t="shared" ca="1" si="20"/>
        <v>0</v>
      </c>
      <c r="CD12" s="137">
        <f t="shared" ca="1" si="21"/>
        <v>0</v>
      </c>
      <c r="CE12" s="136">
        <f t="shared" ca="1" si="22"/>
        <v>0</v>
      </c>
      <c r="CF12" s="137">
        <f t="shared" ca="1" si="23"/>
        <v>0</v>
      </c>
      <c r="CG12" s="136">
        <f t="shared" ca="1" si="24"/>
        <v>2</v>
      </c>
      <c r="CH12" s="137">
        <f t="shared" ca="1" si="25"/>
        <v>0</v>
      </c>
      <c r="CI12" s="136">
        <f t="shared" ca="1" si="26"/>
        <v>0</v>
      </c>
      <c r="CJ12" s="137">
        <f t="shared" ca="1" si="27"/>
        <v>0</v>
      </c>
      <c r="CK12" s="136">
        <f t="shared" ca="1" si="28"/>
        <v>0</v>
      </c>
      <c r="CL12" s="137">
        <f t="shared" ca="1" si="29"/>
        <v>0</v>
      </c>
      <c r="CM12" s="136">
        <f t="shared" ca="1" si="30"/>
        <v>0</v>
      </c>
      <c r="CN12" s="110">
        <f t="shared" ca="1" si="42"/>
        <v>23</v>
      </c>
      <c r="CO12" s="110">
        <f t="shared" ca="1" si="31"/>
        <v>463</v>
      </c>
      <c r="CP12" s="110">
        <f t="shared" ca="1" si="32"/>
        <v>230</v>
      </c>
      <c r="CQ12" s="198">
        <f t="shared" ca="1" si="33"/>
        <v>292.10000000000002</v>
      </c>
      <c r="CR12" s="199">
        <f t="shared" ca="1" si="34"/>
        <v>755.1</v>
      </c>
      <c r="CS12" s="215">
        <f t="shared" ca="1" si="48"/>
        <v>31</v>
      </c>
      <c r="CT12" s="216">
        <f t="shared" ca="1" si="43"/>
        <v>0</v>
      </c>
      <c r="CU12" s="217">
        <f ca="1">INDEX(INDIRECT(CU$1),MATCH($E12,INDIRECT($BQ$2))) + (CS12*30)/[1]PATRÓN!$N$4 - CT12</f>
        <v>12.41095890410959</v>
      </c>
      <c r="CV12" s="217">
        <f ca="1">(CS12*6)/PATRÓN!$N$4</f>
        <v>0.50958904109589043</v>
      </c>
      <c r="CW12" s="216">
        <f t="shared" ca="1" si="44"/>
        <v>0</v>
      </c>
      <c r="CX12" s="219">
        <f t="shared" ca="1" si="45"/>
        <v>0</v>
      </c>
      <c r="CY12" s="230">
        <f t="shared" ca="1" si="46"/>
        <v>0</v>
      </c>
      <c r="CZ12" s="227">
        <f ca="1">(PATRÓN!$A$5*(CS12-CT12))/(PATRÓN!$N$4-30)*AM12</f>
        <v>151.99253731343285</v>
      </c>
      <c r="DA12" s="211">
        <f t="shared" ca="1" si="35"/>
        <v>9.5074626865671519</v>
      </c>
      <c r="DB12" s="211">
        <f t="shared" ca="1" si="47"/>
        <v>740.35074626865674</v>
      </c>
      <c r="DC12" s="212">
        <f t="shared" ca="1" si="36"/>
        <v>14.749253731343288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M</v>
      </c>
      <c r="J13" s="148" t="str">
        <f t="shared" ca="1" si="5"/>
        <v>M</v>
      </c>
      <c r="K13" s="148" t="str">
        <f t="shared" ca="1" si="5"/>
        <v>N</v>
      </c>
      <c r="L13" s="148" t="str">
        <f t="shared" ca="1" si="5"/>
        <v>N</v>
      </c>
      <c r="M13" s="148" t="str">
        <f t="shared" ca="1" si="5"/>
        <v>-</v>
      </c>
      <c r="N13" s="148" t="str">
        <f t="shared" ca="1" si="5"/>
        <v>-</v>
      </c>
      <c r="O13" s="148" t="str">
        <f t="shared" ca="1" si="5"/>
        <v>L</v>
      </c>
      <c r="P13" s="148" t="str">
        <f t="shared" ca="1" si="5"/>
        <v>L</v>
      </c>
      <c r="Q13" s="148" t="str">
        <f t="shared" ca="1" si="5"/>
        <v>L</v>
      </c>
      <c r="R13" s="148" t="str">
        <f t="shared" ca="1" si="5"/>
        <v>M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M</v>
      </c>
      <c r="V13" s="148" t="str">
        <f t="shared" ca="1" si="5"/>
        <v>L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M</v>
      </c>
      <c r="Z13" s="148" t="str">
        <f t="shared" ca="1" si="5"/>
        <v>M</v>
      </c>
      <c r="AA13" s="148" t="str">
        <f t="shared" ca="1" si="5"/>
        <v>N</v>
      </c>
      <c r="AB13" s="148" t="str">
        <f t="shared" ca="1" si="5"/>
        <v>-</v>
      </c>
      <c r="AC13" s="148" t="str">
        <f t="shared" ca="1" si="5"/>
        <v>L</v>
      </c>
      <c r="AD13" s="148" t="str">
        <f t="shared" ca="1" si="5"/>
        <v>L</v>
      </c>
      <c r="AE13" s="148" t="str">
        <f t="shared" ca="1" si="5"/>
        <v>L</v>
      </c>
      <c r="AF13" s="148" t="str">
        <f t="shared" ca="1" si="5"/>
        <v>M</v>
      </c>
      <c r="AG13" s="148" t="str">
        <f t="shared" ca="1" si="5"/>
        <v>M</v>
      </c>
      <c r="AH13" s="148" t="str">
        <f t="shared" ca="1" si="5"/>
        <v>M</v>
      </c>
      <c r="AI13" s="148" t="str">
        <f t="shared" ca="1" si="5"/>
        <v>L</v>
      </c>
      <c r="AJ13" s="148" t="str">
        <f t="shared" ca="1" si="5"/>
        <v>M</v>
      </c>
      <c r="AK13" s="148" t="str">
        <f t="shared" ca="1" si="5"/>
        <v>M</v>
      </c>
      <c r="AL13" s="129"/>
      <c r="AM13" s="111">
        <f>VLOOKUP($E13,Plantilla!D:F,3,FALSE)</f>
        <v>1</v>
      </c>
      <c r="AN13" s="140">
        <f t="shared" ca="1" si="37"/>
        <v>17</v>
      </c>
      <c r="AO13" s="133">
        <f t="shared" ca="1" si="6"/>
        <v>0</v>
      </c>
      <c r="AP13" s="132">
        <f t="shared" ca="1" si="6"/>
        <v>3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38"/>
        <v>3</v>
      </c>
      <c r="BL13" s="110">
        <f t="shared" ca="1" si="39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119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30</v>
      </c>
      <c r="BO13" s="194">
        <f t="shared" ca="1" si="40"/>
        <v>38.1</v>
      </c>
      <c r="BP13" s="195">
        <f t="shared" ca="1" si="41"/>
        <v>157.1</v>
      </c>
      <c r="BQ13" s="149">
        <f t="shared" ca="1" si="8"/>
        <v>66</v>
      </c>
      <c r="BR13" s="137">
        <f t="shared" ca="1" si="9"/>
        <v>0</v>
      </c>
      <c r="BS13" s="136">
        <f t="shared" ca="1" si="10"/>
        <v>23</v>
      </c>
      <c r="BT13" s="137">
        <f t="shared" ca="1" si="11"/>
        <v>0</v>
      </c>
      <c r="BU13" s="136">
        <f t="shared" ca="1" si="12"/>
        <v>0</v>
      </c>
      <c r="BV13" s="137">
        <f t="shared" ca="1" si="13"/>
        <v>0</v>
      </c>
      <c r="BW13" s="136">
        <f t="shared" ca="1" si="14"/>
        <v>0</v>
      </c>
      <c r="BX13" s="137">
        <f t="shared" ca="1" si="15"/>
        <v>0</v>
      </c>
      <c r="BY13" s="136">
        <f t="shared" ca="1" si="16"/>
        <v>0</v>
      </c>
      <c r="BZ13" s="137">
        <f t="shared" ca="1" si="17"/>
        <v>0</v>
      </c>
      <c r="CA13" s="136">
        <f t="shared" ca="1" si="18"/>
        <v>0</v>
      </c>
      <c r="CB13" s="137">
        <f t="shared" ca="1" si="19"/>
        <v>0</v>
      </c>
      <c r="CC13" s="136">
        <f t="shared" ca="1" si="20"/>
        <v>0</v>
      </c>
      <c r="CD13" s="137">
        <f t="shared" ca="1" si="21"/>
        <v>0</v>
      </c>
      <c r="CE13" s="136">
        <f t="shared" ca="1" si="22"/>
        <v>0</v>
      </c>
      <c r="CF13" s="137">
        <f t="shared" ca="1" si="23"/>
        <v>0</v>
      </c>
      <c r="CG13" s="136">
        <f t="shared" ca="1" si="24"/>
        <v>2</v>
      </c>
      <c r="CH13" s="137">
        <f t="shared" ca="1" si="25"/>
        <v>0</v>
      </c>
      <c r="CI13" s="136">
        <f t="shared" ca="1" si="26"/>
        <v>0</v>
      </c>
      <c r="CJ13" s="137">
        <f t="shared" ca="1" si="27"/>
        <v>0</v>
      </c>
      <c r="CK13" s="136">
        <f t="shared" ca="1" si="28"/>
        <v>0</v>
      </c>
      <c r="CL13" s="137">
        <f t="shared" ca="1" si="29"/>
        <v>0</v>
      </c>
      <c r="CM13" s="136">
        <f t="shared" ca="1" si="30"/>
        <v>0</v>
      </c>
      <c r="CN13" s="110">
        <f t="shared" ca="1" si="42"/>
        <v>23</v>
      </c>
      <c r="CO13" s="110">
        <f t="shared" ca="1" si="31"/>
        <v>477</v>
      </c>
      <c r="CP13" s="110">
        <f t="shared" ca="1" si="32"/>
        <v>230</v>
      </c>
      <c r="CQ13" s="198">
        <f t="shared" ca="1" si="33"/>
        <v>292.10000000000002</v>
      </c>
      <c r="CR13" s="199">
        <f t="shared" ca="1" si="34"/>
        <v>769.1</v>
      </c>
      <c r="CS13" s="215">
        <f t="shared" ca="1" si="48"/>
        <v>31</v>
      </c>
      <c r="CT13" s="216">
        <f t="shared" ca="1" si="43"/>
        <v>0</v>
      </c>
      <c r="CU13" s="217">
        <f ca="1">INDEX(INDIRECT(CU$1),MATCH($E13,INDIRECT($BQ$2))) + (CS13*30)/[1]PATRÓN!$N$4 - CT13</f>
        <v>12.41095890410959</v>
      </c>
      <c r="CV13" s="217">
        <f ca="1">(CS13*6)/PATRÓN!$N$4</f>
        <v>0.50958904109589043</v>
      </c>
      <c r="CW13" s="216">
        <f t="shared" ca="1" si="44"/>
        <v>0</v>
      </c>
      <c r="CX13" s="219">
        <f t="shared" ca="1" si="45"/>
        <v>0</v>
      </c>
      <c r="CY13" s="230">
        <f t="shared" ca="1" si="46"/>
        <v>0</v>
      </c>
      <c r="CZ13" s="227">
        <f ca="1">(PATRÓN!$A$5*(CS13-CT13))/(PATRÓN!$N$4-30)*AM13</f>
        <v>151.99253731343285</v>
      </c>
      <c r="DA13" s="211">
        <f t="shared" ca="1" si="35"/>
        <v>5.1074626865671462</v>
      </c>
      <c r="DB13" s="211">
        <f t="shared" ca="1" si="47"/>
        <v>740.35074626865674</v>
      </c>
      <c r="DC13" s="212">
        <f t="shared" ca="1" si="36"/>
        <v>28.749253731343288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1" t="s">
        <v>170</v>
      </c>
      <c r="G14" s="337" t="s">
        <v>5</v>
      </c>
      <c r="H14" s="337" t="s">
        <v>32</v>
      </c>
      <c r="I14" s="337" t="s">
        <v>32</v>
      </c>
      <c r="J14" s="337" t="s">
        <v>140</v>
      </c>
      <c r="K14" s="148" t="str">
        <f t="shared" ca="1" si="5"/>
        <v>M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337" t="s">
        <v>4</v>
      </c>
      <c r="S14" s="337" t="s">
        <v>4</v>
      </c>
      <c r="T14" s="148" t="str">
        <f t="shared" ca="1" si="5"/>
        <v>N</v>
      </c>
      <c r="U14" s="148" t="str">
        <f t="shared" ca="1" si="5"/>
        <v>-</v>
      </c>
      <c r="V14" s="148" t="str">
        <f t="shared" ca="1" si="5"/>
        <v>L</v>
      </c>
      <c r="W14" s="148" t="str">
        <f t="shared" ca="1" si="5"/>
        <v>L</v>
      </c>
      <c r="X14" s="148" t="str">
        <f t="shared" ca="1" si="5"/>
        <v>L</v>
      </c>
      <c r="Y14" s="148" t="str">
        <f t="shared" ca="1" si="5"/>
        <v>M</v>
      </c>
      <c r="Z14" s="148" t="str">
        <f t="shared" ca="1" si="5"/>
        <v>M</v>
      </c>
      <c r="AA14" s="148" t="str">
        <f t="shared" ca="1" si="5"/>
        <v>M</v>
      </c>
      <c r="AB14" s="148" t="str">
        <f t="shared" ca="1" si="5"/>
        <v>L</v>
      </c>
      <c r="AC14" s="148" t="str">
        <f t="shared" ca="1" si="5"/>
        <v>M</v>
      </c>
      <c r="AD14" s="148" t="str">
        <f t="shared" ca="1" si="5"/>
        <v>M</v>
      </c>
      <c r="AE14" s="148" t="str">
        <f t="shared" ca="1" si="5"/>
        <v>M</v>
      </c>
      <c r="AF14" s="337" t="s">
        <v>32</v>
      </c>
      <c r="AG14" s="337" t="s">
        <v>140</v>
      </c>
      <c r="AH14" s="148" t="str">
        <f t="shared" ca="1" si="5"/>
        <v>M</v>
      </c>
      <c r="AI14" s="148" t="str">
        <f t="shared" ca="1" si="5"/>
        <v>M</v>
      </c>
      <c r="AJ14" s="337" t="s">
        <v>4</v>
      </c>
      <c r="AK14" s="148" t="str">
        <f t="shared" ref="G14:AK23" ca="1" si="49">IF($B14&lt;&gt;0,INDIRECT(ADDRESS($B14+6,10+AK$2,1,FALSE,"PATRÓN"),FALSE),"")</f>
        <v>L</v>
      </c>
      <c r="AL14" s="129"/>
      <c r="AM14" s="111">
        <f>VLOOKUP($E14,Plantilla!D:F,3,FALSE)</f>
        <v>1</v>
      </c>
      <c r="AN14" s="140">
        <f t="shared" ca="1" si="37"/>
        <v>15</v>
      </c>
      <c r="AO14" s="133">
        <f t="shared" ca="1" si="6"/>
        <v>0</v>
      </c>
      <c r="AP14" s="132">
        <f t="shared" ca="1" si="6"/>
        <v>4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0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38"/>
        <v>4</v>
      </c>
      <c r="BL14" s="110">
        <f t="shared" ca="1" si="39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105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40</v>
      </c>
      <c r="BO14" s="194">
        <f t="shared" ca="1" si="40"/>
        <v>50.8</v>
      </c>
      <c r="BP14" s="195">
        <f t="shared" ca="1" si="41"/>
        <v>155.80000000000001</v>
      </c>
      <c r="BQ14" s="149">
        <f t="shared" ca="1" si="8"/>
        <v>69</v>
      </c>
      <c r="BR14" s="137">
        <f t="shared" ca="1" si="9"/>
        <v>4</v>
      </c>
      <c r="BS14" s="136">
        <f t="shared" ca="1" si="10"/>
        <v>16</v>
      </c>
      <c r="BT14" s="137">
        <f t="shared" ca="1" si="11"/>
        <v>0</v>
      </c>
      <c r="BU14" s="136">
        <f t="shared" ca="1" si="12"/>
        <v>0</v>
      </c>
      <c r="BV14" s="137">
        <f t="shared" ca="1" si="13"/>
        <v>0</v>
      </c>
      <c r="BW14" s="136">
        <f t="shared" ca="1" si="14"/>
        <v>0</v>
      </c>
      <c r="BX14" s="137">
        <f t="shared" ca="1" si="15"/>
        <v>0</v>
      </c>
      <c r="BY14" s="136">
        <f t="shared" ca="1" si="16"/>
        <v>0</v>
      </c>
      <c r="BZ14" s="137">
        <f t="shared" ca="1" si="17"/>
        <v>0</v>
      </c>
      <c r="CA14" s="136">
        <f t="shared" ca="1" si="18"/>
        <v>0</v>
      </c>
      <c r="CB14" s="137">
        <f t="shared" ca="1" si="19"/>
        <v>0</v>
      </c>
      <c r="CC14" s="136">
        <f t="shared" ca="1" si="20"/>
        <v>0</v>
      </c>
      <c r="CD14" s="137">
        <f t="shared" ca="1" si="21"/>
        <v>0</v>
      </c>
      <c r="CE14" s="136">
        <f t="shared" ca="1" si="22"/>
        <v>0</v>
      </c>
      <c r="CF14" s="137">
        <f t="shared" ca="1" si="23"/>
        <v>0</v>
      </c>
      <c r="CG14" s="136">
        <f t="shared" ca="1" si="24"/>
        <v>6</v>
      </c>
      <c r="CH14" s="137">
        <f t="shared" ca="1" si="25"/>
        <v>0</v>
      </c>
      <c r="CI14" s="136">
        <f t="shared" ca="1" si="26"/>
        <v>0</v>
      </c>
      <c r="CJ14" s="137">
        <f t="shared" ca="1" si="27"/>
        <v>0</v>
      </c>
      <c r="CK14" s="136">
        <f t="shared" ca="1" si="28"/>
        <v>0</v>
      </c>
      <c r="CL14" s="137">
        <f t="shared" ca="1" si="29"/>
        <v>0</v>
      </c>
      <c r="CM14" s="136">
        <f t="shared" ca="1" si="30"/>
        <v>0</v>
      </c>
      <c r="CN14" s="110">
        <f t="shared" ca="1" si="42"/>
        <v>16</v>
      </c>
      <c r="CO14" s="110">
        <f t="shared" ca="1" si="31"/>
        <v>556</v>
      </c>
      <c r="CP14" s="110">
        <f t="shared" ca="1" si="32"/>
        <v>160</v>
      </c>
      <c r="CQ14" s="198">
        <f t="shared" ca="1" si="33"/>
        <v>203.2</v>
      </c>
      <c r="CR14" s="199">
        <f t="shared" ca="1" si="34"/>
        <v>759.2</v>
      </c>
      <c r="CS14" s="215">
        <f t="shared" ca="1" si="48"/>
        <v>31</v>
      </c>
      <c r="CT14" s="216">
        <f t="shared" ca="1" si="43"/>
        <v>0</v>
      </c>
      <c r="CU14" s="217">
        <f ca="1">INDEX(INDIRECT(CU$1),MATCH($E14,INDIRECT($BQ$2))) + (CS14*30)/[1]PATRÓN!$N$4 - CT14</f>
        <v>12.41095890410959</v>
      </c>
      <c r="CV14" s="217">
        <f ca="1">(CS14*6)/PATRÓN!$N$4</f>
        <v>0.50958904109589043</v>
      </c>
      <c r="CW14" s="216">
        <f t="shared" ca="1" si="44"/>
        <v>0</v>
      </c>
      <c r="CX14" s="219">
        <f t="shared" ca="1" si="45"/>
        <v>0</v>
      </c>
      <c r="CY14" s="230">
        <f t="shared" ca="1" si="46"/>
        <v>0</v>
      </c>
      <c r="CZ14" s="227">
        <f ca="1">(PATRÓN!$A$5*(CS14-CT14))/(PATRÓN!$N$4-30)*AM14</f>
        <v>151.99253731343285</v>
      </c>
      <c r="DA14" s="211">
        <f t="shared" ca="1" si="35"/>
        <v>3.8074626865671632</v>
      </c>
      <c r="DB14" s="211">
        <f t="shared" ca="1" si="47"/>
        <v>740.35074626865674</v>
      </c>
      <c r="DC14" s="212">
        <f t="shared" ca="1" si="36"/>
        <v>18.84925373134331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tr">
        <f>VLOOKUP(E15,Plantilla!D:E,2,FALSE)</f>
        <v>Patricia Sánz Moya (80%)</v>
      </c>
      <c r="G15" s="148" t="s">
        <v>4</v>
      </c>
      <c r="H15" s="148" t="str">
        <f t="shared" ca="1" si="49"/>
        <v>L</v>
      </c>
      <c r="I15" s="148" t="s">
        <v>68</v>
      </c>
      <c r="J15" s="148" t="s">
        <v>68</v>
      </c>
      <c r="K15" s="148" t="s">
        <v>4</v>
      </c>
      <c r="L15" s="148" t="s">
        <v>4</v>
      </c>
      <c r="M15" s="148" t="str">
        <f t="shared" ca="1" si="49"/>
        <v>N</v>
      </c>
      <c r="N15" s="148" t="str">
        <f t="shared" ca="1" si="49"/>
        <v>-</v>
      </c>
      <c r="O15" s="148" t="str">
        <f t="shared" ca="1" si="49"/>
        <v>L</v>
      </c>
      <c r="P15" s="148" t="str">
        <f t="shared" ca="1" si="49"/>
        <v>L</v>
      </c>
      <c r="Q15" s="148" t="str">
        <f t="shared" ca="1" si="49"/>
        <v>L</v>
      </c>
      <c r="R15" s="148" t="s">
        <v>68</v>
      </c>
      <c r="S15" s="148" t="s">
        <v>68</v>
      </c>
      <c r="T15" s="148" t="s">
        <v>4</v>
      </c>
      <c r="U15" s="148" t="str">
        <f t="shared" ca="1" si="49"/>
        <v>L</v>
      </c>
      <c r="V15" s="148" t="s">
        <v>68</v>
      </c>
      <c r="W15" s="148" t="s">
        <v>68</v>
      </c>
      <c r="X15" s="148" t="s">
        <v>68</v>
      </c>
      <c r="Y15" s="148" t="str">
        <f t="shared" ca="1" si="49"/>
        <v>L</v>
      </c>
      <c r="Z15" s="148" t="str">
        <f t="shared" ca="1" si="49"/>
        <v>L</v>
      </c>
      <c r="AA15" s="148" t="s">
        <v>4</v>
      </c>
      <c r="AB15" s="148" t="s">
        <v>68</v>
      </c>
      <c r="AC15" s="148" t="s">
        <v>68</v>
      </c>
      <c r="AD15" s="148" t="str">
        <f t="shared" ca="1" si="49"/>
        <v>L</v>
      </c>
      <c r="AE15" s="148" t="str">
        <f t="shared" ca="1" si="49"/>
        <v>L</v>
      </c>
      <c r="AF15" s="148" t="s">
        <v>4</v>
      </c>
      <c r="AG15" s="148" t="s">
        <v>68</v>
      </c>
      <c r="AH15" s="148" t="s">
        <v>68</v>
      </c>
      <c r="AI15" s="148" t="str">
        <f t="shared" ca="1" si="49"/>
        <v>N</v>
      </c>
      <c r="AJ15" s="148" t="str">
        <f t="shared" ca="1" si="49"/>
        <v>N</v>
      </c>
      <c r="AK15" s="148" t="str">
        <f t="shared" ca="1" si="49"/>
        <v>-</v>
      </c>
      <c r="AL15" s="129"/>
      <c r="AM15" s="111">
        <f>VLOOKUP($E15,Plantilla!D:F,3,FALSE)</f>
        <v>1</v>
      </c>
      <c r="AN15" s="140">
        <f t="shared" ca="1" si="37"/>
        <v>0</v>
      </c>
      <c r="AO15" s="133">
        <f t="shared" ca="1" si="6"/>
        <v>0</v>
      </c>
      <c r="AP15" s="132">
        <f t="shared" ca="1" si="6"/>
        <v>3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11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38"/>
        <v>3</v>
      </c>
      <c r="BL15" s="110">
        <f t="shared" ca="1" si="39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77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30</v>
      </c>
      <c r="BO15" s="194">
        <f t="shared" ca="1" si="40"/>
        <v>38.1</v>
      </c>
      <c r="BP15" s="195">
        <f t="shared" ca="1" si="41"/>
        <v>115.1</v>
      </c>
      <c r="BQ15" s="149">
        <f t="shared" ca="1" si="8"/>
        <v>0</v>
      </c>
      <c r="BR15" s="137">
        <f t="shared" ca="1" si="9"/>
        <v>1</v>
      </c>
      <c r="BS15" s="136">
        <f t="shared" ca="1" si="10"/>
        <v>24</v>
      </c>
      <c r="BT15" s="137">
        <f t="shared" ca="1" si="11"/>
        <v>0</v>
      </c>
      <c r="BU15" s="136">
        <f t="shared" ca="1" si="12"/>
        <v>0</v>
      </c>
      <c r="BV15" s="137">
        <f t="shared" ca="1" si="13"/>
        <v>0</v>
      </c>
      <c r="BW15" s="136">
        <f t="shared" ca="1" si="14"/>
        <v>0</v>
      </c>
      <c r="BX15" s="137">
        <f t="shared" ca="1" si="15"/>
        <v>41</v>
      </c>
      <c r="BY15" s="136">
        <f t="shared" ca="1" si="16"/>
        <v>0</v>
      </c>
      <c r="BZ15" s="137">
        <f t="shared" ca="1" si="17"/>
        <v>0</v>
      </c>
      <c r="CA15" s="136">
        <f t="shared" ca="1" si="18"/>
        <v>0</v>
      </c>
      <c r="CB15" s="137">
        <f t="shared" ca="1" si="19"/>
        <v>0</v>
      </c>
      <c r="CC15" s="136">
        <f t="shared" ca="1" si="20"/>
        <v>0</v>
      </c>
      <c r="CD15" s="137">
        <f t="shared" ca="1" si="21"/>
        <v>0</v>
      </c>
      <c r="CE15" s="136">
        <f t="shared" ca="1" si="22"/>
        <v>0</v>
      </c>
      <c r="CF15" s="137">
        <f t="shared" ca="1" si="23"/>
        <v>0</v>
      </c>
      <c r="CG15" s="136">
        <f t="shared" ca="1" si="24"/>
        <v>0</v>
      </c>
      <c r="CH15" s="137">
        <f t="shared" ca="1" si="25"/>
        <v>0</v>
      </c>
      <c r="CI15" s="136">
        <f t="shared" ca="1" si="26"/>
        <v>0</v>
      </c>
      <c r="CJ15" s="137">
        <f t="shared" ca="1" si="27"/>
        <v>0</v>
      </c>
      <c r="CK15" s="136">
        <f t="shared" ca="1" si="28"/>
        <v>0</v>
      </c>
      <c r="CL15" s="137">
        <f t="shared" ca="1" si="29"/>
        <v>0</v>
      </c>
      <c r="CM15" s="136">
        <f t="shared" ca="1" si="30"/>
        <v>1</v>
      </c>
      <c r="CN15" s="110">
        <f t="shared" ca="1" si="42"/>
        <v>24</v>
      </c>
      <c r="CO15" s="110">
        <f t="shared" ca="1" si="31"/>
        <v>301.5</v>
      </c>
      <c r="CP15" s="110">
        <f t="shared" ca="1" si="32"/>
        <v>240</v>
      </c>
      <c r="CQ15" s="198">
        <f t="shared" ca="1" si="33"/>
        <v>304.8</v>
      </c>
      <c r="CR15" s="199">
        <f t="shared" ca="1" si="34"/>
        <v>606.29999999999995</v>
      </c>
      <c r="CS15" s="215">
        <f t="shared" ca="1" si="48"/>
        <v>31</v>
      </c>
      <c r="CT15" s="216">
        <f t="shared" ca="1" si="43"/>
        <v>0</v>
      </c>
      <c r="CU15" s="217">
        <f ca="1">INDEX(INDIRECT(CU$1),MATCH($E15,INDIRECT($BQ$2))) + (CS15*30)/[1]PATRÓN!$N$4 - CT15</f>
        <v>12.41095890410959</v>
      </c>
      <c r="CV15" s="217">
        <f ca="1">(CS15*6)/PATRÓN!$N$4</f>
        <v>0.50958904109589043</v>
      </c>
      <c r="CW15" s="216">
        <f t="shared" ca="1" si="44"/>
        <v>0</v>
      </c>
      <c r="CX15" s="219">
        <f t="shared" ca="1" si="45"/>
        <v>0</v>
      </c>
      <c r="CY15" s="230">
        <f t="shared" ca="1" si="46"/>
        <v>0</v>
      </c>
      <c r="CZ15" s="227">
        <f ca="1">(PATRÓN!$A$5*(CS15-CT15))/(PATRÓN!$N$4-30)*AM15</f>
        <v>151.99253731343285</v>
      </c>
      <c r="DA15" s="211">
        <f t="shared" ca="1" si="35"/>
        <v>-36.892537313432854</v>
      </c>
      <c r="DB15" s="211">
        <f t="shared" ca="1" si="47"/>
        <v>740.35074626865674</v>
      </c>
      <c r="DC15" s="212">
        <f t="shared" ca="1" si="36"/>
        <v>-134.05074626865678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49"/>
        <v>-</v>
      </c>
      <c r="H16" s="148" t="str">
        <f t="shared" ca="1" si="49"/>
        <v>L</v>
      </c>
      <c r="I16" s="148" t="str">
        <f t="shared" ca="1" si="49"/>
        <v>L</v>
      </c>
      <c r="J16" s="148" t="str">
        <f t="shared" ca="1" si="49"/>
        <v>L</v>
      </c>
      <c r="K16" s="148" t="str">
        <f t="shared" ca="1" si="49"/>
        <v>M</v>
      </c>
      <c r="L16" s="148" t="str">
        <f t="shared" ca="1" si="49"/>
        <v>M</v>
      </c>
      <c r="M16" s="148" t="str">
        <f t="shared" ca="1" si="49"/>
        <v>M</v>
      </c>
      <c r="N16" s="148" t="str">
        <f t="shared" ca="1" si="49"/>
        <v>L</v>
      </c>
      <c r="O16" s="148" t="str">
        <f t="shared" ca="1" si="49"/>
        <v>M</v>
      </c>
      <c r="P16" s="148" t="str">
        <f t="shared" ca="1" si="49"/>
        <v>M</v>
      </c>
      <c r="Q16" s="148" t="s">
        <v>188</v>
      </c>
      <c r="R16" s="353" t="s">
        <v>140</v>
      </c>
      <c r="S16" s="148" t="str">
        <f t="shared" ca="1" si="49"/>
        <v>L</v>
      </c>
      <c r="T16" s="148" t="str">
        <f t="shared" ca="1" si="49"/>
        <v>M</v>
      </c>
      <c r="U16" s="148" t="str">
        <f t="shared" ca="1" si="49"/>
        <v>M</v>
      </c>
      <c r="V16" s="148" t="str">
        <f t="shared" ca="1" si="49"/>
        <v>M</v>
      </c>
      <c r="W16" s="338" t="s">
        <v>31</v>
      </c>
      <c r="X16" s="338" t="s">
        <v>31</v>
      </c>
      <c r="Y16" s="148" t="str">
        <f t="shared" ca="1" si="49"/>
        <v>M</v>
      </c>
      <c r="Z16" s="148" t="str">
        <f t="shared" ca="1" si="49"/>
        <v>M</v>
      </c>
      <c r="AA16" s="148" t="str">
        <f t="shared" ca="1" si="49"/>
        <v>M</v>
      </c>
      <c r="AB16" s="148" t="s">
        <v>4</v>
      </c>
      <c r="AC16" s="148" t="s">
        <v>4</v>
      </c>
      <c r="AD16" s="148" t="s">
        <v>4</v>
      </c>
      <c r="AE16" s="338" t="s">
        <v>4</v>
      </c>
      <c r="AF16" s="338" t="s">
        <v>4</v>
      </c>
      <c r="AG16" s="148" t="str">
        <f t="shared" ca="1" si="49"/>
        <v>M</v>
      </c>
      <c r="AH16" s="148" t="str">
        <f t="shared" ca="1" si="49"/>
        <v>M</v>
      </c>
      <c r="AI16" s="148" t="str">
        <f t="shared" ca="1" si="49"/>
        <v>M</v>
      </c>
      <c r="AJ16" s="148" t="str">
        <f t="shared" ca="1" si="49"/>
        <v>M</v>
      </c>
      <c r="AK16" s="148" t="str">
        <f t="shared" ca="1" si="49"/>
        <v>N</v>
      </c>
      <c r="AL16" s="129"/>
      <c r="AM16" s="111">
        <f>VLOOKUP($E16,Plantilla!D:F,3,FALSE)</f>
        <v>1</v>
      </c>
      <c r="AN16" s="140">
        <f t="shared" ca="1" si="37"/>
        <v>16</v>
      </c>
      <c r="AO16" s="133">
        <f t="shared" ca="1" si="6"/>
        <v>2</v>
      </c>
      <c r="AP16" s="132">
        <f t="shared" ca="1" si="6"/>
        <v>2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38"/>
        <v>2</v>
      </c>
      <c r="BL16" s="110">
        <f t="shared" ca="1" si="39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126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20</v>
      </c>
      <c r="BO16" s="194">
        <f t="shared" ca="1" si="40"/>
        <v>25.4</v>
      </c>
      <c r="BP16" s="195">
        <f t="shared" ca="1" si="41"/>
        <v>151.4</v>
      </c>
      <c r="BQ16" s="149">
        <f t="shared" ca="1" si="8"/>
        <v>52</v>
      </c>
      <c r="BR16" s="137">
        <f t="shared" ca="1" si="9"/>
        <v>2</v>
      </c>
      <c r="BS16" s="136">
        <f t="shared" ca="1" si="10"/>
        <v>18</v>
      </c>
      <c r="BT16" s="137">
        <f t="shared" ca="1" si="11"/>
        <v>0</v>
      </c>
      <c r="BU16" s="136">
        <f t="shared" ca="1" si="12"/>
        <v>0</v>
      </c>
      <c r="BV16" s="137">
        <f t="shared" ca="1" si="13"/>
        <v>0</v>
      </c>
      <c r="BW16" s="136">
        <f t="shared" ca="1" si="14"/>
        <v>0</v>
      </c>
      <c r="BX16" s="137">
        <f t="shared" ca="1" si="15"/>
        <v>0</v>
      </c>
      <c r="BY16" s="136">
        <f t="shared" ca="1" si="16"/>
        <v>0</v>
      </c>
      <c r="BZ16" s="137">
        <f t="shared" ca="1" si="17"/>
        <v>0</v>
      </c>
      <c r="CA16" s="136">
        <f t="shared" ca="1" si="18"/>
        <v>0</v>
      </c>
      <c r="CB16" s="137">
        <f t="shared" ca="1" si="19"/>
        <v>0</v>
      </c>
      <c r="CC16" s="136">
        <f t="shared" ca="1" si="20"/>
        <v>0</v>
      </c>
      <c r="CD16" s="137">
        <f t="shared" ca="1" si="21"/>
        <v>25</v>
      </c>
      <c r="CE16" s="136">
        <f t="shared" ca="1" si="22"/>
        <v>0</v>
      </c>
      <c r="CF16" s="137">
        <f t="shared" ca="1" si="23"/>
        <v>0</v>
      </c>
      <c r="CG16" s="136">
        <f t="shared" ca="1" si="24"/>
        <v>2</v>
      </c>
      <c r="CH16" s="137">
        <f t="shared" ca="1" si="25"/>
        <v>0</v>
      </c>
      <c r="CI16" s="136">
        <f t="shared" ca="1" si="26"/>
        <v>0</v>
      </c>
      <c r="CJ16" s="137">
        <f t="shared" ca="1" si="27"/>
        <v>0</v>
      </c>
      <c r="CK16" s="136">
        <f t="shared" ca="1" si="28"/>
        <v>0</v>
      </c>
      <c r="CL16" s="137">
        <f t="shared" ca="1" si="29"/>
        <v>0</v>
      </c>
      <c r="CM16" s="136">
        <f t="shared" ca="1" si="30"/>
        <v>0</v>
      </c>
      <c r="CN16" s="110">
        <f t="shared" ca="1" si="42"/>
        <v>18</v>
      </c>
      <c r="CO16" s="110">
        <f t="shared" ca="1" si="31"/>
        <v>517.5</v>
      </c>
      <c r="CP16" s="110">
        <f t="shared" ca="1" si="32"/>
        <v>180</v>
      </c>
      <c r="CQ16" s="198">
        <f t="shared" ca="1" si="33"/>
        <v>228.6</v>
      </c>
      <c r="CR16" s="199">
        <f t="shared" ca="1" si="34"/>
        <v>767.1</v>
      </c>
      <c r="CS16" s="215">
        <f t="shared" ca="1" si="48"/>
        <v>31</v>
      </c>
      <c r="CT16" s="216">
        <f t="shared" ca="1" si="43"/>
        <v>0</v>
      </c>
      <c r="CU16" s="217">
        <f ca="1">INDEX(INDIRECT(CU$1),MATCH($E16,INDIRECT($BQ$2))) + (CS16*30)/[1]PATRÓN!$N$4 - CT16</f>
        <v>12.41095890410959</v>
      </c>
      <c r="CV16" s="217">
        <f ca="1">(CS16*6)/PATRÓN!$N$4</f>
        <v>0.50958904109589043</v>
      </c>
      <c r="CW16" s="216">
        <f t="shared" ca="1" si="44"/>
        <v>0</v>
      </c>
      <c r="CX16" s="219">
        <f t="shared" ca="1" si="45"/>
        <v>0</v>
      </c>
      <c r="CY16" s="230">
        <f t="shared" ca="1" si="46"/>
        <v>0</v>
      </c>
      <c r="CZ16" s="227">
        <f ca="1">(PATRÓN!$A$5*(CS16-CT16))/(PATRÓN!$N$4-30)*AM16</f>
        <v>151.99253731343285</v>
      </c>
      <c r="DA16" s="211">
        <f t="shared" ca="1" si="35"/>
        <v>-0.59253731343284244</v>
      </c>
      <c r="DB16" s="211">
        <f t="shared" ca="1" si="47"/>
        <v>740.35074626865674</v>
      </c>
      <c r="DC16" s="212">
        <f t="shared" ca="1" si="36"/>
        <v>26.749253731343288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49"/>
        <v>L</v>
      </c>
      <c r="H17" s="148" t="str">
        <f t="shared" ca="1" si="49"/>
        <v>M</v>
      </c>
      <c r="I17" s="148" t="str">
        <f t="shared" ca="1" si="49"/>
        <v>M</v>
      </c>
      <c r="J17" s="148" t="str">
        <f t="shared" ca="1" si="49"/>
        <v>M</v>
      </c>
      <c r="K17" s="148" t="str">
        <f t="shared" ca="1" si="49"/>
        <v>L</v>
      </c>
      <c r="L17" s="148" t="str">
        <f t="shared" ca="1" si="49"/>
        <v>L</v>
      </c>
      <c r="M17" s="148" t="str">
        <f t="shared" ca="1" si="49"/>
        <v>M</v>
      </c>
      <c r="N17" s="148" t="str">
        <f t="shared" ca="1" si="49"/>
        <v>M</v>
      </c>
      <c r="O17" s="148" t="str">
        <f t="shared" ca="1" si="49"/>
        <v>M</v>
      </c>
      <c r="P17" s="148" t="str">
        <f t="shared" ca="1" si="49"/>
        <v>L</v>
      </c>
      <c r="Q17" s="148" t="str">
        <f t="shared" ca="1" si="49"/>
        <v>L</v>
      </c>
      <c r="R17" s="148" t="str">
        <f t="shared" ca="1" si="49"/>
        <v>M</v>
      </c>
      <c r="S17" s="148" t="str">
        <f t="shared" ca="1" si="49"/>
        <v>M</v>
      </c>
      <c r="T17" s="148" t="str">
        <f t="shared" ca="1" si="49"/>
        <v>M</v>
      </c>
      <c r="U17" s="148" t="str">
        <f t="shared" ca="1" si="49"/>
        <v>N</v>
      </c>
      <c r="V17" s="148" t="str">
        <f t="shared" ca="1" si="49"/>
        <v>N</v>
      </c>
      <c r="W17" s="148" t="str">
        <f t="shared" ca="1" si="49"/>
        <v>-</v>
      </c>
      <c r="X17" s="148" t="str">
        <f t="shared" ca="1" si="49"/>
        <v>-</v>
      </c>
      <c r="Y17" s="148" t="str">
        <f t="shared" ca="1" si="49"/>
        <v>L</v>
      </c>
      <c r="Z17" s="148" t="str">
        <f t="shared" ca="1" si="49"/>
        <v>M</v>
      </c>
      <c r="AA17" s="148" t="str">
        <f t="shared" ca="1" si="49"/>
        <v>M</v>
      </c>
      <c r="AB17" s="148" t="str">
        <f t="shared" ca="1" si="49"/>
        <v>M</v>
      </c>
      <c r="AC17" s="148" t="str">
        <f t="shared" ca="1" si="49"/>
        <v>M</v>
      </c>
      <c r="AD17" s="148" t="str">
        <f t="shared" ca="1" si="49"/>
        <v>N</v>
      </c>
      <c r="AE17" s="148" t="str">
        <f t="shared" ca="1" si="49"/>
        <v>N</v>
      </c>
      <c r="AF17" s="148" t="str">
        <f t="shared" ca="1" si="49"/>
        <v>-</v>
      </c>
      <c r="AG17" s="148" t="str">
        <f t="shared" ca="1" si="49"/>
        <v>-</v>
      </c>
      <c r="AH17" s="148" t="str">
        <f t="shared" ca="1" si="49"/>
        <v>L</v>
      </c>
      <c r="AI17" s="148" t="str">
        <f t="shared" ca="1" si="49"/>
        <v>M</v>
      </c>
      <c r="AJ17" s="148" t="str">
        <f t="shared" ca="1" si="49"/>
        <v>M</v>
      </c>
      <c r="AK17" s="148" t="str">
        <f t="shared" ca="1" si="49"/>
        <v>M</v>
      </c>
      <c r="AL17" s="129"/>
      <c r="AM17" s="111">
        <f>VLOOKUP($E17,Plantilla!D:F,3,FALSE)</f>
        <v>1</v>
      </c>
      <c r="AN17" s="140">
        <f t="shared" ca="1" si="37"/>
        <v>16</v>
      </c>
      <c r="AO17" s="133">
        <f t="shared" ca="1" si="6"/>
        <v>0</v>
      </c>
      <c r="AP17" s="132">
        <f t="shared" ca="1" si="6"/>
        <v>4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38"/>
        <v>4</v>
      </c>
      <c r="BL17" s="110">
        <f t="shared" ca="1" si="39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112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40</v>
      </c>
      <c r="BO17" s="194">
        <f t="shared" ca="1" si="40"/>
        <v>50.8</v>
      </c>
      <c r="BP17" s="195">
        <f t="shared" ca="1" si="41"/>
        <v>162.80000000000001</v>
      </c>
      <c r="BQ17" s="149">
        <f t="shared" ca="1" si="8"/>
        <v>60</v>
      </c>
      <c r="BR17" s="137">
        <f t="shared" ca="1" si="9"/>
        <v>0</v>
      </c>
      <c r="BS17" s="136">
        <f t="shared" ca="1" si="10"/>
        <v>25</v>
      </c>
      <c r="BT17" s="137">
        <f t="shared" ca="1" si="11"/>
        <v>0</v>
      </c>
      <c r="BU17" s="136">
        <f t="shared" ca="1" si="12"/>
        <v>0</v>
      </c>
      <c r="BV17" s="137">
        <f t="shared" ca="1" si="13"/>
        <v>0</v>
      </c>
      <c r="BW17" s="136">
        <f t="shared" ca="1" si="14"/>
        <v>0</v>
      </c>
      <c r="BX17" s="137">
        <f t="shared" ca="1" si="15"/>
        <v>0</v>
      </c>
      <c r="BY17" s="136">
        <f t="shared" ca="1" si="16"/>
        <v>0</v>
      </c>
      <c r="BZ17" s="137">
        <f t="shared" ca="1" si="17"/>
        <v>0</v>
      </c>
      <c r="CA17" s="136">
        <f t="shared" ca="1" si="18"/>
        <v>0</v>
      </c>
      <c r="CB17" s="137">
        <f t="shared" ca="1" si="19"/>
        <v>0</v>
      </c>
      <c r="CC17" s="136">
        <f t="shared" ca="1" si="20"/>
        <v>0</v>
      </c>
      <c r="CD17" s="137">
        <f t="shared" ca="1" si="21"/>
        <v>3</v>
      </c>
      <c r="CE17" s="136">
        <f t="shared" ca="1" si="22"/>
        <v>0</v>
      </c>
      <c r="CF17" s="137">
        <f t="shared" ca="1" si="23"/>
        <v>0</v>
      </c>
      <c r="CG17" s="136">
        <f t="shared" ca="1" si="24"/>
        <v>0</v>
      </c>
      <c r="CH17" s="137">
        <f t="shared" ca="1" si="25"/>
        <v>0</v>
      </c>
      <c r="CI17" s="136">
        <f t="shared" ca="1" si="26"/>
        <v>0</v>
      </c>
      <c r="CJ17" s="137">
        <f t="shared" ca="1" si="27"/>
        <v>0</v>
      </c>
      <c r="CK17" s="136">
        <f t="shared" ca="1" si="28"/>
        <v>0</v>
      </c>
      <c r="CL17" s="137">
        <f t="shared" ca="1" si="29"/>
        <v>0</v>
      </c>
      <c r="CM17" s="136">
        <f t="shared" ca="1" si="30"/>
        <v>0</v>
      </c>
      <c r="CN17" s="110">
        <f t="shared" ca="1" si="42"/>
        <v>25</v>
      </c>
      <c r="CO17" s="110">
        <f t="shared" ca="1" si="31"/>
        <v>434.94</v>
      </c>
      <c r="CP17" s="110">
        <f t="shared" ca="1" si="32"/>
        <v>250</v>
      </c>
      <c r="CQ17" s="198">
        <f t="shared" ca="1" si="33"/>
        <v>317.5</v>
      </c>
      <c r="CR17" s="199">
        <f t="shared" ca="1" si="34"/>
        <v>752.44</v>
      </c>
      <c r="CS17" s="215">
        <f t="shared" ca="1" si="48"/>
        <v>31</v>
      </c>
      <c r="CT17" s="216">
        <f t="shared" ca="1" si="43"/>
        <v>0</v>
      </c>
      <c r="CU17" s="217">
        <f ca="1">INDEX(INDIRECT(CU$1),MATCH($E17,INDIRECT($BQ$2))) + (CS17*30)/[1]PATRÓN!$N$4 - CT17</f>
        <v>12.41095890410959</v>
      </c>
      <c r="CV17" s="217">
        <f ca="1">(CS17*6)/PATRÓN!$N$4</f>
        <v>0.50958904109589043</v>
      </c>
      <c r="CW17" s="216">
        <f t="shared" ca="1" si="44"/>
        <v>0</v>
      </c>
      <c r="CX17" s="219">
        <f t="shared" ca="1" si="45"/>
        <v>0</v>
      </c>
      <c r="CY17" s="230">
        <f t="shared" ca="1" si="46"/>
        <v>0</v>
      </c>
      <c r="CZ17" s="227">
        <f ca="1">(PATRÓN!$A$5*(CS17-CT17))/(PATRÓN!$N$4-30)*AM17</f>
        <v>151.99253731343285</v>
      </c>
      <c r="DA17" s="211">
        <f t="shared" ca="1" si="35"/>
        <v>10.807462686567163</v>
      </c>
      <c r="DB17" s="211">
        <f t="shared" ca="1" si="47"/>
        <v>740.35074626865674</v>
      </c>
      <c r="DC17" s="212">
        <f t="shared" ca="1" si="36"/>
        <v>12.089253731343319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1" t="str">
        <f>VLOOKUP(E18,Plantilla!D:E,2,FALSE)</f>
        <v>Gema Gómez Treitas</v>
      </c>
      <c r="G18" s="148" t="str">
        <f t="shared" ca="1" si="49"/>
        <v>M</v>
      </c>
      <c r="H18" s="148" t="str">
        <f t="shared" ca="1" si="49"/>
        <v>M</v>
      </c>
      <c r="I18" s="148" t="str">
        <f t="shared" ca="1" si="49"/>
        <v>L</v>
      </c>
      <c r="J18" s="148" t="str">
        <f t="shared" ca="1" si="49"/>
        <v>L</v>
      </c>
      <c r="K18" s="148" t="str">
        <f t="shared" ca="1" si="49"/>
        <v>M</v>
      </c>
      <c r="L18" s="148" t="str">
        <f t="shared" ca="1" si="49"/>
        <v>M</v>
      </c>
      <c r="M18" s="148" t="str">
        <f t="shared" ca="1" si="49"/>
        <v>M</v>
      </c>
      <c r="N18" s="148" t="str">
        <f t="shared" ca="1" si="49"/>
        <v>N</v>
      </c>
      <c r="O18" s="148" t="str">
        <f t="shared" ca="1" si="49"/>
        <v>N</v>
      </c>
      <c r="P18" s="148" t="str">
        <f t="shared" ca="1" si="49"/>
        <v>-</v>
      </c>
      <c r="Q18" s="148" t="str">
        <f t="shared" ca="1" si="49"/>
        <v>-</v>
      </c>
      <c r="R18" s="148" t="str">
        <f t="shared" ca="1" si="49"/>
        <v>L</v>
      </c>
      <c r="S18" s="148" t="str">
        <f t="shared" ca="1" si="49"/>
        <v>M</v>
      </c>
      <c r="T18" s="148" t="str">
        <f t="shared" ca="1" si="49"/>
        <v>M</v>
      </c>
      <c r="U18" s="148" t="str">
        <f t="shared" ca="1" si="49"/>
        <v>M</v>
      </c>
      <c r="V18" s="148" t="str">
        <f t="shared" ca="1" si="49"/>
        <v>M</v>
      </c>
      <c r="W18" s="148" t="str">
        <f t="shared" ca="1" si="49"/>
        <v>N</v>
      </c>
      <c r="X18" s="148" t="str">
        <f t="shared" ca="1" si="49"/>
        <v>N</v>
      </c>
      <c r="Y18" s="148" t="str">
        <f t="shared" ca="1" si="49"/>
        <v>-</v>
      </c>
      <c r="Z18" s="148" t="str">
        <f t="shared" ca="1" si="49"/>
        <v>-</v>
      </c>
      <c r="AA18" s="148" t="str">
        <f t="shared" ca="1" si="49"/>
        <v>L</v>
      </c>
      <c r="AB18" s="148" t="str">
        <f t="shared" ca="1" si="49"/>
        <v>M</v>
      </c>
      <c r="AC18" s="148" t="str">
        <f t="shared" ca="1" si="49"/>
        <v>M</v>
      </c>
      <c r="AD18" s="148" t="str">
        <f t="shared" ca="1" si="49"/>
        <v>M</v>
      </c>
      <c r="AE18" s="148" t="str">
        <f t="shared" ca="1" si="49"/>
        <v>M</v>
      </c>
      <c r="AF18" s="148" t="str">
        <f t="shared" ca="1" si="49"/>
        <v>N</v>
      </c>
      <c r="AG18" s="148" t="str">
        <f t="shared" ca="1" si="49"/>
        <v>N</v>
      </c>
      <c r="AH18" s="148" t="str">
        <f t="shared" ca="1" si="49"/>
        <v>-</v>
      </c>
      <c r="AI18" s="148" t="str">
        <f t="shared" ca="1" si="49"/>
        <v>-</v>
      </c>
      <c r="AJ18" s="148" t="str">
        <f t="shared" ca="1" si="49"/>
        <v>L</v>
      </c>
      <c r="AK18" s="148" t="str">
        <f t="shared" ca="1" si="49"/>
        <v>L</v>
      </c>
      <c r="AL18" s="130"/>
      <c r="AM18" s="111">
        <f>VLOOKUP($E18,Plantilla!D:F,3,FALSE)</f>
        <v>1</v>
      </c>
      <c r="AN18" s="140">
        <f t="shared" ca="1" si="37"/>
        <v>13</v>
      </c>
      <c r="AO18" s="133">
        <f t="shared" ca="1" si="6"/>
        <v>0</v>
      </c>
      <c r="AP18" s="132">
        <f t="shared" ca="1" si="6"/>
        <v>6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38"/>
        <v>6</v>
      </c>
      <c r="BL18" s="110">
        <f t="shared" ca="1" si="39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40"/>
        <v>76.2</v>
      </c>
      <c r="BP18" s="195">
        <f t="shared" ca="1" si="41"/>
        <v>167.2</v>
      </c>
      <c r="BQ18" s="149">
        <f t="shared" ca="1" si="8"/>
        <v>64</v>
      </c>
      <c r="BR18" s="137">
        <f t="shared" ca="1" si="9"/>
        <v>1</v>
      </c>
      <c r="BS18" s="136">
        <f t="shared" ca="1" si="10"/>
        <v>24</v>
      </c>
      <c r="BT18" s="137">
        <f t="shared" ca="1" si="11"/>
        <v>0</v>
      </c>
      <c r="BU18" s="136">
        <f t="shared" ca="1" si="12"/>
        <v>0</v>
      </c>
      <c r="BV18" s="137">
        <f t="shared" ca="1" si="13"/>
        <v>0</v>
      </c>
      <c r="BW18" s="136">
        <f t="shared" ca="1" si="14"/>
        <v>0</v>
      </c>
      <c r="BX18" s="137">
        <f t="shared" ca="1" si="15"/>
        <v>0</v>
      </c>
      <c r="BY18" s="136">
        <f t="shared" ca="1" si="16"/>
        <v>0</v>
      </c>
      <c r="BZ18" s="137">
        <f t="shared" ca="1" si="17"/>
        <v>0</v>
      </c>
      <c r="CA18" s="136">
        <f t="shared" ca="1" si="18"/>
        <v>0</v>
      </c>
      <c r="CB18" s="137">
        <f t="shared" ca="1" si="19"/>
        <v>0</v>
      </c>
      <c r="CC18" s="136">
        <f t="shared" ca="1" si="20"/>
        <v>0</v>
      </c>
      <c r="CD18" s="137">
        <f t="shared" ca="1" si="21"/>
        <v>0</v>
      </c>
      <c r="CE18" s="136">
        <f t="shared" ca="1" si="22"/>
        <v>0</v>
      </c>
      <c r="CF18" s="137">
        <f t="shared" ca="1" si="23"/>
        <v>0</v>
      </c>
      <c r="CG18" s="136">
        <f t="shared" ca="1" si="24"/>
        <v>2</v>
      </c>
      <c r="CH18" s="137">
        <f t="shared" ca="1" si="25"/>
        <v>0</v>
      </c>
      <c r="CI18" s="136">
        <f t="shared" ca="1" si="26"/>
        <v>0</v>
      </c>
      <c r="CJ18" s="137">
        <f t="shared" ca="1" si="27"/>
        <v>0</v>
      </c>
      <c r="CK18" s="136">
        <f t="shared" ca="1" si="28"/>
        <v>0</v>
      </c>
      <c r="CL18" s="137">
        <f t="shared" ca="1" si="29"/>
        <v>0</v>
      </c>
      <c r="CM18" s="136">
        <f t="shared" ca="1" si="30"/>
        <v>0</v>
      </c>
      <c r="CN18" s="110">
        <f t="shared" ca="1" si="42"/>
        <v>24</v>
      </c>
      <c r="CO18" s="110">
        <f t="shared" ca="1" si="31"/>
        <v>470</v>
      </c>
      <c r="CP18" s="110">
        <f t="shared" ca="1" si="32"/>
        <v>240</v>
      </c>
      <c r="CQ18" s="198">
        <f t="shared" ca="1" si="33"/>
        <v>304.8</v>
      </c>
      <c r="CR18" s="199">
        <f t="shared" ca="1" si="34"/>
        <v>774.8</v>
      </c>
      <c r="CS18" s="215">
        <f t="shared" ca="1" si="48"/>
        <v>31</v>
      </c>
      <c r="CT18" s="216">
        <f t="shared" ca="1" si="43"/>
        <v>0</v>
      </c>
      <c r="CU18" s="217">
        <f ca="1">INDEX(INDIRECT(CU$1),MATCH($E18,INDIRECT($BQ$2))) + (CS18*30)/[1]PATRÓN!$N$4 - CT18</f>
        <v>12.41095890410959</v>
      </c>
      <c r="CV18" s="217">
        <f ca="1">(CS18*6)/PATRÓN!$N$4</f>
        <v>0.50958904109589043</v>
      </c>
      <c r="CW18" s="216">
        <f t="shared" ca="1" si="44"/>
        <v>0</v>
      </c>
      <c r="CX18" s="219">
        <f t="shared" ca="1" si="45"/>
        <v>0</v>
      </c>
      <c r="CY18" s="230">
        <f t="shared" ca="1" si="46"/>
        <v>0</v>
      </c>
      <c r="CZ18" s="227">
        <f ca="1">(PATRÓN!$A$5*(CS18-CT18))/(PATRÓN!$N$4-30)*AM18</f>
        <v>151.99253731343285</v>
      </c>
      <c r="DA18" s="211">
        <f t="shared" ca="1" si="35"/>
        <v>15.207462686567141</v>
      </c>
      <c r="DB18" s="211">
        <f t="shared" ca="1" si="47"/>
        <v>740.35074626865674</v>
      </c>
      <c r="DC18" s="212">
        <f t="shared" ca="1" si="36"/>
        <v>34.449253731343219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49"/>
        <v>N</v>
      </c>
      <c r="H19" s="148" t="str">
        <f t="shared" ca="1" si="49"/>
        <v>N</v>
      </c>
      <c r="I19" s="148" t="str">
        <f t="shared" ca="1" si="49"/>
        <v>-</v>
      </c>
      <c r="J19" s="148" t="str">
        <f t="shared" ca="1" si="49"/>
        <v>-</v>
      </c>
      <c r="K19" s="148" t="str">
        <f t="shared" ca="1" si="49"/>
        <v>L</v>
      </c>
      <c r="L19" s="148" t="str">
        <f t="shared" ca="1" si="49"/>
        <v>M</v>
      </c>
      <c r="M19" s="148" t="str">
        <f t="shared" ca="1" si="49"/>
        <v>M</v>
      </c>
      <c r="N19" s="148" t="str">
        <f t="shared" ca="1" si="49"/>
        <v>M</v>
      </c>
      <c r="O19" s="148" t="str">
        <f t="shared" ca="1" si="49"/>
        <v>M</v>
      </c>
      <c r="P19" s="148" t="str">
        <f t="shared" ca="1" si="49"/>
        <v>N</v>
      </c>
      <c r="Q19" s="148" t="str">
        <f t="shared" ca="1" si="49"/>
        <v>N</v>
      </c>
      <c r="R19" s="148" t="str">
        <f t="shared" ca="1" si="49"/>
        <v>-</v>
      </c>
      <c r="S19" s="148" t="str">
        <f t="shared" ca="1" si="49"/>
        <v>-</v>
      </c>
      <c r="T19" s="148" t="str">
        <f t="shared" ca="1" si="49"/>
        <v>L</v>
      </c>
      <c r="U19" s="148" t="str">
        <f t="shared" ca="1" si="49"/>
        <v>M</v>
      </c>
      <c r="V19" s="148" t="str">
        <f t="shared" ca="1" si="49"/>
        <v>M</v>
      </c>
      <c r="W19" s="148" t="str">
        <f t="shared" ca="1" si="49"/>
        <v>M</v>
      </c>
      <c r="X19" s="148" t="str">
        <f t="shared" ca="1" si="49"/>
        <v>M</v>
      </c>
      <c r="Y19" s="148" t="str">
        <f t="shared" ca="1" si="49"/>
        <v>N</v>
      </c>
      <c r="Z19" s="148" t="str">
        <f t="shared" ca="1" si="49"/>
        <v>N</v>
      </c>
      <c r="AA19" s="148" t="str">
        <f t="shared" ca="1" si="49"/>
        <v>-</v>
      </c>
      <c r="AB19" s="148" t="str">
        <f t="shared" ca="1" si="49"/>
        <v>-</v>
      </c>
      <c r="AC19" s="148" t="str">
        <f t="shared" ca="1" si="49"/>
        <v>L</v>
      </c>
      <c r="AD19" s="148" t="str">
        <f t="shared" ca="1" si="49"/>
        <v>L</v>
      </c>
      <c r="AE19" s="148" t="str">
        <f t="shared" ca="1" si="49"/>
        <v>L</v>
      </c>
      <c r="AF19" s="148" t="str">
        <f t="shared" ca="1" si="49"/>
        <v>M</v>
      </c>
      <c r="AG19" s="148" t="str">
        <f t="shared" ca="1" si="49"/>
        <v>M</v>
      </c>
      <c r="AH19" s="148" t="str">
        <f t="shared" ca="1" si="49"/>
        <v>N</v>
      </c>
      <c r="AI19" s="148" t="str">
        <f t="shared" ca="1" si="49"/>
        <v>-</v>
      </c>
      <c r="AJ19" s="148" t="str">
        <f t="shared" ca="1" si="49"/>
        <v>L</v>
      </c>
      <c r="AK19" s="148" t="str">
        <f t="shared" ca="1" si="49"/>
        <v>M</v>
      </c>
      <c r="AL19" s="130"/>
      <c r="AM19" s="111">
        <f>VLOOKUP($E19,Plantilla!D:F,3,FALSE)</f>
        <v>1</v>
      </c>
      <c r="AN19" s="140">
        <f t="shared" ca="1" si="37"/>
        <v>11</v>
      </c>
      <c r="AO19" s="133">
        <f t="shared" ca="1" si="6"/>
        <v>0</v>
      </c>
      <c r="AP19" s="132">
        <f t="shared" ca="1" si="6"/>
        <v>7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38"/>
        <v>7</v>
      </c>
      <c r="BL19" s="110">
        <f t="shared" ca="1" si="39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77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70</v>
      </c>
      <c r="BO19" s="194">
        <f t="shared" ca="1" si="40"/>
        <v>88.9</v>
      </c>
      <c r="BP19" s="195">
        <f t="shared" ca="1" si="41"/>
        <v>165.9</v>
      </c>
      <c r="BQ19" s="149">
        <f t="shared" ca="1" si="8"/>
        <v>67</v>
      </c>
      <c r="BR19" s="137">
        <f t="shared" ca="1" si="9"/>
        <v>0</v>
      </c>
      <c r="BS19" s="136">
        <f t="shared" ca="1" si="10"/>
        <v>22</v>
      </c>
      <c r="BT19" s="137">
        <f t="shared" ca="1" si="11"/>
        <v>0</v>
      </c>
      <c r="BU19" s="136">
        <f t="shared" ca="1" si="12"/>
        <v>0</v>
      </c>
      <c r="BV19" s="137">
        <f t="shared" ca="1" si="13"/>
        <v>0</v>
      </c>
      <c r="BW19" s="136">
        <f t="shared" ca="1" si="14"/>
        <v>0</v>
      </c>
      <c r="BX19" s="137">
        <f t="shared" ca="1" si="15"/>
        <v>0</v>
      </c>
      <c r="BY19" s="136">
        <f t="shared" ca="1" si="16"/>
        <v>0</v>
      </c>
      <c r="BZ19" s="137">
        <f t="shared" ca="1" si="17"/>
        <v>0</v>
      </c>
      <c r="CA19" s="136">
        <f t="shared" ca="1" si="18"/>
        <v>0</v>
      </c>
      <c r="CB19" s="137">
        <f t="shared" ca="1" si="19"/>
        <v>0</v>
      </c>
      <c r="CC19" s="136">
        <f t="shared" ca="1" si="20"/>
        <v>0</v>
      </c>
      <c r="CD19" s="137">
        <f t="shared" ca="1" si="21"/>
        <v>0</v>
      </c>
      <c r="CE19" s="136">
        <f t="shared" ca="1" si="22"/>
        <v>0</v>
      </c>
      <c r="CF19" s="137">
        <f t="shared" ca="1" si="23"/>
        <v>0</v>
      </c>
      <c r="CG19" s="136">
        <f t="shared" ca="1" si="24"/>
        <v>4</v>
      </c>
      <c r="CH19" s="137">
        <f t="shared" ca="1" si="25"/>
        <v>0</v>
      </c>
      <c r="CI19" s="136">
        <f t="shared" ca="1" si="26"/>
        <v>0</v>
      </c>
      <c r="CJ19" s="137">
        <f t="shared" ca="1" si="27"/>
        <v>0</v>
      </c>
      <c r="CK19" s="136">
        <f t="shared" ca="1" si="28"/>
        <v>0</v>
      </c>
      <c r="CL19" s="137">
        <f t="shared" ca="1" si="29"/>
        <v>0</v>
      </c>
      <c r="CM19" s="136">
        <f t="shared" ca="1" si="30"/>
        <v>0</v>
      </c>
      <c r="CN19" s="110">
        <f t="shared" ca="1" si="42"/>
        <v>22</v>
      </c>
      <c r="CO19" s="110">
        <f t="shared" ca="1" si="31"/>
        <v>499</v>
      </c>
      <c r="CP19" s="110">
        <f t="shared" ca="1" si="32"/>
        <v>220</v>
      </c>
      <c r="CQ19" s="198">
        <f t="shared" ca="1" si="33"/>
        <v>279.39999999999998</v>
      </c>
      <c r="CR19" s="199">
        <f t="shared" ca="1" si="34"/>
        <v>778.4</v>
      </c>
      <c r="CS19" s="215">
        <f t="shared" ca="1" si="48"/>
        <v>31</v>
      </c>
      <c r="CT19" s="216">
        <f t="shared" ca="1" si="43"/>
        <v>0</v>
      </c>
      <c r="CU19" s="217">
        <f ca="1">INDEX(INDIRECT(CU$1),MATCH($E19,INDIRECT($BQ$2))) + (CS19*30)/[1]PATRÓN!$N$4 - CT19</f>
        <v>12.41095890410959</v>
      </c>
      <c r="CV19" s="217">
        <f ca="1">(CS19*6)/PATRÓN!$N$4</f>
        <v>0.50958904109589043</v>
      </c>
      <c r="CW19" s="216">
        <f t="shared" ca="1" si="44"/>
        <v>0</v>
      </c>
      <c r="CX19" s="219">
        <f t="shared" ca="1" si="45"/>
        <v>0</v>
      </c>
      <c r="CY19" s="230">
        <f t="shared" ca="1" si="46"/>
        <v>0</v>
      </c>
      <c r="CZ19" s="227">
        <f ca="1">(PATRÓN!$A$5*(CS19-CT19))/(PATRÓN!$N$4-30)*AM19</f>
        <v>151.99253731343285</v>
      </c>
      <c r="DA19" s="211">
        <f t="shared" ca="1" si="35"/>
        <v>13.907462686567158</v>
      </c>
      <c r="DB19" s="211">
        <f t="shared" ca="1" si="47"/>
        <v>740.35074626865674</v>
      </c>
      <c r="DC19" s="212">
        <f t="shared" ca="1" si="36"/>
        <v>38.049253731343242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253</v>
      </c>
      <c r="G20" s="337" t="s">
        <v>4</v>
      </c>
      <c r="H20" s="337" t="s">
        <v>4</v>
      </c>
      <c r="I20" s="337" t="s">
        <v>4</v>
      </c>
      <c r="J20" s="337" t="s">
        <v>4</v>
      </c>
      <c r="K20" s="337" t="s">
        <v>4</v>
      </c>
      <c r="L20" s="337" t="s">
        <v>4</v>
      </c>
      <c r="M20" s="337" t="s">
        <v>4</v>
      </c>
      <c r="N20" s="337" t="s">
        <v>4</v>
      </c>
      <c r="O20" s="337" t="s">
        <v>4</v>
      </c>
      <c r="P20" s="148" t="s">
        <v>68</v>
      </c>
      <c r="Q20" s="148" t="s">
        <v>68</v>
      </c>
      <c r="R20" s="148" t="str">
        <f t="shared" ca="1" si="49"/>
        <v>N</v>
      </c>
      <c r="S20" s="148" t="str">
        <f t="shared" ca="1" si="49"/>
        <v>N</v>
      </c>
      <c r="T20" s="148" t="str">
        <f t="shared" ca="1" si="49"/>
        <v>-</v>
      </c>
      <c r="U20" s="148" t="str">
        <f t="shared" ca="1" si="49"/>
        <v>-</v>
      </c>
      <c r="V20" s="148" t="str">
        <f t="shared" ca="1" si="49"/>
        <v>L</v>
      </c>
      <c r="W20" s="148" t="str">
        <f t="shared" ca="1" si="49"/>
        <v>L</v>
      </c>
      <c r="X20" s="148" t="str">
        <f t="shared" ca="1" si="49"/>
        <v>L</v>
      </c>
      <c r="Y20" s="148" t="s">
        <v>4</v>
      </c>
      <c r="Z20" s="148" t="s">
        <v>4</v>
      </c>
      <c r="AA20" s="148" t="str">
        <f t="shared" ca="1" si="49"/>
        <v>N</v>
      </c>
      <c r="AB20" s="148" t="str">
        <f t="shared" ca="1" si="49"/>
        <v>-</v>
      </c>
      <c r="AC20" s="148" t="str">
        <f t="shared" ca="1" si="49"/>
        <v>L</v>
      </c>
      <c r="AD20" s="148" t="s">
        <v>68</v>
      </c>
      <c r="AE20" s="148" t="s">
        <v>68</v>
      </c>
      <c r="AF20" s="148" t="s">
        <v>4</v>
      </c>
      <c r="AG20" s="148" t="str">
        <f t="shared" ca="1" si="49"/>
        <v>L</v>
      </c>
      <c r="AH20" s="148" t="s">
        <v>4</v>
      </c>
      <c r="AI20" s="148" t="s">
        <v>68</v>
      </c>
      <c r="AJ20" s="148" t="s">
        <v>4</v>
      </c>
      <c r="AK20" s="148" t="str">
        <f t="shared" ca="1" si="49"/>
        <v>L</v>
      </c>
      <c r="AL20" s="130"/>
      <c r="AM20" s="111">
        <f>VLOOKUP($E20,Plantilla!D:F,3,FALSE)</f>
        <v>1</v>
      </c>
      <c r="AN20" s="140">
        <f t="shared" ca="1" si="37"/>
        <v>0</v>
      </c>
      <c r="AO20" s="133">
        <f t="shared" ca="1" si="6"/>
        <v>0</v>
      </c>
      <c r="AP20" s="132">
        <f t="shared" ca="1" si="6"/>
        <v>3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5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0</v>
      </c>
      <c r="BD20" s="132">
        <f t="shared" ca="1" si="6"/>
        <v>0</v>
      </c>
      <c r="BE20" s="133">
        <f t="shared" ca="1" si="6"/>
        <v>0</v>
      </c>
      <c r="BF20" s="132">
        <f t="shared" ca="1" si="7"/>
        <v>0</v>
      </c>
      <c r="BG20" s="133">
        <f t="shared" ca="1" si="7"/>
        <v>0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38"/>
        <v>3</v>
      </c>
      <c r="BL20" s="110">
        <f t="shared" ca="1" si="39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35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40"/>
        <v>38.1</v>
      </c>
      <c r="BP20" s="195">
        <f t="shared" ca="1" si="41"/>
        <v>73.099999999999994</v>
      </c>
      <c r="BQ20" s="149">
        <f t="shared" ca="1" si="8"/>
        <v>1</v>
      </c>
      <c r="BR20" s="137">
        <f t="shared" ca="1" si="9"/>
        <v>0</v>
      </c>
      <c r="BS20" s="136">
        <f t="shared" ca="1" si="10"/>
        <v>5</v>
      </c>
      <c r="BT20" s="137">
        <f t="shared" ca="1" si="11"/>
        <v>0</v>
      </c>
      <c r="BU20" s="136">
        <f t="shared" ca="1" si="12"/>
        <v>0</v>
      </c>
      <c r="BV20" s="137">
        <f t="shared" ca="1" si="13"/>
        <v>0</v>
      </c>
      <c r="BW20" s="136">
        <f t="shared" ca="1" si="14"/>
        <v>0</v>
      </c>
      <c r="BX20" s="137">
        <f t="shared" ca="1" si="15"/>
        <v>9</v>
      </c>
      <c r="BY20" s="136">
        <f t="shared" ca="1" si="16"/>
        <v>0</v>
      </c>
      <c r="BZ20" s="137">
        <f t="shared" ca="1" si="17"/>
        <v>0</v>
      </c>
      <c r="CA20" s="136">
        <f t="shared" ca="1" si="18"/>
        <v>0</v>
      </c>
      <c r="CB20" s="137">
        <f t="shared" ca="1" si="19"/>
        <v>0</v>
      </c>
      <c r="CC20" s="136">
        <f t="shared" ca="1" si="20"/>
        <v>0</v>
      </c>
      <c r="CD20" s="137">
        <f t="shared" ca="1" si="21"/>
        <v>27</v>
      </c>
      <c r="CE20" s="136">
        <f t="shared" ca="1" si="22"/>
        <v>0</v>
      </c>
      <c r="CF20" s="137">
        <f t="shared" ca="1" si="23"/>
        <v>30</v>
      </c>
      <c r="CG20" s="136">
        <f t="shared" ca="1" si="24"/>
        <v>10</v>
      </c>
      <c r="CH20" s="137">
        <f t="shared" ca="1" si="25"/>
        <v>0</v>
      </c>
      <c r="CI20" s="136">
        <f t="shared" ca="1" si="26"/>
        <v>0</v>
      </c>
      <c r="CJ20" s="137">
        <f t="shared" ca="1" si="27"/>
        <v>10</v>
      </c>
      <c r="CK20" s="136">
        <f t="shared" ca="1" si="28"/>
        <v>31</v>
      </c>
      <c r="CL20" s="137">
        <f t="shared" ca="1" si="29"/>
        <v>0</v>
      </c>
      <c r="CM20" s="136">
        <f t="shared" ca="1" si="30"/>
        <v>0</v>
      </c>
      <c r="CN20" s="110">
        <f t="shared" ca="1" si="42"/>
        <v>5</v>
      </c>
      <c r="CO20" s="110">
        <f t="shared" ca="1" si="31"/>
        <v>558.04</v>
      </c>
      <c r="CP20" s="110">
        <f t="shared" ca="1" si="32"/>
        <v>50</v>
      </c>
      <c r="CQ20" s="198">
        <f t="shared" ca="1" si="33"/>
        <v>63.5</v>
      </c>
      <c r="CR20" s="199">
        <f t="shared" ca="1" si="34"/>
        <v>621.54000000000008</v>
      </c>
      <c r="CS20" s="215">
        <f t="shared" ca="1" si="48"/>
        <v>31</v>
      </c>
      <c r="CT20" s="216">
        <f t="shared" ca="1" si="43"/>
        <v>0</v>
      </c>
      <c r="CU20" s="217">
        <f ca="1">INDEX(INDIRECT(CU$1),MATCH($E20,INDIRECT($BQ$2))) + (CS20*30)/[1]PATRÓN!$N$4 - CT20</f>
        <v>12.41095890410959</v>
      </c>
      <c r="CV20" s="217">
        <f ca="1">(CS20*6)/PATRÓN!$N$4</f>
        <v>0.50958904109589043</v>
      </c>
      <c r="CW20" s="216">
        <f t="shared" ca="1" si="44"/>
        <v>0</v>
      </c>
      <c r="CX20" s="219">
        <f t="shared" ca="1" si="45"/>
        <v>0</v>
      </c>
      <c r="CY20" s="230">
        <f t="shared" ca="1" si="46"/>
        <v>0</v>
      </c>
      <c r="CZ20" s="227">
        <f ca="1">(PATRÓN!$A$5*(CS20-CT20))/(PATRÓN!$N$4-30)*AM20</f>
        <v>151.99253731343285</v>
      </c>
      <c r="DA20" s="211">
        <f t="shared" ca="1" si="35"/>
        <v>-78.892537313432854</v>
      </c>
      <c r="DB20" s="211">
        <f t="shared" ca="1" si="47"/>
        <v>740.35074626865674</v>
      </c>
      <c r="DC20" s="212">
        <f t="shared" ca="1" si="36"/>
        <v>-118.81074626865666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tr">
        <f>VLOOKUP(E21,Plantilla!D:E,2,FALSE)</f>
        <v>Juan Manzano Álgora (67%)</v>
      </c>
      <c r="G21" s="148" t="s">
        <v>4</v>
      </c>
      <c r="H21" s="148" t="s">
        <v>4</v>
      </c>
      <c r="I21" s="148" t="s">
        <v>68</v>
      </c>
      <c r="J21" s="148" t="s">
        <v>68</v>
      </c>
      <c r="K21" s="148" t="str">
        <f t="shared" ca="1" si="49"/>
        <v>N</v>
      </c>
      <c r="L21" s="148" t="str">
        <f t="shared" ca="1" si="49"/>
        <v>N</v>
      </c>
      <c r="M21" s="148" t="str">
        <f t="shared" ca="1" si="49"/>
        <v>-</v>
      </c>
      <c r="N21" s="148" t="str">
        <f t="shared" ca="1" si="49"/>
        <v>-</v>
      </c>
      <c r="O21" s="148" t="str">
        <f t="shared" ca="1" si="49"/>
        <v>L</v>
      </c>
      <c r="P21" s="148" t="str">
        <f t="shared" ca="1" si="49"/>
        <v>L</v>
      </c>
      <c r="Q21" s="148" t="str">
        <f t="shared" ca="1" si="49"/>
        <v>L</v>
      </c>
      <c r="R21" s="148" t="s">
        <v>4</v>
      </c>
      <c r="S21" s="148" t="s">
        <v>4</v>
      </c>
      <c r="T21" s="148" t="str">
        <f t="shared" ca="1" si="49"/>
        <v>N</v>
      </c>
      <c r="U21" s="148" t="str">
        <f t="shared" ca="1" si="49"/>
        <v>-</v>
      </c>
      <c r="V21" s="148" t="str">
        <f t="shared" ca="1" si="49"/>
        <v>L</v>
      </c>
      <c r="W21" s="148" t="s">
        <v>68</v>
      </c>
      <c r="X21" s="148" t="s">
        <v>68</v>
      </c>
      <c r="Y21" s="148" t="s">
        <v>4</v>
      </c>
      <c r="Z21" s="148" t="str">
        <f t="shared" ca="1" si="49"/>
        <v>L</v>
      </c>
      <c r="AA21" s="148" t="s">
        <v>4</v>
      </c>
      <c r="AB21" s="148" t="s">
        <v>4</v>
      </c>
      <c r="AC21" s="148" t="s">
        <v>4</v>
      </c>
      <c r="AD21" s="148" t="str">
        <f t="shared" ca="1" si="49"/>
        <v>L</v>
      </c>
      <c r="AE21" s="148" t="str">
        <f t="shared" ca="1" si="49"/>
        <v>L</v>
      </c>
      <c r="AF21" s="148" t="s">
        <v>4</v>
      </c>
      <c r="AG21" s="148" t="s">
        <v>4</v>
      </c>
      <c r="AH21" s="148" t="s">
        <v>68</v>
      </c>
      <c r="AI21" s="148" t="str">
        <f t="shared" ca="1" si="49"/>
        <v>N</v>
      </c>
      <c r="AJ21" s="148" t="s">
        <v>140</v>
      </c>
      <c r="AK21" s="148" t="s">
        <v>4</v>
      </c>
      <c r="AL21" s="130"/>
      <c r="AM21" s="111">
        <f>VLOOKUP($E21,Plantilla!D:F,3,FALSE)</f>
        <v>1</v>
      </c>
      <c r="AN21" s="140">
        <f t="shared" ca="1" si="37"/>
        <v>0</v>
      </c>
      <c r="AO21" s="133">
        <f t="shared" ca="1" si="6"/>
        <v>0</v>
      </c>
      <c r="AP21" s="132">
        <f t="shared" ca="1" si="6"/>
        <v>4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5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38"/>
        <v>4</v>
      </c>
      <c r="BL21" s="110">
        <f t="shared" ca="1" si="39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35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40"/>
        <v>50.8</v>
      </c>
      <c r="BP21" s="195">
        <f t="shared" ca="1" si="41"/>
        <v>85.8</v>
      </c>
      <c r="BQ21" s="149">
        <f t="shared" ca="1" si="8"/>
        <v>0</v>
      </c>
      <c r="BR21" s="137">
        <f t="shared" ca="1" si="9"/>
        <v>0</v>
      </c>
      <c r="BS21" s="136">
        <f t="shared" ca="1" si="10"/>
        <v>23</v>
      </c>
      <c r="BT21" s="137">
        <f t="shared" ca="1" si="11"/>
        <v>0</v>
      </c>
      <c r="BU21" s="136">
        <f t="shared" ca="1" si="12"/>
        <v>0</v>
      </c>
      <c r="BV21" s="137">
        <f t="shared" ca="1" si="13"/>
        <v>0</v>
      </c>
      <c r="BW21" s="136">
        <f t="shared" ca="1" si="14"/>
        <v>0</v>
      </c>
      <c r="BX21" s="137">
        <f t="shared" ca="1" si="15"/>
        <v>28</v>
      </c>
      <c r="BY21" s="136">
        <f t="shared" ca="1" si="16"/>
        <v>0</v>
      </c>
      <c r="BZ21" s="137">
        <f t="shared" ca="1" si="17"/>
        <v>0</v>
      </c>
      <c r="CA21" s="136">
        <f t="shared" ca="1" si="18"/>
        <v>0</v>
      </c>
      <c r="CB21" s="137">
        <f t="shared" ca="1" si="19"/>
        <v>0</v>
      </c>
      <c r="CC21" s="136">
        <f t="shared" ca="1" si="20"/>
        <v>0</v>
      </c>
      <c r="CD21" s="137">
        <f t="shared" ca="1" si="21"/>
        <v>0</v>
      </c>
      <c r="CE21" s="136">
        <f t="shared" ca="1" si="22"/>
        <v>0</v>
      </c>
      <c r="CF21" s="137">
        <f t="shared" ca="1" si="23"/>
        <v>0</v>
      </c>
      <c r="CG21" s="136">
        <f t="shared" ca="1" si="24"/>
        <v>0</v>
      </c>
      <c r="CH21" s="137">
        <f t="shared" ca="1" si="25"/>
        <v>0</v>
      </c>
      <c r="CI21" s="136">
        <f t="shared" ca="1" si="26"/>
        <v>0</v>
      </c>
      <c r="CJ21" s="137">
        <f t="shared" ca="1" si="27"/>
        <v>0</v>
      </c>
      <c r="CK21" s="136">
        <f t="shared" ca="1" si="28"/>
        <v>0</v>
      </c>
      <c r="CL21" s="137">
        <f t="shared" ca="1" si="29"/>
        <v>0</v>
      </c>
      <c r="CM21" s="136">
        <f t="shared" ca="1" si="30"/>
        <v>0</v>
      </c>
      <c r="CN21" s="110">
        <f t="shared" ca="1" si="42"/>
        <v>23</v>
      </c>
      <c r="CO21" s="110">
        <f t="shared" ca="1" si="31"/>
        <v>196</v>
      </c>
      <c r="CP21" s="110">
        <f t="shared" ca="1" si="32"/>
        <v>230</v>
      </c>
      <c r="CQ21" s="198">
        <f t="shared" ca="1" si="33"/>
        <v>292.10000000000002</v>
      </c>
      <c r="CR21" s="199">
        <f t="shared" ca="1" si="34"/>
        <v>488.1</v>
      </c>
      <c r="CS21" s="215">
        <f t="shared" ca="1" si="48"/>
        <v>31</v>
      </c>
      <c r="CT21" s="216">
        <f t="shared" ca="1" si="43"/>
        <v>0</v>
      </c>
      <c r="CU21" s="217">
        <f ca="1">INDEX(INDIRECT(CU$1),MATCH($E21,INDIRECT($BQ$2))) + (CS21*30)/[1]PATRÓN!$N$4 - CT21</f>
        <v>12.41095890410959</v>
      </c>
      <c r="CV21" s="217">
        <f ca="1">(CS21*6)/PATRÓN!$N$4</f>
        <v>0.50958904109589043</v>
      </c>
      <c r="CW21" s="216">
        <f t="shared" ca="1" si="44"/>
        <v>0</v>
      </c>
      <c r="CX21" s="219">
        <f t="shared" ca="1" si="45"/>
        <v>0</v>
      </c>
      <c r="CY21" s="230">
        <f t="shared" ca="1" si="46"/>
        <v>0</v>
      </c>
      <c r="CZ21" s="227">
        <f ca="1">(PATRÓN!$A$5*(CS21-CT21))/(PATRÓN!$N$4-30)*AM21</f>
        <v>151.99253731343285</v>
      </c>
      <c r="DA21" s="211">
        <f t="shared" ca="1" si="35"/>
        <v>-66.192537313432851</v>
      </c>
      <c r="DB21" s="211">
        <f t="shared" ca="1" si="47"/>
        <v>740.35074626865674</v>
      </c>
      <c r="DC21" s="212">
        <f t="shared" ca="1" si="36"/>
        <v>-252.25074626865671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49"/>
        <v>-</v>
      </c>
      <c r="H22" s="148" t="str">
        <f t="shared" ca="1" si="49"/>
        <v>L</v>
      </c>
      <c r="I22" s="148" t="str">
        <f t="shared" ca="1" si="49"/>
        <v>L</v>
      </c>
      <c r="J22" s="148" t="str">
        <f t="shared" ca="1" si="49"/>
        <v>L</v>
      </c>
      <c r="K22" s="148" t="str">
        <f t="shared" ca="1" si="49"/>
        <v>M</v>
      </c>
      <c r="L22" s="148" t="str">
        <f t="shared" ca="1" si="49"/>
        <v>M</v>
      </c>
      <c r="M22" s="148" t="str">
        <f t="shared" ca="1" si="49"/>
        <v>N</v>
      </c>
      <c r="N22" s="148" t="str">
        <f t="shared" ca="1" si="49"/>
        <v>-</v>
      </c>
      <c r="O22" s="148" t="str">
        <f t="shared" ca="1" si="49"/>
        <v>L</v>
      </c>
      <c r="P22" s="148" t="str">
        <f t="shared" ca="1" si="49"/>
        <v>M</v>
      </c>
      <c r="Q22" s="148" t="str">
        <f t="shared" ca="1" si="49"/>
        <v>M</v>
      </c>
      <c r="R22" s="148" t="str">
        <f t="shared" ca="1" si="49"/>
        <v>M</v>
      </c>
      <c r="S22" s="148" t="str">
        <f t="shared" ca="1" si="49"/>
        <v>L</v>
      </c>
      <c r="T22" s="148" t="str">
        <f t="shared" ca="1" si="49"/>
        <v>M</v>
      </c>
      <c r="U22" s="148" t="str">
        <f t="shared" ca="1" si="49"/>
        <v>M</v>
      </c>
      <c r="V22" s="148" t="str">
        <f t="shared" ca="1" si="49"/>
        <v>M</v>
      </c>
      <c r="W22" s="148" t="str">
        <f t="shared" ca="1" si="49"/>
        <v>L</v>
      </c>
      <c r="X22" s="148" t="str">
        <f t="shared" ca="1" si="49"/>
        <v>L</v>
      </c>
      <c r="Y22" s="148" t="str">
        <f t="shared" ca="1" si="49"/>
        <v>M</v>
      </c>
      <c r="Z22" s="148" t="str">
        <f t="shared" ca="1" si="49"/>
        <v>M</v>
      </c>
      <c r="AA22" s="148" t="str">
        <f t="shared" ca="1" si="49"/>
        <v>M</v>
      </c>
      <c r="AB22" s="148" t="str">
        <f t="shared" ca="1" si="49"/>
        <v>N</v>
      </c>
      <c r="AC22" s="148" t="str">
        <f t="shared" ca="1" si="49"/>
        <v>N</v>
      </c>
      <c r="AD22" s="148" t="str">
        <f t="shared" ca="1" si="49"/>
        <v>-</v>
      </c>
      <c r="AE22" s="148" t="str">
        <f t="shared" ca="1" si="49"/>
        <v>-</v>
      </c>
      <c r="AF22" s="148" t="str">
        <f t="shared" ca="1" si="49"/>
        <v>L</v>
      </c>
      <c r="AG22" s="148" t="str">
        <f t="shared" ca="1" si="49"/>
        <v>L</v>
      </c>
      <c r="AH22" s="148" t="str">
        <f t="shared" ca="1" si="49"/>
        <v>M</v>
      </c>
      <c r="AI22" s="148" t="str">
        <f t="shared" ca="1" si="49"/>
        <v>M</v>
      </c>
      <c r="AJ22" s="148" t="str">
        <f t="shared" ca="1" si="49"/>
        <v>M</v>
      </c>
      <c r="AK22" s="148" t="str">
        <f t="shared" ca="1" si="49"/>
        <v>N</v>
      </c>
      <c r="AL22" s="130"/>
      <c r="AM22" s="111">
        <f>VLOOKUP($E22,Plantilla!D:F,3,FALSE)</f>
        <v>1</v>
      </c>
      <c r="AN22" s="140">
        <f t="shared" ref="AN22:BC38" ca="1" si="50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14</v>
      </c>
      <c r="AO22" s="133">
        <f t="shared" ca="1" si="50"/>
        <v>0</v>
      </c>
      <c r="AP22" s="132">
        <f t="shared" ca="1" si="50"/>
        <v>4</v>
      </c>
      <c r="AQ22" s="133">
        <f t="shared" ca="1" si="50"/>
        <v>0</v>
      </c>
      <c r="AR22" s="132">
        <f t="shared" ca="1" si="50"/>
        <v>0</v>
      </c>
      <c r="AS22" s="133">
        <f t="shared" ca="1" si="50"/>
        <v>0</v>
      </c>
      <c r="AT22" s="132">
        <f t="shared" ca="1" si="50"/>
        <v>0</v>
      </c>
      <c r="AU22" s="133">
        <f t="shared" ca="1" si="50"/>
        <v>0</v>
      </c>
      <c r="AV22" s="132">
        <f t="shared" ca="1" si="50"/>
        <v>0</v>
      </c>
      <c r="AW22" s="133">
        <f t="shared" ca="1" si="50"/>
        <v>0</v>
      </c>
      <c r="AX22" s="132">
        <f t="shared" ca="1" si="50"/>
        <v>0</v>
      </c>
      <c r="AY22" s="133">
        <f t="shared" ca="1" si="50"/>
        <v>0</v>
      </c>
      <c r="AZ22" s="132">
        <f t="shared" ca="1" si="50"/>
        <v>0</v>
      </c>
      <c r="BA22" s="133">
        <f t="shared" ca="1" si="50"/>
        <v>0</v>
      </c>
      <c r="BB22" s="132">
        <f t="shared" ca="1" si="50"/>
        <v>0</v>
      </c>
      <c r="BC22" s="133">
        <f t="shared" ca="1" si="50"/>
        <v>0</v>
      </c>
      <c r="BD22" s="132">
        <f t="shared" ref="BD22:BJ60" ca="1" si="51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1"/>
        <v>0</v>
      </c>
      <c r="BF22" s="132">
        <f t="shared" ca="1" si="51"/>
        <v>0</v>
      </c>
      <c r="BG22" s="133">
        <f t="shared" ca="1" si="51"/>
        <v>0</v>
      </c>
      <c r="BH22" s="132">
        <f t="shared" ca="1" si="51"/>
        <v>0</v>
      </c>
      <c r="BI22" s="133">
        <f t="shared" ca="1" si="51"/>
        <v>0</v>
      </c>
      <c r="BJ22" s="132">
        <f t="shared" ca="1" si="51"/>
        <v>0</v>
      </c>
      <c r="BK22" s="110">
        <f t="shared" ca="1" si="38"/>
        <v>4</v>
      </c>
      <c r="BL22" s="110">
        <f t="shared" ca="1" si="39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40</v>
      </c>
      <c r="BO22" s="194">
        <f t="shared" ca="1" si="40"/>
        <v>50.8</v>
      </c>
      <c r="BP22" s="195">
        <f t="shared" ca="1" si="41"/>
        <v>148.80000000000001</v>
      </c>
      <c r="BQ22" s="149">
        <f t="shared" ca="1" si="8"/>
        <v>63</v>
      </c>
      <c r="BR22" s="137">
        <f t="shared" ca="1" si="9"/>
        <v>0</v>
      </c>
      <c r="BS22" s="136">
        <f t="shared" ca="1" si="10"/>
        <v>21</v>
      </c>
      <c r="BT22" s="137">
        <f t="shared" ca="1" si="11"/>
        <v>0</v>
      </c>
      <c r="BU22" s="136">
        <f t="shared" ca="1" si="12"/>
        <v>0</v>
      </c>
      <c r="BV22" s="137">
        <f t="shared" ca="1" si="13"/>
        <v>0</v>
      </c>
      <c r="BW22" s="136">
        <f t="shared" ca="1" si="14"/>
        <v>0</v>
      </c>
      <c r="BX22" s="137">
        <f t="shared" ca="1" si="15"/>
        <v>0</v>
      </c>
      <c r="BY22" s="136">
        <f t="shared" ca="1" si="16"/>
        <v>0</v>
      </c>
      <c r="BZ22" s="137">
        <f t="shared" ca="1" si="17"/>
        <v>0</v>
      </c>
      <c r="CA22" s="136">
        <f t="shared" ca="1" si="18"/>
        <v>0</v>
      </c>
      <c r="CB22" s="137">
        <f t="shared" ca="1" si="19"/>
        <v>0</v>
      </c>
      <c r="CC22" s="136">
        <f t="shared" ca="1" si="20"/>
        <v>0</v>
      </c>
      <c r="CD22" s="137">
        <f t="shared" ca="1" si="21"/>
        <v>6</v>
      </c>
      <c r="CE22" s="136">
        <f t="shared" ca="1" si="22"/>
        <v>0</v>
      </c>
      <c r="CF22" s="137">
        <f t="shared" ca="1" si="23"/>
        <v>0</v>
      </c>
      <c r="CG22" s="136">
        <f t="shared" ca="1" si="24"/>
        <v>2</v>
      </c>
      <c r="CH22" s="137">
        <f t="shared" ca="1" si="25"/>
        <v>0</v>
      </c>
      <c r="CI22" s="136">
        <f t="shared" ca="1" si="26"/>
        <v>0</v>
      </c>
      <c r="CJ22" s="137">
        <f t="shared" ca="1" si="27"/>
        <v>0</v>
      </c>
      <c r="CK22" s="136">
        <f t="shared" ca="1" si="28"/>
        <v>0</v>
      </c>
      <c r="CL22" s="137">
        <f t="shared" ca="1" si="29"/>
        <v>2</v>
      </c>
      <c r="CM22" s="136">
        <f t="shared" ca="1" si="30"/>
        <v>1</v>
      </c>
      <c r="CN22" s="110">
        <f t="shared" ca="1" si="42"/>
        <v>21</v>
      </c>
      <c r="CO22" s="110">
        <f t="shared" ca="1" si="31"/>
        <v>508.38</v>
      </c>
      <c r="CP22" s="110">
        <f t="shared" ca="1" si="32"/>
        <v>210</v>
      </c>
      <c r="CQ22" s="198">
        <f t="shared" ca="1" si="33"/>
        <v>266.7</v>
      </c>
      <c r="CR22" s="199">
        <f t="shared" ca="1" si="34"/>
        <v>775.07999999999993</v>
      </c>
      <c r="CS22" s="215">
        <f t="shared" ca="1" si="48"/>
        <v>31</v>
      </c>
      <c r="CT22" s="216">
        <f t="shared" ca="1" si="43"/>
        <v>0</v>
      </c>
      <c r="CU22" s="217">
        <f ca="1">INDEX(INDIRECT(CU$1),MATCH($E22,INDIRECT($BQ$2))) + (CS22*30)/[1]PATRÓN!$N$4 - CT22</f>
        <v>12.41095890410959</v>
      </c>
      <c r="CV22" s="217">
        <f ca="1">(CS22*6)/PATRÓN!$N$4</f>
        <v>0.50958904109589043</v>
      </c>
      <c r="CW22" s="216">
        <f t="shared" ca="1" si="44"/>
        <v>0</v>
      </c>
      <c r="CX22" s="219">
        <f t="shared" ca="1" si="45"/>
        <v>0</v>
      </c>
      <c r="CY22" s="230">
        <f t="shared" ca="1" si="46"/>
        <v>0</v>
      </c>
      <c r="CZ22" s="227">
        <f ca="1">(PATRÓN!$A$5*(CS22-CT22))/(PATRÓN!$N$4-30)*AM22</f>
        <v>151.99253731343285</v>
      </c>
      <c r="DA22" s="211">
        <f t="shared" ca="1" si="35"/>
        <v>-3.1925373134328368</v>
      </c>
      <c r="DB22" s="211">
        <f t="shared" ca="1" si="47"/>
        <v>740.35074626865674</v>
      </c>
      <c r="DC22" s="212">
        <f t="shared" ca="1" si="36"/>
        <v>34.729253731343192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49"/>
        <v>-</v>
      </c>
      <c r="H23" s="148" t="str">
        <f t="shared" ca="1" si="49"/>
        <v>L</v>
      </c>
      <c r="I23" s="148" t="str">
        <f t="shared" ca="1" si="49"/>
        <v>M</v>
      </c>
      <c r="J23" s="148" t="str">
        <f t="shared" ca="1" si="49"/>
        <v>M</v>
      </c>
      <c r="K23" s="148" t="str">
        <f t="shared" ca="1" si="49"/>
        <v>M</v>
      </c>
      <c r="L23" s="148" t="str">
        <f t="shared" ca="1" si="49"/>
        <v>L</v>
      </c>
      <c r="M23" s="148" t="str">
        <f t="shared" ref="M23:AB37" ca="1" si="52">IF($B23&lt;&gt;0,INDIRECT(ADDRESS($B23+6,10+M$2,1,FALSE,"PATRÓN"),FALSE),"")</f>
        <v>M</v>
      </c>
      <c r="N23" s="148" t="str">
        <f t="shared" ca="1" si="52"/>
        <v>M</v>
      </c>
      <c r="O23" s="148" t="str">
        <f t="shared" ca="1" si="52"/>
        <v>M</v>
      </c>
      <c r="P23" s="148" t="str">
        <f t="shared" ca="1" si="52"/>
        <v>L</v>
      </c>
      <c r="Q23" s="148" t="str">
        <f t="shared" ca="1" si="52"/>
        <v>L</v>
      </c>
      <c r="R23" s="148" t="str">
        <f t="shared" ca="1" si="52"/>
        <v>M</v>
      </c>
      <c r="S23" s="148" t="str">
        <f t="shared" ca="1" si="52"/>
        <v>M</v>
      </c>
      <c r="T23" s="148" t="str">
        <f t="shared" ca="1" si="52"/>
        <v>M</v>
      </c>
      <c r="U23" s="148" t="str">
        <f t="shared" ca="1" si="52"/>
        <v>N</v>
      </c>
      <c r="V23" s="338" t="s">
        <v>140</v>
      </c>
      <c r="W23" s="338" t="s">
        <v>4</v>
      </c>
      <c r="X23" s="338" t="s">
        <v>32</v>
      </c>
      <c r="Y23" s="338" t="s">
        <v>140</v>
      </c>
      <c r="Z23" s="148" t="str">
        <f t="shared" ca="1" si="52"/>
        <v>L</v>
      </c>
      <c r="AA23" s="148" t="str">
        <f t="shared" ca="1" si="52"/>
        <v>M</v>
      </c>
      <c r="AB23" s="148" t="str">
        <f t="shared" ca="1" si="52"/>
        <v>M</v>
      </c>
      <c r="AC23" s="148" t="str">
        <f t="shared" ref="AC23:AK38" ca="1" si="53">IF($B23&lt;&gt;0,INDIRECT(ADDRESS($B23+6,10+AC$2,1,FALSE,"PATRÓN"),FALSE),"")</f>
        <v>M</v>
      </c>
      <c r="AD23" s="148" t="str">
        <f t="shared" ca="1" si="53"/>
        <v>N</v>
      </c>
      <c r="AE23" s="148" t="str">
        <f t="shared" ca="1" si="53"/>
        <v>N</v>
      </c>
      <c r="AF23" s="148" t="str">
        <f t="shared" ca="1" si="53"/>
        <v>-</v>
      </c>
      <c r="AG23" s="148" t="str">
        <f t="shared" ca="1" si="53"/>
        <v>-</v>
      </c>
      <c r="AH23" s="148" t="str">
        <f t="shared" ca="1" si="53"/>
        <v>L</v>
      </c>
      <c r="AI23" s="148" t="str">
        <f t="shared" ca="1" si="53"/>
        <v>M</v>
      </c>
      <c r="AJ23" s="148" t="str">
        <f t="shared" ca="1" si="53"/>
        <v>M</v>
      </c>
      <c r="AK23" s="148" t="str">
        <f t="shared" ca="1" si="53"/>
        <v>M</v>
      </c>
      <c r="AL23" s="130"/>
      <c r="AM23" s="111">
        <f>VLOOKUP($E23,Plantilla!D:F,3,FALSE)</f>
        <v>1</v>
      </c>
      <c r="AN23" s="140">
        <f t="shared" ca="1" si="50"/>
        <v>15</v>
      </c>
      <c r="AO23" s="133">
        <f t="shared" ca="1" si="50"/>
        <v>0</v>
      </c>
      <c r="AP23" s="132">
        <f t="shared" ca="1" si="50"/>
        <v>4</v>
      </c>
      <c r="AQ23" s="133">
        <f t="shared" ca="1" si="50"/>
        <v>0</v>
      </c>
      <c r="AR23" s="132">
        <f t="shared" ca="1" si="50"/>
        <v>0</v>
      </c>
      <c r="AS23" s="133">
        <f t="shared" ca="1" si="50"/>
        <v>0</v>
      </c>
      <c r="AT23" s="132">
        <f t="shared" ca="1" si="50"/>
        <v>0</v>
      </c>
      <c r="AU23" s="133">
        <f t="shared" ca="1" si="50"/>
        <v>0</v>
      </c>
      <c r="AV23" s="132">
        <f t="shared" ca="1" si="50"/>
        <v>0</v>
      </c>
      <c r="AW23" s="133">
        <f t="shared" ca="1" si="50"/>
        <v>0</v>
      </c>
      <c r="AX23" s="132">
        <f t="shared" ca="1" si="50"/>
        <v>0</v>
      </c>
      <c r="AY23" s="133">
        <f t="shared" ca="1" si="50"/>
        <v>0</v>
      </c>
      <c r="AZ23" s="132">
        <f t="shared" ca="1" si="50"/>
        <v>0</v>
      </c>
      <c r="BA23" s="133">
        <f t="shared" ca="1" si="50"/>
        <v>0</v>
      </c>
      <c r="BB23" s="132">
        <f t="shared" ca="1" si="50"/>
        <v>0</v>
      </c>
      <c r="BC23" s="133">
        <f t="shared" ca="1" si="50"/>
        <v>0</v>
      </c>
      <c r="BD23" s="132">
        <f t="shared" ca="1" si="51"/>
        <v>0</v>
      </c>
      <c r="BE23" s="133">
        <f t="shared" ca="1" si="51"/>
        <v>0</v>
      </c>
      <c r="BF23" s="132">
        <f t="shared" ca="1" si="51"/>
        <v>0</v>
      </c>
      <c r="BG23" s="133">
        <f t="shared" ca="1" si="51"/>
        <v>0</v>
      </c>
      <c r="BH23" s="132">
        <f t="shared" ca="1" si="51"/>
        <v>0</v>
      </c>
      <c r="BI23" s="133">
        <f t="shared" ca="1" si="51"/>
        <v>0</v>
      </c>
      <c r="BJ23" s="132">
        <f t="shared" ca="1" si="51"/>
        <v>0</v>
      </c>
      <c r="BK23" s="110">
        <f t="shared" ca="1" si="38"/>
        <v>4</v>
      </c>
      <c r="BL23" s="110">
        <f t="shared" ca="1" si="39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105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40</v>
      </c>
      <c r="BO23" s="194">
        <f t="shared" ca="1" si="40"/>
        <v>50.8</v>
      </c>
      <c r="BP23" s="195">
        <f t="shared" ca="1" si="41"/>
        <v>155.80000000000001</v>
      </c>
      <c r="BQ23" s="149">
        <f t="shared" ca="1" si="8"/>
        <v>55</v>
      </c>
      <c r="BR23" s="137">
        <f t="shared" ca="1" si="9"/>
        <v>0</v>
      </c>
      <c r="BS23" s="136">
        <f t="shared" ca="1" si="10"/>
        <v>22</v>
      </c>
      <c r="BT23" s="137">
        <f t="shared" ca="1" si="11"/>
        <v>0</v>
      </c>
      <c r="BU23" s="136">
        <f t="shared" ca="1" si="12"/>
        <v>0</v>
      </c>
      <c r="BV23" s="137">
        <f t="shared" ca="1" si="13"/>
        <v>0</v>
      </c>
      <c r="BW23" s="136">
        <f t="shared" ca="1" si="14"/>
        <v>0</v>
      </c>
      <c r="BX23" s="137">
        <f t="shared" ca="1" si="15"/>
        <v>0</v>
      </c>
      <c r="BY23" s="136">
        <f t="shared" ca="1" si="16"/>
        <v>0</v>
      </c>
      <c r="BZ23" s="137">
        <f t="shared" ca="1" si="17"/>
        <v>0</v>
      </c>
      <c r="CA23" s="136">
        <f t="shared" ca="1" si="18"/>
        <v>0</v>
      </c>
      <c r="CB23" s="137">
        <f t="shared" ca="1" si="19"/>
        <v>0</v>
      </c>
      <c r="CC23" s="136">
        <f t="shared" ca="1" si="20"/>
        <v>0</v>
      </c>
      <c r="CD23" s="137">
        <f t="shared" ca="1" si="21"/>
        <v>13</v>
      </c>
      <c r="CE23" s="136">
        <f t="shared" ca="1" si="22"/>
        <v>0</v>
      </c>
      <c r="CF23" s="137">
        <f t="shared" ca="1" si="23"/>
        <v>0</v>
      </c>
      <c r="CG23" s="136">
        <f t="shared" ca="1" si="24"/>
        <v>3</v>
      </c>
      <c r="CH23" s="137">
        <f t="shared" ca="1" si="25"/>
        <v>0</v>
      </c>
      <c r="CI23" s="136">
        <f t="shared" ca="1" si="26"/>
        <v>0</v>
      </c>
      <c r="CJ23" s="137">
        <f t="shared" ca="1" si="27"/>
        <v>0</v>
      </c>
      <c r="CK23" s="136">
        <f t="shared" ca="1" si="28"/>
        <v>0</v>
      </c>
      <c r="CL23" s="137">
        <f t="shared" ca="1" si="29"/>
        <v>0</v>
      </c>
      <c r="CM23" s="136">
        <f t="shared" ca="1" si="30"/>
        <v>0</v>
      </c>
      <c r="CN23" s="110">
        <f t="shared" ca="1" si="42"/>
        <v>22</v>
      </c>
      <c r="CO23" s="110">
        <f t="shared" ca="1" si="31"/>
        <v>472.24</v>
      </c>
      <c r="CP23" s="110">
        <f t="shared" ca="1" si="32"/>
        <v>220</v>
      </c>
      <c r="CQ23" s="198">
        <f t="shared" ca="1" si="33"/>
        <v>279.40000000000003</v>
      </c>
      <c r="CR23" s="199">
        <f t="shared" ca="1" si="34"/>
        <v>751.63999999999987</v>
      </c>
      <c r="CS23" s="215">
        <f t="shared" ca="1" si="48"/>
        <v>31</v>
      </c>
      <c r="CT23" s="216">
        <f t="shared" ca="1" si="43"/>
        <v>0</v>
      </c>
      <c r="CU23" s="217">
        <f ca="1">INDEX(INDIRECT(CU$1),MATCH($E23,INDIRECT($BQ$2))) + (CS23*30)/[1]PATRÓN!$N$4 - CT23</f>
        <v>12.41095890410959</v>
      </c>
      <c r="CV23" s="217">
        <f ca="1">(CS23*6)/PATRÓN!$N$4</f>
        <v>0.50958904109589043</v>
      </c>
      <c r="CW23" s="216">
        <f t="shared" ca="1" si="44"/>
        <v>0</v>
      </c>
      <c r="CX23" s="219">
        <f t="shared" ca="1" si="45"/>
        <v>0</v>
      </c>
      <c r="CY23" s="230">
        <f t="shared" ca="1" si="46"/>
        <v>0</v>
      </c>
      <c r="CZ23" s="227">
        <f ca="1">(PATRÓN!$A$5*(CS23-CT23))/(PATRÓN!$N$4-30)*AM23</f>
        <v>151.99253731343285</v>
      </c>
      <c r="DA23" s="211">
        <f t="shared" ca="1" si="35"/>
        <v>3.8074626865671632</v>
      </c>
      <c r="DB23" s="211">
        <f t="shared" ca="1" si="47"/>
        <v>740.35074626865674</v>
      </c>
      <c r="DC23" s="212">
        <f t="shared" ca="1" si="36"/>
        <v>11.289253731343138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tr">
        <f t="shared" ref="G24:V40" ca="1" si="54">IF($B24&lt;&gt;0,INDIRECT(ADDRESS($B24+6,10+G$2,1,FALSE,"PATRÓN"),FALSE),"")</f>
        <v>M</v>
      </c>
      <c r="H24" s="148" t="str">
        <f t="shared" ca="1" si="54"/>
        <v>M</v>
      </c>
      <c r="I24" s="148" t="str">
        <f t="shared" ca="1" si="54"/>
        <v>L</v>
      </c>
      <c r="J24" s="148" t="str">
        <f t="shared" ca="1" si="54"/>
        <v>L</v>
      </c>
      <c r="K24" s="148" t="str">
        <f t="shared" ca="1" si="54"/>
        <v>M</v>
      </c>
      <c r="L24" s="148" t="str">
        <f t="shared" ca="1" si="54"/>
        <v>M</v>
      </c>
      <c r="M24" s="148" t="str">
        <f t="shared" ca="1" si="54"/>
        <v>M</v>
      </c>
      <c r="N24" s="148" t="str">
        <f t="shared" ca="1" si="54"/>
        <v>N</v>
      </c>
      <c r="O24" s="148" t="str">
        <f t="shared" ca="1" si="54"/>
        <v>N</v>
      </c>
      <c r="P24" s="148" t="str">
        <f t="shared" ca="1" si="54"/>
        <v>-</v>
      </c>
      <c r="Q24" s="148" t="str">
        <f t="shared" ca="1" si="54"/>
        <v>-</v>
      </c>
      <c r="R24" s="148" t="str">
        <f t="shared" ca="1" si="54"/>
        <v>L</v>
      </c>
      <c r="S24" s="148" t="str">
        <f t="shared" ca="1" si="54"/>
        <v>L</v>
      </c>
      <c r="T24" s="148" t="str">
        <f t="shared" ca="1" si="54"/>
        <v>M</v>
      </c>
      <c r="U24" s="148" t="str">
        <f t="shared" ca="1" si="54"/>
        <v>M</v>
      </c>
      <c r="V24" s="148" t="str">
        <f t="shared" ca="1" si="54"/>
        <v>M</v>
      </c>
      <c r="W24" s="148" t="str">
        <f t="shared" ca="1" si="52"/>
        <v>N</v>
      </c>
      <c r="X24" s="148" t="str">
        <f t="shared" ca="1" si="52"/>
        <v>N</v>
      </c>
      <c r="Y24" s="148" t="str">
        <f t="shared" ca="1" si="52"/>
        <v>-</v>
      </c>
      <c r="Z24" s="148" t="str">
        <f t="shared" ca="1" si="52"/>
        <v>-</v>
      </c>
      <c r="AA24" s="148" t="str">
        <f t="shared" ca="1" si="52"/>
        <v>L</v>
      </c>
      <c r="AB24" s="148" t="str">
        <f t="shared" ca="1" si="52"/>
        <v>M</v>
      </c>
      <c r="AC24" s="148" t="str">
        <f t="shared" ca="1" si="53"/>
        <v>M</v>
      </c>
      <c r="AD24" s="338" t="s">
        <v>4</v>
      </c>
      <c r="AE24" s="338" t="s">
        <v>4</v>
      </c>
      <c r="AF24" s="148" t="str">
        <f t="shared" ca="1" si="53"/>
        <v>N</v>
      </c>
      <c r="AG24" s="148" t="str">
        <f t="shared" ca="1" si="53"/>
        <v>N</v>
      </c>
      <c r="AH24" s="148" t="str">
        <f t="shared" ca="1" si="53"/>
        <v>-</v>
      </c>
      <c r="AI24" s="148" t="str">
        <f t="shared" ca="1" si="53"/>
        <v>-</v>
      </c>
      <c r="AJ24" s="148" t="str">
        <f t="shared" ca="1" si="53"/>
        <v>L</v>
      </c>
      <c r="AK24" s="338" t="s">
        <v>5</v>
      </c>
      <c r="AL24" s="130"/>
      <c r="AM24" s="111">
        <f>VLOOKUP($E24,Plantilla!D:F,3,FALSE)</f>
        <v>1</v>
      </c>
      <c r="AN24" s="140">
        <f t="shared" ca="1" si="50"/>
        <v>11</v>
      </c>
      <c r="AO24" s="133">
        <f t="shared" ca="1" si="50"/>
        <v>0</v>
      </c>
      <c r="AP24" s="132">
        <f t="shared" ca="1" si="50"/>
        <v>6</v>
      </c>
      <c r="AQ24" s="133">
        <f t="shared" ca="1" si="50"/>
        <v>0</v>
      </c>
      <c r="AR24" s="132">
        <f t="shared" ca="1" si="50"/>
        <v>0</v>
      </c>
      <c r="AS24" s="133">
        <f t="shared" ca="1" si="50"/>
        <v>0</v>
      </c>
      <c r="AT24" s="132">
        <f t="shared" ca="1" si="50"/>
        <v>0</v>
      </c>
      <c r="AU24" s="133">
        <f t="shared" ca="1" si="50"/>
        <v>0</v>
      </c>
      <c r="AV24" s="132">
        <f t="shared" ca="1" si="50"/>
        <v>0</v>
      </c>
      <c r="AW24" s="133">
        <f t="shared" ca="1" si="50"/>
        <v>0</v>
      </c>
      <c r="AX24" s="132">
        <f t="shared" ca="1" si="50"/>
        <v>0</v>
      </c>
      <c r="AY24" s="133">
        <f t="shared" ca="1" si="50"/>
        <v>0</v>
      </c>
      <c r="AZ24" s="132">
        <f t="shared" ca="1" si="50"/>
        <v>0</v>
      </c>
      <c r="BA24" s="133">
        <f t="shared" ca="1" si="50"/>
        <v>0</v>
      </c>
      <c r="BB24" s="132">
        <f t="shared" ca="1" si="50"/>
        <v>0</v>
      </c>
      <c r="BC24" s="133">
        <f t="shared" ca="1" si="50"/>
        <v>0</v>
      </c>
      <c r="BD24" s="132">
        <f t="shared" ca="1" si="51"/>
        <v>0</v>
      </c>
      <c r="BE24" s="133">
        <f t="shared" ca="1" si="51"/>
        <v>0</v>
      </c>
      <c r="BF24" s="132">
        <f t="shared" ca="1" si="51"/>
        <v>0</v>
      </c>
      <c r="BG24" s="133">
        <f t="shared" ca="1" si="51"/>
        <v>0</v>
      </c>
      <c r="BH24" s="132">
        <f t="shared" ca="1" si="51"/>
        <v>0</v>
      </c>
      <c r="BI24" s="133">
        <f t="shared" ca="1" si="51"/>
        <v>0</v>
      </c>
      <c r="BJ24" s="132">
        <f t="shared" ca="1" si="51"/>
        <v>0</v>
      </c>
      <c r="BK24" s="110">
        <f t="shared" ca="1" si="38"/>
        <v>6</v>
      </c>
      <c r="BL24" s="110">
        <f t="shared" ca="1" si="39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77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60</v>
      </c>
      <c r="BO24" s="194">
        <f t="shared" ca="1" si="40"/>
        <v>76.2</v>
      </c>
      <c r="BP24" s="195">
        <f t="shared" ca="1" si="41"/>
        <v>153.19999999999999</v>
      </c>
      <c r="BQ24" s="149">
        <f t="shared" ca="1" si="8"/>
        <v>41</v>
      </c>
      <c r="BR24" s="137">
        <f t="shared" ca="1" si="9"/>
        <v>3</v>
      </c>
      <c r="BS24" s="136">
        <f t="shared" ca="1" si="10"/>
        <v>16</v>
      </c>
      <c r="BT24" s="137">
        <f t="shared" ca="1" si="11"/>
        <v>0</v>
      </c>
      <c r="BU24" s="136">
        <f t="shared" ca="1" si="12"/>
        <v>0</v>
      </c>
      <c r="BV24" s="137">
        <f t="shared" ca="1" si="13"/>
        <v>0</v>
      </c>
      <c r="BW24" s="136">
        <f t="shared" ca="1" si="14"/>
        <v>0</v>
      </c>
      <c r="BX24" s="137">
        <f t="shared" ca="1" si="15"/>
        <v>0</v>
      </c>
      <c r="BY24" s="136">
        <f t="shared" ca="1" si="16"/>
        <v>0</v>
      </c>
      <c r="BZ24" s="137">
        <f t="shared" ca="1" si="17"/>
        <v>0</v>
      </c>
      <c r="CA24" s="136">
        <f t="shared" ca="1" si="18"/>
        <v>0</v>
      </c>
      <c r="CB24" s="137">
        <f t="shared" ca="1" si="19"/>
        <v>0</v>
      </c>
      <c r="CC24" s="136">
        <f t="shared" ca="1" si="20"/>
        <v>0</v>
      </c>
      <c r="CD24" s="137">
        <f t="shared" ca="1" si="21"/>
        <v>23</v>
      </c>
      <c r="CE24" s="136">
        <f t="shared" ca="1" si="22"/>
        <v>0</v>
      </c>
      <c r="CF24" s="137">
        <f t="shared" ca="1" si="23"/>
        <v>0</v>
      </c>
      <c r="CG24" s="136">
        <f t="shared" ca="1" si="24"/>
        <v>11</v>
      </c>
      <c r="CH24" s="137">
        <f t="shared" ca="1" si="25"/>
        <v>0</v>
      </c>
      <c r="CI24" s="136">
        <f t="shared" ca="1" si="26"/>
        <v>0</v>
      </c>
      <c r="CJ24" s="137">
        <f t="shared" ca="1" si="27"/>
        <v>0</v>
      </c>
      <c r="CK24" s="136">
        <f t="shared" ca="1" si="28"/>
        <v>0</v>
      </c>
      <c r="CL24" s="137">
        <f t="shared" ca="1" si="29"/>
        <v>0</v>
      </c>
      <c r="CM24" s="136">
        <f t="shared" ca="1" si="30"/>
        <v>0</v>
      </c>
      <c r="CN24" s="110">
        <f t="shared" ca="1" si="42"/>
        <v>16</v>
      </c>
      <c r="CO24" s="110">
        <f t="shared" ca="1" si="31"/>
        <v>505.04</v>
      </c>
      <c r="CP24" s="110">
        <f t="shared" ca="1" si="32"/>
        <v>160</v>
      </c>
      <c r="CQ24" s="198">
        <f t="shared" ca="1" si="33"/>
        <v>203.2</v>
      </c>
      <c r="CR24" s="199">
        <f t="shared" ca="1" si="34"/>
        <v>757.24</v>
      </c>
      <c r="CS24" s="215">
        <f t="shared" ca="1" si="48"/>
        <v>31</v>
      </c>
      <c r="CT24" s="216">
        <f t="shared" ca="1" si="43"/>
        <v>0</v>
      </c>
      <c r="CU24" s="217">
        <f ca="1">INDEX(INDIRECT(CU$1),MATCH($E24,INDIRECT($BQ$2))) + (CS24*30)/[1]PATRÓN!$N$4 - CT24</f>
        <v>12.41095890410959</v>
      </c>
      <c r="CV24" s="217">
        <f ca="1">(CS24*6)/PATRÓN!$N$4</f>
        <v>0.50958904109589043</v>
      </c>
      <c r="CW24" s="216">
        <f t="shared" ca="1" si="44"/>
        <v>0</v>
      </c>
      <c r="CX24" s="219">
        <f t="shared" ca="1" si="45"/>
        <v>0</v>
      </c>
      <c r="CY24" s="230">
        <f t="shared" ca="1" si="46"/>
        <v>0</v>
      </c>
      <c r="CZ24" s="227">
        <f ca="1">(PATRÓN!$A$5*(CS24-CT24))/(PATRÓN!$N$4-30)*AM24</f>
        <v>151.99253731343285</v>
      </c>
      <c r="DA24" s="211">
        <f t="shared" ca="1" si="35"/>
        <v>1.2074626865671405</v>
      </c>
      <c r="DB24" s="211">
        <f t="shared" ca="1" si="47"/>
        <v>740.35074626865674</v>
      </c>
      <c r="DC24" s="212">
        <f t="shared" ca="1" si="36"/>
        <v>16.889253731343274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1" t="str">
        <f>VLOOKUP(E25,Plantilla!D:E,2,FALSE)</f>
        <v>Marisa Gálvez Benites</v>
      </c>
      <c r="G25" s="148" t="str">
        <f t="shared" ca="1" si="54"/>
        <v>N</v>
      </c>
      <c r="H25" s="148" t="str">
        <f t="shared" ca="1" si="54"/>
        <v>N</v>
      </c>
      <c r="I25" s="148" t="str">
        <f t="shared" ca="1" si="54"/>
        <v>-</v>
      </c>
      <c r="J25" s="148" t="str">
        <f t="shared" ca="1" si="54"/>
        <v>-</v>
      </c>
      <c r="K25" s="148" t="str">
        <f t="shared" ca="1" si="54"/>
        <v>L</v>
      </c>
      <c r="L25" s="148" t="str">
        <f t="shared" ca="1" si="54"/>
        <v>L</v>
      </c>
      <c r="M25" s="148" t="str">
        <f t="shared" ca="1" si="54"/>
        <v>M</v>
      </c>
      <c r="N25" s="148" t="str">
        <f t="shared" ca="1" si="54"/>
        <v>M</v>
      </c>
      <c r="O25" s="148" t="str">
        <f t="shared" ca="1" si="54"/>
        <v>M</v>
      </c>
      <c r="P25" s="148" t="str">
        <f t="shared" ca="1" si="54"/>
        <v>N</v>
      </c>
      <c r="Q25" s="148" t="str">
        <f t="shared" ca="1" si="54"/>
        <v>N</v>
      </c>
      <c r="R25" s="148" t="str">
        <f t="shared" ca="1" si="54"/>
        <v>-</v>
      </c>
      <c r="S25" s="148" t="str">
        <f t="shared" ca="1" si="54"/>
        <v>-</v>
      </c>
      <c r="T25" s="148" t="str">
        <f t="shared" ca="1" si="54"/>
        <v>L</v>
      </c>
      <c r="U25" s="148" t="str">
        <f t="shared" ca="1" si="54"/>
        <v>M</v>
      </c>
      <c r="V25" s="148" t="str">
        <f t="shared" ca="1" si="54"/>
        <v>M</v>
      </c>
      <c r="W25" s="148" t="str">
        <f t="shared" ca="1" si="52"/>
        <v>M</v>
      </c>
      <c r="X25" s="148" t="str">
        <f t="shared" ca="1" si="52"/>
        <v>M</v>
      </c>
      <c r="Y25" s="148" t="str">
        <f t="shared" ca="1" si="52"/>
        <v>N</v>
      </c>
      <c r="Z25" s="148" t="str">
        <f t="shared" ca="1" si="52"/>
        <v>N</v>
      </c>
      <c r="AA25" s="148" t="str">
        <f t="shared" ca="1" si="52"/>
        <v>-</v>
      </c>
      <c r="AB25" s="148" t="str">
        <f t="shared" ca="1" si="52"/>
        <v>-</v>
      </c>
      <c r="AC25" s="148" t="str">
        <f t="shared" ca="1" si="53"/>
        <v>L</v>
      </c>
      <c r="AD25" s="338" t="s">
        <v>5</v>
      </c>
      <c r="AE25" s="338" t="s">
        <v>5</v>
      </c>
      <c r="AF25" s="148" t="str">
        <f t="shared" ca="1" si="53"/>
        <v>M</v>
      </c>
      <c r="AG25" s="148" t="str">
        <f t="shared" ca="1" si="53"/>
        <v>M</v>
      </c>
      <c r="AH25" s="148" t="str">
        <f t="shared" ca="1" si="53"/>
        <v>M</v>
      </c>
      <c r="AI25" s="148" t="str">
        <f t="shared" ca="1" si="53"/>
        <v>M</v>
      </c>
      <c r="AJ25" s="148" t="str">
        <f t="shared" ca="1" si="53"/>
        <v>L</v>
      </c>
      <c r="AK25" s="338" t="s">
        <v>4</v>
      </c>
      <c r="AL25" s="130"/>
      <c r="AM25" s="111">
        <f>VLOOKUP($E25,Plantilla!D:F,3,FALSE)</f>
        <v>1</v>
      </c>
      <c r="AN25" s="140">
        <f t="shared" ca="1" si="50"/>
        <v>13</v>
      </c>
      <c r="AO25" s="133">
        <f t="shared" ca="1" si="50"/>
        <v>0</v>
      </c>
      <c r="AP25" s="132">
        <f t="shared" ca="1" si="50"/>
        <v>6</v>
      </c>
      <c r="AQ25" s="133">
        <f t="shared" ca="1" si="50"/>
        <v>0</v>
      </c>
      <c r="AR25" s="132">
        <f t="shared" ca="1" si="50"/>
        <v>0</v>
      </c>
      <c r="AS25" s="133">
        <f t="shared" ca="1" si="50"/>
        <v>0</v>
      </c>
      <c r="AT25" s="132">
        <f t="shared" ca="1" si="50"/>
        <v>0</v>
      </c>
      <c r="AU25" s="133">
        <f t="shared" ca="1" si="50"/>
        <v>0</v>
      </c>
      <c r="AV25" s="132">
        <f t="shared" ca="1" si="50"/>
        <v>0</v>
      </c>
      <c r="AW25" s="133">
        <f t="shared" ca="1" si="50"/>
        <v>0</v>
      </c>
      <c r="AX25" s="132">
        <f t="shared" ca="1" si="50"/>
        <v>0</v>
      </c>
      <c r="AY25" s="133">
        <f t="shared" ca="1" si="50"/>
        <v>0</v>
      </c>
      <c r="AZ25" s="132">
        <f t="shared" ca="1" si="50"/>
        <v>0</v>
      </c>
      <c r="BA25" s="133">
        <f t="shared" ca="1" si="50"/>
        <v>0</v>
      </c>
      <c r="BB25" s="132">
        <f t="shared" ca="1" si="50"/>
        <v>0</v>
      </c>
      <c r="BC25" s="133">
        <f t="shared" ca="1" si="50"/>
        <v>0</v>
      </c>
      <c r="BD25" s="132">
        <f t="shared" ca="1" si="51"/>
        <v>0</v>
      </c>
      <c r="BE25" s="133">
        <f t="shared" ca="1" si="51"/>
        <v>0</v>
      </c>
      <c r="BF25" s="132">
        <f t="shared" ca="1" si="51"/>
        <v>0</v>
      </c>
      <c r="BG25" s="133">
        <f t="shared" ca="1" si="51"/>
        <v>0</v>
      </c>
      <c r="BH25" s="132">
        <f t="shared" ca="1" si="51"/>
        <v>0</v>
      </c>
      <c r="BI25" s="133">
        <f t="shared" ca="1" si="51"/>
        <v>0</v>
      </c>
      <c r="BJ25" s="132">
        <f t="shared" ca="1" si="51"/>
        <v>0</v>
      </c>
      <c r="BK25" s="110">
        <f t="shared" ca="1" si="38"/>
        <v>6</v>
      </c>
      <c r="BL25" s="110">
        <f t="shared" ca="1" si="39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40"/>
        <v>76.2</v>
      </c>
      <c r="BP25" s="195">
        <f t="shared" ca="1" si="41"/>
        <v>167.2</v>
      </c>
      <c r="BQ25" s="149">
        <f t="shared" ca="1" si="8"/>
        <v>58</v>
      </c>
      <c r="BR25" s="137">
        <f t="shared" ca="1" si="9"/>
        <v>0</v>
      </c>
      <c r="BS25" s="136">
        <f t="shared" ca="1" si="10"/>
        <v>21</v>
      </c>
      <c r="BT25" s="137">
        <f t="shared" ca="1" si="11"/>
        <v>0</v>
      </c>
      <c r="BU25" s="136">
        <f t="shared" ca="1" si="12"/>
        <v>0</v>
      </c>
      <c r="BV25" s="137">
        <f t="shared" ca="1" si="13"/>
        <v>0</v>
      </c>
      <c r="BW25" s="136">
        <f t="shared" ca="1" si="14"/>
        <v>0</v>
      </c>
      <c r="BX25" s="137">
        <f t="shared" ca="1" si="15"/>
        <v>0</v>
      </c>
      <c r="BY25" s="136">
        <f t="shared" ca="1" si="16"/>
        <v>0</v>
      </c>
      <c r="BZ25" s="137">
        <f t="shared" ca="1" si="17"/>
        <v>0</v>
      </c>
      <c r="CA25" s="136">
        <f t="shared" ca="1" si="18"/>
        <v>0</v>
      </c>
      <c r="CB25" s="137">
        <f t="shared" ca="1" si="19"/>
        <v>0</v>
      </c>
      <c r="CC25" s="136">
        <f t="shared" ca="1" si="20"/>
        <v>0</v>
      </c>
      <c r="CD25" s="137">
        <f t="shared" ca="1" si="21"/>
        <v>10</v>
      </c>
      <c r="CE25" s="136">
        <f t="shared" ca="1" si="22"/>
        <v>0</v>
      </c>
      <c r="CF25" s="137">
        <f t="shared" ca="1" si="23"/>
        <v>0</v>
      </c>
      <c r="CG25" s="136">
        <f t="shared" ca="1" si="24"/>
        <v>1</v>
      </c>
      <c r="CH25" s="137">
        <f t="shared" ca="1" si="25"/>
        <v>0</v>
      </c>
      <c r="CI25" s="136">
        <f t="shared" ca="1" si="26"/>
        <v>0</v>
      </c>
      <c r="CJ25" s="137">
        <f t="shared" ca="1" si="27"/>
        <v>0</v>
      </c>
      <c r="CK25" s="136">
        <f t="shared" ca="1" si="28"/>
        <v>0</v>
      </c>
      <c r="CL25" s="137">
        <f t="shared" ca="1" si="29"/>
        <v>0</v>
      </c>
      <c r="CM25" s="136">
        <f t="shared" ca="1" si="30"/>
        <v>0</v>
      </c>
      <c r="CN25" s="110">
        <f t="shared" ca="1" si="42"/>
        <v>21</v>
      </c>
      <c r="CO25" s="110">
        <f t="shared" ca="1" si="31"/>
        <v>463.3</v>
      </c>
      <c r="CP25" s="110">
        <f t="shared" ca="1" si="32"/>
        <v>210</v>
      </c>
      <c r="CQ25" s="198">
        <f t="shared" ca="1" si="33"/>
        <v>266.7</v>
      </c>
      <c r="CR25" s="199">
        <f t="shared" ca="1" si="34"/>
        <v>730</v>
      </c>
      <c r="CS25" s="215">
        <f t="shared" ca="1" si="48"/>
        <v>31</v>
      </c>
      <c r="CT25" s="216">
        <f t="shared" ca="1" si="43"/>
        <v>0</v>
      </c>
      <c r="CU25" s="217">
        <f ca="1">INDEX(INDIRECT(CU$1),MATCH($E25,INDIRECT($BQ$2))) + (CS25*30)/[1]PATRÓN!$N$4 - CT25</f>
        <v>12.41095890410959</v>
      </c>
      <c r="CV25" s="217">
        <f ca="1">(CS25*6)/PATRÓN!$N$4</f>
        <v>0.50958904109589043</v>
      </c>
      <c r="CW25" s="216">
        <f t="shared" ca="1" si="44"/>
        <v>0</v>
      </c>
      <c r="CX25" s="219">
        <f t="shared" ca="1" si="45"/>
        <v>0</v>
      </c>
      <c r="CY25" s="230">
        <f t="shared" ca="1" si="46"/>
        <v>0</v>
      </c>
      <c r="CZ25" s="227">
        <f ca="1">(PATRÓN!$A$5*(CS25-CT25))/(PATRÓN!$N$4-30)*AM25</f>
        <v>151.99253731343285</v>
      </c>
      <c r="DA25" s="211">
        <f t="shared" ca="1" si="35"/>
        <v>15.207462686567141</v>
      </c>
      <c r="DB25" s="211">
        <f t="shared" ca="1" si="47"/>
        <v>740.35074626865674</v>
      </c>
      <c r="DC25" s="212">
        <f t="shared" ca="1" si="36"/>
        <v>-10.350746268656735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4"/>
        <v>M</v>
      </c>
      <c r="H26" s="148" t="str">
        <f t="shared" ca="1" si="54"/>
        <v>M</v>
      </c>
      <c r="I26" s="148" t="str">
        <f t="shared" ca="1" si="54"/>
        <v>N</v>
      </c>
      <c r="J26" s="148" t="str">
        <f t="shared" ca="1" si="54"/>
        <v>N</v>
      </c>
      <c r="K26" s="148" t="str">
        <f t="shared" ca="1" si="54"/>
        <v>-</v>
      </c>
      <c r="L26" s="148" t="str">
        <f t="shared" ca="1" si="54"/>
        <v>-</v>
      </c>
      <c r="M26" s="148" t="str">
        <f t="shared" ca="1" si="54"/>
        <v>L</v>
      </c>
      <c r="N26" s="148" t="str">
        <f t="shared" ca="1" si="54"/>
        <v>M</v>
      </c>
      <c r="O26" s="148" t="str">
        <f t="shared" ca="1" si="54"/>
        <v>M</v>
      </c>
      <c r="P26" s="148" t="str">
        <f t="shared" ca="1" si="54"/>
        <v>M</v>
      </c>
      <c r="Q26" s="148" t="str">
        <f t="shared" ca="1" si="54"/>
        <v>M</v>
      </c>
      <c r="R26" s="148" t="str">
        <f t="shared" ca="1" si="54"/>
        <v>N</v>
      </c>
      <c r="S26" s="148" t="str">
        <f t="shared" ca="1" si="54"/>
        <v>N</v>
      </c>
      <c r="T26" s="148" t="str">
        <f t="shared" ca="1" si="54"/>
        <v>-</v>
      </c>
      <c r="U26" s="148" t="str">
        <f t="shared" ca="1" si="54"/>
        <v>-</v>
      </c>
      <c r="V26" s="148" t="str">
        <f t="shared" ca="1" si="54"/>
        <v>L</v>
      </c>
      <c r="W26" s="148" t="str">
        <f t="shared" ca="1" si="52"/>
        <v>L</v>
      </c>
      <c r="X26" s="148" t="str">
        <f t="shared" ca="1" si="52"/>
        <v>L</v>
      </c>
      <c r="Y26" s="148" t="str">
        <f t="shared" ca="1" si="52"/>
        <v>M</v>
      </c>
      <c r="Z26" s="148" t="str">
        <f t="shared" ca="1" si="52"/>
        <v>M</v>
      </c>
      <c r="AA26" s="148" t="str">
        <f t="shared" ca="1" si="52"/>
        <v>M</v>
      </c>
      <c r="AB26" s="148" t="str">
        <f t="shared" ca="1" si="52"/>
        <v>M</v>
      </c>
      <c r="AC26" s="148" t="str">
        <f t="shared" ca="1" si="53"/>
        <v>L</v>
      </c>
      <c r="AD26" s="148" t="str">
        <f t="shared" ca="1" si="53"/>
        <v>M</v>
      </c>
      <c r="AE26" s="148" t="str">
        <f t="shared" ca="1" si="53"/>
        <v>M</v>
      </c>
      <c r="AF26" s="148" t="str">
        <f t="shared" ca="1" si="53"/>
        <v>M</v>
      </c>
      <c r="AG26" s="148" t="str">
        <f t="shared" ca="1" si="53"/>
        <v>M</v>
      </c>
      <c r="AH26" s="148" t="str">
        <f t="shared" ca="1" si="53"/>
        <v>N</v>
      </c>
      <c r="AI26" s="148" t="str">
        <f t="shared" ca="1" si="53"/>
        <v>-</v>
      </c>
      <c r="AJ26" s="148" t="str">
        <f t="shared" ca="1" si="53"/>
        <v>L</v>
      </c>
      <c r="AK26" s="148" t="str">
        <f t="shared" ca="1" si="53"/>
        <v>L</v>
      </c>
      <c r="AL26" s="130"/>
      <c r="AM26" s="111">
        <f>VLOOKUP($E26,Plantilla!D:F,3,FALSE)</f>
        <v>1</v>
      </c>
      <c r="AN26" s="140">
        <f t="shared" ca="1" si="50"/>
        <v>14</v>
      </c>
      <c r="AO26" s="133">
        <f t="shared" ca="1" si="50"/>
        <v>0</v>
      </c>
      <c r="AP26" s="132">
        <f t="shared" ca="1" si="50"/>
        <v>5</v>
      </c>
      <c r="AQ26" s="133">
        <f t="shared" ca="1" si="50"/>
        <v>0</v>
      </c>
      <c r="AR26" s="132">
        <f t="shared" ca="1" si="50"/>
        <v>0</v>
      </c>
      <c r="AS26" s="133">
        <f t="shared" ca="1" si="50"/>
        <v>0</v>
      </c>
      <c r="AT26" s="132">
        <f t="shared" ca="1" si="50"/>
        <v>0</v>
      </c>
      <c r="AU26" s="133">
        <f t="shared" ca="1" si="50"/>
        <v>0</v>
      </c>
      <c r="AV26" s="132">
        <f t="shared" ca="1" si="50"/>
        <v>0</v>
      </c>
      <c r="AW26" s="133">
        <f t="shared" ca="1" si="50"/>
        <v>0</v>
      </c>
      <c r="AX26" s="132">
        <f t="shared" ca="1" si="50"/>
        <v>0</v>
      </c>
      <c r="AY26" s="133">
        <f t="shared" ca="1" si="50"/>
        <v>0</v>
      </c>
      <c r="AZ26" s="132">
        <f t="shared" ca="1" si="50"/>
        <v>0</v>
      </c>
      <c r="BA26" s="133">
        <f t="shared" ca="1" si="50"/>
        <v>0</v>
      </c>
      <c r="BB26" s="132">
        <f t="shared" ca="1" si="50"/>
        <v>0</v>
      </c>
      <c r="BC26" s="133">
        <f t="shared" ca="1" si="50"/>
        <v>0</v>
      </c>
      <c r="BD26" s="132">
        <f t="shared" ca="1" si="51"/>
        <v>0</v>
      </c>
      <c r="BE26" s="133">
        <f t="shared" ca="1" si="51"/>
        <v>0</v>
      </c>
      <c r="BF26" s="132">
        <f t="shared" ca="1" si="51"/>
        <v>0</v>
      </c>
      <c r="BG26" s="133">
        <f t="shared" ca="1" si="51"/>
        <v>0</v>
      </c>
      <c r="BH26" s="132">
        <f t="shared" ca="1" si="51"/>
        <v>0</v>
      </c>
      <c r="BI26" s="133">
        <f t="shared" ca="1" si="51"/>
        <v>0</v>
      </c>
      <c r="BJ26" s="132">
        <f t="shared" ca="1" si="51"/>
        <v>0</v>
      </c>
      <c r="BK26" s="110">
        <f t="shared" ca="1" si="38"/>
        <v>5</v>
      </c>
      <c r="BL26" s="110">
        <f t="shared" ca="1" si="39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50</v>
      </c>
      <c r="BO26" s="194">
        <f t="shared" ca="1" si="40"/>
        <v>63.5</v>
      </c>
      <c r="BP26" s="195">
        <f t="shared" ca="1" si="41"/>
        <v>161.5</v>
      </c>
      <c r="BQ26" s="149">
        <f t="shared" ca="1" si="8"/>
        <v>56</v>
      </c>
      <c r="BR26" s="137">
        <f t="shared" ca="1" si="9"/>
        <v>0</v>
      </c>
      <c r="BS26" s="136">
        <f t="shared" ca="1" si="10"/>
        <v>23</v>
      </c>
      <c r="BT26" s="137">
        <f t="shared" ca="1" si="11"/>
        <v>0</v>
      </c>
      <c r="BU26" s="136">
        <f t="shared" ca="1" si="12"/>
        <v>0</v>
      </c>
      <c r="BV26" s="137">
        <f t="shared" ca="1" si="13"/>
        <v>0</v>
      </c>
      <c r="BW26" s="136">
        <f t="shared" ca="1" si="14"/>
        <v>0</v>
      </c>
      <c r="BX26" s="137">
        <f t="shared" ca="1" si="15"/>
        <v>0</v>
      </c>
      <c r="BY26" s="136">
        <f t="shared" ca="1" si="16"/>
        <v>0</v>
      </c>
      <c r="BZ26" s="137">
        <f t="shared" ca="1" si="17"/>
        <v>0</v>
      </c>
      <c r="CA26" s="136">
        <f t="shared" ca="1" si="18"/>
        <v>0</v>
      </c>
      <c r="CB26" s="137">
        <f t="shared" ca="1" si="19"/>
        <v>0</v>
      </c>
      <c r="CC26" s="136">
        <f t="shared" ca="1" si="20"/>
        <v>0</v>
      </c>
      <c r="CD26" s="137">
        <f t="shared" ca="1" si="21"/>
        <v>1</v>
      </c>
      <c r="CE26" s="136">
        <f t="shared" ca="1" si="22"/>
        <v>0</v>
      </c>
      <c r="CF26" s="137">
        <f t="shared" ca="1" si="23"/>
        <v>0</v>
      </c>
      <c r="CG26" s="136">
        <f t="shared" ca="1" si="24"/>
        <v>2</v>
      </c>
      <c r="CH26" s="137">
        <f t="shared" ca="1" si="25"/>
        <v>0</v>
      </c>
      <c r="CI26" s="136">
        <f t="shared" ca="1" si="26"/>
        <v>0</v>
      </c>
      <c r="CJ26" s="137">
        <f t="shared" ca="1" si="27"/>
        <v>0</v>
      </c>
      <c r="CK26" s="136">
        <f t="shared" ca="1" si="28"/>
        <v>0</v>
      </c>
      <c r="CL26" s="137">
        <f t="shared" ca="1" si="29"/>
        <v>0</v>
      </c>
      <c r="CM26" s="136">
        <f t="shared" ca="1" si="30"/>
        <v>0</v>
      </c>
      <c r="CN26" s="110">
        <f t="shared" ca="1" si="42"/>
        <v>23</v>
      </c>
      <c r="CO26" s="110">
        <f t="shared" ca="1" si="31"/>
        <v>411.98</v>
      </c>
      <c r="CP26" s="110">
        <f t="shared" ca="1" si="32"/>
        <v>230</v>
      </c>
      <c r="CQ26" s="198">
        <f t="shared" ca="1" si="33"/>
        <v>292.10000000000002</v>
      </c>
      <c r="CR26" s="199">
        <f t="shared" ca="1" si="34"/>
        <v>718.07999999999993</v>
      </c>
      <c r="CS26" s="215">
        <f t="shared" ca="1" si="48"/>
        <v>31</v>
      </c>
      <c r="CT26" s="216">
        <f t="shared" ca="1" si="43"/>
        <v>0</v>
      </c>
      <c r="CU26" s="217">
        <f ca="1">INDEX(INDIRECT(CU$1),MATCH($E26,INDIRECT($BQ$2))) + (CS26*30)/[1]PATRÓN!$N$4 - CT26</f>
        <v>12.41095890410959</v>
      </c>
      <c r="CV26" s="217">
        <f ca="1">(CS26*6)/PATRÓN!$N$4</f>
        <v>0.50958904109589043</v>
      </c>
      <c r="CW26" s="216">
        <f t="shared" ca="1" si="44"/>
        <v>0</v>
      </c>
      <c r="CX26" s="219">
        <f t="shared" ca="1" si="45"/>
        <v>0</v>
      </c>
      <c r="CY26" s="230">
        <f t="shared" ca="1" si="46"/>
        <v>0</v>
      </c>
      <c r="CZ26" s="227">
        <f ca="1">(PATRÓN!$A$5*(CS26-CT26))/(PATRÓN!$N$4-30)*AM26</f>
        <v>151.99253731343285</v>
      </c>
      <c r="DA26" s="211">
        <f t="shared" ca="1" si="35"/>
        <v>9.5074626865671519</v>
      </c>
      <c r="DB26" s="211">
        <f t="shared" ca="1" si="47"/>
        <v>740.35074626865674</v>
      </c>
      <c r="DC26" s="212">
        <f t="shared" ca="1" si="36"/>
        <v>-22.270746268656808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54"/>
        <v>T</v>
      </c>
      <c r="H27" s="148" t="str">
        <f t="shared" ca="1" si="54"/>
        <v>L</v>
      </c>
      <c r="I27" s="148" t="str">
        <f t="shared" ca="1" si="54"/>
        <v>N</v>
      </c>
      <c r="J27" s="148" t="str">
        <f t="shared" ca="1" si="54"/>
        <v>N</v>
      </c>
      <c r="K27" s="148" t="str">
        <f t="shared" ca="1" si="54"/>
        <v>-</v>
      </c>
      <c r="L27" s="148" t="str">
        <f t="shared" ca="1" si="54"/>
        <v>-</v>
      </c>
      <c r="M27" s="148" t="str">
        <f t="shared" ca="1" si="54"/>
        <v>L</v>
      </c>
      <c r="N27" s="148" t="str">
        <f t="shared" ca="1" si="54"/>
        <v>T</v>
      </c>
      <c r="O27" s="148" t="str">
        <f t="shared" ca="1" si="54"/>
        <v>T</v>
      </c>
      <c r="P27" s="148" t="str">
        <f t="shared" ca="1" si="54"/>
        <v>L</v>
      </c>
      <c r="Q27" s="148" t="str">
        <f t="shared" ca="1" si="54"/>
        <v>L</v>
      </c>
      <c r="R27" s="148" t="str">
        <f t="shared" ca="1" si="54"/>
        <v>T</v>
      </c>
      <c r="S27" s="148" t="str">
        <f t="shared" ca="1" si="54"/>
        <v>N</v>
      </c>
      <c r="T27" s="148" t="str">
        <f t="shared" ca="1" si="54"/>
        <v>-</v>
      </c>
      <c r="U27" s="148" t="str">
        <f t="shared" ca="1" si="54"/>
        <v>L</v>
      </c>
      <c r="V27" s="148" t="str">
        <f t="shared" ca="1" si="54"/>
        <v>T</v>
      </c>
      <c r="W27" s="148" t="str">
        <f t="shared" ca="1" si="52"/>
        <v>T</v>
      </c>
      <c r="X27" s="148" t="str">
        <f t="shared" ca="1" si="52"/>
        <v>T</v>
      </c>
      <c r="Y27" s="148" t="str">
        <f t="shared" ca="1" si="52"/>
        <v>L</v>
      </c>
      <c r="Z27" s="148" t="str">
        <f t="shared" ca="1" si="52"/>
        <v>T</v>
      </c>
      <c r="AA27" s="148" t="str">
        <f t="shared" ca="1" si="52"/>
        <v>T</v>
      </c>
      <c r="AB27" s="148" t="str">
        <f t="shared" ca="1" si="52"/>
        <v>T</v>
      </c>
      <c r="AC27" s="148" t="str">
        <f t="shared" ca="1" si="53"/>
        <v>N</v>
      </c>
      <c r="AD27" s="148" t="str">
        <f t="shared" ca="1" si="53"/>
        <v>-</v>
      </c>
      <c r="AE27" s="148" t="str">
        <f t="shared" ca="1" si="53"/>
        <v>L</v>
      </c>
      <c r="AF27" s="148" t="str">
        <f t="shared" ca="1" si="53"/>
        <v>T</v>
      </c>
      <c r="AG27" s="148" t="str">
        <f t="shared" ca="1" si="53"/>
        <v>T</v>
      </c>
      <c r="AH27" s="148" t="str">
        <f t="shared" ca="1" si="53"/>
        <v>T</v>
      </c>
      <c r="AI27" s="148" t="str">
        <f t="shared" ca="1" si="53"/>
        <v>T</v>
      </c>
      <c r="AJ27" s="148" t="str">
        <f t="shared" ca="1" si="53"/>
        <v>L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0"/>
        <v>0</v>
      </c>
      <c r="AO27" s="133">
        <f t="shared" ca="1" si="50"/>
        <v>15</v>
      </c>
      <c r="AP27" s="132">
        <f t="shared" ca="1" si="50"/>
        <v>4</v>
      </c>
      <c r="AQ27" s="133">
        <f t="shared" ca="1" si="50"/>
        <v>0</v>
      </c>
      <c r="AR27" s="132">
        <f t="shared" ca="1" si="50"/>
        <v>0</v>
      </c>
      <c r="AS27" s="133">
        <f t="shared" ca="1" si="50"/>
        <v>0</v>
      </c>
      <c r="AT27" s="132">
        <f t="shared" ca="1" si="50"/>
        <v>0</v>
      </c>
      <c r="AU27" s="133">
        <f t="shared" ca="1" si="50"/>
        <v>0</v>
      </c>
      <c r="AV27" s="132">
        <f t="shared" ca="1" si="50"/>
        <v>0</v>
      </c>
      <c r="AW27" s="133">
        <f t="shared" ca="1" si="50"/>
        <v>0</v>
      </c>
      <c r="AX27" s="132">
        <f t="shared" ca="1" si="50"/>
        <v>0</v>
      </c>
      <c r="AY27" s="133">
        <f t="shared" ca="1" si="50"/>
        <v>0</v>
      </c>
      <c r="AZ27" s="132">
        <f t="shared" ca="1" si="50"/>
        <v>0</v>
      </c>
      <c r="BA27" s="133">
        <f t="shared" ca="1" si="50"/>
        <v>0</v>
      </c>
      <c r="BB27" s="132">
        <f t="shared" ca="1" si="50"/>
        <v>0</v>
      </c>
      <c r="BC27" s="133">
        <f t="shared" ca="1" si="50"/>
        <v>0</v>
      </c>
      <c r="BD27" s="132">
        <f t="shared" ca="1" si="51"/>
        <v>0</v>
      </c>
      <c r="BE27" s="133">
        <f t="shared" ca="1" si="51"/>
        <v>0</v>
      </c>
      <c r="BF27" s="132">
        <f t="shared" ca="1" si="51"/>
        <v>0</v>
      </c>
      <c r="BG27" s="133">
        <f t="shared" ca="1" si="51"/>
        <v>0</v>
      </c>
      <c r="BH27" s="132">
        <f t="shared" ca="1" si="51"/>
        <v>0</v>
      </c>
      <c r="BI27" s="133">
        <f t="shared" ca="1" si="51"/>
        <v>0</v>
      </c>
      <c r="BJ27" s="132">
        <f t="shared" ca="1" si="51"/>
        <v>0</v>
      </c>
      <c r="BK27" s="110">
        <f t="shared" ca="1" si="38"/>
        <v>4</v>
      </c>
      <c r="BL27" s="110">
        <f t="shared" ca="1" si="39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105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0"/>
        <v>50.8</v>
      </c>
      <c r="BP27" s="195">
        <f t="shared" ca="1" si="41"/>
        <v>155.80000000000001</v>
      </c>
      <c r="BQ27" s="149">
        <f t="shared" ca="1" si="8"/>
        <v>0</v>
      </c>
      <c r="BR27" s="137">
        <f t="shared" ca="1" si="9"/>
        <v>66</v>
      </c>
      <c r="BS27" s="136">
        <f t="shared" ca="1" si="10"/>
        <v>16</v>
      </c>
      <c r="BT27" s="137">
        <f t="shared" ca="1" si="11"/>
        <v>0</v>
      </c>
      <c r="BU27" s="136">
        <f t="shared" ca="1" si="12"/>
        <v>0</v>
      </c>
      <c r="BV27" s="137">
        <f t="shared" ca="1" si="13"/>
        <v>0</v>
      </c>
      <c r="BW27" s="136">
        <f t="shared" ca="1" si="14"/>
        <v>0</v>
      </c>
      <c r="BX27" s="137">
        <f t="shared" ca="1" si="15"/>
        <v>0</v>
      </c>
      <c r="BY27" s="136">
        <f t="shared" ca="1" si="16"/>
        <v>0</v>
      </c>
      <c r="BZ27" s="137">
        <f t="shared" ca="1" si="17"/>
        <v>0</v>
      </c>
      <c r="CA27" s="136">
        <f t="shared" ca="1" si="18"/>
        <v>0</v>
      </c>
      <c r="CB27" s="137">
        <f t="shared" ca="1" si="19"/>
        <v>0</v>
      </c>
      <c r="CC27" s="136">
        <f t="shared" ca="1" si="20"/>
        <v>0</v>
      </c>
      <c r="CD27" s="137">
        <f t="shared" ca="1" si="21"/>
        <v>15</v>
      </c>
      <c r="CE27" s="136">
        <f t="shared" ca="1" si="22"/>
        <v>0</v>
      </c>
      <c r="CF27" s="137">
        <f t="shared" ca="1" si="23"/>
        <v>0</v>
      </c>
      <c r="CG27" s="136">
        <f t="shared" ca="1" si="24"/>
        <v>0</v>
      </c>
      <c r="CH27" s="137">
        <f t="shared" ca="1" si="25"/>
        <v>0</v>
      </c>
      <c r="CI27" s="136">
        <f t="shared" ca="1" si="26"/>
        <v>0</v>
      </c>
      <c r="CJ27" s="137">
        <f t="shared" ca="1" si="27"/>
        <v>0</v>
      </c>
      <c r="CK27" s="136">
        <f t="shared" ca="1" si="28"/>
        <v>0</v>
      </c>
      <c r="CL27" s="137">
        <f t="shared" ca="1" si="29"/>
        <v>0</v>
      </c>
      <c r="CM27" s="136">
        <f t="shared" ca="1" si="30"/>
        <v>0</v>
      </c>
      <c r="CN27" s="110">
        <f t="shared" ca="1" si="42"/>
        <v>16</v>
      </c>
      <c r="CO27" s="110">
        <f t="shared" ca="1" si="31"/>
        <v>536.70000000000005</v>
      </c>
      <c r="CP27" s="110">
        <f t="shared" ca="1" si="32"/>
        <v>160</v>
      </c>
      <c r="CQ27" s="198">
        <f t="shared" ca="1" si="33"/>
        <v>203.2</v>
      </c>
      <c r="CR27" s="199">
        <f t="shared" ca="1" si="34"/>
        <v>739.90000000000009</v>
      </c>
      <c r="CS27" s="215">
        <f t="shared" ca="1" si="48"/>
        <v>31</v>
      </c>
      <c r="CT27" s="216">
        <f t="shared" ca="1" si="43"/>
        <v>0</v>
      </c>
      <c r="CU27" s="217">
        <f ca="1">INDEX(INDIRECT(CU$1),MATCH($E27,INDIRECT($BQ$2))) + (CS27*30)/[1]PATRÓN!$N$4 - CT27</f>
        <v>12.41095890410959</v>
      </c>
      <c r="CV27" s="217">
        <f ca="1">(CS27*6)/PATRÓN!$N$4</f>
        <v>0.50958904109589043</v>
      </c>
      <c r="CW27" s="216">
        <f t="shared" ca="1" si="44"/>
        <v>0</v>
      </c>
      <c r="CX27" s="219">
        <f t="shared" ca="1" si="45"/>
        <v>0</v>
      </c>
      <c r="CY27" s="230">
        <f t="shared" ca="1" si="46"/>
        <v>0</v>
      </c>
      <c r="CZ27" s="227">
        <f ca="1">(PATRÓN!$A$5*(CS27-CT27))/(PATRÓN!$N$4-30)*AM27</f>
        <v>151.99253731343285</v>
      </c>
      <c r="DA27" s="211">
        <f t="shared" ca="1" si="35"/>
        <v>3.8074626865671632</v>
      </c>
      <c r="DB27" s="211">
        <f t="shared" ca="1" si="47"/>
        <v>740.35074626865674</v>
      </c>
      <c r="DC27" s="212">
        <f t="shared" ca="1" si="36"/>
        <v>-0.45074626865664413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54"/>
        <v>T</v>
      </c>
      <c r="H28" s="148" t="str">
        <f t="shared" ca="1" si="54"/>
        <v>T</v>
      </c>
      <c r="I28" s="148" t="str">
        <f t="shared" ca="1" si="54"/>
        <v>L</v>
      </c>
      <c r="J28" s="148" t="str">
        <f t="shared" ca="1" si="54"/>
        <v>L</v>
      </c>
      <c r="K28" s="148" t="str">
        <f t="shared" ca="1" si="54"/>
        <v>T</v>
      </c>
      <c r="L28" s="148" t="str">
        <f t="shared" ca="1" si="54"/>
        <v>N</v>
      </c>
      <c r="M28" s="148" t="str">
        <f t="shared" ca="1" si="54"/>
        <v>-</v>
      </c>
      <c r="N28" s="148" t="str">
        <f t="shared" ca="1" si="54"/>
        <v>L</v>
      </c>
      <c r="O28" s="148" t="str">
        <f t="shared" ca="1" si="54"/>
        <v>T</v>
      </c>
      <c r="P28" s="148" t="str">
        <f t="shared" ca="1" si="54"/>
        <v>T</v>
      </c>
      <c r="Q28" s="148" t="str">
        <f t="shared" ca="1" si="54"/>
        <v>T</v>
      </c>
      <c r="R28" s="148" t="str">
        <f t="shared" ca="1" si="54"/>
        <v>L</v>
      </c>
      <c r="S28" s="148" t="str">
        <f t="shared" ca="1" si="54"/>
        <v>T</v>
      </c>
      <c r="T28" s="148" t="str">
        <f t="shared" ca="1" si="54"/>
        <v>T</v>
      </c>
      <c r="U28" s="148" t="str">
        <f t="shared" ca="1" si="54"/>
        <v>T</v>
      </c>
      <c r="V28" s="148" t="str">
        <f t="shared" ca="1" si="54"/>
        <v>N</v>
      </c>
      <c r="W28" s="148" t="str">
        <f t="shared" ca="1" si="52"/>
        <v>-</v>
      </c>
      <c r="X28" s="148" t="str">
        <f t="shared" ca="1" si="52"/>
        <v>L</v>
      </c>
      <c r="Y28" s="148" t="str">
        <f t="shared" ca="1" si="52"/>
        <v>T</v>
      </c>
      <c r="Z28" s="148" t="str">
        <f t="shared" ca="1" si="52"/>
        <v>T</v>
      </c>
      <c r="AA28" s="148" t="str">
        <f t="shared" ca="1" si="52"/>
        <v>T</v>
      </c>
      <c r="AB28" s="148" t="str">
        <f t="shared" ca="1" si="52"/>
        <v>T</v>
      </c>
      <c r="AC28" s="148" t="str">
        <f t="shared" ca="1" si="53"/>
        <v>L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T</v>
      </c>
      <c r="AG28" s="148" t="str">
        <f t="shared" ca="1" si="53"/>
        <v>T</v>
      </c>
      <c r="AH28" s="148" t="str">
        <f t="shared" ca="1" si="53"/>
        <v>N</v>
      </c>
      <c r="AI28" s="148" t="str">
        <f t="shared" ca="1" si="53"/>
        <v>N</v>
      </c>
      <c r="AJ28" s="148" t="str">
        <f t="shared" ca="1" si="53"/>
        <v>-</v>
      </c>
      <c r="AK28" s="148" t="str">
        <f t="shared" ca="1" si="53"/>
        <v>-</v>
      </c>
      <c r="AL28" s="130"/>
      <c r="AM28" s="111">
        <f>VLOOKUP($E28,Plantilla!D:F,3,FALSE)</f>
        <v>1</v>
      </c>
      <c r="AN28" s="140">
        <f t="shared" ca="1" si="50"/>
        <v>0</v>
      </c>
      <c r="AO28" s="133">
        <f t="shared" ca="1" si="50"/>
        <v>17</v>
      </c>
      <c r="AP28" s="132">
        <f t="shared" ca="1" si="50"/>
        <v>4</v>
      </c>
      <c r="AQ28" s="133">
        <f t="shared" ca="1" si="50"/>
        <v>0</v>
      </c>
      <c r="AR28" s="132">
        <f t="shared" ca="1" si="50"/>
        <v>0</v>
      </c>
      <c r="AS28" s="133">
        <f t="shared" ca="1" si="50"/>
        <v>0</v>
      </c>
      <c r="AT28" s="132">
        <f t="shared" ca="1" si="50"/>
        <v>0</v>
      </c>
      <c r="AU28" s="133">
        <f t="shared" ca="1" si="50"/>
        <v>0</v>
      </c>
      <c r="AV28" s="132">
        <f t="shared" ca="1" si="50"/>
        <v>0</v>
      </c>
      <c r="AW28" s="133">
        <f t="shared" ca="1" si="50"/>
        <v>0</v>
      </c>
      <c r="AX28" s="132">
        <f t="shared" ca="1" si="50"/>
        <v>0</v>
      </c>
      <c r="AY28" s="133">
        <f t="shared" ca="1" si="50"/>
        <v>0</v>
      </c>
      <c r="AZ28" s="132">
        <f t="shared" ca="1" si="50"/>
        <v>0</v>
      </c>
      <c r="BA28" s="133">
        <f t="shared" ca="1" si="50"/>
        <v>0</v>
      </c>
      <c r="BB28" s="132">
        <f t="shared" ca="1" si="50"/>
        <v>0</v>
      </c>
      <c r="BC28" s="133">
        <f t="shared" ca="1" si="50"/>
        <v>0</v>
      </c>
      <c r="BD28" s="132">
        <f t="shared" ca="1" si="51"/>
        <v>0</v>
      </c>
      <c r="BE28" s="133">
        <f t="shared" ca="1" si="51"/>
        <v>0</v>
      </c>
      <c r="BF28" s="132">
        <f t="shared" ca="1" si="51"/>
        <v>0</v>
      </c>
      <c r="BG28" s="133">
        <f t="shared" ca="1" si="51"/>
        <v>0</v>
      </c>
      <c r="BH28" s="132">
        <f t="shared" ca="1" si="51"/>
        <v>0</v>
      </c>
      <c r="BI28" s="133">
        <f t="shared" ca="1" si="51"/>
        <v>0</v>
      </c>
      <c r="BJ28" s="132">
        <f t="shared" ca="1" si="51"/>
        <v>0</v>
      </c>
      <c r="BK28" s="110">
        <f t="shared" ca="1" si="38"/>
        <v>4</v>
      </c>
      <c r="BL28" s="110">
        <f t="shared" ca="1" si="39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119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0"/>
        <v>50.8</v>
      </c>
      <c r="BP28" s="195">
        <f t="shared" ca="1" si="41"/>
        <v>169.8</v>
      </c>
      <c r="BQ28" s="149">
        <f t="shared" ca="1" si="8"/>
        <v>0</v>
      </c>
      <c r="BR28" s="137">
        <f t="shared" ca="1" si="9"/>
        <v>29</v>
      </c>
      <c r="BS28" s="136">
        <f t="shared" ca="1" si="10"/>
        <v>9</v>
      </c>
      <c r="BT28" s="137">
        <f t="shared" ca="1" si="11"/>
        <v>0</v>
      </c>
      <c r="BU28" s="136">
        <f t="shared" ca="1" si="12"/>
        <v>0</v>
      </c>
      <c r="BV28" s="137">
        <f t="shared" ca="1" si="13"/>
        <v>0</v>
      </c>
      <c r="BW28" s="136">
        <f t="shared" ca="1" si="14"/>
        <v>0</v>
      </c>
      <c r="BX28" s="137">
        <f t="shared" ca="1" si="15"/>
        <v>0</v>
      </c>
      <c r="BY28" s="136">
        <f t="shared" ca="1" si="16"/>
        <v>0</v>
      </c>
      <c r="BZ28" s="137">
        <f t="shared" ca="1" si="17"/>
        <v>0</v>
      </c>
      <c r="CA28" s="136">
        <f t="shared" ca="1" si="18"/>
        <v>0</v>
      </c>
      <c r="CB28" s="137">
        <f t="shared" ca="1" si="19"/>
        <v>0</v>
      </c>
      <c r="CC28" s="136">
        <f t="shared" ca="1" si="20"/>
        <v>0</v>
      </c>
      <c r="CD28" s="137">
        <f t="shared" ca="1" si="21"/>
        <v>64</v>
      </c>
      <c r="CE28" s="136">
        <f t="shared" ca="1" si="22"/>
        <v>0</v>
      </c>
      <c r="CF28" s="137">
        <f t="shared" ca="1" si="23"/>
        <v>0</v>
      </c>
      <c r="CG28" s="136">
        <f t="shared" ca="1" si="24"/>
        <v>26</v>
      </c>
      <c r="CH28" s="137">
        <f t="shared" ca="1" si="25"/>
        <v>0</v>
      </c>
      <c r="CI28" s="136">
        <f t="shared" ca="1" si="26"/>
        <v>0</v>
      </c>
      <c r="CJ28" s="137">
        <f t="shared" ca="1" si="27"/>
        <v>0</v>
      </c>
      <c r="CK28" s="136">
        <f t="shared" ca="1" si="28"/>
        <v>0</v>
      </c>
      <c r="CL28" s="137">
        <f t="shared" ca="1" si="29"/>
        <v>0</v>
      </c>
      <c r="CM28" s="136">
        <f t="shared" ca="1" si="30"/>
        <v>0</v>
      </c>
      <c r="CN28" s="110">
        <f t="shared" ca="1" si="42"/>
        <v>9</v>
      </c>
      <c r="CO28" s="110">
        <f t="shared" ca="1" si="31"/>
        <v>716.72</v>
      </c>
      <c r="CP28" s="110">
        <f t="shared" ca="1" si="32"/>
        <v>90</v>
      </c>
      <c r="CQ28" s="198">
        <f t="shared" ca="1" si="33"/>
        <v>114.3</v>
      </c>
      <c r="CR28" s="199">
        <f t="shared" ca="1" si="34"/>
        <v>831.02</v>
      </c>
      <c r="CS28" s="215">
        <f t="shared" ca="1" si="48"/>
        <v>31</v>
      </c>
      <c r="CT28" s="216">
        <f t="shared" ca="1" si="43"/>
        <v>0</v>
      </c>
      <c r="CU28" s="217">
        <f ca="1">INDEX(INDIRECT(CU$1),MATCH($E28,INDIRECT($BQ$2))) + (CS28*30)/[1]PATRÓN!$N$4 - CT28</f>
        <v>12.41095890410959</v>
      </c>
      <c r="CV28" s="217">
        <f ca="1">(CS28*6)/PATRÓN!$N$4</f>
        <v>0.50958904109589043</v>
      </c>
      <c r="CW28" s="216">
        <f t="shared" ca="1" si="44"/>
        <v>0</v>
      </c>
      <c r="CX28" s="219">
        <f t="shared" ca="1" si="45"/>
        <v>0</v>
      </c>
      <c r="CY28" s="230">
        <f t="shared" ca="1" si="46"/>
        <v>0</v>
      </c>
      <c r="CZ28" s="227">
        <f ca="1">(PATRÓN!$A$5*(CS28-CT28))/(PATRÓN!$N$4-30)*AM28</f>
        <v>151.99253731343285</v>
      </c>
      <c r="DA28" s="211">
        <f t="shared" ca="1" si="35"/>
        <v>17.807462686567163</v>
      </c>
      <c r="DB28" s="211">
        <f t="shared" ca="1" si="47"/>
        <v>740.35074626865674</v>
      </c>
      <c r="DC28" s="212">
        <f t="shared" ca="1" si="36"/>
        <v>90.669253731343247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182</v>
      </c>
      <c r="H29" s="148" t="s">
        <v>182</v>
      </c>
      <c r="I29" s="148" t="s">
        <v>182</v>
      </c>
      <c r="J29" s="148" t="s">
        <v>182</v>
      </c>
      <c r="K29" s="148" t="s">
        <v>182</v>
      </c>
      <c r="L29" s="148" t="s">
        <v>107</v>
      </c>
      <c r="M29" s="148" t="s">
        <v>107</v>
      </c>
      <c r="N29" s="148" t="s">
        <v>107</v>
      </c>
      <c r="O29" s="148" t="s">
        <v>107</v>
      </c>
      <c r="P29" s="148" t="s">
        <v>107</v>
      </c>
      <c r="Q29" s="148" t="s">
        <v>107</v>
      </c>
      <c r="R29" s="148" t="s">
        <v>107</v>
      </c>
      <c r="S29" s="148" t="s">
        <v>107</v>
      </c>
      <c r="T29" s="148" t="s">
        <v>107</v>
      </c>
      <c r="U29" s="148" t="s">
        <v>107</v>
      </c>
      <c r="V29" s="148" t="s">
        <v>79</v>
      </c>
      <c r="W29" s="148" t="s">
        <v>79</v>
      </c>
      <c r="X29" s="148" t="s">
        <v>79</v>
      </c>
      <c r="Y29" s="148" t="s">
        <v>79</v>
      </c>
      <c r="Z29" s="148" t="s">
        <v>79</v>
      </c>
      <c r="AA29" s="148" t="s">
        <v>79</v>
      </c>
      <c r="AB29" s="148" t="s">
        <v>79</v>
      </c>
      <c r="AC29" s="148" t="s">
        <v>79</v>
      </c>
      <c r="AD29" s="148" t="s">
        <v>79</v>
      </c>
      <c r="AE29" s="148" t="s">
        <v>79</v>
      </c>
      <c r="AF29" s="148" t="s">
        <v>79</v>
      </c>
      <c r="AG29" s="148" t="s">
        <v>79</v>
      </c>
      <c r="AH29" s="148" t="s">
        <v>79</v>
      </c>
      <c r="AI29" s="148" t="s">
        <v>79</v>
      </c>
      <c r="AJ29" s="148" t="s">
        <v>79</v>
      </c>
      <c r="AK29" s="148" t="s">
        <v>79</v>
      </c>
      <c r="AL29" s="130"/>
      <c r="AM29" s="111">
        <f>VLOOKUP($E29,Plantilla!D:F,3,FALSE)</f>
        <v>1</v>
      </c>
      <c r="AN29" s="140">
        <f t="shared" ca="1" si="50"/>
        <v>0</v>
      </c>
      <c r="AO29" s="133">
        <f t="shared" ca="1" si="50"/>
        <v>0</v>
      </c>
      <c r="AP29" s="132">
        <f t="shared" ca="1" si="50"/>
        <v>0</v>
      </c>
      <c r="AQ29" s="133">
        <f t="shared" ca="1" si="50"/>
        <v>0</v>
      </c>
      <c r="AR29" s="132">
        <f t="shared" ca="1" si="50"/>
        <v>0</v>
      </c>
      <c r="AS29" s="133">
        <f t="shared" ca="1" si="50"/>
        <v>0</v>
      </c>
      <c r="AT29" s="132">
        <f t="shared" ca="1" si="50"/>
        <v>0</v>
      </c>
      <c r="AU29" s="133">
        <f t="shared" ca="1" si="50"/>
        <v>0</v>
      </c>
      <c r="AV29" s="132">
        <f t="shared" ca="1" si="50"/>
        <v>0</v>
      </c>
      <c r="AW29" s="133">
        <f t="shared" ca="1" si="50"/>
        <v>0</v>
      </c>
      <c r="AX29" s="132">
        <f t="shared" ca="1" si="50"/>
        <v>0</v>
      </c>
      <c r="AY29" s="133">
        <f t="shared" ca="1" si="50"/>
        <v>0</v>
      </c>
      <c r="AZ29" s="132">
        <f t="shared" ca="1" si="50"/>
        <v>0</v>
      </c>
      <c r="BA29" s="133">
        <f t="shared" ca="1" si="50"/>
        <v>5</v>
      </c>
      <c r="BB29" s="132">
        <f t="shared" ca="1" si="50"/>
        <v>0</v>
      </c>
      <c r="BC29" s="133">
        <f t="shared" ca="1" si="50"/>
        <v>16</v>
      </c>
      <c r="BD29" s="132">
        <f t="shared" ca="1" si="51"/>
        <v>10</v>
      </c>
      <c r="BE29" s="133">
        <f t="shared" ca="1" si="51"/>
        <v>0</v>
      </c>
      <c r="BF29" s="132">
        <f t="shared" ca="1" si="51"/>
        <v>0</v>
      </c>
      <c r="BG29" s="133">
        <f t="shared" ca="1" si="51"/>
        <v>10</v>
      </c>
      <c r="BH29" s="132">
        <f t="shared" ca="1" si="51"/>
        <v>0</v>
      </c>
      <c r="BI29" s="133">
        <f t="shared" ca="1" si="51"/>
        <v>0</v>
      </c>
      <c r="BJ29" s="132">
        <f t="shared" ca="1" si="51"/>
        <v>0</v>
      </c>
      <c r="BK29" s="110">
        <f t="shared" ca="1" si="38"/>
        <v>0</v>
      </c>
      <c r="BL29" s="110">
        <f t="shared" ca="1" si="39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0"/>
        <v>0</v>
      </c>
      <c r="BP29" s="195">
        <f t="shared" ca="1" si="41"/>
        <v>154.38000000000002</v>
      </c>
      <c r="BQ29" s="149">
        <f t="shared" ca="1" si="8"/>
        <v>0</v>
      </c>
      <c r="BR29" s="137">
        <f t="shared" ca="1" si="9"/>
        <v>0</v>
      </c>
      <c r="BS29" s="136">
        <f t="shared" ca="1" si="10"/>
        <v>0</v>
      </c>
      <c r="BT29" s="137">
        <f t="shared" ca="1" si="11"/>
        <v>0</v>
      </c>
      <c r="BU29" s="136">
        <f t="shared" ca="1" si="12"/>
        <v>0</v>
      </c>
      <c r="BV29" s="137">
        <f t="shared" ca="1" si="13"/>
        <v>0</v>
      </c>
      <c r="BW29" s="136">
        <f t="shared" ca="1" si="14"/>
        <v>0</v>
      </c>
      <c r="BX29" s="137">
        <f t="shared" ca="1" si="15"/>
        <v>0</v>
      </c>
      <c r="BY29" s="136">
        <f t="shared" ca="1" si="16"/>
        <v>0</v>
      </c>
      <c r="BZ29" s="137">
        <f t="shared" ca="1" si="17"/>
        <v>0</v>
      </c>
      <c r="CA29" s="136">
        <f t="shared" ca="1" si="18"/>
        <v>0</v>
      </c>
      <c r="CB29" s="137">
        <f t="shared" ca="1" si="19"/>
        <v>0</v>
      </c>
      <c r="CC29" s="136">
        <f t="shared" ca="1" si="20"/>
        <v>0</v>
      </c>
      <c r="CD29" s="137">
        <f t="shared" ca="1" si="21"/>
        <v>126</v>
      </c>
      <c r="CE29" s="136">
        <f t="shared" ca="1" si="22"/>
        <v>0</v>
      </c>
      <c r="CF29" s="137">
        <f t="shared" ca="1" si="23"/>
        <v>16</v>
      </c>
      <c r="CG29" s="136">
        <f t="shared" ca="1" si="24"/>
        <v>10</v>
      </c>
      <c r="CH29" s="137">
        <f t="shared" ca="1" si="25"/>
        <v>0</v>
      </c>
      <c r="CI29" s="136">
        <f t="shared" ca="1" si="26"/>
        <v>0</v>
      </c>
      <c r="CJ29" s="137">
        <f t="shared" ca="1" si="27"/>
        <v>10</v>
      </c>
      <c r="CK29" s="136">
        <f t="shared" ca="1" si="28"/>
        <v>0</v>
      </c>
      <c r="CL29" s="137">
        <f t="shared" ca="1" si="29"/>
        <v>0</v>
      </c>
      <c r="CM29" s="136">
        <f t="shared" ca="1" si="30"/>
        <v>0</v>
      </c>
      <c r="CN29" s="110">
        <f t="shared" ca="1" si="42"/>
        <v>0</v>
      </c>
      <c r="CO29" s="110">
        <f t="shared" ca="1" si="31"/>
        <v>756.96</v>
      </c>
      <c r="CP29" s="110">
        <f t="shared" ca="1" si="32"/>
        <v>0</v>
      </c>
      <c r="CQ29" s="198">
        <f t="shared" ca="1" si="33"/>
        <v>0</v>
      </c>
      <c r="CR29" s="199">
        <f t="shared" ca="1" si="34"/>
        <v>756.96</v>
      </c>
      <c r="CS29" s="215">
        <f t="shared" si="48"/>
        <v>31</v>
      </c>
      <c r="CT29" s="216">
        <f t="shared" si="43"/>
        <v>0</v>
      </c>
      <c r="CU29" s="217">
        <f ca="1">INDEX(INDIRECT(CU$1),MATCH($E29,INDIRECT($BQ$2))) + (CS29*30)/[1]PATRÓN!$N$4 - CT29</f>
        <v>12.41095890410959</v>
      </c>
      <c r="CV29" s="217">
        <f>(CS29*6)/PATRÓN!$N$4</f>
        <v>0.50958904109589043</v>
      </c>
      <c r="CW29" s="216">
        <f t="shared" ca="1" si="44"/>
        <v>0</v>
      </c>
      <c r="CX29" s="219">
        <f t="shared" si="45"/>
        <v>0</v>
      </c>
      <c r="CY29" s="230">
        <f t="shared" ca="1" si="46"/>
        <v>0</v>
      </c>
      <c r="CZ29" s="227">
        <f>(PATRÓN!$A$5*(CS29-CT29))/(PATRÓN!$N$4-30)*AM29</f>
        <v>151.99253731343285</v>
      </c>
      <c r="DA29" s="211">
        <f t="shared" ca="1" si="35"/>
        <v>2.3874626865671758</v>
      </c>
      <c r="DB29" s="211">
        <f t="shared" ca="1" si="47"/>
        <v>740.35074626865674</v>
      </c>
      <c r="DC29" s="212">
        <f t="shared" ca="1" si="36"/>
        <v>16.609253731343301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4"/>
        <v>T</v>
      </c>
      <c r="H30" s="148" t="s">
        <v>31</v>
      </c>
      <c r="I30" s="338" t="s">
        <v>31</v>
      </c>
      <c r="J30" s="338" t="s">
        <v>31</v>
      </c>
      <c r="K30" s="148" t="str">
        <f t="shared" ca="1" si="54"/>
        <v>T</v>
      </c>
      <c r="L30" s="148" t="str">
        <f t="shared" ca="1" si="54"/>
        <v>T</v>
      </c>
      <c r="M30" s="148" t="str">
        <f t="shared" ca="1" si="54"/>
        <v>T</v>
      </c>
      <c r="N30" s="148" t="str">
        <f t="shared" ca="1" si="54"/>
        <v>T</v>
      </c>
      <c r="O30" s="148" t="str">
        <f t="shared" ca="1" si="54"/>
        <v>L</v>
      </c>
      <c r="P30" s="338" t="s">
        <v>4</v>
      </c>
      <c r="Q30" s="338" t="s">
        <v>4</v>
      </c>
      <c r="R30" s="148" t="str">
        <f t="shared" ca="1" si="54"/>
        <v>T</v>
      </c>
      <c r="S30" s="148" t="s">
        <v>4</v>
      </c>
      <c r="T30" s="148" t="s">
        <v>31</v>
      </c>
      <c r="U30" s="148" t="s">
        <v>31</v>
      </c>
      <c r="V30" s="148" t="s">
        <v>31</v>
      </c>
      <c r="W30" s="148" t="s">
        <v>4</v>
      </c>
      <c r="X30" s="148" t="str">
        <f t="shared" ca="1" si="52"/>
        <v>L</v>
      </c>
      <c r="Y30" s="148" t="s">
        <v>31</v>
      </c>
      <c r="Z30" s="148" t="str">
        <f t="shared" ca="1" si="52"/>
        <v>T</v>
      </c>
      <c r="AA30" s="148" t="str">
        <f t="shared" ca="1" si="52"/>
        <v>T</v>
      </c>
      <c r="AB30" s="148" t="str">
        <f t="shared" ca="1" si="52"/>
        <v>L</v>
      </c>
      <c r="AC30" s="148" t="str">
        <f t="shared" ca="1" si="53"/>
        <v>T</v>
      </c>
      <c r="AD30" s="148" t="str">
        <f t="shared" ca="1" si="53"/>
        <v>T</v>
      </c>
      <c r="AE30" s="148" t="str">
        <f t="shared" ca="1" si="53"/>
        <v>T</v>
      </c>
      <c r="AF30" s="148" t="s">
        <v>31</v>
      </c>
      <c r="AG30" s="148" t="s">
        <v>4</v>
      </c>
      <c r="AH30" s="148" t="s">
        <v>31</v>
      </c>
      <c r="AI30" s="148" t="str">
        <f t="shared" ca="1" si="53"/>
        <v>T</v>
      </c>
      <c r="AJ30" s="148" t="str">
        <f t="shared" ca="1" si="53"/>
        <v>T</v>
      </c>
      <c r="AK30" s="148" t="str">
        <f t="shared" ca="1" si="53"/>
        <v>L</v>
      </c>
      <c r="AL30" s="130"/>
      <c r="AM30" s="111">
        <f>VLOOKUP($E30,Plantilla!D:F,3,FALSE)</f>
        <v>1</v>
      </c>
      <c r="AN30" s="140">
        <f t="shared" ca="1" si="50"/>
        <v>0</v>
      </c>
      <c r="AO30" s="133">
        <f t="shared" ca="1" si="50"/>
        <v>22</v>
      </c>
      <c r="AP30" s="132">
        <f t="shared" ca="1" si="50"/>
        <v>0</v>
      </c>
      <c r="AQ30" s="133">
        <f t="shared" ca="1" si="50"/>
        <v>0</v>
      </c>
      <c r="AR30" s="132">
        <f t="shared" ca="1" si="50"/>
        <v>0</v>
      </c>
      <c r="AS30" s="133">
        <f t="shared" ca="1" si="50"/>
        <v>0</v>
      </c>
      <c r="AT30" s="132">
        <f t="shared" ca="1" si="50"/>
        <v>0</v>
      </c>
      <c r="AU30" s="133">
        <f t="shared" ca="1" si="50"/>
        <v>0</v>
      </c>
      <c r="AV30" s="132">
        <f t="shared" ca="1" si="50"/>
        <v>0</v>
      </c>
      <c r="AW30" s="133">
        <f t="shared" ca="1" si="50"/>
        <v>0</v>
      </c>
      <c r="AX30" s="132">
        <f t="shared" ca="1" si="50"/>
        <v>0</v>
      </c>
      <c r="AY30" s="133">
        <f t="shared" ca="1" si="50"/>
        <v>0</v>
      </c>
      <c r="AZ30" s="132">
        <f t="shared" ca="1" si="50"/>
        <v>0</v>
      </c>
      <c r="BA30" s="133">
        <f t="shared" ca="1" si="50"/>
        <v>0</v>
      </c>
      <c r="BB30" s="132">
        <f t="shared" ca="1" si="50"/>
        <v>0</v>
      </c>
      <c r="BC30" s="133">
        <f t="shared" ca="1" si="50"/>
        <v>0</v>
      </c>
      <c r="BD30" s="132">
        <f t="shared" ca="1" si="51"/>
        <v>0</v>
      </c>
      <c r="BE30" s="133">
        <f t="shared" ca="1" si="51"/>
        <v>0</v>
      </c>
      <c r="BF30" s="132">
        <f t="shared" ca="1" si="51"/>
        <v>0</v>
      </c>
      <c r="BG30" s="133">
        <f t="shared" ca="1" si="51"/>
        <v>0</v>
      </c>
      <c r="BH30" s="132">
        <f t="shared" ca="1" si="51"/>
        <v>0</v>
      </c>
      <c r="BI30" s="133">
        <f t="shared" ca="1" si="51"/>
        <v>0</v>
      </c>
      <c r="BJ30" s="132">
        <f t="shared" ca="1" si="51"/>
        <v>0</v>
      </c>
      <c r="BK30" s="110">
        <f t="shared" ca="1" si="38"/>
        <v>0</v>
      </c>
      <c r="BL30" s="110">
        <f t="shared" ca="1" si="39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0"/>
        <v>0</v>
      </c>
      <c r="BP30" s="195">
        <f t="shared" ca="1" si="41"/>
        <v>154</v>
      </c>
      <c r="BQ30" s="149">
        <f t="shared" ca="1" si="8"/>
        <v>0</v>
      </c>
      <c r="BR30" s="137">
        <f t="shared" ca="1" si="9"/>
        <v>104</v>
      </c>
      <c r="BS30" s="136">
        <f t="shared" ca="1" si="10"/>
        <v>0</v>
      </c>
      <c r="BT30" s="137">
        <f t="shared" ca="1" si="11"/>
        <v>0</v>
      </c>
      <c r="BU30" s="136">
        <f t="shared" ca="1" si="12"/>
        <v>0</v>
      </c>
      <c r="BV30" s="137">
        <f t="shared" ca="1" si="13"/>
        <v>0</v>
      </c>
      <c r="BW30" s="136">
        <f t="shared" ca="1" si="14"/>
        <v>0</v>
      </c>
      <c r="BX30" s="137">
        <f t="shared" ca="1" si="15"/>
        <v>0</v>
      </c>
      <c r="BY30" s="136">
        <f t="shared" ca="1" si="16"/>
        <v>0</v>
      </c>
      <c r="BZ30" s="137">
        <f t="shared" ca="1" si="17"/>
        <v>0</v>
      </c>
      <c r="CA30" s="136">
        <f t="shared" ca="1" si="18"/>
        <v>0</v>
      </c>
      <c r="CB30" s="137">
        <f t="shared" ca="1" si="19"/>
        <v>0</v>
      </c>
      <c r="CC30" s="136">
        <f t="shared" ca="1" si="20"/>
        <v>0</v>
      </c>
      <c r="CD30" s="137">
        <f t="shared" ca="1" si="21"/>
        <v>3</v>
      </c>
      <c r="CE30" s="136">
        <f t="shared" ca="1" si="22"/>
        <v>0</v>
      </c>
      <c r="CF30" s="137">
        <f t="shared" ca="1" si="23"/>
        <v>0</v>
      </c>
      <c r="CG30" s="136">
        <f t="shared" ca="1" si="24"/>
        <v>0</v>
      </c>
      <c r="CH30" s="137">
        <f t="shared" ca="1" si="25"/>
        <v>0</v>
      </c>
      <c r="CI30" s="136">
        <f t="shared" ca="1" si="26"/>
        <v>0</v>
      </c>
      <c r="CJ30" s="137">
        <f t="shared" ca="1" si="27"/>
        <v>0</v>
      </c>
      <c r="CK30" s="136">
        <f t="shared" ca="1" si="28"/>
        <v>0</v>
      </c>
      <c r="CL30" s="137">
        <f t="shared" ca="1" si="29"/>
        <v>0</v>
      </c>
      <c r="CM30" s="136">
        <f t="shared" ca="1" si="30"/>
        <v>1</v>
      </c>
      <c r="CN30" s="110">
        <f t="shared" ca="1" si="42"/>
        <v>0</v>
      </c>
      <c r="CO30" s="110">
        <f t="shared" ca="1" si="31"/>
        <v>750.44</v>
      </c>
      <c r="CP30" s="110">
        <f t="shared" ca="1" si="32"/>
        <v>0</v>
      </c>
      <c r="CQ30" s="198">
        <f t="shared" ca="1" si="33"/>
        <v>0</v>
      </c>
      <c r="CR30" s="199">
        <f t="shared" ca="1" si="34"/>
        <v>750.44</v>
      </c>
      <c r="CS30" s="215">
        <f t="shared" ca="1" si="48"/>
        <v>31</v>
      </c>
      <c r="CT30" s="216">
        <f t="shared" ca="1" si="43"/>
        <v>0</v>
      </c>
      <c r="CU30" s="217">
        <f ca="1">INDEX(INDIRECT(CU$1),MATCH($E30,INDIRECT($BQ$2))) + (CS30*30)/[1]PATRÓN!$N$4 - CT30</f>
        <v>12.41095890410959</v>
      </c>
      <c r="CV30" s="217">
        <f ca="1">(CS30*6)/PATRÓN!$N$4</f>
        <v>0.50958904109589043</v>
      </c>
      <c r="CW30" s="216">
        <f t="shared" ca="1" si="44"/>
        <v>0</v>
      </c>
      <c r="CX30" s="219">
        <f t="shared" ca="1" si="45"/>
        <v>0</v>
      </c>
      <c r="CY30" s="230">
        <f t="shared" ca="1" si="46"/>
        <v>0</v>
      </c>
      <c r="CZ30" s="227">
        <f ca="1">(PATRÓN!$A$5*(CS30-CT30))/(PATRÓN!$N$4-30)*AM30</f>
        <v>151.99253731343285</v>
      </c>
      <c r="DA30" s="211">
        <f t="shared" ca="1" si="35"/>
        <v>2.0074626865671519</v>
      </c>
      <c r="DB30" s="211">
        <f t="shared" ca="1" si="47"/>
        <v>740.35074626865674</v>
      </c>
      <c r="DC30" s="212">
        <f t="shared" ca="1" si="36"/>
        <v>10.089253731343319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230</v>
      </c>
      <c r="G31" s="148" t="s">
        <v>4</v>
      </c>
      <c r="H31" s="148" t="str">
        <f t="shared" ca="1" si="54"/>
        <v>L</v>
      </c>
      <c r="I31" s="338" t="s">
        <v>4</v>
      </c>
      <c r="J31" s="338" t="s">
        <v>4</v>
      </c>
      <c r="K31" s="148" t="str">
        <f t="shared" ca="1" si="54"/>
        <v>T</v>
      </c>
      <c r="L31" s="148" t="str">
        <f t="shared" ca="1" si="54"/>
        <v>T</v>
      </c>
      <c r="M31" s="148" t="str">
        <f t="shared" ca="1" si="54"/>
        <v>N</v>
      </c>
      <c r="N31" s="148" t="str">
        <f t="shared" ca="1" si="54"/>
        <v>N</v>
      </c>
      <c r="O31" s="148" t="str">
        <f t="shared" ca="1" si="54"/>
        <v>-</v>
      </c>
      <c r="P31" s="338" t="s">
        <v>31</v>
      </c>
      <c r="Q31" s="338" t="s">
        <v>31</v>
      </c>
      <c r="R31" s="338" t="s">
        <v>31</v>
      </c>
      <c r="S31" s="148" t="str">
        <f t="shared" ca="1" si="54"/>
        <v>T</v>
      </c>
      <c r="T31" s="148" t="str">
        <f t="shared" ca="1" si="54"/>
        <v>T</v>
      </c>
      <c r="U31" s="148" t="s">
        <v>4</v>
      </c>
      <c r="V31" s="337" t="s">
        <v>4</v>
      </c>
      <c r="W31" s="338" t="s">
        <v>4</v>
      </c>
      <c r="X31" s="338" t="s">
        <v>4</v>
      </c>
      <c r="Y31" s="148" t="str">
        <f t="shared" ref="Y31:AK31" ca="1" si="55">IF($B31&lt;&gt;0,INDIRECT(ADDRESS($B31+6,10+Y$2,1,FALSE,"PATRÓN"),FALSE),"")</f>
        <v>N</v>
      </c>
      <c r="Z31" s="148" t="str">
        <f t="shared" ca="1" si="55"/>
        <v>-</v>
      </c>
      <c r="AA31" s="148" t="str">
        <f t="shared" ca="1" si="55"/>
        <v>L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L</v>
      </c>
      <c r="AE31" s="338" t="s">
        <v>32</v>
      </c>
      <c r="AF31" s="148" t="str">
        <f t="shared" ca="1" si="55"/>
        <v>T</v>
      </c>
      <c r="AG31" s="148" t="str">
        <f t="shared" ca="1" si="55"/>
        <v>T</v>
      </c>
      <c r="AH31" s="148" t="str">
        <f t="shared" ca="1" si="55"/>
        <v>T</v>
      </c>
      <c r="AI31" s="148" t="str">
        <f t="shared" ca="1" si="55"/>
        <v>T</v>
      </c>
      <c r="AJ31" s="338" t="s">
        <v>31</v>
      </c>
      <c r="AK31" s="148" t="str">
        <f t="shared" ca="1" si="55"/>
        <v>N</v>
      </c>
      <c r="AL31" s="130"/>
      <c r="AM31" s="111">
        <f>VLOOKUP($E31,Plantilla!D:F,3,FALSE)</f>
        <v>1</v>
      </c>
      <c r="AN31" s="140">
        <f t="shared" ca="1" si="50"/>
        <v>0</v>
      </c>
      <c r="AO31" s="133">
        <f t="shared" ca="1" si="50"/>
        <v>14</v>
      </c>
      <c r="AP31" s="132">
        <f t="shared" ca="1" si="50"/>
        <v>5</v>
      </c>
      <c r="AQ31" s="133">
        <f t="shared" ca="1" si="50"/>
        <v>0</v>
      </c>
      <c r="AR31" s="132">
        <f t="shared" ca="1" si="50"/>
        <v>0</v>
      </c>
      <c r="AS31" s="133">
        <f t="shared" ca="1" si="50"/>
        <v>0</v>
      </c>
      <c r="AT31" s="132">
        <f t="shared" ca="1" si="50"/>
        <v>0</v>
      </c>
      <c r="AU31" s="133">
        <f t="shared" ca="1" si="50"/>
        <v>0</v>
      </c>
      <c r="AV31" s="132">
        <f t="shared" ca="1" si="50"/>
        <v>0</v>
      </c>
      <c r="AW31" s="133">
        <f t="shared" ca="1" si="50"/>
        <v>0</v>
      </c>
      <c r="AX31" s="132">
        <f t="shared" ca="1" si="50"/>
        <v>0</v>
      </c>
      <c r="AY31" s="133">
        <f t="shared" ca="1" si="50"/>
        <v>0</v>
      </c>
      <c r="AZ31" s="132">
        <f t="shared" ca="1" si="50"/>
        <v>0</v>
      </c>
      <c r="BA31" s="133">
        <f t="shared" ca="1" si="50"/>
        <v>0</v>
      </c>
      <c r="BB31" s="132">
        <f t="shared" ca="1" si="50"/>
        <v>0</v>
      </c>
      <c r="BC31" s="133">
        <f t="shared" ca="1" si="50"/>
        <v>0</v>
      </c>
      <c r="BD31" s="132">
        <f t="shared" ca="1" si="51"/>
        <v>0</v>
      </c>
      <c r="BE31" s="133">
        <f t="shared" ca="1" si="51"/>
        <v>0</v>
      </c>
      <c r="BF31" s="132">
        <f t="shared" ca="1" si="51"/>
        <v>0</v>
      </c>
      <c r="BG31" s="133">
        <f t="shared" ca="1" si="51"/>
        <v>0</v>
      </c>
      <c r="BH31" s="132">
        <f t="shared" ca="1" si="51"/>
        <v>0</v>
      </c>
      <c r="BI31" s="133">
        <f t="shared" ca="1" si="51"/>
        <v>0</v>
      </c>
      <c r="BJ31" s="132">
        <f t="shared" ca="1" si="51"/>
        <v>0</v>
      </c>
      <c r="BK31" s="110">
        <f t="shared" ca="1" si="38"/>
        <v>5</v>
      </c>
      <c r="BL31" s="110">
        <f t="shared" ca="1" si="39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50</v>
      </c>
      <c r="BO31" s="194">
        <f t="shared" ca="1" si="40"/>
        <v>63.5</v>
      </c>
      <c r="BP31" s="195">
        <f t="shared" ca="1" si="41"/>
        <v>161.5</v>
      </c>
      <c r="BQ31" s="149">
        <f t="shared" ca="1" si="8"/>
        <v>0</v>
      </c>
      <c r="BR31" s="137">
        <f t="shared" ca="1" si="9"/>
        <v>67</v>
      </c>
      <c r="BS31" s="136">
        <f t="shared" ca="1" si="10"/>
        <v>22</v>
      </c>
      <c r="BT31" s="137">
        <f t="shared" ca="1" si="11"/>
        <v>0</v>
      </c>
      <c r="BU31" s="136">
        <f t="shared" ca="1" si="12"/>
        <v>0</v>
      </c>
      <c r="BV31" s="137">
        <f t="shared" ca="1" si="13"/>
        <v>0</v>
      </c>
      <c r="BW31" s="136">
        <f t="shared" ca="1" si="14"/>
        <v>0</v>
      </c>
      <c r="BX31" s="137">
        <f t="shared" ca="1" si="15"/>
        <v>0</v>
      </c>
      <c r="BY31" s="136">
        <f t="shared" ca="1" si="16"/>
        <v>0</v>
      </c>
      <c r="BZ31" s="137">
        <f t="shared" ca="1" si="17"/>
        <v>0</v>
      </c>
      <c r="CA31" s="136">
        <f t="shared" ca="1" si="18"/>
        <v>0</v>
      </c>
      <c r="CB31" s="137">
        <f t="shared" ca="1" si="19"/>
        <v>0</v>
      </c>
      <c r="CC31" s="136">
        <f t="shared" ca="1" si="20"/>
        <v>0</v>
      </c>
      <c r="CD31" s="137">
        <f t="shared" ca="1" si="21"/>
        <v>1</v>
      </c>
      <c r="CE31" s="136">
        <f t="shared" ca="1" si="22"/>
        <v>0</v>
      </c>
      <c r="CF31" s="137">
        <f t="shared" ca="1" si="23"/>
        <v>0</v>
      </c>
      <c r="CG31" s="136">
        <f t="shared" ca="1" si="24"/>
        <v>0</v>
      </c>
      <c r="CH31" s="137">
        <f t="shared" ca="1" si="25"/>
        <v>0</v>
      </c>
      <c r="CI31" s="136">
        <f t="shared" ca="1" si="26"/>
        <v>0</v>
      </c>
      <c r="CJ31" s="137">
        <f t="shared" ca="1" si="27"/>
        <v>0</v>
      </c>
      <c r="CK31" s="136">
        <f t="shared" ca="1" si="28"/>
        <v>0</v>
      </c>
      <c r="CL31" s="137">
        <f t="shared" ca="1" si="29"/>
        <v>0</v>
      </c>
      <c r="CM31" s="136">
        <f t="shared" ca="1" si="30"/>
        <v>0</v>
      </c>
      <c r="CN31" s="110">
        <f t="shared" ca="1" si="42"/>
        <v>22</v>
      </c>
      <c r="CO31" s="110">
        <f t="shared" ca="1" si="31"/>
        <v>473.98</v>
      </c>
      <c r="CP31" s="110">
        <f t="shared" ca="1" si="32"/>
        <v>220</v>
      </c>
      <c r="CQ31" s="198">
        <f t="shared" ca="1" si="33"/>
        <v>279.39999999999998</v>
      </c>
      <c r="CR31" s="199">
        <f t="shared" ca="1" si="34"/>
        <v>753.38000000000011</v>
      </c>
      <c r="CS31" s="215">
        <f t="shared" ca="1" si="48"/>
        <v>31</v>
      </c>
      <c r="CT31" s="216">
        <f t="shared" ca="1" si="43"/>
        <v>0</v>
      </c>
      <c r="CU31" s="217">
        <f ca="1">INDEX(INDIRECT(CU$1),MATCH($E31,INDIRECT($BQ$2))) + (CS31*30)/[1]PATRÓN!$N$4 - CT31</f>
        <v>12.41095890410959</v>
      </c>
      <c r="CV31" s="217">
        <f ca="1">(CS31*6)/PATRÓN!$N$4</f>
        <v>0.50958904109589043</v>
      </c>
      <c r="CW31" s="216">
        <f t="shared" ca="1" si="44"/>
        <v>0</v>
      </c>
      <c r="CX31" s="219">
        <f t="shared" ca="1" si="45"/>
        <v>0</v>
      </c>
      <c r="CY31" s="230">
        <f t="shared" ca="1" si="46"/>
        <v>0</v>
      </c>
      <c r="CZ31" s="227">
        <f ca="1">(PATRÓN!$A$5*(CS31-CT31))/(PATRÓN!$N$4-30)*AM31</f>
        <v>151.99253731343285</v>
      </c>
      <c r="DA31" s="211">
        <f t="shared" ca="1" si="35"/>
        <v>9.5074626865671519</v>
      </c>
      <c r="DB31" s="211">
        <f t="shared" ca="1" si="47"/>
        <v>740.35074626865674</v>
      </c>
      <c r="DC31" s="212">
        <f t="shared" ca="1" si="36"/>
        <v>13.029253731343374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4"/>
        <v>N</v>
      </c>
      <c r="H32" s="148" t="str">
        <f t="shared" ca="1" si="54"/>
        <v>-</v>
      </c>
      <c r="I32" s="148" t="str">
        <f t="shared" ca="1" si="54"/>
        <v>-</v>
      </c>
      <c r="J32" s="148" t="str">
        <f t="shared" ca="1" si="54"/>
        <v>L</v>
      </c>
      <c r="K32" s="148" t="str">
        <f t="shared" ca="1" si="54"/>
        <v>L</v>
      </c>
      <c r="L32" s="148" t="str">
        <f t="shared" ca="1" si="54"/>
        <v>T</v>
      </c>
      <c r="M32" s="148" t="str">
        <f t="shared" ca="1" si="54"/>
        <v>T</v>
      </c>
      <c r="N32" s="148" t="str">
        <f t="shared" ca="1" si="54"/>
        <v>L</v>
      </c>
      <c r="O32" s="148" t="str">
        <f t="shared" ca="1" si="54"/>
        <v>T</v>
      </c>
      <c r="P32" s="148" t="str">
        <f t="shared" ca="1" si="54"/>
        <v>T</v>
      </c>
      <c r="Q32" s="148" t="str">
        <f t="shared" ca="1" si="54"/>
        <v>T</v>
      </c>
      <c r="R32" s="148" t="str">
        <f t="shared" ca="1" si="54"/>
        <v>N</v>
      </c>
      <c r="S32" s="148" t="str">
        <f t="shared" ca="1" si="54"/>
        <v>-</v>
      </c>
      <c r="T32" s="148" t="str">
        <f t="shared" ca="1" si="54"/>
        <v>L</v>
      </c>
      <c r="U32" s="148" t="str">
        <f t="shared" ca="1" si="54"/>
        <v>T</v>
      </c>
      <c r="V32" s="148" t="str">
        <f t="shared" ca="1" si="54"/>
        <v>T</v>
      </c>
      <c r="W32" s="148" t="str">
        <f t="shared" ca="1" si="52"/>
        <v>L</v>
      </c>
      <c r="X32" s="148" t="str">
        <f t="shared" ca="1" si="52"/>
        <v>L</v>
      </c>
      <c r="Y32" s="148" t="str">
        <f t="shared" ca="1" si="52"/>
        <v>T</v>
      </c>
      <c r="Z32" s="148" t="str">
        <f t="shared" ca="1" si="52"/>
        <v>T</v>
      </c>
      <c r="AA32" s="148" t="str">
        <f t="shared" ca="1" si="52"/>
        <v>T</v>
      </c>
      <c r="AB32" s="148" t="str">
        <f t="shared" ca="1" si="52"/>
        <v>T</v>
      </c>
      <c r="AC32" s="148" t="str">
        <f t="shared" ca="1" si="53"/>
        <v>L</v>
      </c>
      <c r="AD32" s="148" t="str">
        <f t="shared" ca="1" si="53"/>
        <v>N</v>
      </c>
      <c r="AE32" s="148" t="str">
        <f t="shared" ca="1" si="53"/>
        <v>N</v>
      </c>
      <c r="AF32" s="148" t="str">
        <f t="shared" ca="1" si="53"/>
        <v>-</v>
      </c>
      <c r="AG32" s="148" t="str">
        <f t="shared" ca="1" si="53"/>
        <v>-</v>
      </c>
      <c r="AH32" s="148" t="str">
        <f t="shared" ca="1" si="53"/>
        <v>L</v>
      </c>
      <c r="AI32" s="148" t="str">
        <f t="shared" ca="1" si="53"/>
        <v>T</v>
      </c>
      <c r="AJ32" s="148" t="str">
        <f t="shared" ca="1" si="53"/>
        <v>T</v>
      </c>
      <c r="AK32" s="148" t="str">
        <f t="shared" ca="1" si="53"/>
        <v>L</v>
      </c>
      <c r="AL32" s="130"/>
      <c r="AM32" s="111">
        <f>VLOOKUP($E32,Plantilla!D:F,3,FALSE)</f>
        <v>1</v>
      </c>
      <c r="AN32" s="140">
        <f t="shared" ca="1" si="50"/>
        <v>0</v>
      </c>
      <c r="AO32" s="133">
        <f t="shared" ca="1" si="50"/>
        <v>13</v>
      </c>
      <c r="AP32" s="132">
        <f t="shared" ca="1" si="50"/>
        <v>4</v>
      </c>
      <c r="AQ32" s="133">
        <f t="shared" ca="1" si="50"/>
        <v>0</v>
      </c>
      <c r="AR32" s="132">
        <f t="shared" ca="1" si="50"/>
        <v>0</v>
      </c>
      <c r="AS32" s="133">
        <f t="shared" ca="1" si="50"/>
        <v>0</v>
      </c>
      <c r="AT32" s="132">
        <f t="shared" ca="1" si="50"/>
        <v>0</v>
      </c>
      <c r="AU32" s="133">
        <f t="shared" ca="1" si="50"/>
        <v>0</v>
      </c>
      <c r="AV32" s="132">
        <f t="shared" ca="1" si="50"/>
        <v>0</v>
      </c>
      <c r="AW32" s="133">
        <f t="shared" ca="1" si="50"/>
        <v>0</v>
      </c>
      <c r="AX32" s="132">
        <f t="shared" ca="1" si="50"/>
        <v>0</v>
      </c>
      <c r="AY32" s="133">
        <f t="shared" ca="1" si="50"/>
        <v>0</v>
      </c>
      <c r="AZ32" s="132">
        <f t="shared" ca="1" si="50"/>
        <v>0</v>
      </c>
      <c r="BA32" s="133">
        <f t="shared" ca="1" si="50"/>
        <v>0</v>
      </c>
      <c r="BB32" s="132">
        <f t="shared" ca="1" si="50"/>
        <v>0</v>
      </c>
      <c r="BC32" s="133">
        <f t="shared" ca="1" si="50"/>
        <v>0</v>
      </c>
      <c r="BD32" s="132">
        <f t="shared" ca="1" si="51"/>
        <v>0</v>
      </c>
      <c r="BE32" s="133">
        <f t="shared" ca="1" si="51"/>
        <v>0</v>
      </c>
      <c r="BF32" s="132">
        <f t="shared" ca="1" si="51"/>
        <v>0</v>
      </c>
      <c r="BG32" s="133">
        <f t="shared" ca="1" si="51"/>
        <v>0</v>
      </c>
      <c r="BH32" s="132">
        <f t="shared" ca="1" si="51"/>
        <v>0</v>
      </c>
      <c r="BI32" s="133">
        <f t="shared" ca="1" si="51"/>
        <v>0</v>
      </c>
      <c r="BJ32" s="132">
        <f t="shared" ca="1" si="51"/>
        <v>0</v>
      </c>
      <c r="BK32" s="110">
        <f t="shared" ca="1" si="38"/>
        <v>4</v>
      </c>
      <c r="BL32" s="110">
        <f t="shared" ca="1" si="39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0"/>
        <v>50.8</v>
      </c>
      <c r="BP32" s="195">
        <f t="shared" ca="1" si="41"/>
        <v>141.80000000000001</v>
      </c>
      <c r="BQ32" s="149">
        <f t="shared" ca="1" si="8"/>
        <v>0</v>
      </c>
      <c r="BR32" s="137">
        <f t="shared" ca="1" si="9"/>
        <v>68</v>
      </c>
      <c r="BS32" s="136">
        <f t="shared" ca="1" si="10"/>
        <v>19</v>
      </c>
      <c r="BT32" s="137">
        <f t="shared" ca="1" si="11"/>
        <v>0</v>
      </c>
      <c r="BU32" s="136">
        <f t="shared" ca="1" si="12"/>
        <v>0</v>
      </c>
      <c r="BV32" s="137">
        <f t="shared" ca="1" si="13"/>
        <v>0</v>
      </c>
      <c r="BW32" s="136">
        <f t="shared" ca="1" si="14"/>
        <v>0</v>
      </c>
      <c r="BX32" s="137">
        <f t="shared" ca="1" si="15"/>
        <v>0</v>
      </c>
      <c r="BY32" s="136">
        <f t="shared" ca="1" si="16"/>
        <v>0</v>
      </c>
      <c r="BZ32" s="137">
        <f t="shared" ca="1" si="17"/>
        <v>0</v>
      </c>
      <c r="CA32" s="136">
        <f t="shared" ca="1" si="18"/>
        <v>0</v>
      </c>
      <c r="CB32" s="137">
        <f t="shared" ca="1" si="19"/>
        <v>0</v>
      </c>
      <c r="CC32" s="136">
        <f t="shared" ca="1" si="20"/>
        <v>0</v>
      </c>
      <c r="CD32" s="137">
        <f t="shared" ca="1" si="21"/>
        <v>0</v>
      </c>
      <c r="CE32" s="136">
        <f t="shared" ca="1" si="22"/>
        <v>0</v>
      </c>
      <c r="CF32" s="137">
        <f t="shared" ca="1" si="23"/>
        <v>0</v>
      </c>
      <c r="CG32" s="136">
        <f t="shared" ca="1" si="24"/>
        <v>0</v>
      </c>
      <c r="CH32" s="137">
        <f t="shared" ca="1" si="25"/>
        <v>0</v>
      </c>
      <c r="CI32" s="136">
        <f t="shared" ca="1" si="26"/>
        <v>0</v>
      </c>
      <c r="CJ32" s="137">
        <f t="shared" ca="1" si="27"/>
        <v>0</v>
      </c>
      <c r="CK32" s="136">
        <f t="shared" ca="1" si="28"/>
        <v>0</v>
      </c>
      <c r="CL32" s="137">
        <f t="shared" ca="1" si="29"/>
        <v>0</v>
      </c>
      <c r="CM32" s="136">
        <f t="shared" ca="1" si="30"/>
        <v>0</v>
      </c>
      <c r="CN32" s="110">
        <f t="shared" ca="1" si="42"/>
        <v>21</v>
      </c>
      <c r="CO32" s="110">
        <f t="shared" ca="1" si="31"/>
        <v>476</v>
      </c>
      <c r="CP32" s="110">
        <f t="shared" ca="1" si="32"/>
        <v>190</v>
      </c>
      <c r="CQ32" s="198">
        <f t="shared" ca="1" si="33"/>
        <v>241.29999999999995</v>
      </c>
      <c r="CR32" s="199">
        <f t="shared" ca="1" si="34"/>
        <v>717.3</v>
      </c>
      <c r="CS32" s="215">
        <f t="shared" ca="1" si="48"/>
        <v>31</v>
      </c>
      <c r="CT32" s="216">
        <f t="shared" ca="1" si="43"/>
        <v>0</v>
      </c>
      <c r="CU32" s="217">
        <f ca="1">INDEX(INDIRECT(CU$1),MATCH($E32,INDIRECT($BQ$2))) + (CS32*30)/[1]PATRÓN!$N$4 - CT32</f>
        <v>12.41095890410959</v>
      </c>
      <c r="CV32" s="217">
        <f ca="1">(CS32*6)/PATRÓN!$N$4</f>
        <v>0.50958904109589043</v>
      </c>
      <c r="CW32" s="216">
        <f t="shared" ca="1" si="44"/>
        <v>0</v>
      </c>
      <c r="CX32" s="219">
        <f t="shared" ca="1" si="45"/>
        <v>0</v>
      </c>
      <c r="CY32" s="230">
        <f t="shared" ca="1" si="46"/>
        <v>0</v>
      </c>
      <c r="CZ32" s="227">
        <f ca="1">(PATRÓN!$A$5*(CS32-CT32))/(PATRÓN!$N$4-30)*AM32</f>
        <v>151.99253731343285</v>
      </c>
      <c r="DA32" s="211">
        <f t="shared" ca="1" si="35"/>
        <v>-10.192537313432837</v>
      </c>
      <c r="DB32" s="211">
        <f t="shared" ca="1" si="47"/>
        <v>740.35074626865674</v>
      </c>
      <c r="DC32" s="212">
        <f t="shared" ca="1" si="36"/>
        <v>-23.050746268656781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148" t="str">
        <f t="shared" ca="1" si="54"/>
        <v>L</v>
      </c>
      <c r="H33" s="148" t="s">
        <v>4</v>
      </c>
      <c r="I33" s="148" t="s">
        <v>69</v>
      </c>
      <c r="J33" s="148" t="s">
        <v>69</v>
      </c>
      <c r="K33" s="148" t="str">
        <f t="shared" ca="1" si="54"/>
        <v>N</v>
      </c>
      <c r="L33" s="148" t="str">
        <f t="shared" ca="1" si="54"/>
        <v>-</v>
      </c>
      <c r="M33" s="148" t="str">
        <f t="shared" ca="1" si="54"/>
        <v>L</v>
      </c>
      <c r="N33" s="148" t="s">
        <v>4</v>
      </c>
      <c r="O33" s="148" t="s">
        <v>4</v>
      </c>
      <c r="P33" s="148" t="str">
        <f t="shared" ca="1" si="54"/>
        <v>L</v>
      </c>
      <c r="Q33" s="148" t="str">
        <f t="shared" ca="1" si="54"/>
        <v>L</v>
      </c>
      <c r="R33" s="148" t="s">
        <v>69</v>
      </c>
      <c r="S33" s="148" t="s">
        <v>69</v>
      </c>
      <c r="T33" s="148" t="s">
        <v>69</v>
      </c>
      <c r="U33" s="148" t="s">
        <v>4</v>
      </c>
      <c r="V33" s="148" t="str">
        <f t="shared" ca="1" si="54"/>
        <v>L</v>
      </c>
      <c r="W33" s="148" t="s">
        <v>4</v>
      </c>
      <c r="X33" s="148" t="str">
        <f t="shared" ca="1" si="52"/>
        <v>N</v>
      </c>
      <c r="Y33" s="148" t="str">
        <f t="shared" ca="1" si="52"/>
        <v>-</v>
      </c>
      <c r="Z33" s="148" t="s">
        <v>4</v>
      </c>
      <c r="AA33" s="148" t="str">
        <f t="shared" ca="1" si="52"/>
        <v>L</v>
      </c>
      <c r="AB33" s="148" t="s">
        <v>4</v>
      </c>
      <c r="AC33" s="148" t="s">
        <v>4</v>
      </c>
      <c r="AD33" s="148" t="str">
        <f t="shared" ca="1" si="53"/>
        <v>L</v>
      </c>
      <c r="AE33" s="148" t="str">
        <f t="shared" ca="1" si="53"/>
        <v>L</v>
      </c>
      <c r="AF33" s="148" t="s">
        <v>69</v>
      </c>
      <c r="AG33" s="148" t="str">
        <f t="shared" ca="1" si="53"/>
        <v>N</v>
      </c>
      <c r="AH33" s="148" t="str">
        <f t="shared" ca="1" si="53"/>
        <v>-</v>
      </c>
      <c r="AI33" s="148" t="str">
        <f t="shared" ca="1" si="53"/>
        <v>L</v>
      </c>
      <c r="AJ33" s="338" t="s">
        <v>4</v>
      </c>
      <c r="AK33" s="148" t="s">
        <v>69</v>
      </c>
      <c r="AL33" s="130"/>
      <c r="AM33" s="111">
        <f>VLOOKUP($E33,Plantilla!D:F,3,FALSE)</f>
        <v>1</v>
      </c>
      <c r="AN33" s="140">
        <f t="shared" ca="1" si="50"/>
        <v>0</v>
      </c>
      <c r="AO33" s="133">
        <f t="shared" ca="1" si="50"/>
        <v>0</v>
      </c>
      <c r="AP33" s="132">
        <f t="shared" ca="1" si="50"/>
        <v>3</v>
      </c>
      <c r="AQ33" s="133">
        <f t="shared" ca="1" si="50"/>
        <v>0</v>
      </c>
      <c r="AR33" s="132">
        <f t="shared" ca="1" si="50"/>
        <v>0</v>
      </c>
      <c r="AS33" s="133">
        <f t="shared" ca="1" si="50"/>
        <v>0</v>
      </c>
      <c r="AT33" s="132">
        <f t="shared" ca="1" si="50"/>
        <v>0</v>
      </c>
      <c r="AU33" s="133">
        <f t="shared" ca="1" si="50"/>
        <v>0</v>
      </c>
      <c r="AV33" s="132">
        <f t="shared" ca="1" si="50"/>
        <v>7</v>
      </c>
      <c r="AW33" s="133">
        <f t="shared" ca="1" si="50"/>
        <v>0</v>
      </c>
      <c r="AX33" s="132">
        <f t="shared" ca="1" si="50"/>
        <v>0</v>
      </c>
      <c r="AY33" s="133">
        <f t="shared" ca="1" si="50"/>
        <v>0</v>
      </c>
      <c r="AZ33" s="132">
        <f t="shared" ca="1" si="50"/>
        <v>0</v>
      </c>
      <c r="BA33" s="133">
        <f t="shared" ca="1" si="50"/>
        <v>0</v>
      </c>
      <c r="BB33" s="132">
        <f t="shared" ca="1" si="50"/>
        <v>0</v>
      </c>
      <c r="BC33" s="133">
        <f t="shared" ca="1" si="50"/>
        <v>0</v>
      </c>
      <c r="BD33" s="132">
        <f t="shared" ca="1" si="51"/>
        <v>0</v>
      </c>
      <c r="BE33" s="133">
        <f t="shared" ca="1" si="51"/>
        <v>0</v>
      </c>
      <c r="BF33" s="132">
        <f t="shared" ca="1" si="51"/>
        <v>0</v>
      </c>
      <c r="BG33" s="133">
        <f t="shared" ca="1" si="51"/>
        <v>0</v>
      </c>
      <c r="BH33" s="132">
        <f t="shared" ca="1" si="51"/>
        <v>0</v>
      </c>
      <c r="BI33" s="133">
        <f t="shared" ca="1" si="51"/>
        <v>0</v>
      </c>
      <c r="BJ33" s="132">
        <f t="shared" ca="1" si="51"/>
        <v>0</v>
      </c>
      <c r="BK33" s="110">
        <f t="shared" ca="1" si="38"/>
        <v>3</v>
      </c>
      <c r="BL33" s="110">
        <f t="shared" ca="1" si="39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49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0"/>
        <v>38.1</v>
      </c>
      <c r="BP33" s="195">
        <f t="shared" ca="1" si="41"/>
        <v>87.1</v>
      </c>
      <c r="BQ33" s="149">
        <f t="shared" ca="1" si="8"/>
        <v>0</v>
      </c>
      <c r="BR33" s="137">
        <f t="shared" ca="1" si="9"/>
        <v>0</v>
      </c>
      <c r="BS33" s="136">
        <f t="shared" ca="1" si="10"/>
        <v>17</v>
      </c>
      <c r="BT33" s="137">
        <f t="shared" ca="1" si="11"/>
        <v>0</v>
      </c>
      <c r="BU33" s="136">
        <f t="shared" ca="1" si="12"/>
        <v>0</v>
      </c>
      <c r="BV33" s="137">
        <f t="shared" ca="1" si="13"/>
        <v>0</v>
      </c>
      <c r="BW33" s="136">
        <f t="shared" ca="1" si="14"/>
        <v>0</v>
      </c>
      <c r="BX33" s="137">
        <f t="shared" ca="1" si="15"/>
        <v>0</v>
      </c>
      <c r="BY33" s="136">
        <f t="shared" ca="1" si="16"/>
        <v>34</v>
      </c>
      <c r="BZ33" s="137">
        <f t="shared" ca="1" si="17"/>
        <v>0</v>
      </c>
      <c r="CA33" s="136">
        <f t="shared" ca="1" si="18"/>
        <v>0</v>
      </c>
      <c r="CB33" s="137">
        <f t="shared" ca="1" si="19"/>
        <v>0</v>
      </c>
      <c r="CC33" s="136">
        <f t="shared" ca="1" si="20"/>
        <v>0</v>
      </c>
      <c r="CD33" s="137">
        <f t="shared" ca="1" si="21"/>
        <v>0</v>
      </c>
      <c r="CE33" s="136">
        <f t="shared" ca="1" si="22"/>
        <v>0</v>
      </c>
      <c r="CF33" s="137">
        <f t="shared" ca="1" si="23"/>
        <v>0</v>
      </c>
      <c r="CG33" s="136">
        <f t="shared" ca="1" si="24"/>
        <v>2</v>
      </c>
      <c r="CH33" s="137">
        <f t="shared" ca="1" si="25"/>
        <v>0</v>
      </c>
      <c r="CI33" s="136">
        <f t="shared" ca="1" si="26"/>
        <v>0</v>
      </c>
      <c r="CJ33" s="137">
        <f t="shared" ca="1" si="27"/>
        <v>0</v>
      </c>
      <c r="CK33" s="136">
        <f t="shared" ca="1" si="28"/>
        <v>0</v>
      </c>
      <c r="CL33" s="137">
        <f t="shared" ca="1" si="29"/>
        <v>0</v>
      </c>
      <c r="CM33" s="136">
        <f t="shared" ca="1" si="30"/>
        <v>0</v>
      </c>
      <c r="CN33" s="110">
        <f t="shared" ca="1" si="42"/>
        <v>17</v>
      </c>
      <c r="CO33" s="110">
        <f t="shared" ca="1" si="31"/>
        <v>253</v>
      </c>
      <c r="CP33" s="110">
        <f t="shared" ca="1" si="32"/>
        <v>170</v>
      </c>
      <c r="CQ33" s="198">
        <f t="shared" ca="1" si="33"/>
        <v>215.89999999999998</v>
      </c>
      <c r="CR33" s="199">
        <f t="shared" ca="1" si="34"/>
        <v>468.9</v>
      </c>
      <c r="CS33" s="215">
        <f t="shared" ca="1" si="48"/>
        <v>31</v>
      </c>
      <c r="CT33" s="216">
        <f t="shared" ca="1" si="43"/>
        <v>0</v>
      </c>
      <c r="CU33" s="217">
        <f ca="1">INDEX(INDIRECT(CU$1),MATCH($E33,INDIRECT($BQ$2))) + (CS33*30)/[1]PATRÓN!$N$4 - CT33</f>
        <v>12.41095890410959</v>
      </c>
      <c r="CV33" s="217">
        <f ca="1">(CS33*6)/PATRÓN!$N$4</f>
        <v>0.50958904109589043</v>
      </c>
      <c r="CW33" s="216">
        <f t="shared" ca="1" si="44"/>
        <v>0</v>
      </c>
      <c r="CX33" s="219">
        <f t="shared" ca="1" si="45"/>
        <v>0</v>
      </c>
      <c r="CY33" s="230">
        <f t="shared" ca="1" si="46"/>
        <v>0</v>
      </c>
      <c r="CZ33" s="227">
        <f ca="1">(PATRÓN!$A$5*(CS33-CT33))/(PATRÓN!$N$4-30)*AM33</f>
        <v>151.99253731343285</v>
      </c>
      <c r="DA33" s="211">
        <f t="shared" ca="1" si="35"/>
        <v>-64.892537313432854</v>
      </c>
      <c r="DB33" s="211">
        <f t="shared" ca="1" si="47"/>
        <v>740.35074626865674</v>
      </c>
      <c r="DC33" s="212">
        <f t="shared" ca="1" si="36"/>
        <v>-271.45074626865676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50" t="str">
        <f>VLOOKUP(E34,Plantilla!D:E,2,FALSE)</f>
        <v>Jessica Rubina Vilchez (ECH) (50%)</v>
      </c>
      <c r="G34" s="148" t="s">
        <v>4</v>
      </c>
      <c r="H34" s="148" t="s">
        <v>4</v>
      </c>
      <c r="I34" s="148" t="str">
        <f t="shared" ca="1" si="54"/>
        <v>L</v>
      </c>
      <c r="J34" s="148" t="str">
        <f t="shared" ca="1" si="54"/>
        <v>L</v>
      </c>
      <c r="K34" s="148" t="s">
        <v>4</v>
      </c>
      <c r="L34" s="148" t="s">
        <v>4</v>
      </c>
      <c r="M34" s="148" t="s">
        <v>69</v>
      </c>
      <c r="N34" s="148" t="s">
        <v>4</v>
      </c>
      <c r="O34" s="148" t="str">
        <f t="shared" ca="1" si="54"/>
        <v>L</v>
      </c>
      <c r="P34" s="148" t="str">
        <f t="shared" ca="1" si="54"/>
        <v>N</v>
      </c>
      <c r="Q34" s="148" t="str">
        <f t="shared" ca="1" si="54"/>
        <v>N</v>
      </c>
      <c r="R34" s="148" t="str">
        <f t="shared" ca="1" si="54"/>
        <v>-</v>
      </c>
      <c r="S34" s="148" t="str">
        <f t="shared" ca="1" si="54"/>
        <v>-</v>
      </c>
      <c r="T34" s="148" t="str">
        <f t="shared" ca="1" si="54"/>
        <v>L</v>
      </c>
      <c r="U34" s="148" t="s">
        <v>4</v>
      </c>
      <c r="V34" s="148" t="s">
        <v>4</v>
      </c>
      <c r="W34" s="148" t="str">
        <f t="shared" ref="W34:AJ34" ca="1" si="56">IF($B34&lt;&gt;0,INDIRECT(ADDRESS($B34+6,10+W$2,1,FALSE,"PATRÓN"),FALSE),"")</f>
        <v>L</v>
      </c>
      <c r="X34" s="148" t="str">
        <f t="shared" ca="1" si="56"/>
        <v>L</v>
      </c>
      <c r="Y34" s="148" t="s">
        <v>4</v>
      </c>
      <c r="Z34" s="148" t="str">
        <f t="shared" ca="1" si="56"/>
        <v>N</v>
      </c>
      <c r="AA34" s="148" t="str">
        <f t="shared" ca="1" si="56"/>
        <v>-</v>
      </c>
      <c r="AB34" s="148" t="str">
        <f t="shared" ca="1" si="56"/>
        <v>L</v>
      </c>
      <c r="AC34" s="148" t="s">
        <v>69</v>
      </c>
      <c r="AD34" s="148" t="s">
        <v>69</v>
      </c>
      <c r="AE34" s="148" t="s">
        <v>69</v>
      </c>
      <c r="AF34" s="148" t="str">
        <f t="shared" ca="1" si="56"/>
        <v>L</v>
      </c>
      <c r="AG34" s="148" t="s">
        <v>4</v>
      </c>
      <c r="AH34" s="148" t="s">
        <v>4</v>
      </c>
      <c r="AI34" s="148" t="s">
        <v>4</v>
      </c>
      <c r="AJ34" s="148" t="str">
        <f t="shared" ca="1" si="56"/>
        <v>N</v>
      </c>
      <c r="AK34" s="148" t="str">
        <f t="shared" ca="1" si="53"/>
        <v>-</v>
      </c>
      <c r="AL34" s="130"/>
      <c r="AM34" s="111">
        <f>VLOOKUP($E34,Plantilla!D:F,3,FALSE)</f>
        <v>1</v>
      </c>
      <c r="AN34" s="140">
        <f t="shared" ca="1" si="50"/>
        <v>0</v>
      </c>
      <c r="AO34" s="133">
        <f t="shared" ca="1" si="50"/>
        <v>0</v>
      </c>
      <c r="AP34" s="132">
        <f t="shared" ca="1" si="50"/>
        <v>4</v>
      </c>
      <c r="AQ34" s="133">
        <f t="shared" ca="1" si="50"/>
        <v>0</v>
      </c>
      <c r="AR34" s="132">
        <f t="shared" ca="1" si="50"/>
        <v>0</v>
      </c>
      <c r="AS34" s="133">
        <f t="shared" ca="1" si="50"/>
        <v>0</v>
      </c>
      <c r="AT34" s="132">
        <f t="shared" ca="1" si="50"/>
        <v>0</v>
      </c>
      <c r="AU34" s="133">
        <f t="shared" ca="1" si="50"/>
        <v>0</v>
      </c>
      <c r="AV34" s="132">
        <f t="shared" ca="1" si="50"/>
        <v>4</v>
      </c>
      <c r="AW34" s="133">
        <f t="shared" ca="1" si="50"/>
        <v>0</v>
      </c>
      <c r="AX34" s="132">
        <f t="shared" ca="1" si="50"/>
        <v>0</v>
      </c>
      <c r="AY34" s="133">
        <f t="shared" ca="1" si="50"/>
        <v>0</v>
      </c>
      <c r="AZ34" s="132">
        <f t="shared" ca="1" si="50"/>
        <v>0</v>
      </c>
      <c r="BA34" s="133">
        <f t="shared" ca="1" si="50"/>
        <v>0</v>
      </c>
      <c r="BB34" s="132">
        <f t="shared" ca="1" si="50"/>
        <v>0</v>
      </c>
      <c r="BC34" s="133">
        <f t="shared" ca="1" si="50"/>
        <v>0</v>
      </c>
      <c r="BD34" s="132">
        <f t="shared" ca="1" si="51"/>
        <v>0</v>
      </c>
      <c r="BE34" s="133">
        <f t="shared" ca="1" si="51"/>
        <v>0</v>
      </c>
      <c r="BF34" s="132">
        <f t="shared" ca="1" si="51"/>
        <v>0</v>
      </c>
      <c r="BG34" s="133">
        <f t="shared" ca="1" si="51"/>
        <v>0</v>
      </c>
      <c r="BH34" s="132">
        <f t="shared" ca="1" si="51"/>
        <v>0</v>
      </c>
      <c r="BI34" s="133">
        <f t="shared" ca="1" si="51"/>
        <v>0</v>
      </c>
      <c r="BJ34" s="132">
        <f t="shared" ca="1" si="51"/>
        <v>0</v>
      </c>
      <c r="BK34" s="110">
        <f t="shared" ca="1" si="38"/>
        <v>4</v>
      </c>
      <c r="BL34" s="110">
        <f t="shared" ca="1" si="39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0"/>
        <v>50.8</v>
      </c>
      <c r="BP34" s="195">
        <f t="shared" ca="1" si="41"/>
        <v>78.8</v>
      </c>
      <c r="BQ34" s="149">
        <f t="shared" ca="1" si="8"/>
        <v>0</v>
      </c>
      <c r="BR34" s="137">
        <f t="shared" ca="1" si="9"/>
        <v>0</v>
      </c>
      <c r="BS34" s="136">
        <f t="shared" ca="1" si="10"/>
        <v>18</v>
      </c>
      <c r="BT34" s="137">
        <f t="shared" ca="1" si="11"/>
        <v>0</v>
      </c>
      <c r="BU34" s="136">
        <f t="shared" ca="1" si="12"/>
        <v>0</v>
      </c>
      <c r="BV34" s="137">
        <f t="shared" ca="1" si="13"/>
        <v>0</v>
      </c>
      <c r="BW34" s="136">
        <f t="shared" ca="1" si="14"/>
        <v>0</v>
      </c>
      <c r="BX34" s="137">
        <f t="shared" ca="1" si="15"/>
        <v>1</v>
      </c>
      <c r="BY34" s="136">
        <f t="shared" ca="1" si="16"/>
        <v>20</v>
      </c>
      <c r="BZ34" s="137">
        <f t="shared" ca="1" si="17"/>
        <v>0</v>
      </c>
      <c r="CA34" s="136">
        <f t="shared" ca="1" si="18"/>
        <v>0</v>
      </c>
      <c r="CB34" s="137">
        <f t="shared" ca="1" si="19"/>
        <v>0</v>
      </c>
      <c r="CC34" s="136">
        <f t="shared" ca="1" si="20"/>
        <v>0</v>
      </c>
      <c r="CD34" s="137">
        <f t="shared" ca="1" si="21"/>
        <v>5</v>
      </c>
      <c r="CE34" s="136">
        <f t="shared" ca="1" si="22"/>
        <v>0</v>
      </c>
      <c r="CF34" s="137">
        <f t="shared" ca="1" si="23"/>
        <v>0</v>
      </c>
      <c r="CG34" s="136">
        <f t="shared" ca="1" si="24"/>
        <v>0</v>
      </c>
      <c r="CH34" s="137">
        <f t="shared" ca="1" si="25"/>
        <v>0</v>
      </c>
      <c r="CI34" s="136">
        <f t="shared" ca="1" si="26"/>
        <v>0</v>
      </c>
      <c r="CJ34" s="137">
        <f t="shared" ca="1" si="27"/>
        <v>0</v>
      </c>
      <c r="CK34" s="136">
        <f t="shared" ca="1" si="28"/>
        <v>0</v>
      </c>
      <c r="CL34" s="137">
        <f t="shared" ca="1" si="29"/>
        <v>0</v>
      </c>
      <c r="CM34" s="136">
        <f t="shared" ca="1" si="30"/>
        <v>0</v>
      </c>
      <c r="CN34" s="110">
        <f t="shared" ca="1" si="42"/>
        <v>19</v>
      </c>
      <c r="CO34" s="110">
        <f t="shared" ca="1" si="31"/>
        <v>171.9</v>
      </c>
      <c r="CP34" s="110">
        <f t="shared" ca="1" si="32"/>
        <v>180</v>
      </c>
      <c r="CQ34" s="198">
        <f t="shared" ca="1" si="33"/>
        <v>228.60000000000002</v>
      </c>
      <c r="CR34" s="199">
        <f t="shared" ca="1" si="34"/>
        <v>400.5</v>
      </c>
      <c r="CS34" s="215">
        <f t="shared" ca="1" si="48"/>
        <v>31</v>
      </c>
      <c r="CT34" s="216">
        <f t="shared" ca="1" si="43"/>
        <v>0</v>
      </c>
      <c r="CU34" s="217">
        <f ca="1">INDEX(INDIRECT(CU$1),MATCH($E34,INDIRECT($BQ$2))) + (CS34*30)/[1]PATRÓN!$N$4 - CT34</f>
        <v>12.41095890410959</v>
      </c>
      <c r="CV34" s="217">
        <f ca="1">(CS34*6)/PATRÓN!$N$4</f>
        <v>0.50958904109589043</v>
      </c>
      <c r="CW34" s="216">
        <f t="shared" ca="1" si="44"/>
        <v>0</v>
      </c>
      <c r="CX34" s="219">
        <f t="shared" ca="1" si="45"/>
        <v>0</v>
      </c>
      <c r="CY34" s="230">
        <f t="shared" ca="1" si="46"/>
        <v>0</v>
      </c>
      <c r="CZ34" s="227">
        <f ca="1">(PATRÓN!$A$5*(CS34-CT34))/(PATRÓN!$N$4-30)*AM34</f>
        <v>151.99253731343285</v>
      </c>
      <c r="DA34" s="211">
        <f t="shared" ca="1" si="35"/>
        <v>-73.192537313432851</v>
      </c>
      <c r="DB34" s="211">
        <f t="shared" ca="1" si="47"/>
        <v>740.35074626865674</v>
      </c>
      <c r="DC34" s="212">
        <f t="shared" ca="1" si="36"/>
        <v>-339.85074626865674</v>
      </c>
    </row>
    <row r="35" spans="1:107" ht="33.75" customHeight="1" thickBot="1" x14ac:dyDescent="0.35">
      <c r="A35" s="61"/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222</v>
      </c>
      <c r="G35" s="148" t="str">
        <f t="shared" ca="1" si="54"/>
        <v>T</v>
      </c>
      <c r="H35" s="148" t="str">
        <f t="shared" ca="1" si="54"/>
        <v>L</v>
      </c>
      <c r="I35" s="148" t="s">
        <v>31</v>
      </c>
      <c r="J35" s="148" t="s">
        <v>31</v>
      </c>
      <c r="K35" s="148" t="s">
        <v>31</v>
      </c>
      <c r="L35" s="148" t="s">
        <v>31</v>
      </c>
      <c r="M35" s="148" t="str">
        <f t="shared" ca="1" si="54"/>
        <v>L</v>
      </c>
      <c r="N35" s="148" t="str">
        <f t="shared" ca="1" si="54"/>
        <v>T</v>
      </c>
      <c r="O35" s="148" t="str">
        <f t="shared" ca="1" si="54"/>
        <v>T</v>
      </c>
      <c r="P35" s="148" t="str">
        <f t="shared" ca="1" si="54"/>
        <v>L</v>
      </c>
      <c r="Q35" s="148" t="str">
        <f t="shared" ca="1" si="54"/>
        <v>L</v>
      </c>
      <c r="R35" s="148" t="str">
        <f t="shared" ca="1" si="54"/>
        <v>T</v>
      </c>
      <c r="S35" s="148" t="s">
        <v>31</v>
      </c>
      <c r="T35" s="148" t="s">
        <v>31</v>
      </c>
      <c r="U35" s="148" t="str">
        <f t="shared" ca="1" si="54"/>
        <v>L</v>
      </c>
      <c r="V35" s="148" t="str">
        <f t="shared" ca="1" si="54"/>
        <v>T</v>
      </c>
      <c r="W35" s="148" t="str">
        <f t="shared" ca="1" si="52"/>
        <v>T</v>
      </c>
      <c r="X35" s="148" t="str">
        <f t="shared" ca="1" si="52"/>
        <v>T</v>
      </c>
      <c r="Y35" s="148" t="str">
        <f t="shared" ca="1" si="52"/>
        <v>L</v>
      </c>
      <c r="Z35" s="148" t="str">
        <f t="shared" ca="1" si="52"/>
        <v>T</v>
      </c>
      <c r="AA35" s="148" t="str">
        <f t="shared" ca="1" si="52"/>
        <v>T</v>
      </c>
      <c r="AB35" s="148" t="str">
        <f t="shared" ca="1" si="52"/>
        <v>T</v>
      </c>
      <c r="AC35" s="148" t="s">
        <v>31</v>
      </c>
      <c r="AD35" s="148" t="s">
        <v>4</v>
      </c>
      <c r="AE35" s="148" t="str">
        <f t="shared" ca="1" si="53"/>
        <v>L</v>
      </c>
      <c r="AF35" s="148" t="str">
        <f t="shared" ca="1" si="53"/>
        <v>T</v>
      </c>
      <c r="AG35" s="148" t="str">
        <f t="shared" ca="1" si="53"/>
        <v>T</v>
      </c>
      <c r="AH35" s="148" t="str">
        <f t="shared" ca="1" si="53"/>
        <v>T</v>
      </c>
      <c r="AI35" s="148" t="str">
        <f t="shared" ca="1" si="53"/>
        <v>T</v>
      </c>
      <c r="AJ35" s="148" t="str">
        <f t="shared" ca="1" si="53"/>
        <v>L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ref="AN35:BC35" ca="1" si="57">COUNTIF($G35:$AK35,CONCATENATE("*;",TEXT(CELL("contenido",AN$5),"00"))) +COUNTIF($G35:$AK35,CONCATENATE("*;",TEXT(CELL("contenido",AN$5),"00"),";*")) +COUNTIF($G35:$AK35,CONCATENATE(";*",TEXT(CELL("contenido",AN$5),"00"))) +COUNTIF($G35:$AK35,TEXT(CELL("contenido",AN$5),"00"))</f>
        <v>0</v>
      </c>
      <c r="AO35" s="133">
        <f t="shared" ca="1" si="57"/>
        <v>22</v>
      </c>
      <c r="AP35" s="132">
        <f t="shared" ca="1" si="57"/>
        <v>0</v>
      </c>
      <c r="AQ35" s="133">
        <f t="shared" ca="1" si="57"/>
        <v>0</v>
      </c>
      <c r="AR35" s="132">
        <f t="shared" ca="1" si="57"/>
        <v>0</v>
      </c>
      <c r="AS35" s="133">
        <f t="shared" ca="1" si="57"/>
        <v>0</v>
      </c>
      <c r="AT35" s="132">
        <f t="shared" ca="1" si="57"/>
        <v>0</v>
      </c>
      <c r="AU35" s="133">
        <f t="shared" ca="1" si="57"/>
        <v>0</v>
      </c>
      <c r="AV35" s="132">
        <f t="shared" ca="1" si="57"/>
        <v>0</v>
      </c>
      <c r="AW35" s="133">
        <f t="shared" ca="1" si="57"/>
        <v>0</v>
      </c>
      <c r="AX35" s="132">
        <f t="shared" ca="1" si="57"/>
        <v>0</v>
      </c>
      <c r="AY35" s="133">
        <f t="shared" ca="1" si="57"/>
        <v>0</v>
      </c>
      <c r="AZ35" s="132">
        <f t="shared" ca="1" si="57"/>
        <v>0</v>
      </c>
      <c r="BA35" s="133">
        <f t="shared" ca="1" si="57"/>
        <v>0</v>
      </c>
      <c r="BB35" s="132">
        <f t="shared" ca="1" si="57"/>
        <v>0</v>
      </c>
      <c r="BC35" s="133">
        <f t="shared" ca="1" si="57"/>
        <v>0</v>
      </c>
      <c r="BD35" s="132">
        <f t="shared" ca="1" si="51"/>
        <v>0</v>
      </c>
      <c r="BE35" s="133">
        <f t="shared" ca="1" si="51"/>
        <v>0</v>
      </c>
      <c r="BF35" s="132">
        <f t="shared" ca="1" si="51"/>
        <v>0</v>
      </c>
      <c r="BG35" s="133">
        <f t="shared" ca="1" si="51"/>
        <v>0</v>
      </c>
      <c r="BH35" s="132">
        <f t="shared" ca="1" si="51"/>
        <v>0</v>
      </c>
      <c r="BI35" s="133">
        <f t="shared" ca="1" si="51"/>
        <v>0</v>
      </c>
      <c r="BJ35" s="132">
        <f t="shared" ca="1" si="51"/>
        <v>0</v>
      </c>
      <c r="BK35" s="110">
        <f t="shared" ref="BK35" ca="1" si="58">COUNTIF($G35:$AK35,"*N*")-BL35</f>
        <v>0</v>
      </c>
      <c r="BL35" s="110">
        <f t="shared" ref="BL35" ca="1" si="59">MEDIAN(CN35-42, 0, COUNTIF($G35:$AK35,"*N*"))</f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ref="BO35" ca="1" si="60">IF(BN35=0,                 0,                 BN35 * 1.27 * (BK35/(BK35+BL35)) + BN35 * 1.06 * (BL35/(BK35+BL35))        )</f>
        <v>0</v>
      </c>
      <c r="BP35" s="195">
        <f t="shared" ref="BP35" ca="1" si="61">BO35 + BM35 + AL35</f>
        <v>154</v>
      </c>
      <c r="BQ35" s="149">
        <f t="shared" ref="BQ35" ca="1" si="62">AN35+INDEX(INDIRECT(BQ$1),MATCH($E35,INDIRECT($BQ$2)))</f>
        <v>1</v>
      </c>
      <c r="BR35" s="137">
        <f t="shared" ref="BR35" ca="1" si="63">AO35+INDEX(INDIRECT(BR$1),MATCH($E35,INDIRECT($BQ$2)))</f>
        <v>47</v>
      </c>
      <c r="BS35" s="136">
        <f t="shared" ref="BS35" ca="1" si="64">AP35+INDEX(INDIRECT(BS$1),MATCH($E35,INDIRECT($BQ$2)))</f>
        <v>4</v>
      </c>
      <c r="BT35" s="137">
        <f t="shared" ref="BT35" ca="1" si="65">AQ35+INDEX(INDIRECT(BT$1),MATCH($E35,INDIRECT($BQ$2)))</f>
        <v>0</v>
      </c>
      <c r="BU35" s="136">
        <f t="shared" ref="BU35" ca="1" si="66">AR35+INDEX(INDIRECT(BU$1),MATCH($E35,INDIRECT($BQ$2)))</f>
        <v>0</v>
      </c>
      <c r="BV35" s="137">
        <f t="shared" ref="BV35" ca="1" si="67">AS35+INDEX(INDIRECT(BV$1),MATCH($E35,INDIRECT($BQ$2)))</f>
        <v>0</v>
      </c>
      <c r="BW35" s="136">
        <f t="shared" ref="BW35" ca="1" si="68">AT35+INDEX(INDIRECT(BW$1),MATCH($E35,INDIRECT($BQ$2)))</f>
        <v>0</v>
      </c>
      <c r="BX35" s="137">
        <f t="shared" ref="BX35" ca="1" si="69">AU35+INDEX(INDIRECT(BX$1),MATCH($E35,INDIRECT($BQ$2)))</f>
        <v>0</v>
      </c>
      <c r="BY35" s="136">
        <f t="shared" ref="BY35" ca="1" si="70">AV35+INDEX(INDIRECT(BY$1),MATCH($E35,INDIRECT($BQ$2)))</f>
        <v>0</v>
      </c>
      <c r="BZ35" s="137">
        <f t="shared" ref="BZ35" ca="1" si="71">AW35+INDEX(INDIRECT(BZ$1),MATCH($E35,INDIRECT($BQ$2)))</f>
        <v>0</v>
      </c>
      <c r="CA35" s="136">
        <f t="shared" ref="CA35" ca="1" si="72">AX35+INDEX(INDIRECT(CA$1),MATCH($E35,INDIRECT($BQ$2)))</f>
        <v>0</v>
      </c>
      <c r="CB35" s="137">
        <f t="shared" ref="CB35" ca="1" si="73">AY35+INDEX(INDIRECT(CB$1),MATCH($E35,INDIRECT($BQ$2)))</f>
        <v>0</v>
      </c>
      <c r="CC35" s="136">
        <f t="shared" ref="CC35" ca="1" si="74">AZ35+INDEX(INDIRECT(CC$1),MATCH($E35,INDIRECT($BQ$2)))</f>
        <v>0</v>
      </c>
      <c r="CD35" s="137">
        <f t="shared" ref="CD35" ca="1" si="75">BA35+INDEX(INDIRECT(CD$1),MATCH($E35,INDIRECT($BQ$2)))</f>
        <v>56</v>
      </c>
      <c r="CE35" s="136">
        <f t="shared" ref="CE35" ca="1" si="76">BB35+INDEX(INDIRECT(CE$1),MATCH($E35,INDIRECT($BQ$2)))</f>
        <v>0</v>
      </c>
      <c r="CF35" s="137">
        <f t="shared" ref="CF35" ca="1" si="77">BC35+INDEX(INDIRECT(CF$1),MATCH($E35,INDIRECT($BQ$2)))</f>
        <v>0</v>
      </c>
      <c r="CG35" s="136">
        <f t="shared" ref="CG35" ca="1" si="78">BD35+INDEX(INDIRECT(CG$1),MATCH($E35,INDIRECT($BQ$2)))</f>
        <v>0</v>
      </c>
      <c r="CH35" s="137">
        <f t="shared" ref="CH35" ca="1" si="79">BE35+INDEX(INDIRECT(CH$1),MATCH($E35,INDIRECT($BQ$2)))</f>
        <v>0</v>
      </c>
      <c r="CI35" s="136">
        <f t="shared" ref="CI35" ca="1" si="80">BF35+INDEX(INDIRECT(CI$1),MATCH($E35,INDIRECT($BQ$2)))</f>
        <v>0</v>
      </c>
      <c r="CJ35" s="137">
        <f t="shared" ref="CJ35" ca="1" si="81">BG35+INDEX(INDIRECT(CJ$1),MATCH($E35,INDIRECT($BQ$2)))</f>
        <v>0</v>
      </c>
      <c r="CK35" s="136">
        <f t="shared" ref="CK35" ca="1" si="82">BH35+INDEX(INDIRECT(CK$1),MATCH($E35,INDIRECT($BQ$2)))</f>
        <v>0</v>
      </c>
      <c r="CL35" s="137">
        <f t="shared" ref="CL35" ca="1" si="83">BI35+INDEX(INDIRECT(CL$1),MATCH($E35,INDIRECT($BQ$2)))</f>
        <v>0</v>
      </c>
      <c r="CM35" s="136">
        <f t="shared" ref="CM35" ca="1" si="84">BJ35+INDEX(INDIRECT(CM$1),MATCH($E35,INDIRECT($BQ$2)))</f>
        <v>0</v>
      </c>
      <c r="CN35" s="110">
        <f t="shared" ca="1" si="42"/>
        <v>4</v>
      </c>
      <c r="CO35" s="110">
        <f t="shared" ref="CO35" ca="1" si="85">BM35+INDEX(INDIRECT(CO$1),MATCH($E35,INDIRECT($BQ$2)))</f>
        <v>614.88</v>
      </c>
      <c r="CP35" s="110">
        <f t="shared" ref="CP35" ca="1" si="86">BN35+INDEX(INDIRECT(CP$1),MATCH($E35,INDIRECT($BQ$2)))</f>
        <v>40</v>
      </c>
      <c r="CQ35" s="198">
        <f t="shared" ref="CQ35" ca="1" si="87">BO35+INDEX(INDIRECT(CQ$1),MATCH($E35,INDIRECT($BQ$2)))</f>
        <v>50.8</v>
      </c>
      <c r="CR35" s="199">
        <f t="shared" ref="CR35" ca="1" si="88">BP35+INDEX(INDIRECT(CR$1),MATCH($E35,INDIRECT($BQ$2)))</f>
        <v>665.68000000000006</v>
      </c>
      <c r="CS35" s="215">
        <f t="shared" ref="CS35" ca="1" si="89">MEDIAN(0,EOMONTH($G$6,0)-$G$6+1,EOMONTH($G$6,0)-$G$6+1-COUNTBLANK(G35:AK35)+DATEDIF(G$6,AI$6,"m")+DATEDIF(G$6,AJ$6,"m")++DATEDIF(G$6,AK$6,"m"))</f>
        <v>31</v>
      </c>
      <c r="CT35" s="216">
        <f t="shared" ref="CT35" ca="1" si="90">COUNTIF(G35:AK35,"V")</f>
        <v>0</v>
      </c>
      <c r="CU35" s="217">
        <f ca="1">INDEX(INDIRECT(CU$1),MATCH($E35,INDIRECT($BQ$2))) + (CS35*30)/[1]PATRÓN!$N$4 - CT35</f>
        <v>11.013698630136988</v>
      </c>
      <c r="CV35" s="217">
        <f ca="1">(CS35*6)/PATRÓN!$N$4</f>
        <v>0.50958904109589043</v>
      </c>
      <c r="CW35" s="216">
        <f t="shared" ca="1" si="44"/>
        <v>0</v>
      </c>
      <c r="CX35" s="219">
        <f t="shared" ref="CX35" ca="1" si="91">COUNTIFS(G35:AK35,"D",G$3:AK$3,"1")+COUNTIFS(G35:AK35,"Dm;Tm*",G$3:AK$3,"1")+COUNTIFS(G35:AK35,"D;*",G$3:AK$3,"1")+COUNTIFS(G35:AK35,"D",G$5:AK$5,"D")+COUNTIFS(G35:AK35,"Dm;Tm*",G$5:AK$5,"D")+COUNTIFS(G35:AK35,"D;*",G$5:AK$5,"D")</f>
        <v>0</v>
      </c>
      <c r="CY35" s="230">
        <f t="shared" ref="CY35" ca="1" si="92">CX35+INDEX(INDIRECT(CY$1),MATCH($E35,INDIRECT($BQ$2)))</f>
        <v>0</v>
      </c>
      <c r="CZ35" s="227">
        <f ca="1">(PATRÓN!$A$5*(CS35-CT35))/(PATRÓN!$N$4-30)*AM35</f>
        <v>151.99253731343285</v>
      </c>
      <c r="DA35" s="211">
        <f t="shared" ref="DA35" ca="1" si="93">BP35-CZ35</f>
        <v>2.0074626865671519</v>
      </c>
      <c r="DB35" s="211">
        <f t="shared" ref="DB35" ca="1" si="94">CZ35+INDEX(INDIRECT(DB$1),MATCH($E35,INDIRECT($BQ$2)))</f>
        <v>657</v>
      </c>
      <c r="DC35" s="212">
        <f t="shared" ref="DC35" ca="1" si="95">CR35-DB35</f>
        <v>8.6800000000000637</v>
      </c>
    </row>
    <row r="36" spans="1:107" ht="33.75" customHeight="1" thickBot="1" x14ac:dyDescent="0.35">
      <c r="A36" s="61">
        <f>Plantilla!A35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54"/>
        <v>T</v>
      </c>
      <c r="H36" s="148" t="str">
        <f t="shared" ca="1" si="54"/>
        <v>T</v>
      </c>
      <c r="I36" s="148" t="str">
        <f t="shared" ca="1" si="54"/>
        <v>L</v>
      </c>
      <c r="J36" s="148" t="str">
        <f t="shared" ca="1" si="54"/>
        <v>L</v>
      </c>
      <c r="K36" s="148" t="str">
        <f t="shared" ca="1" si="54"/>
        <v>T</v>
      </c>
      <c r="L36" s="148" t="str">
        <f t="shared" ca="1" si="54"/>
        <v>N</v>
      </c>
      <c r="M36" s="148" t="str">
        <f t="shared" ca="1" si="54"/>
        <v>-</v>
      </c>
      <c r="N36" s="148" t="str">
        <f t="shared" ca="1" si="54"/>
        <v>L</v>
      </c>
      <c r="O36" s="148" t="str">
        <f t="shared" ca="1" si="54"/>
        <v>T</v>
      </c>
      <c r="P36" s="148" t="str">
        <f t="shared" ca="1" si="54"/>
        <v>T</v>
      </c>
      <c r="Q36" s="148" t="str">
        <f t="shared" ca="1" si="54"/>
        <v>T</v>
      </c>
      <c r="R36" s="148" t="str">
        <f t="shared" ca="1" si="54"/>
        <v>L</v>
      </c>
      <c r="S36" s="148" t="str">
        <f t="shared" ca="1" si="54"/>
        <v>T</v>
      </c>
      <c r="T36" s="148" t="str">
        <f t="shared" ca="1" si="54"/>
        <v>T</v>
      </c>
      <c r="U36" s="148" t="s">
        <v>31</v>
      </c>
      <c r="V36" s="148" t="str">
        <f t="shared" ca="1" si="54"/>
        <v>N</v>
      </c>
      <c r="W36" s="148" t="str">
        <f t="shared" ca="1" si="52"/>
        <v>-</v>
      </c>
      <c r="X36" s="148" t="str">
        <f t="shared" ca="1" si="52"/>
        <v>L</v>
      </c>
      <c r="Y36" s="148" t="str">
        <f t="shared" ca="1" si="52"/>
        <v>T</v>
      </c>
      <c r="Z36" s="148" t="str">
        <f t="shared" ca="1" si="52"/>
        <v>T</v>
      </c>
      <c r="AA36" s="148" t="str">
        <f t="shared" ca="1" si="52"/>
        <v>T</v>
      </c>
      <c r="AB36" s="148" t="str">
        <f t="shared" ca="1" si="52"/>
        <v>T</v>
      </c>
      <c r="AC36" s="148" t="str">
        <f t="shared" ca="1" si="53"/>
        <v>L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T</v>
      </c>
      <c r="AG36" s="148" t="str">
        <f t="shared" ca="1" si="53"/>
        <v>T</v>
      </c>
      <c r="AH36" s="148" t="str">
        <f t="shared" ca="1" si="53"/>
        <v>N</v>
      </c>
      <c r="AI36" s="148" t="str">
        <f t="shared" ca="1" si="53"/>
        <v>N</v>
      </c>
      <c r="AJ36" s="148" t="str">
        <f t="shared" ca="1" si="53"/>
        <v>-</v>
      </c>
      <c r="AK36" s="148" t="str">
        <f t="shared" ca="1" si="53"/>
        <v>-</v>
      </c>
      <c r="AL36" s="130"/>
      <c r="AM36" s="111">
        <f>VLOOKUP($E36,Plantilla!D:F,3,FALSE)</f>
        <v>1</v>
      </c>
      <c r="AN36" s="140">
        <f t="shared" ca="1" si="50"/>
        <v>0</v>
      </c>
      <c r="AO36" s="133">
        <f t="shared" ca="1" si="50"/>
        <v>17</v>
      </c>
      <c r="AP36" s="132">
        <f t="shared" ca="1" si="50"/>
        <v>4</v>
      </c>
      <c r="AQ36" s="133">
        <f t="shared" ca="1" si="50"/>
        <v>0</v>
      </c>
      <c r="AR36" s="132">
        <f t="shared" ca="1" si="50"/>
        <v>0</v>
      </c>
      <c r="AS36" s="133">
        <f t="shared" ca="1" si="50"/>
        <v>0</v>
      </c>
      <c r="AT36" s="132">
        <f t="shared" ca="1" si="50"/>
        <v>0</v>
      </c>
      <c r="AU36" s="133">
        <f t="shared" ca="1" si="50"/>
        <v>0</v>
      </c>
      <c r="AV36" s="132">
        <f t="shared" ca="1" si="50"/>
        <v>0</v>
      </c>
      <c r="AW36" s="133">
        <f t="shared" ca="1" si="50"/>
        <v>0</v>
      </c>
      <c r="AX36" s="132">
        <f t="shared" ca="1" si="50"/>
        <v>0</v>
      </c>
      <c r="AY36" s="133">
        <f t="shared" ca="1" si="50"/>
        <v>0</v>
      </c>
      <c r="AZ36" s="132">
        <f t="shared" ca="1" si="50"/>
        <v>0</v>
      </c>
      <c r="BA36" s="133">
        <f t="shared" ca="1" si="50"/>
        <v>0</v>
      </c>
      <c r="BB36" s="132">
        <f t="shared" ca="1" si="50"/>
        <v>0</v>
      </c>
      <c r="BC36" s="133">
        <f t="shared" ca="1" si="50"/>
        <v>0</v>
      </c>
      <c r="BD36" s="132">
        <f t="shared" ca="1" si="51"/>
        <v>0</v>
      </c>
      <c r="BE36" s="133">
        <f t="shared" ca="1" si="51"/>
        <v>0</v>
      </c>
      <c r="BF36" s="132">
        <f t="shared" ca="1" si="51"/>
        <v>0</v>
      </c>
      <c r="BG36" s="133">
        <f t="shared" ca="1" si="51"/>
        <v>0</v>
      </c>
      <c r="BH36" s="132">
        <f t="shared" ca="1" si="51"/>
        <v>0</v>
      </c>
      <c r="BI36" s="133">
        <f t="shared" ca="1" si="51"/>
        <v>0</v>
      </c>
      <c r="BJ36" s="132">
        <f t="shared" ca="1" si="51"/>
        <v>0</v>
      </c>
      <c r="BK36" s="110">
        <f t="shared" ca="1" si="38"/>
        <v>4</v>
      </c>
      <c r="BL36" s="110">
        <f t="shared" ca="1" si="39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119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0"/>
        <v>50.8</v>
      </c>
      <c r="BP36" s="195">
        <f t="shared" ca="1" si="41"/>
        <v>169.8</v>
      </c>
      <c r="BQ36" s="149">
        <f t="shared" ca="1" si="8"/>
        <v>8</v>
      </c>
      <c r="BR36" s="137">
        <f t="shared" ca="1" si="9"/>
        <v>56</v>
      </c>
      <c r="BS36" s="136">
        <f t="shared" ca="1" si="10"/>
        <v>20</v>
      </c>
      <c r="BT36" s="137">
        <f t="shared" ca="1" si="11"/>
        <v>0</v>
      </c>
      <c r="BU36" s="136">
        <f t="shared" ca="1" si="12"/>
        <v>0</v>
      </c>
      <c r="BV36" s="137">
        <f t="shared" ca="1" si="13"/>
        <v>0</v>
      </c>
      <c r="BW36" s="136">
        <f t="shared" ca="1" si="14"/>
        <v>0</v>
      </c>
      <c r="BX36" s="137">
        <f t="shared" ca="1" si="15"/>
        <v>0</v>
      </c>
      <c r="BY36" s="136">
        <f t="shared" ca="1" si="16"/>
        <v>0</v>
      </c>
      <c r="BZ36" s="137">
        <f t="shared" ca="1" si="17"/>
        <v>0</v>
      </c>
      <c r="CA36" s="136">
        <f t="shared" ca="1" si="18"/>
        <v>0</v>
      </c>
      <c r="CB36" s="137">
        <f t="shared" ca="1" si="19"/>
        <v>0</v>
      </c>
      <c r="CC36" s="136">
        <f t="shared" ca="1" si="20"/>
        <v>0</v>
      </c>
      <c r="CD36" s="137">
        <f t="shared" ca="1" si="21"/>
        <v>0</v>
      </c>
      <c r="CE36" s="136">
        <f t="shared" ca="1" si="22"/>
        <v>0</v>
      </c>
      <c r="CF36" s="137">
        <f t="shared" ca="1" si="23"/>
        <v>0</v>
      </c>
      <c r="CG36" s="136">
        <f t="shared" ca="1" si="24"/>
        <v>4</v>
      </c>
      <c r="CH36" s="137">
        <f t="shared" ca="1" si="25"/>
        <v>0</v>
      </c>
      <c r="CI36" s="136">
        <f t="shared" ca="1" si="26"/>
        <v>0</v>
      </c>
      <c r="CJ36" s="137">
        <f t="shared" ca="1" si="27"/>
        <v>0</v>
      </c>
      <c r="CK36" s="136">
        <f t="shared" ca="1" si="28"/>
        <v>0</v>
      </c>
      <c r="CL36" s="137">
        <f t="shared" ca="1" si="29"/>
        <v>0</v>
      </c>
      <c r="CM36" s="136">
        <f t="shared" ca="1" si="30"/>
        <v>0</v>
      </c>
      <c r="CN36" s="110">
        <f t="shared" ca="1" si="42"/>
        <v>20</v>
      </c>
      <c r="CO36" s="110">
        <f t="shared" ca="1" si="31"/>
        <v>478</v>
      </c>
      <c r="CP36" s="110">
        <f t="shared" ca="1" si="32"/>
        <v>200</v>
      </c>
      <c r="CQ36" s="198">
        <f t="shared" ca="1" si="33"/>
        <v>254</v>
      </c>
      <c r="CR36" s="199">
        <f t="shared" ca="1" si="34"/>
        <v>732</v>
      </c>
      <c r="CS36" s="215">
        <f t="shared" ca="1" si="48"/>
        <v>31</v>
      </c>
      <c r="CT36" s="216">
        <f t="shared" ca="1" si="43"/>
        <v>0</v>
      </c>
      <c r="CU36" s="217">
        <f ca="1">INDEX(INDIRECT(CU$1),MATCH($E36,INDIRECT($BQ$2))) + (CS36*30)/[1]PATRÓN!$N$4 - CT36</f>
        <v>12.41095890410959</v>
      </c>
      <c r="CV36" s="217">
        <f ca="1">(CS36*6)/PATRÓN!$N$4</f>
        <v>0.50958904109589043</v>
      </c>
      <c r="CW36" s="216">
        <f t="shared" ca="1" si="44"/>
        <v>0</v>
      </c>
      <c r="CX36" s="219">
        <f t="shared" ca="1" si="45"/>
        <v>0</v>
      </c>
      <c r="CY36" s="230">
        <f t="shared" ca="1" si="46"/>
        <v>0</v>
      </c>
      <c r="CZ36" s="227">
        <f ca="1">(PATRÓN!$A$5*(CS36-CT36))/(PATRÓN!$N$4-30)*AM36</f>
        <v>151.99253731343285</v>
      </c>
      <c r="DA36" s="211">
        <f t="shared" ca="1" si="35"/>
        <v>17.807462686567163</v>
      </c>
      <c r="DB36" s="211">
        <f t="shared" ca="1" si="47"/>
        <v>740.35074626865674</v>
      </c>
      <c r="DC36" s="212">
        <f t="shared" ca="1" si="36"/>
        <v>-8.3507462686567351</v>
      </c>
    </row>
    <row r="37" spans="1:107" ht="33.75" customHeight="1" thickBot="1" x14ac:dyDescent="0.35">
      <c r="A37" s="61">
        <f>Plantilla!A36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4"/>
        <v>L</v>
      </c>
      <c r="H37" s="148" t="s">
        <v>4</v>
      </c>
      <c r="I37" s="148" t="s">
        <v>69</v>
      </c>
      <c r="J37" s="148" t="s">
        <v>69</v>
      </c>
      <c r="K37" s="148" t="str">
        <f t="shared" ca="1" si="54"/>
        <v>L</v>
      </c>
      <c r="L37" s="148" t="s">
        <v>4</v>
      </c>
      <c r="M37" s="148" t="s">
        <v>4</v>
      </c>
      <c r="N37" s="148" t="s">
        <v>4</v>
      </c>
      <c r="O37" s="338" t="s">
        <v>4</v>
      </c>
      <c r="P37" s="338" t="s">
        <v>4</v>
      </c>
      <c r="Q37" s="148" t="str">
        <f t="shared" ca="1" si="54"/>
        <v>L</v>
      </c>
      <c r="R37" s="148" t="s">
        <v>4</v>
      </c>
      <c r="S37" s="148" t="s">
        <v>4</v>
      </c>
      <c r="T37" s="148" t="s">
        <v>4</v>
      </c>
      <c r="U37" s="148" t="s">
        <v>4</v>
      </c>
      <c r="V37" s="148" t="str">
        <f t="shared" ca="1" si="54"/>
        <v>L</v>
      </c>
      <c r="W37" s="148" t="s">
        <v>69</v>
      </c>
      <c r="X37" s="148" t="s">
        <v>69</v>
      </c>
      <c r="Y37" s="148" t="s">
        <v>4</v>
      </c>
      <c r="Z37" s="148" t="s">
        <v>4</v>
      </c>
      <c r="AA37" s="148" t="str">
        <f t="shared" ca="1" si="52"/>
        <v>N</v>
      </c>
      <c r="AB37" s="148" t="str">
        <f t="shared" ca="1" si="52"/>
        <v>N</v>
      </c>
      <c r="AC37" s="148" t="str">
        <f t="shared" ca="1" si="53"/>
        <v>-</v>
      </c>
      <c r="AD37" s="148" t="str">
        <f t="shared" ca="1" si="53"/>
        <v>-</v>
      </c>
      <c r="AE37" s="148" t="str">
        <f t="shared" ca="1" si="53"/>
        <v>L</v>
      </c>
      <c r="AF37" s="148" t="str">
        <f t="shared" ca="1" si="53"/>
        <v>L</v>
      </c>
      <c r="AG37" s="338" t="s">
        <v>32</v>
      </c>
      <c r="AH37" s="338" t="s">
        <v>140</v>
      </c>
      <c r="AI37" s="148" t="str">
        <f t="shared" ca="1" si="53"/>
        <v>L</v>
      </c>
      <c r="AJ37" s="148" t="s">
        <v>4</v>
      </c>
      <c r="AK37" s="148" t="s">
        <v>69</v>
      </c>
      <c r="AL37" s="130"/>
      <c r="AM37" s="111">
        <f>VLOOKUP($E37,Plantilla!D:F,3,FALSE)</f>
        <v>1</v>
      </c>
      <c r="AN37" s="140">
        <f t="shared" ca="1" si="50"/>
        <v>0</v>
      </c>
      <c r="AO37" s="133">
        <f t="shared" ca="1" si="50"/>
        <v>0</v>
      </c>
      <c r="AP37" s="132">
        <f t="shared" ca="1" si="50"/>
        <v>3</v>
      </c>
      <c r="AQ37" s="133">
        <f t="shared" ca="1" si="50"/>
        <v>0</v>
      </c>
      <c r="AR37" s="132">
        <f t="shared" ca="1" si="50"/>
        <v>0</v>
      </c>
      <c r="AS37" s="133">
        <f t="shared" ca="1" si="50"/>
        <v>0</v>
      </c>
      <c r="AT37" s="132">
        <f t="shared" ca="1" si="50"/>
        <v>0</v>
      </c>
      <c r="AU37" s="133">
        <f t="shared" ca="1" si="50"/>
        <v>0</v>
      </c>
      <c r="AV37" s="132">
        <f t="shared" ca="1" si="50"/>
        <v>5</v>
      </c>
      <c r="AW37" s="133">
        <f t="shared" ca="1" si="50"/>
        <v>0</v>
      </c>
      <c r="AX37" s="132">
        <f t="shared" ca="1" si="50"/>
        <v>0</v>
      </c>
      <c r="AY37" s="133">
        <f t="shared" ca="1" si="50"/>
        <v>0</v>
      </c>
      <c r="AZ37" s="132">
        <f t="shared" ca="1" si="50"/>
        <v>0</v>
      </c>
      <c r="BA37" s="133">
        <f t="shared" ca="1" si="50"/>
        <v>0</v>
      </c>
      <c r="BB37" s="132">
        <f t="shared" ca="1" si="50"/>
        <v>0</v>
      </c>
      <c r="BC37" s="133">
        <f t="shared" ca="1" si="50"/>
        <v>0</v>
      </c>
      <c r="BD37" s="132">
        <f t="shared" ca="1" si="51"/>
        <v>0</v>
      </c>
      <c r="BE37" s="133">
        <f t="shared" ca="1" si="51"/>
        <v>0</v>
      </c>
      <c r="BF37" s="132">
        <f t="shared" ca="1" si="51"/>
        <v>0</v>
      </c>
      <c r="BG37" s="133">
        <f t="shared" ca="1" si="51"/>
        <v>0</v>
      </c>
      <c r="BH37" s="132">
        <f t="shared" ca="1" si="51"/>
        <v>0</v>
      </c>
      <c r="BI37" s="133">
        <f t="shared" ca="1" si="51"/>
        <v>0</v>
      </c>
      <c r="BJ37" s="132">
        <f t="shared" ca="1" si="51"/>
        <v>0</v>
      </c>
      <c r="BK37" s="110">
        <f t="shared" ca="1" si="38"/>
        <v>3</v>
      </c>
      <c r="BL37" s="110">
        <f t="shared" ca="1" si="39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35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0"/>
        <v>38.1</v>
      </c>
      <c r="BP37" s="195">
        <f t="shared" ca="1" si="41"/>
        <v>73.099999999999994</v>
      </c>
      <c r="BQ37" s="149">
        <f t="shared" ca="1" si="8"/>
        <v>0</v>
      </c>
      <c r="BR37" s="137">
        <f t="shared" ca="1" si="9"/>
        <v>0</v>
      </c>
      <c r="BS37" s="136">
        <f t="shared" ca="1" si="10"/>
        <v>19</v>
      </c>
      <c r="BT37" s="137">
        <f t="shared" ca="1" si="11"/>
        <v>0</v>
      </c>
      <c r="BU37" s="136">
        <f t="shared" ca="1" si="12"/>
        <v>0</v>
      </c>
      <c r="BV37" s="137">
        <f t="shared" ca="1" si="13"/>
        <v>0</v>
      </c>
      <c r="BW37" s="136">
        <f t="shared" ca="1" si="14"/>
        <v>0</v>
      </c>
      <c r="BX37" s="137">
        <f t="shared" ca="1" si="15"/>
        <v>11</v>
      </c>
      <c r="BY37" s="136">
        <f t="shared" ca="1" si="16"/>
        <v>7</v>
      </c>
      <c r="BZ37" s="137">
        <f t="shared" ca="1" si="17"/>
        <v>0</v>
      </c>
      <c r="CA37" s="136">
        <f t="shared" ca="1" si="18"/>
        <v>0</v>
      </c>
      <c r="CB37" s="137">
        <f t="shared" ca="1" si="19"/>
        <v>0</v>
      </c>
      <c r="CC37" s="136">
        <f t="shared" ca="1" si="20"/>
        <v>0</v>
      </c>
      <c r="CD37" s="137">
        <f t="shared" ca="1" si="21"/>
        <v>1</v>
      </c>
      <c r="CE37" s="136">
        <f t="shared" ca="1" si="22"/>
        <v>0</v>
      </c>
      <c r="CF37" s="137">
        <f t="shared" ca="1" si="23"/>
        <v>0</v>
      </c>
      <c r="CG37" s="136">
        <f t="shared" ca="1" si="24"/>
        <v>0</v>
      </c>
      <c r="CH37" s="137">
        <f t="shared" ca="1" si="25"/>
        <v>0</v>
      </c>
      <c r="CI37" s="136">
        <f t="shared" ca="1" si="26"/>
        <v>0</v>
      </c>
      <c r="CJ37" s="137">
        <f t="shared" ca="1" si="27"/>
        <v>0</v>
      </c>
      <c r="CK37" s="136">
        <f t="shared" ca="1" si="28"/>
        <v>0</v>
      </c>
      <c r="CL37" s="137">
        <f t="shared" ca="1" si="29"/>
        <v>0</v>
      </c>
      <c r="CM37" s="136">
        <f t="shared" ca="1" si="30"/>
        <v>0</v>
      </c>
      <c r="CN37" s="110">
        <f t="shared" ca="1" si="42"/>
        <v>19</v>
      </c>
      <c r="CO37" s="110">
        <f t="shared" ca="1" si="31"/>
        <v>130.98000000000002</v>
      </c>
      <c r="CP37" s="110">
        <f t="shared" ca="1" si="32"/>
        <v>190</v>
      </c>
      <c r="CQ37" s="198">
        <f t="shared" ca="1" si="33"/>
        <v>241.29999999999998</v>
      </c>
      <c r="CR37" s="199">
        <f t="shared" ca="1" si="34"/>
        <v>372.28</v>
      </c>
      <c r="CS37" s="215">
        <f t="shared" ca="1" si="48"/>
        <v>31</v>
      </c>
      <c r="CT37" s="216">
        <f t="shared" ca="1" si="43"/>
        <v>0</v>
      </c>
      <c r="CU37" s="217">
        <f ca="1">INDEX(INDIRECT(CU$1),MATCH($E37,INDIRECT($BQ$2))) + (CS37*30)/[1]PATRÓN!$N$4 - CT37</f>
        <v>12.41095890410959</v>
      </c>
      <c r="CV37" s="217">
        <f ca="1">(CS37*6)/PATRÓN!$N$4</f>
        <v>0.50958904109589043</v>
      </c>
      <c r="CW37" s="216">
        <f t="shared" ca="1" si="44"/>
        <v>0</v>
      </c>
      <c r="CX37" s="219">
        <f t="shared" ca="1" si="45"/>
        <v>0</v>
      </c>
      <c r="CY37" s="230">
        <f t="shared" ca="1" si="46"/>
        <v>0</v>
      </c>
      <c r="CZ37" s="227">
        <f ca="1">(PATRÓN!$A$5*(CS37-CT37))/(PATRÓN!$N$4-30)*AM37</f>
        <v>151.99253731343285</v>
      </c>
      <c r="DA37" s="211">
        <f t="shared" ca="1" si="35"/>
        <v>-78.892537313432854</v>
      </c>
      <c r="DB37" s="211">
        <f t="shared" ca="1" si="47"/>
        <v>740.35074626865674</v>
      </c>
      <c r="DC37" s="212">
        <f t="shared" ca="1" si="36"/>
        <v>-368.07074626865676</v>
      </c>
    </row>
    <row r="38" spans="1:107" ht="33.75" customHeight="1" thickBot="1" x14ac:dyDescent="0.35">
      <c r="A38" s="61">
        <f>Plantilla!A37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">
        <v>252</v>
      </c>
      <c r="H38" s="148" t="s">
        <v>252</v>
      </c>
      <c r="I38" s="148" t="s">
        <v>252</v>
      </c>
      <c r="J38" s="148" t="s">
        <v>252</v>
      </c>
      <c r="K38" s="148" t="s">
        <v>252</v>
      </c>
      <c r="L38" s="148" t="s">
        <v>252</v>
      </c>
      <c r="M38" s="148" t="s">
        <v>252</v>
      </c>
      <c r="N38" s="148" t="s">
        <v>252</v>
      </c>
      <c r="O38" s="148" t="s">
        <v>252</v>
      </c>
      <c r="P38" s="148" t="s">
        <v>252</v>
      </c>
      <c r="Q38" s="148" t="s">
        <v>252</v>
      </c>
      <c r="R38" s="148" t="s">
        <v>252</v>
      </c>
      <c r="S38" s="148" t="s">
        <v>252</v>
      </c>
      <c r="T38" s="148" t="s">
        <v>252</v>
      </c>
      <c r="U38" s="148" t="s">
        <v>252</v>
      </c>
      <c r="V38" s="148" t="s">
        <v>252</v>
      </c>
      <c r="W38" s="148" t="s">
        <v>252</v>
      </c>
      <c r="X38" s="148" t="s">
        <v>252</v>
      </c>
      <c r="Y38" s="148" t="s">
        <v>252</v>
      </c>
      <c r="Z38" s="148" t="s">
        <v>252</v>
      </c>
      <c r="AA38" s="148" t="s">
        <v>252</v>
      </c>
      <c r="AB38" s="148" t="s">
        <v>252</v>
      </c>
      <c r="AC38" s="148" t="s">
        <v>252</v>
      </c>
      <c r="AD38" s="148" t="str">
        <f t="shared" ca="1" si="53"/>
        <v>T</v>
      </c>
      <c r="AE38" s="148" t="str">
        <f t="shared" ca="1" si="53"/>
        <v>T</v>
      </c>
      <c r="AF38" s="148" t="str">
        <f t="shared" ca="1" si="53"/>
        <v>N</v>
      </c>
      <c r="AG38" s="148" t="str">
        <f t="shared" ca="1" si="53"/>
        <v>-</v>
      </c>
      <c r="AH38" s="148" t="str">
        <f t="shared" ca="1" si="53"/>
        <v>L</v>
      </c>
      <c r="AI38" s="148" t="str">
        <f t="shared" ca="1" si="53"/>
        <v>T</v>
      </c>
      <c r="AJ38" s="148" t="str">
        <f t="shared" ca="1" si="53"/>
        <v>T</v>
      </c>
      <c r="AK38" s="148" t="str">
        <f t="shared" ca="1" si="53"/>
        <v>L</v>
      </c>
      <c r="AL38" s="130"/>
      <c r="AM38" s="111">
        <f>VLOOKUP($E38,Plantilla!D:F,3,FALSE)</f>
        <v>1</v>
      </c>
      <c r="AN38" s="140">
        <f t="shared" ca="1" si="50"/>
        <v>0</v>
      </c>
      <c r="AO38" s="133">
        <f t="shared" ca="1" si="50"/>
        <v>4</v>
      </c>
      <c r="AP38" s="132">
        <f t="shared" ca="1" si="50"/>
        <v>1</v>
      </c>
      <c r="AQ38" s="133">
        <f t="shared" ca="1" si="50"/>
        <v>0</v>
      </c>
      <c r="AR38" s="132">
        <f t="shared" ca="1" si="50"/>
        <v>0</v>
      </c>
      <c r="AS38" s="133">
        <f t="shared" ca="1" si="50"/>
        <v>0</v>
      </c>
      <c r="AT38" s="132">
        <f t="shared" ca="1" si="50"/>
        <v>0</v>
      </c>
      <c r="AU38" s="133">
        <f t="shared" ca="1" si="50"/>
        <v>0</v>
      </c>
      <c r="AV38" s="132">
        <f t="shared" ca="1" si="50"/>
        <v>0</v>
      </c>
      <c r="AW38" s="133">
        <f t="shared" ca="1" si="50"/>
        <v>0</v>
      </c>
      <c r="AX38" s="132">
        <f t="shared" ca="1" si="50"/>
        <v>0</v>
      </c>
      <c r="AY38" s="133">
        <f t="shared" ca="1" si="50"/>
        <v>0</v>
      </c>
      <c r="AZ38" s="132">
        <f t="shared" ca="1" si="50"/>
        <v>0</v>
      </c>
      <c r="BA38" s="133">
        <f t="shared" ca="1" si="50"/>
        <v>0</v>
      </c>
      <c r="BB38" s="132">
        <f t="shared" ca="1" si="50"/>
        <v>0</v>
      </c>
      <c r="BC38" s="133">
        <f ca="1">COUNTIF($G38:$AK38,CONCATENATE("*;",TEXT(CELL("contenido",BC$5),"00"))) +COUNTIF($G38:$AK38,CONCATENATE("*;",TEXT(CELL("contenido",BC$5),"00"),";*")) +COUNTIF($G38:$AK38,CONCATENATE(";*",TEXT(CELL("contenido",BC$5),"00"))) +COUNTIF($G38:$AK38,TEXT(CELL("contenido",BC$5),"00"))</f>
        <v>0</v>
      </c>
      <c r="BD38" s="132">
        <f ca="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23</v>
      </c>
      <c r="BE38" s="133">
        <f t="shared" ca="1" si="51"/>
        <v>0</v>
      </c>
      <c r="BF38" s="132">
        <f t="shared" ca="1" si="51"/>
        <v>0</v>
      </c>
      <c r="BG38" s="133">
        <f ca="1">COUNTIF($G38:$AK38,CONCATENATE("*;",TEXT(CELL("contenido",BG$5),"00"))) +COUNTIF($G38:$AK38,CONCATENATE("*;",TEXT(CELL("contenido",BG$5),"00"),";*")) +COUNTIF($G38:$AK38,CONCATENATE(";*",TEXT(CELL("contenido",BG$5),"00"))) +COUNTIF($G38:$AK38,TEXT(CELL("contenido",BG$5),"00"))</f>
        <v>0</v>
      </c>
      <c r="BH38" s="132">
        <f ca="1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ca="1">COUNTIF($G38:$AK38,CONCATENATE("*;",TEXT(CELL("contenido",BI$5),"00"))) +COUNTIF($G38:$AK38,CONCATENATE("*;",TEXT(CELL("contenido",BI$5),"00"),";*")) +COUNTIF($G38:$AK38,CONCATENATE(";*",TEXT(CELL("contenido",BI$5),"00"))) +COUNTIF($G38:$AK38,TEXT(CELL("contenido",BI$5),"00"))</f>
        <v>0</v>
      </c>
      <c r="BJ38" s="132">
        <f ca="1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8"/>
        <v>1</v>
      </c>
      <c r="BL38" s="110">
        <f t="shared" ca="1" si="39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200.5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10</v>
      </c>
      <c r="BO38" s="194">
        <f t="shared" ca="1" si="40"/>
        <v>12.7</v>
      </c>
      <c r="BP38" s="195">
        <f t="shared" ca="1" si="41"/>
        <v>213.2</v>
      </c>
      <c r="BQ38" s="149">
        <f t="shared" ca="1" si="8"/>
        <v>0</v>
      </c>
      <c r="BR38" s="137">
        <f t="shared" ca="1" si="9"/>
        <v>40</v>
      </c>
      <c r="BS38" s="136">
        <f t="shared" ca="1" si="10"/>
        <v>13</v>
      </c>
      <c r="BT38" s="137">
        <f t="shared" ca="1" si="11"/>
        <v>0</v>
      </c>
      <c r="BU38" s="136">
        <f t="shared" ca="1" si="12"/>
        <v>0</v>
      </c>
      <c r="BV38" s="137">
        <f t="shared" ca="1" si="13"/>
        <v>0</v>
      </c>
      <c r="BW38" s="136">
        <f t="shared" ca="1" si="14"/>
        <v>0</v>
      </c>
      <c r="BX38" s="137">
        <f t="shared" ca="1" si="15"/>
        <v>0</v>
      </c>
      <c r="BY38" s="136">
        <f t="shared" ca="1" si="16"/>
        <v>0</v>
      </c>
      <c r="BZ38" s="137">
        <f t="shared" ca="1" si="17"/>
        <v>0</v>
      </c>
      <c r="CA38" s="136">
        <f t="shared" ca="1" si="18"/>
        <v>0</v>
      </c>
      <c r="CB38" s="137">
        <f t="shared" ca="1" si="19"/>
        <v>0</v>
      </c>
      <c r="CC38" s="136">
        <f t="shared" ca="1" si="20"/>
        <v>0</v>
      </c>
      <c r="CD38" s="137">
        <f t="shared" ca="1" si="21"/>
        <v>0</v>
      </c>
      <c r="CE38" s="136">
        <f t="shared" ca="1" si="22"/>
        <v>0</v>
      </c>
      <c r="CF38" s="137">
        <f t="shared" ca="1" si="23"/>
        <v>0</v>
      </c>
      <c r="CG38" s="136">
        <f t="shared" ca="1" si="24"/>
        <v>62</v>
      </c>
      <c r="CH38" s="137">
        <f t="shared" ca="1" si="25"/>
        <v>0</v>
      </c>
      <c r="CI38" s="136">
        <f t="shared" ca="1" si="26"/>
        <v>0</v>
      </c>
      <c r="CJ38" s="137">
        <f t="shared" ca="1" si="27"/>
        <v>0</v>
      </c>
      <c r="CK38" s="136">
        <f t="shared" ca="1" si="28"/>
        <v>0</v>
      </c>
      <c r="CL38" s="137">
        <f t="shared" ca="1" si="29"/>
        <v>0</v>
      </c>
      <c r="CM38" s="136">
        <f t="shared" ca="1" si="30"/>
        <v>0</v>
      </c>
      <c r="CN38" s="110">
        <f t="shared" ca="1" si="42"/>
        <v>13</v>
      </c>
      <c r="CO38" s="110">
        <f t="shared" ca="1" si="31"/>
        <v>745</v>
      </c>
      <c r="CP38" s="110">
        <f t="shared" ca="1" si="32"/>
        <v>130</v>
      </c>
      <c r="CQ38" s="198">
        <f t="shared" ca="1" si="33"/>
        <v>165.09999999999997</v>
      </c>
      <c r="CR38" s="199">
        <f t="shared" ca="1" si="34"/>
        <v>910.10000000000014</v>
      </c>
      <c r="CS38" s="215">
        <f t="shared" ca="1" si="48"/>
        <v>31</v>
      </c>
      <c r="CT38" s="216">
        <f t="shared" ca="1" si="43"/>
        <v>0</v>
      </c>
      <c r="CU38" s="217">
        <f ca="1">INDEX(INDIRECT(CU$1),MATCH($E38,INDIRECT($BQ$2))) + (CS38*30)/[1]PATRÓN!$N$4 - CT38</f>
        <v>12.41095890410959</v>
      </c>
      <c r="CV38" s="217">
        <f ca="1">(CS38*6)/PATRÓN!$N$4</f>
        <v>0.50958904109589043</v>
      </c>
      <c r="CW38" s="216">
        <f t="shared" ca="1" si="44"/>
        <v>0</v>
      </c>
      <c r="CX38" s="219">
        <f t="shared" ca="1" si="45"/>
        <v>0</v>
      </c>
      <c r="CY38" s="230">
        <f t="shared" ca="1" si="46"/>
        <v>0</v>
      </c>
      <c r="CZ38" s="227">
        <f ca="1">(PATRÓN!$A$5*(CS38-CT38))/(PATRÓN!$N$4-30)*AM38</f>
        <v>151.99253731343285</v>
      </c>
      <c r="DA38" s="211">
        <f t="shared" ca="1" si="35"/>
        <v>61.207462686567141</v>
      </c>
      <c r="DB38" s="211">
        <f t="shared" ca="1" si="47"/>
        <v>740.35074626865674</v>
      </c>
      <c r="DC38" s="212">
        <f t="shared" ca="1" si="36"/>
        <v>169.7492537313434</v>
      </c>
    </row>
    <row r="39" spans="1:107" ht="33.75" customHeight="1" thickBot="1" x14ac:dyDescent="0.35">
      <c r="A39" s="61">
        <f>Plantilla!A38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54"/>
        <v>T</v>
      </c>
      <c r="H39" s="148" t="str">
        <f t="shared" ca="1" si="54"/>
        <v>L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T</v>
      </c>
      <c r="L39" s="148" t="str">
        <f t="shared" ca="1" si="54"/>
        <v>T</v>
      </c>
      <c r="M39" s="148" t="str">
        <f t="shared" ca="1" si="54"/>
        <v>N</v>
      </c>
      <c r="N39" s="148" t="str">
        <f t="shared" ca="1" si="54"/>
        <v>N</v>
      </c>
      <c r="O39" s="148" t="str">
        <f t="shared" ca="1" si="54"/>
        <v>-</v>
      </c>
      <c r="P39" s="148" t="str">
        <f t="shared" ca="1" si="54"/>
        <v>-</v>
      </c>
      <c r="Q39" s="148" t="str">
        <f t="shared" ca="1" si="54"/>
        <v>L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L</v>
      </c>
      <c r="V39" s="148" t="str">
        <f t="shared" ref="V39:AK54" ca="1" si="96">IF($B39&lt;&gt;0,INDIRECT(ADDRESS($B39+6,10+V$2,1,FALSE,"PATRÓN"),FALSE),"")</f>
        <v>T</v>
      </c>
      <c r="W39" s="148" t="str">
        <f t="shared" ca="1" si="96"/>
        <v>T</v>
      </c>
      <c r="X39" s="148" t="str">
        <f t="shared" ca="1" si="96"/>
        <v>T</v>
      </c>
      <c r="Y39" s="148" t="str">
        <f t="shared" ca="1" si="96"/>
        <v>N</v>
      </c>
      <c r="Z39" s="148" t="str">
        <f t="shared" ca="1" si="96"/>
        <v>-</v>
      </c>
      <c r="AA39" s="148" t="str">
        <f t="shared" ca="1" si="96"/>
        <v>L</v>
      </c>
      <c r="AB39" s="148" t="str">
        <f t="shared" ca="1" si="96"/>
        <v>T</v>
      </c>
      <c r="AC39" s="148" t="str">
        <f t="shared" ca="1" si="96"/>
        <v>T</v>
      </c>
      <c r="AD39" s="148" t="str">
        <f t="shared" ca="1" si="96"/>
        <v>L</v>
      </c>
      <c r="AE39" s="148" t="str">
        <f t="shared" ca="1" si="96"/>
        <v>L</v>
      </c>
      <c r="AF39" s="148" t="str">
        <f t="shared" ca="1" si="96"/>
        <v>T</v>
      </c>
      <c r="AG39" s="148" t="str">
        <f t="shared" ca="1" si="96"/>
        <v>T</v>
      </c>
      <c r="AH39" s="148" t="str">
        <f t="shared" ca="1" si="96"/>
        <v>T</v>
      </c>
      <c r="AI39" s="148" t="str">
        <f t="shared" ca="1" si="96"/>
        <v>T</v>
      </c>
      <c r="AJ39" s="148" t="str">
        <f t="shared" ca="1" si="96"/>
        <v>L</v>
      </c>
      <c r="AK39" s="148" t="str">
        <f t="shared" ca="1" si="96"/>
        <v>N</v>
      </c>
      <c r="AL39" s="130"/>
      <c r="AM39" s="111">
        <f>VLOOKUP($E39,Plantilla!D:F,3,FALSE)</f>
        <v>1</v>
      </c>
      <c r="AN39" s="140">
        <f t="shared" ref="AN39:BC54" ca="1" si="97">COUNTIF($G39:$AK39,CONCATENATE("*;",TEXT(CELL("contenido",AN$5),"00"))) +COUNTIF($G39:$AK39,CONCATENATE("*;",TEXT(CELL("contenido",AN$5),"00"),";*")) +COUNTIF($G39:$AK39,CONCATENATE(";*",TEXT(CELL("contenido",AN$5),"00"))) +COUNTIF($G39:$AK39,TEXT(CELL("contenido",AN$5),"00"))</f>
        <v>0</v>
      </c>
      <c r="AO39" s="133">
        <f t="shared" ca="1" si="97"/>
        <v>16</v>
      </c>
      <c r="AP39" s="132">
        <f t="shared" ca="1" si="97"/>
        <v>4</v>
      </c>
      <c r="AQ39" s="133">
        <f t="shared" ca="1" si="97"/>
        <v>0</v>
      </c>
      <c r="AR39" s="132">
        <f t="shared" ca="1" si="97"/>
        <v>0</v>
      </c>
      <c r="AS39" s="133">
        <f t="shared" ca="1" si="97"/>
        <v>0</v>
      </c>
      <c r="AT39" s="132">
        <f t="shared" ca="1" si="97"/>
        <v>0</v>
      </c>
      <c r="AU39" s="133">
        <f t="shared" ca="1" si="97"/>
        <v>0</v>
      </c>
      <c r="AV39" s="132">
        <f t="shared" ca="1" si="97"/>
        <v>0</v>
      </c>
      <c r="AW39" s="133">
        <f t="shared" ca="1" si="97"/>
        <v>0</v>
      </c>
      <c r="AX39" s="132">
        <f t="shared" ca="1" si="97"/>
        <v>0</v>
      </c>
      <c r="AY39" s="133">
        <f t="shared" ca="1" si="97"/>
        <v>0</v>
      </c>
      <c r="AZ39" s="132">
        <f t="shared" ca="1" si="97"/>
        <v>0</v>
      </c>
      <c r="BA39" s="133">
        <f t="shared" ca="1" si="97"/>
        <v>0</v>
      </c>
      <c r="BB39" s="132">
        <f t="shared" ca="1" si="97"/>
        <v>0</v>
      </c>
      <c r="BC39" s="133">
        <f t="shared" ca="1" si="97"/>
        <v>0</v>
      </c>
      <c r="BD39" s="132">
        <f t="shared" ref="BD39:BD60" ca="1" si="98">COUNTIF($G39:$AK39,CONCATENATE("*;",TEXT(CELL("contenido",BD$5),"00"))) +COUNTIF($G39:$AK39,CONCATENATE("*;",TEXT(CELL("contenido",BD$5),"00"),";*")) +COUNTIF($G39:$AK39,CONCATENATE(";*",TEXT(CELL("contenido",BD$5),"00"))) +COUNTIF($G39:$AK39,TEXT(CELL("contenido",BD$5),"00"))</f>
        <v>0</v>
      </c>
      <c r="BE39" s="133">
        <f t="shared" ca="1" si="51"/>
        <v>0</v>
      </c>
      <c r="BF39" s="132">
        <f t="shared" ca="1" si="51"/>
        <v>0</v>
      </c>
      <c r="BG39" s="133">
        <f t="shared" ca="1" si="51"/>
        <v>0</v>
      </c>
      <c r="BH39" s="132">
        <f t="shared" ref="BH39:BH60" ca="1" si="99">COUNTIF($G39:$AK39,CONCATENATE("*;",TEXT(CELL("contenido",BH$5),"00"))) +COUNTIF($G39:$AK39,CONCATENATE("*;",TEXT(CELL("contenido",BH$5),"00"),";*")) +COUNTIF($G39:$AK39,CONCATENATE(";*",TEXT(CELL("contenido",BH$5),"00"))) +COUNTIF($G39:$AK39,TEXT(CELL("contenido",BH$5),"00"))</f>
        <v>0</v>
      </c>
      <c r="BI39" s="133">
        <f t="shared" ca="1" si="51"/>
        <v>0</v>
      </c>
      <c r="BJ39" s="132">
        <f t="shared" ref="BJ39:BJ60" ca="1" si="100">COUNTIF($G39:$AK39,CONCATENATE("*;",TEXT(CELL("contenido",BJ$5),"00"))) +COUNTIF($G39:$AK39,CONCATENATE("*;",TEXT(CELL("contenido",BJ$5),"00"),";*")) +COUNTIF($G39:$AK39,CONCATENATE(";*",TEXT(CELL("contenido",BJ$5),"00"))) +COUNTIF($G39:$AK39,TEXT(CELL("contenido",BJ$5),"00"))</f>
        <v>0</v>
      </c>
      <c r="BK39" s="110">
        <f t="shared" ca="1" si="38"/>
        <v>4</v>
      </c>
      <c r="BL39" s="110">
        <f t="shared" ca="1" si="39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0"/>
        <v>50.8</v>
      </c>
      <c r="BP39" s="195">
        <f t="shared" ca="1" si="41"/>
        <v>162.80000000000001</v>
      </c>
      <c r="BQ39" s="149">
        <f t="shared" ca="1" si="8"/>
        <v>0</v>
      </c>
      <c r="BR39" s="137">
        <f t="shared" ca="1" si="9"/>
        <v>33</v>
      </c>
      <c r="BS39" s="136">
        <f t="shared" ca="1" si="10"/>
        <v>8</v>
      </c>
      <c r="BT39" s="137">
        <f t="shared" ca="1" si="11"/>
        <v>0</v>
      </c>
      <c r="BU39" s="136">
        <f t="shared" ca="1" si="12"/>
        <v>0</v>
      </c>
      <c r="BV39" s="137">
        <f t="shared" ca="1" si="13"/>
        <v>0</v>
      </c>
      <c r="BW39" s="136">
        <f t="shared" ca="1" si="14"/>
        <v>0</v>
      </c>
      <c r="BX39" s="137">
        <f t="shared" ca="1" si="15"/>
        <v>0</v>
      </c>
      <c r="BY39" s="136">
        <f t="shared" ca="1" si="16"/>
        <v>0</v>
      </c>
      <c r="BZ39" s="137">
        <f t="shared" ca="1" si="17"/>
        <v>0</v>
      </c>
      <c r="CA39" s="136">
        <f t="shared" ca="1" si="18"/>
        <v>0</v>
      </c>
      <c r="CB39" s="137">
        <f t="shared" ca="1" si="19"/>
        <v>0</v>
      </c>
      <c r="CC39" s="136">
        <f t="shared" ca="1" si="20"/>
        <v>0</v>
      </c>
      <c r="CD39" s="137">
        <f t="shared" ca="1" si="21"/>
        <v>86</v>
      </c>
      <c r="CE39" s="136">
        <f t="shared" ca="1" si="22"/>
        <v>0</v>
      </c>
      <c r="CF39" s="137">
        <f t="shared" ca="1" si="23"/>
        <v>0</v>
      </c>
      <c r="CG39" s="136">
        <f t="shared" ca="1" si="24"/>
        <v>0</v>
      </c>
      <c r="CH39" s="137">
        <f t="shared" ca="1" si="25"/>
        <v>0</v>
      </c>
      <c r="CI39" s="136">
        <f t="shared" ca="1" si="26"/>
        <v>0</v>
      </c>
      <c r="CJ39" s="137">
        <f t="shared" ca="1" si="27"/>
        <v>0</v>
      </c>
      <c r="CK39" s="136">
        <f t="shared" ca="1" si="28"/>
        <v>0</v>
      </c>
      <c r="CL39" s="137">
        <f t="shared" ca="1" si="29"/>
        <v>0</v>
      </c>
      <c r="CM39" s="136">
        <f t="shared" ca="1" si="30"/>
        <v>0</v>
      </c>
      <c r="CN39" s="110">
        <f t="shared" ca="1" si="42"/>
        <v>8</v>
      </c>
      <c r="CO39" s="110">
        <f t="shared" ca="1" si="31"/>
        <v>659.28000000000009</v>
      </c>
      <c r="CP39" s="110">
        <f t="shared" ca="1" si="32"/>
        <v>80</v>
      </c>
      <c r="CQ39" s="198">
        <f t="shared" ca="1" si="33"/>
        <v>101.6</v>
      </c>
      <c r="CR39" s="199">
        <f t="shared" ca="1" si="34"/>
        <v>760.88000000000011</v>
      </c>
      <c r="CS39" s="215">
        <f t="shared" ca="1" si="48"/>
        <v>31</v>
      </c>
      <c r="CT39" s="216">
        <f t="shared" ca="1" si="43"/>
        <v>0</v>
      </c>
      <c r="CU39" s="217">
        <f ca="1">INDEX(INDIRECT(CU$1),MATCH($E39,INDIRECT($BQ$2))) + (CS39*30)/[1]PATRÓN!$N$4 - CT39</f>
        <v>12.41095890410959</v>
      </c>
      <c r="CV39" s="217">
        <f ca="1">(CS39*6)/PATRÓN!$N$4</f>
        <v>0.50958904109589043</v>
      </c>
      <c r="CW39" s="216">
        <f t="shared" ca="1" si="44"/>
        <v>0</v>
      </c>
      <c r="CX39" s="219">
        <f t="shared" ca="1" si="45"/>
        <v>0</v>
      </c>
      <c r="CY39" s="230">
        <f t="shared" ca="1" si="46"/>
        <v>0</v>
      </c>
      <c r="CZ39" s="227">
        <f ca="1">(PATRÓN!$A$5*(CS39-CT39))/(PATRÓN!$N$4-30)*AM39</f>
        <v>151.99253731343285</v>
      </c>
      <c r="DA39" s="211">
        <f t="shared" ca="1" si="35"/>
        <v>10.807462686567163</v>
      </c>
      <c r="DB39" s="211">
        <f t="shared" ca="1" si="47"/>
        <v>740.35074626865674</v>
      </c>
      <c r="DC39" s="212">
        <f t="shared" ca="1" si="36"/>
        <v>20.529253731343374</v>
      </c>
    </row>
    <row r="40" spans="1:107" ht="33.75" customHeight="1" thickBot="1" x14ac:dyDescent="0.35">
      <c r="A40" s="61">
        <f>Plantilla!A39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54"/>
        <v>N</v>
      </c>
      <c r="H40" s="148" t="str">
        <f t="shared" ca="1" si="54"/>
        <v>-</v>
      </c>
      <c r="I40" s="148" t="str">
        <f t="shared" ca="1" si="54"/>
        <v>-</v>
      </c>
      <c r="J40" s="148" t="str">
        <f t="shared" ca="1" si="54"/>
        <v>L</v>
      </c>
      <c r="K40" s="148" t="str">
        <f t="shared" ca="1" si="54"/>
        <v>L</v>
      </c>
      <c r="L40" s="148" t="str">
        <f t="shared" ca="1" si="54"/>
        <v>T</v>
      </c>
      <c r="M40" s="148" t="s">
        <v>186</v>
      </c>
      <c r="N40" s="337" t="s">
        <v>140</v>
      </c>
      <c r="O40" s="148" t="str">
        <f t="shared" ca="1" si="54"/>
        <v>T</v>
      </c>
      <c r="P40" s="148" t="str">
        <f t="shared" ca="1" si="54"/>
        <v>T</v>
      </c>
      <c r="Q40" s="148" t="str">
        <f t="shared" ca="1" si="54"/>
        <v>T</v>
      </c>
      <c r="R40" s="148" t="str">
        <f t="shared" ca="1" si="54"/>
        <v>N</v>
      </c>
      <c r="S40" s="148" t="str">
        <f t="shared" ca="1" si="54"/>
        <v>-</v>
      </c>
      <c r="T40" s="148" t="str">
        <f t="shared" ca="1" si="54"/>
        <v>L</v>
      </c>
      <c r="U40" s="148" t="str">
        <f t="shared" ca="1" si="54"/>
        <v>T</v>
      </c>
      <c r="V40" s="148" t="str">
        <f t="shared" ca="1" si="96"/>
        <v>T</v>
      </c>
      <c r="W40" s="148" t="str">
        <f t="shared" ca="1" si="96"/>
        <v>L</v>
      </c>
      <c r="X40" s="148" t="str">
        <f t="shared" ca="1" si="96"/>
        <v>L</v>
      </c>
      <c r="Y40" s="148" t="str">
        <f t="shared" ca="1" si="96"/>
        <v>T</v>
      </c>
      <c r="Z40" s="337" t="s">
        <v>4</v>
      </c>
      <c r="AA40" s="337" t="s">
        <v>4</v>
      </c>
      <c r="AB40" s="337" t="s">
        <v>4</v>
      </c>
      <c r="AC40" s="148" t="str">
        <f t="shared" ca="1" si="96"/>
        <v>L</v>
      </c>
      <c r="AD40" s="148" t="str">
        <f t="shared" ca="1" si="96"/>
        <v>N</v>
      </c>
      <c r="AE40" s="148" t="str">
        <f t="shared" ca="1" si="96"/>
        <v>N</v>
      </c>
      <c r="AF40" s="148" t="str">
        <f t="shared" ca="1" si="96"/>
        <v>-</v>
      </c>
      <c r="AG40" s="148" t="str">
        <f t="shared" ca="1" si="96"/>
        <v>-</v>
      </c>
      <c r="AH40" s="148" t="str">
        <f t="shared" ca="1" si="96"/>
        <v>L</v>
      </c>
      <c r="AI40" s="148" t="str">
        <f t="shared" ca="1" si="96"/>
        <v>T</v>
      </c>
      <c r="AJ40" s="148" t="str">
        <f t="shared" ca="1" si="96"/>
        <v>T</v>
      </c>
      <c r="AK40" s="148" t="str">
        <f t="shared" ca="1" si="96"/>
        <v>L</v>
      </c>
      <c r="AL40" s="130"/>
      <c r="AM40" s="111">
        <f>VLOOKUP($E40,Plantilla!D:F,3,FALSE)</f>
        <v>1</v>
      </c>
      <c r="AN40" s="140">
        <f t="shared" ca="1" si="97"/>
        <v>0</v>
      </c>
      <c r="AO40" s="133">
        <f t="shared" ca="1" si="97"/>
        <v>9</v>
      </c>
      <c r="AP40" s="132">
        <f t="shared" ca="1" si="97"/>
        <v>5</v>
      </c>
      <c r="AQ40" s="133">
        <f t="shared" ca="1" si="97"/>
        <v>0</v>
      </c>
      <c r="AR40" s="132">
        <f t="shared" ca="1" si="97"/>
        <v>0</v>
      </c>
      <c r="AS40" s="133">
        <f t="shared" ca="1" si="97"/>
        <v>0</v>
      </c>
      <c r="AT40" s="132">
        <f t="shared" ca="1" si="97"/>
        <v>0</v>
      </c>
      <c r="AU40" s="133">
        <f t="shared" ca="1" si="97"/>
        <v>0</v>
      </c>
      <c r="AV40" s="132">
        <f t="shared" ca="1" si="97"/>
        <v>0</v>
      </c>
      <c r="AW40" s="133">
        <f t="shared" ca="1" si="97"/>
        <v>0</v>
      </c>
      <c r="AX40" s="132">
        <f t="shared" ca="1" si="97"/>
        <v>0</v>
      </c>
      <c r="AY40" s="133">
        <f t="shared" ca="1" si="97"/>
        <v>0</v>
      </c>
      <c r="AZ40" s="132">
        <f t="shared" ca="1" si="97"/>
        <v>0</v>
      </c>
      <c r="BA40" s="133">
        <f t="shared" ca="1" si="97"/>
        <v>0</v>
      </c>
      <c r="BB40" s="132">
        <f t="shared" ca="1" si="97"/>
        <v>0</v>
      </c>
      <c r="BC40" s="133">
        <f t="shared" ca="1" si="97"/>
        <v>0</v>
      </c>
      <c r="BD40" s="132">
        <f t="shared" ca="1" si="98"/>
        <v>0</v>
      </c>
      <c r="BE40" s="133">
        <f t="shared" ca="1" si="51"/>
        <v>0</v>
      </c>
      <c r="BF40" s="132">
        <f t="shared" ca="1" si="51"/>
        <v>0</v>
      </c>
      <c r="BG40" s="133">
        <f t="shared" ca="1" si="51"/>
        <v>0</v>
      </c>
      <c r="BH40" s="132">
        <f t="shared" ca="1" si="99"/>
        <v>0</v>
      </c>
      <c r="BI40" s="133">
        <f t="shared" ca="1" si="51"/>
        <v>0</v>
      </c>
      <c r="BJ40" s="132">
        <f t="shared" ca="1" si="100"/>
        <v>0</v>
      </c>
      <c r="BK40" s="110">
        <f t="shared" ca="1" si="38"/>
        <v>5</v>
      </c>
      <c r="BL40" s="110">
        <f t="shared" ca="1" si="39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63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0"/>
        <v>63.5</v>
      </c>
      <c r="BP40" s="195">
        <f t="shared" ca="1" si="41"/>
        <v>126.5</v>
      </c>
      <c r="BQ40" s="149">
        <f t="shared" ref="BQ40:BQ60" ca="1" si="101">AN40+INDEX(INDIRECT(BQ$1),MATCH($E40,INDIRECT($BQ$2)))</f>
        <v>7</v>
      </c>
      <c r="BR40" s="137">
        <f t="shared" ref="BR40:BR60" ca="1" si="102">AO40+INDEX(INDIRECT(BR$1),MATCH($E40,INDIRECT($BQ$2)))</f>
        <v>49</v>
      </c>
      <c r="BS40" s="136">
        <f t="shared" ref="BS40:BS60" ca="1" si="103">AP40+INDEX(INDIRECT(BS$1),MATCH($E40,INDIRECT($BQ$2)))</f>
        <v>25</v>
      </c>
      <c r="BT40" s="137">
        <f t="shared" ref="BT40:BT60" ca="1" si="104">AQ40+INDEX(INDIRECT(BT$1),MATCH($E40,INDIRECT($BQ$2)))</f>
        <v>0</v>
      </c>
      <c r="BU40" s="136">
        <f t="shared" ref="BU40:BU60" ca="1" si="105">AR40+INDEX(INDIRECT(BU$1),MATCH($E40,INDIRECT($BQ$2)))</f>
        <v>0</v>
      </c>
      <c r="BV40" s="137">
        <f t="shared" ref="BV40:BV60" ca="1" si="106">AS40+INDEX(INDIRECT(BV$1),MATCH($E40,INDIRECT($BQ$2)))</f>
        <v>0</v>
      </c>
      <c r="BW40" s="136">
        <f t="shared" ref="BW40:BW60" ca="1" si="107">AT40+INDEX(INDIRECT(BW$1),MATCH($E40,INDIRECT($BQ$2)))</f>
        <v>0</v>
      </c>
      <c r="BX40" s="137">
        <f t="shared" ref="BX40:BX60" ca="1" si="108">AU40+INDEX(INDIRECT(BX$1),MATCH($E40,INDIRECT($BQ$2)))</f>
        <v>0</v>
      </c>
      <c r="BY40" s="136">
        <f t="shared" ref="BY40:BY60" ca="1" si="109">AV40+INDEX(INDIRECT(BY$1),MATCH($E40,INDIRECT($BQ$2)))</f>
        <v>2</v>
      </c>
      <c r="BZ40" s="137">
        <f t="shared" ref="BZ40:BZ60" ca="1" si="110">AW40+INDEX(INDIRECT(BZ$1),MATCH($E40,INDIRECT($BQ$2)))</f>
        <v>0</v>
      </c>
      <c r="CA40" s="136">
        <f t="shared" ref="CA40:CA60" ca="1" si="111">AX40+INDEX(INDIRECT(CA$1),MATCH($E40,INDIRECT($BQ$2)))</f>
        <v>0</v>
      </c>
      <c r="CB40" s="137">
        <f t="shared" ref="CB40:CB60" ca="1" si="112">AY40+INDEX(INDIRECT(CB$1),MATCH($E40,INDIRECT($BQ$2)))</f>
        <v>0</v>
      </c>
      <c r="CC40" s="136">
        <f t="shared" ref="CC40:CC60" ca="1" si="113">AZ40+INDEX(INDIRECT(CC$1),MATCH($E40,INDIRECT($BQ$2)))</f>
        <v>0</v>
      </c>
      <c r="CD40" s="137">
        <f t="shared" ref="CD40:CD60" ca="1" si="114">BA40+INDEX(INDIRECT(CD$1),MATCH($E40,INDIRECT($BQ$2)))</f>
        <v>0</v>
      </c>
      <c r="CE40" s="136">
        <f t="shared" ref="CE40:CE60" ca="1" si="115">BB40+INDEX(INDIRECT(CE$1),MATCH($E40,INDIRECT($BQ$2)))</f>
        <v>0</v>
      </c>
      <c r="CF40" s="137">
        <f t="shared" ref="CF40:CF60" ca="1" si="116">BC40+INDEX(INDIRECT(CF$1),MATCH($E40,INDIRECT($BQ$2)))</f>
        <v>0</v>
      </c>
      <c r="CG40" s="136">
        <f t="shared" ref="CG40:CG60" ca="1" si="117">BD40+INDEX(INDIRECT(CG$1),MATCH($E40,INDIRECT($BQ$2)))</f>
        <v>0</v>
      </c>
      <c r="CH40" s="137">
        <f t="shared" ref="CH40:CH60" ca="1" si="118">BE40+INDEX(INDIRECT(CH$1),MATCH($E40,INDIRECT($BQ$2)))</f>
        <v>0</v>
      </c>
      <c r="CI40" s="136">
        <f t="shared" ref="CI40:CI60" ca="1" si="119">BF40+INDEX(INDIRECT(CI$1),MATCH($E40,INDIRECT($BQ$2)))</f>
        <v>0</v>
      </c>
      <c r="CJ40" s="137">
        <f t="shared" ref="CJ40:CJ60" ca="1" si="120">BG40+INDEX(INDIRECT(CJ$1),MATCH($E40,INDIRECT($BQ$2)))</f>
        <v>0</v>
      </c>
      <c r="CK40" s="136">
        <f t="shared" ref="CK40:CK60" ca="1" si="121">BH40+INDEX(INDIRECT(CK$1),MATCH($E40,INDIRECT($BQ$2)))</f>
        <v>0</v>
      </c>
      <c r="CL40" s="137">
        <f t="shared" ref="CL40:CL60" ca="1" si="122">BI40+INDEX(INDIRECT(CL$1),MATCH($E40,INDIRECT($BQ$2)))</f>
        <v>0</v>
      </c>
      <c r="CM40" s="136">
        <f t="shared" ref="CM40:CM60" ca="1" si="123">BJ40+INDEX(INDIRECT(CM$1),MATCH($E40,INDIRECT($BQ$2)))</f>
        <v>0</v>
      </c>
      <c r="CN40" s="110">
        <f t="shared" ca="1" si="42"/>
        <v>25</v>
      </c>
      <c r="CO40" s="110">
        <f t="shared" ref="CO40:CO60" ca="1" si="124">BM40+INDEX(INDIRECT(CO$1),MATCH($E40,INDIRECT($BQ$2)))</f>
        <v>406</v>
      </c>
      <c r="CP40" s="110">
        <f t="shared" ref="CP40:CP60" ca="1" si="125">BN40+INDEX(INDIRECT(CP$1),MATCH($E40,INDIRECT($BQ$2)))</f>
        <v>250</v>
      </c>
      <c r="CQ40" s="198">
        <f t="shared" ref="CQ40:CQ60" ca="1" si="126">BO40+INDEX(INDIRECT(CQ$1),MATCH($E40,INDIRECT($BQ$2)))</f>
        <v>317.5</v>
      </c>
      <c r="CR40" s="199">
        <f t="shared" ref="CR40:CR60" ca="1" si="127">BP40+INDEX(INDIRECT(CR$1),MATCH($E40,INDIRECT($BQ$2)))</f>
        <v>723.5</v>
      </c>
      <c r="CS40" s="215">
        <f t="shared" ca="1" si="48"/>
        <v>31</v>
      </c>
      <c r="CT40" s="216">
        <f t="shared" ca="1" si="43"/>
        <v>0</v>
      </c>
      <c r="CU40" s="217">
        <f ca="1">INDEX(INDIRECT(CU$1),MATCH($E40,INDIRECT($BQ$2))) + (CS40*30)/[1]PATRÓN!$N$4 - CT40</f>
        <v>12.41095890410959</v>
      </c>
      <c r="CV40" s="217">
        <f ca="1">(CS40*6)/PATRÓN!$N$4</f>
        <v>0.50958904109589043</v>
      </c>
      <c r="CW40" s="216">
        <f t="shared" ca="1" si="44"/>
        <v>0</v>
      </c>
      <c r="CX40" s="219">
        <f t="shared" ca="1" si="45"/>
        <v>0</v>
      </c>
      <c r="CY40" s="230">
        <f t="shared" ca="1" si="46"/>
        <v>0</v>
      </c>
      <c r="CZ40" s="227">
        <f ca="1">(PATRÓN!$A$5*(CS40-CT40))/(PATRÓN!$N$4-30)*AM40</f>
        <v>151.99253731343285</v>
      </c>
      <c r="DA40" s="211">
        <f t="shared" ref="DA40:DA60" ca="1" si="128">BP40-CZ40</f>
        <v>-25.492537313432848</v>
      </c>
      <c r="DB40" s="211">
        <f t="shared" ca="1" si="47"/>
        <v>740.35074626865674</v>
      </c>
      <c r="DC40" s="212">
        <f t="shared" ref="DC40:DC60" ca="1" si="129">CR40-DB40</f>
        <v>-16.850746268656735</v>
      </c>
    </row>
    <row r="41" spans="1:107" ht="33.75" customHeight="1" thickBot="1" x14ac:dyDescent="0.35">
      <c r="A41" s="61">
        <f>Plantilla!A40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ref="G41:V55" ca="1" si="130">IF($B41&lt;&gt;0,INDIRECT(ADDRESS($B41+6,10+G$2,1,FALSE,"PATRÓN"),FALSE),"")</f>
        <v>L</v>
      </c>
      <c r="H41" s="148" t="str">
        <f t="shared" ca="1" si="130"/>
        <v>T</v>
      </c>
      <c r="I41" s="148" t="str">
        <f t="shared" ca="1" si="130"/>
        <v>T</v>
      </c>
      <c r="J41" s="148" t="s">
        <v>187</v>
      </c>
      <c r="K41" s="148" t="str">
        <f t="shared" ca="1" si="130"/>
        <v>N</v>
      </c>
      <c r="L41" s="148" t="str">
        <f t="shared" ca="1" si="130"/>
        <v>-</v>
      </c>
      <c r="M41" s="148" t="str">
        <f t="shared" ca="1" si="130"/>
        <v>L</v>
      </c>
      <c r="N41" s="148" t="str">
        <f t="shared" ca="1" si="130"/>
        <v>T</v>
      </c>
      <c r="O41" s="148" t="s">
        <v>191</v>
      </c>
      <c r="P41" s="338" t="s">
        <v>140</v>
      </c>
      <c r="Q41" s="148" t="str">
        <f t="shared" ca="1" si="130"/>
        <v>L</v>
      </c>
      <c r="R41" s="148" t="str">
        <f t="shared" ca="1" si="130"/>
        <v>T</v>
      </c>
      <c r="S41" s="148" t="str">
        <f t="shared" ca="1" si="130"/>
        <v>T</v>
      </c>
      <c r="T41" s="148" t="str">
        <f t="shared" ca="1" si="130"/>
        <v>T</v>
      </c>
      <c r="U41" s="148" t="str">
        <f t="shared" ca="1" si="130"/>
        <v>T</v>
      </c>
      <c r="V41" s="338" t="s">
        <v>32</v>
      </c>
      <c r="W41" s="148" t="str">
        <f t="shared" ca="1" si="96"/>
        <v>N</v>
      </c>
      <c r="X41" s="338" t="s">
        <v>140</v>
      </c>
      <c r="Y41" s="148" t="str">
        <f t="shared" ca="1" si="96"/>
        <v>-</v>
      </c>
      <c r="Z41" s="338" t="s">
        <v>4</v>
      </c>
      <c r="AA41" s="148" t="str">
        <f t="shared" ca="1" si="96"/>
        <v>L</v>
      </c>
      <c r="AB41" s="337" t="s">
        <v>4</v>
      </c>
      <c r="AC41" s="337" t="s">
        <v>4</v>
      </c>
      <c r="AD41" s="148" t="str">
        <f t="shared" ca="1" si="96"/>
        <v>L</v>
      </c>
      <c r="AE41" s="148" t="str">
        <f t="shared" ca="1" si="96"/>
        <v>L</v>
      </c>
      <c r="AF41" s="337" t="s">
        <v>4</v>
      </c>
      <c r="AG41" s="338" t="s">
        <v>4</v>
      </c>
      <c r="AH41" s="338" t="s">
        <v>4</v>
      </c>
      <c r="AI41" s="148" t="str">
        <f t="shared" ca="1" si="96"/>
        <v>L</v>
      </c>
      <c r="AJ41" s="148" t="str">
        <f t="shared" ca="1" si="96"/>
        <v>T</v>
      </c>
      <c r="AK41" s="275" t="s">
        <v>59</v>
      </c>
      <c r="AL41" s="130"/>
      <c r="AM41" s="111">
        <f>VLOOKUP($E41,Plantilla!D:F,3,FALSE)</f>
        <v>1</v>
      </c>
      <c r="AN41" s="140">
        <f t="shared" ca="1" si="97"/>
        <v>0</v>
      </c>
      <c r="AO41" s="133">
        <f t="shared" ca="1" si="97"/>
        <v>9</v>
      </c>
      <c r="AP41" s="132">
        <f t="shared" ca="1" si="97"/>
        <v>4</v>
      </c>
      <c r="AQ41" s="133">
        <f t="shared" ca="1" si="97"/>
        <v>0</v>
      </c>
      <c r="AR41" s="132">
        <f t="shared" ca="1" si="97"/>
        <v>0</v>
      </c>
      <c r="AS41" s="133">
        <f t="shared" ca="1" si="97"/>
        <v>0</v>
      </c>
      <c r="AT41" s="132">
        <f t="shared" ca="1" si="97"/>
        <v>0</v>
      </c>
      <c r="AU41" s="133">
        <f t="shared" ca="1" si="97"/>
        <v>0</v>
      </c>
      <c r="AV41" s="132">
        <f t="shared" ca="1" si="97"/>
        <v>0</v>
      </c>
      <c r="AW41" s="133">
        <f t="shared" ca="1" si="97"/>
        <v>0</v>
      </c>
      <c r="AX41" s="132">
        <f t="shared" ca="1" si="97"/>
        <v>0</v>
      </c>
      <c r="AY41" s="133">
        <f t="shared" ca="1" si="97"/>
        <v>0</v>
      </c>
      <c r="AZ41" s="132">
        <f t="shared" ca="1" si="97"/>
        <v>0</v>
      </c>
      <c r="BA41" s="133">
        <f t="shared" ca="1" si="97"/>
        <v>0</v>
      </c>
      <c r="BB41" s="132">
        <f t="shared" ca="1" si="97"/>
        <v>0</v>
      </c>
      <c r="BC41" s="133">
        <f t="shared" ca="1" si="97"/>
        <v>0</v>
      </c>
      <c r="BD41" s="132">
        <f t="shared" ca="1" si="98"/>
        <v>0</v>
      </c>
      <c r="BE41" s="133">
        <f t="shared" ca="1" si="51"/>
        <v>0</v>
      </c>
      <c r="BF41" s="132">
        <f t="shared" ca="1" si="51"/>
        <v>0</v>
      </c>
      <c r="BG41" s="133">
        <f t="shared" ca="1" si="51"/>
        <v>0</v>
      </c>
      <c r="BH41" s="132">
        <f t="shared" ca="1" si="99"/>
        <v>0</v>
      </c>
      <c r="BI41" s="133">
        <f t="shared" ca="1" si="51"/>
        <v>0</v>
      </c>
      <c r="BJ41" s="132">
        <f t="shared" ca="1" si="100"/>
        <v>0</v>
      </c>
      <c r="BK41" s="110">
        <f t="shared" ca="1" si="38"/>
        <v>4</v>
      </c>
      <c r="BL41" s="110">
        <f t="shared" ca="1" si="39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63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0"/>
        <v>50.8</v>
      </c>
      <c r="BP41" s="195">
        <f t="shared" ca="1" si="41"/>
        <v>113.8</v>
      </c>
      <c r="BQ41" s="149">
        <f t="shared" ca="1" si="101"/>
        <v>4</v>
      </c>
      <c r="BR41" s="137">
        <f t="shared" ca="1" si="102"/>
        <v>47</v>
      </c>
      <c r="BS41" s="136">
        <f t="shared" ca="1" si="103"/>
        <v>18</v>
      </c>
      <c r="BT41" s="137">
        <f t="shared" ca="1" si="104"/>
        <v>0</v>
      </c>
      <c r="BU41" s="136">
        <f t="shared" ca="1" si="105"/>
        <v>0</v>
      </c>
      <c r="BV41" s="137">
        <f t="shared" ca="1" si="106"/>
        <v>0</v>
      </c>
      <c r="BW41" s="136">
        <f t="shared" ca="1" si="107"/>
        <v>0</v>
      </c>
      <c r="BX41" s="137">
        <f t="shared" ca="1" si="108"/>
        <v>0</v>
      </c>
      <c r="BY41" s="136">
        <f t="shared" ca="1" si="109"/>
        <v>0</v>
      </c>
      <c r="BZ41" s="137">
        <f t="shared" ca="1" si="110"/>
        <v>0</v>
      </c>
      <c r="CA41" s="136">
        <f t="shared" ca="1" si="111"/>
        <v>0</v>
      </c>
      <c r="CB41" s="137">
        <f t="shared" ca="1" si="112"/>
        <v>0</v>
      </c>
      <c r="CC41" s="136">
        <f t="shared" ca="1" si="113"/>
        <v>0</v>
      </c>
      <c r="CD41" s="137">
        <f t="shared" ca="1" si="114"/>
        <v>2</v>
      </c>
      <c r="CE41" s="136">
        <f t="shared" ca="1" si="115"/>
        <v>0</v>
      </c>
      <c r="CF41" s="137">
        <f t="shared" ca="1" si="116"/>
        <v>0</v>
      </c>
      <c r="CG41" s="136">
        <f t="shared" ca="1" si="117"/>
        <v>10</v>
      </c>
      <c r="CH41" s="137">
        <f t="shared" ca="1" si="118"/>
        <v>0</v>
      </c>
      <c r="CI41" s="136">
        <f t="shared" ca="1" si="119"/>
        <v>0</v>
      </c>
      <c r="CJ41" s="137">
        <f t="shared" ca="1" si="120"/>
        <v>0</v>
      </c>
      <c r="CK41" s="136">
        <f t="shared" ca="1" si="121"/>
        <v>0</v>
      </c>
      <c r="CL41" s="137">
        <f t="shared" ca="1" si="122"/>
        <v>0</v>
      </c>
      <c r="CM41" s="136">
        <f t="shared" ca="1" si="123"/>
        <v>0</v>
      </c>
      <c r="CN41" s="110">
        <f t="shared" ca="1" si="42"/>
        <v>19</v>
      </c>
      <c r="CO41" s="110">
        <f t="shared" ca="1" si="124"/>
        <v>441.96</v>
      </c>
      <c r="CP41" s="110">
        <f t="shared" ca="1" si="125"/>
        <v>180</v>
      </c>
      <c r="CQ41" s="198">
        <f t="shared" ca="1" si="126"/>
        <v>228.60000000000002</v>
      </c>
      <c r="CR41" s="199">
        <f t="shared" ca="1" si="127"/>
        <v>670.56</v>
      </c>
      <c r="CS41" s="215">
        <f t="shared" ca="1" si="48"/>
        <v>31</v>
      </c>
      <c r="CT41" s="216">
        <f t="shared" ca="1" si="43"/>
        <v>0</v>
      </c>
      <c r="CU41" s="217">
        <f ca="1">INDEX(INDIRECT(CU$1),MATCH($E41,INDIRECT($BQ$2))) + (CS41*30)/[1]PATRÓN!$N$4 - CT41</f>
        <v>12.41095890410959</v>
      </c>
      <c r="CV41" s="217">
        <f ca="1">(CS41*6)/PATRÓN!$N$4</f>
        <v>0.50958904109589043</v>
      </c>
      <c r="CW41" s="216">
        <f t="shared" ca="1" si="44"/>
        <v>1</v>
      </c>
      <c r="CX41" s="219">
        <f t="shared" ca="1" si="45"/>
        <v>0</v>
      </c>
      <c r="CY41" s="230">
        <f t="shared" ca="1" si="46"/>
        <v>0</v>
      </c>
      <c r="CZ41" s="227">
        <f ca="1">(PATRÓN!$A$5*(CS41-CT41))/(PATRÓN!$N$4-30)*AM41</f>
        <v>151.99253731343285</v>
      </c>
      <c r="DA41" s="211">
        <f t="shared" ca="1" si="128"/>
        <v>-38.192537313432851</v>
      </c>
      <c r="DB41" s="211">
        <f t="shared" ca="1" si="47"/>
        <v>740.35074626865674</v>
      </c>
      <c r="DC41" s="212">
        <f t="shared" ca="1" si="129"/>
        <v>-69.79074626865679</v>
      </c>
    </row>
    <row r="42" spans="1:107" ht="33.75" customHeight="1" thickBot="1" x14ac:dyDescent="0.35">
      <c r="A42" s="61">
        <f>Plantilla!A41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36" t="s">
        <v>141</v>
      </c>
      <c r="G42" s="148" t="str">
        <f t="shared" ca="1" si="130"/>
        <v>T</v>
      </c>
      <c r="H42" s="148" t="str">
        <f t="shared" ca="1" si="130"/>
        <v>T</v>
      </c>
      <c r="I42" s="148" t="str">
        <f t="shared" ca="1" si="130"/>
        <v>L</v>
      </c>
      <c r="J42" s="148" t="str">
        <f t="shared" ca="1" si="130"/>
        <v>L</v>
      </c>
      <c r="K42" s="148" t="str">
        <f t="shared" ca="1" si="130"/>
        <v>T</v>
      </c>
      <c r="L42" s="148" t="str">
        <f t="shared" ca="1" si="130"/>
        <v>T</v>
      </c>
      <c r="M42" s="148" t="str">
        <f t="shared" ca="1" si="130"/>
        <v>T</v>
      </c>
      <c r="N42" s="148" t="str">
        <f t="shared" ca="1" si="130"/>
        <v>T</v>
      </c>
      <c r="O42" s="148" t="str">
        <f t="shared" ca="1" si="130"/>
        <v>L</v>
      </c>
      <c r="P42" s="148" t="str">
        <f t="shared" ca="1" si="130"/>
        <v>N</v>
      </c>
      <c r="Q42" s="148" t="str">
        <f t="shared" ca="1" si="130"/>
        <v>N</v>
      </c>
      <c r="R42" s="148" t="str">
        <f t="shared" ca="1" si="130"/>
        <v>-</v>
      </c>
      <c r="S42" s="148" t="str">
        <f t="shared" ca="1" si="130"/>
        <v>-</v>
      </c>
      <c r="T42" s="148" t="str">
        <f t="shared" ca="1" si="130"/>
        <v>L</v>
      </c>
      <c r="U42" s="148" t="str">
        <f t="shared" ca="1" si="130"/>
        <v>T</v>
      </c>
      <c r="V42" s="148" t="str">
        <f t="shared" ca="1" si="130"/>
        <v>T</v>
      </c>
      <c r="W42" s="148" t="str">
        <f t="shared" ca="1" si="96"/>
        <v>L</v>
      </c>
      <c r="X42" s="148" t="str">
        <f t="shared" ca="1" si="96"/>
        <v>L</v>
      </c>
      <c r="Y42" s="148" t="str">
        <f t="shared" ca="1" si="96"/>
        <v>T</v>
      </c>
      <c r="Z42" s="148" t="str">
        <f t="shared" ca="1" si="96"/>
        <v>N</v>
      </c>
      <c r="AA42" s="148" t="str">
        <f t="shared" ca="1" si="96"/>
        <v>-</v>
      </c>
      <c r="AB42" s="148" t="str">
        <f t="shared" ca="1" si="96"/>
        <v>L</v>
      </c>
      <c r="AC42" s="148" t="str">
        <f t="shared" ca="1" si="96"/>
        <v>T</v>
      </c>
      <c r="AD42" s="148" t="str">
        <f t="shared" ca="1" si="96"/>
        <v>T</v>
      </c>
      <c r="AE42" s="148" t="str">
        <f t="shared" ca="1" si="96"/>
        <v>T</v>
      </c>
      <c r="AF42" s="148" t="str">
        <f t="shared" ca="1" si="96"/>
        <v>L</v>
      </c>
      <c r="AG42" s="148" t="str">
        <f t="shared" ca="1" si="96"/>
        <v>T</v>
      </c>
      <c r="AH42" s="148" t="str">
        <f t="shared" ca="1" si="96"/>
        <v>T</v>
      </c>
      <c r="AI42" s="148" t="str">
        <f t="shared" ca="1" si="96"/>
        <v>T</v>
      </c>
      <c r="AJ42" s="148" t="str">
        <f t="shared" ca="1" si="96"/>
        <v>N</v>
      </c>
      <c r="AK42" s="148" t="str">
        <f t="shared" ca="1" si="96"/>
        <v>-</v>
      </c>
      <c r="AL42" s="130"/>
      <c r="AM42" s="111">
        <f>VLOOKUP($E42,Plantilla!D:F,3,FALSE)</f>
        <v>1</v>
      </c>
      <c r="AN42" s="140">
        <f t="shared" ca="1" si="97"/>
        <v>0</v>
      </c>
      <c r="AO42" s="133">
        <f t="shared" ca="1" si="97"/>
        <v>15</v>
      </c>
      <c r="AP42" s="132">
        <f t="shared" ca="1" si="97"/>
        <v>4</v>
      </c>
      <c r="AQ42" s="133">
        <f t="shared" ca="1" si="97"/>
        <v>0</v>
      </c>
      <c r="AR42" s="132">
        <f t="shared" ca="1" si="97"/>
        <v>0</v>
      </c>
      <c r="AS42" s="133">
        <f t="shared" ca="1" si="97"/>
        <v>0</v>
      </c>
      <c r="AT42" s="132">
        <f t="shared" ca="1" si="97"/>
        <v>0</v>
      </c>
      <c r="AU42" s="133">
        <f t="shared" ca="1" si="97"/>
        <v>0</v>
      </c>
      <c r="AV42" s="132">
        <f t="shared" ca="1" si="97"/>
        <v>0</v>
      </c>
      <c r="AW42" s="133">
        <f t="shared" ca="1" si="97"/>
        <v>0</v>
      </c>
      <c r="AX42" s="132">
        <f t="shared" ca="1" si="97"/>
        <v>0</v>
      </c>
      <c r="AY42" s="133">
        <f t="shared" ca="1" si="97"/>
        <v>0</v>
      </c>
      <c r="AZ42" s="132">
        <f t="shared" ca="1" si="97"/>
        <v>0</v>
      </c>
      <c r="BA42" s="133">
        <f t="shared" ca="1" si="97"/>
        <v>0</v>
      </c>
      <c r="BB42" s="132">
        <f t="shared" ca="1" si="97"/>
        <v>0</v>
      </c>
      <c r="BC42" s="133">
        <f t="shared" ca="1" si="97"/>
        <v>0</v>
      </c>
      <c r="BD42" s="132">
        <f t="shared" ca="1" si="98"/>
        <v>0</v>
      </c>
      <c r="BE42" s="133">
        <f t="shared" ca="1" si="51"/>
        <v>0</v>
      </c>
      <c r="BF42" s="132">
        <f t="shared" ca="1" si="51"/>
        <v>0</v>
      </c>
      <c r="BG42" s="133">
        <f t="shared" ca="1" si="51"/>
        <v>0</v>
      </c>
      <c r="BH42" s="132">
        <f t="shared" ca="1" si="99"/>
        <v>0</v>
      </c>
      <c r="BI42" s="133">
        <f t="shared" ca="1" si="51"/>
        <v>0</v>
      </c>
      <c r="BJ42" s="132">
        <f t="shared" ca="1" si="100"/>
        <v>0</v>
      </c>
      <c r="BK42" s="110">
        <f t="shared" ca="1" si="38"/>
        <v>4</v>
      </c>
      <c r="BL42" s="110">
        <f t="shared" ca="1" si="39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0"/>
        <v>50.8</v>
      </c>
      <c r="BP42" s="195">
        <f t="shared" ca="1" si="41"/>
        <v>155.80000000000001</v>
      </c>
      <c r="BQ42" s="149">
        <f t="shared" ca="1" si="101"/>
        <v>54</v>
      </c>
      <c r="BR42" s="137">
        <f t="shared" ca="1" si="102"/>
        <v>15</v>
      </c>
      <c r="BS42" s="136">
        <f t="shared" ca="1" si="103"/>
        <v>22</v>
      </c>
      <c r="BT42" s="137">
        <f t="shared" ca="1" si="104"/>
        <v>0</v>
      </c>
      <c r="BU42" s="136">
        <f t="shared" ca="1" si="105"/>
        <v>0</v>
      </c>
      <c r="BV42" s="137">
        <f t="shared" ca="1" si="106"/>
        <v>0</v>
      </c>
      <c r="BW42" s="136">
        <f t="shared" ca="1" si="107"/>
        <v>0</v>
      </c>
      <c r="BX42" s="137">
        <f t="shared" ca="1" si="108"/>
        <v>0</v>
      </c>
      <c r="BY42" s="136">
        <f t="shared" ca="1" si="109"/>
        <v>0</v>
      </c>
      <c r="BZ42" s="137">
        <f t="shared" ca="1" si="110"/>
        <v>0</v>
      </c>
      <c r="CA42" s="136">
        <f t="shared" ca="1" si="111"/>
        <v>0</v>
      </c>
      <c r="CB42" s="137">
        <f t="shared" ca="1" si="112"/>
        <v>0</v>
      </c>
      <c r="CC42" s="136">
        <f t="shared" ca="1" si="113"/>
        <v>0</v>
      </c>
      <c r="CD42" s="137">
        <f t="shared" ca="1" si="114"/>
        <v>0</v>
      </c>
      <c r="CE42" s="136">
        <f t="shared" ca="1" si="115"/>
        <v>0</v>
      </c>
      <c r="CF42" s="137">
        <f t="shared" ca="1" si="116"/>
        <v>0</v>
      </c>
      <c r="CG42" s="136">
        <f t="shared" ca="1" si="117"/>
        <v>0</v>
      </c>
      <c r="CH42" s="137">
        <f t="shared" ca="1" si="118"/>
        <v>0</v>
      </c>
      <c r="CI42" s="136">
        <f t="shared" ca="1" si="119"/>
        <v>0</v>
      </c>
      <c r="CJ42" s="137">
        <f t="shared" ca="1" si="120"/>
        <v>0</v>
      </c>
      <c r="CK42" s="136">
        <f t="shared" ca="1" si="121"/>
        <v>0</v>
      </c>
      <c r="CL42" s="137">
        <f t="shared" ca="1" si="122"/>
        <v>0</v>
      </c>
      <c r="CM42" s="136">
        <f t="shared" ca="1" si="123"/>
        <v>0</v>
      </c>
      <c r="CN42" s="110">
        <f t="shared" ca="1" si="42"/>
        <v>22</v>
      </c>
      <c r="CO42" s="110">
        <f t="shared" ca="1" si="124"/>
        <v>483</v>
      </c>
      <c r="CP42" s="110">
        <f t="shared" ca="1" si="125"/>
        <v>220</v>
      </c>
      <c r="CQ42" s="198">
        <f t="shared" ca="1" si="126"/>
        <v>279.39999999999998</v>
      </c>
      <c r="CR42" s="199">
        <f t="shared" ca="1" si="127"/>
        <v>762.40000000000009</v>
      </c>
      <c r="CS42" s="215">
        <f t="shared" ca="1" si="48"/>
        <v>31</v>
      </c>
      <c r="CT42" s="216">
        <f t="shared" ca="1" si="43"/>
        <v>0</v>
      </c>
      <c r="CU42" s="217">
        <f ca="1">INDEX(INDIRECT(CU$1),MATCH($E42,INDIRECT($BQ$2))) + (CS42*30)/[1]PATRÓN!$N$4 - CT42</f>
        <v>12.41095890410959</v>
      </c>
      <c r="CV42" s="217">
        <f ca="1">(CS42*6)/PATRÓN!$N$4</f>
        <v>0.50958904109589043</v>
      </c>
      <c r="CW42" s="216">
        <f t="shared" ca="1" si="44"/>
        <v>0</v>
      </c>
      <c r="CX42" s="219">
        <f t="shared" ca="1" si="45"/>
        <v>0</v>
      </c>
      <c r="CY42" s="230">
        <f t="shared" ca="1" si="46"/>
        <v>0</v>
      </c>
      <c r="CZ42" s="227">
        <f ca="1">(PATRÓN!$A$5*(CS42-CT42))/(PATRÓN!$N$4-30)*AM42</f>
        <v>151.99253731343285</v>
      </c>
      <c r="DA42" s="211">
        <f t="shared" ca="1" si="128"/>
        <v>3.8074626865671632</v>
      </c>
      <c r="DB42" s="211">
        <f t="shared" ca="1" si="47"/>
        <v>740.35074626865674</v>
      </c>
      <c r="DC42" s="212">
        <f t="shared" ca="1" si="129"/>
        <v>22.049253731343356</v>
      </c>
    </row>
    <row r="43" spans="1:107" ht="33.75" customHeight="1" thickBot="1" x14ac:dyDescent="0.35">
      <c r="A43" s="61">
        <f>Plantilla!A42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148" t="s">
        <v>68</v>
      </c>
      <c r="H43" s="148" t="s">
        <v>68</v>
      </c>
      <c r="I43" s="148" t="s">
        <v>4</v>
      </c>
      <c r="J43" s="148" t="s">
        <v>4</v>
      </c>
      <c r="K43" s="148" t="s">
        <v>4</v>
      </c>
      <c r="L43" s="148" t="s">
        <v>4</v>
      </c>
      <c r="M43" s="337" t="s">
        <v>68</v>
      </c>
      <c r="N43" s="148" t="s">
        <v>68</v>
      </c>
      <c r="O43" s="148" t="s">
        <v>68</v>
      </c>
      <c r="P43" s="148" t="s">
        <v>68</v>
      </c>
      <c r="Q43" s="148" t="s">
        <v>68</v>
      </c>
      <c r="R43" s="148" t="s">
        <v>4</v>
      </c>
      <c r="S43" s="148" t="s">
        <v>4</v>
      </c>
      <c r="T43" s="148" t="s">
        <v>68</v>
      </c>
      <c r="U43" s="148" t="s">
        <v>68</v>
      </c>
      <c r="V43" s="148" t="s">
        <v>68</v>
      </c>
      <c r="W43" s="148" t="s">
        <v>4</v>
      </c>
      <c r="X43" s="148" t="s">
        <v>4</v>
      </c>
      <c r="Y43" s="148" t="s">
        <v>4</v>
      </c>
      <c r="Z43" s="148" t="s">
        <v>4</v>
      </c>
      <c r="AA43" s="148" t="s">
        <v>68</v>
      </c>
      <c r="AB43" s="148" t="s">
        <v>68</v>
      </c>
      <c r="AC43" s="148" t="s">
        <v>68</v>
      </c>
      <c r="AD43" s="148" t="s">
        <v>68</v>
      </c>
      <c r="AE43" s="148" t="s">
        <v>68</v>
      </c>
      <c r="AF43" s="337" t="s">
        <v>68</v>
      </c>
      <c r="AG43" s="148" t="s">
        <v>4</v>
      </c>
      <c r="AH43" s="337" t="s">
        <v>4</v>
      </c>
      <c r="AI43" s="337" t="s">
        <v>4</v>
      </c>
      <c r="AJ43" s="337" t="s">
        <v>4</v>
      </c>
      <c r="AK43" s="148" t="s">
        <v>4</v>
      </c>
      <c r="AL43" s="130"/>
      <c r="AM43" s="111">
        <f>VLOOKUP($E43,Plantilla!D:F,3,FALSE)</f>
        <v>1</v>
      </c>
      <c r="AN43" s="140">
        <f t="shared" ca="1" si="97"/>
        <v>0</v>
      </c>
      <c r="AO43" s="133">
        <f t="shared" ca="1" si="97"/>
        <v>0</v>
      </c>
      <c r="AP43" s="132">
        <f t="shared" ca="1" si="97"/>
        <v>0</v>
      </c>
      <c r="AQ43" s="133">
        <f t="shared" ca="1" si="97"/>
        <v>0</v>
      </c>
      <c r="AR43" s="132">
        <f t="shared" ca="1" si="97"/>
        <v>0</v>
      </c>
      <c r="AS43" s="133">
        <f t="shared" ca="1" si="97"/>
        <v>0</v>
      </c>
      <c r="AT43" s="132">
        <f t="shared" ca="1" si="97"/>
        <v>0</v>
      </c>
      <c r="AU43" s="133">
        <f t="shared" ca="1" si="97"/>
        <v>16</v>
      </c>
      <c r="AV43" s="132">
        <f t="shared" ca="1" si="97"/>
        <v>0</v>
      </c>
      <c r="AW43" s="133">
        <f t="shared" ca="1" si="97"/>
        <v>0</v>
      </c>
      <c r="AX43" s="132">
        <f t="shared" ca="1" si="97"/>
        <v>0</v>
      </c>
      <c r="AY43" s="133">
        <f t="shared" ca="1" si="97"/>
        <v>0</v>
      </c>
      <c r="AZ43" s="132">
        <f t="shared" ca="1" si="97"/>
        <v>0</v>
      </c>
      <c r="BA43" s="133">
        <f t="shared" ca="1" si="97"/>
        <v>0</v>
      </c>
      <c r="BB43" s="132">
        <f t="shared" ca="1" si="97"/>
        <v>0</v>
      </c>
      <c r="BC43" s="133">
        <f t="shared" ca="1" si="97"/>
        <v>0</v>
      </c>
      <c r="BD43" s="132">
        <f t="shared" ca="1" si="98"/>
        <v>0</v>
      </c>
      <c r="BE43" s="133">
        <f t="shared" ca="1" si="51"/>
        <v>0</v>
      </c>
      <c r="BF43" s="132">
        <f t="shared" ca="1" si="51"/>
        <v>0</v>
      </c>
      <c r="BG43" s="133">
        <f t="shared" ca="1" si="51"/>
        <v>0</v>
      </c>
      <c r="BH43" s="132">
        <f t="shared" ca="1" si="99"/>
        <v>0</v>
      </c>
      <c r="BI43" s="133">
        <f t="shared" ca="1" si="51"/>
        <v>0</v>
      </c>
      <c r="BJ43" s="132">
        <f t="shared" ca="1" si="100"/>
        <v>0</v>
      </c>
      <c r="BK43" s="110">
        <f t="shared" ca="1" si="38"/>
        <v>0</v>
      </c>
      <c r="BL43" s="110">
        <f t="shared" ca="1" si="39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0"/>
        <v>0</v>
      </c>
      <c r="BP43" s="195">
        <f t="shared" ca="1" si="41"/>
        <v>112</v>
      </c>
      <c r="BQ43" s="149">
        <f t="shared" ca="1" si="101"/>
        <v>0</v>
      </c>
      <c r="BR43" s="137">
        <f t="shared" ca="1" si="102"/>
        <v>0</v>
      </c>
      <c r="BS43" s="136">
        <f t="shared" ca="1" si="103"/>
        <v>0</v>
      </c>
      <c r="BT43" s="137">
        <f t="shared" ca="1" si="104"/>
        <v>0</v>
      </c>
      <c r="BU43" s="136">
        <f t="shared" ca="1" si="105"/>
        <v>0</v>
      </c>
      <c r="BV43" s="137">
        <f t="shared" ca="1" si="106"/>
        <v>0</v>
      </c>
      <c r="BW43" s="136">
        <f t="shared" ca="1" si="107"/>
        <v>0</v>
      </c>
      <c r="BX43" s="137">
        <f t="shared" ca="1" si="108"/>
        <v>77</v>
      </c>
      <c r="BY43" s="136">
        <f t="shared" ca="1" si="109"/>
        <v>0</v>
      </c>
      <c r="BZ43" s="137">
        <f t="shared" ca="1" si="110"/>
        <v>0</v>
      </c>
      <c r="CA43" s="136">
        <f t="shared" ca="1" si="111"/>
        <v>0</v>
      </c>
      <c r="CB43" s="137">
        <f t="shared" ca="1" si="112"/>
        <v>0</v>
      </c>
      <c r="CC43" s="136">
        <f t="shared" ca="1" si="113"/>
        <v>0</v>
      </c>
      <c r="CD43" s="137">
        <f t="shared" ca="1" si="114"/>
        <v>0</v>
      </c>
      <c r="CE43" s="136">
        <f t="shared" ca="1" si="115"/>
        <v>0</v>
      </c>
      <c r="CF43" s="137">
        <f t="shared" ca="1" si="116"/>
        <v>0</v>
      </c>
      <c r="CG43" s="136">
        <f t="shared" ca="1" si="117"/>
        <v>1</v>
      </c>
      <c r="CH43" s="137">
        <f t="shared" ca="1" si="118"/>
        <v>0</v>
      </c>
      <c r="CI43" s="136">
        <f t="shared" ca="1" si="119"/>
        <v>0</v>
      </c>
      <c r="CJ43" s="137">
        <f t="shared" ca="1" si="120"/>
        <v>0</v>
      </c>
      <c r="CK43" s="136">
        <f t="shared" ca="1" si="121"/>
        <v>0</v>
      </c>
      <c r="CL43" s="137">
        <f t="shared" ca="1" si="122"/>
        <v>0</v>
      </c>
      <c r="CM43" s="136">
        <f t="shared" ca="1" si="123"/>
        <v>0</v>
      </c>
      <c r="CN43" s="110">
        <f t="shared" ca="1" si="42"/>
        <v>0</v>
      </c>
      <c r="CO43" s="110">
        <f t="shared" ca="1" si="124"/>
        <v>546.5</v>
      </c>
      <c r="CP43" s="110">
        <f t="shared" ca="1" si="125"/>
        <v>0</v>
      </c>
      <c r="CQ43" s="198">
        <f t="shared" ca="1" si="126"/>
        <v>0</v>
      </c>
      <c r="CR43" s="199">
        <f t="shared" ca="1" si="127"/>
        <v>546.5</v>
      </c>
      <c r="CS43" s="215">
        <f t="shared" si="48"/>
        <v>31</v>
      </c>
      <c r="CT43" s="216">
        <f t="shared" si="43"/>
        <v>0</v>
      </c>
      <c r="CU43" s="217">
        <f ca="1">INDEX(INDIRECT(CU$1),MATCH($E43,INDIRECT($BQ$2))) + (CS43*30)/[1]PATRÓN!$N$4 - CT43</f>
        <v>12.41095890410959</v>
      </c>
      <c r="CV43" s="217">
        <f>(CS43*6)/PATRÓN!$N$4</f>
        <v>0.50958904109589043</v>
      </c>
      <c r="CW43" s="216">
        <f t="shared" ca="1" si="44"/>
        <v>0</v>
      </c>
      <c r="CX43" s="219">
        <f t="shared" si="45"/>
        <v>0</v>
      </c>
      <c r="CY43" s="230">
        <f t="shared" ca="1" si="46"/>
        <v>0</v>
      </c>
      <c r="CZ43" s="227">
        <f>(PATRÓN!$A$5*(CS43-CT43))/(PATRÓN!$N$4-30)*AM43</f>
        <v>151.99253731343285</v>
      </c>
      <c r="DA43" s="211">
        <f t="shared" ca="1" si="128"/>
        <v>-39.992537313432848</v>
      </c>
      <c r="DB43" s="211">
        <f t="shared" ca="1" si="47"/>
        <v>740.35074626865674</v>
      </c>
      <c r="DC43" s="212">
        <f t="shared" ca="1" si="129"/>
        <v>-193.85074626865674</v>
      </c>
    </row>
    <row r="44" spans="1:107" ht="33.75" hidden="1" customHeight="1" thickBot="1" x14ac:dyDescent="0.35">
      <c r="A44" s="61">
        <f>Plantilla!A43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199</v>
      </c>
      <c r="G44" s="148" t="str">
        <f t="shared" ca="1" si="130"/>
        <v/>
      </c>
      <c r="H44" s="148" t="str">
        <f t="shared" ca="1" si="130"/>
        <v/>
      </c>
      <c r="I44" s="148" t="s">
        <v>5</v>
      </c>
      <c r="J44" s="148"/>
      <c r="K44" s="148" t="str">
        <f t="shared" ca="1" si="130"/>
        <v/>
      </c>
      <c r="L44" s="148" t="str">
        <f t="shared" ca="1" si="130"/>
        <v/>
      </c>
      <c r="M44" s="148" t="str">
        <f t="shared" ca="1" si="130"/>
        <v/>
      </c>
      <c r="N44" s="148" t="str">
        <f t="shared" ca="1" si="130"/>
        <v/>
      </c>
      <c r="O44" s="148" t="str">
        <f t="shared" ca="1" si="130"/>
        <v/>
      </c>
      <c r="P44" s="148" t="str">
        <f t="shared" ca="1" si="130"/>
        <v/>
      </c>
      <c r="Q44" s="148" t="str">
        <f t="shared" ca="1" si="130"/>
        <v/>
      </c>
      <c r="R44" s="148" t="str">
        <f t="shared" ca="1" si="130"/>
        <v/>
      </c>
      <c r="S44" s="148" t="str">
        <f t="shared" ca="1" si="130"/>
        <v/>
      </c>
      <c r="T44" s="148" t="str">
        <f t="shared" ca="1" si="130"/>
        <v/>
      </c>
      <c r="U44" s="148" t="str">
        <f t="shared" ca="1" si="130"/>
        <v/>
      </c>
      <c r="V44" s="148" t="str">
        <f t="shared" ca="1" si="130"/>
        <v/>
      </c>
      <c r="W44" s="148" t="str">
        <f t="shared" ca="1" si="96"/>
        <v/>
      </c>
      <c r="X44" s="148" t="str">
        <f t="shared" ca="1" si="96"/>
        <v/>
      </c>
      <c r="Y44" s="148" t="str">
        <f t="shared" ca="1" si="96"/>
        <v/>
      </c>
      <c r="Z44" s="148" t="str">
        <f t="shared" ca="1" si="96"/>
        <v/>
      </c>
      <c r="AA44" s="148" t="str">
        <f t="shared" ca="1" si="96"/>
        <v/>
      </c>
      <c r="AB44" s="148" t="str">
        <f t="shared" ca="1" si="96"/>
        <v/>
      </c>
      <c r="AC44" s="148" t="str">
        <f t="shared" ca="1" si="96"/>
        <v/>
      </c>
      <c r="AD44" s="148" t="str">
        <f t="shared" ca="1" si="96"/>
        <v/>
      </c>
      <c r="AE44" s="148" t="str">
        <f t="shared" ca="1" si="96"/>
        <v/>
      </c>
      <c r="AF44" s="148" t="str">
        <f t="shared" ca="1" si="96"/>
        <v/>
      </c>
      <c r="AG44" s="148" t="str">
        <f t="shared" ca="1" si="96"/>
        <v/>
      </c>
      <c r="AH44" s="148" t="str">
        <f t="shared" ca="1" si="96"/>
        <v/>
      </c>
      <c r="AI44" s="148" t="str">
        <f t="shared" ca="1" si="96"/>
        <v/>
      </c>
      <c r="AJ44" s="148" t="str">
        <f t="shared" ca="1" si="96"/>
        <v/>
      </c>
      <c r="AK44" s="148" t="str">
        <f t="shared" ca="1" si="96"/>
        <v/>
      </c>
      <c r="AL44" s="130"/>
      <c r="AM44" s="111">
        <f>VLOOKUP($E44,Plantilla!D:F,3,FALSE)</f>
        <v>1</v>
      </c>
      <c r="AN44" s="140">
        <f t="shared" ca="1" si="97"/>
        <v>1</v>
      </c>
      <c r="AO44" s="133">
        <f t="shared" ca="1" si="97"/>
        <v>0</v>
      </c>
      <c r="AP44" s="132">
        <f t="shared" ca="1" si="97"/>
        <v>0</v>
      </c>
      <c r="AQ44" s="133">
        <f t="shared" ca="1" si="97"/>
        <v>0</v>
      </c>
      <c r="AR44" s="132">
        <f t="shared" ca="1" si="97"/>
        <v>0</v>
      </c>
      <c r="AS44" s="133">
        <f t="shared" ca="1" si="97"/>
        <v>0</v>
      </c>
      <c r="AT44" s="132">
        <f t="shared" ca="1" si="97"/>
        <v>0</v>
      </c>
      <c r="AU44" s="133">
        <f t="shared" ca="1" si="97"/>
        <v>0</v>
      </c>
      <c r="AV44" s="132">
        <f t="shared" ca="1" si="97"/>
        <v>0</v>
      </c>
      <c r="AW44" s="133">
        <f t="shared" ca="1" si="97"/>
        <v>0</v>
      </c>
      <c r="AX44" s="132">
        <f t="shared" ca="1" si="97"/>
        <v>0</v>
      </c>
      <c r="AY44" s="133">
        <f t="shared" ca="1" si="97"/>
        <v>0</v>
      </c>
      <c r="AZ44" s="132">
        <f t="shared" ca="1" si="97"/>
        <v>0</v>
      </c>
      <c r="BA44" s="133">
        <f t="shared" ca="1" si="97"/>
        <v>0</v>
      </c>
      <c r="BB44" s="132">
        <f t="shared" ca="1" si="97"/>
        <v>0</v>
      </c>
      <c r="BC44" s="133">
        <f t="shared" ca="1" si="97"/>
        <v>0</v>
      </c>
      <c r="BD44" s="132">
        <f t="shared" ca="1" si="98"/>
        <v>0</v>
      </c>
      <c r="BE44" s="133">
        <f t="shared" ca="1" si="51"/>
        <v>0</v>
      </c>
      <c r="BF44" s="132">
        <f t="shared" ca="1" si="51"/>
        <v>0</v>
      </c>
      <c r="BG44" s="133">
        <f t="shared" ca="1" si="51"/>
        <v>0</v>
      </c>
      <c r="BH44" s="132">
        <f t="shared" ca="1" si="99"/>
        <v>0</v>
      </c>
      <c r="BI44" s="133">
        <f t="shared" ca="1" si="51"/>
        <v>0</v>
      </c>
      <c r="BJ44" s="132">
        <f t="shared" ca="1" si="100"/>
        <v>0</v>
      </c>
      <c r="BK44" s="110">
        <f t="shared" ca="1" si="38"/>
        <v>0</v>
      </c>
      <c r="BL44" s="110">
        <f t="shared" ca="1" si="39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7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0"/>
        <v>0</v>
      </c>
      <c r="BP44" s="195">
        <f t="shared" ca="1" si="41"/>
        <v>7</v>
      </c>
      <c r="BQ44" s="149">
        <f t="shared" ca="1" si="101"/>
        <v>8</v>
      </c>
      <c r="BR44" s="137">
        <f t="shared" ca="1" si="102"/>
        <v>5</v>
      </c>
      <c r="BS44" s="136">
        <f t="shared" ca="1" si="103"/>
        <v>16</v>
      </c>
      <c r="BT44" s="137">
        <f t="shared" ca="1" si="104"/>
        <v>0</v>
      </c>
      <c r="BU44" s="136">
        <f t="shared" ca="1" si="105"/>
        <v>0</v>
      </c>
      <c r="BV44" s="137">
        <f t="shared" ca="1" si="106"/>
        <v>0</v>
      </c>
      <c r="BW44" s="136">
        <f t="shared" ca="1" si="107"/>
        <v>0</v>
      </c>
      <c r="BX44" s="137">
        <f t="shared" ca="1" si="108"/>
        <v>0</v>
      </c>
      <c r="BY44" s="136">
        <f t="shared" ca="1" si="109"/>
        <v>38</v>
      </c>
      <c r="BZ44" s="137">
        <f t="shared" ca="1" si="110"/>
        <v>0</v>
      </c>
      <c r="CA44" s="136">
        <f t="shared" ca="1" si="111"/>
        <v>0</v>
      </c>
      <c r="CB44" s="137">
        <f t="shared" ca="1" si="112"/>
        <v>0</v>
      </c>
      <c r="CC44" s="136">
        <f t="shared" ca="1" si="113"/>
        <v>0</v>
      </c>
      <c r="CD44" s="137">
        <f t="shared" ca="1" si="114"/>
        <v>0</v>
      </c>
      <c r="CE44" s="136">
        <f t="shared" ca="1" si="115"/>
        <v>0</v>
      </c>
      <c r="CF44" s="137">
        <f t="shared" ca="1" si="116"/>
        <v>0</v>
      </c>
      <c r="CG44" s="136">
        <f t="shared" ca="1" si="117"/>
        <v>0</v>
      </c>
      <c r="CH44" s="137">
        <f t="shared" ca="1" si="118"/>
        <v>0</v>
      </c>
      <c r="CI44" s="136">
        <f t="shared" ca="1" si="119"/>
        <v>0</v>
      </c>
      <c r="CJ44" s="137">
        <f t="shared" ca="1" si="120"/>
        <v>0</v>
      </c>
      <c r="CK44" s="136">
        <f t="shared" ca="1" si="121"/>
        <v>0</v>
      </c>
      <c r="CL44" s="137">
        <f t="shared" ca="1" si="122"/>
        <v>0</v>
      </c>
      <c r="CM44" s="136">
        <f t="shared" ca="1" si="123"/>
        <v>0</v>
      </c>
      <c r="CN44" s="110">
        <f t="shared" ca="1" si="42"/>
        <v>16</v>
      </c>
      <c r="CO44" s="110">
        <f t="shared" ca="1" si="124"/>
        <v>357</v>
      </c>
      <c r="CP44" s="110">
        <f t="shared" ca="1" si="125"/>
        <v>160</v>
      </c>
      <c r="CQ44" s="198">
        <f t="shared" ca="1" si="126"/>
        <v>203.20000000000002</v>
      </c>
      <c r="CR44" s="199">
        <f t="shared" ca="1" si="127"/>
        <v>560.19999999999993</v>
      </c>
      <c r="CS44" s="215">
        <f t="shared" ca="1" si="48"/>
        <v>1</v>
      </c>
      <c r="CT44" s="216">
        <f t="shared" ca="1" si="43"/>
        <v>0</v>
      </c>
      <c r="CU44" s="217">
        <f ca="1">INDEX(INDIRECT(CU$1),MATCH($E44,INDIRECT($BQ$2))) + (CS44*30)/[1]PATRÓN!$N$4 - CT44</f>
        <v>9.9452054794520546</v>
      </c>
      <c r="CV44" s="217">
        <f ca="1">(CS44*6)/PATRÓN!$N$4</f>
        <v>1.643835616438356E-2</v>
      </c>
      <c r="CW44" s="216">
        <f t="shared" ca="1" si="44"/>
        <v>0</v>
      </c>
      <c r="CX44" s="219">
        <f t="shared" ca="1" si="45"/>
        <v>0</v>
      </c>
      <c r="CY44" s="230">
        <f t="shared" ca="1" si="46"/>
        <v>0</v>
      </c>
      <c r="CZ44" s="227">
        <f ca="1">(PATRÓN!$A$5*(CS44-CT44))/(PATRÓN!$N$4-30)*AM44</f>
        <v>4.9029850746268657</v>
      </c>
      <c r="DA44" s="211">
        <f t="shared" ca="1" si="128"/>
        <v>2.0970149253731343</v>
      </c>
      <c r="DB44" s="211">
        <f t="shared" ca="1" si="47"/>
        <v>593.26119402985069</v>
      </c>
      <c r="DC44" s="212">
        <f t="shared" ca="1" si="129"/>
        <v>-33.061194029850753</v>
      </c>
    </row>
    <row r="45" spans="1:107" ht="33.75" hidden="1" customHeight="1" thickBot="1" x14ac:dyDescent="0.35">
      <c r="A45" s="61">
        <f>Plantilla!A44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197</v>
      </c>
      <c r="G45" s="148" t="str">
        <f t="shared" ca="1" si="130"/>
        <v/>
      </c>
      <c r="H45" s="148" t="str">
        <f t="shared" ca="1" si="130"/>
        <v/>
      </c>
      <c r="I45" s="148" t="str">
        <f t="shared" ca="1" si="130"/>
        <v/>
      </c>
      <c r="J45" s="148" t="str">
        <f t="shared" ca="1" si="130"/>
        <v/>
      </c>
      <c r="K45" s="148" t="str">
        <f t="shared" ca="1" si="130"/>
        <v/>
      </c>
      <c r="L45" s="148" t="str">
        <f t="shared" ca="1" si="130"/>
        <v/>
      </c>
      <c r="M45" s="148" t="str">
        <f t="shared" ca="1" si="130"/>
        <v/>
      </c>
      <c r="N45" s="148" t="str">
        <f t="shared" ca="1" si="130"/>
        <v/>
      </c>
      <c r="O45" s="148" t="str">
        <f t="shared" ca="1" si="130"/>
        <v/>
      </c>
      <c r="P45" s="148" t="str">
        <f t="shared" ca="1" si="130"/>
        <v/>
      </c>
      <c r="Q45" s="148" t="str">
        <f t="shared" ca="1" si="130"/>
        <v/>
      </c>
      <c r="R45" s="148" t="str">
        <f t="shared" ca="1" si="130"/>
        <v/>
      </c>
      <c r="S45" s="148" t="str">
        <f t="shared" ca="1" si="130"/>
        <v/>
      </c>
      <c r="T45" s="148" t="str">
        <f t="shared" ca="1" si="130"/>
        <v/>
      </c>
      <c r="U45" s="148" t="str">
        <f t="shared" ca="1" si="130"/>
        <v/>
      </c>
      <c r="V45" s="148" t="str">
        <f t="shared" ca="1" si="130"/>
        <v/>
      </c>
      <c r="W45" s="148" t="str">
        <f t="shared" ca="1" si="96"/>
        <v/>
      </c>
      <c r="X45" s="148" t="str">
        <f t="shared" ca="1" si="96"/>
        <v/>
      </c>
      <c r="Y45" s="148" t="str">
        <f t="shared" ca="1" si="96"/>
        <v/>
      </c>
      <c r="Z45" s="148" t="str">
        <f t="shared" ca="1" si="96"/>
        <v/>
      </c>
      <c r="AA45" s="148" t="str">
        <f t="shared" ca="1" si="96"/>
        <v/>
      </c>
      <c r="AB45" s="148" t="str">
        <f t="shared" ca="1" si="96"/>
        <v/>
      </c>
      <c r="AC45" s="148" t="str">
        <f t="shared" ca="1" si="96"/>
        <v/>
      </c>
      <c r="AD45" s="148" t="str">
        <f t="shared" ca="1" si="96"/>
        <v/>
      </c>
      <c r="AE45" s="148" t="str">
        <f t="shared" ca="1" si="96"/>
        <v/>
      </c>
      <c r="AF45" s="148" t="str">
        <f t="shared" ca="1" si="96"/>
        <v/>
      </c>
      <c r="AG45" s="148" t="str">
        <f t="shared" ca="1" si="96"/>
        <v/>
      </c>
      <c r="AH45" s="148" t="str">
        <f t="shared" ca="1" si="96"/>
        <v/>
      </c>
      <c r="AI45" s="148" t="str">
        <f t="shared" ca="1" si="96"/>
        <v/>
      </c>
      <c r="AJ45" s="148" t="str">
        <f t="shared" ca="1" si="96"/>
        <v/>
      </c>
      <c r="AK45" s="148" t="str">
        <f t="shared" ca="1" si="96"/>
        <v/>
      </c>
      <c r="AL45" s="130"/>
      <c r="AM45" s="111">
        <f>VLOOKUP($E45,Plantilla!D:F,3,FALSE)</f>
        <v>1</v>
      </c>
      <c r="AN45" s="140">
        <f t="shared" ca="1" si="97"/>
        <v>0</v>
      </c>
      <c r="AO45" s="133">
        <f t="shared" ca="1" si="97"/>
        <v>0</v>
      </c>
      <c r="AP45" s="132">
        <f t="shared" ca="1" si="97"/>
        <v>0</v>
      </c>
      <c r="AQ45" s="133">
        <f t="shared" ca="1" si="97"/>
        <v>0</v>
      </c>
      <c r="AR45" s="132">
        <f t="shared" ca="1" si="97"/>
        <v>0</v>
      </c>
      <c r="AS45" s="133">
        <f t="shared" ca="1" si="97"/>
        <v>0</v>
      </c>
      <c r="AT45" s="132">
        <f t="shared" ca="1" si="97"/>
        <v>0</v>
      </c>
      <c r="AU45" s="133">
        <f t="shared" ca="1" si="97"/>
        <v>0</v>
      </c>
      <c r="AV45" s="132">
        <f t="shared" ca="1" si="97"/>
        <v>0</v>
      </c>
      <c r="AW45" s="133">
        <f t="shared" ca="1" si="97"/>
        <v>0</v>
      </c>
      <c r="AX45" s="132">
        <f t="shared" ca="1" si="97"/>
        <v>0</v>
      </c>
      <c r="AY45" s="133">
        <f t="shared" ca="1" si="97"/>
        <v>0</v>
      </c>
      <c r="AZ45" s="132">
        <f t="shared" ca="1" si="97"/>
        <v>0</v>
      </c>
      <c r="BA45" s="133">
        <f t="shared" ca="1" si="97"/>
        <v>0</v>
      </c>
      <c r="BB45" s="132">
        <f t="shared" ca="1" si="97"/>
        <v>0</v>
      </c>
      <c r="BC45" s="133">
        <f t="shared" ca="1" si="97"/>
        <v>0</v>
      </c>
      <c r="BD45" s="132">
        <f t="shared" ca="1" si="98"/>
        <v>0</v>
      </c>
      <c r="BE45" s="133">
        <f t="shared" ca="1" si="51"/>
        <v>0</v>
      </c>
      <c r="BF45" s="132">
        <f t="shared" ca="1" si="51"/>
        <v>0</v>
      </c>
      <c r="BG45" s="133">
        <f t="shared" ca="1" si="51"/>
        <v>0</v>
      </c>
      <c r="BH45" s="132">
        <f t="shared" ca="1" si="99"/>
        <v>0</v>
      </c>
      <c r="BI45" s="133">
        <f t="shared" ca="1" si="51"/>
        <v>0</v>
      </c>
      <c r="BJ45" s="132">
        <f t="shared" ca="1" si="100"/>
        <v>0</v>
      </c>
      <c r="BK45" s="110">
        <f t="shared" ca="1" si="38"/>
        <v>0</v>
      </c>
      <c r="BL45" s="110">
        <f t="shared" ca="1" si="39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0"/>
        <v>0</v>
      </c>
      <c r="BP45" s="195">
        <f t="shared" ca="1" si="41"/>
        <v>0</v>
      </c>
      <c r="BQ45" s="149">
        <f t="shared" ca="1" si="101"/>
        <v>0</v>
      </c>
      <c r="BR45" s="137">
        <f t="shared" ca="1" si="102"/>
        <v>11</v>
      </c>
      <c r="BS45" s="136">
        <f t="shared" ca="1" si="103"/>
        <v>9</v>
      </c>
      <c r="BT45" s="137">
        <f t="shared" ca="1" si="104"/>
        <v>0</v>
      </c>
      <c r="BU45" s="136">
        <f t="shared" ca="1" si="105"/>
        <v>0</v>
      </c>
      <c r="BV45" s="137">
        <f t="shared" ca="1" si="106"/>
        <v>0</v>
      </c>
      <c r="BW45" s="136">
        <f t="shared" ca="1" si="107"/>
        <v>0</v>
      </c>
      <c r="BX45" s="137">
        <f t="shared" ca="1" si="108"/>
        <v>6</v>
      </c>
      <c r="BY45" s="136">
        <f t="shared" ca="1" si="109"/>
        <v>3</v>
      </c>
      <c r="BZ45" s="137">
        <f t="shared" ca="1" si="110"/>
        <v>0</v>
      </c>
      <c r="CA45" s="136">
        <f t="shared" ca="1" si="111"/>
        <v>0</v>
      </c>
      <c r="CB45" s="137">
        <f t="shared" ca="1" si="112"/>
        <v>0</v>
      </c>
      <c r="CC45" s="136">
        <f t="shared" ca="1" si="113"/>
        <v>0</v>
      </c>
      <c r="CD45" s="137">
        <f t="shared" ca="1" si="114"/>
        <v>0</v>
      </c>
      <c r="CE45" s="136">
        <f t="shared" ca="1" si="115"/>
        <v>0</v>
      </c>
      <c r="CF45" s="137">
        <f t="shared" ca="1" si="116"/>
        <v>0</v>
      </c>
      <c r="CG45" s="136">
        <f t="shared" ca="1" si="117"/>
        <v>0</v>
      </c>
      <c r="CH45" s="137">
        <f t="shared" ca="1" si="118"/>
        <v>0</v>
      </c>
      <c r="CI45" s="136">
        <f t="shared" ca="1" si="119"/>
        <v>0</v>
      </c>
      <c r="CJ45" s="137">
        <f t="shared" ca="1" si="120"/>
        <v>0</v>
      </c>
      <c r="CK45" s="136">
        <f t="shared" ca="1" si="121"/>
        <v>0</v>
      </c>
      <c r="CL45" s="137">
        <f t="shared" ca="1" si="122"/>
        <v>0</v>
      </c>
      <c r="CM45" s="136">
        <f t="shared" ca="1" si="123"/>
        <v>0</v>
      </c>
      <c r="CN45" s="110">
        <f t="shared" ca="1" si="42"/>
        <v>9</v>
      </c>
      <c r="CO45" s="110">
        <f t="shared" ca="1" si="124"/>
        <v>140</v>
      </c>
      <c r="CP45" s="110">
        <f t="shared" ca="1" si="125"/>
        <v>90</v>
      </c>
      <c r="CQ45" s="198">
        <f t="shared" ca="1" si="126"/>
        <v>114.30000000000001</v>
      </c>
      <c r="CR45" s="199">
        <f t="shared" ca="1" si="127"/>
        <v>254.29999999999998</v>
      </c>
      <c r="CS45" s="215">
        <f t="shared" ca="1" si="48"/>
        <v>0</v>
      </c>
      <c r="CT45" s="216">
        <f t="shared" ca="1" si="43"/>
        <v>0</v>
      </c>
      <c r="CU45" s="217">
        <f ca="1">INDEX(INDIRECT(CU$1),MATCH($E45,INDIRECT($BQ$2))) + (CS45*30)/[1]PATRÓN!$N$4 - CT45</f>
        <v>9.8630136986301373</v>
      </c>
      <c r="CV45" s="217">
        <f ca="1">(CS45*6)/PATRÓN!$N$4</f>
        <v>0</v>
      </c>
      <c r="CW45" s="216">
        <f t="shared" ca="1" si="44"/>
        <v>0</v>
      </c>
      <c r="CX45" s="219">
        <f t="shared" ca="1" si="45"/>
        <v>0</v>
      </c>
      <c r="CY45" s="230">
        <f t="shared" ca="1" si="46"/>
        <v>0</v>
      </c>
      <c r="CZ45" s="227">
        <f ca="1">(PATRÓN!$A$5*(CS45-CT45))/(PATRÓN!$N$4-30)*AM45</f>
        <v>0</v>
      </c>
      <c r="DA45" s="211">
        <f t="shared" ca="1" si="128"/>
        <v>0</v>
      </c>
      <c r="DB45" s="211">
        <f t="shared" ca="1" si="47"/>
        <v>588.35820895522386</v>
      </c>
      <c r="DC45" s="212">
        <f t="shared" ca="1" si="129"/>
        <v>-334.0582089552239</v>
      </c>
    </row>
    <row r="46" spans="1:107" ht="33.75" hidden="1" customHeight="1" thickBot="1" x14ac:dyDescent="0.35">
      <c r="A46" s="61">
        <f>Plantilla!A45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198</v>
      </c>
      <c r="G46" s="148" t="str">
        <f t="shared" ca="1" si="130"/>
        <v/>
      </c>
      <c r="H46" s="148"/>
      <c r="I46" s="148"/>
      <c r="J46" s="148"/>
      <c r="K46" s="148"/>
      <c r="L46" s="148"/>
      <c r="M46" s="148"/>
      <c r="N46" s="148" t="str">
        <f t="shared" ca="1" si="130"/>
        <v/>
      </c>
      <c r="O46" s="148" t="str">
        <f t="shared" ca="1" si="130"/>
        <v/>
      </c>
      <c r="P46" s="148" t="str">
        <f t="shared" ca="1" si="130"/>
        <v/>
      </c>
      <c r="Q46" s="148" t="str">
        <f t="shared" ca="1" si="130"/>
        <v/>
      </c>
      <c r="R46" s="148" t="str">
        <f t="shared" ca="1" si="130"/>
        <v/>
      </c>
      <c r="S46" s="148" t="str">
        <f t="shared" ca="1" si="130"/>
        <v/>
      </c>
      <c r="T46" s="148" t="str">
        <f t="shared" ca="1" si="130"/>
        <v/>
      </c>
      <c r="U46" s="148" t="str">
        <f t="shared" ca="1" si="130"/>
        <v/>
      </c>
      <c r="V46" s="148" t="str">
        <f t="shared" ca="1" si="130"/>
        <v/>
      </c>
      <c r="W46" s="148" t="str">
        <f t="shared" ca="1" si="96"/>
        <v/>
      </c>
      <c r="X46" s="148" t="str">
        <f t="shared" ca="1" si="96"/>
        <v/>
      </c>
      <c r="Y46" s="148" t="str">
        <f t="shared" ca="1" si="96"/>
        <v/>
      </c>
      <c r="Z46" s="148" t="str">
        <f t="shared" ca="1" si="96"/>
        <v/>
      </c>
      <c r="AA46" s="148" t="str">
        <f t="shared" ca="1" si="96"/>
        <v/>
      </c>
      <c r="AB46" s="148" t="str">
        <f t="shared" ca="1" si="96"/>
        <v/>
      </c>
      <c r="AC46" s="148" t="str">
        <f t="shared" ca="1" si="96"/>
        <v/>
      </c>
      <c r="AD46" s="148" t="str">
        <f t="shared" ca="1" si="96"/>
        <v/>
      </c>
      <c r="AE46" s="148" t="str">
        <f t="shared" ca="1" si="96"/>
        <v/>
      </c>
      <c r="AF46" s="148" t="str">
        <f t="shared" ca="1" si="96"/>
        <v/>
      </c>
      <c r="AG46" s="148" t="str">
        <f t="shared" ca="1" si="96"/>
        <v/>
      </c>
      <c r="AH46" s="148" t="str">
        <f t="shared" ca="1" si="96"/>
        <v/>
      </c>
      <c r="AI46" s="148" t="str">
        <f t="shared" ca="1" si="96"/>
        <v/>
      </c>
      <c r="AJ46" s="148" t="str">
        <f t="shared" ca="1" si="96"/>
        <v/>
      </c>
      <c r="AK46" s="148" t="str">
        <f t="shared" ca="1" si="96"/>
        <v/>
      </c>
      <c r="AL46" s="130"/>
      <c r="AM46" s="111">
        <f>VLOOKUP($E46,Plantilla!D:F,3,FALSE)</f>
        <v>1</v>
      </c>
      <c r="AN46" s="140">
        <f t="shared" ca="1" si="97"/>
        <v>0</v>
      </c>
      <c r="AO46" s="133">
        <f t="shared" ca="1" si="97"/>
        <v>0</v>
      </c>
      <c r="AP46" s="132">
        <f t="shared" ca="1" si="97"/>
        <v>0</v>
      </c>
      <c r="AQ46" s="133">
        <f t="shared" ca="1" si="97"/>
        <v>0</v>
      </c>
      <c r="AR46" s="132">
        <f t="shared" ca="1" si="97"/>
        <v>0</v>
      </c>
      <c r="AS46" s="133">
        <f t="shared" ca="1" si="97"/>
        <v>0</v>
      </c>
      <c r="AT46" s="132">
        <f t="shared" ca="1" si="97"/>
        <v>0</v>
      </c>
      <c r="AU46" s="133">
        <f t="shared" ca="1" si="97"/>
        <v>0</v>
      </c>
      <c r="AV46" s="132">
        <f t="shared" ca="1" si="97"/>
        <v>0</v>
      </c>
      <c r="AW46" s="133">
        <f t="shared" ca="1" si="97"/>
        <v>0</v>
      </c>
      <c r="AX46" s="132">
        <f t="shared" ca="1" si="97"/>
        <v>0</v>
      </c>
      <c r="AY46" s="133">
        <f t="shared" ca="1" si="97"/>
        <v>0</v>
      </c>
      <c r="AZ46" s="132">
        <f t="shared" ca="1" si="97"/>
        <v>0</v>
      </c>
      <c r="BA46" s="133">
        <f t="shared" ca="1" si="97"/>
        <v>0</v>
      </c>
      <c r="BB46" s="132">
        <f t="shared" ca="1" si="97"/>
        <v>0</v>
      </c>
      <c r="BC46" s="133">
        <f t="shared" ca="1" si="97"/>
        <v>0</v>
      </c>
      <c r="BD46" s="132">
        <f t="shared" ca="1" si="98"/>
        <v>0</v>
      </c>
      <c r="BE46" s="133">
        <f t="shared" ca="1" si="51"/>
        <v>0</v>
      </c>
      <c r="BF46" s="132">
        <f t="shared" ca="1" si="51"/>
        <v>0</v>
      </c>
      <c r="BG46" s="133">
        <f t="shared" ca="1" si="51"/>
        <v>0</v>
      </c>
      <c r="BH46" s="132">
        <f t="shared" ca="1" si="99"/>
        <v>0</v>
      </c>
      <c r="BI46" s="133">
        <f t="shared" ca="1" si="51"/>
        <v>0</v>
      </c>
      <c r="BJ46" s="132">
        <f t="shared" ca="1" si="100"/>
        <v>0</v>
      </c>
      <c r="BK46" s="110">
        <f t="shared" ca="1" si="38"/>
        <v>0</v>
      </c>
      <c r="BL46" s="110">
        <f t="shared" ca="1" si="39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0"/>
        <v>0</v>
      </c>
      <c r="BP46" s="195">
        <f t="shared" ca="1" si="41"/>
        <v>0</v>
      </c>
      <c r="BQ46" s="149">
        <f t="shared" ca="1" si="101"/>
        <v>8</v>
      </c>
      <c r="BR46" s="137">
        <f t="shared" ca="1" si="102"/>
        <v>22</v>
      </c>
      <c r="BS46" s="136">
        <f t="shared" ca="1" si="103"/>
        <v>15</v>
      </c>
      <c r="BT46" s="137">
        <f t="shared" ca="1" si="104"/>
        <v>0</v>
      </c>
      <c r="BU46" s="136">
        <f t="shared" ca="1" si="105"/>
        <v>0</v>
      </c>
      <c r="BV46" s="137">
        <f t="shared" ca="1" si="106"/>
        <v>0</v>
      </c>
      <c r="BW46" s="136">
        <f t="shared" ca="1" si="107"/>
        <v>0</v>
      </c>
      <c r="BX46" s="137">
        <f t="shared" ca="1" si="108"/>
        <v>1</v>
      </c>
      <c r="BY46" s="136">
        <f t="shared" ca="1" si="109"/>
        <v>4</v>
      </c>
      <c r="BZ46" s="137">
        <f t="shared" ca="1" si="110"/>
        <v>0</v>
      </c>
      <c r="CA46" s="136">
        <f t="shared" ca="1" si="111"/>
        <v>0</v>
      </c>
      <c r="CB46" s="137">
        <f t="shared" ca="1" si="112"/>
        <v>0</v>
      </c>
      <c r="CC46" s="136">
        <f t="shared" ca="1" si="113"/>
        <v>0</v>
      </c>
      <c r="CD46" s="137">
        <f t="shared" ca="1" si="114"/>
        <v>0</v>
      </c>
      <c r="CE46" s="136">
        <f t="shared" ca="1" si="115"/>
        <v>0</v>
      </c>
      <c r="CF46" s="137">
        <f t="shared" ca="1" si="116"/>
        <v>0</v>
      </c>
      <c r="CG46" s="136">
        <f t="shared" ca="1" si="117"/>
        <v>0</v>
      </c>
      <c r="CH46" s="137">
        <f t="shared" ca="1" si="118"/>
        <v>0</v>
      </c>
      <c r="CI46" s="136">
        <f t="shared" ca="1" si="119"/>
        <v>0</v>
      </c>
      <c r="CJ46" s="137">
        <f t="shared" ca="1" si="120"/>
        <v>0</v>
      </c>
      <c r="CK46" s="136">
        <f t="shared" ca="1" si="121"/>
        <v>0</v>
      </c>
      <c r="CL46" s="137">
        <f t="shared" ca="1" si="122"/>
        <v>0</v>
      </c>
      <c r="CM46" s="136">
        <f t="shared" ca="1" si="123"/>
        <v>0</v>
      </c>
      <c r="CN46" s="110">
        <f t="shared" ca="1" si="42"/>
        <v>15</v>
      </c>
      <c r="CO46" s="110">
        <f t="shared" ca="1" si="124"/>
        <v>245</v>
      </c>
      <c r="CP46" s="110">
        <f t="shared" ca="1" si="125"/>
        <v>150</v>
      </c>
      <c r="CQ46" s="198">
        <f t="shared" ca="1" si="126"/>
        <v>190.5</v>
      </c>
      <c r="CR46" s="199">
        <f t="shared" ca="1" si="127"/>
        <v>435.5</v>
      </c>
      <c r="CS46" s="215">
        <f t="shared" ca="1" si="48"/>
        <v>0</v>
      </c>
      <c r="CT46" s="216">
        <f t="shared" ca="1" si="43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4"/>
        <v>0</v>
      </c>
      <c r="CX46" s="219">
        <f t="shared" ca="1" si="45"/>
        <v>0</v>
      </c>
      <c r="CY46" s="230">
        <f t="shared" ca="1" si="46"/>
        <v>0</v>
      </c>
      <c r="CZ46" s="227">
        <f ca="1">(PATRÓN!$A$5*(CS46-CT46))/(PATRÓN!$N$4-30)*AM46</f>
        <v>0</v>
      </c>
      <c r="DA46" s="211">
        <f t="shared" ca="1" si="128"/>
        <v>0</v>
      </c>
      <c r="DB46" s="211">
        <f t="shared" ca="1" si="47"/>
        <v>588.35820895522386</v>
      </c>
      <c r="DC46" s="212">
        <f t="shared" ca="1" si="129"/>
        <v>-152.85820895522386</v>
      </c>
    </row>
    <row r="47" spans="1:107" ht="33.75" hidden="1" customHeight="1" thickBot="1" x14ac:dyDescent="0.35">
      <c r="A47" s="61">
        <f>Plantilla!A46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52" t="s">
        <v>254</v>
      </c>
      <c r="G47" s="148" t="str">
        <f t="shared" ca="1" si="130"/>
        <v/>
      </c>
      <c r="H47" s="148" t="str">
        <f t="shared" ca="1" si="130"/>
        <v/>
      </c>
      <c r="I47" s="148" t="str">
        <f t="shared" ca="1" si="130"/>
        <v/>
      </c>
      <c r="J47" s="148" t="str">
        <f t="shared" ca="1" si="130"/>
        <v/>
      </c>
      <c r="K47" s="148" t="str">
        <f t="shared" ca="1" si="130"/>
        <v/>
      </c>
      <c r="L47" s="148" t="str">
        <f t="shared" ca="1" si="130"/>
        <v/>
      </c>
      <c r="M47" s="148" t="str">
        <f t="shared" ca="1" si="130"/>
        <v/>
      </c>
      <c r="N47" s="148" t="str">
        <f t="shared" ca="1" si="130"/>
        <v/>
      </c>
      <c r="O47" s="148" t="str">
        <f t="shared" ca="1" si="130"/>
        <v/>
      </c>
      <c r="P47" s="148" t="str">
        <f t="shared" ca="1" si="130"/>
        <v/>
      </c>
      <c r="Q47" s="148" t="str">
        <f t="shared" ca="1" si="130"/>
        <v/>
      </c>
      <c r="R47" s="148" t="str">
        <f t="shared" ca="1" si="130"/>
        <v/>
      </c>
      <c r="S47" s="148" t="str">
        <f t="shared" ca="1" si="130"/>
        <v/>
      </c>
      <c r="T47" s="148" t="str">
        <f t="shared" ca="1" si="130"/>
        <v/>
      </c>
      <c r="U47" s="148" t="str">
        <f t="shared" ca="1" si="130"/>
        <v/>
      </c>
      <c r="V47" s="148" t="str">
        <f t="shared" ca="1" si="130"/>
        <v/>
      </c>
      <c r="W47" s="148" t="str">
        <f t="shared" ca="1" si="96"/>
        <v/>
      </c>
      <c r="X47" s="148" t="str">
        <f t="shared" ca="1" si="96"/>
        <v/>
      </c>
      <c r="Y47" s="148" t="str">
        <f t="shared" ca="1" si="96"/>
        <v/>
      </c>
      <c r="Z47" s="148" t="str">
        <f t="shared" ca="1" si="96"/>
        <v/>
      </c>
      <c r="AA47" s="148" t="str">
        <f t="shared" ca="1" si="96"/>
        <v/>
      </c>
      <c r="AB47" s="148" t="str">
        <f t="shared" ca="1" si="96"/>
        <v/>
      </c>
      <c r="AC47" s="148" t="str">
        <f t="shared" ca="1" si="96"/>
        <v/>
      </c>
      <c r="AD47" s="148" t="str">
        <f t="shared" ca="1" si="96"/>
        <v/>
      </c>
      <c r="AE47" s="148" t="str">
        <f t="shared" ca="1" si="96"/>
        <v/>
      </c>
      <c r="AF47" s="148" t="str">
        <f t="shared" ca="1" si="96"/>
        <v/>
      </c>
      <c r="AG47" s="148" t="str">
        <f t="shared" ca="1" si="96"/>
        <v/>
      </c>
      <c r="AH47" s="148" t="str">
        <f t="shared" ca="1" si="96"/>
        <v/>
      </c>
      <c r="AI47" s="148" t="str">
        <f t="shared" ca="1" si="96"/>
        <v/>
      </c>
      <c r="AJ47" s="148" t="str">
        <f t="shared" ca="1" si="96"/>
        <v/>
      </c>
      <c r="AK47" s="148" t="str">
        <f t="shared" ca="1" si="96"/>
        <v/>
      </c>
      <c r="AL47" s="130"/>
      <c r="AM47" s="111">
        <f>VLOOKUP($E47,Plantilla!D:F,3,FALSE)</f>
        <v>1</v>
      </c>
      <c r="AN47" s="140">
        <f t="shared" ca="1" si="97"/>
        <v>0</v>
      </c>
      <c r="AO47" s="133">
        <f t="shared" ca="1" si="97"/>
        <v>0</v>
      </c>
      <c r="AP47" s="132">
        <f t="shared" ca="1" si="97"/>
        <v>0</v>
      </c>
      <c r="AQ47" s="133">
        <f t="shared" ca="1" si="97"/>
        <v>0</v>
      </c>
      <c r="AR47" s="132">
        <f t="shared" ca="1" si="97"/>
        <v>0</v>
      </c>
      <c r="AS47" s="133">
        <f t="shared" ca="1" si="97"/>
        <v>0</v>
      </c>
      <c r="AT47" s="132">
        <f t="shared" ca="1" si="97"/>
        <v>0</v>
      </c>
      <c r="AU47" s="133">
        <f t="shared" ca="1" si="97"/>
        <v>0</v>
      </c>
      <c r="AV47" s="132">
        <f t="shared" ca="1" si="97"/>
        <v>0</v>
      </c>
      <c r="AW47" s="133">
        <f t="shared" ca="1" si="97"/>
        <v>0</v>
      </c>
      <c r="AX47" s="132">
        <f t="shared" ca="1" si="97"/>
        <v>0</v>
      </c>
      <c r="AY47" s="133">
        <f t="shared" ca="1" si="97"/>
        <v>0</v>
      </c>
      <c r="AZ47" s="132">
        <f t="shared" ca="1" si="97"/>
        <v>0</v>
      </c>
      <c r="BA47" s="133">
        <f t="shared" ca="1" si="97"/>
        <v>0</v>
      </c>
      <c r="BB47" s="132">
        <f t="shared" ca="1" si="97"/>
        <v>0</v>
      </c>
      <c r="BC47" s="133">
        <f t="shared" ca="1" si="97"/>
        <v>0</v>
      </c>
      <c r="BD47" s="132">
        <f t="shared" ca="1" si="98"/>
        <v>0</v>
      </c>
      <c r="BE47" s="133">
        <f t="shared" ca="1" si="51"/>
        <v>0</v>
      </c>
      <c r="BF47" s="132">
        <f t="shared" ca="1" si="51"/>
        <v>0</v>
      </c>
      <c r="BG47" s="133">
        <f t="shared" ca="1" si="51"/>
        <v>0</v>
      </c>
      <c r="BH47" s="132">
        <f t="shared" ca="1" si="99"/>
        <v>0</v>
      </c>
      <c r="BI47" s="133">
        <f t="shared" ca="1" si="51"/>
        <v>0</v>
      </c>
      <c r="BJ47" s="132">
        <f t="shared" ca="1" si="100"/>
        <v>0</v>
      </c>
      <c r="BK47" s="110">
        <f t="shared" ca="1" si="38"/>
        <v>0</v>
      </c>
      <c r="BL47" s="110">
        <f t="shared" ca="1" si="39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0"/>
        <v>0</v>
      </c>
      <c r="BP47" s="195">
        <f t="shared" ca="1" si="41"/>
        <v>0</v>
      </c>
      <c r="BQ47" s="149">
        <f t="shared" ca="1" si="101"/>
        <v>0</v>
      </c>
      <c r="BR47" s="137">
        <f t="shared" ca="1" si="102"/>
        <v>39</v>
      </c>
      <c r="BS47" s="136">
        <f t="shared" ca="1" si="103"/>
        <v>17</v>
      </c>
      <c r="BT47" s="137">
        <f t="shared" ca="1" si="104"/>
        <v>0</v>
      </c>
      <c r="BU47" s="136">
        <f t="shared" ca="1" si="105"/>
        <v>0</v>
      </c>
      <c r="BV47" s="137">
        <f t="shared" ca="1" si="106"/>
        <v>0</v>
      </c>
      <c r="BW47" s="136">
        <f t="shared" ca="1" si="107"/>
        <v>0</v>
      </c>
      <c r="BX47" s="137">
        <f t="shared" ca="1" si="108"/>
        <v>0</v>
      </c>
      <c r="BY47" s="136">
        <f t="shared" ca="1" si="109"/>
        <v>4</v>
      </c>
      <c r="BZ47" s="137">
        <f t="shared" ca="1" si="110"/>
        <v>0</v>
      </c>
      <c r="CA47" s="136">
        <f t="shared" ca="1" si="111"/>
        <v>0</v>
      </c>
      <c r="CB47" s="137">
        <f t="shared" ca="1" si="112"/>
        <v>0</v>
      </c>
      <c r="CC47" s="136">
        <f t="shared" ca="1" si="113"/>
        <v>0</v>
      </c>
      <c r="CD47" s="137">
        <f t="shared" ca="1" si="114"/>
        <v>0</v>
      </c>
      <c r="CE47" s="136">
        <f t="shared" ca="1" si="115"/>
        <v>0</v>
      </c>
      <c r="CF47" s="137">
        <f t="shared" ca="1" si="116"/>
        <v>0</v>
      </c>
      <c r="CG47" s="136">
        <f t="shared" ca="1" si="117"/>
        <v>0</v>
      </c>
      <c r="CH47" s="137">
        <f t="shared" ca="1" si="118"/>
        <v>0</v>
      </c>
      <c r="CI47" s="136">
        <f t="shared" ca="1" si="119"/>
        <v>0</v>
      </c>
      <c r="CJ47" s="137">
        <f t="shared" ca="1" si="120"/>
        <v>0</v>
      </c>
      <c r="CK47" s="136">
        <f t="shared" ca="1" si="121"/>
        <v>0</v>
      </c>
      <c r="CL47" s="137">
        <f t="shared" ca="1" si="122"/>
        <v>0</v>
      </c>
      <c r="CM47" s="136">
        <f t="shared" ca="1" si="123"/>
        <v>0</v>
      </c>
      <c r="CN47" s="110">
        <f t="shared" ca="1" si="42"/>
        <v>17</v>
      </c>
      <c r="CO47" s="110">
        <f t="shared" ca="1" si="124"/>
        <v>301</v>
      </c>
      <c r="CP47" s="110">
        <f t="shared" ca="1" si="125"/>
        <v>170</v>
      </c>
      <c r="CQ47" s="198">
        <f t="shared" ca="1" si="126"/>
        <v>215.9</v>
      </c>
      <c r="CR47" s="199">
        <f t="shared" ca="1" si="127"/>
        <v>516.90000000000009</v>
      </c>
      <c r="CS47" s="215">
        <f t="shared" ca="1" si="48"/>
        <v>0</v>
      </c>
      <c r="CT47" s="216">
        <f t="shared" ca="1" si="43"/>
        <v>0</v>
      </c>
      <c r="CU47" s="217">
        <f ca="1">INDEX(INDIRECT(CU$1),MATCH($E47,INDIRECT($BQ$2))) + (CS47*30)/[1]PATRÓN!$N$4 - CT47</f>
        <v>7.8630136986301364</v>
      </c>
      <c r="CV47" s="217">
        <f ca="1">(CS47*6)/PATRÓN!$N$4</f>
        <v>0</v>
      </c>
      <c r="CW47" s="216">
        <f t="shared" ca="1" si="44"/>
        <v>0</v>
      </c>
      <c r="CX47" s="219">
        <f t="shared" ca="1" si="45"/>
        <v>0</v>
      </c>
      <c r="CY47" s="230">
        <f t="shared" ca="1" si="46"/>
        <v>0</v>
      </c>
      <c r="CZ47" s="227">
        <f ca="1">(PATRÓN!$A$5*(CS47-CT47))/(PATRÓN!$N$4-30)*AM47</f>
        <v>0</v>
      </c>
      <c r="DA47" s="211">
        <f t="shared" ca="1" si="128"/>
        <v>0</v>
      </c>
      <c r="DB47" s="211">
        <f t="shared" ca="1" si="47"/>
        <v>578.55223880597009</v>
      </c>
      <c r="DC47" s="212">
        <f t="shared" ca="1" si="129"/>
        <v>-61.652238805970001</v>
      </c>
    </row>
    <row r="48" spans="1:107" ht="33.75" customHeight="1" thickBot="1" x14ac:dyDescent="0.35">
      <c r="A48" s="61">
        <f>Plantilla!A47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4</v>
      </c>
      <c r="H48" s="148" t="s">
        <v>31</v>
      </c>
      <c r="I48" s="148" t="s">
        <v>31</v>
      </c>
      <c r="J48" s="148" t="s">
        <v>31</v>
      </c>
      <c r="K48" s="148" t="s">
        <v>4</v>
      </c>
      <c r="L48" s="148" t="s">
        <v>31</v>
      </c>
      <c r="M48" s="148" t="s">
        <v>31</v>
      </c>
      <c r="N48" s="148" t="s">
        <v>31</v>
      </c>
      <c r="O48" s="148" t="s">
        <v>32</v>
      </c>
      <c r="P48" s="148" t="s">
        <v>140</v>
      </c>
      <c r="Q48" s="148" t="s">
        <v>4</v>
      </c>
      <c r="R48" s="148" t="s">
        <v>31</v>
      </c>
      <c r="S48" s="148" t="s">
        <v>32</v>
      </c>
      <c r="T48" s="148" t="s">
        <v>140</v>
      </c>
      <c r="U48" s="148" t="s">
        <v>31</v>
      </c>
      <c r="V48" s="148" t="s">
        <v>4</v>
      </c>
      <c r="W48" s="148" t="s">
        <v>31</v>
      </c>
      <c r="X48" s="148" t="s">
        <v>31</v>
      </c>
      <c r="Y48" s="148" t="s">
        <v>31</v>
      </c>
      <c r="Z48" s="148" t="s">
        <v>31</v>
      </c>
      <c r="AA48" s="148" t="s">
        <v>32</v>
      </c>
      <c r="AB48" s="148" t="s">
        <v>140</v>
      </c>
      <c r="AC48" s="148" t="s">
        <v>8</v>
      </c>
      <c r="AD48" s="148" t="s">
        <v>4</v>
      </c>
      <c r="AE48" s="148" t="s">
        <v>4</v>
      </c>
      <c r="AF48" s="148" t="s">
        <v>8</v>
      </c>
      <c r="AG48" s="148" t="s">
        <v>31</v>
      </c>
      <c r="AH48" s="148" t="s">
        <v>31</v>
      </c>
      <c r="AI48" s="148" t="s">
        <v>31</v>
      </c>
      <c r="AJ48" s="148" t="s">
        <v>8</v>
      </c>
      <c r="AK48" s="148" t="s">
        <v>4</v>
      </c>
      <c r="AL48" s="130"/>
      <c r="AM48" s="111">
        <f>VLOOKUP($E48,Plantilla!D:F,3,FALSE)</f>
        <v>1</v>
      </c>
      <c r="AN48" s="140">
        <f t="shared" ca="1" si="97"/>
        <v>0</v>
      </c>
      <c r="AO48" s="133">
        <f t="shared" ca="1" si="97"/>
        <v>15</v>
      </c>
      <c r="AP48" s="132">
        <f t="shared" ca="1" si="97"/>
        <v>3</v>
      </c>
      <c r="AQ48" s="133">
        <f t="shared" ca="1" si="97"/>
        <v>0</v>
      </c>
      <c r="AR48" s="132">
        <f t="shared" ca="1" si="97"/>
        <v>0</v>
      </c>
      <c r="AS48" s="133">
        <f t="shared" ca="1" si="97"/>
        <v>0</v>
      </c>
      <c r="AT48" s="132">
        <f t="shared" ca="1" si="97"/>
        <v>0</v>
      </c>
      <c r="AU48" s="133">
        <f t="shared" ca="1" si="97"/>
        <v>0</v>
      </c>
      <c r="AV48" s="132">
        <f t="shared" ca="1" si="97"/>
        <v>0</v>
      </c>
      <c r="AW48" s="133">
        <f t="shared" ca="1" si="97"/>
        <v>0</v>
      </c>
      <c r="AX48" s="132">
        <f t="shared" ca="1" si="97"/>
        <v>0</v>
      </c>
      <c r="AY48" s="133">
        <f t="shared" ca="1" si="97"/>
        <v>0</v>
      </c>
      <c r="AZ48" s="132">
        <f t="shared" ca="1" si="97"/>
        <v>0</v>
      </c>
      <c r="BA48" s="133">
        <f t="shared" ca="1" si="97"/>
        <v>0</v>
      </c>
      <c r="BB48" s="132">
        <f t="shared" ca="1" si="97"/>
        <v>0</v>
      </c>
      <c r="BC48" s="133">
        <f t="shared" ca="1" si="97"/>
        <v>0</v>
      </c>
      <c r="BD48" s="132">
        <f t="shared" ca="1" si="98"/>
        <v>0</v>
      </c>
      <c r="BE48" s="133">
        <f t="shared" ca="1" si="51"/>
        <v>0</v>
      </c>
      <c r="BF48" s="132">
        <f t="shared" ca="1" si="51"/>
        <v>0</v>
      </c>
      <c r="BG48" s="133">
        <f t="shared" ca="1" si="51"/>
        <v>0</v>
      </c>
      <c r="BH48" s="132">
        <f t="shared" ca="1" si="99"/>
        <v>0</v>
      </c>
      <c r="BI48" s="133">
        <f t="shared" ca="1" si="51"/>
        <v>0</v>
      </c>
      <c r="BJ48" s="132">
        <f t="shared" ca="1" si="100"/>
        <v>0</v>
      </c>
      <c r="BK48" s="110">
        <f t="shared" ca="1" si="38"/>
        <v>3</v>
      </c>
      <c r="BL48" s="110">
        <f t="shared" ca="1" si="39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105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30</v>
      </c>
      <c r="BO48" s="194">
        <f t="shared" ca="1" si="40"/>
        <v>38.1</v>
      </c>
      <c r="BP48" s="195">
        <f t="shared" ca="1" si="41"/>
        <v>143.1</v>
      </c>
      <c r="BQ48" s="149">
        <f t="shared" ca="1" si="101"/>
        <v>1</v>
      </c>
      <c r="BR48" s="137">
        <f t="shared" ca="1" si="102"/>
        <v>63</v>
      </c>
      <c r="BS48" s="136">
        <f t="shared" ca="1" si="103"/>
        <v>20</v>
      </c>
      <c r="BT48" s="137">
        <f t="shared" ca="1" si="104"/>
        <v>0</v>
      </c>
      <c r="BU48" s="136">
        <f t="shared" ca="1" si="105"/>
        <v>0</v>
      </c>
      <c r="BV48" s="137">
        <f t="shared" ca="1" si="106"/>
        <v>0</v>
      </c>
      <c r="BW48" s="136">
        <f t="shared" ca="1" si="107"/>
        <v>0</v>
      </c>
      <c r="BX48" s="137">
        <f t="shared" ca="1" si="108"/>
        <v>0</v>
      </c>
      <c r="BY48" s="136">
        <f t="shared" ca="1" si="109"/>
        <v>0</v>
      </c>
      <c r="BZ48" s="137">
        <f t="shared" ca="1" si="110"/>
        <v>0</v>
      </c>
      <c r="CA48" s="136">
        <f t="shared" ca="1" si="111"/>
        <v>0</v>
      </c>
      <c r="CB48" s="137">
        <f t="shared" ca="1" si="112"/>
        <v>0</v>
      </c>
      <c r="CC48" s="136">
        <f t="shared" ca="1" si="113"/>
        <v>0</v>
      </c>
      <c r="CD48" s="137">
        <f t="shared" ca="1" si="114"/>
        <v>0</v>
      </c>
      <c r="CE48" s="136">
        <f t="shared" ca="1" si="115"/>
        <v>0</v>
      </c>
      <c r="CF48" s="137">
        <f t="shared" ca="1" si="116"/>
        <v>0</v>
      </c>
      <c r="CG48" s="136">
        <f t="shared" ca="1" si="117"/>
        <v>0</v>
      </c>
      <c r="CH48" s="137">
        <f t="shared" ca="1" si="118"/>
        <v>0</v>
      </c>
      <c r="CI48" s="136">
        <f t="shared" ca="1" si="119"/>
        <v>0</v>
      </c>
      <c r="CJ48" s="137">
        <f t="shared" ca="1" si="120"/>
        <v>0</v>
      </c>
      <c r="CK48" s="136">
        <f t="shared" ca="1" si="121"/>
        <v>0</v>
      </c>
      <c r="CL48" s="137">
        <f t="shared" ca="1" si="122"/>
        <v>0</v>
      </c>
      <c r="CM48" s="136">
        <f t="shared" ca="1" si="123"/>
        <v>0</v>
      </c>
      <c r="CN48" s="110">
        <f t="shared" ca="1" si="42"/>
        <v>20</v>
      </c>
      <c r="CO48" s="110">
        <f t="shared" ca="1" si="124"/>
        <v>448</v>
      </c>
      <c r="CP48" s="110">
        <f t="shared" ca="1" si="125"/>
        <v>200</v>
      </c>
      <c r="CQ48" s="198">
        <f t="shared" ca="1" si="126"/>
        <v>254</v>
      </c>
      <c r="CR48" s="199">
        <f t="shared" ca="1" si="127"/>
        <v>702</v>
      </c>
      <c r="CS48" s="215">
        <f t="shared" si="48"/>
        <v>31</v>
      </c>
      <c r="CT48" s="216">
        <f t="shared" si="43"/>
        <v>3</v>
      </c>
      <c r="CU48" s="217">
        <f ca="1">INDEX(INDIRECT(CU$1),MATCH($E48,INDIRECT($BQ$2))) + (CS48*30)/[1]PATRÓN!$N$4 - CT48</f>
        <v>6.4109589041095898</v>
      </c>
      <c r="CV48" s="217">
        <f>(CS48*6)/PATRÓN!$N$4</f>
        <v>0.50958904109589043</v>
      </c>
      <c r="CW48" s="216">
        <f t="shared" ca="1" si="44"/>
        <v>0</v>
      </c>
      <c r="CX48" s="219">
        <f t="shared" si="45"/>
        <v>0</v>
      </c>
      <c r="CY48" s="230">
        <f t="shared" ca="1" si="46"/>
        <v>0</v>
      </c>
      <c r="CZ48" s="227">
        <f>(PATRÓN!$A$5*(CS48-CT48))/(PATRÓN!$N$4-30)*AM48</f>
        <v>137.28358208955223</v>
      </c>
      <c r="DA48" s="211">
        <f t="shared" ca="1" si="128"/>
        <v>5.8164179104477682</v>
      </c>
      <c r="DB48" s="211">
        <f t="shared" ca="1" si="47"/>
        <v>710.93283582089543</v>
      </c>
      <c r="DC48" s="212">
        <f t="shared" ca="1" si="129"/>
        <v>-8.9328358208954342</v>
      </c>
    </row>
    <row r="49" spans="1:137" ht="33.75" hidden="1" customHeight="1" thickBot="1" x14ac:dyDescent="0.35">
      <c r="A49" s="61">
        <f>Plantilla!A48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tr">
        <f t="shared" ca="1" si="130"/>
        <v/>
      </c>
      <c r="H49" s="148" t="str">
        <f t="shared" ca="1" si="130"/>
        <v/>
      </c>
      <c r="I49" s="148" t="str">
        <f t="shared" ca="1" si="130"/>
        <v/>
      </c>
      <c r="J49" s="148" t="str">
        <f t="shared" ca="1" si="130"/>
        <v/>
      </c>
      <c r="K49" s="148" t="str">
        <f t="shared" ca="1" si="130"/>
        <v/>
      </c>
      <c r="L49" s="148" t="str">
        <f t="shared" ca="1" si="130"/>
        <v/>
      </c>
      <c r="M49" s="148" t="str">
        <f t="shared" ca="1" si="130"/>
        <v/>
      </c>
      <c r="N49" s="148" t="str">
        <f t="shared" ca="1" si="130"/>
        <v/>
      </c>
      <c r="O49" s="148" t="str">
        <f t="shared" ca="1" si="130"/>
        <v/>
      </c>
      <c r="P49" s="148" t="str">
        <f t="shared" ca="1" si="130"/>
        <v/>
      </c>
      <c r="Q49" s="148" t="str">
        <f t="shared" ca="1" si="130"/>
        <v/>
      </c>
      <c r="R49" s="148" t="str">
        <f t="shared" ca="1" si="130"/>
        <v/>
      </c>
      <c r="S49" s="148" t="str">
        <f t="shared" ca="1" si="130"/>
        <v/>
      </c>
      <c r="T49" s="148" t="str">
        <f t="shared" ca="1" si="130"/>
        <v/>
      </c>
      <c r="U49" s="148" t="str">
        <f t="shared" ca="1" si="130"/>
        <v/>
      </c>
      <c r="V49" s="148" t="str">
        <f t="shared" ca="1" si="130"/>
        <v/>
      </c>
      <c r="W49" s="148" t="str">
        <f t="shared" ca="1" si="96"/>
        <v/>
      </c>
      <c r="X49" s="148" t="str">
        <f t="shared" ca="1" si="96"/>
        <v/>
      </c>
      <c r="Y49" s="148" t="str">
        <f t="shared" ca="1" si="96"/>
        <v/>
      </c>
      <c r="Z49" s="148" t="str">
        <f t="shared" ca="1" si="96"/>
        <v/>
      </c>
      <c r="AA49" s="148" t="str">
        <f t="shared" ca="1" si="96"/>
        <v/>
      </c>
      <c r="AB49" s="148" t="str">
        <f t="shared" ca="1" si="96"/>
        <v/>
      </c>
      <c r="AC49" s="148" t="str">
        <f t="shared" ca="1" si="96"/>
        <v/>
      </c>
      <c r="AD49" s="148" t="str">
        <f t="shared" ca="1" si="96"/>
        <v/>
      </c>
      <c r="AE49" s="148" t="str">
        <f t="shared" ca="1" si="96"/>
        <v/>
      </c>
      <c r="AF49" s="148" t="str">
        <f t="shared" ca="1" si="96"/>
        <v/>
      </c>
      <c r="AG49" s="148" t="str">
        <f t="shared" ca="1" si="96"/>
        <v/>
      </c>
      <c r="AH49" s="148" t="str">
        <f t="shared" ca="1" si="96"/>
        <v/>
      </c>
      <c r="AI49" s="148" t="str">
        <f t="shared" ca="1" si="96"/>
        <v/>
      </c>
      <c r="AJ49" s="148" t="str">
        <f t="shared" ca="1" si="96"/>
        <v/>
      </c>
      <c r="AK49" s="148" t="str">
        <f t="shared" ca="1" si="96"/>
        <v/>
      </c>
      <c r="AL49" s="130"/>
      <c r="AM49" s="111">
        <f>VLOOKUP($E49,Plantilla!D:F,3,FALSE)</f>
        <v>1</v>
      </c>
      <c r="AN49" s="140">
        <f t="shared" ca="1" si="97"/>
        <v>0</v>
      </c>
      <c r="AO49" s="133">
        <f t="shared" ca="1" si="97"/>
        <v>0</v>
      </c>
      <c r="AP49" s="132">
        <f t="shared" ca="1" si="97"/>
        <v>0</v>
      </c>
      <c r="AQ49" s="133">
        <f t="shared" ca="1" si="97"/>
        <v>0</v>
      </c>
      <c r="AR49" s="132">
        <f t="shared" ca="1" si="97"/>
        <v>0</v>
      </c>
      <c r="AS49" s="133">
        <f t="shared" ca="1" si="97"/>
        <v>0</v>
      </c>
      <c r="AT49" s="132">
        <f t="shared" ca="1" si="97"/>
        <v>0</v>
      </c>
      <c r="AU49" s="133">
        <f t="shared" ca="1" si="97"/>
        <v>0</v>
      </c>
      <c r="AV49" s="132">
        <f t="shared" ca="1" si="97"/>
        <v>0</v>
      </c>
      <c r="AW49" s="133">
        <f t="shared" ca="1" si="97"/>
        <v>0</v>
      </c>
      <c r="AX49" s="132">
        <f t="shared" ca="1" si="97"/>
        <v>0</v>
      </c>
      <c r="AY49" s="133">
        <f t="shared" ca="1" si="97"/>
        <v>0</v>
      </c>
      <c r="AZ49" s="132">
        <f t="shared" ca="1" si="97"/>
        <v>0</v>
      </c>
      <c r="BA49" s="133">
        <f t="shared" ca="1" si="97"/>
        <v>0</v>
      </c>
      <c r="BB49" s="132">
        <f t="shared" ca="1" si="97"/>
        <v>0</v>
      </c>
      <c r="BC49" s="133">
        <f t="shared" ca="1" si="97"/>
        <v>0</v>
      </c>
      <c r="BD49" s="132">
        <f t="shared" ca="1" si="98"/>
        <v>0</v>
      </c>
      <c r="BE49" s="133">
        <f t="shared" ca="1" si="51"/>
        <v>0</v>
      </c>
      <c r="BF49" s="132">
        <f t="shared" ca="1" si="51"/>
        <v>0</v>
      </c>
      <c r="BG49" s="133">
        <f t="shared" ca="1" si="51"/>
        <v>0</v>
      </c>
      <c r="BH49" s="132">
        <f t="shared" ca="1" si="99"/>
        <v>0</v>
      </c>
      <c r="BI49" s="133">
        <f t="shared" ca="1" si="51"/>
        <v>0</v>
      </c>
      <c r="BJ49" s="132">
        <f t="shared" ca="1" si="100"/>
        <v>0</v>
      </c>
      <c r="BK49" s="110">
        <f t="shared" ca="1" si="38"/>
        <v>0</v>
      </c>
      <c r="BL49" s="110">
        <f t="shared" ca="1" si="39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0"/>
        <v>0</v>
      </c>
      <c r="BP49" s="195">
        <f t="shared" ca="1" si="41"/>
        <v>0</v>
      </c>
      <c r="BQ49" s="149">
        <f t="shared" ca="1" si="101"/>
        <v>5</v>
      </c>
      <c r="BR49" s="137">
        <f t="shared" ca="1" si="102"/>
        <v>24</v>
      </c>
      <c r="BS49" s="136">
        <f t="shared" ca="1" si="103"/>
        <v>14</v>
      </c>
      <c r="BT49" s="137">
        <f t="shared" ca="1" si="104"/>
        <v>0</v>
      </c>
      <c r="BU49" s="136">
        <f t="shared" ca="1" si="105"/>
        <v>0</v>
      </c>
      <c r="BV49" s="137">
        <f t="shared" ca="1" si="106"/>
        <v>0</v>
      </c>
      <c r="BW49" s="136">
        <f t="shared" ca="1" si="107"/>
        <v>0</v>
      </c>
      <c r="BX49" s="137">
        <f t="shared" ca="1" si="108"/>
        <v>0</v>
      </c>
      <c r="BY49" s="136">
        <f t="shared" ca="1" si="109"/>
        <v>0</v>
      </c>
      <c r="BZ49" s="137">
        <f t="shared" ca="1" si="110"/>
        <v>0</v>
      </c>
      <c r="CA49" s="136">
        <f t="shared" ca="1" si="111"/>
        <v>0</v>
      </c>
      <c r="CB49" s="137">
        <f t="shared" ca="1" si="112"/>
        <v>0</v>
      </c>
      <c r="CC49" s="136">
        <f t="shared" ca="1" si="113"/>
        <v>0</v>
      </c>
      <c r="CD49" s="137">
        <f t="shared" ca="1" si="114"/>
        <v>0</v>
      </c>
      <c r="CE49" s="136">
        <f t="shared" ca="1" si="115"/>
        <v>0</v>
      </c>
      <c r="CF49" s="137">
        <f t="shared" ca="1" si="116"/>
        <v>0</v>
      </c>
      <c r="CG49" s="136">
        <f t="shared" ca="1" si="117"/>
        <v>0</v>
      </c>
      <c r="CH49" s="137">
        <f t="shared" ca="1" si="118"/>
        <v>0</v>
      </c>
      <c r="CI49" s="136">
        <f t="shared" ca="1" si="119"/>
        <v>0</v>
      </c>
      <c r="CJ49" s="137">
        <f t="shared" ca="1" si="120"/>
        <v>0</v>
      </c>
      <c r="CK49" s="136">
        <f t="shared" ca="1" si="121"/>
        <v>0</v>
      </c>
      <c r="CL49" s="137">
        <f t="shared" ca="1" si="122"/>
        <v>0</v>
      </c>
      <c r="CM49" s="136">
        <f t="shared" ca="1" si="123"/>
        <v>0</v>
      </c>
      <c r="CN49" s="110">
        <f t="shared" ca="1" si="42"/>
        <v>14</v>
      </c>
      <c r="CO49" s="110">
        <f t="shared" ca="1" si="124"/>
        <v>203</v>
      </c>
      <c r="CP49" s="110">
        <f t="shared" ca="1" si="125"/>
        <v>140</v>
      </c>
      <c r="CQ49" s="198">
        <f t="shared" ca="1" si="126"/>
        <v>177.8</v>
      </c>
      <c r="CR49" s="199">
        <f t="shared" ca="1" si="127"/>
        <v>380.8</v>
      </c>
      <c r="CS49" s="215">
        <f t="shared" ca="1" si="48"/>
        <v>0</v>
      </c>
      <c r="CT49" s="216">
        <f t="shared" ca="1" si="43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4"/>
        <v>0</v>
      </c>
      <c r="CX49" s="219">
        <f t="shared" ca="1" si="45"/>
        <v>0</v>
      </c>
      <c r="CY49" s="230">
        <f t="shared" ca="1" si="46"/>
        <v>0</v>
      </c>
      <c r="CZ49" s="227">
        <f ca="1">(PATRÓN!$A$5*(CS49-CT49))/(PATRÓN!$N$4-30)*AM49</f>
        <v>0</v>
      </c>
      <c r="DA49" s="211">
        <f t="shared" ca="1" si="128"/>
        <v>0</v>
      </c>
      <c r="DB49" s="211">
        <f t="shared" ca="1" si="47"/>
        <v>406.94776119402985</v>
      </c>
      <c r="DC49" s="212">
        <f t="shared" ca="1" si="129"/>
        <v>-26.14776119402984</v>
      </c>
    </row>
    <row r="50" spans="1:137" ht="33.75" hidden="1" customHeight="1" thickBot="1" x14ac:dyDescent="0.35">
      <c r="A50" s="61">
        <f>Plantilla!A49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57" t="s">
        <v>204</v>
      </c>
      <c r="G50" s="148" t="str">
        <f t="shared" ca="1" si="130"/>
        <v/>
      </c>
      <c r="H50" s="148" t="str">
        <f t="shared" ca="1" si="130"/>
        <v/>
      </c>
      <c r="I50" s="148" t="str">
        <f t="shared" ca="1" si="130"/>
        <v/>
      </c>
      <c r="J50" s="148" t="str">
        <f t="shared" ca="1" si="130"/>
        <v/>
      </c>
      <c r="K50" s="148" t="str">
        <f t="shared" ca="1" si="130"/>
        <v/>
      </c>
      <c r="L50" s="148" t="str">
        <f t="shared" ca="1" si="130"/>
        <v/>
      </c>
      <c r="M50" s="148" t="str">
        <f t="shared" ca="1" si="130"/>
        <v/>
      </c>
      <c r="N50" s="148" t="str">
        <f t="shared" ca="1" si="130"/>
        <v/>
      </c>
      <c r="O50" s="148" t="str">
        <f t="shared" ca="1" si="130"/>
        <v/>
      </c>
      <c r="P50" s="148" t="str">
        <f t="shared" ca="1" si="130"/>
        <v/>
      </c>
      <c r="Q50" s="148" t="str">
        <f t="shared" ca="1" si="130"/>
        <v/>
      </c>
      <c r="R50" s="148" t="str">
        <f t="shared" ca="1" si="130"/>
        <v/>
      </c>
      <c r="S50" s="148" t="str">
        <f t="shared" ca="1" si="130"/>
        <v/>
      </c>
      <c r="T50" s="148" t="str">
        <f t="shared" ca="1" si="130"/>
        <v/>
      </c>
      <c r="U50" s="148" t="str">
        <f t="shared" ca="1" si="130"/>
        <v/>
      </c>
      <c r="V50" s="148" t="str">
        <f t="shared" ca="1" si="130"/>
        <v/>
      </c>
      <c r="W50" s="148" t="str">
        <f t="shared" ca="1" si="96"/>
        <v/>
      </c>
      <c r="X50" s="148" t="str">
        <f t="shared" ca="1" si="96"/>
        <v/>
      </c>
      <c r="Y50" s="148" t="str">
        <f t="shared" ca="1" si="96"/>
        <v/>
      </c>
      <c r="Z50" s="148" t="str">
        <f t="shared" ca="1" si="96"/>
        <v/>
      </c>
      <c r="AA50" s="148" t="str">
        <f t="shared" ca="1" si="96"/>
        <v/>
      </c>
      <c r="AB50" s="148" t="str">
        <f t="shared" ca="1" si="96"/>
        <v/>
      </c>
      <c r="AC50" s="148" t="str">
        <f t="shared" ca="1" si="96"/>
        <v/>
      </c>
      <c r="AD50" s="148" t="str">
        <f t="shared" ca="1" si="96"/>
        <v/>
      </c>
      <c r="AE50" s="148" t="str">
        <f t="shared" ca="1" si="96"/>
        <v/>
      </c>
      <c r="AF50" s="148" t="str">
        <f t="shared" ca="1" si="96"/>
        <v/>
      </c>
      <c r="AG50" s="148" t="str">
        <f t="shared" ca="1" si="96"/>
        <v/>
      </c>
      <c r="AH50" s="148" t="str">
        <f t="shared" ca="1" si="96"/>
        <v/>
      </c>
      <c r="AI50" s="148" t="str">
        <f t="shared" ca="1" si="96"/>
        <v/>
      </c>
      <c r="AJ50" s="148" t="str">
        <f t="shared" ca="1" si="96"/>
        <v/>
      </c>
      <c r="AK50" s="148" t="str">
        <f t="shared" ca="1" si="96"/>
        <v/>
      </c>
      <c r="AL50" s="130"/>
      <c r="AM50" s="111">
        <f>VLOOKUP($E50,Plantilla!D:F,3,FALSE)</f>
        <v>1</v>
      </c>
      <c r="AN50" s="140">
        <f t="shared" ca="1" si="97"/>
        <v>0</v>
      </c>
      <c r="AO50" s="133">
        <f t="shared" ca="1" si="97"/>
        <v>0</v>
      </c>
      <c r="AP50" s="132">
        <f t="shared" ca="1" si="97"/>
        <v>0</v>
      </c>
      <c r="AQ50" s="133">
        <f t="shared" ca="1" si="97"/>
        <v>0</v>
      </c>
      <c r="AR50" s="132">
        <f t="shared" ca="1" si="97"/>
        <v>0</v>
      </c>
      <c r="AS50" s="133">
        <f t="shared" ca="1" si="97"/>
        <v>0</v>
      </c>
      <c r="AT50" s="132">
        <f t="shared" ca="1" si="97"/>
        <v>0</v>
      </c>
      <c r="AU50" s="133">
        <f t="shared" ca="1" si="97"/>
        <v>0</v>
      </c>
      <c r="AV50" s="132">
        <f t="shared" ca="1" si="97"/>
        <v>0</v>
      </c>
      <c r="AW50" s="133">
        <f t="shared" ca="1" si="97"/>
        <v>0</v>
      </c>
      <c r="AX50" s="132">
        <f t="shared" ca="1" si="97"/>
        <v>0</v>
      </c>
      <c r="AY50" s="133">
        <f t="shared" ca="1" si="97"/>
        <v>0</v>
      </c>
      <c r="AZ50" s="132">
        <f t="shared" ca="1" si="97"/>
        <v>0</v>
      </c>
      <c r="BA50" s="133">
        <f t="shared" ca="1" si="97"/>
        <v>0</v>
      </c>
      <c r="BB50" s="132">
        <f t="shared" ca="1" si="97"/>
        <v>0</v>
      </c>
      <c r="BC50" s="133">
        <f t="shared" ca="1" si="97"/>
        <v>0</v>
      </c>
      <c r="BD50" s="132">
        <f t="shared" ca="1" si="98"/>
        <v>0</v>
      </c>
      <c r="BE50" s="133">
        <f t="shared" ca="1" si="51"/>
        <v>0</v>
      </c>
      <c r="BF50" s="132">
        <f t="shared" ca="1" si="51"/>
        <v>0</v>
      </c>
      <c r="BG50" s="133">
        <f t="shared" ca="1" si="51"/>
        <v>0</v>
      </c>
      <c r="BH50" s="132">
        <f t="shared" ca="1" si="99"/>
        <v>0</v>
      </c>
      <c r="BI50" s="133">
        <f t="shared" ca="1" si="51"/>
        <v>0</v>
      </c>
      <c r="BJ50" s="132">
        <f t="shared" ca="1" si="100"/>
        <v>0</v>
      </c>
      <c r="BK50" s="110">
        <f t="shared" ca="1" si="38"/>
        <v>0</v>
      </c>
      <c r="BL50" s="110">
        <f t="shared" ca="1" si="39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0"/>
        <v>0</v>
      </c>
      <c r="BP50" s="195">
        <f t="shared" ca="1" si="41"/>
        <v>0</v>
      </c>
      <c r="BQ50" s="149">
        <f t="shared" ca="1" si="101"/>
        <v>2</v>
      </c>
      <c r="BR50" s="137">
        <f t="shared" ca="1" si="102"/>
        <v>36</v>
      </c>
      <c r="BS50" s="136">
        <f t="shared" ca="1" si="103"/>
        <v>12</v>
      </c>
      <c r="BT50" s="137">
        <f t="shared" ca="1" si="104"/>
        <v>0</v>
      </c>
      <c r="BU50" s="136">
        <f t="shared" ca="1" si="105"/>
        <v>0</v>
      </c>
      <c r="BV50" s="137">
        <f t="shared" ca="1" si="106"/>
        <v>0</v>
      </c>
      <c r="BW50" s="136">
        <f t="shared" ca="1" si="107"/>
        <v>0</v>
      </c>
      <c r="BX50" s="137">
        <f t="shared" ca="1" si="108"/>
        <v>0</v>
      </c>
      <c r="BY50" s="136">
        <f t="shared" ca="1" si="109"/>
        <v>0</v>
      </c>
      <c r="BZ50" s="137">
        <f t="shared" ca="1" si="110"/>
        <v>0</v>
      </c>
      <c r="CA50" s="136">
        <f t="shared" ca="1" si="111"/>
        <v>0</v>
      </c>
      <c r="CB50" s="137">
        <f t="shared" ca="1" si="112"/>
        <v>0</v>
      </c>
      <c r="CC50" s="136">
        <f t="shared" ca="1" si="113"/>
        <v>0</v>
      </c>
      <c r="CD50" s="137">
        <f t="shared" ca="1" si="114"/>
        <v>0</v>
      </c>
      <c r="CE50" s="136">
        <f t="shared" ca="1" si="115"/>
        <v>0</v>
      </c>
      <c r="CF50" s="137">
        <f t="shared" ca="1" si="116"/>
        <v>0</v>
      </c>
      <c r="CG50" s="136">
        <f t="shared" ca="1" si="117"/>
        <v>0</v>
      </c>
      <c r="CH50" s="137">
        <f t="shared" ca="1" si="118"/>
        <v>0</v>
      </c>
      <c r="CI50" s="136">
        <f t="shared" ca="1" si="119"/>
        <v>0</v>
      </c>
      <c r="CJ50" s="137">
        <f t="shared" ca="1" si="120"/>
        <v>0</v>
      </c>
      <c r="CK50" s="136">
        <f t="shared" ca="1" si="121"/>
        <v>0</v>
      </c>
      <c r="CL50" s="137">
        <f t="shared" ca="1" si="122"/>
        <v>0</v>
      </c>
      <c r="CM50" s="136">
        <f t="shared" ca="1" si="123"/>
        <v>0</v>
      </c>
      <c r="CN50" s="110">
        <f t="shared" ca="1" si="42"/>
        <v>12</v>
      </c>
      <c r="CO50" s="110">
        <f t="shared" ca="1" si="124"/>
        <v>266</v>
      </c>
      <c r="CP50" s="110">
        <f t="shared" ca="1" si="125"/>
        <v>120</v>
      </c>
      <c r="CQ50" s="198">
        <f t="shared" ca="1" si="126"/>
        <v>152.4</v>
      </c>
      <c r="CR50" s="199">
        <f t="shared" ca="1" si="127"/>
        <v>418.4</v>
      </c>
      <c r="CS50" s="215">
        <f t="shared" ca="1" si="48"/>
        <v>0</v>
      </c>
      <c r="CT50" s="216">
        <f t="shared" ca="1" si="43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4"/>
        <v>0</v>
      </c>
      <c r="CX50" s="219">
        <f t="shared" ca="1" si="45"/>
        <v>0</v>
      </c>
      <c r="CY50" s="230">
        <f t="shared" ca="1" si="46"/>
        <v>0</v>
      </c>
      <c r="CZ50" s="227">
        <f ca="1">(PATRÓN!$A$5*(CS50-CT50))/(PATRÓN!$N$4-30)*AM50</f>
        <v>0</v>
      </c>
      <c r="DA50" s="211">
        <f t="shared" ca="1" si="128"/>
        <v>0</v>
      </c>
      <c r="DB50" s="211">
        <f t="shared" ca="1" si="47"/>
        <v>446.17164179104481</v>
      </c>
      <c r="DC50" s="212">
        <f t="shared" ca="1" si="129"/>
        <v>-27.771641791044829</v>
      </c>
    </row>
    <row r="51" spans="1:137" ht="33.75" hidden="1" customHeight="1" thickBot="1" x14ac:dyDescent="0.35">
      <c r="A51" s="61">
        <f>Plantilla!A50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57" t="s">
        <v>238</v>
      </c>
      <c r="G51" s="148" t="str">
        <f t="shared" ca="1" si="130"/>
        <v/>
      </c>
      <c r="H51" s="148" t="str">
        <f t="shared" ca="1" si="130"/>
        <v/>
      </c>
      <c r="I51" s="148" t="str">
        <f t="shared" ca="1" si="130"/>
        <v/>
      </c>
      <c r="J51" s="148" t="str">
        <f t="shared" ca="1" si="130"/>
        <v/>
      </c>
      <c r="K51" s="148" t="str">
        <f t="shared" ca="1" si="130"/>
        <v/>
      </c>
      <c r="L51" s="148" t="str">
        <f t="shared" ca="1" si="130"/>
        <v/>
      </c>
      <c r="M51" s="148" t="str">
        <f t="shared" ca="1" si="130"/>
        <v/>
      </c>
      <c r="N51" s="148" t="str">
        <f t="shared" ca="1" si="130"/>
        <v/>
      </c>
      <c r="O51" s="148" t="str">
        <f t="shared" ca="1" si="130"/>
        <v/>
      </c>
      <c r="P51" s="148" t="str">
        <f t="shared" ca="1" si="130"/>
        <v/>
      </c>
      <c r="Q51" s="148" t="str">
        <f t="shared" ca="1" si="130"/>
        <v/>
      </c>
      <c r="R51" s="148" t="str">
        <f t="shared" ca="1" si="130"/>
        <v/>
      </c>
      <c r="S51" s="148" t="str">
        <f t="shared" ca="1" si="130"/>
        <v/>
      </c>
      <c r="T51" s="148" t="str">
        <f t="shared" ca="1" si="130"/>
        <v/>
      </c>
      <c r="U51" s="148" t="str">
        <f t="shared" ca="1" si="130"/>
        <v/>
      </c>
      <c r="V51" s="148" t="str">
        <f t="shared" ca="1" si="130"/>
        <v/>
      </c>
      <c r="W51" s="148" t="str">
        <f t="shared" ca="1" si="96"/>
        <v/>
      </c>
      <c r="X51" s="148" t="str">
        <f t="shared" ca="1" si="96"/>
        <v/>
      </c>
      <c r="Y51" s="148" t="str">
        <f t="shared" ca="1" si="96"/>
        <v/>
      </c>
      <c r="Z51" s="148" t="str">
        <f t="shared" ca="1" si="96"/>
        <v/>
      </c>
      <c r="AA51" s="148" t="str">
        <f t="shared" ca="1" si="96"/>
        <v/>
      </c>
      <c r="AB51" s="148" t="str">
        <f t="shared" ca="1" si="96"/>
        <v/>
      </c>
      <c r="AC51" s="148" t="str">
        <f t="shared" ca="1" si="96"/>
        <v/>
      </c>
      <c r="AD51" s="148" t="str">
        <f t="shared" ca="1" si="96"/>
        <v/>
      </c>
      <c r="AE51" s="148" t="str">
        <f t="shared" ca="1" si="96"/>
        <v/>
      </c>
      <c r="AF51" s="148" t="str">
        <f t="shared" ca="1" si="96"/>
        <v/>
      </c>
      <c r="AG51" s="148" t="str">
        <f t="shared" ca="1" si="96"/>
        <v/>
      </c>
      <c r="AH51" s="148" t="str">
        <f t="shared" ca="1" si="96"/>
        <v/>
      </c>
      <c r="AI51" s="148" t="str">
        <f t="shared" ca="1" si="96"/>
        <v/>
      </c>
      <c r="AJ51" s="148" t="str">
        <f t="shared" ca="1" si="96"/>
        <v/>
      </c>
      <c r="AK51" s="148" t="str">
        <f t="shared" ca="1" si="96"/>
        <v/>
      </c>
      <c r="AL51" s="130"/>
      <c r="AM51" s="111">
        <f>VLOOKUP($E51,Plantilla!D:F,3,FALSE)</f>
        <v>1</v>
      </c>
      <c r="AN51" s="140">
        <f t="shared" ca="1" si="97"/>
        <v>0</v>
      </c>
      <c r="AO51" s="133">
        <f t="shared" ca="1" si="97"/>
        <v>0</v>
      </c>
      <c r="AP51" s="132">
        <f t="shared" ca="1" si="97"/>
        <v>0</v>
      </c>
      <c r="AQ51" s="133">
        <f t="shared" ca="1" si="97"/>
        <v>0</v>
      </c>
      <c r="AR51" s="132">
        <f t="shared" ca="1" si="97"/>
        <v>0</v>
      </c>
      <c r="AS51" s="133">
        <f t="shared" ca="1" si="97"/>
        <v>0</v>
      </c>
      <c r="AT51" s="132">
        <f t="shared" ca="1" si="97"/>
        <v>0</v>
      </c>
      <c r="AU51" s="133">
        <f t="shared" ca="1" si="97"/>
        <v>0</v>
      </c>
      <c r="AV51" s="132">
        <f t="shared" ca="1" si="97"/>
        <v>0</v>
      </c>
      <c r="AW51" s="133">
        <f t="shared" ca="1" si="97"/>
        <v>0</v>
      </c>
      <c r="AX51" s="132">
        <f t="shared" ca="1" si="97"/>
        <v>0</v>
      </c>
      <c r="AY51" s="133">
        <f t="shared" ca="1" si="97"/>
        <v>0</v>
      </c>
      <c r="AZ51" s="132">
        <f t="shared" ca="1" si="97"/>
        <v>0</v>
      </c>
      <c r="BA51" s="133">
        <f t="shared" ca="1" si="97"/>
        <v>0</v>
      </c>
      <c r="BB51" s="132">
        <f t="shared" ca="1" si="97"/>
        <v>0</v>
      </c>
      <c r="BC51" s="133">
        <f t="shared" ca="1" si="97"/>
        <v>0</v>
      </c>
      <c r="BD51" s="132">
        <f t="shared" ca="1" si="98"/>
        <v>0</v>
      </c>
      <c r="BE51" s="133">
        <f t="shared" ca="1" si="51"/>
        <v>0</v>
      </c>
      <c r="BF51" s="132">
        <f t="shared" ca="1" si="51"/>
        <v>0</v>
      </c>
      <c r="BG51" s="133">
        <f t="shared" ca="1" si="51"/>
        <v>0</v>
      </c>
      <c r="BH51" s="132">
        <f t="shared" ca="1" si="99"/>
        <v>0</v>
      </c>
      <c r="BI51" s="133">
        <f t="shared" ca="1" si="51"/>
        <v>0</v>
      </c>
      <c r="BJ51" s="132">
        <f t="shared" ca="1" si="100"/>
        <v>0</v>
      </c>
      <c r="BK51" s="110">
        <f t="shared" ca="1" si="38"/>
        <v>0</v>
      </c>
      <c r="BL51" s="110">
        <f t="shared" ca="1" si="39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0"/>
        <v>0</v>
      </c>
      <c r="BP51" s="195">
        <f t="shared" ca="1" si="41"/>
        <v>0</v>
      </c>
      <c r="BQ51" s="149">
        <f t="shared" ca="1" si="101"/>
        <v>4</v>
      </c>
      <c r="BR51" s="137">
        <f t="shared" ca="1" si="102"/>
        <v>24</v>
      </c>
      <c r="BS51" s="136">
        <f t="shared" ca="1" si="103"/>
        <v>10</v>
      </c>
      <c r="BT51" s="137">
        <f t="shared" ca="1" si="104"/>
        <v>0</v>
      </c>
      <c r="BU51" s="136">
        <f t="shared" ca="1" si="105"/>
        <v>0</v>
      </c>
      <c r="BV51" s="137">
        <f t="shared" ca="1" si="106"/>
        <v>0</v>
      </c>
      <c r="BW51" s="136">
        <f t="shared" ca="1" si="107"/>
        <v>0</v>
      </c>
      <c r="BX51" s="137">
        <f t="shared" ca="1" si="108"/>
        <v>0</v>
      </c>
      <c r="BY51" s="136">
        <f t="shared" ca="1" si="109"/>
        <v>0</v>
      </c>
      <c r="BZ51" s="137">
        <f t="shared" ca="1" si="110"/>
        <v>0</v>
      </c>
      <c r="CA51" s="136">
        <f t="shared" ca="1" si="111"/>
        <v>0</v>
      </c>
      <c r="CB51" s="137">
        <f t="shared" ca="1" si="112"/>
        <v>0</v>
      </c>
      <c r="CC51" s="136">
        <f t="shared" ca="1" si="113"/>
        <v>0</v>
      </c>
      <c r="CD51" s="137">
        <f t="shared" ca="1" si="114"/>
        <v>0</v>
      </c>
      <c r="CE51" s="136">
        <f t="shared" ca="1" si="115"/>
        <v>0</v>
      </c>
      <c r="CF51" s="137">
        <f t="shared" ca="1" si="116"/>
        <v>0</v>
      </c>
      <c r="CG51" s="136">
        <f t="shared" ca="1" si="117"/>
        <v>0</v>
      </c>
      <c r="CH51" s="137">
        <f t="shared" ca="1" si="118"/>
        <v>0</v>
      </c>
      <c r="CI51" s="136">
        <f t="shared" ca="1" si="119"/>
        <v>0</v>
      </c>
      <c r="CJ51" s="137">
        <f t="shared" ca="1" si="120"/>
        <v>0</v>
      </c>
      <c r="CK51" s="136">
        <f t="shared" ca="1" si="121"/>
        <v>0</v>
      </c>
      <c r="CL51" s="137">
        <f t="shared" ca="1" si="122"/>
        <v>0</v>
      </c>
      <c r="CM51" s="136">
        <f t="shared" ca="1" si="123"/>
        <v>0</v>
      </c>
      <c r="CN51" s="110">
        <f t="shared" ca="1" si="42"/>
        <v>10</v>
      </c>
      <c r="CO51" s="110">
        <f t="shared" ca="1" si="124"/>
        <v>196</v>
      </c>
      <c r="CP51" s="110">
        <f t="shared" ca="1" si="125"/>
        <v>100</v>
      </c>
      <c r="CQ51" s="198">
        <f t="shared" ca="1" si="126"/>
        <v>126.99999999999999</v>
      </c>
      <c r="CR51" s="199">
        <f t="shared" ca="1" si="127"/>
        <v>323</v>
      </c>
      <c r="CS51" s="215">
        <f t="shared" ca="1" si="48"/>
        <v>0</v>
      </c>
      <c r="CT51" s="216">
        <f t="shared" ca="1" si="43"/>
        <v>0</v>
      </c>
      <c r="CU51" s="217">
        <f ca="1">INDEX(INDIRECT(CU$1),MATCH($E51,INDIRECT($BQ$2))) + (CS51*30)/[1]PATRÓN!$N$4 - CT51</f>
        <v>3.3287671232876712</v>
      </c>
      <c r="CV51" s="217">
        <f ca="1">(CS51*6)/PATRÓN!$N$4</f>
        <v>0</v>
      </c>
      <c r="CW51" s="216">
        <f t="shared" ca="1" si="44"/>
        <v>0</v>
      </c>
      <c r="CX51" s="219">
        <f t="shared" ca="1" si="45"/>
        <v>0</v>
      </c>
      <c r="CY51" s="230">
        <f t="shared" ca="1" si="46"/>
        <v>0</v>
      </c>
      <c r="CZ51" s="227">
        <f ca="1">(PATRÓN!$A$5*(CS51-CT51))/(PATRÓN!$N$4-30)*AM51</f>
        <v>0</v>
      </c>
      <c r="DA51" s="211">
        <f t="shared" ca="1" si="128"/>
        <v>0</v>
      </c>
      <c r="DB51" s="211">
        <f t="shared" ca="1" si="47"/>
        <v>362.82089552238813</v>
      </c>
      <c r="DC51" s="212">
        <f t="shared" ca="1" si="129"/>
        <v>-39.820895522388128</v>
      </c>
    </row>
    <row r="52" spans="1:137" ht="33.75" hidden="1" customHeight="1" thickBot="1" x14ac:dyDescent="0.35">
      <c r="A52" s="61">
        <f>Plantilla!A51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/>
      <c r="G52" s="148" t="str">
        <f t="shared" ca="1" si="130"/>
        <v/>
      </c>
      <c r="H52" s="148" t="str">
        <f t="shared" ca="1" si="130"/>
        <v/>
      </c>
      <c r="I52" s="148" t="str">
        <f t="shared" ca="1" si="130"/>
        <v/>
      </c>
      <c r="J52" s="148" t="str">
        <f t="shared" ca="1" si="130"/>
        <v/>
      </c>
      <c r="K52" s="148" t="str">
        <f t="shared" ca="1" si="130"/>
        <v/>
      </c>
      <c r="L52" s="148" t="str">
        <f t="shared" ca="1" si="130"/>
        <v/>
      </c>
      <c r="M52" s="148" t="str">
        <f t="shared" ca="1" si="130"/>
        <v/>
      </c>
      <c r="N52" s="148" t="str">
        <f t="shared" ca="1" si="130"/>
        <v/>
      </c>
      <c r="O52" s="148" t="str">
        <f t="shared" ca="1" si="130"/>
        <v/>
      </c>
      <c r="P52" s="148" t="str">
        <f t="shared" ca="1" si="130"/>
        <v/>
      </c>
      <c r="Q52" s="148" t="str">
        <f t="shared" ca="1" si="130"/>
        <v/>
      </c>
      <c r="R52" s="148" t="str">
        <f t="shared" ca="1" si="130"/>
        <v/>
      </c>
      <c r="S52" s="148" t="str">
        <f t="shared" ca="1" si="130"/>
        <v/>
      </c>
      <c r="T52" s="148" t="str">
        <f t="shared" ca="1" si="130"/>
        <v/>
      </c>
      <c r="U52" s="148" t="str">
        <f t="shared" ca="1" si="130"/>
        <v/>
      </c>
      <c r="V52" s="148" t="str">
        <f t="shared" ca="1" si="130"/>
        <v/>
      </c>
      <c r="W52" s="148" t="str">
        <f t="shared" ca="1" si="96"/>
        <v/>
      </c>
      <c r="X52" s="148" t="str">
        <f t="shared" ca="1" si="96"/>
        <v/>
      </c>
      <c r="Y52" s="148" t="str">
        <f t="shared" ca="1" si="96"/>
        <v/>
      </c>
      <c r="Z52" s="148" t="str">
        <f t="shared" ca="1" si="96"/>
        <v/>
      </c>
      <c r="AA52" s="148" t="str">
        <f t="shared" ca="1" si="96"/>
        <v/>
      </c>
      <c r="AB52" s="148" t="str">
        <f t="shared" ca="1" si="96"/>
        <v/>
      </c>
      <c r="AC52" s="148" t="str">
        <f t="shared" ca="1" si="96"/>
        <v/>
      </c>
      <c r="AD52" s="148" t="str">
        <f t="shared" ca="1" si="96"/>
        <v/>
      </c>
      <c r="AE52" s="148" t="str">
        <f t="shared" ca="1" si="96"/>
        <v/>
      </c>
      <c r="AF52" s="148" t="str">
        <f t="shared" ca="1" si="96"/>
        <v/>
      </c>
      <c r="AG52" s="148" t="str">
        <f t="shared" ca="1" si="96"/>
        <v/>
      </c>
      <c r="AH52" s="148" t="str">
        <f t="shared" ca="1" si="96"/>
        <v/>
      </c>
      <c r="AI52" s="148" t="str">
        <f t="shared" ca="1" si="96"/>
        <v/>
      </c>
      <c r="AJ52" s="148" t="str">
        <f t="shared" ca="1" si="96"/>
        <v/>
      </c>
      <c r="AK52" s="148" t="str">
        <f t="shared" ca="1" si="96"/>
        <v/>
      </c>
      <c r="AL52" s="130"/>
      <c r="AM52" s="111">
        <f>VLOOKUP($E52,Plantilla!D:F,3,FALSE)</f>
        <v>1</v>
      </c>
      <c r="AN52" s="140">
        <f t="shared" ca="1" si="97"/>
        <v>0</v>
      </c>
      <c r="AO52" s="133">
        <f t="shared" ca="1" si="97"/>
        <v>0</v>
      </c>
      <c r="AP52" s="132">
        <f t="shared" ca="1" si="97"/>
        <v>0</v>
      </c>
      <c r="AQ52" s="133">
        <f t="shared" ca="1" si="97"/>
        <v>0</v>
      </c>
      <c r="AR52" s="132">
        <f t="shared" ca="1" si="97"/>
        <v>0</v>
      </c>
      <c r="AS52" s="133">
        <f t="shared" ca="1" si="97"/>
        <v>0</v>
      </c>
      <c r="AT52" s="132">
        <f t="shared" ca="1" si="97"/>
        <v>0</v>
      </c>
      <c r="AU52" s="133">
        <f t="shared" ca="1" si="97"/>
        <v>0</v>
      </c>
      <c r="AV52" s="132">
        <f t="shared" ca="1" si="97"/>
        <v>0</v>
      </c>
      <c r="AW52" s="133">
        <f t="shared" ca="1" si="97"/>
        <v>0</v>
      </c>
      <c r="AX52" s="132">
        <f t="shared" ca="1" si="97"/>
        <v>0</v>
      </c>
      <c r="AY52" s="133">
        <f t="shared" ca="1" si="97"/>
        <v>0</v>
      </c>
      <c r="AZ52" s="132">
        <f t="shared" ca="1" si="97"/>
        <v>0</v>
      </c>
      <c r="BA52" s="133">
        <f t="shared" ca="1" si="97"/>
        <v>0</v>
      </c>
      <c r="BB52" s="132">
        <f t="shared" ca="1" si="97"/>
        <v>0</v>
      </c>
      <c r="BC52" s="133">
        <f t="shared" ca="1" si="97"/>
        <v>0</v>
      </c>
      <c r="BD52" s="132">
        <f t="shared" ca="1" si="98"/>
        <v>0</v>
      </c>
      <c r="BE52" s="133">
        <f t="shared" ca="1" si="51"/>
        <v>0</v>
      </c>
      <c r="BF52" s="132">
        <f t="shared" ca="1" si="51"/>
        <v>0</v>
      </c>
      <c r="BG52" s="133">
        <f t="shared" ca="1" si="51"/>
        <v>0</v>
      </c>
      <c r="BH52" s="132">
        <f t="shared" ca="1" si="99"/>
        <v>0</v>
      </c>
      <c r="BI52" s="133">
        <f t="shared" ca="1" si="51"/>
        <v>0</v>
      </c>
      <c r="BJ52" s="132">
        <f t="shared" ca="1" si="100"/>
        <v>0</v>
      </c>
      <c r="BK52" s="110">
        <f t="shared" ca="1" si="38"/>
        <v>0</v>
      </c>
      <c r="BL52" s="110">
        <f t="shared" ca="1" si="39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0"/>
        <v>0</v>
      </c>
      <c r="BP52" s="195">
        <f t="shared" ca="1" si="41"/>
        <v>0</v>
      </c>
      <c r="BQ52" s="149">
        <f t="shared" ca="1" si="101"/>
        <v>2</v>
      </c>
      <c r="BR52" s="137">
        <f t="shared" ca="1" si="102"/>
        <v>20</v>
      </c>
      <c r="BS52" s="136">
        <f t="shared" ca="1" si="103"/>
        <v>10</v>
      </c>
      <c r="BT52" s="137">
        <f t="shared" ca="1" si="104"/>
        <v>0</v>
      </c>
      <c r="BU52" s="136">
        <f t="shared" ca="1" si="105"/>
        <v>0</v>
      </c>
      <c r="BV52" s="137">
        <f t="shared" ca="1" si="106"/>
        <v>0</v>
      </c>
      <c r="BW52" s="136">
        <f t="shared" ca="1" si="107"/>
        <v>0</v>
      </c>
      <c r="BX52" s="137">
        <f t="shared" ca="1" si="108"/>
        <v>0</v>
      </c>
      <c r="BY52" s="136">
        <f t="shared" ca="1" si="109"/>
        <v>0</v>
      </c>
      <c r="BZ52" s="137">
        <f t="shared" ca="1" si="110"/>
        <v>0</v>
      </c>
      <c r="CA52" s="136">
        <f t="shared" ca="1" si="111"/>
        <v>0</v>
      </c>
      <c r="CB52" s="137">
        <f t="shared" ca="1" si="112"/>
        <v>0</v>
      </c>
      <c r="CC52" s="136">
        <f t="shared" ca="1" si="113"/>
        <v>0</v>
      </c>
      <c r="CD52" s="137">
        <f t="shared" ca="1" si="114"/>
        <v>0</v>
      </c>
      <c r="CE52" s="136">
        <f t="shared" ca="1" si="115"/>
        <v>0</v>
      </c>
      <c r="CF52" s="137">
        <f t="shared" ca="1" si="116"/>
        <v>0</v>
      </c>
      <c r="CG52" s="136">
        <f t="shared" ca="1" si="117"/>
        <v>5</v>
      </c>
      <c r="CH52" s="137">
        <f t="shared" ca="1" si="118"/>
        <v>0</v>
      </c>
      <c r="CI52" s="136">
        <f t="shared" ca="1" si="119"/>
        <v>0</v>
      </c>
      <c r="CJ52" s="137">
        <f t="shared" ca="1" si="120"/>
        <v>0</v>
      </c>
      <c r="CK52" s="136">
        <f t="shared" ca="1" si="121"/>
        <v>0</v>
      </c>
      <c r="CL52" s="137">
        <f t="shared" ca="1" si="122"/>
        <v>0</v>
      </c>
      <c r="CM52" s="136">
        <f t="shared" ca="1" si="123"/>
        <v>0</v>
      </c>
      <c r="CN52" s="110">
        <f t="shared" ca="1" si="42"/>
        <v>10</v>
      </c>
      <c r="CO52" s="110">
        <f t="shared" ca="1" si="124"/>
        <v>191.5</v>
      </c>
      <c r="CP52" s="110">
        <f t="shared" ca="1" si="125"/>
        <v>100</v>
      </c>
      <c r="CQ52" s="198">
        <f t="shared" ca="1" si="126"/>
        <v>127</v>
      </c>
      <c r="CR52" s="199">
        <f t="shared" ca="1" si="127"/>
        <v>318.5</v>
      </c>
      <c r="CS52" s="215">
        <f t="shared" ca="1" si="48"/>
        <v>0</v>
      </c>
      <c r="CT52" s="216">
        <f t="shared" ca="1" si="43"/>
        <v>0</v>
      </c>
      <c r="CU52" s="217">
        <f ca="1">INDEX(INDIRECT(CU$1),MATCH($E52,INDIRECT($BQ$2))) + (CS52*30)/[1]PATRÓN!$N$4 - CT52</f>
        <v>4.0821917808219172</v>
      </c>
      <c r="CV52" s="217">
        <f ca="1">(CS52*6)/PATRÓN!$N$4</f>
        <v>0</v>
      </c>
      <c r="CW52" s="216">
        <f t="shared" ca="1" si="44"/>
        <v>0</v>
      </c>
      <c r="CX52" s="219">
        <f t="shared" ca="1" si="45"/>
        <v>0</v>
      </c>
      <c r="CY52" s="230">
        <f t="shared" ca="1" si="46"/>
        <v>0</v>
      </c>
      <c r="CZ52" s="227">
        <f ca="1">(PATRÓN!$A$5*(CS52-CT52))/(PATRÓN!$N$4-30)*AM52</f>
        <v>0</v>
      </c>
      <c r="DA52" s="211">
        <f t="shared" ca="1" si="128"/>
        <v>0</v>
      </c>
      <c r="DB52" s="211">
        <f t="shared" ca="1" si="47"/>
        <v>353.01492537313436</v>
      </c>
      <c r="DC52" s="212">
        <f t="shared" ca="1" si="129"/>
        <v>-34.514925373134361</v>
      </c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/>
      <c r="G53" s="148" t="str">
        <f t="shared" ca="1" si="130"/>
        <v/>
      </c>
      <c r="H53" s="148" t="str">
        <f t="shared" ca="1" si="130"/>
        <v/>
      </c>
      <c r="I53" s="148" t="str">
        <f t="shared" ca="1" si="130"/>
        <v/>
      </c>
      <c r="J53" s="148" t="str">
        <f t="shared" ca="1" si="130"/>
        <v/>
      </c>
      <c r="K53" s="148" t="str">
        <f t="shared" ca="1" si="130"/>
        <v/>
      </c>
      <c r="L53" s="148" t="str">
        <f t="shared" ca="1" si="130"/>
        <v/>
      </c>
      <c r="M53" s="148" t="str">
        <f t="shared" ca="1" si="130"/>
        <v/>
      </c>
      <c r="N53" s="148" t="str">
        <f t="shared" ca="1" si="130"/>
        <v/>
      </c>
      <c r="O53" s="148" t="str">
        <f t="shared" ca="1" si="130"/>
        <v/>
      </c>
      <c r="P53" s="148" t="str">
        <f t="shared" ca="1" si="130"/>
        <v/>
      </c>
      <c r="Q53" s="148" t="str">
        <f t="shared" ca="1" si="130"/>
        <v/>
      </c>
      <c r="R53" s="148" t="str">
        <f t="shared" ca="1" si="130"/>
        <v/>
      </c>
      <c r="S53" s="148" t="str">
        <f t="shared" ca="1" si="130"/>
        <v/>
      </c>
      <c r="T53" s="148" t="str">
        <f t="shared" ca="1" si="130"/>
        <v/>
      </c>
      <c r="U53" s="148" t="str">
        <f t="shared" ca="1" si="130"/>
        <v/>
      </c>
      <c r="V53" s="148" t="str">
        <f t="shared" ca="1" si="130"/>
        <v/>
      </c>
      <c r="W53" s="148" t="str">
        <f t="shared" ca="1" si="96"/>
        <v/>
      </c>
      <c r="X53" s="148" t="str">
        <f t="shared" ca="1" si="96"/>
        <v/>
      </c>
      <c r="Y53" s="148" t="str">
        <f t="shared" ca="1" si="96"/>
        <v/>
      </c>
      <c r="Z53" s="148" t="str">
        <f t="shared" ca="1" si="96"/>
        <v/>
      </c>
      <c r="AA53" s="148" t="str">
        <f t="shared" ca="1" si="96"/>
        <v/>
      </c>
      <c r="AB53" s="148" t="str">
        <f t="shared" ca="1" si="96"/>
        <v/>
      </c>
      <c r="AC53" s="148" t="str">
        <f t="shared" ca="1" si="96"/>
        <v/>
      </c>
      <c r="AD53" s="148" t="str">
        <f t="shared" ca="1" si="96"/>
        <v/>
      </c>
      <c r="AE53" s="148" t="str">
        <f t="shared" ca="1" si="96"/>
        <v/>
      </c>
      <c r="AF53" s="148" t="str">
        <f t="shared" ca="1" si="96"/>
        <v/>
      </c>
      <c r="AG53" s="148" t="str">
        <f t="shared" ca="1" si="96"/>
        <v/>
      </c>
      <c r="AH53" s="148" t="str">
        <f t="shared" ca="1" si="96"/>
        <v/>
      </c>
      <c r="AI53" s="148" t="str">
        <f t="shared" ca="1" si="96"/>
        <v/>
      </c>
      <c r="AJ53" s="148" t="str">
        <f t="shared" ca="1" si="96"/>
        <v/>
      </c>
      <c r="AK53" s="148" t="str">
        <f t="shared" ca="1" si="96"/>
        <v/>
      </c>
      <c r="AL53" s="130"/>
      <c r="AM53" s="111">
        <f>VLOOKUP($E53,Plantilla!D:F,3,FALSE)</f>
        <v>1</v>
      </c>
      <c r="AN53" s="140">
        <f t="shared" ca="1" si="97"/>
        <v>0</v>
      </c>
      <c r="AO53" s="133">
        <f t="shared" ca="1" si="97"/>
        <v>0</v>
      </c>
      <c r="AP53" s="132">
        <f t="shared" ca="1" si="97"/>
        <v>0</v>
      </c>
      <c r="AQ53" s="133">
        <f t="shared" ca="1" si="97"/>
        <v>0</v>
      </c>
      <c r="AR53" s="132">
        <f t="shared" ca="1" si="97"/>
        <v>0</v>
      </c>
      <c r="AS53" s="133">
        <f t="shared" ca="1" si="97"/>
        <v>0</v>
      </c>
      <c r="AT53" s="132">
        <f t="shared" ca="1" si="97"/>
        <v>0</v>
      </c>
      <c r="AU53" s="133">
        <f t="shared" ca="1" si="97"/>
        <v>0</v>
      </c>
      <c r="AV53" s="132">
        <f t="shared" ca="1" si="97"/>
        <v>0</v>
      </c>
      <c r="AW53" s="133">
        <f t="shared" ca="1" si="97"/>
        <v>0</v>
      </c>
      <c r="AX53" s="132">
        <f t="shared" ca="1" si="97"/>
        <v>0</v>
      </c>
      <c r="AY53" s="133">
        <f t="shared" ca="1" si="97"/>
        <v>0</v>
      </c>
      <c r="AZ53" s="132">
        <f t="shared" ca="1" si="97"/>
        <v>0</v>
      </c>
      <c r="BA53" s="133">
        <f t="shared" ca="1" si="97"/>
        <v>0</v>
      </c>
      <c r="BB53" s="132">
        <f t="shared" ca="1" si="97"/>
        <v>0</v>
      </c>
      <c r="BC53" s="133">
        <f t="shared" ca="1" si="97"/>
        <v>0</v>
      </c>
      <c r="BD53" s="132">
        <f t="shared" ca="1" si="98"/>
        <v>0</v>
      </c>
      <c r="BE53" s="133">
        <f t="shared" ref="BE53:BE60" ca="1" si="131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51"/>
        <v>0</v>
      </c>
      <c r="BG53" s="133">
        <f t="shared" ca="1" si="51"/>
        <v>0</v>
      </c>
      <c r="BH53" s="132">
        <f t="shared" ca="1" si="99"/>
        <v>0</v>
      </c>
      <c r="BI53" s="133">
        <f t="shared" ca="1" si="51"/>
        <v>0</v>
      </c>
      <c r="BJ53" s="132">
        <f t="shared" ca="1" si="100"/>
        <v>0</v>
      </c>
      <c r="BK53" s="110">
        <f t="shared" ca="1" si="38"/>
        <v>0</v>
      </c>
      <c r="BL53" s="110">
        <f t="shared" ca="1" si="39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0"/>
        <v>0</v>
      </c>
      <c r="BP53" s="195">
        <f t="shared" ca="1" si="41"/>
        <v>0</v>
      </c>
      <c r="BQ53" s="149">
        <f t="shared" ca="1" si="101"/>
        <v>0</v>
      </c>
      <c r="BR53" s="137">
        <f t="shared" ca="1" si="102"/>
        <v>11</v>
      </c>
      <c r="BS53" s="136">
        <f t="shared" ca="1" si="103"/>
        <v>7</v>
      </c>
      <c r="BT53" s="137">
        <f t="shared" ca="1" si="104"/>
        <v>0</v>
      </c>
      <c r="BU53" s="136">
        <f t="shared" ca="1" si="105"/>
        <v>0</v>
      </c>
      <c r="BV53" s="137">
        <f t="shared" ca="1" si="106"/>
        <v>0</v>
      </c>
      <c r="BW53" s="136">
        <f t="shared" ca="1" si="107"/>
        <v>0</v>
      </c>
      <c r="BX53" s="137">
        <f t="shared" ca="1" si="108"/>
        <v>0</v>
      </c>
      <c r="BY53" s="136">
        <f t="shared" ca="1" si="109"/>
        <v>0</v>
      </c>
      <c r="BZ53" s="137">
        <f t="shared" ca="1" si="110"/>
        <v>0</v>
      </c>
      <c r="CA53" s="136">
        <f t="shared" ca="1" si="111"/>
        <v>0</v>
      </c>
      <c r="CB53" s="137">
        <f t="shared" ca="1" si="112"/>
        <v>0</v>
      </c>
      <c r="CC53" s="136">
        <f t="shared" ca="1" si="113"/>
        <v>0</v>
      </c>
      <c r="CD53" s="137">
        <f t="shared" ca="1" si="114"/>
        <v>41</v>
      </c>
      <c r="CE53" s="136">
        <f t="shared" ca="1" si="115"/>
        <v>0</v>
      </c>
      <c r="CF53" s="137">
        <f t="shared" ca="1" si="116"/>
        <v>0</v>
      </c>
      <c r="CG53" s="136">
        <f t="shared" ca="1" si="117"/>
        <v>0</v>
      </c>
      <c r="CH53" s="137">
        <f t="shared" ca="1" si="118"/>
        <v>0</v>
      </c>
      <c r="CI53" s="136">
        <f t="shared" ca="1" si="119"/>
        <v>0</v>
      </c>
      <c r="CJ53" s="137">
        <f t="shared" ca="1" si="120"/>
        <v>0</v>
      </c>
      <c r="CK53" s="136">
        <f t="shared" ca="1" si="121"/>
        <v>0</v>
      </c>
      <c r="CL53" s="137">
        <f t="shared" ca="1" si="122"/>
        <v>0</v>
      </c>
      <c r="CM53" s="136">
        <f t="shared" ca="1" si="123"/>
        <v>0</v>
      </c>
      <c r="CN53" s="110">
        <f t="shared" ca="1" si="42"/>
        <v>8</v>
      </c>
      <c r="CO53" s="110">
        <f t="shared" ca="1" si="124"/>
        <v>281.18</v>
      </c>
      <c r="CP53" s="110">
        <f t="shared" ca="1" si="125"/>
        <v>70</v>
      </c>
      <c r="CQ53" s="198">
        <f t="shared" ca="1" si="126"/>
        <v>88.9</v>
      </c>
      <c r="CR53" s="199">
        <f t="shared" ca="1" si="127"/>
        <v>370.08</v>
      </c>
      <c r="CS53" s="215">
        <f t="shared" ca="1" si="48"/>
        <v>0</v>
      </c>
      <c r="CT53" s="216">
        <f t="shared" ca="1" si="43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</v>
      </c>
      <c r="CW53" s="216">
        <f t="shared" ca="1" si="44"/>
        <v>0</v>
      </c>
      <c r="CX53" s="219">
        <f t="shared" ca="1" si="45"/>
        <v>0</v>
      </c>
      <c r="CY53" s="230">
        <f t="shared" ca="1" si="46"/>
        <v>0</v>
      </c>
      <c r="CZ53" s="227">
        <f ca="1">(PATRÓN!$A$5*(CS53-CT53))/(PATRÓN!$N$4-30)*AM53</f>
        <v>0</v>
      </c>
      <c r="DA53" s="211">
        <f t="shared" ca="1" si="128"/>
        <v>0</v>
      </c>
      <c r="DB53" s="211">
        <f t="shared" ca="1" si="47"/>
        <v>362.82089552238801</v>
      </c>
      <c r="DC53" s="212">
        <f t="shared" ca="1" si="129"/>
        <v>7.2591044776119702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/>
      <c r="G54" s="148" t="str">
        <f t="shared" ca="1" si="130"/>
        <v/>
      </c>
      <c r="H54" s="148" t="str">
        <f t="shared" ca="1" si="130"/>
        <v/>
      </c>
      <c r="I54" s="148" t="str">
        <f t="shared" ca="1" si="130"/>
        <v/>
      </c>
      <c r="J54" s="148" t="str">
        <f t="shared" ca="1" si="130"/>
        <v/>
      </c>
      <c r="K54" s="148" t="str">
        <f t="shared" ca="1" si="130"/>
        <v/>
      </c>
      <c r="L54" s="148" t="str">
        <f t="shared" ca="1" si="130"/>
        <v/>
      </c>
      <c r="M54" s="148" t="str">
        <f t="shared" ca="1" si="130"/>
        <v/>
      </c>
      <c r="N54" s="148" t="str">
        <f t="shared" ca="1" si="130"/>
        <v/>
      </c>
      <c r="O54" s="148" t="str">
        <f t="shared" ca="1" si="130"/>
        <v/>
      </c>
      <c r="P54" s="148" t="str">
        <f t="shared" ca="1" si="130"/>
        <v/>
      </c>
      <c r="Q54" s="148" t="str">
        <f t="shared" ca="1" si="130"/>
        <v/>
      </c>
      <c r="R54" s="148" t="str">
        <f t="shared" ca="1" si="130"/>
        <v/>
      </c>
      <c r="S54" s="148" t="str">
        <f t="shared" ca="1" si="130"/>
        <v/>
      </c>
      <c r="T54" s="148" t="str">
        <f t="shared" ca="1" si="130"/>
        <v/>
      </c>
      <c r="U54" s="148" t="str">
        <f t="shared" ca="1" si="130"/>
        <v/>
      </c>
      <c r="V54" s="148" t="str">
        <f t="shared" ca="1" si="130"/>
        <v/>
      </c>
      <c r="W54" s="148" t="str">
        <f t="shared" ca="1" si="96"/>
        <v/>
      </c>
      <c r="X54" s="148" t="str">
        <f t="shared" ca="1" si="96"/>
        <v/>
      </c>
      <c r="Y54" s="148" t="str">
        <f t="shared" ca="1" si="96"/>
        <v/>
      </c>
      <c r="Z54" s="148" t="str">
        <f t="shared" ca="1" si="96"/>
        <v/>
      </c>
      <c r="AA54" s="148" t="str">
        <f t="shared" ca="1" si="96"/>
        <v/>
      </c>
      <c r="AB54" s="148" t="str">
        <f t="shared" ca="1" si="96"/>
        <v/>
      </c>
      <c r="AC54" s="148" t="str">
        <f t="shared" ca="1" si="96"/>
        <v/>
      </c>
      <c r="AD54" s="148" t="str">
        <f t="shared" ca="1" si="96"/>
        <v/>
      </c>
      <c r="AE54" s="148" t="str">
        <f t="shared" ca="1" si="96"/>
        <v/>
      </c>
      <c r="AF54" s="148" t="str">
        <f t="shared" ca="1" si="96"/>
        <v/>
      </c>
      <c r="AG54" s="148" t="str">
        <f t="shared" ca="1" si="96"/>
        <v/>
      </c>
      <c r="AH54" s="148" t="str">
        <f t="shared" ca="1" si="96"/>
        <v/>
      </c>
      <c r="AI54" s="148" t="str">
        <f t="shared" ca="1" si="96"/>
        <v/>
      </c>
      <c r="AJ54" s="148" t="str">
        <f t="shared" ca="1" si="96"/>
        <v/>
      </c>
      <c r="AK54" s="148" t="str">
        <f t="shared" ca="1" si="96"/>
        <v/>
      </c>
      <c r="AL54" s="130"/>
      <c r="AM54" s="111">
        <f>VLOOKUP($E54,Plantilla!D:F,3,FALSE)</f>
        <v>1</v>
      </c>
      <c r="AN54" s="140">
        <f t="shared" ca="1" si="97"/>
        <v>0</v>
      </c>
      <c r="AO54" s="133">
        <f t="shared" ca="1" si="97"/>
        <v>0</v>
      </c>
      <c r="AP54" s="132">
        <f t="shared" ca="1" si="97"/>
        <v>0</v>
      </c>
      <c r="AQ54" s="133">
        <f t="shared" ca="1" si="97"/>
        <v>0</v>
      </c>
      <c r="AR54" s="132">
        <f t="shared" ca="1" si="97"/>
        <v>0</v>
      </c>
      <c r="AS54" s="133">
        <f t="shared" ca="1" si="97"/>
        <v>0</v>
      </c>
      <c r="AT54" s="132">
        <f t="shared" ca="1" si="97"/>
        <v>0</v>
      </c>
      <c r="AU54" s="133">
        <f t="shared" ca="1" si="97"/>
        <v>0</v>
      </c>
      <c r="AV54" s="132">
        <f t="shared" ca="1" si="97"/>
        <v>0</v>
      </c>
      <c r="AW54" s="133">
        <f t="shared" ca="1" si="97"/>
        <v>0</v>
      </c>
      <c r="AX54" s="132">
        <f t="shared" ca="1" si="97"/>
        <v>0</v>
      </c>
      <c r="AY54" s="133">
        <f t="shared" ca="1" si="97"/>
        <v>0</v>
      </c>
      <c r="AZ54" s="132">
        <f t="shared" ca="1" si="97"/>
        <v>0</v>
      </c>
      <c r="BA54" s="133">
        <f t="shared" ca="1" si="97"/>
        <v>0</v>
      </c>
      <c r="BB54" s="132">
        <f t="shared" ca="1" si="97"/>
        <v>0</v>
      </c>
      <c r="BC54" s="133">
        <f t="shared" ref="BC54:BI54" ca="1" si="132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98"/>
        <v>0</v>
      </c>
      <c r="BE54" s="133">
        <f t="shared" ca="1" si="131"/>
        <v>0</v>
      </c>
      <c r="BF54" s="132">
        <f t="shared" ca="1" si="51"/>
        <v>0</v>
      </c>
      <c r="BG54" s="133">
        <f t="shared" ca="1" si="132"/>
        <v>0</v>
      </c>
      <c r="BH54" s="132">
        <f t="shared" ca="1" si="99"/>
        <v>0</v>
      </c>
      <c r="BI54" s="133">
        <f t="shared" ca="1" si="132"/>
        <v>0</v>
      </c>
      <c r="BJ54" s="132">
        <f t="shared" ca="1" si="100"/>
        <v>0</v>
      </c>
      <c r="BK54" s="110">
        <f t="shared" ca="1" si="38"/>
        <v>0</v>
      </c>
      <c r="BL54" s="110">
        <f t="shared" ca="1" si="39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0"/>
        <v>0</v>
      </c>
      <c r="BP54" s="195">
        <f t="shared" ca="1" si="41"/>
        <v>0</v>
      </c>
      <c r="BQ54" s="149">
        <f t="shared" ca="1" si="101"/>
        <v>1</v>
      </c>
      <c r="BR54" s="137">
        <f t="shared" ca="1" si="102"/>
        <v>35</v>
      </c>
      <c r="BS54" s="136">
        <f t="shared" ca="1" si="103"/>
        <v>10</v>
      </c>
      <c r="BT54" s="137">
        <f t="shared" ca="1" si="104"/>
        <v>0</v>
      </c>
      <c r="BU54" s="136">
        <f t="shared" ca="1" si="105"/>
        <v>0</v>
      </c>
      <c r="BV54" s="137">
        <f t="shared" ca="1" si="106"/>
        <v>0</v>
      </c>
      <c r="BW54" s="136">
        <f t="shared" ca="1" si="107"/>
        <v>0</v>
      </c>
      <c r="BX54" s="137">
        <f t="shared" ca="1" si="108"/>
        <v>0</v>
      </c>
      <c r="BY54" s="136">
        <f t="shared" ca="1" si="109"/>
        <v>0</v>
      </c>
      <c r="BZ54" s="137">
        <f t="shared" ca="1" si="110"/>
        <v>0</v>
      </c>
      <c r="CA54" s="136">
        <f t="shared" ca="1" si="111"/>
        <v>0</v>
      </c>
      <c r="CB54" s="137">
        <f t="shared" ca="1" si="112"/>
        <v>0</v>
      </c>
      <c r="CC54" s="136">
        <f t="shared" ca="1" si="113"/>
        <v>0</v>
      </c>
      <c r="CD54" s="137">
        <f t="shared" ca="1" si="114"/>
        <v>0</v>
      </c>
      <c r="CE54" s="136">
        <f t="shared" ca="1" si="115"/>
        <v>0</v>
      </c>
      <c r="CF54" s="137">
        <f t="shared" ca="1" si="116"/>
        <v>0</v>
      </c>
      <c r="CG54" s="136">
        <f t="shared" ca="1" si="117"/>
        <v>0</v>
      </c>
      <c r="CH54" s="137">
        <f t="shared" ca="1" si="118"/>
        <v>0</v>
      </c>
      <c r="CI54" s="136">
        <f t="shared" ca="1" si="119"/>
        <v>0</v>
      </c>
      <c r="CJ54" s="137">
        <f t="shared" ca="1" si="120"/>
        <v>0</v>
      </c>
      <c r="CK54" s="136">
        <f t="shared" ca="1" si="121"/>
        <v>0</v>
      </c>
      <c r="CL54" s="137">
        <f t="shared" ca="1" si="122"/>
        <v>0</v>
      </c>
      <c r="CM54" s="136">
        <f t="shared" ca="1" si="123"/>
        <v>0</v>
      </c>
      <c r="CN54" s="110">
        <f t="shared" ca="1" si="42"/>
        <v>10</v>
      </c>
      <c r="CO54" s="110">
        <f t="shared" ca="1" si="124"/>
        <v>252</v>
      </c>
      <c r="CP54" s="110">
        <f t="shared" ca="1" si="125"/>
        <v>100</v>
      </c>
      <c r="CQ54" s="198">
        <f t="shared" ca="1" si="126"/>
        <v>127</v>
      </c>
      <c r="CR54" s="199">
        <f t="shared" ca="1" si="127"/>
        <v>386</v>
      </c>
      <c r="CS54" s="215">
        <f t="shared" ca="1" si="48"/>
        <v>0</v>
      </c>
      <c r="CT54" s="216">
        <f t="shared" ca="1" si="43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4"/>
        <v>0</v>
      </c>
      <c r="CX54" s="219">
        <f t="shared" ca="1" si="45"/>
        <v>0</v>
      </c>
      <c r="CY54" s="230">
        <f t="shared" ca="1" si="46"/>
        <v>0</v>
      </c>
      <c r="CZ54" s="227">
        <f ca="1">(PATRÓN!$A$5*(CS54-CT54))/(PATRÓN!$N$4-30)*AM54</f>
        <v>0</v>
      </c>
      <c r="DA54" s="211">
        <f t="shared" ca="1" si="128"/>
        <v>0</v>
      </c>
      <c r="DB54" s="211">
        <f t="shared" ca="1" si="47"/>
        <v>421.65671641791039</v>
      </c>
      <c r="DC54" s="212">
        <f t="shared" ca="1" si="129"/>
        <v>-35.656716417910388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/>
      <c r="G55" s="148" t="str">
        <f t="shared" ca="1" si="130"/>
        <v/>
      </c>
      <c r="H55" s="148" t="str">
        <f t="shared" ca="1" si="130"/>
        <v/>
      </c>
      <c r="I55" s="148" t="str">
        <f t="shared" ca="1" si="130"/>
        <v/>
      </c>
      <c r="J55" s="148" t="str">
        <f t="shared" ca="1" si="130"/>
        <v/>
      </c>
      <c r="K55" s="148" t="str">
        <f t="shared" ca="1" si="130"/>
        <v/>
      </c>
      <c r="L55" s="148" t="str">
        <f t="shared" ca="1" si="130"/>
        <v/>
      </c>
      <c r="M55" s="148" t="str">
        <f t="shared" ca="1" si="130"/>
        <v/>
      </c>
      <c r="N55" s="148" t="str">
        <f t="shared" ca="1" si="130"/>
        <v/>
      </c>
      <c r="O55" s="148" t="str">
        <f t="shared" ca="1" si="130"/>
        <v/>
      </c>
      <c r="P55" s="148" t="str">
        <f t="shared" ca="1" si="130"/>
        <v/>
      </c>
      <c r="Q55" s="148" t="str">
        <f t="shared" ca="1" si="130"/>
        <v/>
      </c>
      <c r="R55" s="148" t="str">
        <f t="shared" ca="1" si="130"/>
        <v/>
      </c>
      <c r="S55" s="148" t="str">
        <f t="shared" ca="1" si="130"/>
        <v/>
      </c>
      <c r="T55" s="148" t="str">
        <f t="shared" ca="1" si="130"/>
        <v/>
      </c>
      <c r="U55" s="148" t="str">
        <f t="shared" ca="1" si="130"/>
        <v/>
      </c>
      <c r="V55" s="148" t="str">
        <f t="shared" ref="V55:AK60" ca="1" si="133">IF($B55&lt;&gt;0,INDIRECT(ADDRESS($B55+6,10+V$2,1,FALSE,"PATRÓN"),FALSE),"")</f>
        <v/>
      </c>
      <c r="W55" s="148" t="str">
        <f t="shared" ca="1" si="133"/>
        <v/>
      </c>
      <c r="X55" s="148" t="str">
        <f t="shared" ca="1" si="133"/>
        <v/>
      </c>
      <c r="Y55" s="148" t="str">
        <f t="shared" ca="1" si="133"/>
        <v/>
      </c>
      <c r="Z55" s="148" t="str">
        <f t="shared" ca="1" si="133"/>
        <v/>
      </c>
      <c r="AA55" s="148" t="str">
        <f t="shared" ca="1" si="133"/>
        <v/>
      </c>
      <c r="AB55" s="148" t="str">
        <f t="shared" ca="1" si="133"/>
        <v/>
      </c>
      <c r="AC55" s="148" t="str">
        <f t="shared" ca="1" si="133"/>
        <v/>
      </c>
      <c r="AD55" s="148" t="str">
        <f t="shared" ca="1" si="133"/>
        <v/>
      </c>
      <c r="AE55" s="148" t="str">
        <f t="shared" ca="1" si="133"/>
        <v/>
      </c>
      <c r="AF55" s="148" t="str">
        <f t="shared" ca="1" si="133"/>
        <v/>
      </c>
      <c r="AG55" s="148" t="str">
        <f t="shared" ca="1" si="133"/>
        <v/>
      </c>
      <c r="AH55" s="148" t="str">
        <f t="shared" ca="1" si="133"/>
        <v/>
      </c>
      <c r="AI55" s="148" t="str">
        <f t="shared" ca="1" si="133"/>
        <v/>
      </c>
      <c r="AJ55" s="148" t="str">
        <f t="shared" ca="1" si="133"/>
        <v/>
      </c>
      <c r="AK55" s="148" t="str">
        <f t="shared" ca="1" si="133"/>
        <v/>
      </c>
      <c r="AL55" s="130"/>
      <c r="AM55" s="111">
        <f>VLOOKUP($E55,Plantilla!D:F,3,FALSE)</f>
        <v>1</v>
      </c>
      <c r="AN55" s="140">
        <f t="shared" ref="AN55:BC60" ca="1" si="134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34"/>
        <v>0</v>
      </c>
      <c r="AP55" s="132">
        <f t="shared" ca="1" si="134"/>
        <v>0</v>
      </c>
      <c r="AQ55" s="133">
        <f t="shared" ca="1" si="134"/>
        <v>0</v>
      </c>
      <c r="AR55" s="132">
        <f t="shared" ca="1" si="134"/>
        <v>0</v>
      </c>
      <c r="AS55" s="133">
        <f t="shared" ca="1" si="134"/>
        <v>0</v>
      </c>
      <c r="AT55" s="132">
        <f t="shared" ca="1" si="134"/>
        <v>0</v>
      </c>
      <c r="AU55" s="133">
        <f t="shared" ca="1" si="134"/>
        <v>0</v>
      </c>
      <c r="AV55" s="132">
        <f t="shared" ca="1" si="134"/>
        <v>0</v>
      </c>
      <c r="AW55" s="133">
        <f t="shared" ca="1" si="134"/>
        <v>0</v>
      </c>
      <c r="AX55" s="132">
        <f t="shared" ca="1" si="134"/>
        <v>0</v>
      </c>
      <c r="AY55" s="133">
        <f t="shared" ca="1" si="134"/>
        <v>0</v>
      </c>
      <c r="AZ55" s="132">
        <f t="shared" ca="1" si="134"/>
        <v>0</v>
      </c>
      <c r="BA55" s="133">
        <f t="shared" ca="1" si="134"/>
        <v>0</v>
      </c>
      <c r="BB55" s="132">
        <f t="shared" ca="1" si="134"/>
        <v>0</v>
      </c>
      <c r="BC55" s="133">
        <f t="shared" ca="1" si="134"/>
        <v>0</v>
      </c>
      <c r="BD55" s="132">
        <f t="shared" ca="1" si="98"/>
        <v>0</v>
      </c>
      <c r="BE55" s="133">
        <f t="shared" ca="1" si="131"/>
        <v>0</v>
      </c>
      <c r="BF55" s="132">
        <f t="shared" ca="1" si="51"/>
        <v>0</v>
      </c>
      <c r="BG55" s="133">
        <f t="shared" ca="1" si="51"/>
        <v>0</v>
      </c>
      <c r="BH55" s="132">
        <f t="shared" ca="1" si="99"/>
        <v>0</v>
      </c>
      <c r="BI55" s="133">
        <f t="shared" ca="1" si="51"/>
        <v>0</v>
      </c>
      <c r="BJ55" s="132">
        <f t="shared" ca="1" si="100"/>
        <v>0</v>
      </c>
      <c r="BK55" s="110">
        <f t="shared" ca="1" si="38"/>
        <v>0</v>
      </c>
      <c r="BL55" s="110">
        <f t="shared" ca="1" si="39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0"/>
        <v>0</v>
      </c>
      <c r="BP55" s="195">
        <f t="shared" ca="1" si="41"/>
        <v>0</v>
      </c>
      <c r="BQ55" s="149">
        <f t="shared" ca="1" si="101"/>
        <v>3</v>
      </c>
      <c r="BR55" s="137">
        <f t="shared" ca="1" si="102"/>
        <v>5</v>
      </c>
      <c r="BS55" s="136">
        <f t="shared" ca="1" si="103"/>
        <v>8</v>
      </c>
      <c r="BT55" s="137">
        <f t="shared" ca="1" si="104"/>
        <v>0</v>
      </c>
      <c r="BU55" s="136">
        <f t="shared" ca="1" si="105"/>
        <v>0</v>
      </c>
      <c r="BV55" s="137">
        <f t="shared" ca="1" si="106"/>
        <v>0</v>
      </c>
      <c r="BW55" s="136">
        <f t="shared" ca="1" si="107"/>
        <v>0</v>
      </c>
      <c r="BX55" s="137">
        <f t="shared" ca="1" si="108"/>
        <v>0</v>
      </c>
      <c r="BY55" s="136">
        <f t="shared" ca="1" si="109"/>
        <v>1</v>
      </c>
      <c r="BZ55" s="137">
        <f t="shared" ca="1" si="110"/>
        <v>0</v>
      </c>
      <c r="CA55" s="136">
        <f t="shared" ca="1" si="111"/>
        <v>0</v>
      </c>
      <c r="CB55" s="137">
        <f t="shared" ca="1" si="112"/>
        <v>0</v>
      </c>
      <c r="CC55" s="136">
        <f t="shared" ca="1" si="113"/>
        <v>0</v>
      </c>
      <c r="CD55" s="137">
        <f t="shared" ca="1" si="114"/>
        <v>22</v>
      </c>
      <c r="CE55" s="136">
        <f t="shared" ca="1" si="115"/>
        <v>0</v>
      </c>
      <c r="CF55" s="137">
        <f t="shared" ca="1" si="116"/>
        <v>0</v>
      </c>
      <c r="CG55" s="136">
        <f t="shared" ca="1" si="117"/>
        <v>0</v>
      </c>
      <c r="CH55" s="137">
        <f t="shared" ca="1" si="118"/>
        <v>0</v>
      </c>
      <c r="CI55" s="136">
        <f t="shared" ca="1" si="119"/>
        <v>0</v>
      </c>
      <c r="CJ55" s="137">
        <f t="shared" ca="1" si="120"/>
        <v>0</v>
      </c>
      <c r="CK55" s="136">
        <f t="shared" ca="1" si="121"/>
        <v>0</v>
      </c>
      <c r="CL55" s="137">
        <f t="shared" ca="1" si="122"/>
        <v>0</v>
      </c>
      <c r="CM55" s="136">
        <f t="shared" ca="1" si="123"/>
        <v>0</v>
      </c>
      <c r="CN55" s="110">
        <f t="shared" ca="1" si="42"/>
        <v>8</v>
      </c>
      <c r="CO55" s="110">
        <f t="shared" ca="1" si="124"/>
        <v>172.56</v>
      </c>
      <c r="CP55" s="110">
        <f t="shared" ca="1" si="125"/>
        <v>80</v>
      </c>
      <c r="CQ55" s="198">
        <f t="shared" ca="1" si="126"/>
        <v>101.6</v>
      </c>
      <c r="CR55" s="199">
        <f t="shared" ca="1" si="127"/>
        <v>281.15999999999997</v>
      </c>
      <c r="CS55" s="215">
        <f t="shared" ca="1" si="48"/>
        <v>0</v>
      </c>
      <c r="CT55" s="216">
        <f t="shared" ca="1" si="43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4"/>
        <v>0</v>
      </c>
      <c r="CX55" s="219">
        <f t="shared" ca="1" si="45"/>
        <v>0</v>
      </c>
      <c r="CY55" s="230">
        <f t="shared" ca="1" si="46"/>
        <v>0</v>
      </c>
      <c r="CZ55" s="227">
        <f ca="1">(PATRÓN!$A$5*(CS55-CT55))/(PATRÓN!$N$4-30)*AM55</f>
        <v>0</v>
      </c>
      <c r="DA55" s="211">
        <f t="shared" ca="1" si="128"/>
        <v>0</v>
      </c>
      <c r="DB55" s="211">
        <f t="shared" ca="1" si="47"/>
        <v>294.17910447761199</v>
      </c>
      <c r="DC55" s="212">
        <f t="shared" ca="1" si="129"/>
        <v>-13.019104477612018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/>
      <c r="G56" s="148" t="str">
        <f t="shared" ref="G56:V60" ca="1" si="135">IF($B56&lt;&gt;0,INDIRECT(ADDRESS($B56+6,10+G$2,1,FALSE,"PATRÓN"),FALSE),"")</f>
        <v/>
      </c>
      <c r="H56" s="148" t="str">
        <f t="shared" ca="1" si="135"/>
        <v/>
      </c>
      <c r="I56" s="148" t="str">
        <f t="shared" ca="1" si="135"/>
        <v/>
      </c>
      <c r="J56" s="148" t="str">
        <f t="shared" ca="1" si="135"/>
        <v/>
      </c>
      <c r="K56" s="148" t="str">
        <f t="shared" ca="1" si="135"/>
        <v/>
      </c>
      <c r="L56" s="148" t="str">
        <f t="shared" ca="1" si="135"/>
        <v/>
      </c>
      <c r="M56" s="148" t="str">
        <f t="shared" ca="1" si="135"/>
        <v/>
      </c>
      <c r="N56" s="148" t="str">
        <f t="shared" ca="1" si="135"/>
        <v/>
      </c>
      <c r="O56" s="148" t="str">
        <f t="shared" ca="1" si="135"/>
        <v/>
      </c>
      <c r="P56" s="148" t="str">
        <f t="shared" ca="1" si="135"/>
        <v/>
      </c>
      <c r="Q56" s="148" t="str">
        <f t="shared" ca="1" si="135"/>
        <v/>
      </c>
      <c r="R56" s="148" t="str">
        <f t="shared" ca="1" si="135"/>
        <v/>
      </c>
      <c r="S56" s="148" t="str">
        <f t="shared" ca="1" si="135"/>
        <v/>
      </c>
      <c r="T56" s="148" t="str">
        <f t="shared" ca="1" si="135"/>
        <v/>
      </c>
      <c r="U56" s="148" t="str">
        <f t="shared" ca="1" si="135"/>
        <v/>
      </c>
      <c r="V56" s="148" t="str">
        <f t="shared" ca="1" si="135"/>
        <v/>
      </c>
      <c r="W56" s="148" t="str">
        <f t="shared" ca="1" si="133"/>
        <v/>
      </c>
      <c r="X56" s="148" t="str">
        <f t="shared" ca="1" si="133"/>
        <v/>
      </c>
      <c r="Y56" s="148" t="str">
        <f t="shared" ca="1" si="133"/>
        <v/>
      </c>
      <c r="Z56" s="148" t="str">
        <f t="shared" ca="1" si="133"/>
        <v/>
      </c>
      <c r="AA56" s="148" t="str">
        <f t="shared" ca="1" si="133"/>
        <v/>
      </c>
      <c r="AB56" s="148" t="str">
        <f t="shared" ca="1" si="133"/>
        <v/>
      </c>
      <c r="AC56" s="148" t="str">
        <f t="shared" ca="1" si="133"/>
        <v/>
      </c>
      <c r="AD56" s="148" t="str">
        <f t="shared" ca="1" si="133"/>
        <v/>
      </c>
      <c r="AE56" s="148" t="str">
        <f t="shared" ca="1" si="133"/>
        <v/>
      </c>
      <c r="AF56" s="148" t="str">
        <f t="shared" ca="1" si="133"/>
        <v/>
      </c>
      <c r="AG56" s="148" t="str">
        <f t="shared" ca="1" si="133"/>
        <v/>
      </c>
      <c r="AH56" s="148" t="str">
        <f t="shared" ca="1" si="133"/>
        <v/>
      </c>
      <c r="AI56" s="148" t="str">
        <f t="shared" ca="1" si="133"/>
        <v/>
      </c>
      <c r="AJ56" s="148" t="str">
        <f t="shared" ca="1" si="133"/>
        <v/>
      </c>
      <c r="AK56" s="148" t="str">
        <f t="shared" ca="1" si="133"/>
        <v/>
      </c>
      <c r="AL56" s="130"/>
      <c r="AM56" s="111">
        <f>VLOOKUP($E56,Plantilla!D:F,3,FALSE)</f>
        <v>1</v>
      </c>
      <c r="AN56" s="140">
        <f t="shared" ca="1" si="134"/>
        <v>0</v>
      </c>
      <c r="AO56" s="133">
        <f t="shared" ca="1" si="134"/>
        <v>0</v>
      </c>
      <c r="AP56" s="132">
        <f t="shared" ca="1" si="134"/>
        <v>0</v>
      </c>
      <c r="AQ56" s="133">
        <f t="shared" ca="1" si="134"/>
        <v>0</v>
      </c>
      <c r="AR56" s="132">
        <f t="shared" ca="1" si="134"/>
        <v>0</v>
      </c>
      <c r="AS56" s="133">
        <f t="shared" ca="1" si="134"/>
        <v>0</v>
      </c>
      <c r="AT56" s="132">
        <f t="shared" ca="1" si="134"/>
        <v>0</v>
      </c>
      <c r="AU56" s="133">
        <f t="shared" ca="1" si="134"/>
        <v>0</v>
      </c>
      <c r="AV56" s="132">
        <f t="shared" ca="1" si="134"/>
        <v>0</v>
      </c>
      <c r="AW56" s="133">
        <f t="shared" ca="1" si="134"/>
        <v>0</v>
      </c>
      <c r="AX56" s="132">
        <f t="shared" ca="1" si="134"/>
        <v>0</v>
      </c>
      <c r="AY56" s="133">
        <f t="shared" ca="1" si="134"/>
        <v>0</v>
      </c>
      <c r="AZ56" s="132">
        <f t="shared" ca="1" si="134"/>
        <v>0</v>
      </c>
      <c r="BA56" s="133">
        <f t="shared" ca="1" si="134"/>
        <v>0</v>
      </c>
      <c r="BB56" s="132">
        <f t="shared" ca="1" si="134"/>
        <v>0</v>
      </c>
      <c r="BC56" s="133">
        <f t="shared" ca="1" si="134"/>
        <v>0</v>
      </c>
      <c r="BD56" s="132">
        <f t="shared" ca="1" si="98"/>
        <v>0</v>
      </c>
      <c r="BE56" s="133">
        <f t="shared" ca="1" si="131"/>
        <v>0</v>
      </c>
      <c r="BF56" s="132">
        <f t="shared" ca="1" si="51"/>
        <v>0</v>
      </c>
      <c r="BG56" s="133">
        <f t="shared" ca="1" si="51"/>
        <v>0</v>
      </c>
      <c r="BH56" s="132">
        <f t="shared" ca="1" si="99"/>
        <v>0</v>
      </c>
      <c r="BI56" s="133">
        <f t="shared" ca="1" si="51"/>
        <v>0</v>
      </c>
      <c r="BJ56" s="132">
        <f t="shared" ca="1" si="100"/>
        <v>0</v>
      </c>
      <c r="BK56" s="110">
        <f t="shared" ca="1" si="38"/>
        <v>0</v>
      </c>
      <c r="BL56" s="110">
        <f t="shared" ca="1" si="39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0"/>
        <v>0</v>
      </c>
      <c r="BP56" s="195">
        <f t="shared" ca="1" si="41"/>
        <v>0</v>
      </c>
      <c r="BQ56" s="149">
        <f t="shared" ca="1" si="101"/>
        <v>0</v>
      </c>
      <c r="BR56" s="137">
        <f t="shared" ca="1" si="102"/>
        <v>14</v>
      </c>
      <c r="BS56" s="136">
        <f t="shared" ca="1" si="103"/>
        <v>6</v>
      </c>
      <c r="BT56" s="137">
        <f t="shared" ca="1" si="104"/>
        <v>0</v>
      </c>
      <c r="BU56" s="136">
        <f t="shared" ca="1" si="105"/>
        <v>0</v>
      </c>
      <c r="BV56" s="137">
        <f t="shared" ca="1" si="106"/>
        <v>0</v>
      </c>
      <c r="BW56" s="136">
        <f t="shared" ca="1" si="107"/>
        <v>0</v>
      </c>
      <c r="BX56" s="137">
        <f t="shared" ca="1" si="108"/>
        <v>0</v>
      </c>
      <c r="BY56" s="136">
        <f t="shared" ca="1" si="109"/>
        <v>0</v>
      </c>
      <c r="BZ56" s="137">
        <f t="shared" ca="1" si="110"/>
        <v>0</v>
      </c>
      <c r="CA56" s="136">
        <f t="shared" ca="1" si="111"/>
        <v>0</v>
      </c>
      <c r="CB56" s="137">
        <f t="shared" ca="1" si="112"/>
        <v>0</v>
      </c>
      <c r="CC56" s="136">
        <f t="shared" ca="1" si="113"/>
        <v>0</v>
      </c>
      <c r="CD56" s="137">
        <f t="shared" ca="1" si="114"/>
        <v>0</v>
      </c>
      <c r="CE56" s="136">
        <f t="shared" ca="1" si="115"/>
        <v>0</v>
      </c>
      <c r="CF56" s="137">
        <f t="shared" ca="1" si="116"/>
        <v>0</v>
      </c>
      <c r="CG56" s="136">
        <f t="shared" ca="1" si="117"/>
        <v>0</v>
      </c>
      <c r="CH56" s="137">
        <f t="shared" ca="1" si="118"/>
        <v>0</v>
      </c>
      <c r="CI56" s="136">
        <f t="shared" ca="1" si="119"/>
        <v>0</v>
      </c>
      <c r="CJ56" s="137">
        <f t="shared" ca="1" si="120"/>
        <v>0</v>
      </c>
      <c r="CK56" s="136">
        <f t="shared" ca="1" si="121"/>
        <v>0</v>
      </c>
      <c r="CL56" s="137">
        <f t="shared" ca="1" si="122"/>
        <v>0</v>
      </c>
      <c r="CM56" s="136">
        <f t="shared" ca="1" si="123"/>
        <v>0</v>
      </c>
      <c r="CN56" s="110">
        <f t="shared" ca="1" si="42"/>
        <v>6</v>
      </c>
      <c r="CO56" s="110">
        <f t="shared" ca="1" si="124"/>
        <v>98</v>
      </c>
      <c r="CP56" s="110">
        <f t="shared" ca="1" si="125"/>
        <v>60</v>
      </c>
      <c r="CQ56" s="198">
        <f t="shared" ca="1" si="126"/>
        <v>76.199999999999989</v>
      </c>
      <c r="CR56" s="199">
        <f t="shared" ca="1" si="127"/>
        <v>188.2</v>
      </c>
      <c r="CS56" s="215">
        <f t="shared" ca="1" si="48"/>
        <v>0</v>
      </c>
      <c r="CT56" s="216">
        <f t="shared" ca="1" si="43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4"/>
        <v>0</v>
      </c>
      <c r="CX56" s="219">
        <f t="shared" ca="1" si="45"/>
        <v>0</v>
      </c>
      <c r="CY56" s="230">
        <f t="shared" ca="1" si="46"/>
        <v>0</v>
      </c>
      <c r="CZ56" s="227">
        <f ca="1">(PATRÓN!$A$5*(CS56-CT56))/(PATRÓN!$N$4-30)*AM56</f>
        <v>0</v>
      </c>
      <c r="DA56" s="211">
        <f t="shared" ca="1" si="128"/>
        <v>0</v>
      </c>
      <c r="DB56" s="211">
        <f t="shared" ca="1" si="47"/>
        <v>205.92537313432837</v>
      </c>
      <c r="DC56" s="212">
        <f t="shared" ca="1" si="129"/>
        <v>-17.725373134328379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/>
      <c r="G57" s="148" t="str">
        <f t="shared" ca="1" si="135"/>
        <v/>
      </c>
      <c r="H57" s="148" t="str">
        <f t="shared" ca="1" si="135"/>
        <v/>
      </c>
      <c r="I57" s="148" t="str">
        <f t="shared" ca="1" si="135"/>
        <v/>
      </c>
      <c r="J57" s="148" t="str">
        <f t="shared" ca="1" si="135"/>
        <v/>
      </c>
      <c r="K57" s="148" t="str">
        <f t="shared" ca="1" si="135"/>
        <v/>
      </c>
      <c r="L57" s="148" t="str">
        <f t="shared" ca="1" si="135"/>
        <v/>
      </c>
      <c r="M57" s="148" t="str">
        <f t="shared" ca="1" si="135"/>
        <v/>
      </c>
      <c r="N57" s="148" t="str">
        <f t="shared" ca="1" si="135"/>
        <v/>
      </c>
      <c r="O57" s="148" t="str">
        <f t="shared" ca="1" si="135"/>
        <v/>
      </c>
      <c r="P57" s="148" t="str">
        <f t="shared" ca="1" si="135"/>
        <v/>
      </c>
      <c r="Q57" s="148" t="str">
        <f t="shared" ca="1" si="135"/>
        <v/>
      </c>
      <c r="R57" s="148" t="str">
        <f t="shared" ca="1" si="135"/>
        <v/>
      </c>
      <c r="S57" s="148" t="str">
        <f t="shared" ca="1" si="135"/>
        <v/>
      </c>
      <c r="T57" s="148" t="str">
        <f t="shared" ca="1" si="135"/>
        <v/>
      </c>
      <c r="U57" s="148" t="str">
        <f t="shared" ca="1" si="135"/>
        <v/>
      </c>
      <c r="V57" s="148" t="str">
        <f t="shared" ca="1" si="135"/>
        <v/>
      </c>
      <c r="W57" s="148" t="str">
        <f t="shared" ca="1" si="133"/>
        <v/>
      </c>
      <c r="X57" s="148" t="str">
        <f t="shared" ca="1" si="133"/>
        <v/>
      </c>
      <c r="Y57" s="148" t="str">
        <f t="shared" ca="1" si="133"/>
        <v/>
      </c>
      <c r="Z57" s="148" t="str">
        <f t="shared" ca="1" si="133"/>
        <v/>
      </c>
      <c r="AA57" s="148" t="str">
        <f t="shared" ca="1" si="133"/>
        <v/>
      </c>
      <c r="AB57" s="148" t="str">
        <f t="shared" ca="1" si="133"/>
        <v/>
      </c>
      <c r="AC57" s="148" t="str">
        <f t="shared" ca="1" si="133"/>
        <v/>
      </c>
      <c r="AD57" s="148" t="str">
        <f t="shared" ca="1" si="133"/>
        <v/>
      </c>
      <c r="AE57" s="148" t="str">
        <f t="shared" ca="1" si="133"/>
        <v/>
      </c>
      <c r="AF57" s="148" t="str">
        <f t="shared" ca="1" si="133"/>
        <v/>
      </c>
      <c r="AG57" s="148" t="str">
        <f t="shared" ca="1" si="133"/>
        <v/>
      </c>
      <c r="AH57" s="148" t="str">
        <f t="shared" ca="1" si="133"/>
        <v/>
      </c>
      <c r="AI57" s="148" t="str">
        <f t="shared" ca="1" si="133"/>
        <v/>
      </c>
      <c r="AJ57" s="148" t="str">
        <f t="shared" ca="1" si="133"/>
        <v/>
      </c>
      <c r="AK57" s="148" t="str">
        <f t="shared" ca="1" si="133"/>
        <v/>
      </c>
      <c r="AL57" s="130"/>
      <c r="AM57" s="111">
        <f>VLOOKUP($E57,Plantilla!D:F,3,FALSE)</f>
        <v>1</v>
      </c>
      <c r="AN57" s="140">
        <f t="shared" ca="1" si="134"/>
        <v>0</v>
      </c>
      <c r="AO57" s="133">
        <f t="shared" ca="1" si="134"/>
        <v>0</v>
      </c>
      <c r="AP57" s="132">
        <f t="shared" ca="1" si="134"/>
        <v>0</v>
      </c>
      <c r="AQ57" s="133">
        <f t="shared" ca="1" si="134"/>
        <v>0</v>
      </c>
      <c r="AR57" s="132">
        <f t="shared" ca="1" si="134"/>
        <v>0</v>
      </c>
      <c r="AS57" s="133">
        <f t="shared" ca="1" si="134"/>
        <v>0</v>
      </c>
      <c r="AT57" s="132">
        <f t="shared" ca="1" si="134"/>
        <v>0</v>
      </c>
      <c r="AU57" s="133">
        <f t="shared" ca="1" si="134"/>
        <v>0</v>
      </c>
      <c r="AV57" s="132">
        <f t="shared" ca="1" si="134"/>
        <v>0</v>
      </c>
      <c r="AW57" s="133">
        <f t="shared" ca="1" si="134"/>
        <v>0</v>
      </c>
      <c r="AX57" s="132">
        <f t="shared" ca="1" si="134"/>
        <v>0</v>
      </c>
      <c r="AY57" s="133">
        <f t="shared" ca="1" si="134"/>
        <v>0</v>
      </c>
      <c r="AZ57" s="132">
        <f t="shared" ca="1" si="134"/>
        <v>0</v>
      </c>
      <c r="BA57" s="133">
        <f t="shared" ca="1" si="134"/>
        <v>0</v>
      </c>
      <c r="BB57" s="132">
        <f t="shared" ca="1" si="134"/>
        <v>0</v>
      </c>
      <c r="BC57" s="133">
        <f t="shared" ca="1" si="134"/>
        <v>0</v>
      </c>
      <c r="BD57" s="132">
        <f t="shared" ca="1" si="98"/>
        <v>0</v>
      </c>
      <c r="BE57" s="133">
        <f t="shared" ca="1" si="131"/>
        <v>0</v>
      </c>
      <c r="BF57" s="132">
        <f t="shared" ca="1" si="51"/>
        <v>0</v>
      </c>
      <c r="BG57" s="133">
        <f t="shared" ca="1" si="51"/>
        <v>0</v>
      </c>
      <c r="BH57" s="132">
        <f t="shared" ca="1" si="99"/>
        <v>0</v>
      </c>
      <c r="BI57" s="133">
        <f t="shared" ca="1" si="51"/>
        <v>0</v>
      </c>
      <c r="BJ57" s="132">
        <f t="shared" ca="1" si="100"/>
        <v>0</v>
      </c>
      <c r="BK57" s="110">
        <f t="shared" ca="1" si="38"/>
        <v>0</v>
      </c>
      <c r="BL57" s="110">
        <f t="shared" ca="1" si="39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0"/>
        <v>0</v>
      </c>
      <c r="BP57" s="195">
        <f t="shared" ca="1" si="41"/>
        <v>0</v>
      </c>
      <c r="BQ57" s="149">
        <f t="shared" ca="1" si="101"/>
        <v>0</v>
      </c>
      <c r="BR57" s="137">
        <f t="shared" ca="1" si="102"/>
        <v>7</v>
      </c>
      <c r="BS57" s="136">
        <f t="shared" ca="1" si="103"/>
        <v>5</v>
      </c>
      <c r="BT57" s="137">
        <f t="shared" ca="1" si="104"/>
        <v>0</v>
      </c>
      <c r="BU57" s="136">
        <f t="shared" ca="1" si="105"/>
        <v>0</v>
      </c>
      <c r="BV57" s="137">
        <f t="shared" ca="1" si="106"/>
        <v>0</v>
      </c>
      <c r="BW57" s="136">
        <f t="shared" ca="1" si="107"/>
        <v>0</v>
      </c>
      <c r="BX57" s="137">
        <f t="shared" ca="1" si="108"/>
        <v>0</v>
      </c>
      <c r="BY57" s="136">
        <f t="shared" ca="1" si="109"/>
        <v>5</v>
      </c>
      <c r="BZ57" s="137">
        <f t="shared" ca="1" si="110"/>
        <v>0</v>
      </c>
      <c r="CA57" s="136">
        <f t="shared" ca="1" si="111"/>
        <v>0</v>
      </c>
      <c r="CB57" s="137">
        <f t="shared" ca="1" si="112"/>
        <v>0</v>
      </c>
      <c r="CC57" s="136">
        <f t="shared" ca="1" si="113"/>
        <v>0</v>
      </c>
      <c r="CD57" s="137">
        <f t="shared" ca="1" si="114"/>
        <v>0</v>
      </c>
      <c r="CE57" s="136">
        <f t="shared" ca="1" si="115"/>
        <v>0</v>
      </c>
      <c r="CF57" s="137">
        <f t="shared" ca="1" si="116"/>
        <v>0</v>
      </c>
      <c r="CG57" s="136">
        <f t="shared" ca="1" si="117"/>
        <v>0</v>
      </c>
      <c r="CH57" s="137">
        <f t="shared" ca="1" si="118"/>
        <v>0</v>
      </c>
      <c r="CI57" s="136">
        <f t="shared" ca="1" si="119"/>
        <v>0</v>
      </c>
      <c r="CJ57" s="137">
        <f t="shared" ca="1" si="120"/>
        <v>0</v>
      </c>
      <c r="CK57" s="136">
        <f t="shared" ca="1" si="121"/>
        <v>0</v>
      </c>
      <c r="CL57" s="137">
        <f t="shared" ca="1" si="122"/>
        <v>0</v>
      </c>
      <c r="CM57" s="136">
        <f t="shared" ca="1" si="123"/>
        <v>0</v>
      </c>
      <c r="CN57" s="110">
        <f t="shared" ca="1" si="42"/>
        <v>5</v>
      </c>
      <c r="CO57" s="110">
        <f t="shared" ca="1" si="124"/>
        <v>84</v>
      </c>
      <c r="CP57" s="110">
        <f t="shared" ca="1" si="125"/>
        <v>50</v>
      </c>
      <c r="CQ57" s="198">
        <f t="shared" ca="1" si="126"/>
        <v>63.5</v>
      </c>
      <c r="CR57" s="199">
        <f t="shared" ca="1" si="127"/>
        <v>147.5</v>
      </c>
      <c r="CS57" s="215">
        <f t="shared" ca="1" si="48"/>
        <v>0</v>
      </c>
      <c r="CT57" s="216">
        <f t="shared" ca="1" si="43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4"/>
        <v>0</v>
      </c>
      <c r="CX57" s="219">
        <f t="shared" ca="1" si="45"/>
        <v>0</v>
      </c>
      <c r="CY57" s="230">
        <f t="shared" ca="1" si="46"/>
        <v>0</v>
      </c>
      <c r="CZ57" s="227">
        <f ca="1">(PATRÓN!$A$5*(CS57-CT57))/(PATRÓN!$N$4-30)*AM57</f>
        <v>0</v>
      </c>
      <c r="DA57" s="211">
        <f t="shared" ca="1" si="128"/>
        <v>0</v>
      </c>
      <c r="DB57" s="211">
        <f t="shared" ca="1" si="47"/>
        <v>191.21641791044777</v>
      </c>
      <c r="DC57" s="212">
        <f t="shared" ca="1" si="129"/>
        <v>-43.716417910447774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/>
      <c r="G58" s="148" t="str">
        <f t="shared" ca="1" si="135"/>
        <v/>
      </c>
      <c r="H58" s="148" t="str">
        <f t="shared" ca="1" si="135"/>
        <v/>
      </c>
      <c r="I58" s="148" t="str">
        <f t="shared" ca="1" si="135"/>
        <v/>
      </c>
      <c r="J58" s="148" t="str">
        <f t="shared" ca="1" si="135"/>
        <v/>
      </c>
      <c r="K58" s="148" t="str">
        <f t="shared" ca="1" si="135"/>
        <v/>
      </c>
      <c r="L58" s="148" t="str">
        <f t="shared" ca="1" si="135"/>
        <v/>
      </c>
      <c r="M58" s="148" t="str">
        <f t="shared" ca="1" si="135"/>
        <v/>
      </c>
      <c r="N58" s="148" t="str">
        <f t="shared" ca="1" si="135"/>
        <v/>
      </c>
      <c r="O58" s="148" t="str">
        <f t="shared" ca="1" si="135"/>
        <v/>
      </c>
      <c r="P58" s="148" t="str">
        <f t="shared" ca="1" si="135"/>
        <v/>
      </c>
      <c r="Q58" s="148" t="str">
        <f t="shared" ca="1" si="135"/>
        <v/>
      </c>
      <c r="R58" s="148" t="str">
        <f t="shared" ca="1" si="135"/>
        <v/>
      </c>
      <c r="S58" s="148" t="str">
        <f t="shared" ca="1" si="135"/>
        <v/>
      </c>
      <c r="T58" s="148" t="str">
        <f t="shared" ca="1" si="135"/>
        <v/>
      </c>
      <c r="U58" s="148" t="str">
        <f t="shared" ca="1" si="135"/>
        <v/>
      </c>
      <c r="V58" s="148" t="str">
        <f t="shared" ca="1" si="135"/>
        <v/>
      </c>
      <c r="W58" s="148" t="str">
        <f t="shared" ca="1" si="133"/>
        <v/>
      </c>
      <c r="X58" s="148" t="str">
        <f t="shared" ca="1" si="133"/>
        <v/>
      </c>
      <c r="Y58" s="148" t="str">
        <f t="shared" ca="1" si="133"/>
        <v/>
      </c>
      <c r="Z58" s="148" t="str">
        <f t="shared" ca="1" si="133"/>
        <v/>
      </c>
      <c r="AA58" s="148" t="str">
        <f t="shared" ca="1" si="133"/>
        <v/>
      </c>
      <c r="AB58" s="148" t="str">
        <f t="shared" ca="1" si="133"/>
        <v/>
      </c>
      <c r="AC58" s="148" t="str">
        <f t="shared" ca="1" si="133"/>
        <v/>
      </c>
      <c r="AD58" s="148" t="str">
        <f t="shared" ca="1" si="133"/>
        <v/>
      </c>
      <c r="AE58" s="148" t="str">
        <f t="shared" ca="1" si="133"/>
        <v/>
      </c>
      <c r="AF58" s="148" t="str">
        <f t="shared" ca="1" si="133"/>
        <v/>
      </c>
      <c r="AG58" s="148" t="str">
        <f t="shared" ca="1" si="133"/>
        <v/>
      </c>
      <c r="AH58" s="148" t="str">
        <f t="shared" ca="1" si="133"/>
        <v/>
      </c>
      <c r="AI58" s="148" t="str">
        <f t="shared" ca="1" si="133"/>
        <v/>
      </c>
      <c r="AJ58" s="148" t="str">
        <f t="shared" ca="1" si="133"/>
        <v/>
      </c>
      <c r="AK58" s="148" t="str">
        <f t="shared" ca="1" si="133"/>
        <v/>
      </c>
      <c r="AL58" s="130"/>
      <c r="AM58" s="111">
        <f>VLOOKUP($E58,Plantilla!D:F,3,FALSE)</f>
        <v>1</v>
      </c>
      <c r="AN58" s="140">
        <f t="shared" ca="1" si="134"/>
        <v>0</v>
      </c>
      <c r="AO58" s="133">
        <f t="shared" ca="1" si="134"/>
        <v>0</v>
      </c>
      <c r="AP58" s="132">
        <f t="shared" ca="1" si="134"/>
        <v>0</v>
      </c>
      <c r="AQ58" s="133">
        <f t="shared" ca="1" si="134"/>
        <v>0</v>
      </c>
      <c r="AR58" s="132">
        <f t="shared" ca="1" si="134"/>
        <v>0</v>
      </c>
      <c r="AS58" s="133">
        <f t="shared" ca="1" si="134"/>
        <v>0</v>
      </c>
      <c r="AT58" s="132">
        <f t="shared" ca="1" si="134"/>
        <v>0</v>
      </c>
      <c r="AU58" s="133">
        <f t="shared" ca="1" si="134"/>
        <v>0</v>
      </c>
      <c r="AV58" s="132">
        <f t="shared" ca="1" si="134"/>
        <v>0</v>
      </c>
      <c r="AW58" s="133">
        <f t="shared" ca="1" si="134"/>
        <v>0</v>
      </c>
      <c r="AX58" s="132">
        <f t="shared" ca="1" si="134"/>
        <v>0</v>
      </c>
      <c r="AY58" s="133">
        <f t="shared" ca="1" si="134"/>
        <v>0</v>
      </c>
      <c r="AZ58" s="132">
        <f t="shared" ca="1" si="134"/>
        <v>0</v>
      </c>
      <c r="BA58" s="133">
        <f t="shared" ca="1" si="134"/>
        <v>0</v>
      </c>
      <c r="BB58" s="132">
        <f t="shared" ca="1" si="134"/>
        <v>0</v>
      </c>
      <c r="BC58" s="133">
        <f t="shared" ca="1" si="134"/>
        <v>0</v>
      </c>
      <c r="BD58" s="132">
        <f t="shared" ca="1" si="98"/>
        <v>0</v>
      </c>
      <c r="BE58" s="133">
        <f t="shared" ca="1" si="131"/>
        <v>0</v>
      </c>
      <c r="BF58" s="132">
        <f t="shared" ca="1" si="51"/>
        <v>0</v>
      </c>
      <c r="BG58" s="133">
        <f t="shared" ca="1" si="51"/>
        <v>0</v>
      </c>
      <c r="BH58" s="132">
        <f t="shared" ca="1" si="99"/>
        <v>0</v>
      </c>
      <c r="BI58" s="133">
        <f t="shared" ca="1" si="51"/>
        <v>0</v>
      </c>
      <c r="BJ58" s="132">
        <f t="shared" ca="1" si="100"/>
        <v>0</v>
      </c>
      <c r="BK58" s="110">
        <f t="shared" ca="1" si="38"/>
        <v>0</v>
      </c>
      <c r="BL58" s="110">
        <f t="shared" ca="1" si="39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0"/>
        <v>0</v>
      </c>
      <c r="BP58" s="195">
        <f t="shared" ca="1" si="41"/>
        <v>0</v>
      </c>
      <c r="BQ58" s="149">
        <f t="shared" ca="1" si="101"/>
        <v>0</v>
      </c>
      <c r="BR58" s="137">
        <f t="shared" ca="1" si="102"/>
        <v>7</v>
      </c>
      <c r="BS58" s="136">
        <f t="shared" ca="1" si="103"/>
        <v>3</v>
      </c>
      <c r="BT58" s="137">
        <f t="shared" ca="1" si="104"/>
        <v>0</v>
      </c>
      <c r="BU58" s="136">
        <f t="shared" ca="1" si="105"/>
        <v>0</v>
      </c>
      <c r="BV58" s="137">
        <f t="shared" ca="1" si="106"/>
        <v>0</v>
      </c>
      <c r="BW58" s="136">
        <f t="shared" ca="1" si="107"/>
        <v>0</v>
      </c>
      <c r="BX58" s="137">
        <f t="shared" ca="1" si="108"/>
        <v>0</v>
      </c>
      <c r="BY58" s="136">
        <f t="shared" ca="1" si="109"/>
        <v>3</v>
      </c>
      <c r="BZ58" s="137">
        <f t="shared" ca="1" si="110"/>
        <v>0</v>
      </c>
      <c r="CA58" s="136">
        <f t="shared" ca="1" si="111"/>
        <v>0</v>
      </c>
      <c r="CB58" s="137">
        <f t="shared" ca="1" si="112"/>
        <v>0</v>
      </c>
      <c r="CC58" s="136">
        <f t="shared" ca="1" si="113"/>
        <v>0</v>
      </c>
      <c r="CD58" s="137">
        <f t="shared" ca="1" si="114"/>
        <v>0</v>
      </c>
      <c r="CE58" s="136">
        <f t="shared" ca="1" si="115"/>
        <v>0</v>
      </c>
      <c r="CF58" s="137">
        <f t="shared" ca="1" si="116"/>
        <v>0</v>
      </c>
      <c r="CG58" s="136">
        <f t="shared" ca="1" si="117"/>
        <v>0</v>
      </c>
      <c r="CH58" s="137">
        <f t="shared" ca="1" si="118"/>
        <v>0</v>
      </c>
      <c r="CI58" s="136">
        <f t="shared" ca="1" si="119"/>
        <v>0</v>
      </c>
      <c r="CJ58" s="137">
        <f t="shared" ca="1" si="120"/>
        <v>0</v>
      </c>
      <c r="CK58" s="136">
        <f t="shared" ca="1" si="121"/>
        <v>0</v>
      </c>
      <c r="CL58" s="137">
        <f t="shared" ca="1" si="122"/>
        <v>0</v>
      </c>
      <c r="CM58" s="136">
        <f t="shared" ca="1" si="123"/>
        <v>0</v>
      </c>
      <c r="CN58" s="110">
        <f t="shared" ca="1" si="42"/>
        <v>3</v>
      </c>
      <c r="CO58" s="110">
        <f t="shared" ca="1" si="124"/>
        <v>70</v>
      </c>
      <c r="CP58" s="110">
        <f t="shared" ca="1" si="125"/>
        <v>30</v>
      </c>
      <c r="CQ58" s="198">
        <f t="shared" ca="1" si="126"/>
        <v>38.099999999999994</v>
      </c>
      <c r="CR58" s="199">
        <f t="shared" ca="1" si="127"/>
        <v>108.1</v>
      </c>
      <c r="CS58" s="215">
        <f t="shared" ca="1" si="48"/>
        <v>0</v>
      </c>
      <c r="CT58" s="216">
        <f t="shared" ca="1" si="43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4"/>
        <v>0</v>
      </c>
      <c r="CX58" s="219">
        <f t="shared" ca="1" si="45"/>
        <v>0</v>
      </c>
      <c r="CY58" s="230">
        <f t="shared" ca="1" si="46"/>
        <v>0</v>
      </c>
      <c r="CZ58" s="227">
        <f ca="1">(PATRÓN!$A$5*(CS58-CT58))/(PATRÓN!$N$4-30)*AM58</f>
        <v>0</v>
      </c>
      <c r="DA58" s="211">
        <f t="shared" ca="1" si="128"/>
        <v>0</v>
      </c>
      <c r="DB58" s="211">
        <f t="shared" ca="1" si="47"/>
        <v>161.79850746268656</v>
      </c>
      <c r="DC58" s="212">
        <f t="shared" ca="1" si="129"/>
        <v>-53.698507462686564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/>
      <c r="G59" s="148" t="str">
        <f t="shared" ca="1" si="135"/>
        <v/>
      </c>
      <c r="H59" s="148" t="str">
        <f t="shared" ca="1" si="135"/>
        <v/>
      </c>
      <c r="I59" s="148" t="str">
        <f t="shared" ca="1" si="135"/>
        <v/>
      </c>
      <c r="J59" s="148" t="str">
        <f t="shared" ca="1" si="135"/>
        <v/>
      </c>
      <c r="K59" s="148" t="str">
        <f t="shared" ca="1" si="135"/>
        <v/>
      </c>
      <c r="L59" s="148" t="str">
        <f t="shared" ca="1" si="135"/>
        <v/>
      </c>
      <c r="M59" s="148" t="str">
        <f t="shared" ca="1" si="135"/>
        <v/>
      </c>
      <c r="N59" s="148" t="str">
        <f t="shared" ca="1" si="135"/>
        <v/>
      </c>
      <c r="O59" s="148" t="str">
        <f t="shared" ca="1" si="135"/>
        <v/>
      </c>
      <c r="P59" s="148" t="str">
        <f t="shared" ca="1" si="135"/>
        <v/>
      </c>
      <c r="Q59" s="148" t="str">
        <f t="shared" ca="1" si="135"/>
        <v/>
      </c>
      <c r="R59" s="148" t="str">
        <f t="shared" ca="1" si="135"/>
        <v/>
      </c>
      <c r="S59" s="148" t="str">
        <f t="shared" ca="1" si="135"/>
        <v/>
      </c>
      <c r="T59" s="148" t="str">
        <f t="shared" ca="1" si="135"/>
        <v/>
      </c>
      <c r="U59" s="148" t="str">
        <f t="shared" ca="1" si="135"/>
        <v/>
      </c>
      <c r="V59" s="148" t="str">
        <f t="shared" ca="1" si="135"/>
        <v/>
      </c>
      <c r="W59" s="148" t="str">
        <f t="shared" ca="1" si="133"/>
        <v/>
      </c>
      <c r="X59" s="148" t="str">
        <f t="shared" ca="1" si="133"/>
        <v/>
      </c>
      <c r="Y59" s="148" t="str">
        <f t="shared" ca="1" si="133"/>
        <v/>
      </c>
      <c r="Z59" s="148" t="str">
        <f t="shared" ca="1" si="133"/>
        <v/>
      </c>
      <c r="AA59" s="148" t="str">
        <f t="shared" ca="1" si="133"/>
        <v/>
      </c>
      <c r="AB59" s="148" t="str">
        <f t="shared" ca="1" si="133"/>
        <v/>
      </c>
      <c r="AC59" s="148" t="str">
        <f t="shared" ca="1" si="133"/>
        <v/>
      </c>
      <c r="AD59" s="148" t="str">
        <f t="shared" ca="1" si="133"/>
        <v/>
      </c>
      <c r="AE59" s="148" t="str">
        <f t="shared" ca="1" si="133"/>
        <v/>
      </c>
      <c r="AF59" s="148" t="str">
        <f t="shared" ca="1" si="133"/>
        <v/>
      </c>
      <c r="AG59" s="148" t="str">
        <f t="shared" ca="1" si="133"/>
        <v/>
      </c>
      <c r="AH59" s="148" t="str">
        <f t="shared" ca="1" si="133"/>
        <v/>
      </c>
      <c r="AI59" s="148" t="str">
        <f t="shared" ca="1" si="133"/>
        <v/>
      </c>
      <c r="AJ59" s="148" t="str">
        <f t="shared" ca="1" si="133"/>
        <v/>
      </c>
      <c r="AK59" s="148" t="str">
        <f t="shared" ca="1" si="133"/>
        <v/>
      </c>
      <c r="AL59" s="130"/>
      <c r="AM59" s="111">
        <f>VLOOKUP($E59,Plantilla!D:F,3,FALSE)</f>
        <v>1</v>
      </c>
      <c r="AN59" s="140">
        <f t="shared" ca="1" si="134"/>
        <v>0</v>
      </c>
      <c r="AO59" s="133">
        <f t="shared" ca="1" si="134"/>
        <v>0</v>
      </c>
      <c r="AP59" s="132">
        <f t="shared" ca="1" si="134"/>
        <v>0</v>
      </c>
      <c r="AQ59" s="133">
        <f t="shared" ca="1" si="134"/>
        <v>0</v>
      </c>
      <c r="AR59" s="132">
        <f t="shared" ca="1" si="134"/>
        <v>0</v>
      </c>
      <c r="AS59" s="133">
        <f t="shared" ca="1" si="134"/>
        <v>0</v>
      </c>
      <c r="AT59" s="132">
        <f t="shared" ca="1" si="134"/>
        <v>0</v>
      </c>
      <c r="AU59" s="133">
        <f t="shared" ca="1" si="134"/>
        <v>0</v>
      </c>
      <c r="AV59" s="132">
        <f t="shared" ca="1" si="134"/>
        <v>0</v>
      </c>
      <c r="AW59" s="133">
        <f t="shared" ca="1" si="134"/>
        <v>0</v>
      </c>
      <c r="AX59" s="132">
        <f t="shared" ca="1" si="134"/>
        <v>0</v>
      </c>
      <c r="AY59" s="133">
        <f t="shared" ca="1" si="134"/>
        <v>0</v>
      </c>
      <c r="AZ59" s="132">
        <f t="shared" ca="1" si="134"/>
        <v>0</v>
      </c>
      <c r="BA59" s="133">
        <f t="shared" ca="1" si="134"/>
        <v>0</v>
      </c>
      <c r="BB59" s="132">
        <f t="shared" ca="1" si="134"/>
        <v>0</v>
      </c>
      <c r="BC59" s="133">
        <f t="shared" ca="1" si="134"/>
        <v>0</v>
      </c>
      <c r="BD59" s="132">
        <f t="shared" ca="1" si="98"/>
        <v>0</v>
      </c>
      <c r="BE59" s="133">
        <f t="shared" ca="1" si="131"/>
        <v>0</v>
      </c>
      <c r="BF59" s="132">
        <f t="shared" ca="1" si="51"/>
        <v>0</v>
      </c>
      <c r="BG59" s="133">
        <f t="shared" ca="1" si="51"/>
        <v>0</v>
      </c>
      <c r="BH59" s="132">
        <f t="shared" ca="1" si="99"/>
        <v>0</v>
      </c>
      <c r="BI59" s="133">
        <f t="shared" ca="1" si="51"/>
        <v>0</v>
      </c>
      <c r="BJ59" s="132">
        <f t="shared" ca="1" si="100"/>
        <v>0</v>
      </c>
      <c r="BK59" s="110">
        <f t="shared" ca="1" si="38"/>
        <v>0</v>
      </c>
      <c r="BL59" s="110">
        <f t="shared" ca="1" si="39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0"/>
        <v>0</v>
      </c>
      <c r="BP59" s="195">
        <f t="shared" ca="1" si="41"/>
        <v>0</v>
      </c>
      <c r="BQ59" s="149">
        <f t="shared" ca="1" si="101"/>
        <v>0</v>
      </c>
      <c r="BR59" s="137">
        <f t="shared" ca="1" si="102"/>
        <v>2</v>
      </c>
      <c r="BS59" s="136">
        <f t="shared" ca="1" si="103"/>
        <v>2</v>
      </c>
      <c r="BT59" s="137">
        <f t="shared" ca="1" si="104"/>
        <v>0</v>
      </c>
      <c r="BU59" s="136">
        <f t="shared" ca="1" si="105"/>
        <v>0</v>
      </c>
      <c r="BV59" s="137">
        <f t="shared" ca="1" si="106"/>
        <v>0</v>
      </c>
      <c r="BW59" s="136">
        <f t="shared" ca="1" si="107"/>
        <v>0</v>
      </c>
      <c r="BX59" s="137">
        <f t="shared" ca="1" si="108"/>
        <v>0</v>
      </c>
      <c r="BY59" s="136">
        <f t="shared" ca="1" si="109"/>
        <v>0</v>
      </c>
      <c r="BZ59" s="137">
        <f t="shared" ca="1" si="110"/>
        <v>0</v>
      </c>
      <c r="CA59" s="136">
        <f t="shared" ca="1" si="111"/>
        <v>0</v>
      </c>
      <c r="CB59" s="137">
        <f t="shared" ca="1" si="112"/>
        <v>0</v>
      </c>
      <c r="CC59" s="136">
        <f t="shared" ca="1" si="113"/>
        <v>0</v>
      </c>
      <c r="CD59" s="137">
        <f t="shared" ca="1" si="114"/>
        <v>0</v>
      </c>
      <c r="CE59" s="136">
        <f t="shared" ca="1" si="115"/>
        <v>0</v>
      </c>
      <c r="CF59" s="137">
        <f t="shared" ca="1" si="116"/>
        <v>0</v>
      </c>
      <c r="CG59" s="136">
        <f t="shared" ca="1" si="117"/>
        <v>0</v>
      </c>
      <c r="CH59" s="137">
        <f t="shared" ca="1" si="118"/>
        <v>0</v>
      </c>
      <c r="CI59" s="136">
        <f t="shared" ca="1" si="119"/>
        <v>0</v>
      </c>
      <c r="CJ59" s="137">
        <f t="shared" ca="1" si="120"/>
        <v>0</v>
      </c>
      <c r="CK59" s="136">
        <f t="shared" ca="1" si="121"/>
        <v>0</v>
      </c>
      <c r="CL59" s="137">
        <f t="shared" ca="1" si="122"/>
        <v>0</v>
      </c>
      <c r="CM59" s="136">
        <f t="shared" ca="1" si="123"/>
        <v>0</v>
      </c>
      <c r="CN59" s="110">
        <f t="shared" ca="1" si="42"/>
        <v>2</v>
      </c>
      <c r="CO59" s="110">
        <f t="shared" ca="1" si="124"/>
        <v>14</v>
      </c>
      <c r="CP59" s="110">
        <f t="shared" ca="1" si="125"/>
        <v>20</v>
      </c>
      <c r="CQ59" s="198">
        <f t="shared" ca="1" si="126"/>
        <v>25.4</v>
      </c>
      <c r="CR59" s="199">
        <f t="shared" ca="1" si="127"/>
        <v>39.4</v>
      </c>
      <c r="CS59" s="215">
        <f t="shared" ca="1" si="48"/>
        <v>0</v>
      </c>
      <c r="CT59" s="216">
        <f t="shared" ca="1" si="43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4"/>
        <v>0</v>
      </c>
      <c r="CX59" s="219">
        <f t="shared" ca="1" si="45"/>
        <v>0</v>
      </c>
      <c r="CY59" s="230">
        <f t="shared" ca="1" si="46"/>
        <v>0</v>
      </c>
      <c r="CZ59" s="227">
        <f ca="1">(PATRÓN!$A$5*(CS59-CT59))/(PATRÓN!$N$4-30)*AM59</f>
        <v>0</v>
      </c>
      <c r="DA59" s="211">
        <f t="shared" ca="1" si="128"/>
        <v>0</v>
      </c>
      <c r="DB59" s="211">
        <f t="shared" ca="1" si="47"/>
        <v>58.835820895522389</v>
      </c>
      <c r="DC59" s="212">
        <f t="shared" ca="1" si="129"/>
        <v>-19.43582089552239</v>
      </c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/>
      <c r="G60" s="148">
        <f t="shared" ca="1" si="135"/>
        <v>0</v>
      </c>
      <c r="H60" s="148">
        <f t="shared" ca="1" si="135"/>
        <v>0</v>
      </c>
      <c r="I60" s="148">
        <f t="shared" ca="1" si="135"/>
        <v>0</v>
      </c>
      <c r="J60" s="148">
        <f t="shared" ca="1" si="135"/>
        <v>0</v>
      </c>
      <c r="K60" s="148">
        <f t="shared" ca="1" si="135"/>
        <v>0</v>
      </c>
      <c r="L60" s="148">
        <f t="shared" ca="1" si="135"/>
        <v>0</v>
      </c>
      <c r="M60" s="148">
        <f t="shared" ca="1" si="135"/>
        <v>0</v>
      </c>
      <c r="N60" s="148">
        <f t="shared" ca="1" si="135"/>
        <v>0</v>
      </c>
      <c r="O60" s="148">
        <f t="shared" ca="1" si="135"/>
        <v>0</v>
      </c>
      <c r="P60" s="148">
        <f t="shared" ca="1" si="135"/>
        <v>0</v>
      </c>
      <c r="Q60" s="148">
        <f t="shared" ca="1" si="135"/>
        <v>0</v>
      </c>
      <c r="R60" s="148">
        <f t="shared" ca="1" si="135"/>
        <v>0</v>
      </c>
      <c r="S60" s="148">
        <f t="shared" ca="1" si="135"/>
        <v>0</v>
      </c>
      <c r="T60" s="148">
        <f t="shared" ca="1" si="135"/>
        <v>0</v>
      </c>
      <c r="U60" s="148">
        <f t="shared" ca="1" si="135"/>
        <v>0</v>
      </c>
      <c r="V60" s="148">
        <f t="shared" ca="1" si="135"/>
        <v>0</v>
      </c>
      <c r="W60" s="148">
        <f t="shared" ca="1" si="133"/>
        <v>0</v>
      </c>
      <c r="X60" s="148">
        <f t="shared" ca="1" si="133"/>
        <v>0</v>
      </c>
      <c r="Y60" s="148">
        <f t="shared" ca="1" si="133"/>
        <v>0</v>
      </c>
      <c r="Z60" s="148">
        <f t="shared" ca="1" si="133"/>
        <v>0</v>
      </c>
      <c r="AA60" s="148">
        <f t="shared" ca="1" si="133"/>
        <v>0</v>
      </c>
      <c r="AB60" s="148">
        <f t="shared" ca="1" si="133"/>
        <v>0</v>
      </c>
      <c r="AC60" s="148">
        <f t="shared" ca="1" si="133"/>
        <v>0</v>
      </c>
      <c r="AD60" s="148">
        <f t="shared" ca="1" si="133"/>
        <v>0</v>
      </c>
      <c r="AE60" s="148">
        <f t="shared" ca="1" si="133"/>
        <v>0</v>
      </c>
      <c r="AF60" s="148">
        <f t="shared" ca="1" si="133"/>
        <v>0</v>
      </c>
      <c r="AG60" s="148">
        <f t="shared" ca="1" si="133"/>
        <v>0</v>
      </c>
      <c r="AH60" s="148">
        <f t="shared" ca="1" si="133"/>
        <v>0</v>
      </c>
      <c r="AI60" s="148">
        <f t="shared" ca="1" si="133"/>
        <v>0</v>
      </c>
      <c r="AJ60" s="148">
        <f t="shared" ca="1" si="133"/>
        <v>0</v>
      </c>
      <c r="AK60" s="148">
        <f t="shared" ca="1" si="133"/>
        <v>0</v>
      </c>
      <c r="AL60" s="130"/>
      <c r="AM60" s="111">
        <f>VLOOKUP($E60,Plantilla!D:F,3,FALSE)</f>
        <v>1</v>
      </c>
      <c r="AN60" s="140">
        <f t="shared" ca="1" si="134"/>
        <v>0</v>
      </c>
      <c r="AO60" s="133">
        <f t="shared" ca="1" si="134"/>
        <v>0</v>
      </c>
      <c r="AP60" s="132">
        <f t="shared" ca="1" si="134"/>
        <v>0</v>
      </c>
      <c r="AQ60" s="133">
        <f t="shared" ca="1" si="134"/>
        <v>0</v>
      </c>
      <c r="AR60" s="132">
        <f t="shared" ca="1" si="134"/>
        <v>0</v>
      </c>
      <c r="AS60" s="133">
        <f t="shared" ca="1" si="134"/>
        <v>0</v>
      </c>
      <c r="AT60" s="132">
        <f t="shared" ca="1" si="134"/>
        <v>0</v>
      </c>
      <c r="AU60" s="133">
        <f t="shared" ca="1" si="134"/>
        <v>0</v>
      </c>
      <c r="AV60" s="132">
        <f t="shared" ca="1" si="134"/>
        <v>0</v>
      </c>
      <c r="AW60" s="133">
        <f t="shared" ca="1" si="134"/>
        <v>0</v>
      </c>
      <c r="AX60" s="132">
        <f t="shared" ca="1" si="134"/>
        <v>0</v>
      </c>
      <c r="AY60" s="133">
        <f t="shared" ca="1" si="134"/>
        <v>0</v>
      </c>
      <c r="AZ60" s="132">
        <f t="shared" ca="1" si="134"/>
        <v>0</v>
      </c>
      <c r="BA60" s="133">
        <f t="shared" ca="1" si="134"/>
        <v>0</v>
      </c>
      <c r="BB60" s="132">
        <f t="shared" ca="1" si="134"/>
        <v>0</v>
      </c>
      <c r="BC60" s="133">
        <f t="shared" ca="1" si="134"/>
        <v>0</v>
      </c>
      <c r="BD60" s="132">
        <f t="shared" ca="1" si="98"/>
        <v>0</v>
      </c>
      <c r="BE60" s="133">
        <f t="shared" ca="1" si="131"/>
        <v>0</v>
      </c>
      <c r="BF60" s="132">
        <f t="shared" ca="1" si="51"/>
        <v>0</v>
      </c>
      <c r="BG60" s="133">
        <f t="shared" ca="1" si="51"/>
        <v>0</v>
      </c>
      <c r="BH60" s="132">
        <f t="shared" ca="1" si="99"/>
        <v>0</v>
      </c>
      <c r="BI60" s="133">
        <f t="shared" ca="1" si="51"/>
        <v>0</v>
      </c>
      <c r="BJ60" s="132">
        <f t="shared" ca="1" si="100"/>
        <v>0</v>
      </c>
      <c r="BK60" s="110">
        <f t="shared" ca="1" si="38"/>
        <v>0</v>
      </c>
      <c r="BL60" s="110">
        <f t="shared" ca="1" si="39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0"/>
        <v>0</v>
      </c>
      <c r="BP60" s="195">
        <f t="shared" ca="1" si="41"/>
        <v>0</v>
      </c>
      <c r="BQ60" s="149">
        <f t="shared" ca="1" si="101"/>
        <v>0</v>
      </c>
      <c r="BR60" s="137">
        <f t="shared" ca="1" si="102"/>
        <v>0</v>
      </c>
      <c r="BS60" s="136">
        <f t="shared" ca="1" si="103"/>
        <v>0</v>
      </c>
      <c r="BT60" s="137">
        <f t="shared" ca="1" si="104"/>
        <v>0</v>
      </c>
      <c r="BU60" s="136">
        <f t="shared" ca="1" si="105"/>
        <v>0</v>
      </c>
      <c r="BV60" s="137">
        <f t="shared" ca="1" si="106"/>
        <v>0</v>
      </c>
      <c r="BW60" s="136">
        <f t="shared" ca="1" si="107"/>
        <v>0</v>
      </c>
      <c r="BX60" s="137">
        <f t="shared" ca="1" si="108"/>
        <v>0</v>
      </c>
      <c r="BY60" s="136">
        <f t="shared" ca="1" si="109"/>
        <v>0</v>
      </c>
      <c r="BZ60" s="137">
        <f t="shared" ca="1" si="110"/>
        <v>0</v>
      </c>
      <c r="CA60" s="136">
        <f t="shared" ca="1" si="111"/>
        <v>0</v>
      </c>
      <c r="CB60" s="137">
        <f t="shared" ca="1" si="112"/>
        <v>0</v>
      </c>
      <c r="CC60" s="136">
        <f t="shared" ca="1" si="113"/>
        <v>0</v>
      </c>
      <c r="CD60" s="137">
        <f t="shared" ca="1" si="114"/>
        <v>0</v>
      </c>
      <c r="CE60" s="136">
        <f t="shared" ca="1" si="115"/>
        <v>0</v>
      </c>
      <c r="CF60" s="137">
        <f t="shared" ca="1" si="116"/>
        <v>0</v>
      </c>
      <c r="CG60" s="136">
        <f t="shared" ca="1" si="117"/>
        <v>0</v>
      </c>
      <c r="CH60" s="137">
        <f t="shared" ca="1" si="118"/>
        <v>0</v>
      </c>
      <c r="CI60" s="136">
        <f t="shared" ca="1" si="119"/>
        <v>0</v>
      </c>
      <c r="CJ60" s="137">
        <f t="shared" ca="1" si="120"/>
        <v>0</v>
      </c>
      <c r="CK60" s="136">
        <f t="shared" ca="1" si="121"/>
        <v>0</v>
      </c>
      <c r="CL60" s="137">
        <f t="shared" ca="1" si="122"/>
        <v>0</v>
      </c>
      <c r="CM60" s="136">
        <f t="shared" ca="1" si="123"/>
        <v>0</v>
      </c>
      <c r="CN60" s="110">
        <f t="shared" ca="1" si="42"/>
        <v>0</v>
      </c>
      <c r="CO60" s="110">
        <f t="shared" ca="1" si="124"/>
        <v>0</v>
      </c>
      <c r="CP60" s="110">
        <f t="shared" ca="1" si="125"/>
        <v>0</v>
      </c>
      <c r="CQ60" s="198">
        <f t="shared" ca="1" si="126"/>
        <v>0</v>
      </c>
      <c r="CR60" s="199">
        <f t="shared" ca="1" si="127"/>
        <v>0</v>
      </c>
      <c r="CS60" s="215">
        <f t="shared" ca="1" si="48"/>
        <v>31</v>
      </c>
      <c r="CT60" s="216">
        <f t="shared" ca="1" si="43"/>
        <v>0</v>
      </c>
      <c r="CU60" s="217">
        <f ca="1">INDEX(INDIRECT(CU$1),MATCH($E60,INDIRECT($BQ$2))) + (CS60*30)/[1]PATRÓN!$N$4 - CT60</f>
        <v>5.095890410958904</v>
      </c>
      <c r="CV60" s="217">
        <f ca="1">(CS60*6)/PATRÓN!$N$4</f>
        <v>0.50958904109589043</v>
      </c>
      <c r="CW60" s="216">
        <f t="shared" ca="1" si="44"/>
        <v>0</v>
      </c>
      <c r="CX60" s="219">
        <f t="shared" ca="1" si="45"/>
        <v>0</v>
      </c>
      <c r="CY60" s="230">
        <f t="shared" ca="1" si="46"/>
        <v>0</v>
      </c>
      <c r="CZ60" s="227">
        <f ca="1">(PATRÓN!$A$5*(CS60-CT60))/(PATRÓN!$N$4-30)*AM60</f>
        <v>151.99253731343285</v>
      </c>
      <c r="DA60" s="211">
        <f t="shared" ca="1" si="128"/>
        <v>-151.99253731343285</v>
      </c>
      <c r="DB60" s="211">
        <f t="shared" ca="1" si="47"/>
        <v>303.9850746268657</v>
      </c>
      <c r="DC60" s="212">
        <f t="shared" ca="1" si="129"/>
        <v>-303.9850746268657</v>
      </c>
    </row>
    <row r="61" spans="1:137" s="57" customFormat="1" ht="16" hidden="1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t="shared" ref="G61:O64" ca="1" si="136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ca="1" si="136"/>
        <v>0</v>
      </c>
      <c r="I61" s="146">
        <f t="shared" ca="1" si="136"/>
        <v>0</v>
      </c>
      <c r="J61" s="146">
        <f t="shared" ca="1" si="136"/>
        <v>0</v>
      </c>
      <c r="K61" s="146">
        <f t="shared" ca="1" si="136"/>
        <v>0</v>
      </c>
      <c r="L61" s="146">
        <f t="shared" ca="1" si="136"/>
        <v>0</v>
      </c>
      <c r="M61" s="146">
        <f t="shared" ca="1" si="136"/>
        <v>0</v>
      </c>
      <c r="N61" s="146">
        <f t="shared" ca="1" si="136"/>
        <v>0</v>
      </c>
      <c r="O61" s="146">
        <f t="shared" ca="1" si="136"/>
        <v>0</v>
      </c>
      <c r="P61" s="146">
        <f t="shared" ref="P61:Y64" ca="1" si="137">COUNTIF(P$7:P$71,$E61) +  COUNTIF(P$7:P$71,CONCATENATE("*;",TEXT(CELL("contenido",$E61),"00"))) +  COUNTIF(P$7:P$71,CONCATENATE("*;",TEXT(CELL("contenido",$E61),"00"),";*")) +  COUNTIF(P$7:P$71,CONCATENATE(TEXT(CELL("contenido",$E61),"00"),";*"))</f>
        <v>0</v>
      </c>
      <c r="Q61" s="146">
        <f t="shared" ca="1" si="137"/>
        <v>0</v>
      </c>
      <c r="R61" s="146">
        <f t="shared" ca="1" si="137"/>
        <v>0</v>
      </c>
      <c r="S61" s="146">
        <f ca="1">COUNTIF(S$7:S$71,$E61) +  COUNTIF(S$7:S$71,CONCATENATE("*;",TEXT(CELL("contenido",$E61),"00"))) +  COUNTIF(S$7:S$71,CONCATENATE("*;",TEXT(CELL("contenido",$E61),"00"),";*")) +  COUNTIF(S$7:S$71,CONCATENATE(TEXT(CELL("contenido",$E61),"00"),";*"))</f>
        <v>0</v>
      </c>
      <c r="T61" s="146">
        <f t="shared" ca="1" si="137"/>
        <v>0</v>
      </c>
      <c r="U61" s="146">
        <f t="shared" ca="1" si="137"/>
        <v>0</v>
      </c>
      <c r="V61" s="146">
        <f t="shared" ca="1" si="137"/>
        <v>0</v>
      </c>
      <c r="W61" s="146">
        <f t="shared" ca="1" si="137"/>
        <v>0</v>
      </c>
      <c r="X61" s="146">
        <f t="shared" ca="1" si="137"/>
        <v>0</v>
      </c>
      <c r="Y61" s="146">
        <f t="shared" ca="1" si="137"/>
        <v>0</v>
      </c>
      <c r="Z61" s="146">
        <f t="shared" ref="Z61:AK64" ca="1" si="138">COUNTIF(Z$7:Z$71,$E61) +  COUNTIF(Z$7:Z$71,CONCATENATE("*;",TEXT(CELL("contenido",$E61),"00"))) +  COUNTIF(Z$7:Z$71,CONCATENATE("*;",TEXT(CELL("contenido",$E61),"00"),";*")) +  COUNTIF(Z$7:Z$71,CONCATENATE(TEXT(CELL("contenido",$E61),"00"),";*"))</f>
        <v>0</v>
      </c>
      <c r="AA61" s="146">
        <f t="shared" ca="1" si="138"/>
        <v>0</v>
      </c>
      <c r="AB61" s="146">
        <f t="shared" ca="1" si="138"/>
        <v>0</v>
      </c>
      <c r="AC61" s="146">
        <f t="shared" ca="1" si="138"/>
        <v>0</v>
      </c>
      <c r="AD61" s="146">
        <f t="shared" ca="1" si="138"/>
        <v>0</v>
      </c>
      <c r="AE61" s="146">
        <f t="shared" ca="1" si="138"/>
        <v>0</v>
      </c>
      <c r="AF61" s="146">
        <f t="shared" ca="1" si="138"/>
        <v>0</v>
      </c>
      <c r="AG61" s="146">
        <f t="shared" ca="1" si="138"/>
        <v>0</v>
      </c>
      <c r="AH61" s="146">
        <f t="shared" ca="1" si="138"/>
        <v>0</v>
      </c>
      <c r="AI61" s="146">
        <f t="shared" ca="1" si="138"/>
        <v>0</v>
      </c>
      <c r="AJ61" s="146">
        <f t="shared" ca="1" si="138"/>
        <v>0</v>
      </c>
      <c r="AK61" s="146">
        <f t="shared" ca="1" si="138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ca="1" si="136"/>
        <v>0</v>
      </c>
      <c r="H62" s="146">
        <f t="shared" ca="1" si="136"/>
        <v>0</v>
      </c>
      <c r="I62" s="146">
        <f t="shared" ca="1" si="136"/>
        <v>0</v>
      </c>
      <c r="J62" s="146">
        <f t="shared" ca="1" si="136"/>
        <v>0</v>
      </c>
      <c r="K62" s="146">
        <f t="shared" ca="1" si="136"/>
        <v>0</v>
      </c>
      <c r="L62" s="146">
        <f t="shared" ca="1" si="136"/>
        <v>0</v>
      </c>
      <c r="M62" s="146">
        <f t="shared" ca="1" si="136"/>
        <v>0</v>
      </c>
      <c r="N62" s="146">
        <f t="shared" ca="1" si="136"/>
        <v>0</v>
      </c>
      <c r="O62" s="146">
        <f t="shared" ca="1" si="136"/>
        <v>0</v>
      </c>
      <c r="P62" s="146">
        <f t="shared" ca="1" si="137"/>
        <v>0</v>
      </c>
      <c r="Q62" s="146">
        <f t="shared" ca="1" si="137"/>
        <v>0</v>
      </c>
      <c r="R62" s="146">
        <f t="shared" ca="1" si="137"/>
        <v>0</v>
      </c>
      <c r="S62" s="146">
        <f ca="1">COUNTIF(S$7:S$71,$E62) +  COUNTIF(S$7:S$71,CONCATENATE("*;",TEXT(CELL("contenido",$E62),"00"))) +  COUNTIF(S$7:S$71,CONCATENATE("*;",TEXT(CELL("contenido",$E62),"00"),";*")) +  COUNTIF(S$7:S$71,CONCATENATE(TEXT(CELL("contenido",$E62),"00"),";*"))</f>
        <v>0</v>
      </c>
      <c r="T62" s="146">
        <f t="shared" ca="1" si="137"/>
        <v>0</v>
      </c>
      <c r="U62" s="146">
        <f t="shared" ca="1" si="137"/>
        <v>0</v>
      </c>
      <c r="V62" s="146">
        <f t="shared" ca="1" si="137"/>
        <v>0</v>
      </c>
      <c r="W62" s="146">
        <f t="shared" ca="1" si="137"/>
        <v>0</v>
      </c>
      <c r="X62" s="146">
        <f t="shared" ca="1" si="137"/>
        <v>0</v>
      </c>
      <c r="Y62" s="146">
        <f t="shared" ca="1" si="137"/>
        <v>0</v>
      </c>
      <c r="Z62" s="146">
        <f t="shared" ca="1" si="138"/>
        <v>0</v>
      </c>
      <c r="AA62" s="146">
        <f t="shared" ca="1" si="138"/>
        <v>0</v>
      </c>
      <c r="AB62" s="146">
        <f t="shared" ca="1" si="138"/>
        <v>0</v>
      </c>
      <c r="AC62" s="146">
        <f t="shared" ca="1" si="138"/>
        <v>0</v>
      </c>
      <c r="AD62" s="146">
        <f t="shared" ca="1" si="138"/>
        <v>0</v>
      </c>
      <c r="AE62" s="146">
        <f t="shared" ca="1" si="138"/>
        <v>0</v>
      </c>
      <c r="AF62" s="146">
        <f t="shared" ca="1" si="138"/>
        <v>0</v>
      </c>
      <c r="AG62" s="146">
        <f t="shared" ca="1" si="138"/>
        <v>0</v>
      </c>
      <c r="AH62" s="146">
        <f t="shared" ca="1" si="138"/>
        <v>0</v>
      </c>
      <c r="AI62" s="146">
        <f t="shared" ca="1" si="138"/>
        <v>0</v>
      </c>
      <c r="AJ62" s="146">
        <f t="shared" ca="1" si="138"/>
        <v>0</v>
      </c>
      <c r="AK62" s="146">
        <f t="shared" ca="1" si="138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136"/>
        <v>0</v>
      </c>
      <c r="H63" s="146">
        <f t="shared" ca="1" si="136"/>
        <v>0</v>
      </c>
      <c r="I63" s="146">
        <f t="shared" ca="1" si="136"/>
        <v>0</v>
      </c>
      <c r="J63" s="146">
        <f t="shared" ca="1" si="136"/>
        <v>0</v>
      </c>
      <c r="K63" s="146">
        <f t="shared" ca="1" si="136"/>
        <v>0</v>
      </c>
      <c r="L63" s="146">
        <f t="shared" ca="1" si="136"/>
        <v>0</v>
      </c>
      <c r="M63" s="146">
        <f t="shared" ca="1" si="136"/>
        <v>0</v>
      </c>
      <c r="N63" s="146">
        <f t="shared" ca="1" si="136"/>
        <v>0</v>
      </c>
      <c r="O63" s="146">
        <f t="shared" ca="1" si="136"/>
        <v>0</v>
      </c>
      <c r="P63" s="146">
        <f t="shared" ca="1" si="137"/>
        <v>0</v>
      </c>
      <c r="Q63" s="146">
        <f t="shared" ca="1" si="137"/>
        <v>0</v>
      </c>
      <c r="R63" s="146">
        <f t="shared" ca="1" si="137"/>
        <v>0</v>
      </c>
      <c r="S63" s="146">
        <f ca="1">COUNTIF(S$7:S$71,$E63) +  COUNTIF(S$7:S$71,CONCATENATE("*;",TEXT(CELL("contenido",$E63),"00"))) +  COUNTIF(S$7:S$71,CONCATENATE("*;",TEXT(CELL("contenido",$E63),"00"),";*")) +  COUNTIF(S$7:S$71,CONCATENATE(TEXT(CELL("contenido",$E63),"00"),";*"))</f>
        <v>0</v>
      </c>
      <c r="T63" s="146">
        <f t="shared" ca="1" si="137"/>
        <v>0</v>
      </c>
      <c r="U63" s="146">
        <f t="shared" ca="1" si="137"/>
        <v>0</v>
      </c>
      <c r="V63" s="146">
        <f t="shared" ca="1" si="137"/>
        <v>0</v>
      </c>
      <c r="W63" s="146">
        <f t="shared" ca="1" si="137"/>
        <v>0</v>
      </c>
      <c r="X63" s="146">
        <f t="shared" ca="1" si="137"/>
        <v>0</v>
      </c>
      <c r="Y63" s="146">
        <f t="shared" ca="1" si="137"/>
        <v>0</v>
      </c>
      <c r="Z63" s="146">
        <f t="shared" ca="1" si="138"/>
        <v>0</v>
      </c>
      <c r="AA63" s="146">
        <f t="shared" ca="1" si="138"/>
        <v>0</v>
      </c>
      <c r="AB63" s="146">
        <f t="shared" ca="1" si="138"/>
        <v>0</v>
      </c>
      <c r="AC63" s="146">
        <f t="shared" ca="1" si="138"/>
        <v>0</v>
      </c>
      <c r="AD63" s="146">
        <f t="shared" ca="1" si="138"/>
        <v>0</v>
      </c>
      <c r="AE63" s="146">
        <f t="shared" ca="1" si="138"/>
        <v>0</v>
      </c>
      <c r="AF63" s="146">
        <f t="shared" ca="1" si="138"/>
        <v>0</v>
      </c>
      <c r="AG63" s="146">
        <f t="shared" ca="1" si="138"/>
        <v>0</v>
      </c>
      <c r="AH63" s="146">
        <f t="shared" ca="1" si="138"/>
        <v>0</v>
      </c>
      <c r="AI63" s="146">
        <f t="shared" ca="1" si="138"/>
        <v>0</v>
      </c>
      <c r="AJ63" s="146">
        <f t="shared" ca="1" si="138"/>
        <v>0</v>
      </c>
      <c r="AK63" s="146">
        <f t="shared" ca="1" si="138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hidden="1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136"/>
        <v>0</v>
      </c>
      <c r="H64" s="146">
        <f t="shared" ca="1" si="136"/>
        <v>0</v>
      </c>
      <c r="I64" s="146">
        <f t="shared" ca="1" si="136"/>
        <v>0</v>
      </c>
      <c r="J64" s="146">
        <f t="shared" ca="1" si="136"/>
        <v>0</v>
      </c>
      <c r="K64" s="146">
        <f t="shared" ca="1" si="136"/>
        <v>0</v>
      </c>
      <c r="L64" s="146">
        <f t="shared" ca="1" si="136"/>
        <v>0</v>
      </c>
      <c r="M64" s="146">
        <f t="shared" ca="1" si="136"/>
        <v>0</v>
      </c>
      <c r="N64" s="146">
        <f t="shared" ca="1" si="136"/>
        <v>0</v>
      </c>
      <c r="O64" s="146">
        <f t="shared" ca="1" si="136"/>
        <v>0</v>
      </c>
      <c r="P64" s="146">
        <f t="shared" ca="1" si="137"/>
        <v>0</v>
      </c>
      <c r="Q64" s="146">
        <f t="shared" ca="1" si="137"/>
        <v>0</v>
      </c>
      <c r="R64" s="146">
        <f t="shared" ca="1" si="137"/>
        <v>0</v>
      </c>
      <c r="S64" s="146">
        <f ca="1">COUNTIF(S$7:S$71,$E64) +  COUNTIF(S$7:S$71,CONCATENATE("*;",TEXT(CELL("contenido",$E64),"00"))) +  COUNTIF(S$7:S$71,CONCATENATE("*;",TEXT(CELL("contenido",$E64),"00"),";*")) +  COUNTIF(S$7:S$71,CONCATENATE(TEXT(CELL("contenido",$E64),"00"),";*"))</f>
        <v>0</v>
      </c>
      <c r="T64" s="146">
        <f t="shared" ca="1" si="137"/>
        <v>0</v>
      </c>
      <c r="U64" s="146">
        <f t="shared" ca="1" si="137"/>
        <v>0</v>
      </c>
      <c r="V64" s="146">
        <f t="shared" ca="1" si="137"/>
        <v>0</v>
      </c>
      <c r="W64" s="146">
        <f t="shared" ca="1" si="137"/>
        <v>0</v>
      </c>
      <c r="X64" s="146">
        <f t="shared" ca="1" si="137"/>
        <v>0</v>
      </c>
      <c r="Y64" s="146">
        <f t="shared" ca="1" si="137"/>
        <v>0</v>
      </c>
      <c r="Z64" s="146">
        <f t="shared" ca="1" si="138"/>
        <v>0</v>
      </c>
      <c r="AA64" s="146">
        <f t="shared" ca="1" si="138"/>
        <v>0</v>
      </c>
      <c r="AB64" s="146">
        <f t="shared" ca="1" si="138"/>
        <v>0</v>
      </c>
      <c r="AC64" s="146">
        <f t="shared" ca="1" si="138"/>
        <v>0</v>
      </c>
      <c r="AD64" s="146">
        <f t="shared" ca="1" si="138"/>
        <v>0</v>
      </c>
      <c r="AE64" s="146">
        <f t="shared" ca="1" si="138"/>
        <v>0</v>
      </c>
      <c r="AF64" s="146">
        <f t="shared" ca="1" si="138"/>
        <v>0</v>
      </c>
      <c r="AG64" s="146">
        <f t="shared" ca="1" si="138"/>
        <v>0</v>
      </c>
      <c r="AH64" s="146">
        <f t="shared" ca="1" si="138"/>
        <v>0</v>
      </c>
      <c r="AI64" s="146">
        <f t="shared" ca="1" si="138"/>
        <v>0</v>
      </c>
      <c r="AJ64" s="146">
        <f t="shared" ca="1" si="138"/>
        <v>0</v>
      </c>
      <c r="AK64" s="146">
        <f t="shared" ca="1" si="138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t="shared" ref="G65" ca="1" si="139">COUNTIF(G7:G60,"*m*")-COUNTIF(G7:G60,"*BM*")*1</f>
        <v>8</v>
      </c>
      <c r="H65" s="267">
        <f t="shared" ref="H65:AK65" ca="1" si="140">COUNTIF(H7:H60,"*m*")-COUNTIF(H7:H60,"*BM*")*1</f>
        <v>7</v>
      </c>
      <c r="I65" s="267">
        <f t="shared" ca="1" si="140"/>
        <v>7</v>
      </c>
      <c r="J65" s="267">
        <f t="shared" ca="1" si="140"/>
        <v>7</v>
      </c>
      <c r="K65" s="267">
        <f t="shared" ca="1" si="140"/>
        <v>9</v>
      </c>
      <c r="L65" s="267">
        <f t="shared" ca="1" si="140"/>
        <v>10</v>
      </c>
      <c r="M65" s="267">
        <f t="shared" ca="1" si="140"/>
        <v>12</v>
      </c>
      <c r="N65" s="267">
        <f t="shared" ca="1" si="140"/>
        <v>10</v>
      </c>
      <c r="O65" s="267">
        <f t="shared" ca="1" si="140"/>
        <v>9</v>
      </c>
      <c r="P65" s="267">
        <f t="shared" ca="1" si="140"/>
        <v>8</v>
      </c>
      <c r="Q65" s="267">
        <f t="shared" ca="1" si="140"/>
        <v>8</v>
      </c>
      <c r="R65" s="267">
        <f t="shared" ca="1" si="140"/>
        <v>8</v>
      </c>
      <c r="S65" s="267">
        <f t="shared" ca="1" si="140"/>
        <v>9</v>
      </c>
      <c r="T65" s="267">
        <f t="shared" ca="1" si="140"/>
        <v>10</v>
      </c>
      <c r="U65" s="267">
        <f t="shared" ca="1" si="140"/>
        <v>10</v>
      </c>
      <c r="V65" s="267">
        <f t="shared" ca="1" si="140"/>
        <v>10</v>
      </c>
      <c r="W65" s="267">
        <f t="shared" ca="1" si="140"/>
        <v>7</v>
      </c>
      <c r="X65" s="267">
        <f t="shared" ca="1" si="140"/>
        <v>7</v>
      </c>
      <c r="Y65" s="267">
        <f t="shared" ca="1" si="140"/>
        <v>8</v>
      </c>
      <c r="Z65" s="267">
        <f t="shared" ca="1" si="140"/>
        <v>9</v>
      </c>
      <c r="AA65" s="267">
        <f t="shared" ca="1" si="140"/>
        <v>10</v>
      </c>
      <c r="AB65" s="267">
        <f t="shared" ca="1" si="140"/>
        <v>10</v>
      </c>
      <c r="AC65" s="267">
        <f t="shared" ca="1" si="140"/>
        <v>9</v>
      </c>
      <c r="AD65" s="267">
        <f t="shared" ca="1" si="140"/>
        <v>8</v>
      </c>
      <c r="AE65" s="267">
        <f t="shared" ca="1" si="140"/>
        <v>8</v>
      </c>
      <c r="AF65" s="267">
        <f t="shared" ca="1" si="140"/>
        <v>7</v>
      </c>
      <c r="AG65" s="267">
        <f t="shared" ca="1" si="140"/>
        <v>9</v>
      </c>
      <c r="AH65" s="267">
        <f t="shared" ca="1" si="140"/>
        <v>10</v>
      </c>
      <c r="AI65" s="267">
        <f t="shared" ca="1" si="140"/>
        <v>10</v>
      </c>
      <c r="AJ65" s="267">
        <f t="shared" ca="1" si="140"/>
        <v>7</v>
      </c>
      <c r="AK65" s="267">
        <f t="shared" ca="1" si="140"/>
        <v>7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t="shared" ref="G66" ca="1" si="141">COUNTIF(G7:G60,"*t*")-COUNTIF(G7:G60,"*AT*")*1</f>
        <v>7</v>
      </c>
      <c r="H66" s="267">
        <f t="shared" ref="H66:AK66" ca="1" si="142">COUNTIF(H7:H60,"*t*")-COUNTIF(H7:H60,"*AT*")*1</f>
        <v>6</v>
      </c>
      <c r="I66" s="267">
        <f t="shared" ca="1" si="142"/>
        <v>7</v>
      </c>
      <c r="J66" s="267">
        <f t="shared" ca="1" si="142"/>
        <v>7</v>
      </c>
      <c r="K66" s="267">
        <f t="shared" ca="1" si="142"/>
        <v>7</v>
      </c>
      <c r="L66" s="267">
        <f t="shared" ca="1" si="142"/>
        <v>8</v>
      </c>
      <c r="M66" s="267">
        <f t="shared" ca="1" si="142"/>
        <v>6</v>
      </c>
      <c r="N66" s="267">
        <f t="shared" ca="1" si="142"/>
        <v>6</v>
      </c>
      <c r="O66" s="267">
        <f t="shared" ca="1" si="142"/>
        <v>7</v>
      </c>
      <c r="P66" s="267">
        <f t="shared" ca="1" si="142"/>
        <v>5</v>
      </c>
      <c r="Q66" s="267">
        <f t="shared" ca="1" si="142"/>
        <v>5</v>
      </c>
      <c r="R66" s="267">
        <f t="shared" ca="1" si="142"/>
        <v>7</v>
      </c>
      <c r="S66" s="267">
        <f t="shared" ca="1" si="142"/>
        <v>7</v>
      </c>
      <c r="T66" s="267">
        <f t="shared" ca="1" si="142"/>
        <v>8</v>
      </c>
      <c r="U66" s="267">
        <f t="shared" ca="1" si="142"/>
        <v>8</v>
      </c>
      <c r="V66" s="267">
        <f t="shared" ca="1" si="142"/>
        <v>7</v>
      </c>
      <c r="W66" s="267">
        <f t="shared" ca="1" si="142"/>
        <v>6</v>
      </c>
      <c r="X66" s="267">
        <f t="shared" ca="1" si="142"/>
        <v>6</v>
      </c>
      <c r="Y66" s="267">
        <f t="shared" ca="1" si="142"/>
        <v>7</v>
      </c>
      <c r="Z66" s="267">
        <f t="shared" ca="1" si="142"/>
        <v>7</v>
      </c>
      <c r="AA66" s="267">
        <f t="shared" ca="1" si="142"/>
        <v>6</v>
      </c>
      <c r="AB66" s="267">
        <f t="shared" ca="1" si="142"/>
        <v>7</v>
      </c>
      <c r="AC66" s="267">
        <f t="shared" ca="1" si="142"/>
        <v>6</v>
      </c>
      <c r="AD66" s="267">
        <f t="shared" ca="1" si="142"/>
        <v>6</v>
      </c>
      <c r="AE66" s="267">
        <f t="shared" ca="1" si="142"/>
        <v>6</v>
      </c>
      <c r="AF66" s="267">
        <f t="shared" ca="1" si="142"/>
        <v>8</v>
      </c>
      <c r="AG66" s="267">
        <f t="shared" ca="1" si="142"/>
        <v>8</v>
      </c>
      <c r="AH66" s="267">
        <f t="shared" ca="1" si="142"/>
        <v>7</v>
      </c>
      <c r="AI66" s="267">
        <f t="shared" ca="1" si="142"/>
        <v>10</v>
      </c>
      <c r="AJ66" s="267">
        <f t="shared" ca="1" si="142"/>
        <v>6</v>
      </c>
      <c r="AK66" s="267">
        <f t="shared" ca="1" si="142"/>
        <v>4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t="shared" ref="G67" ca="1" si="143">COUNTIF(G7:G60,"*n*")</f>
        <v>5</v>
      </c>
      <c r="H67" s="268">
        <f t="shared" ref="H67:AK67" ca="1" si="144">COUNTIF(H7:H60,"*n*")</f>
        <v>4</v>
      </c>
      <c r="I67" s="268">
        <f t="shared" ca="1" si="144"/>
        <v>4</v>
      </c>
      <c r="J67" s="268">
        <f t="shared" ca="1" si="144"/>
        <v>3</v>
      </c>
      <c r="K67" s="268">
        <f t="shared" ca="1" si="144"/>
        <v>5</v>
      </c>
      <c r="L67" s="268">
        <f t="shared" ca="1" si="144"/>
        <v>5</v>
      </c>
      <c r="M67" s="268">
        <f t="shared" ca="1" si="144"/>
        <v>5</v>
      </c>
      <c r="N67" s="268">
        <f t="shared" ca="1" si="144"/>
        <v>5</v>
      </c>
      <c r="O67" s="268">
        <f t="shared" ca="1" si="144"/>
        <v>5</v>
      </c>
      <c r="P67" s="268">
        <f t="shared" ca="1" si="144"/>
        <v>5</v>
      </c>
      <c r="Q67" s="268">
        <f t="shared" ca="1" si="144"/>
        <v>6</v>
      </c>
      <c r="R67" s="268">
        <f t="shared" ca="1" si="144"/>
        <v>5</v>
      </c>
      <c r="S67" s="268">
        <f ca="1">COUNTIF(S7:S60,"*n*")</f>
        <v>5</v>
      </c>
      <c r="T67" s="268">
        <f t="shared" ca="1" si="144"/>
        <v>3</v>
      </c>
      <c r="U67" s="268">
        <f t="shared" ca="1" si="144"/>
        <v>3</v>
      </c>
      <c r="V67" s="268">
        <f t="shared" ca="1" si="144"/>
        <v>4</v>
      </c>
      <c r="W67" s="268">
        <f t="shared" ca="1" si="144"/>
        <v>4</v>
      </c>
      <c r="X67" s="268">
        <f t="shared" ca="1" si="144"/>
        <v>5</v>
      </c>
      <c r="Y67" s="268">
        <f t="shared" ca="1" si="144"/>
        <v>6</v>
      </c>
      <c r="Z67" s="268">
        <f t="shared" ca="1" si="144"/>
        <v>5</v>
      </c>
      <c r="AA67" s="268">
        <f t="shared" ca="1" si="144"/>
        <v>4</v>
      </c>
      <c r="AB67" s="268">
        <f t="shared" ca="1" si="144"/>
        <v>3</v>
      </c>
      <c r="AC67" s="268">
        <f t="shared" ca="1" si="144"/>
        <v>3</v>
      </c>
      <c r="AD67" s="268">
        <f t="shared" ca="1" si="144"/>
        <v>4</v>
      </c>
      <c r="AE67" s="268">
        <f t="shared" ca="1" si="144"/>
        <v>5</v>
      </c>
      <c r="AF67" s="268">
        <f t="shared" ca="1" si="144"/>
        <v>5</v>
      </c>
      <c r="AG67" s="268">
        <f t="shared" ca="1" si="144"/>
        <v>5</v>
      </c>
      <c r="AH67" s="268">
        <f t="shared" ca="1" si="144"/>
        <v>5</v>
      </c>
      <c r="AI67" s="268">
        <f t="shared" ca="1" si="144"/>
        <v>5</v>
      </c>
      <c r="AJ67" s="268">
        <f t="shared" ca="1" si="144"/>
        <v>4</v>
      </c>
      <c r="AK67" s="268">
        <f t="shared" ca="1" si="144"/>
        <v>5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ref="G68:O68" ca="1" si="145">COUNTIF(G$7:G$60,$E68) +  COUNTIF(G$7:G$60,CONCATENATE("*;",TEXT(CELL("contenido",$E68),"00"))) +  COUNTIF(G$7:G$60,CONCATENATE("*;",TEXT(CELL("contenido",$E68),"00"),";*")) +  COUNTIF(G$7:G$60,CONCATENATE(TEXT(CELL("contenido",$E68),"00"),";*"))</f>
        <v>0</v>
      </c>
      <c r="H68" s="146">
        <f t="shared" ca="1" si="145"/>
        <v>0</v>
      </c>
      <c r="I68" s="146">
        <f t="shared" ca="1" si="145"/>
        <v>0</v>
      </c>
      <c r="J68" s="146">
        <f t="shared" ca="1" si="145"/>
        <v>0</v>
      </c>
      <c r="K68" s="146">
        <f t="shared" ca="1" si="145"/>
        <v>0</v>
      </c>
      <c r="L68" s="146">
        <f t="shared" ca="1" si="145"/>
        <v>0</v>
      </c>
      <c r="M68" s="146">
        <f t="shared" ca="1" si="145"/>
        <v>0</v>
      </c>
      <c r="N68" s="146">
        <f t="shared" ca="1" si="145"/>
        <v>0</v>
      </c>
      <c r="O68" s="146">
        <f t="shared" ca="1" si="145"/>
        <v>0</v>
      </c>
      <c r="P68" s="146">
        <f t="shared" ref="P68:AK68" ca="1" si="146">COUNTIF(P$7:P$71,$E68) +  COUNTIF(P$7:P$71,CONCATENATE("*;",TEXT(CELL("contenido",$E68),"00"))) +  COUNTIF(P$7:P$71,CONCATENATE("*;",TEXT(CELL("contenido",$E68),"00"),";*")) +  COUNTIF(P$7:P$71,CONCATENATE(TEXT(CELL("contenido",$E68),"00"),";*"))</f>
        <v>0</v>
      </c>
      <c r="Q68" s="146">
        <f t="shared" ca="1" si="146"/>
        <v>0</v>
      </c>
      <c r="R68" s="146">
        <f t="shared" ca="1" si="146"/>
        <v>0</v>
      </c>
      <c r="S68" s="146">
        <f ca="1">COUNTIF(S$7:S$71,$E68) +  COUNTIF(S$7:S$71,CONCATENATE("*;",TEXT(CELL("contenido",$E68),"00"))) +  COUNTIF(S$7:S$71,CONCATENATE("*;",TEXT(CELL("contenido",$E68),"00"),";*")) +  COUNTIF(S$7:S$71,CONCATENATE(TEXT(CELL("contenido",$E68),"00"),";*"))</f>
        <v>0</v>
      </c>
      <c r="T68" s="146">
        <f t="shared" ca="1" si="146"/>
        <v>0</v>
      </c>
      <c r="U68" s="146">
        <f t="shared" ca="1" si="146"/>
        <v>0</v>
      </c>
      <c r="V68" s="146">
        <f t="shared" ca="1" si="146"/>
        <v>0</v>
      </c>
      <c r="W68" s="146">
        <f t="shared" ca="1" si="146"/>
        <v>0</v>
      </c>
      <c r="X68" s="146">
        <f t="shared" ca="1" si="146"/>
        <v>0</v>
      </c>
      <c r="Y68" s="146">
        <f t="shared" ca="1" si="146"/>
        <v>0</v>
      </c>
      <c r="Z68" s="146">
        <f t="shared" ca="1" si="146"/>
        <v>0</v>
      </c>
      <c r="AA68" s="146">
        <f t="shared" ca="1" si="146"/>
        <v>0</v>
      </c>
      <c r="AB68" s="146">
        <f t="shared" ca="1" si="146"/>
        <v>0</v>
      </c>
      <c r="AC68" s="146">
        <f t="shared" ca="1" si="146"/>
        <v>0</v>
      </c>
      <c r="AD68" s="146">
        <f t="shared" ca="1" si="146"/>
        <v>0</v>
      </c>
      <c r="AE68" s="146">
        <f t="shared" ca="1" si="146"/>
        <v>0</v>
      </c>
      <c r="AF68" s="146">
        <f t="shared" ca="1" si="146"/>
        <v>0</v>
      </c>
      <c r="AG68" s="146">
        <f t="shared" ca="1" si="146"/>
        <v>0</v>
      </c>
      <c r="AH68" s="146">
        <f t="shared" ca="1" si="146"/>
        <v>0</v>
      </c>
      <c r="AI68" s="146">
        <f t="shared" ca="1" si="146"/>
        <v>0</v>
      </c>
      <c r="AJ68" s="146">
        <f t="shared" ca="1" si="146"/>
        <v>0</v>
      </c>
      <c r="AK68" s="146">
        <f t="shared" ca="1" si="146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6" thickBot="1" x14ac:dyDescent="0.4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20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P71:AK71 B7:E60 G44:AL60 AL43 G7:AL19 P20:AL20 G21:AL42" name="Rango1"/>
    <protectedRange sqref="G43:L43" name="Rango1_3_1"/>
    <protectedRange sqref="T43:Z43 AH43:AJ43" name="Rango1_3_1_2"/>
    <protectedRange sqref="G20:O20" name="Rango1_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4586" priority="6476" stopIfTrue="1" operator="equal">
      <formula>0</formula>
    </cfRule>
  </conditionalFormatting>
  <conditionalFormatting sqref="G5:AK5">
    <cfRule type="cellIs" dxfId="14585" priority="6402" operator="equal">
      <formula>"S"</formula>
    </cfRule>
    <cfRule type="cellIs" dxfId="14584" priority="6403" operator="equal">
      <formula>"D"</formula>
    </cfRule>
  </conditionalFormatting>
  <conditionalFormatting sqref="G6:AK6">
    <cfRule type="expression" dxfId="14583" priority="6324">
      <formula>G$3</formula>
    </cfRule>
  </conditionalFormatting>
  <conditionalFormatting sqref="G61:AK64 G68:AK68">
    <cfRule type="expression" dxfId="14582" priority="6232">
      <formula>G61&lt;G105</formula>
    </cfRule>
    <cfRule type="expression" dxfId="14581" priority="6233">
      <formula>G61&gt;G97</formula>
    </cfRule>
  </conditionalFormatting>
  <conditionalFormatting sqref="P71:AK71 G44:AK60 G7:AK19 P20:AK20 G21:AK42">
    <cfRule type="containsText" dxfId="14580" priority="6211" operator="containsText" text="21">
      <formula>NOT(ISERROR(SEARCH("21",G7)))</formula>
    </cfRule>
    <cfRule type="cellIs" dxfId="14579" priority="6212" operator="equal">
      <formula>"F"</formula>
    </cfRule>
    <cfRule type="containsText" dxfId="14578" priority="6213" operator="containsText" text="CA">
      <formula>NOT(ISERROR(SEARCH("CA",G7)))</formula>
    </cfRule>
    <cfRule type="cellIs" dxfId="14577" priority="6214" operator="equal">
      <formula>"LD"</formula>
    </cfRule>
    <cfRule type="containsText" dxfId="14576" priority="6215" operator="containsText" text="V">
      <formula>NOT(ISERROR(SEARCH("V",G7)))</formula>
    </cfRule>
    <cfRule type="containsText" dxfId="14575" priority="6216" operator="containsText" text="P">
      <formula>NOT(ISERROR(SEARCH("P",G7)))</formula>
    </cfRule>
    <cfRule type="cellIs" dxfId="14574" priority="6217" operator="equal">
      <formula>"LL"</formula>
    </cfRule>
    <cfRule type="cellIs" dxfId="14573" priority="6218" operator="equal">
      <formula>"AT"</formula>
    </cfRule>
    <cfRule type="containsText" dxfId="14572" priority="6219" operator="containsText" text="B">
      <formula>NOT(ISERROR(SEARCH("B",G7)))</formula>
    </cfRule>
    <cfRule type="cellIs" dxfId="14571" priority="6220" operator="equal">
      <formula>"L"</formula>
    </cfRule>
    <cfRule type="containsText" dxfId="14570" priority="6221" operator="containsText" text="N">
      <formula>NOT(ISERROR(SEARCH("N",G7)))</formula>
    </cfRule>
  </conditionalFormatting>
  <conditionalFormatting sqref="G61:AK64 G68:AK68">
    <cfRule type="expression" dxfId="14569" priority="6198">
      <formula>G61&lt;G105</formula>
    </cfRule>
    <cfRule type="expression" dxfId="14568" priority="6199">
      <formula>G61&gt;G97</formula>
    </cfRule>
  </conditionalFormatting>
  <conditionalFormatting sqref="G44:AK60 G7:AK19 P20:AK20 G21:AK42">
    <cfRule type="containsText" dxfId="14567" priority="6077" operator="containsText" text="21">
      <formula>NOT(ISERROR(SEARCH("21",G7)))</formula>
    </cfRule>
    <cfRule type="cellIs" dxfId="14566" priority="6078" operator="equal">
      <formula>"F"</formula>
    </cfRule>
    <cfRule type="containsText" dxfId="14565" priority="6079" operator="containsText" text="CA">
      <formula>NOT(ISERROR(SEARCH("CA",G7)))</formula>
    </cfRule>
    <cfRule type="cellIs" dxfId="14564" priority="6080" operator="equal">
      <formula>"LD"</formula>
    </cfRule>
    <cfRule type="containsText" dxfId="14563" priority="6081" operator="containsText" text="V">
      <formula>NOT(ISERROR(SEARCH("V",G7)))</formula>
    </cfRule>
    <cfRule type="containsText" dxfId="14562" priority="6082" operator="containsText" text="P">
      <formula>NOT(ISERROR(SEARCH("P",G7)))</formula>
    </cfRule>
    <cfRule type="cellIs" dxfId="14561" priority="6083" operator="equal">
      <formula>"LL"</formula>
    </cfRule>
    <cfRule type="cellIs" dxfId="14560" priority="6084" operator="equal">
      <formula>"AT"</formula>
    </cfRule>
    <cfRule type="containsText" dxfId="14559" priority="6085" operator="containsText" text="B">
      <formula>NOT(ISERROR(SEARCH("B",G7)))</formula>
    </cfRule>
    <cfRule type="cellIs" dxfId="14558" priority="6086" operator="equal">
      <formula>"L"</formula>
    </cfRule>
    <cfRule type="containsText" dxfId="14557" priority="6087" operator="containsText" text="N">
      <formula>NOT(ISERROR(SEARCH("N",G7)))</formula>
    </cfRule>
  </conditionalFormatting>
  <conditionalFormatting sqref="G44:AK60 G7:AK19 P20:AK20 G21:AK42">
    <cfRule type="containsText" dxfId="14556" priority="6066" operator="containsText" text="21">
      <formula>NOT(ISERROR(SEARCH("21",G7)))</formula>
    </cfRule>
    <cfRule type="cellIs" dxfId="14555" priority="6067" operator="equal">
      <formula>"F"</formula>
    </cfRule>
    <cfRule type="containsText" dxfId="14554" priority="6068" operator="containsText" text="CA">
      <formula>NOT(ISERROR(SEARCH("CA",G7)))</formula>
    </cfRule>
    <cfRule type="cellIs" dxfId="14553" priority="6069" operator="equal">
      <formula>"LD"</formula>
    </cfRule>
    <cfRule type="containsText" dxfId="14552" priority="6070" operator="containsText" text="V">
      <formula>NOT(ISERROR(SEARCH("V",G7)))</formula>
    </cfRule>
    <cfRule type="containsText" dxfId="14551" priority="6071" operator="containsText" text="P">
      <formula>NOT(ISERROR(SEARCH("P",G7)))</formula>
    </cfRule>
    <cfRule type="cellIs" dxfId="14550" priority="6072" operator="equal">
      <formula>"LL"</formula>
    </cfRule>
    <cfRule type="cellIs" dxfId="14549" priority="6073" operator="equal">
      <formula>"AT"</formula>
    </cfRule>
    <cfRule type="containsText" dxfId="14548" priority="6074" operator="containsText" text="B">
      <formula>NOT(ISERROR(SEARCH("B",G7)))</formula>
    </cfRule>
    <cfRule type="cellIs" dxfId="14547" priority="6075" operator="equal">
      <formula>"L"</formula>
    </cfRule>
    <cfRule type="containsText" dxfId="14546" priority="6076" operator="containsText" text="N">
      <formula>NOT(ISERROR(SEARCH("N",G7)))</formula>
    </cfRule>
  </conditionalFormatting>
  <conditionalFormatting sqref="G65:AK66">
    <cfRule type="cellIs" dxfId="14545" priority="463" operator="lessThan">
      <formula>7</formula>
    </cfRule>
    <cfRule type="cellIs" dxfId="14544" priority="464" operator="greaterThan">
      <formula>7</formula>
    </cfRule>
  </conditionalFormatting>
  <conditionalFormatting sqref="G67:AK67">
    <cfRule type="cellIs" dxfId="14543" priority="461" operator="lessThan">
      <formula>5</formula>
    </cfRule>
    <cfRule type="cellIs" dxfId="14542" priority="462" operator="greaterThan">
      <formula>5</formula>
    </cfRule>
  </conditionalFormatting>
  <conditionalFormatting sqref="G43:L43">
    <cfRule type="containsText" dxfId="14541" priority="428" operator="containsText" text="21">
      <formula>NOT(ISERROR(SEARCH("21",G43)))</formula>
    </cfRule>
    <cfRule type="cellIs" dxfId="14540" priority="429" operator="equal">
      <formula>"F"</formula>
    </cfRule>
    <cfRule type="containsText" dxfId="14539" priority="430" operator="containsText" text="CA">
      <formula>NOT(ISERROR(SEARCH("CA",G43)))</formula>
    </cfRule>
    <cfRule type="cellIs" dxfId="14538" priority="431" operator="equal">
      <formula>"LD"</formula>
    </cfRule>
    <cfRule type="containsText" dxfId="14537" priority="432" operator="containsText" text="V">
      <formula>NOT(ISERROR(SEARCH("V",G43)))</formula>
    </cfRule>
    <cfRule type="containsText" dxfId="14536" priority="433" operator="containsText" text="P">
      <formula>NOT(ISERROR(SEARCH("P",G43)))</formula>
    </cfRule>
    <cfRule type="cellIs" dxfId="14535" priority="434" operator="equal">
      <formula>"LL"</formula>
    </cfRule>
    <cfRule type="cellIs" dxfId="14534" priority="435" operator="equal">
      <formula>"AT"</formula>
    </cfRule>
    <cfRule type="containsText" dxfId="14533" priority="436" operator="containsText" text="B">
      <formula>NOT(ISERROR(SEARCH("B",G43)))</formula>
    </cfRule>
    <cfRule type="cellIs" dxfId="14532" priority="437" operator="equal">
      <formula>"L"</formula>
    </cfRule>
    <cfRule type="containsText" dxfId="14531" priority="438" operator="containsText" text="N">
      <formula>NOT(ISERROR(SEARCH("N",G43)))</formula>
    </cfRule>
  </conditionalFormatting>
  <conditionalFormatting sqref="M43:S43">
    <cfRule type="containsText" dxfId="14530" priority="417" operator="containsText" text="21">
      <formula>NOT(ISERROR(SEARCH("21",M43)))</formula>
    </cfRule>
    <cfRule type="cellIs" dxfId="14529" priority="418" operator="equal">
      <formula>"F"</formula>
    </cfRule>
    <cfRule type="containsText" dxfId="14528" priority="419" operator="containsText" text="CA">
      <formula>NOT(ISERROR(SEARCH("CA",M43)))</formula>
    </cfRule>
    <cfRule type="cellIs" dxfId="14527" priority="420" operator="equal">
      <formula>"LD"</formula>
    </cfRule>
    <cfRule type="containsText" dxfId="14526" priority="421" operator="containsText" text="V">
      <formula>NOT(ISERROR(SEARCH("V",M43)))</formula>
    </cfRule>
    <cfRule type="containsText" dxfId="14525" priority="422" operator="containsText" text="P">
      <formula>NOT(ISERROR(SEARCH("P",M43)))</formula>
    </cfRule>
    <cfRule type="cellIs" dxfId="14524" priority="423" operator="equal">
      <formula>"LL"</formula>
    </cfRule>
    <cfRule type="cellIs" dxfId="14523" priority="424" operator="equal">
      <formula>"AT"</formula>
    </cfRule>
    <cfRule type="containsText" dxfId="14522" priority="425" operator="containsText" text="B">
      <formula>NOT(ISERROR(SEARCH("B",M43)))</formula>
    </cfRule>
    <cfRule type="cellIs" dxfId="14521" priority="426" operator="equal">
      <formula>"L"</formula>
    </cfRule>
    <cfRule type="containsText" dxfId="14520" priority="427" operator="containsText" text="N">
      <formula>NOT(ISERROR(SEARCH("N",M43)))</formula>
    </cfRule>
  </conditionalFormatting>
  <conditionalFormatting sqref="T43:Z43">
    <cfRule type="containsText" dxfId="14519" priority="406" operator="containsText" text="21">
      <formula>NOT(ISERROR(SEARCH("21",T43)))</formula>
    </cfRule>
    <cfRule type="cellIs" dxfId="14518" priority="407" operator="equal">
      <formula>"F"</formula>
    </cfRule>
    <cfRule type="containsText" dxfId="14517" priority="408" operator="containsText" text="CA">
      <formula>NOT(ISERROR(SEARCH("CA",T43)))</formula>
    </cfRule>
    <cfRule type="cellIs" dxfId="14516" priority="409" operator="equal">
      <formula>"LD"</formula>
    </cfRule>
    <cfRule type="containsText" dxfId="14515" priority="410" operator="containsText" text="V">
      <formula>NOT(ISERROR(SEARCH("V",T43)))</formula>
    </cfRule>
    <cfRule type="containsText" dxfId="14514" priority="411" operator="containsText" text="P">
      <formula>NOT(ISERROR(SEARCH("P",T43)))</formula>
    </cfRule>
    <cfRule type="cellIs" dxfId="14513" priority="412" operator="equal">
      <formula>"LL"</formula>
    </cfRule>
    <cfRule type="cellIs" dxfId="14512" priority="413" operator="equal">
      <formula>"AT"</formula>
    </cfRule>
    <cfRule type="containsText" dxfId="14511" priority="414" operator="containsText" text="B">
      <formula>NOT(ISERROR(SEARCH("B",T43)))</formula>
    </cfRule>
    <cfRule type="cellIs" dxfId="14510" priority="415" operator="equal">
      <formula>"L"</formula>
    </cfRule>
    <cfRule type="containsText" dxfId="14509" priority="416" operator="containsText" text="N">
      <formula>NOT(ISERROR(SEARCH("N",T43)))</formula>
    </cfRule>
  </conditionalFormatting>
  <conditionalFormatting sqref="AA43:AG43">
    <cfRule type="containsText" dxfId="14508" priority="395" operator="containsText" text="21">
      <formula>NOT(ISERROR(SEARCH("21",AA43)))</formula>
    </cfRule>
    <cfRule type="cellIs" dxfId="14507" priority="396" operator="equal">
      <formula>"F"</formula>
    </cfRule>
    <cfRule type="containsText" dxfId="14506" priority="397" operator="containsText" text="CA">
      <formula>NOT(ISERROR(SEARCH("CA",AA43)))</formula>
    </cfRule>
    <cfRule type="cellIs" dxfId="14505" priority="398" operator="equal">
      <formula>"LD"</formula>
    </cfRule>
    <cfRule type="containsText" dxfId="14504" priority="399" operator="containsText" text="V">
      <formula>NOT(ISERROR(SEARCH("V",AA43)))</formula>
    </cfRule>
    <cfRule type="containsText" dxfId="14503" priority="400" operator="containsText" text="P">
      <formula>NOT(ISERROR(SEARCH("P",AA43)))</formula>
    </cfRule>
    <cfRule type="cellIs" dxfId="14502" priority="401" operator="equal">
      <formula>"LL"</formula>
    </cfRule>
    <cfRule type="cellIs" dxfId="14501" priority="402" operator="equal">
      <formula>"AT"</formula>
    </cfRule>
    <cfRule type="containsText" dxfId="14500" priority="403" operator="containsText" text="B">
      <formula>NOT(ISERROR(SEARCH("B",AA43)))</formula>
    </cfRule>
    <cfRule type="cellIs" dxfId="14499" priority="404" operator="equal">
      <formula>"L"</formula>
    </cfRule>
    <cfRule type="containsText" dxfId="14498" priority="405" operator="containsText" text="N">
      <formula>NOT(ISERROR(SEARCH("N",AA43)))</formula>
    </cfRule>
  </conditionalFormatting>
  <conditionalFormatting sqref="AH43:AJ43">
    <cfRule type="containsText" dxfId="14497" priority="384" operator="containsText" text="21">
      <formula>NOT(ISERROR(SEARCH("21",AH43)))</formula>
    </cfRule>
    <cfRule type="cellIs" dxfId="14496" priority="385" operator="equal">
      <formula>"F"</formula>
    </cfRule>
    <cfRule type="containsText" dxfId="14495" priority="386" operator="containsText" text="CA">
      <formula>NOT(ISERROR(SEARCH("CA",AH43)))</formula>
    </cfRule>
    <cfRule type="cellIs" dxfId="14494" priority="387" operator="equal">
      <formula>"LD"</formula>
    </cfRule>
    <cfRule type="containsText" dxfId="14493" priority="388" operator="containsText" text="V">
      <formula>NOT(ISERROR(SEARCH("V",AH43)))</formula>
    </cfRule>
    <cfRule type="containsText" dxfId="14492" priority="389" operator="containsText" text="P">
      <formula>NOT(ISERROR(SEARCH("P",AH43)))</formula>
    </cfRule>
    <cfRule type="cellIs" dxfId="14491" priority="390" operator="equal">
      <formula>"LL"</formula>
    </cfRule>
    <cfRule type="cellIs" dxfId="14490" priority="391" operator="equal">
      <formula>"AT"</formula>
    </cfRule>
    <cfRule type="containsText" dxfId="14489" priority="392" operator="containsText" text="B">
      <formula>NOT(ISERROR(SEARCH("B",AH43)))</formula>
    </cfRule>
    <cfRule type="cellIs" dxfId="14488" priority="393" operator="equal">
      <formula>"L"</formula>
    </cfRule>
    <cfRule type="containsText" dxfId="14487" priority="394" operator="containsText" text="N">
      <formula>NOT(ISERROR(SEARCH("N",AH43)))</formula>
    </cfRule>
  </conditionalFormatting>
  <conditionalFormatting sqref="AK43">
    <cfRule type="containsText" dxfId="14486" priority="373" operator="containsText" text="21">
      <formula>NOT(ISERROR(SEARCH("21",AK43)))</formula>
    </cfRule>
    <cfRule type="cellIs" dxfId="14485" priority="374" operator="equal">
      <formula>"F"</formula>
    </cfRule>
    <cfRule type="containsText" dxfId="14484" priority="375" operator="containsText" text="CA">
      <formula>NOT(ISERROR(SEARCH("CA",AK43)))</formula>
    </cfRule>
    <cfRule type="cellIs" dxfId="14483" priority="376" operator="equal">
      <formula>"LD"</formula>
    </cfRule>
    <cfRule type="containsText" dxfId="14482" priority="377" operator="containsText" text="V">
      <formula>NOT(ISERROR(SEARCH("V",AK43)))</formula>
    </cfRule>
    <cfRule type="containsText" dxfId="14481" priority="378" operator="containsText" text="P">
      <formula>NOT(ISERROR(SEARCH("P",AK43)))</formula>
    </cfRule>
    <cfRule type="cellIs" dxfId="14480" priority="379" operator="equal">
      <formula>"LL"</formula>
    </cfRule>
    <cfRule type="cellIs" dxfId="14479" priority="380" operator="equal">
      <formula>"AT"</formula>
    </cfRule>
    <cfRule type="containsText" dxfId="14478" priority="381" operator="containsText" text="B">
      <formula>NOT(ISERROR(SEARCH("B",AK43)))</formula>
    </cfRule>
    <cfRule type="cellIs" dxfId="14477" priority="382" operator="equal">
      <formula>"L"</formula>
    </cfRule>
    <cfRule type="containsText" dxfId="14476" priority="383" operator="containsText" text="N">
      <formula>NOT(ISERROR(SEARCH("N",AK43)))</formula>
    </cfRule>
  </conditionalFormatting>
  <conditionalFormatting sqref="G20:O20">
    <cfRule type="containsText" dxfId="14475" priority="362" operator="containsText" text="21">
      <formula>NOT(ISERROR(SEARCH("21",G20)))</formula>
    </cfRule>
    <cfRule type="cellIs" dxfId="14474" priority="363" operator="equal">
      <formula>"F"</formula>
    </cfRule>
    <cfRule type="containsText" dxfId="14473" priority="364" operator="containsText" text="CA">
      <formula>NOT(ISERROR(SEARCH("CA",G20)))</formula>
    </cfRule>
    <cfRule type="cellIs" dxfId="14472" priority="365" operator="equal">
      <formula>"LD"</formula>
    </cfRule>
    <cfRule type="containsText" dxfId="14471" priority="366" operator="containsText" text="V">
      <formula>NOT(ISERROR(SEARCH("V",G20)))</formula>
    </cfRule>
    <cfRule type="containsText" dxfId="14470" priority="367" operator="containsText" text="P">
      <formula>NOT(ISERROR(SEARCH("P",G20)))</formula>
    </cfRule>
    <cfRule type="cellIs" dxfId="14469" priority="368" operator="equal">
      <formula>"LL"</formula>
    </cfRule>
    <cfRule type="cellIs" dxfId="14468" priority="369" operator="equal">
      <formula>"AT"</formula>
    </cfRule>
    <cfRule type="containsText" dxfId="14467" priority="370" operator="containsText" text="B">
      <formula>NOT(ISERROR(SEARCH("B",G20)))</formula>
    </cfRule>
    <cfRule type="cellIs" dxfId="14466" priority="371" operator="equal">
      <formula>"L"</formula>
    </cfRule>
    <cfRule type="containsText" dxfId="14465" priority="372" operator="containsText" text="N">
      <formula>NOT(ISERROR(SEARCH("N",G20)))</formula>
    </cfRule>
  </conditionalFormatting>
  <conditionalFormatting sqref="G20:O20">
    <cfRule type="containsText" dxfId="14464" priority="351" operator="containsText" text="21">
      <formula>NOT(ISERROR(SEARCH("21",G20)))</formula>
    </cfRule>
    <cfRule type="cellIs" dxfId="14463" priority="352" operator="equal">
      <formula>"F"</formula>
    </cfRule>
    <cfRule type="containsText" dxfId="14462" priority="353" operator="containsText" text="CA">
      <formula>NOT(ISERROR(SEARCH("CA",G20)))</formula>
    </cfRule>
    <cfRule type="cellIs" dxfId="14461" priority="354" operator="equal">
      <formula>"LD"</formula>
    </cfRule>
    <cfRule type="containsText" dxfId="14460" priority="355" operator="containsText" text="V">
      <formula>NOT(ISERROR(SEARCH("V",G20)))</formula>
    </cfRule>
    <cfRule type="containsText" dxfId="14459" priority="356" operator="containsText" text="P">
      <formula>NOT(ISERROR(SEARCH("P",G20)))</formula>
    </cfRule>
    <cfRule type="cellIs" dxfId="14458" priority="357" operator="equal">
      <formula>"LL"</formula>
    </cfRule>
    <cfRule type="cellIs" dxfId="14457" priority="358" operator="equal">
      <formula>"AT"</formula>
    </cfRule>
    <cfRule type="containsText" dxfId="14456" priority="359" operator="containsText" text="B">
      <formula>NOT(ISERROR(SEARCH("B",G20)))</formula>
    </cfRule>
    <cfRule type="cellIs" dxfId="14455" priority="360" operator="equal">
      <formula>"L"</formula>
    </cfRule>
    <cfRule type="containsText" dxfId="14454" priority="361" operator="containsText" text="N">
      <formula>NOT(ISERROR(SEARCH("N",G20)))</formula>
    </cfRule>
  </conditionalFormatting>
  <conditionalFormatting sqref="F42">
    <cfRule type="cellIs" dxfId="14453" priority="250" stopIfTrue="1" operator="equal">
      <formula>0</formula>
    </cfRule>
  </conditionalFormatting>
  <conditionalFormatting sqref="F42">
    <cfRule type="cellIs" dxfId="14452" priority="249" stopIfTrue="1" operator="equal">
      <formula>0</formula>
    </cfRule>
  </conditionalFormatting>
  <conditionalFormatting sqref="F42">
    <cfRule type="cellIs" dxfId="14451" priority="248" stopIfTrue="1" operator="equal">
      <formula>0</formula>
    </cfRule>
  </conditionalFormatting>
  <conditionalFormatting sqref="F42">
    <cfRule type="cellIs" dxfId="14450" priority="247" stopIfTrue="1" operator="equal">
      <formula>0</formula>
    </cfRule>
  </conditionalFormatting>
  <conditionalFormatting sqref="F42">
    <cfRule type="cellIs" dxfId="14449" priority="246" stopIfTrue="1" operator="equal">
      <formula>0</formula>
    </cfRule>
  </conditionalFormatting>
  <conditionalFormatting sqref="F42">
    <cfRule type="cellIs" dxfId="14448" priority="245" stopIfTrue="1" operator="equal">
      <formula>0</formula>
    </cfRule>
  </conditionalFormatting>
  <conditionalFormatting sqref="F42">
    <cfRule type="cellIs" dxfId="14447" priority="244" stopIfTrue="1" operator="equal">
      <formula>0</formula>
    </cfRule>
  </conditionalFormatting>
  <conditionalFormatting sqref="F42">
    <cfRule type="cellIs" dxfId="14446" priority="243" stopIfTrue="1" operator="equal">
      <formula>0</formula>
    </cfRule>
  </conditionalFormatting>
  <conditionalFormatting sqref="F42">
    <cfRule type="cellIs" dxfId="14445" priority="242" stopIfTrue="1" operator="equal">
      <formula>0</formula>
    </cfRule>
  </conditionalFormatting>
  <conditionalFormatting sqref="F42">
    <cfRule type="cellIs" dxfId="14444" priority="241" stopIfTrue="1" operator="equal">
      <formula>0</formula>
    </cfRule>
  </conditionalFormatting>
  <conditionalFormatting sqref="F42">
    <cfRule type="cellIs" dxfId="14443" priority="240" stopIfTrue="1" operator="equal">
      <formula>0</formula>
    </cfRule>
  </conditionalFormatting>
  <conditionalFormatting sqref="F42">
    <cfRule type="cellIs" dxfId="14442" priority="239" stopIfTrue="1" operator="equal">
      <formula>0</formula>
    </cfRule>
  </conditionalFormatting>
  <conditionalFormatting sqref="F42">
    <cfRule type="cellIs" dxfId="14441" priority="238" stopIfTrue="1" operator="equal">
      <formula>0</formula>
    </cfRule>
  </conditionalFormatting>
  <conditionalFormatting sqref="F42">
    <cfRule type="cellIs" dxfId="14440" priority="237" stopIfTrue="1" operator="equal">
      <formula>0</formula>
    </cfRule>
  </conditionalFormatting>
  <conditionalFormatting sqref="F42">
    <cfRule type="cellIs" dxfId="14439" priority="236" stopIfTrue="1" operator="equal">
      <formula>0</formula>
    </cfRule>
  </conditionalFormatting>
  <conditionalFormatting sqref="F42">
    <cfRule type="cellIs" dxfId="14438" priority="235" stopIfTrue="1" operator="equal">
      <formula>0</formula>
    </cfRule>
  </conditionalFormatting>
  <conditionalFormatting sqref="F42">
    <cfRule type="cellIs" dxfId="14437" priority="234" stopIfTrue="1" operator="equal">
      <formula>0</formula>
    </cfRule>
  </conditionalFormatting>
  <conditionalFormatting sqref="F42">
    <cfRule type="cellIs" dxfId="14436" priority="233" stopIfTrue="1" operator="equal">
      <formula>0</formula>
    </cfRule>
  </conditionalFormatting>
  <conditionalFormatting sqref="F42">
    <cfRule type="cellIs" dxfId="14435" priority="232" stopIfTrue="1" operator="equal">
      <formula>0</formula>
    </cfRule>
  </conditionalFormatting>
  <conditionalFormatting sqref="F42">
    <cfRule type="cellIs" dxfId="14434" priority="231" stopIfTrue="1" operator="equal">
      <formula>0</formula>
    </cfRule>
  </conditionalFormatting>
  <conditionalFormatting sqref="F42">
    <cfRule type="cellIs" dxfId="14433" priority="230" stopIfTrue="1" operator="equal">
      <formula>0</formula>
    </cfRule>
  </conditionalFormatting>
  <conditionalFormatting sqref="F42">
    <cfRule type="cellIs" dxfId="14432" priority="229" stopIfTrue="1" operator="equal">
      <formula>0</formula>
    </cfRule>
  </conditionalFormatting>
  <conditionalFormatting sqref="F42">
    <cfRule type="cellIs" dxfId="14431" priority="228" stopIfTrue="1" operator="equal">
      <formula>0</formula>
    </cfRule>
  </conditionalFormatting>
  <conditionalFormatting sqref="F42">
    <cfRule type="cellIs" dxfId="14430" priority="227" stopIfTrue="1" operator="equal">
      <formula>0</formula>
    </cfRule>
  </conditionalFormatting>
  <conditionalFormatting sqref="F42">
    <cfRule type="cellIs" dxfId="14429" priority="226" operator="equal">
      <formula>"V"</formula>
    </cfRule>
  </conditionalFormatting>
  <conditionalFormatting sqref="F45:F46">
    <cfRule type="cellIs" dxfId="14428" priority="222" stopIfTrue="1" operator="equal">
      <formula>0</formula>
    </cfRule>
  </conditionalFormatting>
  <conditionalFormatting sqref="F45:F46">
    <cfRule type="cellIs" dxfId="14427" priority="221" stopIfTrue="1" operator="equal">
      <formula>0</formula>
    </cfRule>
  </conditionalFormatting>
  <conditionalFormatting sqref="F45:F46">
    <cfRule type="cellIs" dxfId="14426" priority="220" stopIfTrue="1" operator="equal">
      <formula>0</formula>
    </cfRule>
  </conditionalFormatting>
  <conditionalFormatting sqref="F45:F46">
    <cfRule type="cellIs" dxfId="14425" priority="219" stopIfTrue="1" operator="equal">
      <formula>0</formula>
    </cfRule>
  </conditionalFormatting>
  <conditionalFormatting sqref="F45:F46">
    <cfRule type="cellIs" dxfId="14424" priority="218" stopIfTrue="1" operator="equal">
      <formula>0</formula>
    </cfRule>
  </conditionalFormatting>
  <conditionalFormatting sqref="F45:F46">
    <cfRule type="cellIs" dxfId="14423" priority="217" stopIfTrue="1" operator="equal">
      <formula>0</formula>
    </cfRule>
  </conditionalFormatting>
  <conditionalFormatting sqref="F45:F46">
    <cfRule type="cellIs" dxfId="14422" priority="216" stopIfTrue="1" operator="equal">
      <formula>0</formula>
    </cfRule>
  </conditionalFormatting>
  <conditionalFormatting sqref="F45:F46">
    <cfRule type="cellIs" dxfId="14421" priority="215" stopIfTrue="1" operator="equal">
      <formula>0</formula>
    </cfRule>
  </conditionalFormatting>
  <conditionalFormatting sqref="F45:F46">
    <cfRule type="cellIs" dxfId="14420" priority="214" stopIfTrue="1" operator="equal">
      <formula>0</formula>
    </cfRule>
  </conditionalFormatting>
  <conditionalFormatting sqref="F45:F46">
    <cfRule type="cellIs" dxfId="14419" priority="213" stopIfTrue="1" operator="equal">
      <formula>0</formula>
    </cfRule>
  </conditionalFormatting>
  <conditionalFormatting sqref="F45:F46">
    <cfRule type="cellIs" dxfId="14418" priority="212" stopIfTrue="1" operator="equal">
      <formula>0</formula>
    </cfRule>
  </conditionalFormatting>
  <conditionalFormatting sqref="F45:F46">
    <cfRule type="cellIs" dxfId="14417" priority="211" stopIfTrue="1" operator="equal">
      <formula>0</formula>
    </cfRule>
  </conditionalFormatting>
  <conditionalFormatting sqref="F45:F46">
    <cfRule type="cellIs" dxfId="14416" priority="210" stopIfTrue="1" operator="equal">
      <formula>0</formula>
    </cfRule>
  </conditionalFormatting>
  <conditionalFormatting sqref="F45:F46">
    <cfRule type="cellIs" dxfId="14415" priority="209" stopIfTrue="1" operator="equal">
      <formula>0</formula>
    </cfRule>
  </conditionalFormatting>
  <conditionalFormatting sqref="F45:F46">
    <cfRule type="cellIs" dxfId="14414" priority="208" stopIfTrue="1" operator="equal">
      <formula>0</formula>
    </cfRule>
  </conditionalFormatting>
  <conditionalFormatting sqref="F45:F46">
    <cfRule type="cellIs" dxfId="14413" priority="207" stopIfTrue="1" operator="equal">
      <formula>0</formula>
    </cfRule>
  </conditionalFormatting>
  <conditionalFormatting sqref="F45:F46">
    <cfRule type="cellIs" dxfId="14412" priority="206" stopIfTrue="1" operator="equal">
      <formula>0</formula>
    </cfRule>
  </conditionalFormatting>
  <conditionalFormatting sqref="F45:F46">
    <cfRule type="cellIs" dxfId="14411" priority="205" stopIfTrue="1" operator="equal">
      <formula>0</formula>
    </cfRule>
  </conditionalFormatting>
  <conditionalFormatting sqref="F45:F46">
    <cfRule type="cellIs" dxfId="14410" priority="204" stopIfTrue="1" operator="equal">
      <formula>0</formula>
    </cfRule>
  </conditionalFormatting>
  <conditionalFormatting sqref="F45:F46">
    <cfRule type="cellIs" dxfId="14409" priority="203" stopIfTrue="1" operator="equal">
      <formula>0</formula>
    </cfRule>
  </conditionalFormatting>
  <conditionalFormatting sqref="F45:F46">
    <cfRule type="cellIs" dxfId="14408" priority="202" stopIfTrue="1" operator="equal">
      <formula>0</formula>
    </cfRule>
  </conditionalFormatting>
  <conditionalFormatting sqref="F45:F46">
    <cfRule type="cellIs" dxfId="14407" priority="225" stopIfTrue="1" operator="equal">
      <formula>0</formula>
    </cfRule>
  </conditionalFormatting>
  <conditionalFormatting sqref="F45:F46">
    <cfRule type="cellIs" dxfId="14406" priority="224" stopIfTrue="1" operator="equal">
      <formula>0</formula>
    </cfRule>
  </conditionalFormatting>
  <conditionalFormatting sqref="F45:F46">
    <cfRule type="cellIs" dxfId="14405" priority="223" stopIfTrue="1" operator="equal">
      <formula>0</formula>
    </cfRule>
  </conditionalFormatting>
  <conditionalFormatting sqref="F45:F46">
    <cfRule type="cellIs" dxfId="14404" priority="201" operator="equal">
      <formula>"V"</formula>
    </cfRule>
  </conditionalFormatting>
  <conditionalFormatting sqref="F44">
    <cfRule type="cellIs" dxfId="14403" priority="197" stopIfTrue="1" operator="equal">
      <formula>0</formula>
    </cfRule>
  </conditionalFormatting>
  <conditionalFormatting sqref="F44">
    <cfRule type="cellIs" dxfId="14402" priority="196" stopIfTrue="1" operator="equal">
      <formula>0</formula>
    </cfRule>
  </conditionalFormatting>
  <conditionalFormatting sqref="F44">
    <cfRule type="cellIs" dxfId="14401" priority="195" stopIfTrue="1" operator="equal">
      <formula>0</formula>
    </cfRule>
  </conditionalFormatting>
  <conditionalFormatting sqref="F44">
    <cfRule type="cellIs" dxfId="14400" priority="194" stopIfTrue="1" operator="equal">
      <formula>0</formula>
    </cfRule>
  </conditionalFormatting>
  <conditionalFormatting sqref="F44">
    <cfRule type="cellIs" dxfId="14399" priority="193" stopIfTrue="1" operator="equal">
      <formula>0</formula>
    </cfRule>
  </conditionalFormatting>
  <conditionalFormatting sqref="F44">
    <cfRule type="cellIs" dxfId="14398" priority="192" stopIfTrue="1" operator="equal">
      <formula>0</formula>
    </cfRule>
  </conditionalFormatting>
  <conditionalFormatting sqref="F44">
    <cfRule type="cellIs" dxfId="14397" priority="191" stopIfTrue="1" operator="equal">
      <formula>0</formula>
    </cfRule>
  </conditionalFormatting>
  <conditionalFormatting sqref="F44">
    <cfRule type="cellIs" dxfId="14396" priority="190" stopIfTrue="1" operator="equal">
      <formula>0</formula>
    </cfRule>
  </conditionalFormatting>
  <conditionalFormatting sqref="F44">
    <cfRule type="cellIs" dxfId="14395" priority="189" stopIfTrue="1" operator="equal">
      <formula>0</formula>
    </cfRule>
  </conditionalFormatting>
  <conditionalFormatting sqref="F44">
    <cfRule type="cellIs" dxfId="14394" priority="188" stopIfTrue="1" operator="equal">
      <formula>0</formula>
    </cfRule>
  </conditionalFormatting>
  <conditionalFormatting sqref="F44">
    <cfRule type="cellIs" dxfId="14393" priority="187" stopIfTrue="1" operator="equal">
      <formula>0</formula>
    </cfRule>
  </conditionalFormatting>
  <conditionalFormatting sqref="F44">
    <cfRule type="cellIs" dxfId="14392" priority="186" stopIfTrue="1" operator="equal">
      <formula>0</formula>
    </cfRule>
  </conditionalFormatting>
  <conditionalFormatting sqref="F44">
    <cfRule type="cellIs" dxfId="14391" priority="185" stopIfTrue="1" operator="equal">
      <formula>0</formula>
    </cfRule>
  </conditionalFormatting>
  <conditionalFormatting sqref="F44">
    <cfRule type="cellIs" dxfId="14390" priority="184" stopIfTrue="1" operator="equal">
      <formula>0</formula>
    </cfRule>
  </conditionalFormatting>
  <conditionalFormatting sqref="F44">
    <cfRule type="cellIs" dxfId="14389" priority="183" stopIfTrue="1" operator="equal">
      <formula>0</formula>
    </cfRule>
  </conditionalFormatting>
  <conditionalFormatting sqref="F44">
    <cfRule type="cellIs" dxfId="14388" priority="182" stopIfTrue="1" operator="equal">
      <formula>0</formula>
    </cfRule>
  </conditionalFormatting>
  <conditionalFormatting sqref="F44">
    <cfRule type="cellIs" dxfId="14387" priority="181" stopIfTrue="1" operator="equal">
      <formula>0</formula>
    </cfRule>
  </conditionalFormatting>
  <conditionalFormatting sqref="F44">
    <cfRule type="cellIs" dxfId="14386" priority="180" stopIfTrue="1" operator="equal">
      <formula>0</formula>
    </cfRule>
  </conditionalFormatting>
  <conditionalFormatting sqref="F44">
    <cfRule type="cellIs" dxfId="14385" priority="179" stopIfTrue="1" operator="equal">
      <formula>0</formula>
    </cfRule>
  </conditionalFormatting>
  <conditionalFormatting sqref="F44">
    <cfRule type="cellIs" dxfId="14384" priority="178" stopIfTrue="1" operator="equal">
      <formula>0</formula>
    </cfRule>
  </conditionalFormatting>
  <conditionalFormatting sqref="F44">
    <cfRule type="cellIs" dxfId="14383" priority="177" stopIfTrue="1" operator="equal">
      <formula>0</formula>
    </cfRule>
  </conditionalFormatting>
  <conditionalFormatting sqref="F44">
    <cfRule type="cellIs" dxfId="14382" priority="200" stopIfTrue="1" operator="equal">
      <formula>0</formula>
    </cfRule>
  </conditionalFormatting>
  <conditionalFormatting sqref="F44">
    <cfRule type="cellIs" dxfId="14381" priority="199" stopIfTrue="1" operator="equal">
      <formula>0</formula>
    </cfRule>
  </conditionalFormatting>
  <conditionalFormatting sqref="F44">
    <cfRule type="cellIs" dxfId="14380" priority="198" stopIfTrue="1" operator="equal">
      <formula>0</formula>
    </cfRule>
  </conditionalFormatting>
  <conditionalFormatting sqref="F44">
    <cfRule type="cellIs" dxfId="14379" priority="176" operator="equal">
      <formula>"V"</formula>
    </cfRule>
  </conditionalFormatting>
  <conditionalFormatting sqref="F48:F49">
    <cfRule type="cellIs" dxfId="14378" priority="150" stopIfTrue="1" operator="equal">
      <formula>0</formula>
    </cfRule>
  </conditionalFormatting>
  <conditionalFormatting sqref="F48:F49">
    <cfRule type="cellIs" dxfId="14377" priority="149" stopIfTrue="1" operator="equal">
      <formula>0</formula>
    </cfRule>
  </conditionalFormatting>
  <conditionalFormatting sqref="F48:F49">
    <cfRule type="cellIs" dxfId="14376" priority="148" stopIfTrue="1" operator="equal">
      <formula>0</formula>
    </cfRule>
  </conditionalFormatting>
  <conditionalFormatting sqref="F48:F49">
    <cfRule type="cellIs" dxfId="14375" priority="147" stopIfTrue="1" operator="equal">
      <formula>0</formula>
    </cfRule>
  </conditionalFormatting>
  <conditionalFormatting sqref="F48:F49">
    <cfRule type="cellIs" dxfId="14374" priority="146" stopIfTrue="1" operator="equal">
      <formula>0</formula>
    </cfRule>
  </conditionalFormatting>
  <conditionalFormatting sqref="F48:F49">
    <cfRule type="cellIs" dxfId="14373" priority="145" stopIfTrue="1" operator="equal">
      <formula>0</formula>
    </cfRule>
  </conditionalFormatting>
  <conditionalFormatting sqref="F48:F49">
    <cfRule type="cellIs" dxfId="14372" priority="144" stopIfTrue="1" operator="equal">
      <formula>0</formula>
    </cfRule>
  </conditionalFormatting>
  <conditionalFormatting sqref="F48:F49">
    <cfRule type="cellIs" dxfId="14371" priority="143" stopIfTrue="1" operator="equal">
      <formula>0</formula>
    </cfRule>
  </conditionalFormatting>
  <conditionalFormatting sqref="F48:F49">
    <cfRule type="cellIs" dxfId="14370" priority="142" stopIfTrue="1" operator="equal">
      <formula>0</formula>
    </cfRule>
  </conditionalFormatting>
  <conditionalFormatting sqref="F48:F49">
    <cfRule type="cellIs" dxfId="14369" priority="141" stopIfTrue="1" operator="equal">
      <formula>0</formula>
    </cfRule>
  </conditionalFormatting>
  <conditionalFormatting sqref="F48:F49">
    <cfRule type="cellIs" dxfId="14368" priority="140" stopIfTrue="1" operator="equal">
      <formula>0</formula>
    </cfRule>
  </conditionalFormatting>
  <conditionalFormatting sqref="F48:F49">
    <cfRule type="cellIs" dxfId="14367" priority="139" stopIfTrue="1" operator="equal">
      <formula>0</formula>
    </cfRule>
  </conditionalFormatting>
  <conditionalFormatting sqref="F48:F49">
    <cfRule type="cellIs" dxfId="14366" priority="138" stopIfTrue="1" operator="equal">
      <formula>0</formula>
    </cfRule>
  </conditionalFormatting>
  <conditionalFormatting sqref="F48:F49">
    <cfRule type="cellIs" dxfId="14365" priority="137" stopIfTrue="1" operator="equal">
      <formula>0</formula>
    </cfRule>
  </conditionalFormatting>
  <conditionalFormatting sqref="F48:F49">
    <cfRule type="cellIs" dxfId="14364" priority="136" stopIfTrue="1" operator="equal">
      <formula>0</formula>
    </cfRule>
  </conditionalFormatting>
  <conditionalFormatting sqref="F48:F49">
    <cfRule type="cellIs" dxfId="14363" priority="135" stopIfTrue="1" operator="equal">
      <formula>0</formula>
    </cfRule>
  </conditionalFormatting>
  <conditionalFormatting sqref="F48:F49">
    <cfRule type="cellIs" dxfId="14362" priority="134" stopIfTrue="1" operator="equal">
      <formula>0</formula>
    </cfRule>
  </conditionalFormatting>
  <conditionalFormatting sqref="F48:F49">
    <cfRule type="cellIs" dxfId="14361" priority="133" stopIfTrue="1" operator="equal">
      <formula>0</formula>
    </cfRule>
  </conditionalFormatting>
  <conditionalFormatting sqref="F48:F49">
    <cfRule type="cellIs" dxfId="14360" priority="132" stopIfTrue="1" operator="equal">
      <formula>0</formula>
    </cfRule>
  </conditionalFormatting>
  <conditionalFormatting sqref="F48:F49">
    <cfRule type="cellIs" dxfId="14359" priority="131" stopIfTrue="1" operator="equal">
      <formula>0</formula>
    </cfRule>
  </conditionalFormatting>
  <conditionalFormatting sqref="F48:F49">
    <cfRule type="cellIs" dxfId="14358" priority="130" stopIfTrue="1" operator="equal">
      <formula>0</formula>
    </cfRule>
  </conditionalFormatting>
  <conditionalFormatting sqref="F48:F49">
    <cfRule type="cellIs" dxfId="14357" priority="129" stopIfTrue="1" operator="equal">
      <formula>0</formula>
    </cfRule>
  </conditionalFormatting>
  <conditionalFormatting sqref="F48:F49">
    <cfRule type="cellIs" dxfId="14356" priority="128" stopIfTrue="1" operator="equal">
      <formula>0</formula>
    </cfRule>
  </conditionalFormatting>
  <conditionalFormatting sqref="F48:F49">
    <cfRule type="cellIs" dxfId="14355" priority="127" stopIfTrue="1" operator="equal">
      <formula>0</formula>
    </cfRule>
  </conditionalFormatting>
  <conditionalFormatting sqref="F48:F49">
    <cfRule type="cellIs" dxfId="14354" priority="126" operator="equal">
      <formula>"V"</formula>
    </cfRule>
  </conditionalFormatting>
  <conditionalFormatting sqref="F50">
    <cfRule type="cellIs" dxfId="14353" priority="125" stopIfTrue="1" operator="equal">
      <formula>0</formula>
    </cfRule>
  </conditionalFormatting>
  <conditionalFormatting sqref="F50">
    <cfRule type="cellIs" dxfId="14352" priority="124" stopIfTrue="1" operator="equal">
      <formula>0</formula>
    </cfRule>
  </conditionalFormatting>
  <conditionalFormatting sqref="F50">
    <cfRule type="cellIs" dxfId="14351" priority="123" stopIfTrue="1" operator="equal">
      <formula>0</formula>
    </cfRule>
  </conditionalFormatting>
  <conditionalFormatting sqref="F50">
    <cfRule type="cellIs" dxfId="14350" priority="122" stopIfTrue="1" operator="equal">
      <formula>0</formula>
    </cfRule>
  </conditionalFormatting>
  <conditionalFormatting sqref="F50">
    <cfRule type="cellIs" dxfId="14349" priority="121" stopIfTrue="1" operator="equal">
      <formula>0</formula>
    </cfRule>
  </conditionalFormatting>
  <conditionalFormatting sqref="F50">
    <cfRule type="cellIs" dxfId="14348" priority="120" stopIfTrue="1" operator="equal">
      <formula>0</formula>
    </cfRule>
  </conditionalFormatting>
  <conditionalFormatting sqref="F50">
    <cfRule type="cellIs" dxfId="14347" priority="119" stopIfTrue="1" operator="equal">
      <formula>0</formula>
    </cfRule>
  </conditionalFormatting>
  <conditionalFormatting sqref="F50">
    <cfRule type="cellIs" dxfId="14346" priority="118" stopIfTrue="1" operator="equal">
      <formula>0</formula>
    </cfRule>
  </conditionalFormatting>
  <conditionalFormatting sqref="F50">
    <cfRule type="cellIs" dxfId="14345" priority="117" stopIfTrue="1" operator="equal">
      <formula>0</formula>
    </cfRule>
  </conditionalFormatting>
  <conditionalFormatting sqref="F50">
    <cfRule type="cellIs" dxfId="14344" priority="116" stopIfTrue="1" operator="equal">
      <formula>0</formula>
    </cfRule>
  </conditionalFormatting>
  <conditionalFormatting sqref="F50">
    <cfRule type="cellIs" dxfId="14343" priority="115" stopIfTrue="1" operator="equal">
      <formula>0</formula>
    </cfRule>
  </conditionalFormatting>
  <conditionalFormatting sqref="F50">
    <cfRule type="cellIs" dxfId="14342" priority="114" stopIfTrue="1" operator="equal">
      <formula>0</formula>
    </cfRule>
  </conditionalFormatting>
  <conditionalFormatting sqref="F50">
    <cfRule type="cellIs" dxfId="14341" priority="113" stopIfTrue="1" operator="equal">
      <formula>0</formula>
    </cfRule>
  </conditionalFormatting>
  <conditionalFormatting sqref="F50">
    <cfRule type="cellIs" dxfId="14340" priority="112" stopIfTrue="1" operator="equal">
      <formula>0</formula>
    </cfRule>
  </conditionalFormatting>
  <conditionalFormatting sqref="F50">
    <cfRule type="cellIs" dxfId="14339" priority="111" stopIfTrue="1" operator="equal">
      <formula>0</formula>
    </cfRule>
  </conditionalFormatting>
  <conditionalFormatting sqref="F50">
    <cfRule type="cellIs" dxfId="14338" priority="110" stopIfTrue="1" operator="equal">
      <formula>0</formula>
    </cfRule>
  </conditionalFormatting>
  <conditionalFormatting sqref="F50">
    <cfRule type="cellIs" dxfId="14337" priority="109" stopIfTrue="1" operator="equal">
      <formula>0</formula>
    </cfRule>
  </conditionalFormatting>
  <conditionalFormatting sqref="F50">
    <cfRule type="cellIs" dxfId="14336" priority="108" stopIfTrue="1" operator="equal">
      <formula>0</formula>
    </cfRule>
  </conditionalFormatting>
  <conditionalFormatting sqref="F50">
    <cfRule type="cellIs" dxfId="14335" priority="107" stopIfTrue="1" operator="equal">
      <formula>0</formula>
    </cfRule>
  </conditionalFormatting>
  <conditionalFormatting sqref="F50">
    <cfRule type="cellIs" dxfId="14334" priority="106" stopIfTrue="1" operator="equal">
      <formula>0</formula>
    </cfRule>
  </conditionalFormatting>
  <conditionalFormatting sqref="F50">
    <cfRule type="cellIs" dxfId="14333" priority="105" stopIfTrue="1" operator="equal">
      <formula>0</formula>
    </cfRule>
  </conditionalFormatting>
  <conditionalFormatting sqref="F50">
    <cfRule type="cellIs" dxfId="14332" priority="104" stopIfTrue="1" operator="equal">
      <formula>0</formula>
    </cfRule>
  </conditionalFormatting>
  <conditionalFormatting sqref="F50">
    <cfRule type="cellIs" dxfId="14331" priority="103" stopIfTrue="1" operator="equal">
      <formula>0</formula>
    </cfRule>
  </conditionalFormatting>
  <conditionalFormatting sqref="F50">
    <cfRule type="cellIs" dxfId="14330" priority="102" stopIfTrue="1" operator="equal">
      <formula>0</formula>
    </cfRule>
  </conditionalFormatting>
  <conditionalFormatting sqref="F50">
    <cfRule type="cellIs" dxfId="14329" priority="101" operator="equal">
      <formula>"V"</formula>
    </cfRule>
  </conditionalFormatting>
  <conditionalFormatting sqref="F50">
    <cfRule type="cellIs" dxfId="14328" priority="100" stopIfTrue="1" operator="equal">
      <formula>0</formula>
    </cfRule>
  </conditionalFormatting>
  <conditionalFormatting sqref="F50">
    <cfRule type="cellIs" dxfId="14327" priority="99" stopIfTrue="1" operator="equal">
      <formula>0</formula>
    </cfRule>
  </conditionalFormatting>
  <conditionalFormatting sqref="F50">
    <cfRule type="cellIs" dxfId="14326" priority="98" stopIfTrue="1" operator="equal">
      <formula>0</formula>
    </cfRule>
  </conditionalFormatting>
  <conditionalFormatting sqref="F50">
    <cfRule type="cellIs" dxfId="14325" priority="97" stopIfTrue="1" operator="equal">
      <formula>0</formula>
    </cfRule>
  </conditionalFormatting>
  <conditionalFormatting sqref="F50">
    <cfRule type="cellIs" dxfId="14324" priority="96" stopIfTrue="1" operator="equal">
      <formula>0</formula>
    </cfRule>
  </conditionalFormatting>
  <conditionalFormatting sqref="F50">
    <cfRule type="cellIs" dxfId="14323" priority="95" stopIfTrue="1" operator="equal">
      <formula>0</formula>
    </cfRule>
  </conditionalFormatting>
  <conditionalFormatting sqref="F50">
    <cfRule type="cellIs" dxfId="14322" priority="94" stopIfTrue="1" operator="equal">
      <formula>0</formula>
    </cfRule>
  </conditionalFormatting>
  <conditionalFormatting sqref="F50">
    <cfRule type="cellIs" dxfId="14321" priority="93" stopIfTrue="1" operator="equal">
      <formula>0</formula>
    </cfRule>
  </conditionalFormatting>
  <conditionalFormatting sqref="F50">
    <cfRule type="cellIs" dxfId="14320" priority="92" stopIfTrue="1" operator="equal">
      <formula>0</formula>
    </cfRule>
  </conditionalFormatting>
  <conditionalFormatting sqref="F50">
    <cfRule type="cellIs" dxfId="14319" priority="91" stopIfTrue="1" operator="equal">
      <formula>0</formula>
    </cfRule>
  </conditionalFormatting>
  <conditionalFormatting sqref="F50">
    <cfRule type="cellIs" dxfId="14318" priority="90" stopIfTrue="1" operator="equal">
      <formula>0</formula>
    </cfRule>
  </conditionalFormatting>
  <conditionalFormatting sqref="F50">
    <cfRule type="cellIs" dxfId="14317" priority="89" stopIfTrue="1" operator="equal">
      <formula>0</formula>
    </cfRule>
  </conditionalFormatting>
  <conditionalFormatting sqref="F50">
    <cfRule type="cellIs" dxfId="14316" priority="88" stopIfTrue="1" operator="equal">
      <formula>0</formula>
    </cfRule>
  </conditionalFormatting>
  <conditionalFormatting sqref="F50">
    <cfRule type="cellIs" dxfId="14315" priority="87" stopIfTrue="1" operator="equal">
      <formula>0</formula>
    </cfRule>
  </conditionalFormatting>
  <conditionalFormatting sqref="F50">
    <cfRule type="cellIs" dxfId="14314" priority="86" stopIfTrue="1" operator="equal">
      <formula>0</formula>
    </cfRule>
  </conditionalFormatting>
  <conditionalFormatting sqref="F50">
    <cfRule type="cellIs" dxfId="14313" priority="85" stopIfTrue="1" operator="equal">
      <formula>0</formula>
    </cfRule>
  </conditionalFormatting>
  <conditionalFormatting sqref="F50">
    <cfRule type="cellIs" dxfId="14312" priority="84" stopIfTrue="1" operator="equal">
      <formula>0</formula>
    </cfRule>
  </conditionalFormatting>
  <conditionalFormatting sqref="F50">
    <cfRule type="cellIs" dxfId="14311" priority="83" stopIfTrue="1" operator="equal">
      <formula>0</formula>
    </cfRule>
  </conditionalFormatting>
  <conditionalFormatting sqref="F50">
    <cfRule type="cellIs" dxfId="14310" priority="82" stopIfTrue="1" operator="equal">
      <formula>0</formula>
    </cfRule>
  </conditionalFormatting>
  <conditionalFormatting sqref="F50">
    <cfRule type="cellIs" dxfId="14309" priority="81" stopIfTrue="1" operator="equal">
      <formula>0</formula>
    </cfRule>
  </conditionalFormatting>
  <conditionalFormatting sqref="F50">
    <cfRule type="cellIs" dxfId="14308" priority="80" stopIfTrue="1" operator="equal">
      <formula>0</formula>
    </cfRule>
  </conditionalFormatting>
  <conditionalFormatting sqref="F50">
    <cfRule type="cellIs" dxfId="14307" priority="79" stopIfTrue="1" operator="equal">
      <formula>0</formula>
    </cfRule>
  </conditionalFormatting>
  <conditionalFormatting sqref="F50">
    <cfRule type="cellIs" dxfId="14306" priority="78" stopIfTrue="1" operator="equal">
      <formula>0</formula>
    </cfRule>
  </conditionalFormatting>
  <conditionalFormatting sqref="F50">
    <cfRule type="cellIs" dxfId="14305" priority="77" stopIfTrue="1" operator="equal">
      <formula>0</formula>
    </cfRule>
  </conditionalFormatting>
  <conditionalFormatting sqref="F50">
    <cfRule type="cellIs" dxfId="14304" priority="76" operator="equal">
      <formula>"V"</formula>
    </cfRule>
  </conditionalFormatting>
  <conditionalFormatting sqref="F51">
    <cfRule type="cellIs" dxfId="14303" priority="75" stopIfTrue="1" operator="equal">
      <formula>0</formula>
    </cfRule>
  </conditionalFormatting>
  <conditionalFormatting sqref="F51">
    <cfRule type="cellIs" dxfId="14302" priority="74" stopIfTrue="1" operator="equal">
      <formula>0</formula>
    </cfRule>
  </conditionalFormatting>
  <conditionalFormatting sqref="F51">
    <cfRule type="cellIs" dxfId="14301" priority="73" stopIfTrue="1" operator="equal">
      <formula>0</formula>
    </cfRule>
  </conditionalFormatting>
  <conditionalFormatting sqref="F51">
    <cfRule type="cellIs" dxfId="14300" priority="72" stopIfTrue="1" operator="equal">
      <formula>0</formula>
    </cfRule>
  </conditionalFormatting>
  <conditionalFormatting sqref="F51">
    <cfRule type="cellIs" dxfId="14299" priority="71" stopIfTrue="1" operator="equal">
      <formula>0</formula>
    </cfRule>
  </conditionalFormatting>
  <conditionalFormatting sqref="F51">
    <cfRule type="cellIs" dxfId="14298" priority="70" stopIfTrue="1" operator="equal">
      <formula>0</formula>
    </cfRule>
  </conditionalFormatting>
  <conditionalFormatting sqref="F51">
    <cfRule type="cellIs" dxfId="14297" priority="69" stopIfTrue="1" operator="equal">
      <formula>0</formula>
    </cfRule>
  </conditionalFormatting>
  <conditionalFormatting sqref="F51">
    <cfRule type="cellIs" dxfId="14296" priority="68" stopIfTrue="1" operator="equal">
      <formula>0</formula>
    </cfRule>
  </conditionalFormatting>
  <conditionalFormatting sqref="F51">
    <cfRule type="cellIs" dxfId="14295" priority="67" stopIfTrue="1" operator="equal">
      <formula>0</formula>
    </cfRule>
  </conditionalFormatting>
  <conditionalFormatting sqref="F51">
    <cfRule type="cellIs" dxfId="14294" priority="66" stopIfTrue="1" operator="equal">
      <formula>0</formula>
    </cfRule>
  </conditionalFormatting>
  <conditionalFormatting sqref="F51">
    <cfRule type="cellIs" dxfId="14293" priority="65" stopIfTrue="1" operator="equal">
      <formula>0</formula>
    </cfRule>
  </conditionalFormatting>
  <conditionalFormatting sqref="F51">
    <cfRule type="cellIs" dxfId="14292" priority="64" stopIfTrue="1" operator="equal">
      <formula>0</formula>
    </cfRule>
  </conditionalFormatting>
  <conditionalFormatting sqref="F51">
    <cfRule type="cellIs" dxfId="14291" priority="63" stopIfTrue="1" operator="equal">
      <formula>0</formula>
    </cfRule>
  </conditionalFormatting>
  <conditionalFormatting sqref="F51">
    <cfRule type="cellIs" dxfId="14290" priority="62" stopIfTrue="1" operator="equal">
      <formula>0</formula>
    </cfRule>
  </conditionalFormatting>
  <conditionalFormatting sqref="F51">
    <cfRule type="cellIs" dxfId="14289" priority="61" stopIfTrue="1" operator="equal">
      <formula>0</formula>
    </cfRule>
  </conditionalFormatting>
  <conditionalFormatting sqref="F51">
    <cfRule type="cellIs" dxfId="14288" priority="60" stopIfTrue="1" operator="equal">
      <formula>0</formula>
    </cfRule>
  </conditionalFormatting>
  <conditionalFormatting sqref="F51">
    <cfRule type="cellIs" dxfId="14287" priority="59" stopIfTrue="1" operator="equal">
      <formula>0</formula>
    </cfRule>
  </conditionalFormatting>
  <conditionalFormatting sqref="F51">
    <cfRule type="cellIs" dxfId="14286" priority="58" stopIfTrue="1" operator="equal">
      <formula>0</formula>
    </cfRule>
  </conditionalFormatting>
  <conditionalFormatting sqref="F51">
    <cfRule type="cellIs" dxfId="14285" priority="57" stopIfTrue="1" operator="equal">
      <formula>0</formula>
    </cfRule>
  </conditionalFormatting>
  <conditionalFormatting sqref="F51">
    <cfRule type="cellIs" dxfId="14284" priority="56" stopIfTrue="1" operator="equal">
      <formula>0</formula>
    </cfRule>
  </conditionalFormatting>
  <conditionalFormatting sqref="F51">
    <cfRule type="cellIs" dxfId="14283" priority="55" stopIfTrue="1" operator="equal">
      <formula>0</formula>
    </cfRule>
  </conditionalFormatting>
  <conditionalFormatting sqref="F51">
    <cfRule type="cellIs" dxfId="14282" priority="54" stopIfTrue="1" operator="equal">
      <formula>0</formula>
    </cfRule>
  </conditionalFormatting>
  <conditionalFormatting sqref="F51">
    <cfRule type="cellIs" dxfId="14281" priority="53" stopIfTrue="1" operator="equal">
      <formula>0</formula>
    </cfRule>
  </conditionalFormatting>
  <conditionalFormatting sqref="F51">
    <cfRule type="cellIs" dxfId="14280" priority="52" stopIfTrue="1" operator="equal">
      <formula>0</formula>
    </cfRule>
  </conditionalFormatting>
  <conditionalFormatting sqref="F51">
    <cfRule type="cellIs" dxfId="14279" priority="51" operator="equal">
      <formula>"V"</formula>
    </cfRule>
  </conditionalFormatting>
  <conditionalFormatting sqref="F51">
    <cfRule type="cellIs" dxfId="14278" priority="50" stopIfTrue="1" operator="equal">
      <formula>0</formula>
    </cfRule>
  </conditionalFormatting>
  <conditionalFormatting sqref="F51">
    <cfRule type="cellIs" dxfId="14277" priority="49" stopIfTrue="1" operator="equal">
      <formula>0</formula>
    </cfRule>
  </conditionalFormatting>
  <conditionalFormatting sqref="F51">
    <cfRule type="cellIs" dxfId="14276" priority="48" stopIfTrue="1" operator="equal">
      <formula>0</formula>
    </cfRule>
  </conditionalFormatting>
  <conditionalFormatting sqref="F51">
    <cfRule type="cellIs" dxfId="14275" priority="47" stopIfTrue="1" operator="equal">
      <formula>0</formula>
    </cfRule>
  </conditionalFormatting>
  <conditionalFormatting sqref="F51">
    <cfRule type="cellIs" dxfId="14274" priority="46" stopIfTrue="1" operator="equal">
      <formula>0</formula>
    </cfRule>
  </conditionalFormatting>
  <conditionalFormatting sqref="F51">
    <cfRule type="cellIs" dxfId="14273" priority="45" stopIfTrue="1" operator="equal">
      <formula>0</formula>
    </cfRule>
  </conditionalFormatting>
  <conditionalFormatting sqref="F51">
    <cfRule type="cellIs" dxfId="14272" priority="44" stopIfTrue="1" operator="equal">
      <formula>0</formula>
    </cfRule>
  </conditionalFormatting>
  <conditionalFormatting sqref="F51">
    <cfRule type="cellIs" dxfId="14271" priority="43" stopIfTrue="1" operator="equal">
      <formula>0</formula>
    </cfRule>
  </conditionalFormatting>
  <conditionalFormatting sqref="F51">
    <cfRule type="cellIs" dxfId="14270" priority="42" stopIfTrue="1" operator="equal">
      <formula>0</formula>
    </cfRule>
  </conditionalFormatting>
  <conditionalFormatting sqref="F51">
    <cfRule type="cellIs" dxfId="14269" priority="41" stopIfTrue="1" operator="equal">
      <formula>0</formula>
    </cfRule>
  </conditionalFormatting>
  <conditionalFormatting sqref="F51">
    <cfRule type="cellIs" dxfId="14268" priority="40" stopIfTrue="1" operator="equal">
      <formula>0</formula>
    </cfRule>
  </conditionalFormatting>
  <conditionalFormatting sqref="F51">
    <cfRule type="cellIs" dxfId="14267" priority="39" stopIfTrue="1" operator="equal">
      <formula>0</formula>
    </cfRule>
  </conditionalFormatting>
  <conditionalFormatting sqref="F51">
    <cfRule type="cellIs" dxfId="14266" priority="38" stopIfTrue="1" operator="equal">
      <formula>0</formula>
    </cfRule>
  </conditionalFormatting>
  <conditionalFormatting sqref="F51">
    <cfRule type="cellIs" dxfId="14265" priority="37" stopIfTrue="1" operator="equal">
      <formula>0</formula>
    </cfRule>
  </conditionalFormatting>
  <conditionalFormatting sqref="F51">
    <cfRule type="cellIs" dxfId="14264" priority="36" stopIfTrue="1" operator="equal">
      <formula>0</formula>
    </cfRule>
  </conditionalFormatting>
  <conditionalFormatting sqref="F51">
    <cfRule type="cellIs" dxfId="14263" priority="35" stopIfTrue="1" operator="equal">
      <formula>0</formula>
    </cfRule>
  </conditionalFormatting>
  <conditionalFormatting sqref="F51">
    <cfRule type="cellIs" dxfId="14262" priority="34" stopIfTrue="1" operator="equal">
      <formula>0</formula>
    </cfRule>
  </conditionalFormatting>
  <conditionalFormatting sqref="F51">
    <cfRule type="cellIs" dxfId="14261" priority="33" stopIfTrue="1" operator="equal">
      <formula>0</formula>
    </cfRule>
  </conditionalFormatting>
  <conditionalFormatting sqref="F51">
    <cfRule type="cellIs" dxfId="14260" priority="32" stopIfTrue="1" operator="equal">
      <formula>0</formula>
    </cfRule>
  </conditionalFormatting>
  <conditionalFormatting sqref="F51">
    <cfRule type="cellIs" dxfId="14259" priority="31" stopIfTrue="1" operator="equal">
      <formula>0</formula>
    </cfRule>
  </conditionalFormatting>
  <conditionalFormatting sqref="F51">
    <cfRule type="cellIs" dxfId="14258" priority="30" stopIfTrue="1" operator="equal">
      <formula>0</formula>
    </cfRule>
  </conditionalFormatting>
  <conditionalFormatting sqref="F51">
    <cfRule type="cellIs" dxfId="14257" priority="29" stopIfTrue="1" operator="equal">
      <formula>0</formula>
    </cfRule>
  </conditionalFormatting>
  <conditionalFormatting sqref="F51">
    <cfRule type="cellIs" dxfId="14256" priority="28" stopIfTrue="1" operator="equal">
      <formula>0</formula>
    </cfRule>
  </conditionalFormatting>
  <conditionalFormatting sqref="F51">
    <cfRule type="cellIs" dxfId="14255" priority="27" stopIfTrue="1" operator="equal">
      <formula>0</formula>
    </cfRule>
  </conditionalFormatting>
  <conditionalFormatting sqref="F51">
    <cfRule type="cellIs" dxfId="14254" priority="26" operator="equal">
      <formula>"V"</formula>
    </cfRule>
  </conditionalFormatting>
  <conditionalFormatting sqref="F47">
    <cfRule type="cellIs" dxfId="14253" priority="22" stopIfTrue="1" operator="equal">
      <formula>0</formula>
    </cfRule>
  </conditionalFormatting>
  <conditionalFormatting sqref="F47">
    <cfRule type="cellIs" dxfId="14252" priority="21" stopIfTrue="1" operator="equal">
      <formula>0</formula>
    </cfRule>
  </conditionalFormatting>
  <conditionalFormatting sqref="F47">
    <cfRule type="cellIs" dxfId="14251" priority="20" stopIfTrue="1" operator="equal">
      <formula>0</formula>
    </cfRule>
  </conditionalFormatting>
  <conditionalFormatting sqref="F47">
    <cfRule type="cellIs" dxfId="14250" priority="19" stopIfTrue="1" operator="equal">
      <formula>0</formula>
    </cfRule>
  </conditionalFormatting>
  <conditionalFormatting sqref="F47">
    <cfRule type="cellIs" dxfId="14249" priority="18" stopIfTrue="1" operator="equal">
      <formula>0</formula>
    </cfRule>
  </conditionalFormatting>
  <conditionalFormatting sqref="F47">
    <cfRule type="cellIs" dxfId="14248" priority="17" stopIfTrue="1" operator="equal">
      <formula>0</formula>
    </cfRule>
  </conditionalFormatting>
  <conditionalFormatting sqref="F47">
    <cfRule type="cellIs" dxfId="14247" priority="16" stopIfTrue="1" operator="equal">
      <formula>0</formula>
    </cfRule>
  </conditionalFormatting>
  <conditionalFormatting sqref="F47">
    <cfRule type="cellIs" dxfId="14246" priority="15" stopIfTrue="1" operator="equal">
      <formula>0</formula>
    </cfRule>
  </conditionalFormatting>
  <conditionalFormatting sqref="F47">
    <cfRule type="cellIs" dxfId="14245" priority="14" stopIfTrue="1" operator="equal">
      <formula>0</formula>
    </cfRule>
  </conditionalFormatting>
  <conditionalFormatting sqref="F47">
    <cfRule type="cellIs" dxfId="14244" priority="13" stopIfTrue="1" operator="equal">
      <formula>0</formula>
    </cfRule>
  </conditionalFormatting>
  <conditionalFormatting sqref="F47">
    <cfRule type="cellIs" dxfId="14243" priority="12" stopIfTrue="1" operator="equal">
      <formula>0</formula>
    </cfRule>
  </conditionalFormatting>
  <conditionalFormatting sqref="F47">
    <cfRule type="cellIs" dxfId="14242" priority="11" stopIfTrue="1" operator="equal">
      <formula>0</formula>
    </cfRule>
  </conditionalFormatting>
  <conditionalFormatting sqref="F47">
    <cfRule type="cellIs" dxfId="14241" priority="10" stopIfTrue="1" operator="equal">
      <formula>0</formula>
    </cfRule>
  </conditionalFormatting>
  <conditionalFormatting sqref="F47">
    <cfRule type="cellIs" dxfId="14240" priority="9" stopIfTrue="1" operator="equal">
      <formula>0</formula>
    </cfRule>
  </conditionalFormatting>
  <conditionalFormatting sqref="F47">
    <cfRule type="cellIs" dxfId="14239" priority="8" stopIfTrue="1" operator="equal">
      <formula>0</formula>
    </cfRule>
  </conditionalFormatting>
  <conditionalFormatting sqref="F47">
    <cfRule type="cellIs" dxfId="14238" priority="7" stopIfTrue="1" operator="equal">
      <formula>0</formula>
    </cfRule>
  </conditionalFormatting>
  <conditionalFormatting sqref="F47">
    <cfRule type="cellIs" dxfId="14237" priority="6" stopIfTrue="1" operator="equal">
      <formula>0</formula>
    </cfRule>
  </conditionalFormatting>
  <conditionalFormatting sqref="F47">
    <cfRule type="cellIs" dxfId="14236" priority="5" stopIfTrue="1" operator="equal">
      <formula>0</formula>
    </cfRule>
  </conditionalFormatting>
  <conditionalFormatting sqref="F47">
    <cfRule type="cellIs" dxfId="14235" priority="4" stopIfTrue="1" operator="equal">
      <formula>0</formula>
    </cfRule>
  </conditionalFormatting>
  <conditionalFormatting sqref="F47">
    <cfRule type="cellIs" dxfId="14234" priority="3" stopIfTrue="1" operator="equal">
      <formula>0</formula>
    </cfRule>
  </conditionalFormatting>
  <conditionalFormatting sqref="F47">
    <cfRule type="cellIs" dxfId="14233" priority="2" stopIfTrue="1" operator="equal">
      <formula>0</formula>
    </cfRule>
  </conditionalFormatting>
  <conditionalFormatting sqref="F47">
    <cfRule type="cellIs" dxfId="14232" priority="25" stopIfTrue="1" operator="equal">
      <formula>0</formula>
    </cfRule>
  </conditionalFormatting>
  <conditionalFormatting sqref="F47">
    <cfRule type="cellIs" dxfId="14231" priority="24" stopIfTrue="1" operator="equal">
      <formula>0</formula>
    </cfRule>
  </conditionalFormatting>
  <conditionalFormatting sqref="F47">
    <cfRule type="cellIs" dxfId="14230" priority="23" stopIfTrue="1" operator="equal">
      <formula>0</formula>
    </cfRule>
  </conditionalFormatting>
  <conditionalFormatting sqref="F47">
    <cfRule type="cellIs" dxfId="14229" priority="1" operator="equal">
      <formula>"V"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K8 G12:AK13 K7:Q7 AC7:AE7 AI7:AK7 G10:AK10 H9 O9:Q9 AH9 G17:AK19 H15 M15:Q15 U15 Y15:Z15 AD15:AE15 AI15:AK15 G22:AK22 K21:Q21 AI21 AD21:AE21 Z21 T21:V21 G35:H35 G33 K33:M33 P33:Q33 V33 AD33:AE33 AG33:AI33 G39:AK39 G37 K37 Q37 V37 AA37:AF37 AI37 G42:H42 G45:AK45 X33:Y33 AA33 G32:AK32 G30 K30:O30 X30 Z30:AE30 AI30:AK30 G16:P16 AG16:AK16 S16:V16 G41:I41 G36:T36 V36:AK36 G26:AK28 G24:AC24 AF24:AJ24 G25:AC25 AF25:AJ25 AD38:AK38 G40:L40 AK34 I34:J34 O34:T34 W34:X34 Z34:AB34 AJ34 AF34 G11:AK11 R20:X20 G49:AK60 H31 M35:R35 U35:AB35 AE35:AK35 K14:Q14 T14:AE14 AH14:AI14 AK14 AD41:AE41 AI41:AJ41 Q41:U41 W41 Y41 AA41 G23:U23 Z23:AK23 S31 G47:AK47 G46 N46:AK46 G44:H44 K44:AK44 K41:N41 Y31:AD31 AF31:AI31 Y16:AA16 K31:O31 R30 AK31 O40:Y40 AC40:AK40 AA20:AC20 AG20 AK20 I42:AK4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38100</xdr:rowOff>
                  </from>
                  <to>
                    <xdr:col>5</xdr:col>
                    <xdr:colOff>2717800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FFFF00"/>
    <pageSetUpPr fitToPage="1"/>
  </sheetPr>
  <dimension ref="A1:EG115"/>
  <sheetViews>
    <sheetView showGridLines="0" zoomScale="80" zoomScaleNormal="8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AF19" sqref="AF1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Mayo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Mayo!BR$7:BR$98</v>
      </c>
      <c r="BS1" s="151" t="str">
        <f t="shared" si="0"/>
        <v>Mayo!BS$7:BS$98</v>
      </c>
      <c r="BT1" s="151" t="str">
        <f t="shared" si="0"/>
        <v>Mayo!BT$7:BT$98</v>
      </c>
      <c r="BU1" s="151" t="str">
        <f t="shared" si="0"/>
        <v>Mayo!BU$7:BU$98</v>
      </c>
      <c r="BV1" s="151" t="str">
        <f t="shared" si="0"/>
        <v>Mayo!BV$7:BV$98</v>
      </c>
      <c r="BW1" s="151" t="str">
        <f t="shared" si="0"/>
        <v>Mayo!BW$7:BW$98</v>
      </c>
      <c r="BX1" s="151" t="str">
        <f t="shared" si="0"/>
        <v>Mayo!BX$7:BX$98</v>
      </c>
      <c r="BY1" s="151" t="str">
        <f t="shared" si="0"/>
        <v>Mayo!BY$7:BY$98</v>
      </c>
      <c r="BZ1" s="151" t="str">
        <f t="shared" si="0"/>
        <v>Mayo!BZ$7:BZ$98</v>
      </c>
      <c r="CA1" s="151" t="str">
        <f t="shared" si="0"/>
        <v>Mayo!CA$7:CA$98</v>
      </c>
      <c r="CB1" s="151" t="str">
        <f t="shared" si="0"/>
        <v>Mayo!CB$7:CB$98</v>
      </c>
      <c r="CC1" s="151" t="str">
        <f t="shared" si="0"/>
        <v>Mayo!CC$7:CC$98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Mayo!CD$7:CD$98</v>
      </c>
      <c r="CE1" s="151" t="str">
        <f t="shared" si="0"/>
        <v>Mayo!CE$7:CE$98</v>
      </c>
      <c r="CF1" s="151" t="str">
        <f t="shared" si="0"/>
        <v>Mayo!CF$7:CF$98</v>
      </c>
      <c r="CG1" s="151" t="str">
        <f t="shared" si="0"/>
        <v>Mayo!CG$7:CG$98</v>
      </c>
      <c r="CH1" s="151" t="str">
        <f t="shared" si="0"/>
        <v>Mayo!CH$7:CH$98</v>
      </c>
      <c r="CI1" s="151" t="str">
        <f t="shared" si="0"/>
        <v>Mayo!CI$7:CI$98</v>
      </c>
      <c r="CJ1" s="151" t="str">
        <f t="shared" si="0"/>
        <v>Mayo!CJ$7:CJ$98</v>
      </c>
      <c r="CK1" s="151" t="str">
        <f t="shared" si="0"/>
        <v>Mayo!CK$7:CK$98</v>
      </c>
      <c r="CL1" s="151" t="str">
        <f t="shared" si="0"/>
        <v>Mayo!CL$7:CL$98</v>
      </c>
      <c r="CM1" s="151" t="str">
        <f t="shared" si="0"/>
        <v>Mayo!CM$7:CM$98</v>
      </c>
      <c r="CN1" s="151" t="str">
        <f t="shared" si="0"/>
        <v>Mayo!CN$7:CN$98</v>
      </c>
      <c r="CO1" s="151" t="str">
        <f t="shared" si="0"/>
        <v>Mayo!CO$7:CO$98</v>
      </c>
      <c r="CP1" s="151" t="str">
        <f t="shared" si="0"/>
        <v>Mayo!CP$7:CP$98</v>
      </c>
      <c r="CQ1" s="151" t="str">
        <f t="shared" si="0"/>
        <v>Mayo!CQ$7:CQ$98</v>
      </c>
      <c r="CR1" s="151" t="str">
        <f t="shared" si="0"/>
        <v>Mayo!CR$7:CR$98</v>
      </c>
      <c r="CS1" s="151" t="str">
        <f t="shared" si="0"/>
        <v>Mayo!CS$7:CS$98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Mayo!CW$7:CW$98</v>
      </c>
      <c r="CX1" s="151" t="str">
        <f t="shared" si="1"/>
        <v>Mayo!CX$7:CX$98</v>
      </c>
      <c r="CY1" s="151" t="str">
        <f t="shared" si="1"/>
        <v>Mayo!CY$7:CY$98</v>
      </c>
      <c r="CZ1" s="151"/>
      <c r="DA1" s="151"/>
      <c r="DB1" s="151" t="str">
        <f t="shared" si="1"/>
        <v>Mayo!DB$7:DB$98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152</v>
      </c>
      <c r="H2" s="183">
        <f>G2+1</f>
        <v>153</v>
      </c>
      <c r="I2" s="183">
        <f t="shared" ref="I2:AJ2" si="2">H2+1</f>
        <v>154</v>
      </c>
      <c r="J2" s="183">
        <f t="shared" si="2"/>
        <v>155</v>
      </c>
      <c r="K2" s="183">
        <f t="shared" si="2"/>
        <v>156</v>
      </c>
      <c r="L2" s="183">
        <f t="shared" si="2"/>
        <v>157</v>
      </c>
      <c r="M2" s="183">
        <f t="shared" si="2"/>
        <v>158</v>
      </c>
      <c r="N2" s="183">
        <f t="shared" si="2"/>
        <v>159</v>
      </c>
      <c r="O2" s="183">
        <f t="shared" si="2"/>
        <v>160</v>
      </c>
      <c r="P2" s="183">
        <f t="shared" si="2"/>
        <v>161</v>
      </c>
      <c r="Q2" s="183">
        <f t="shared" si="2"/>
        <v>162</v>
      </c>
      <c r="R2" s="183">
        <f t="shared" si="2"/>
        <v>163</v>
      </c>
      <c r="S2" s="183">
        <f t="shared" si="2"/>
        <v>164</v>
      </c>
      <c r="T2" s="183">
        <f t="shared" si="2"/>
        <v>165</v>
      </c>
      <c r="U2" s="183">
        <f t="shared" si="2"/>
        <v>166</v>
      </c>
      <c r="V2" s="183">
        <f t="shared" si="2"/>
        <v>167</v>
      </c>
      <c r="W2" s="183">
        <f t="shared" si="2"/>
        <v>168</v>
      </c>
      <c r="X2" s="183">
        <f t="shared" si="2"/>
        <v>169</v>
      </c>
      <c r="Y2" s="183">
        <f t="shared" si="2"/>
        <v>170</v>
      </c>
      <c r="Z2" s="183">
        <f t="shared" si="2"/>
        <v>171</v>
      </c>
      <c r="AA2" s="183">
        <f t="shared" si="2"/>
        <v>172</v>
      </c>
      <c r="AB2" s="183">
        <f t="shared" si="2"/>
        <v>173</v>
      </c>
      <c r="AC2" s="183">
        <f t="shared" si="2"/>
        <v>174</v>
      </c>
      <c r="AD2" s="183">
        <f t="shared" si="2"/>
        <v>175</v>
      </c>
      <c r="AE2" s="183">
        <f t="shared" si="2"/>
        <v>176</v>
      </c>
      <c r="AF2" s="183">
        <f t="shared" si="2"/>
        <v>177</v>
      </c>
      <c r="AG2" s="183">
        <f t="shared" si="2"/>
        <v>178</v>
      </c>
      <c r="AH2" s="183">
        <f t="shared" si="2"/>
        <v>179</v>
      </c>
      <c r="AI2" s="183">
        <f t="shared" si="2"/>
        <v>180</v>
      </c>
      <c r="AJ2" s="183">
        <f t="shared" si="2"/>
        <v>181</v>
      </c>
      <c r="AK2" s="183">
        <f>AJ2+1</f>
        <v>182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Mayo!$E$7:$E$99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23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D</v>
      </c>
      <c r="H5" s="13" t="str">
        <f>IF(LEFT(UPPER(TEXT(H6,"DDD")),2)="MI","X",LEFT(UPPER(TEXT(H6,"DDD")),1))</f>
        <v>L</v>
      </c>
      <c r="I5" s="13" t="str">
        <f>IF(LEFT(UPPER(TEXT(I6,"DDD")),2)="MI","X",LEFT(UPPER(TEXT(I6,"DDD")),1))</f>
        <v>M</v>
      </c>
      <c r="J5" s="13" t="str">
        <f>IF(LEFT(UPPER(TEXT(J6,"DDD")),2)="MI","X",LEFT(UPPER(TEXT(J6,"DDD")),1))</f>
        <v>X</v>
      </c>
      <c r="K5" s="13" t="str">
        <f t="shared" ref="K5:AK5" si="3">IF(LEFT(UPPER(TEXT(K6,"DDD")),2)="MI","X",LEFT(UPPER(TEXT(K6,"DDD")),1))</f>
        <v>J</v>
      </c>
      <c r="L5" s="13" t="str">
        <f t="shared" si="3"/>
        <v>V</v>
      </c>
      <c r="M5" s="13" t="str">
        <f t="shared" si="3"/>
        <v>S</v>
      </c>
      <c r="N5" s="13" t="str">
        <f t="shared" si="3"/>
        <v>D</v>
      </c>
      <c r="O5" s="13" t="str">
        <f t="shared" si="3"/>
        <v>L</v>
      </c>
      <c r="P5" s="13" t="str">
        <f t="shared" si="3"/>
        <v>M</v>
      </c>
      <c r="Q5" s="13" t="str">
        <f t="shared" si="3"/>
        <v>X</v>
      </c>
      <c r="R5" s="13" t="str">
        <f t="shared" si="3"/>
        <v>J</v>
      </c>
      <c r="S5" s="13" t="str">
        <f t="shared" si="3"/>
        <v>V</v>
      </c>
      <c r="T5" s="13" t="str">
        <f t="shared" si="3"/>
        <v>S</v>
      </c>
      <c r="U5" s="13" t="str">
        <f t="shared" si="3"/>
        <v>D</v>
      </c>
      <c r="V5" s="13" t="str">
        <f t="shared" si="3"/>
        <v>L</v>
      </c>
      <c r="W5" s="13" t="str">
        <f t="shared" si="3"/>
        <v>M</v>
      </c>
      <c r="X5" s="13" t="str">
        <f t="shared" si="3"/>
        <v>X</v>
      </c>
      <c r="Y5" s="13" t="str">
        <f t="shared" si="3"/>
        <v>J</v>
      </c>
      <c r="Z5" s="13" t="str">
        <f t="shared" si="3"/>
        <v>V</v>
      </c>
      <c r="AA5" s="13" t="str">
        <f t="shared" si="3"/>
        <v>S</v>
      </c>
      <c r="AB5" s="13" t="str">
        <f t="shared" si="3"/>
        <v>D</v>
      </c>
      <c r="AC5" s="13" t="str">
        <f t="shared" si="3"/>
        <v>L</v>
      </c>
      <c r="AD5" s="13" t="str">
        <f t="shared" si="3"/>
        <v>M</v>
      </c>
      <c r="AE5" s="13" t="str">
        <f t="shared" si="3"/>
        <v>X</v>
      </c>
      <c r="AF5" s="13" t="str">
        <f t="shared" si="3"/>
        <v>J</v>
      </c>
      <c r="AG5" s="13" t="str">
        <f t="shared" si="3"/>
        <v>V</v>
      </c>
      <c r="AH5" s="13" t="str">
        <f t="shared" si="3"/>
        <v>S</v>
      </c>
      <c r="AI5" s="13" t="str">
        <f t="shared" si="3"/>
        <v>D</v>
      </c>
      <c r="AJ5" s="13" t="str">
        <f t="shared" si="3"/>
        <v>L</v>
      </c>
      <c r="AK5" s="13" t="str">
        <f t="shared" si="3"/>
        <v>M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45809</v>
      </c>
      <c r="H6" s="84">
        <f>G6+1</f>
        <v>45810</v>
      </c>
      <c r="I6" s="84">
        <f t="shared" ref="I6:AK6" si="4">H6+1</f>
        <v>45811</v>
      </c>
      <c r="J6" s="84">
        <f t="shared" si="4"/>
        <v>45812</v>
      </c>
      <c r="K6" s="84">
        <f t="shared" si="4"/>
        <v>45813</v>
      </c>
      <c r="L6" s="84">
        <f t="shared" si="4"/>
        <v>45814</v>
      </c>
      <c r="M6" s="84">
        <f t="shared" si="4"/>
        <v>45815</v>
      </c>
      <c r="N6" s="84">
        <f t="shared" si="4"/>
        <v>45816</v>
      </c>
      <c r="O6" s="84">
        <f t="shared" si="4"/>
        <v>45817</v>
      </c>
      <c r="P6" s="84">
        <f t="shared" si="4"/>
        <v>45818</v>
      </c>
      <c r="Q6" s="84">
        <f t="shared" si="4"/>
        <v>45819</v>
      </c>
      <c r="R6" s="84">
        <f t="shared" si="4"/>
        <v>45820</v>
      </c>
      <c r="S6" s="84">
        <f t="shared" si="4"/>
        <v>45821</v>
      </c>
      <c r="T6" s="84">
        <f t="shared" si="4"/>
        <v>45822</v>
      </c>
      <c r="U6" s="84">
        <f t="shared" si="4"/>
        <v>45823</v>
      </c>
      <c r="V6" s="84">
        <f t="shared" si="4"/>
        <v>45824</v>
      </c>
      <c r="W6" s="84">
        <f t="shared" si="4"/>
        <v>45825</v>
      </c>
      <c r="X6" s="84">
        <f t="shared" si="4"/>
        <v>45826</v>
      </c>
      <c r="Y6" s="84">
        <f t="shared" si="4"/>
        <v>45827</v>
      </c>
      <c r="Z6" s="84">
        <f t="shared" si="4"/>
        <v>45828</v>
      </c>
      <c r="AA6" s="84">
        <f t="shared" si="4"/>
        <v>45829</v>
      </c>
      <c r="AB6" s="84">
        <f t="shared" si="4"/>
        <v>45830</v>
      </c>
      <c r="AC6" s="84">
        <f t="shared" si="4"/>
        <v>45831</v>
      </c>
      <c r="AD6" s="84">
        <f t="shared" si="4"/>
        <v>45832</v>
      </c>
      <c r="AE6" s="84">
        <f t="shared" si="4"/>
        <v>45833</v>
      </c>
      <c r="AF6" s="84">
        <f t="shared" si="4"/>
        <v>45834</v>
      </c>
      <c r="AG6" s="84">
        <f t="shared" si="4"/>
        <v>45835</v>
      </c>
      <c r="AH6" s="84">
        <f t="shared" si="4"/>
        <v>45836</v>
      </c>
      <c r="AI6" s="84">
        <f t="shared" si="4"/>
        <v>45837</v>
      </c>
      <c r="AJ6" s="84">
        <f t="shared" si="4"/>
        <v>45838</v>
      </c>
      <c r="AK6" s="84">
        <f t="shared" si="4"/>
        <v>45839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tr">
        <f>VLOOKUP(E7,Plantilla!D:E,2,FALSE)</f>
        <v>Beatriz Mayoral Villén (75%)</v>
      </c>
      <c r="G7" s="148" t="str">
        <f t="shared" ref="G7:V7" ca="1" si="5">IF($B7&lt;&gt;0,INDIRECT(ADDRESS($B7+6,10+G$2,1,FALSE,"PATRÓN"),FALSE),"")</f>
        <v>-</v>
      </c>
      <c r="H7" s="148" t="str">
        <f t="shared" ca="1" si="5"/>
        <v>L</v>
      </c>
      <c r="I7" s="148" t="s">
        <v>4</v>
      </c>
      <c r="J7" s="148" t="s">
        <v>4</v>
      </c>
      <c r="K7" s="148" t="s">
        <v>68</v>
      </c>
      <c r="L7" s="148" t="s">
        <v>68</v>
      </c>
      <c r="M7" s="148" t="str">
        <f t="shared" ca="1" si="5"/>
        <v>N</v>
      </c>
      <c r="N7" s="148" t="str">
        <f t="shared" ca="1" si="5"/>
        <v>N</v>
      </c>
      <c r="O7" s="148" t="str">
        <f t="shared" ca="1" si="5"/>
        <v>-</v>
      </c>
      <c r="P7" s="148" t="str">
        <f t="shared" ca="1" si="5"/>
        <v>-</v>
      </c>
      <c r="Q7" s="148" t="str">
        <f t="shared" ca="1" si="5"/>
        <v>L</v>
      </c>
      <c r="R7" s="148" t="s">
        <v>4</v>
      </c>
      <c r="S7" s="148" t="s">
        <v>4</v>
      </c>
      <c r="T7" s="148" t="s">
        <v>68</v>
      </c>
      <c r="U7" s="148" t="s">
        <v>68</v>
      </c>
      <c r="V7" s="148" t="str">
        <f t="shared" ca="1" si="5"/>
        <v>N</v>
      </c>
      <c r="W7" s="148" t="str">
        <f t="shared" ref="W7:AG8" ca="1" si="6">IF($B7&lt;&gt;0,INDIRECT(ADDRESS($B7+6,10+W$2,1,FALSE,"PATRÓN"),FALSE),"")</f>
        <v>N</v>
      </c>
      <c r="X7" s="148" t="str">
        <f t="shared" ca="1" si="6"/>
        <v>-</v>
      </c>
      <c r="Y7" s="148" t="str">
        <f t="shared" ca="1" si="6"/>
        <v>-</v>
      </c>
      <c r="Z7" s="148" t="str">
        <f t="shared" ca="1" si="6"/>
        <v>L</v>
      </c>
      <c r="AA7" s="148" t="str">
        <f t="shared" ca="1" si="6"/>
        <v>L</v>
      </c>
      <c r="AB7" s="148" t="str">
        <f t="shared" ca="1" si="6"/>
        <v>L</v>
      </c>
      <c r="AC7" s="148" t="s">
        <v>68</v>
      </c>
      <c r="AD7" s="148" t="s">
        <v>68</v>
      </c>
      <c r="AE7" s="148" t="s">
        <v>4</v>
      </c>
      <c r="AF7" s="148" t="s">
        <v>4</v>
      </c>
      <c r="AG7" s="148" t="str">
        <f t="shared" ca="1" si="6"/>
        <v>L</v>
      </c>
      <c r="AH7" s="337" t="s">
        <v>4</v>
      </c>
      <c r="AI7" s="337" t="s">
        <v>4</v>
      </c>
      <c r="AJ7" s="148" t="s">
        <v>68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4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7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4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49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50.8</v>
      </c>
      <c r="BP7" s="195">
        <f ca="1">BO7 + BM7 + AL7</f>
        <v>99.8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33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33</v>
      </c>
      <c r="CO7" s="110">
        <f t="shared" ref="CO7:CO38" ca="1" si="32">BM7+INDEX(INDIRECT(CO$1),MATCH($E7,INDIRECT($BQ$2)))</f>
        <v>256.98</v>
      </c>
      <c r="CP7" s="110">
        <f t="shared" ref="CP7:CP38" ca="1" si="33">BN7+INDEX(INDIRECT(CP$1),MATCH($E7,INDIRECT($BQ$2)))</f>
        <v>330</v>
      </c>
      <c r="CQ7" s="198">
        <f t="shared" ref="CQ7:CQ38" ca="1" si="34">BO7+INDEX(INDIRECT(CQ$1),MATCH($E7,INDIRECT($BQ$2)))</f>
        <v>419.1</v>
      </c>
      <c r="CR7" s="199">
        <f t="shared" ref="CR7:CR38" ca="1" si="35">BP7+INDEX(INDIRECT(CR$1),MATCH($E7,INDIRECT($BQ$2)))</f>
        <v>676.07999999999993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14.876712328767123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36">BP7-CZ7</f>
        <v>-47.289552238805967</v>
      </c>
      <c r="DB7" s="211">
        <f ca="1">CZ7+INDEX(INDIRECT(DB$1),MATCH($E7,INDIRECT($BQ$2)))</f>
        <v>887.44029850746267</v>
      </c>
      <c r="DC7" s="212">
        <f t="shared" ref="DC7:DC38" ca="1" si="37">CR7-DB7</f>
        <v>-211.36029850746274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ref="G8:V23" ca="1" si="38">IF($B8&lt;&gt;0,INDIRECT(ADDRESS($B8+6,10+G$2,1,FALSE,"PATRÓN"),FALSE),"")</f>
        <v>N</v>
      </c>
      <c r="H8" s="148" t="str">
        <f t="shared" ca="1" si="38"/>
        <v>-</v>
      </c>
      <c r="I8" s="148" t="str">
        <f t="shared" ca="1" si="38"/>
        <v>-</v>
      </c>
      <c r="J8" s="148" t="str">
        <f t="shared" ca="1" si="38"/>
        <v>L</v>
      </c>
      <c r="K8" s="148" t="str">
        <f t="shared" ca="1" si="38"/>
        <v>M</v>
      </c>
      <c r="L8" s="148" t="str">
        <f t="shared" ca="1" si="38"/>
        <v>M</v>
      </c>
      <c r="M8" s="148" t="str">
        <f t="shared" ca="1" si="38"/>
        <v>M</v>
      </c>
      <c r="N8" s="148" t="str">
        <f t="shared" ca="1" si="38"/>
        <v>M</v>
      </c>
      <c r="O8" s="148" t="str">
        <f t="shared" ca="1" si="38"/>
        <v>N</v>
      </c>
      <c r="P8" s="148" t="str">
        <f t="shared" ca="1" si="38"/>
        <v>N</v>
      </c>
      <c r="Q8" s="148" t="str">
        <f t="shared" ca="1" si="38"/>
        <v>-</v>
      </c>
      <c r="R8" s="148" t="str">
        <f t="shared" ca="1" si="38"/>
        <v>-</v>
      </c>
      <c r="S8" s="148" t="str">
        <f t="shared" ca="1" si="38"/>
        <v>L</v>
      </c>
      <c r="T8" s="148" t="str">
        <f t="shared" ca="1" si="38"/>
        <v>L</v>
      </c>
      <c r="U8" s="148" t="str">
        <f t="shared" ca="1" si="38"/>
        <v>L</v>
      </c>
      <c r="V8" s="148" t="str">
        <f t="shared" ca="1" si="38"/>
        <v>M</v>
      </c>
      <c r="W8" s="148" t="str">
        <f t="shared" ca="1" si="6"/>
        <v>M</v>
      </c>
      <c r="X8" s="148" t="str">
        <f t="shared" ca="1" si="6"/>
        <v>M</v>
      </c>
      <c r="Y8" s="148" t="str">
        <f t="shared" ca="1" si="6"/>
        <v>M</v>
      </c>
      <c r="Z8" s="148" t="str">
        <f t="shared" ref="W8:AJ26" ca="1" si="39">IF($B8&lt;&gt;0,INDIRECT(ADDRESS($B8+6,10+Z$2,1,FALSE,"PATRÓN"),FALSE),"")</f>
        <v>L</v>
      </c>
      <c r="AA8" s="148" t="str">
        <f t="shared" ca="1" si="39"/>
        <v>M</v>
      </c>
      <c r="AB8" s="148" t="str">
        <f t="shared" ca="1" si="39"/>
        <v>M</v>
      </c>
      <c r="AC8" s="148" t="str">
        <f t="shared" ca="1" si="39"/>
        <v>M</v>
      </c>
      <c r="AD8" s="148" t="str">
        <f t="shared" ca="1" si="39"/>
        <v>M</v>
      </c>
      <c r="AE8" s="148" t="str">
        <f t="shared" ca="1" si="39"/>
        <v>N</v>
      </c>
      <c r="AF8" s="148" t="str">
        <f t="shared" ca="1" si="39"/>
        <v>-</v>
      </c>
      <c r="AG8" s="148" t="str">
        <f t="shared" ca="1" si="39"/>
        <v>L</v>
      </c>
      <c r="AH8" s="148" t="str">
        <f t="shared" ca="1" si="39"/>
        <v>L</v>
      </c>
      <c r="AI8" s="148" t="str">
        <f t="shared" ca="1" si="39"/>
        <v>L</v>
      </c>
      <c r="AJ8" s="148" t="str">
        <f t="shared" ca="1" si="39"/>
        <v>M</v>
      </c>
      <c r="AK8" s="148" t="str">
        <f t="shared" ref="AK8" ca="1" si="40">IF($B8&lt;&gt;0,INDIRECT(ADDRESS($B8+6,10+AK$2,1,FALSE,"PATRÓN"),FALSE),"")</f>
        <v>M</v>
      </c>
      <c r="AL8" s="129"/>
      <c r="AM8" s="111">
        <f>VLOOKUP($E8,Plantilla!D:F,3,FALSE)</f>
        <v>1</v>
      </c>
      <c r="AN8" s="140">
        <f t="shared" ref="AN8:AN21" ca="1" si="41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14</v>
      </c>
      <c r="AO8" s="133">
        <f t="shared" ca="1" si="7"/>
        <v>0</v>
      </c>
      <c r="AP8" s="132">
        <f t="shared" ca="1" si="7"/>
        <v>4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42">COUNTIF($G8:$AK8,"*N*")-BL8</f>
        <v>4</v>
      </c>
      <c r="BL8" s="110">
        <f t="shared" ref="BL8:BL60" ca="1" si="43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98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0" ca="1" si="44">IF(BN8=0,                 0,                 BN8 * 1.27 * (BK8/(BK8+BL8)) + BN8 * 1.06 * (BL8/(BK8+BL8))        )</f>
        <v>50.8</v>
      </c>
      <c r="BP8" s="195">
        <f t="shared" ref="BP8:BP60" ca="1" si="45">BO8 + BM8 + AL8</f>
        <v>148.80000000000001</v>
      </c>
      <c r="BQ8" s="149">
        <f t="shared" ca="1" si="9"/>
        <v>82</v>
      </c>
      <c r="BR8" s="137">
        <f t="shared" ca="1" si="10"/>
        <v>0</v>
      </c>
      <c r="BS8" s="136">
        <f t="shared" ca="1" si="11"/>
        <v>28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6">COUNTIF($G8:$AK8,"*N*")+INDEX(INDIRECT(CN$1),MATCH($E8,INDIRECT($BQ$2)))</f>
        <v>28</v>
      </c>
      <c r="CO8" s="110">
        <f t="shared" ca="1" si="32"/>
        <v>574</v>
      </c>
      <c r="CP8" s="110">
        <f t="shared" ca="1" si="33"/>
        <v>280</v>
      </c>
      <c r="CQ8" s="198">
        <f t="shared" ca="1" si="34"/>
        <v>355.6</v>
      </c>
      <c r="CR8" s="199">
        <f t="shared" ca="1" si="35"/>
        <v>929.59999999999991</v>
      </c>
      <c r="CS8" s="215">
        <f ca="1">MEDIAN(0,EOMONTH($G$6,0)-$G$6+1,EOMONTH($G$6,0)-$G$6+1-COUNTBLANK(G8:AK8)+DATEDIF(G$6,AI$6,"m")+DATEDIF(G$6,AJ$6,"m")++DATEDIF(G$6,AK$6,"m"))</f>
        <v>30</v>
      </c>
      <c r="CT8" s="216">
        <f t="shared" ref="CT8:CT60" ca="1" si="47">COUNTIF(G8:AK8,"V")</f>
        <v>0</v>
      </c>
      <c r="CU8" s="217">
        <f ca="1">INDEX(INDIRECT(CU$1),MATCH($E8,INDIRECT($BQ$2))) + (CS8*30)/[1]PATRÓN!$N$4 - CT8</f>
        <v>14.876712328767123</v>
      </c>
      <c r="CV8" s="217">
        <f ca="1">(CS8*6)/PATRÓN!$N$4</f>
        <v>0.49315068493150682</v>
      </c>
      <c r="CW8" s="216">
        <f t="shared" ref="CW8:CW60" ca="1" si="48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9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50">CX8+INDEX(INDIRECT(CY$1),MATCH($E8,INDIRECT($BQ$2)))</f>
        <v>0</v>
      </c>
      <c r="CZ8" s="227">
        <f ca="1">(PATRÓN!$A$5*(CS8-CT8))/(PATRÓN!$N$4-30)*AM8</f>
        <v>147.08955223880596</v>
      </c>
      <c r="DA8" s="211">
        <f t="shared" ca="1" si="36"/>
        <v>1.7104477611940467</v>
      </c>
      <c r="DB8" s="211">
        <f t="shared" ref="DB8:DB60" ca="1" si="51">CZ8+INDEX(INDIRECT(DB$1),MATCH($E8,INDIRECT($BQ$2)))</f>
        <v>887.44029850746267</v>
      </c>
      <c r="DC8" s="212">
        <f t="shared" ca="1" si="37"/>
        <v>42.159701492537238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tr">
        <f>VLOOKUP(E9,Plantilla!D:E,2,FALSE)</f>
        <v>César Fuentes Poza (75%)</v>
      </c>
      <c r="G9" s="148" t="s">
        <v>68</v>
      </c>
      <c r="H9" s="148" t="s">
        <v>4</v>
      </c>
      <c r="I9" s="148" t="s">
        <v>4</v>
      </c>
      <c r="J9" s="148" t="s">
        <v>68</v>
      </c>
      <c r="K9" s="148" t="s">
        <v>68</v>
      </c>
      <c r="L9" s="148" t="str">
        <f t="shared" ca="1" si="38"/>
        <v>L</v>
      </c>
      <c r="M9" s="148" t="str">
        <f t="shared" ca="1" si="38"/>
        <v>L</v>
      </c>
      <c r="N9" s="148" t="str">
        <f t="shared" ca="1" si="38"/>
        <v>L</v>
      </c>
      <c r="O9" s="148" t="s">
        <v>68</v>
      </c>
      <c r="P9" s="148" t="s">
        <v>68</v>
      </c>
      <c r="Q9" s="148" t="s">
        <v>68</v>
      </c>
      <c r="R9" s="148" t="s">
        <v>4</v>
      </c>
      <c r="S9" s="148" t="str">
        <f t="shared" ca="1" si="38"/>
        <v>L</v>
      </c>
      <c r="T9" s="148" t="s">
        <v>68</v>
      </c>
      <c r="U9" s="148" t="s">
        <v>68</v>
      </c>
      <c r="V9" s="148" t="s">
        <v>68</v>
      </c>
      <c r="W9" s="148" t="s">
        <v>68</v>
      </c>
      <c r="X9" s="148" t="str">
        <f t="shared" ca="1" si="39"/>
        <v>N</v>
      </c>
      <c r="Y9" s="148" t="str">
        <f t="shared" ca="1" si="39"/>
        <v>-</v>
      </c>
      <c r="Z9" s="148" t="str">
        <f t="shared" ca="1" si="39"/>
        <v>L</v>
      </c>
      <c r="AA9" s="148" t="str">
        <f t="shared" ca="1" si="39"/>
        <v>L</v>
      </c>
      <c r="AB9" s="148" t="str">
        <f t="shared" ca="1" si="39"/>
        <v>L</v>
      </c>
      <c r="AC9" s="148" t="s">
        <v>68</v>
      </c>
      <c r="AD9" s="148" t="s">
        <v>68</v>
      </c>
      <c r="AE9" s="148" t="s">
        <v>4</v>
      </c>
      <c r="AF9" s="148" t="str">
        <f t="shared" ca="1" si="39"/>
        <v>L</v>
      </c>
      <c r="AG9" s="148" t="s">
        <v>68</v>
      </c>
      <c r="AH9" s="148" t="s">
        <v>68</v>
      </c>
      <c r="AI9" s="148" t="s">
        <v>68</v>
      </c>
      <c r="AJ9" s="148" t="str">
        <f t="shared" ca="1" si="39"/>
        <v>L</v>
      </c>
      <c r="AK9" s="148"/>
      <c r="AL9" s="129"/>
      <c r="AM9" s="111">
        <f>VLOOKUP($E9,Plantilla!D:F,3,FALSE)</f>
        <v>1</v>
      </c>
      <c r="AN9" s="140">
        <f t="shared" ca="1" si="41"/>
        <v>0</v>
      </c>
      <c r="AO9" s="133">
        <f t="shared" ca="1" si="7"/>
        <v>0</v>
      </c>
      <c r="AP9" s="132">
        <f t="shared" ca="1" si="7"/>
        <v>1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15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42"/>
        <v>1</v>
      </c>
      <c r="BL9" s="110">
        <f t="shared" ca="1" si="43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105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10</v>
      </c>
      <c r="BO9" s="194">
        <f t="shared" ca="1" si="44"/>
        <v>12.7</v>
      </c>
      <c r="BP9" s="195">
        <f t="shared" ca="1" si="45"/>
        <v>117.7</v>
      </c>
      <c r="BQ9" s="149">
        <f t="shared" ca="1" si="9"/>
        <v>0</v>
      </c>
      <c r="BR9" s="137">
        <f t="shared" ca="1" si="10"/>
        <v>0</v>
      </c>
      <c r="BS9" s="136">
        <f t="shared" ca="1" si="11"/>
        <v>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6"/>
        <v>3</v>
      </c>
      <c r="CO9" s="110">
        <f t="shared" ca="1" si="32"/>
        <v>301.5</v>
      </c>
      <c r="CP9" s="110">
        <f t="shared" ca="1" si="33"/>
        <v>30</v>
      </c>
      <c r="CQ9" s="198">
        <f t="shared" ca="1" si="34"/>
        <v>38.099999999999994</v>
      </c>
      <c r="CR9" s="199">
        <f t="shared" ca="1" si="35"/>
        <v>339.6</v>
      </c>
      <c r="CS9" s="215">
        <f t="shared" ref="CS9:CS60" ca="1" si="52">MEDIAN(0,EOMONTH($G$6,0)-$G$6+1,EOMONTH($G$6,0)-$G$6+1-COUNTBLANK(G9:AK9)+DATEDIF(G$6,AI$6,"m")+DATEDIF(G$6,AJ$6,"m")++DATEDIF(G$6,AK$6,"m"))</f>
        <v>30</v>
      </c>
      <c r="CT9" s="216">
        <f t="shared" ca="1" si="47"/>
        <v>0</v>
      </c>
      <c r="CU9" s="217">
        <f ca="1">INDEX(INDIRECT(CU$1),MATCH($E9,INDIRECT($BQ$2))) + (CS9*30)/[1]PATRÓN!$N$4 - CT9</f>
        <v>14.876712328767123</v>
      </c>
      <c r="CV9" s="217">
        <f ca="1">(CS9*6)/PATRÓN!$N$4</f>
        <v>0.49315068493150682</v>
      </c>
      <c r="CW9" s="216">
        <f t="shared" ca="1" si="48"/>
        <v>0</v>
      </c>
      <c r="CX9" s="219">
        <f t="shared" ca="1" si="49"/>
        <v>0</v>
      </c>
      <c r="CY9" s="230">
        <f t="shared" ca="1" si="50"/>
        <v>0</v>
      </c>
      <c r="CZ9" s="227">
        <f ca="1">(PATRÓN!$A$5*(CS9-CT9))/(PATRÓN!$N$4-30)*AM9</f>
        <v>147.08955223880596</v>
      </c>
      <c r="DA9" s="211">
        <f t="shared" ca="1" si="36"/>
        <v>-29.389552238805962</v>
      </c>
      <c r="DB9" s="211">
        <f t="shared" ca="1" si="51"/>
        <v>887.44029850746267</v>
      </c>
      <c r="DC9" s="212">
        <f t="shared" ca="1" si="37"/>
        <v>-547.84029850746265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38"/>
        <v>L</v>
      </c>
      <c r="H10" s="148" t="str">
        <f t="shared" ca="1" si="38"/>
        <v>M</v>
      </c>
      <c r="I10" s="148" t="str">
        <f t="shared" ca="1" si="38"/>
        <v>M</v>
      </c>
      <c r="J10" s="148" t="str">
        <f t="shared" ca="1" si="38"/>
        <v>M</v>
      </c>
      <c r="K10" s="148" t="str">
        <f t="shared" ca="1" si="38"/>
        <v>M</v>
      </c>
      <c r="L10" s="148" t="str">
        <f t="shared" ca="1" si="38"/>
        <v>L</v>
      </c>
      <c r="M10" s="148" t="str">
        <f t="shared" ca="1" si="38"/>
        <v>M</v>
      </c>
      <c r="N10" s="148" t="str">
        <f t="shared" ca="1" si="38"/>
        <v>M</v>
      </c>
      <c r="O10" s="148" t="str">
        <f t="shared" ca="1" si="38"/>
        <v>M</v>
      </c>
      <c r="P10" s="148" t="str">
        <f t="shared" ca="1" si="38"/>
        <v>M</v>
      </c>
      <c r="Q10" s="148" t="str">
        <f t="shared" ca="1" si="38"/>
        <v>N</v>
      </c>
      <c r="R10" s="148" t="str">
        <f t="shared" ca="1" si="38"/>
        <v>-</v>
      </c>
      <c r="S10" s="148" t="str">
        <f t="shared" ca="1" si="38"/>
        <v>L</v>
      </c>
      <c r="T10" s="148" t="str">
        <f t="shared" ca="1" si="38"/>
        <v>L</v>
      </c>
      <c r="U10" s="148" t="str">
        <f t="shared" ca="1" si="38"/>
        <v>L</v>
      </c>
      <c r="V10" s="148" t="str">
        <f t="shared" ca="1" si="38"/>
        <v>M</v>
      </c>
      <c r="W10" s="148" t="str">
        <f t="shared" ca="1" si="39"/>
        <v>M</v>
      </c>
      <c r="X10" s="148" t="str">
        <f t="shared" ca="1" si="39"/>
        <v>M</v>
      </c>
      <c r="Y10" s="148" t="str">
        <f t="shared" ca="1" si="39"/>
        <v>L</v>
      </c>
      <c r="Z10" s="148" t="str">
        <f t="shared" ca="1" si="39"/>
        <v>M</v>
      </c>
      <c r="AA10" s="148" t="str">
        <f t="shared" ca="1" si="39"/>
        <v>M</v>
      </c>
      <c r="AB10" s="148" t="str">
        <f t="shared" ca="1" si="39"/>
        <v>M</v>
      </c>
      <c r="AC10" s="148" t="str">
        <f t="shared" ca="1" si="39"/>
        <v>L</v>
      </c>
      <c r="AD10" s="148" t="str">
        <f t="shared" ca="1" si="39"/>
        <v>L</v>
      </c>
      <c r="AE10" s="148" t="str">
        <f t="shared" ca="1" si="39"/>
        <v>M</v>
      </c>
      <c r="AF10" s="148" t="str">
        <f t="shared" ca="1" si="39"/>
        <v>M</v>
      </c>
      <c r="AG10" s="148" t="str">
        <f t="shared" ca="1" si="39"/>
        <v>M</v>
      </c>
      <c r="AH10" s="148" t="str">
        <f t="shared" ca="1" si="39"/>
        <v>L</v>
      </c>
      <c r="AI10" s="148" t="str">
        <f t="shared" ca="1" si="39"/>
        <v>L</v>
      </c>
      <c r="AJ10" s="148" t="str">
        <f t="shared" ca="1" si="39"/>
        <v>M</v>
      </c>
      <c r="AK10" s="148"/>
      <c r="AL10" s="129"/>
      <c r="AM10" s="111">
        <f>VLOOKUP($E10,Plantilla!D:F,3,FALSE)</f>
        <v>1</v>
      </c>
      <c r="AN10" s="140">
        <f t="shared" ca="1" si="41"/>
        <v>18</v>
      </c>
      <c r="AO10" s="133">
        <f t="shared" ca="1" si="7"/>
        <v>0</v>
      </c>
      <c r="AP10" s="132">
        <f t="shared" ca="1" si="7"/>
        <v>1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42"/>
        <v>1</v>
      </c>
      <c r="BL10" s="110">
        <f t="shared" ca="1" si="43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126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10</v>
      </c>
      <c r="BO10" s="194">
        <f t="shared" ca="1" si="44"/>
        <v>12.7</v>
      </c>
      <c r="BP10" s="195">
        <f t="shared" ca="1" si="45"/>
        <v>138.69999999999999</v>
      </c>
      <c r="BQ10" s="149">
        <f t="shared" ca="1" si="9"/>
        <v>79</v>
      </c>
      <c r="BR10" s="137">
        <f t="shared" ca="1" si="10"/>
        <v>0</v>
      </c>
      <c r="BS10" s="136">
        <f t="shared" ca="1" si="11"/>
        <v>26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6"/>
        <v>26</v>
      </c>
      <c r="CO10" s="110">
        <f t="shared" ca="1" si="32"/>
        <v>568</v>
      </c>
      <c r="CP10" s="110">
        <f t="shared" ca="1" si="33"/>
        <v>260</v>
      </c>
      <c r="CQ10" s="198">
        <f t="shared" ca="1" si="34"/>
        <v>330.2</v>
      </c>
      <c r="CR10" s="199">
        <f t="shared" ca="1" si="35"/>
        <v>898.2</v>
      </c>
      <c r="CS10" s="215">
        <f t="shared" ca="1" si="52"/>
        <v>30</v>
      </c>
      <c r="CT10" s="216">
        <f t="shared" ca="1" si="47"/>
        <v>0</v>
      </c>
      <c r="CU10" s="217">
        <f ca="1">INDEX(INDIRECT(CU$1),MATCH($E10,INDIRECT($BQ$2))) + (CS10*30)/[1]PATRÓN!$N$4 - CT10</f>
        <v>14.876712328767123</v>
      </c>
      <c r="CV10" s="217">
        <f ca="1">(CS10*6)/PATRÓN!$N$4</f>
        <v>0.49315068493150682</v>
      </c>
      <c r="CW10" s="216">
        <f t="shared" ca="1" si="48"/>
        <v>0</v>
      </c>
      <c r="CX10" s="219">
        <f t="shared" ca="1" si="49"/>
        <v>0</v>
      </c>
      <c r="CY10" s="230">
        <f t="shared" ca="1" si="50"/>
        <v>0</v>
      </c>
      <c r="CZ10" s="227">
        <f ca="1">(PATRÓN!$A$5*(CS10-CT10))/(PATRÓN!$N$4-30)*AM10</f>
        <v>147.08955223880596</v>
      </c>
      <c r="DA10" s="211">
        <f t="shared" ca="1" si="36"/>
        <v>-8.389552238805976</v>
      </c>
      <c r="DB10" s="211">
        <f t="shared" ca="1" si="51"/>
        <v>887.44029850746267</v>
      </c>
      <c r="DC10" s="212">
        <f t="shared" ca="1" si="37"/>
        <v>10.759701492537374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1" t="s">
        <v>178</v>
      </c>
      <c r="G11" s="148" t="str">
        <f t="shared" ca="1" si="38"/>
        <v>M</v>
      </c>
      <c r="H11" s="148" t="str">
        <f t="shared" ca="1" si="38"/>
        <v>M</v>
      </c>
      <c r="I11" s="148" t="str">
        <f t="shared" ca="1" si="38"/>
        <v>M</v>
      </c>
      <c r="J11" s="148" t="str">
        <f t="shared" ca="1" si="38"/>
        <v>N</v>
      </c>
      <c r="K11" s="148" t="str">
        <f t="shared" ca="1" si="38"/>
        <v>-</v>
      </c>
      <c r="L11" s="148" t="str">
        <f t="shared" ca="1" si="38"/>
        <v>L</v>
      </c>
      <c r="M11" s="148" t="str">
        <f t="shared" ca="1" si="38"/>
        <v>L</v>
      </c>
      <c r="N11" s="148" t="str">
        <f t="shared" ca="1" si="38"/>
        <v>L</v>
      </c>
      <c r="O11" s="148" t="str">
        <f t="shared" ca="1" si="38"/>
        <v>M</v>
      </c>
      <c r="P11" s="148" t="str">
        <f t="shared" ca="1" si="38"/>
        <v>M</v>
      </c>
      <c r="Q11" s="148" t="str">
        <f t="shared" ca="1" si="38"/>
        <v>M</v>
      </c>
      <c r="R11" s="148" t="str">
        <f t="shared" ca="1" si="38"/>
        <v>L</v>
      </c>
      <c r="S11" s="148" t="str">
        <f t="shared" ca="1" si="38"/>
        <v>M</v>
      </c>
      <c r="T11" s="148" t="str">
        <f t="shared" ca="1" si="38"/>
        <v>M</v>
      </c>
      <c r="U11" s="148" t="str">
        <f t="shared" ca="1" si="38"/>
        <v>M</v>
      </c>
      <c r="V11" s="148" t="str">
        <f t="shared" ca="1" si="38"/>
        <v>L</v>
      </c>
      <c r="W11" s="148" t="str">
        <f t="shared" ca="1" si="39"/>
        <v>L</v>
      </c>
      <c r="X11" s="148" t="str">
        <f t="shared" ca="1" si="39"/>
        <v>M</v>
      </c>
      <c r="Y11" s="148" t="str">
        <f t="shared" ca="1" si="39"/>
        <v>M</v>
      </c>
      <c r="Z11" s="148" t="str">
        <f t="shared" ca="1" si="39"/>
        <v>M</v>
      </c>
      <c r="AA11" s="148" t="str">
        <f t="shared" ca="1" si="39"/>
        <v>L</v>
      </c>
      <c r="AB11" s="148" t="str">
        <f t="shared" ca="1" si="39"/>
        <v>L</v>
      </c>
      <c r="AC11" s="148" t="str">
        <f t="shared" ca="1" si="39"/>
        <v>M</v>
      </c>
      <c r="AD11" s="148" t="str">
        <f t="shared" ca="1" si="39"/>
        <v>M</v>
      </c>
      <c r="AE11" s="148" t="str">
        <f t="shared" ca="1" si="39"/>
        <v>M</v>
      </c>
      <c r="AF11" s="148" t="str">
        <f t="shared" ca="1" si="39"/>
        <v>N</v>
      </c>
      <c r="AG11" s="337" t="s">
        <v>140</v>
      </c>
      <c r="AH11" s="337" t="s">
        <v>4</v>
      </c>
      <c r="AI11" s="337" t="s">
        <v>4</v>
      </c>
      <c r="AJ11" s="148" t="str">
        <f t="shared" ca="1" si="39"/>
        <v>L</v>
      </c>
      <c r="AK11" s="148"/>
      <c r="AL11" s="129"/>
      <c r="AM11" s="111">
        <f>VLOOKUP($E11,Plantilla!D:F,3,FALSE)</f>
        <v>1</v>
      </c>
      <c r="AN11" s="140">
        <f t="shared" ca="1" si="41"/>
        <v>15</v>
      </c>
      <c r="AO11" s="133">
        <f t="shared" ca="1" si="7"/>
        <v>0</v>
      </c>
      <c r="AP11" s="132">
        <f t="shared" ca="1" si="7"/>
        <v>2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42"/>
        <v>2</v>
      </c>
      <c r="BL11" s="110">
        <f t="shared" ca="1" si="43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20</v>
      </c>
      <c r="BO11" s="194">
        <f t="shared" ca="1" si="44"/>
        <v>25.4</v>
      </c>
      <c r="BP11" s="195">
        <f t="shared" ca="1" si="45"/>
        <v>130.4</v>
      </c>
      <c r="BQ11" s="149">
        <f t="shared" ca="1" si="9"/>
        <v>54</v>
      </c>
      <c r="BR11" s="137">
        <f t="shared" ca="1" si="10"/>
        <v>2</v>
      </c>
      <c r="BS11" s="136">
        <f t="shared" ca="1" si="11"/>
        <v>26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6"/>
        <v>26</v>
      </c>
      <c r="CO11" s="110">
        <f t="shared" ca="1" si="32"/>
        <v>464.5</v>
      </c>
      <c r="CP11" s="110">
        <f t="shared" ca="1" si="33"/>
        <v>260</v>
      </c>
      <c r="CQ11" s="198">
        <f t="shared" ca="1" si="34"/>
        <v>330.2</v>
      </c>
      <c r="CR11" s="199">
        <f t="shared" ca="1" si="35"/>
        <v>801.69999999999993</v>
      </c>
      <c r="CS11" s="215">
        <f t="shared" ca="1" si="52"/>
        <v>30</v>
      </c>
      <c r="CT11" s="216">
        <f t="shared" ca="1" si="47"/>
        <v>0</v>
      </c>
      <c r="CU11" s="217">
        <f ca="1">INDEX(INDIRECT(CU$1),MATCH($E11,INDIRECT($BQ$2))) + (CS11*30)/[1]PATRÓN!$N$4 - CT11</f>
        <v>14.876712328767123</v>
      </c>
      <c r="CV11" s="217">
        <f ca="1">(CS11*6)/PATRÓN!$N$4</f>
        <v>0.49315068493150682</v>
      </c>
      <c r="CW11" s="216">
        <f t="shared" ca="1" si="48"/>
        <v>0</v>
      </c>
      <c r="CX11" s="219">
        <f t="shared" ca="1" si="49"/>
        <v>0</v>
      </c>
      <c r="CY11" s="230">
        <f t="shared" ca="1" si="50"/>
        <v>0</v>
      </c>
      <c r="CZ11" s="227">
        <f ca="1">(PATRÓN!$A$5*(CS11-CT11))/(PATRÓN!$N$4-30)*AM11</f>
        <v>147.08955223880596</v>
      </c>
      <c r="DA11" s="211">
        <f t="shared" ca="1" si="36"/>
        <v>-16.689552238805959</v>
      </c>
      <c r="DB11" s="211">
        <f t="shared" ca="1" si="51"/>
        <v>887.44029850746267</v>
      </c>
      <c r="DC11" s="212">
        <f t="shared" ca="1" si="37"/>
        <v>-85.74029850746274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38"/>
        <v>L</v>
      </c>
      <c r="H12" s="148" t="str">
        <f t="shared" ca="1" si="38"/>
        <v>M</v>
      </c>
      <c r="I12" s="148" t="str">
        <f t="shared" ca="1" si="38"/>
        <v>M</v>
      </c>
      <c r="J12" s="148" t="str">
        <f t="shared" ca="1" si="38"/>
        <v>M</v>
      </c>
      <c r="K12" s="148" t="str">
        <f t="shared" ca="1" si="38"/>
        <v>L</v>
      </c>
      <c r="L12" s="148" t="str">
        <f t="shared" ca="1" si="38"/>
        <v>M</v>
      </c>
      <c r="M12" s="148" t="str">
        <f t="shared" ca="1" si="38"/>
        <v>M</v>
      </c>
      <c r="N12" s="148" t="str">
        <f t="shared" ca="1" si="38"/>
        <v>M</v>
      </c>
      <c r="O12" s="148" t="str">
        <f t="shared" ca="1" si="38"/>
        <v>L</v>
      </c>
      <c r="P12" s="148" t="str">
        <f t="shared" ca="1" si="38"/>
        <v>L</v>
      </c>
      <c r="Q12" s="148" t="str">
        <f t="shared" ca="1" si="38"/>
        <v>M</v>
      </c>
      <c r="R12" s="148" t="str">
        <f t="shared" ca="1" si="38"/>
        <v>M</v>
      </c>
      <c r="S12" s="148" t="str">
        <f t="shared" ca="1" si="38"/>
        <v>M</v>
      </c>
      <c r="T12" s="148" t="str">
        <f t="shared" ca="1" si="38"/>
        <v>L</v>
      </c>
      <c r="U12" s="148" t="str">
        <f t="shared" ca="1" si="38"/>
        <v>L</v>
      </c>
      <c r="V12" s="148" t="str">
        <f t="shared" ca="1" si="38"/>
        <v>M</v>
      </c>
      <c r="W12" s="148" t="str">
        <f t="shared" ca="1" si="39"/>
        <v>M</v>
      </c>
      <c r="X12" s="148" t="str">
        <f t="shared" ca="1" si="39"/>
        <v>M</v>
      </c>
      <c r="Y12" s="148" t="str">
        <f t="shared" ca="1" si="39"/>
        <v>N</v>
      </c>
      <c r="Z12" s="148" t="str">
        <f t="shared" ca="1" si="39"/>
        <v>N</v>
      </c>
      <c r="AA12" s="148" t="str">
        <f t="shared" ca="1" si="39"/>
        <v>-</v>
      </c>
      <c r="AB12" s="148" t="str">
        <f t="shared" ca="1" si="39"/>
        <v>-</v>
      </c>
      <c r="AC12" s="148" t="str">
        <f t="shared" ca="1" si="39"/>
        <v>L</v>
      </c>
      <c r="AD12" s="148" t="str">
        <f t="shared" ca="1" si="39"/>
        <v>M</v>
      </c>
      <c r="AE12" s="148" t="str">
        <f t="shared" ca="1" si="39"/>
        <v>M</v>
      </c>
      <c r="AF12" s="148" t="str">
        <f t="shared" ca="1" si="39"/>
        <v>M</v>
      </c>
      <c r="AG12" s="148" t="str">
        <f t="shared" ca="1" si="39"/>
        <v>M</v>
      </c>
      <c r="AH12" s="148" t="str">
        <f t="shared" ca="1" si="39"/>
        <v>N</v>
      </c>
      <c r="AI12" s="148" t="str">
        <f t="shared" ca="1" si="39"/>
        <v>N</v>
      </c>
      <c r="AJ12" s="148" t="str">
        <f t="shared" ca="1" si="39"/>
        <v>-</v>
      </c>
      <c r="AK12" s="148"/>
      <c r="AL12" s="129"/>
      <c r="AM12" s="111">
        <f>VLOOKUP($E12,Plantilla!D:F,3,FALSE)</f>
        <v>1</v>
      </c>
      <c r="AN12" s="140">
        <f t="shared" ca="1" si="41"/>
        <v>16</v>
      </c>
      <c r="AO12" s="133">
        <f t="shared" ca="1" si="7"/>
        <v>0</v>
      </c>
      <c r="AP12" s="132">
        <f t="shared" ca="1" si="7"/>
        <v>4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42"/>
        <v>4</v>
      </c>
      <c r="BL12" s="110">
        <f t="shared" ca="1" si="43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112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44"/>
        <v>50.8</v>
      </c>
      <c r="BP12" s="195">
        <f t="shared" ca="1" si="45"/>
        <v>162.80000000000001</v>
      </c>
      <c r="BQ12" s="149">
        <f t="shared" ca="1" si="9"/>
        <v>80</v>
      </c>
      <c r="BR12" s="137">
        <f t="shared" ca="1" si="10"/>
        <v>0</v>
      </c>
      <c r="BS12" s="136">
        <f t="shared" ca="1" si="11"/>
        <v>27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6"/>
        <v>27</v>
      </c>
      <c r="CO12" s="110">
        <f t="shared" ca="1" si="32"/>
        <v>575</v>
      </c>
      <c r="CP12" s="110">
        <f t="shared" ca="1" si="33"/>
        <v>270</v>
      </c>
      <c r="CQ12" s="198">
        <f t="shared" ca="1" si="34"/>
        <v>342.90000000000003</v>
      </c>
      <c r="CR12" s="199">
        <f t="shared" ca="1" si="35"/>
        <v>917.90000000000009</v>
      </c>
      <c r="CS12" s="215">
        <f t="shared" ca="1" si="52"/>
        <v>30</v>
      </c>
      <c r="CT12" s="216">
        <f t="shared" ca="1" si="47"/>
        <v>0</v>
      </c>
      <c r="CU12" s="217">
        <f ca="1">INDEX(INDIRECT(CU$1),MATCH($E12,INDIRECT($BQ$2))) + (CS12*30)/[1]PATRÓN!$N$4 - CT12</f>
        <v>14.876712328767123</v>
      </c>
      <c r="CV12" s="217">
        <f ca="1">(CS12*6)/PATRÓN!$N$4</f>
        <v>0.49315068493150682</v>
      </c>
      <c r="CW12" s="216">
        <f t="shared" ca="1" si="48"/>
        <v>0</v>
      </c>
      <c r="CX12" s="219">
        <f t="shared" ca="1" si="49"/>
        <v>0</v>
      </c>
      <c r="CY12" s="230">
        <f t="shared" ca="1" si="50"/>
        <v>0</v>
      </c>
      <c r="CZ12" s="227">
        <f ca="1">(PATRÓN!$A$5*(CS12-CT12))/(PATRÓN!$N$4-30)*AM12</f>
        <v>147.08955223880596</v>
      </c>
      <c r="DA12" s="211">
        <f t="shared" ca="1" si="36"/>
        <v>15.710447761194047</v>
      </c>
      <c r="DB12" s="211">
        <f t="shared" ca="1" si="51"/>
        <v>887.44029850746267</v>
      </c>
      <c r="DC12" s="212">
        <f t="shared" ca="1" si="37"/>
        <v>30.45970149253742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38"/>
        <v>M</v>
      </c>
      <c r="H13" s="148" t="str">
        <f t="shared" ca="1" si="38"/>
        <v>L</v>
      </c>
      <c r="I13" s="148" t="str">
        <f t="shared" ca="1" si="38"/>
        <v>L</v>
      </c>
      <c r="J13" s="148" t="str">
        <f t="shared" ca="1" si="38"/>
        <v>M</v>
      </c>
      <c r="K13" s="148" t="str">
        <f t="shared" ca="1" si="38"/>
        <v>M</v>
      </c>
      <c r="L13" s="148" t="str">
        <f t="shared" ca="1" si="38"/>
        <v>M</v>
      </c>
      <c r="M13" s="148" t="str">
        <f t="shared" ca="1" si="38"/>
        <v>L</v>
      </c>
      <c r="N13" s="148" t="str">
        <f t="shared" ca="1" si="38"/>
        <v>L</v>
      </c>
      <c r="O13" s="148" t="str">
        <f t="shared" ca="1" si="38"/>
        <v>M</v>
      </c>
      <c r="P13" s="148" t="str">
        <f t="shared" ca="1" si="38"/>
        <v>M</v>
      </c>
      <c r="Q13" s="148" t="str">
        <f t="shared" ca="1" si="38"/>
        <v>M</v>
      </c>
      <c r="R13" s="148" t="str">
        <f t="shared" ca="1" si="38"/>
        <v>N</v>
      </c>
      <c r="S13" s="148" t="str">
        <f t="shared" ca="1" si="38"/>
        <v>N</v>
      </c>
      <c r="T13" s="148" t="str">
        <f t="shared" ca="1" si="38"/>
        <v>-</v>
      </c>
      <c r="U13" s="148" t="str">
        <f t="shared" ca="1" si="38"/>
        <v>-</v>
      </c>
      <c r="V13" s="148" t="str">
        <f t="shared" ca="1" si="38"/>
        <v>L</v>
      </c>
      <c r="W13" s="148" t="str">
        <f t="shared" ca="1" si="39"/>
        <v>M</v>
      </c>
      <c r="X13" s="148" t="str">
        <f t="shared" ca="1" si="39"/>
        <v>M</v>
      </c>
      <c r="Y13" s="148" t="str">
        <f t="shared" ca="1" si="39"/>
        <v>M</v>
      </c>
      <c r="Z13" s="148" t="str">
        <f t="shared" ca="1" si="39"/>
        <v>M</v>
      </c>
      <c r="AA13" s="148" t="str">
        <f t="shared" ca="1" si="39"/>
        <v>N</v>
      </c>
      <c r="AB13" s="148" t="str">
        <f t="shared" ca="1" si="39"/>
        <v>N</v>
      </c>
      <c r="AC13" s="148" t="str">
        <f t="shared" ca="1" si="39"/>
        <v>-</v>
      </c>
      <c r="AD13" s="148" t="str">
        <f t="shared" ca="1" si="39"/>
        <v>-</v>
      </c>
      <c r="AE13" s="148" t="str">
        <f t="shared" ca="1" si="39"/>
        <v>L</v>
      </c>
      <c r="AF13" s="148" t="str">
        <f t="shared" ca="1" si="39"/>
        <v>M</v>
      </c>
      <c r="AG13" s="148" t="str">
        <f t="shared" ca="1" si="39"/>
        <v>M</v>
      </c>
      <c r="AH13" s="148" t="str">
        <f t="shared" ca="1" si="39"/>
        <v>M</v>
      </c>
      <c r="AI13" s="148" t="str">
        <f t="shared" ca="1" si="39"/>
        <v>M</v>
      </c>
      <c r="AJ13" s="148" t="str">
        <f t="shared" ca="1" si="39"/>
        <v>N</v>
      </c>
      <c r="AK13" s="148"/>
      <c r="AL13" s="129"/>
      <c r="AM13" s="111">
        <f>VLOOKUP($E13,Plantilla!D:F,3,FALSE)</f>
        <v>1</v>
      </c>
      <c r="AN13" s="140">
        <f t="shared" ca="1" si="41"/>
        <v>15</v>
      </c>
      <c r="AO13" s="133">
        <f t="shared" ca="1" si="7"/>
        <v>0</v>
      </c>
      <c r="AP13" s="132">
        <f t="shared" ca="1" si="7"/>
        <v>5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42"/>
        <v>5</v>
      </c>
      <c r="BL13" s="110">
        <f t="shared" ca="1" si="43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105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44"/>
        <v>63.5</v>
      </c>
      <c r="BP13" s="195">
        <f t="shared" ca="1" si="45"/>
        <v>168.5</v>
      </c>
      <c r="BQ13" s="149">
        <f t="shared" ca="1" si="9"/>
        <v>81</v>
      </c>
      <c r="BR13" s="137">
        <f t="shared" ca="1" si="10"/>
        <v>0</v>
      </c>
      <c r="BS13" s="136">
        <f t="shared" ca="1" si="11"/>
        <v>28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6"/>
        <v>28</v>
      </c>
      <c r="CO13" s="110">
        <f t="shared" ca="1" si="32"/>
        <v>582</v>
      </c>
      <c r="CP13" s="110">
        <f t="shared" ca="1" si="33"/>
        <v>280</v>
      </c>
      <c r="CQ13" s="198">
        <f t="shared" ca="1" si="34"/>
        <v>355.6</v>
      </c>
      <c r="CR13" s="199">
        <f t="shared" ca="1" si="35"/>
        <v>937.6</v>
      </c>
      <c r="CS13" s="215">
        <f t="shared" ca="1" si="52"/>
        <v>30</v>
      </c>
      <c r="CT13" s="216">
        <f t="shared" ca="1" si="47"/>
        <v>0</v>
      </c>
      <c r="CU13" s="217">
        <f ca="1">INDEX(INDIRECT(CU$1),MATCH($E13,INDIRECT($BQ$2))) + (CS13*30)/[1]PATRÓN!$N$4 - CT13</f>
        <v>14.876712328767123</v>
      </c>
      <c r="CV13" s="217">
        <f ca="1">(CS13*6)/PATRÓN!$N$4</f>
        <v>0.49315068493150682</v>
      </c>
      <c r="CW13" s="216">
        <f t="shared" ca="1" si="48"/>
        <v>0</v>
      </c>
      <c r="CX13" s="219">
        <f t="shared" ca="1" si="49"/>
        <v>0</v>
      </c>
      <c r="CY13" s="230">
        <f t="shared" ca="1" si="50"/>
        <v>0</v>
      </c>
      <c r="CZ13" s="227">
        <f ca="1">(PATRÓN!$A$5*(CS13-CT13))/(PATRÓN!$N$4-30)*AM13</f>
        <v>147.08955223880596</v>
      </c>
      <c r="DA13" s="211">
        <f t="shared" ca="1" si="36"/>
        <v>21.410447761194035</v>
      </c>
      <c r="DB13" s="211">
        <f t="shared" ca="1" si="51"/>
        <v>887.44029850746267</v>
      </c>
      <c r="DC13" s="212">
        <f t="shared" ca="1" si="37"/>
        <v>50.159701492537351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1" t="s">
        <v>170</v>
      </c>
      <c r="G14" s="148" t="str">
        <f t="shared" ca="1" si="38"/>
        <v>L</v>
      </c>
      <c r="H14" s="148" t="str">
        <f t="shared" ca="1" si="38"/>
        <v>M</v>
      </c>
      <c r="I14" s="148" t="str">
        <f t="shared" ca="1" si="38"/>
        <v>M</v>
      </c>
      <c r="J14" s="148" t="str">
        <f t="shared" ca="1" si="38"/>
        <v>M</v>
      </c>
      <c r="K14" s="148" t="str">
        <f t="shared" ca="1" si="38"/>
        <v>N</v>
      </c>
      <c r="L14" s="148" t="str">
        <f t="shared" ca="1" si="38"/>
        <v>N</v>
      </c>
      <c r="M14" s="148" t="str">
        <f t="shared" ca="1" si="38"/>
        <v>-</v>
      </c>
      <c r="N14" s="148" t="str">
        <f t="shared" ca="1" si="38"/>
        <v>-</v>
      </c>
      <c r="O14" s="148" t="str">
        <f t="shared" ca="1" si="38"/>
        <v>L</v>
      </c>
      <c r="P14" s="148" t="str">
        <f t="shared" ca="1" si="38"/>
        <v>M</v>
      </c>
      <c r="Q14" s="148" t="str">
        <f t="shared" ca="1" si="38"/>
        <v>M</v>
      </c>
      <c r="R14" s="148" t="str">
        <f t="shared" ca="1" si="38"/>
        <v>M</v>
      </c>
      <c r="S14" s="148" t="str">
        <f t="shared" ca="1" si="38"/>
        <v>M</v>
      </c>
      <c r="T14" s="148" t="str">
        <f t="shared" ca="1" si="38"/>
        <v>N</v>
      </c>
      <c r="U14" s="148" t="str">
        <f t="shared" ca="1" si="38"/>
        <v>N</v>
      </c>
      <c r="V14" s="148" t="str">
        <f t="shared" ca="1" si="38"/>
        <v>-</v>
      </c>
      <c r="W14" s="148" t="str">
        <f t="shared" ca="1" si="39"/>
        <v>-</v>
      </c>
      <c r="X14" s="148" t="str">
        <f t="shared" ca="1" si="39"/>
        <v>L</v>
      </c>
      <c r="Y14" s="148" t="str">
        <f t="shared" ca="1" si="39"/>
        <v>M</v>
      </c>
      <c r="Z14" s="148" t="str">
        <f t="shared" ca="1" si="39"/>
        <v>M</v>
      </c>
      <c r="AA14" s="148" t="str">
        <f t="shared" ca="1" si="39"/>
        <v>M</v>
      </c>
      <c r="AB14" s="148" t="str">
        <f t="shared" ca="1" si="39"/>
        <v>M</v>
      </c>
      <c r="AC14" s="148" t="str">
        <f t="shared" ca="1" si="39"/>
        <v>N</v>
      </c>
      <c r="AD14" s="148" t="str">
        <f t="shared" ca="1" si="39"/>
        <v>N</v>
      </c>
      <c r="AE14" s="148" t="str">
        <f t="shared" ca="1" si="39"/>
        <v>-</v>
      </c>
      <c r="AF14" s="148" t="str">
        <f t="shared" ca="1" si="39"/>
        <v>-</v>
      </c>
      <c r="AG14" s="148" t="str">
        <f t="shared" ca="1" si="39"/>
        <v>L</v>
      </c>
      <c r="AH14" s="148" t="str">
        <f t="shared" ca="1" si="39"/>
        <v>L</v>
      </c>
      <c r="AI14" s="148" t="str">
        <f t="shared" ca="1" si="39"/>
        <v>L</v>
      </c>
      <c r="AJ14" s="338" t="s">
        <v>4</v>
      </c>
      <c r="AK14" s="148"/>
      <c r="AL14" s="129"/>
      <c r="AM14" s="111">
        <f>VLOOKUP($E14,Plantilla!D:F,3,FALSE)</f>
        <v>1</v>
      </c>
      <c r="AN14" s="140">
        <f t="shared" ca="1" si="41"/>
        <v>11</v>
      </c>
      <c r="AO14" s="133">
        <f t="shared" ca="1" si="7"/>
        <v>0</v>
      </c>
      <c r="AP14" s="132">
        <f t="shared" ca="1" si="7"/>
        <v>6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42"/>
        <v>6</v>
      </c>
      <c r="BL14" s="110">
        <f t="shared" ca="1" si="43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77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44"/>
        <v>76.2</v>
      </c>
      <c r="BP14" s="195">
        <f t="shared" ca="1" si="45"/>
        <v>153.19999999999999</v>
      </c>
      <c r="BQ14" s="149">
        <f t="shared" ca="1" si="9"/>
        <v>80</v>
      </c>
      <c r="BR14" s="137">
        <f t="shared" ca="1" si="10"/>
        <v>4</v>
      </c>
      <c r="BS14" s="136">
        <f t="shared" ca="1" si="11"/>
        <v>22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6"/>
        <v>22</v>
      </c>
      <c r="CO14" s="110">
        <f t="shared" ca="1" si="32"/>
        <v>633</v>
      </c>
      <c r="CP14" s="110">
        <f t="shared" ca="1" si="33"/>
        <v>220</v>
      </c>
      <c r="CQ14" s="198">
        <f t="shared" ca="1" si="34"/>
        <v>279.39999999999998</v>
      </c>
      <c r="CR14" s="199">
        <f t="shared" ca="1" si="35"/>
        <v>912.40000000000009</v>
      </c>
      <c r="CS14" s="215">
        <f t="shared" ca="1" si="52"/>
        <v>30</v>
      </c>
      <c r="CT14" s="216">
        <f t="shared" ca="1" si="47"/>
        <v>0</v>
      </c>
      <c r="CU14" s="217">
        <f ca="1">INDEX(INDIRECT(CU$1),MATCH($E14,INDIRECT($BQ$2))) + (CS14*30)/[1]PATRÓN!$N$4 - CT14</f>
        <v>14.876712328767123</v>
      </c>
      <c r="CV14" s="217">
        <f ca="1">(CS14*6)/PATRÓN!$N$4</f>
        <v>0.49315068493150682</v>
      </c>
      <c r="CW14" s="216">
        <f t="shared" ca="1" si="48"/>
        <v>0</v>
      </c>
      <c r="CX14" s="219">
        <f t="shared" ca="1" si="49"/>
        <v>0</v>
      </c>
      <c r="CY14" s="230">
        <f t="shared" ca="1" si="50"/>
        <v>0</v>
      </c>
      <c r="CZ14" s="227">
        <f ca="1">(PATRÓN!$A$5*(CS14-CT14))/(PATRÓN!$N$4-30)*AM14</f>
        <v>147.08955223880596</v>
      </c>
      <c r="DA14" s="211">
        <f t="shared" ca="1" si="36"/>
        <v>6.110447761194024</v>
      </c>
      <c r="DB14" s="211">
        <f t="shared" ca="1" si="51"/>
        <v>887.44029850746267</v>
      </c>
      <c r="DC14" s="212">
        <f t="shared" ca="1" si="37"/>
        <v>24.95970149253742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tr">
        <f>VLOOKUP(E15,Plantilla!D:E,2,FALSE)</f>
        <v>Patricia Sánz Moya (80%)</v>
      </c>
      <c r="G15" s="148" t="str">
        <f t="shared" ca="1" si="38"/>
        <v>-</v>
      </c>
      <c r="H15" s="148" t="str">
        <f t="shared" ca="1" si="38"/>
        <v>L</v>
      </c>
      <c r="I15" s="148" t="s">
        <v>4</v>
      </c>
      <c r="J15" s="148" t="s">
        <v>4</v>
      </c>
      <c r="K15" s="148" t="s">
        <v>68</v>
      </c>
      <c r="L15" s="148" t="s">
        <v>68</v>
      </c>
      <c r="M15" s="148" t="str">
        <f t="shared" ca="1" si="38"/>
        <v>N</v>
      </c>
      <c r="N15" s="148" t="str">
        <f t="shared" ca="1" si="38"/>
        <v>N</v>
      </c>
      <c r="O15" s="148" t="str">
        <f t="shared" ca="1" si="38"/>
        <v>-</v>
      </c>
      <c r="P15" s="148" t="str">
        <f t="shared" ca="1" si="38"/>
        <v>-</v>
      </c>
      <c r="Q15" s="148" t="str">
        <f t="shared" ca="1" si="38"/>
        <v>L</v>
      </c>
      <c r="R15" s="148" t="s">
        <v>4</v>
      </c>
      <c r="S15" s="148" t="s">
        <v>4</v>
      </c>
      <c r="T15" s="148" t="s">
        <v>68</v>
      </c>
      <c r="U15" s="148" t="s">
        <v>68</v>
      </c>
      <c r="V15" s="148" t="str">
        <f t="shared" ca="1" si="38"/>
        <v>N</v>
      </c>
      <c r="W15" s="148" t="str">
        <f t="shared" ca="1" si="39"/>
        <v>N</v>
      </c>
      <c r="X15" s="148" t="str">
        <f t="shared" ca="1" si="39"/>
        <v>-</v>
      </c>
      <c r="Y15" s="148" t="str">
        <f t="shared" ca="1" si="39"/>
        <v>-</v>
      </c>
      <c r="Z15" s="148" t="str">
        <f t="shared" ca="1" si="39"/>
        <v>L</v>
      </c>
      <c r="AA15" s="148" t="str">
        <f t="shared" ca="1" si="39"/>
        <v>L</v>
      </c>
      <c r="AB15" s="148" t="str">
        <f t="shared" ca="1" si="39"/>
        <v>L</v>
      </c>
      <c r="AC15" s="148" t="s">
        <v>68</v>
      </c>
      <c r="AD15" s="148" t="s">
        <v>68</v>
      </c>
      <c r="AE15" s="148" t="str">
        <f t="shared" ca="1" si="39"/>
        <v>N</v>
      </c>
      <c r="AF15" s="148" t="str">
        <f t="shared" ca="1" si="39"/>
        <v>-</v>
      </c>
      <c r="AG15" s="148" t="str">
        <f t="shared" ca="1" si="39"/>
        <v>L</v>
      </c>
      <c r="AH15" s="148" t="s">
        <v>68</v>
      </c>
      <c r="AI15" s="148" t="s">
        <v>68</v>
      </c>
      <c r="AJ15" s="148" t="s">
        <v>4</v>
      </c>
      <c r="AK15" s="148"/>
      <c r="AL15" s="129"/>
      <c r="AM15" s="111">
        <f>VLOOKUP($E15,Plantilla!D:F,3,FALSE)</f>
        <v>1</v>
      </c>
      <c r="AN15" s="140">
        <f t="shared" ca="1" si="41"/>
        <v>0</v>
      </c>
      <c r="AO15" s="133">
        <f t="shared" ca="1" si="7"/>
        <v>0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8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42"/>
        <v>5</v>
      </c>
      <c r="BL15" s="110">
        <f t="shared" ca="1" si="43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56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4"/>
        <v>63.5</v>
      </c>
      <c r="BP15" s="195">
        <f t="shared" ca="1" si="45"/>
        <v>119.5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29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6"/>
        <v>29</v>
      </c>
      <c r="CO15" s="110">
        <f t="shared" ca="1" si="32"/>
        <v>357.5</v>
      </c>
      <c r="CP15" s="110">
        <f t="shared" ca="1" si="33"/>
        <v>290</v>
      </c>
      <c r="CQ15" s="198">
        <f t="shared" ca="1" si="34"/>
        <v>368.3</v>
      </c>
      <c r="CR15" s="199">
        <f t="shared" ca="1" si="35"/>
        <v>725.8</v>
      </c>
      <c r="CS15" s="215">
        <f t="shared" ca="1" si="52"/>
        <v>30</v>
      </c>
      <c r="CT15" s="216">
        <f t="shared" ca="1" si="47"/>
        <v>0</v>
      </c>
      <c r="CU15" s="217">
        <f ca="1">INDEX(INDIRECT(CU$1),MATCH($E15,INDIRECT($BQ$2))) + (CS15*30)/[1]PATRÓN!$N$4 - CT15</f>
        <v>14.876712328767123</v>
      </c>
      <c r="CV15" s="217">
        <f ca="1">(CS15*6)/PATRÓN!$N$4</f>
        <v>0.49315068493150682</v>
      </c>
      <c r="CW15" s="216">
        <f t="shared" ca="1" si="48"/>
        <v>0</v>
      </c>
      <c r="CX15" s="219">
        <f t="shared" ca="1" si="49"/>
        <v>0</v>
      </c>
      <c r="CY15" s="230">
        <f t="shared" ca="1" si="50"/>
        <v>0</v>
      </c>
      <c r="CZ15" s="227">
        <f ca="1">(PATRÓN!$A$5*(CS15-CT15))/(PATRÓN!$N$4-30)*AM15</f>
        <v>147.08955223880596</v>
      </c>
      <c r="DA15" s="211">
        <f t="shared" ca="1" si="36"/>
        <v>-27.589552238805965</v>
      </c>
      <c r="DB15" s="211">
        <f t="shared" ca="1" si="51"/>
        <v>887.44029850746267</v>
      </c>
      <c r="DC15" s="212">
        <f t="shared" ca="1" si="37"/>
        <v>-161.64029850746272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38"/>
        <v>N</v>
      </c>
      <c r="H16" s="148" t="str">
        <f t="shared" ca="1" si="38"/>
        <v>-</v>
      </c>
      <c r="I16" s="148" t="str">
        <f t="shared" ca="1" si="38"/>
        <v>-</v>
      </c>
      <c r="J16" s="148" t="str">
        <f t="shared" ca="1" si="38"/>
        <v>L</v>
      </c>
      <c r="K16" s="148" t="str">
        <f t="shared" ca="1" si="38"/>
        <v>M</v>
      </c>
      <c r="L16" s="148" t="str">
        <f t="shared" ca="1" si="38"/>
        <v>M</v>
      </c>
      <c r="M16" s="148" t="str">
        <f t="shared" ca="1" si="38"/>
        <v>M</v>
      </c>
      <c r="N16" s="148" t="s">
        <v>5</v>
      </c>
      <c r="O16" s="342" t="s">
        <v>4</v>
      </c>
      <c r="P16" s="148" t="str">
        <f t="shared" ca="1" si="38"/>
        <v>N</v>
      </c>
      <c r="Q16" s="148" t="str">
        <f t="shared" ca="1" si="38"/>
        <v>-</v>
      </c>
      <c r="R16" s="148" t="str">
        <f t="shared" ca="1" si="38"/>
        <v>-</v>
      </c>
      <c r="S16" s="148" t="str">
        <f t="shared" ca="1" si="38"/>
        <v>L</v>
      </c>
      <c r="T16" s="148" t="str">
        <f t="shared" ca="1" si="38"/>
        <v>L</v>
      </c>
      <c r="U16" s="148" t="str">
        <f t="shared" ca="1" si="38"/>
        <v>L</v>
      </c>
      <c r="V16" s="148" t="str">
        <f t="shared" ca="1" si="38"/>
        <v>M</v>
      </c>
      <c r="W16" s="148" t="str">
        <f t="shared" ca="1" si="39"/>
        <v>M</v>
      </c>
      <c r="X16" s="148" t="str">
        <f t="shared" ca="1" si="39"/>
        <v>N</v>
      </c>
      <c r="Y16" s="148" t="str">
        <f t="shared" ca="1" si="39"/>
        <v>-</v>
      </c>
      <c r="Z16" s="148" t="str">
        <f t="shared" ca="1" si="39"/>
        <v>L</v>
      </c>
      <c r="AA16" s="148" t="str">
        <f t="shared" ca="1" si="39"/>
        <v>M</v>
      </c>
      <c r="AB16" s="148" t="str">
        <f t="shared" ca="1" si="39"/>
        <v>M</v>
      </c>
      <c r="AC16" s="148" t="str">
        <f t="shared" ca="1" si="39"/>
        <v>M</v>
      </c>
      <c r="AD16" s="148" t="str">
        <f t="shared" ca="1" si="39"/>
        <v>L</v>
      </c>
      <c r="AE16" s="148" t="str">
        <f t="shared" ca="1" si="39"/>
        <v>M</v>
      </c>
      <c r="AF16" s="148" t="str">
        <f t="shared" ca="1" si="39"/>
        <v>M</v>
      </c>
      <c r="AG16" s="148" t="str">
        <f t="shared" ca="1" si="39"/>
        <v>M</v>
      </c>
      <c r="AH16" s="338" t="s">
        <v>31</v>
      </c>
      <c r="AI16" s="338" t="s">
        <v>31</v>
      </c>
      <c r="AJ16" s="148" t="str">
        <f t="shared" ca="1" si="39"/>
        <v>M</v>
      </c>
      <c r="AK16" s="148"/>
      <c r="AL16" s="129"/>
      <c r="AM16" s="111">
        <f>VLOOKUP($E16,Plantilla!D:F,3,FALSE)</f>
        <v>1</v>
      </c>
      <c r="AN16" s="140">
        <f t="shared" ca="1" si="41"/>
        <v>13</v>
      </c>
      <c r="AO16" s="133">
        <f t="shared" ca="1" si="7"/>
        <v>2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42"/>
        <v>3</v>
      </c>
      <c r="BL16" s="110">
        <f t="shared" ca="1" si="43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4"/>
        <v>38.1</v>
      </c>
      <c r="BP16" s="195">
        <f t="shared" ca="1" si="45"/>
        <v>143.1</v>
      </c>
      <c r="BQ16" s="149">
        <f t="shared" ca="1" si="9"/>
        <v>65</v>
      </c>
      <c r="BR16" s="137">
        <f t="shared" ca="1" si="10"/>
        <v>4</v>
      </c>
      <c r="BS16" s="136">
        <f t="shared" ca="1" si="11"/>
        <v>21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6"/>
        <v>21</v>
      </c>
      <c r="CO16" s="110">
        <f t="shared" ca="1" si="32"/>
        <v>622.5</v>
      </c>
      <c r="CP16" s="110">
        <f t="shared" ca="1" si="33"/>
        <v>210</v>
      </c>
      <c r="CQ16" s="198">
        <f t="shared" ca="1" si="34"/>
        <v>266.7</v>
      </c>
      <c r="CR16" s="199">
        <f t="shared" ca="1" si="35"/>
        <v>910.2</v>
      </c>
      <c r="CS16" s="215">
        <f t="shared" ca="1" si="52"/>
        <v>30</v>
      </c>
      <c r="CT16" s="216">
        <f t="shared" ca="1" si="47"/>
        <v>0</v>
      </c>
      <c r="CU16" s="217">
        <f ca="1">INDEX(INDIRECT(CU$1),MATCH($E16,INDIRECT($BQ$2))) + (CS16*30)/[1]PATRÓN!$N$4 - CT16</f>
        <v>14.876712328767123</v>
      </c>
      <c r="CV16" s="217">
        <f ca="1">(CS16*6)/PATRÓN!$N$4</f>
        <v>0.49315068493150682</v>
      </c>
      <c r="CW16" s="216">
        <f t="shared" ca="1" si="48"/>
        <v>0</v>
      </c>
      <c r="CX16" s="219">
        <f t="shared" ca="1" si="49"/>
        <v>0</v>
      </c>
      <c r="CY16" s="230">
        <f t="shared" ca="1" si="50"/>
        <v>0</v>
      </c>
      <c r="CZ16" s="227">
        <f ca="1">(PATRÓN!$A$5*(CS16-CT16))/(PATRÓN!$N$4-30)*AM16</f>
        <v>147.08955223880596</v>
      </c>
      <c r="DA16" s="211">
        <f t="shared" ca="1" si="36"/>
        <v>-3.9895522388059703</v>
      </c>
      <c r="DB16" s="211">
        <f t="shared" ca="1" si="51"/>
        <v>887.44029850746267</v>
      </c>
      <c r="DC16" s="212">
        <f t="shared" ca="1" si="37"/>
        <v>22.759701492537374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38"/>
        <v>M</v>
      </c>
      <c r="H17" s="148" t="str">
        <f t="shared" ca="1" si="38"/>
        <v>N</v>
      </c>
      <c r="I17" s="148" t="str">
        <f t="shared" ca="1" si="38"/>
        <v>N</v>
      </c>
      <c r="J17" s="148" t="str">
        <f t="shared" ca="1" si="38"/>
        <v>-</v>
      </c>
      <c r="K17" s="148" t="str">
        <f t="shared" ca="1" si="38"/>
        <v>-</v>
      </c>
      <c r="L17" s="148" t="str">
        <f t="shared" ca="1" si="38"/>
        <v>L</v>
      </c>
      <c r="M17" s="148" t="str">
        <f t="shared" ca="1" si="38"/>
        <v>L</v>
      </c>
      <c r="N17" s="148" t="str">
        <f t="shared" ca="1" si="38"/>
        <v>L</v>
      </c>
      <c r="O17" s="148" t="str">
        <f t="shared" ca="1" si="38"/>
        <v>M</v>
      </c>
      <c r="P17" s="148" t="str">
        <f t="shared" ca="1" si="38"/>
        <v>M</v>
      </c>
      <c r="Q17" s="148" t="str">
        <f t="shared" ca="1" si="38"/>
        <v>N</v>
      </c>
      <c r="R17" s="148" t="str">
        <f t="shared" ca="1" si="38"/>
        <v>-</v>
      </c>
      <c r="S17" s="148" t="str">
        <f t="shared" ca="1" si="38"/>
        <v>L</v>
      </c>
      <c r="T17" s="148" t="str">
        <f t="shared" ca="1" si="38"/>
        <v>M</v>
      </c>
      <c r="U17" s="148" t="str">
        <f t="shared" ca="1" si="38"/>
        <v>M</v>
      </c>
      <c r="V17" s="148" t="str">
        <f t="shared" ca="1" si="38"/>
        <v>M</v>
      </c>
      <c r="W17" s="148" t="str">
        <f t="shared" ca="1" si="39"/>
        <v>L</v>
      </c>
      <c r="X17" s="148" t="str">
        <f t="shared" ca="1" si="39"/>
        <v>M</v>
      </c>
      <c r="Y17" s="148" t="str">
        <f t="shared" ca="1" si="39"/>
        <v>M</v>
      </c>
      <c r="Z17" s="148" t="str">
        <f t="shared" ca="1" si="39"/>
        <v>M</v>
      </c>
      <c r="AA17" s="148" t="str">
        <f t="shared" ca="1" si="39"/>
        <v>L</v>
      </c>
      <c r="AB17" s="148" t="str">
        <f t="shared" ca="1" si="39"/>
        <v>L</v>
      </c>
      <c r="AC17" s="148" t="str">
        <f t="shared" ca="1" si="39"/>
        <v>M</v>
      </c>
      <c r="AD17" s="148" t="str">
        <f t="shared" ca="1" si="39"/>
        <v>M</v>
      </c>
      <c r="AE17" s="148" t="str">
        <f t="shared" ca="1" si="39"/>
        <v>M</v>
      </c>
      <c r="AF17" s="148" t="str">
        <f t="shared" ca="1" si="39"/>
        <v>N</v>
      </c>
      <c r="AG17" s="148" t="str">
        <f t="shared" ca="1" si="39"/>
        <v>N</v>
      </c>
      <c r="AH17" s="148" t="str">
        <f t="shared" ca="1" si="39"/>
        <v>-</v>
      </c>
      <c r="AI17" s="148" t="str">
        <f t="shared" ca="1" si="39"/>
        <v>-</v>
      </c>
      <c r="AJ17" s="148" t="str">
        <f t="shared" ca="1" si="39"/>
        <v>L</v>
      </c>
      <c r="AK17" s="148"/>
      <c r="AL17" s="129"/>
      <c r="AM17" s="111">
        <f>VLOOKUP($E17,Plantilla!D:F,3,FALSE)</f>
        <v>1</v>
      </c>
      <c r="AN17" s="140">
        <f t="shared" ca="1" si="41"/>
        <v>12</v>
      </c>
      <c r="AO17" s="133">
        <f t="shared" ca="1" si="7"/>
        <v>0</v>
      </c>
      <c r="AP17" s="132">
        <f t="shared" ca="1" si="7"/>
        <v>5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42"/>
        <v>5</v>
      </c>
      <c r="BL17" s="110">
        <f t="shared" ca="1" si="43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84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44"/>
        <v>63.5</v>
      </c>
      <c r="BP17" s="195">
        <f t="shared" ca="1" si="45"/>
        <v>147.5</v>
      </c>
      <c r="BQ17" s="149">
        <f t="shared" ca="1" si="9"/>
        <v>72</v>
      </c>
      <c r="BR17" s="137">
        <f t="shared" ca="1" si="10"/>
        <v>0</v>
      </c>
      <c r="BS17" s="136">
        <f t="shared" ca="1" si="11"/>
        <v>30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6"/>
        <v>30</v>
      </c>
      <c r="CO17" s="110">
        <f t="shared" ca="1" si="32"/>
        <v>518.94000000000005</v>
      </c>
      <c r="CP17" s="110">
        <f t="shared" ca="1" si="33"/>
        <v>300</v>
      </c>
      <c r="CQ17" s="198">
        <f t="shared" ca="1" si="34"/>
        <v>381</v>
      </c>
      <c r="CR17" s="199">
        <f t="shared" ca="1" si="35"/>
        <v>899.94</v>
      </c>
      <c r="CS17" s="215">
        <f t="shared" ca="1" si="52"/>
        <v>30</v>
      </c>
      <c r="CT17" s="216">
        <f t="shared" ca="1" si="47"/>
        <v>0</v>
      </c>
      <c r="CU17" s="217">
        <f ca="1">INDEX(INDIRECT(CU$1),MATCH($E17,INDIRECT($BQ$2))) + (CS17*30)/[1]PATRÓN!$N$4 - CT17</f>
        <v>14.876712328767123</v>
      </c>
      <c r="CV17" s="217">
        <f ca="1">(CS17*6)/PATRÓN!$N$4</f>
        <v>0.49315068493150682</v>
      </c>
      <c r="CW17" s="216">
        <f t="shared" ca="1" si="48"/>
        <v>0</v>
      </c>
      <c r="CX17" s="219">
        <f t="shared" ca="1" si="49"/>
        <v>0</v>
      </c>
      <c r="CY17" s="230">
        <f t="shared" ca="1" si="50"/>
        <v>0</v>
      </c>
      <c r="CZ17" s="227">
        <f ca="1">(PATRÓN!$A$5*(CS17-CT17))/(PATRÓN!$N$4-30)*AM17</f>
        <v>147.08955223880596</v>
      </c>
      <c r="DA17" s="211">
        <f t="shared" ca="1" si="36"/>
        <v>0.41044776119403537</v>
      </c>
      <c r="DB17" s="211">
        <f t="shared" ca="1" si="51"/>
        <v>887.44029850746267</v>
      </c>
      <c r="DC17" s="212">
        <f t="shared" ca="1" si="37"/>
        <v>12.499701492537383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tr">
        <f t="shared" ca="1" si="38"/>
        <v>L</v>
      </c>
      <c r="H18" s="148" t="str">
        <f t="shared" ca="1" si="38"/>
        <v>M</v>
      </c>
      <c r="I18" s="148" t="str">
        <f t="shared" ca="1" si="38"/>
        <v>M</v>
      </c>
      <c r="J18" s="148" t="str">
        <f t="shared" ca="1" si="38"/>
        <v>N</v>
      </c>
      <c r="K18" s="148" t="str">
        <f t="shared" ca="1" si="38"/>
        <v>-</v>
      </c>
      <c r="L18" s="148" t="str">
        <f t="shared" ca="1" si="38"/>
        <v>L</v>
      </c>
      <c r="M18" s="338" t="s">
        <v>4</v>
      </c>
      <c r="N18" s="338" t="s">
        <v>4</v>
      </c>
      <c r="O18" s="148" t="str">
        <f t="shared" ca="1" si="38"/>
        <v>M</v>
      </c>
      <c r="P18" s="148" t="str">
        <f t="shared" ca="1" si="38"/>
        <v>L</v>
      </c>
      <c r="Q18" s="148" t="str">
        <f t="shared" ca="1" si="38"/>
        <v>M</v>
      </c>
      <c r="R18" s="148" t="str">
        <f t="shared" ca="1" si="38"/>
        <v>M</v>
      </c>
      <c r="S18" s="338" t="s">
        <v>4</v>
      </c>
      <c r="T18" s="338" t="s">
        <v>5</v>
      </c>
      <c r="U18" s="338" t="s">
        <v>5</v>
      </c>
      <c r="V18" s="148" t="str">
        <f t="shared" ca="1" si="38"/>
        <v>M</v>
      </c>
      <c r="W18" s="148" t="str">
        <f t="shared" ca="1" si="39"/>
        <v>M</v>
      </c>
      <c r="X18" s="148" t="str">
        <f t="shared" ca="1" si="39"/>
        <v>M</v>
      </c>
      <c r="Y18" s="148" t="str">
        <f t="shared" ca="1" si="39"/>
        <v>N</v>
      </c>
      <c r="Z18" s="148" t="str">
        <f t="shared" ca="1" si="39"/>
        <v>N</v>
      </c>
      <c r="AA18" s="148" t="str">
        <f t="shared" ca="1" si="39"/>
        <v>-</v>
      </c>
      <c r="AB18" s="148" t="str">
        <f t="shared" ca="1" si="39"/>
        <v>-</v>
      </c>
      <c r="AC18" s="148" t="str">
        <f t="shared" ca="1" si="39"/>
        <v>L</v>
      </c>
      <c r="AD18" s="148" t="str">
        <f t="shared" ca="1" si="39"/>
        <v>L</v>
      </c>
      <c r="AE18" s="148" t="s">
        <v>5</v>
      </c>
      <c r="AF18" s="338" t="s">
        <v>4</v>
      </c>
      <c r="AG18" s="148" t="s">
        <v>59</v>
      </c>
      <c r="AH18" s="148" t="str">
        <f t="shared" ca="1" si="39"/>
        <v>N</v>
      </c>
      <c r="AI18" s="148" t="str">
        <f t="shared" ca="1" si="39"/>
        <v>N</v>
      </c>
      <c r="AJ18" s="148" t="str">
        <f t="shared" ca="1" si="39"/>
        <v>-</v>
      </c>
      <c r="AK18" s="148"/>
      <c r="AL18" s="130"/>
      <c r="AM18" s="111">
        <f>VLOOKUP($E18,Plantilla!D:F,3,FALSE)</f>
        <v>1</v>
      </c>
      <c r="AN18" s="140">
        <f t="shared" ca="1" si="41"/>
        <v>11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42"/>
        <v>5</v>
      </c>
      <c r="BL18" s="110">
        <f t="shared" ca="1" si="43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77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4"/>
        <v>63.5</v>
      </c>
      <c r="BP18" s="195">
        <f t="shared" ca="1" si="45"/>
        <v>140.5</v>
      </c>
      <c r="BQ18" s="149">
        <f t="shared" ca="1" si="9"/>
        <v>75</v>
      </c>
      <c r="BR18" s="137">
        <f t="shared" ca="1" si="10"/>
        <v>1</v>
      </c>
      <c r="BS18" s="136">
        <f t="shared" ca="1" si="11"/>
        <v>29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6"/>
        <v>29</v>
      </c>
      <c r="CO18" s="110">
        <f t="shared" ca="1" si="32"/>
        <v>547</v>
      </c>
      <c r="CP18" s="110">
        <f t="shared" ca="1" si="33"/>
        <v>290</v>
      </c>
      <c r="CQ18" s="198">
        <f t="shared" ca="1" si="34"/>
        <v>368.3</v>
      </c>
      <c r="CR18" s="199">
        <f t="shared" ca="1" si="35"/>
        <v>915.3</v>
      </c>
      <c r="CS18" s="215">
        <f t="shared" ca="1" si="52"/>
        <v>30</v>
      </c>
      <c r="CT18" s="216">
        <f t="shared" ca="1" si="47"/>
        <v>0</v>
      </c>
      <c r="CU18" s="217">
        <f ca="1">INDEX(INDIRECT(CU$1),MATCH($E18,INDIRECT($BQ$2))) + (CS18*30)/[1]PATRÓN!$N$4 - CT18</f>
        <v>14.876712328767123</v>
      </c>
      <c r="CV18" s="217">
        <f ca="1">(CS18*6)/PATRÓN!$N$4</f>
        <v>0.49315068493150682</v>
      </c>
      <c r="CW18" s="216">
        <f t="shared" ca="1" si="48"/>
        <v>1</v>
      </c>
      <c r="CX18" s="219">
        <f t="shared" ca="1" si="49"/>
        <v>0</v>
      </c>
      <c r="CY18" s="230">
        <f t="shared" ca="1" si="50"/>
        <v>0</v>
      </c>
      <c r="CZ18" s="227">
        <f ca="1">(PATRÓN!$A$5*(CS18-CT18))/(PATRÓN!$N$4-30)*AM18</f>
        <v>147.08955223880596</v>
      </c>
      <c r="DA18" s="211">
        <f t="shared" ca="1" si="36"/>
        <v>-6.5895522388059646</v>
      </c>
      <c r="DB18" s="211">
        <f t="shared" ca="1" si="51"/>
        <v>887.44029850746267</v>
      </c>
      <c r="DC18" s="212">
        <f t="shared" ca="1" si="37"/>
        <v>27.859701492537283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38"/>
        <v>M</v>
      </c>
      <c r="H19" s="148" t="str">
        <f t="shared" ca="1" si="38"/>
        <v>M</v>
      </c>
      <c r="I19" s="148" t="str">
        <f t="shared" ca="1" si="38"/>
        <v>L</v>
      </c>
      <c r="J19" s="148" t="str">
        <f t="shared" ca="1" si="38"/>
        <v>M</v>
      </c>
      <c r="K19" s="148" t="str">
        <f t="shared" ca="1" si="38"/>
        <v>M</v>
      </c>
      <c r="L19" s="148" t="str">
        <f t="shared" ca="1" si="38"/>
        <v>M</v>
      </c>
      <c r="M19" s="148" t="str">
        <f t="shared" ca="1" si="38"/>
        <v>L</v>
      </c>
      <c r="N19" s="148" t="str">
        <f t="shared" ca="1" si="38"/>
        <v>L</v>
      </c>
      <c r="O19" s="148" t="str">
        <f t="shared" ca="1" si="38"/>
        <v>M</v>
      </c>
      <c r="P19" s="148" t="str">
        <f t="shared" ca="1" si="38"/>
        <v>M</v>
      </c>
      <c r="Q19" s="148" t="str">
        <f t="shared" ca="1" si="38"/>
        <v>M</v>
      </c>
      <c r="R19" s="148" t="str">
        <f t="shared" ca="1" si="38"/>
        <v>N</v>
      </c>
      <c r="S19" s="148" t="str">
        <f t="shared" ca="1" si="38"/>
        <v>N</v>
      </c>
      <c r="T19" s="148" t="str">
        <f t="shared" ca="1" si="38"/>
        <v>-</v>
      </c>
      <c r="U19" s="148" t="str">
        <f t="shared" ca="1" si="38"/>
        <v>-</v>
      </c>
      <c r="V19" s="148" t="str">
        <f t="shared" ca="1" si="38"/>
        <v>L</v>
      </c>
      <c r="W19" s="148" t="str">
        <f t="shared" ca="1" si="39"/>
        <v>L</v>
      </c>
      <c r="X19" s="148" t="str">
        <f t="shared" ca="1" si="39"/>
        <v>M</v>
      </c>
      <c r="Y19" s="148" t="str">
        <f t="shared" ca="1" si="39"/>
        <v>M</v>
      </c>
      <c r="Z19" s="148" t="str">
        <f t="shared" ca="1" si="39"/>
        <v>M</v>
      </c>
      <c r="AA19" s="148" t="str">
        <f t="shared" ca="1" si="39"/>
        <v>N</v>
      </c>
      <c r="AB19" s="148" t="str">
        <f t="shared" ca="1" si="39"/>
        <v>N</v>
      </c>
      <c r="AC19" s="148" t="str">
        <f t="shared" ca="1" si="39"/>
        <v>-</v>
      </c>
      <c r="AD19" s="148" t="str">
        <f t="shared" ca="1" si="39"/>
        <v>-</v>
      </c>
      <c r="AE19" s="148" t="str">
        <f t="shared" ca="1" si="39"/>
        <v>L</v>
      </c>
      <c r="AF19" s="337" t="s">
        <v>4</v>
      </c>
      <c r="AG19" s="148" t="str">
        <f t="shared" ca="1" si="39"/>
        <v>M</v>
      </c>
      <c r="AH19" s="148" t="str">
        <f t="shared" ca="1" si="39"/>
        <v>M</v>
      </c>
      <c r="AI19" s="148" t="str">
        <f t="shared" ca="1" si="39"/>
        <v>M</v>
      </c>
      <c r="AJ19" s="148" t="str">
        <f t="shared" ca="1" si="39"/>
        <v>N</v>
      </c>
      <c r="AK19" s="148"/>
      <c r="AL19" s="130"/>
      <c r="AM19" s="111">
        <f>VLOOKUP($E19,Plantilla!D:F,3,FALSE)</f>
        <v>1</v>
      </c>
      <c r="AN19" s="140">
        <f t="shared" ca="1" si="41"/>
        <v>14</v>
      </c>
      <c r="AO19" s="133">
        <f t="shared" ca="1" si="7"/>
        <v>0</v>
      </c>
      <c r="AP19" s="132">
        <f t="shared" ca="1" si="7"/>
        <v>5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42"/>
        <v>5</v>
      </c>
      <c r="BL19" s="110">
        <f t="shared" ca="1" si="43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98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4"/>
        <v>63.5</v>
      </c>
      <c r="BP19" s="195">
        <f t="shared" ca="1" si="45"/>
        <v>161.5</v>
      </c>
      <c r="BQ19" s="149">
        <f t="shared" ca="1" si="9"/>
        <v>81</v>
      </c>
      <c r="BR19" s="137">
        <f t="shared" ca="1" si="10"/>
        <v>0</v>
      </c>
      <c r="BS19" s="136">
        <f t="shared" ca="1" si="11"/>
        <v>27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6"/>
        <v>27</v>
      </c>
      <c r="CO19" s="110">
        <f t="shared" ca="1" si="32"/>
        <v>597</v>
      </c>
      <c r="CP19" s="110">
        <f t="shared" ca="1" si="33"/>
        <v>270</v>
      </c>
      <c r="CQ19" s="198">
        <f t="shared" ca="1" si="34"/>
        <v>342.9</v>
      </c>
      <c r="CR19" s="199">
        <f t="shared" ca="1" si="35"/>
        <v>939.9</v>
      </c>
      <c r="CS19" s="215">
        <f t="shared" ca="1" si="52"/>
        <v>30</v>
      </c>
      <c r="CT19" s="216">
        <f t="shared" ca="1" si="47"/>
        <v>0</v>
      </c>
      <c r="CU19" s="217">
        <f ca="1">INDEX(INDIRECT(CU$1),MATCH($E19,INDIRECT($BQ$2))) + (CS19*30)/[1]PATRÓN!$N$4 - CT19</f>
        <v>14.876712328767123</v>
      </c>
      <c r="CV19" s="217">
        <f ca="1">(CS19*6)/PATRÓN!$N$4</f>
        <v>0.49315068493150682</v>
      </c>
      <c r="CW19" s="216">
        <f t="shared" ca="1" si="48"/>
        <v>0</v>
      </c>
      <c r="CX19" s="219">
        <f t="shared" ca="1" si="49"/>
        <v>0</v>
      </c>
      <c r="CY19" s="230">
        <f t="shared" ca="1" si="50"/>
        <v>0</v>
      </c>
      <c r="CZ19" s="227">
        <f ca="1">(PATRÓN!$A$5*(CS19-CT19))/(PATRÓN!$N$4-30)*AM19</f>
        <v>147.08955223880596</v>
      </c>
      <c r="DA19" s="211">
        <f t="shared" ca="1" si="36"/>
        <v>14.410447761194035</v>
      </c>
      <c r="DB19" s="211">
        <f t="shared" ca="1" si="51"/>
        <v>887.44029850746267</v>
      </c>
      <c r="DC19" s="212">
        <f t="shared" ca="1" si="37"/>
        <v>52.459701492537306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253</v>
      </c>
      <c r="G20" s="148" t="str">
        <f t="shared" ca="1" si="38"/>
        <v>L</v>
      </c>
      <c r="H20" s="148" t="s">
        <v>4</v>
      </c>
      <c r="I20" s="337" t="s">
        <v>32</v>
      </c>
      <c r="J20" s="337" t="s">
        <v>140</v>
      </c>
      <c r="K20" s="148" t="str">
        <f t="shared" ca="1" si="38"/>
        <v>N</v>
      </c>
      <c r="L20" s="337" t="s">
        <v>140</v>
      </c>
      <c r="M20" s="337" t="s">
        <v>4</v>
      </c>
      <c r="N20" s="337" t="s">
        <v>4</v>
      </c>
      <c r="O20" s="148" t="str">
        <f t="shared" ca="1" si="38"/>
        <v>L</v>
      </c>
      <c r="P20" s="148" t="str">
        <f t="shared" ca="1" si="38"/>
        <v>L</v>
      </c>
      <c r="Q20" s="148" t="s">
        <v>4</v>
      </c>
      <c r="R20" s="148" t="s">
        <v>68</v>
      </c>
      <c r="S20" s="148" t="s">
        <v>68</v>
      </c>
      <c r="T20" s="148" t="str">
        <f t="shared" ca="1" si="38"/>
        <v>N</v>
      </c>
      <c r="U20" s="148" t="str">
        <f t="shared" ca="1" si="38"/>
        <v>N</v>
      </c>
      <c r="V20" s="148" t="str">
        <f t="shared" ca="1" si="38"/>
        <v>-</v>
      </c>
      <c r="W20" s="148" t="str">
        <f t="shared" ca="1" si="39"/>
        <v>-</v>
      </c>
      <c r="X20" s="148" t="str">
        <f t="shared" ca="1" si="39"/>
        <v>L</v>
      </c>
      <c r="Y20" s="148" t="s">
        <v>4</v>
      </c>
      <c r="Z20" s="148" t="s">
        <v>4</v>
      </c>
      <c r="AA20" s="148" t="s">
        <v>4</v>
      </c>
      <c r="AB20" s="148" t="s">
        <v>4</v>
      </c>
      <c r="AC20" s="148" t="str">
        <f t="shared" ca="1" si="39"/>
        <v>N</v>
      </c>
      <c r="AD20" s="148" t="s">
        <v>140</v>
      </c>
      <c r="AE20" s="148" t="s">
        <v>4</v>
      </c>
      <c r="AF20" s="148" t="s">
        <v>4</v>
      </c>
      <c r="AG20" s="148" t="str">
        <f t="shared" ca="1" si="39"/>
        <v>L</v>
      </c>
      <c r="AH20" s="148" t="str">
        <f t="shared" ca="1" si="39"/>
        <v>L</v>
      </c>
      <c r="AI20" s="148" t="str">
        <f t="shared" ca="1" si="39"/>
        <v>L</v>
      </c>
      <c r="AJ20" s="337" t="s">
        <v>4</v>
      </c>
      <c r="AK20" s="148"/>
      <c r="AL20" s="130"/>
      <c r="AM20" s="111">
        <f>VLOOKUP($E20,Plantilla!D:F,3,FALSE)</f>
        <v>1</v>
      </c>
      <c r="AN20" s="140">
        <f t="shared" ca="1" si="41"/>
        <v>0</v>
      </c>
      <c r="AO20" s="133">
        <f t="shared" ca="1" si="7"/>
        <v>0</v>
      </c>
      <c r="AP20" s="132">
        <f t="shared" ca="1" si="7"/>
        <v>5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2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42"/>
        <v>5</v>
      </c>
      <c r="BL20" s="110">
        <f t="shared" ca="1" si="43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50</v>
      </c>
      <c r="BO20" s="194">
        <f t="shared" ca="1" si="44"/>
        <v>63.5</v>
      </c>
      <c r="BP20" s="195">
        <f t="shared" ca="1" si="45"/>
        <v>77.5</v>
      </c>
      <c r="BQ20" s="149">
        <f t="shared" ca="1" si="9"/>
        <v>1</v>
      </c>
      <c r="BR20" s="137">
        <f t="shared" ca="1" si="10"/>
        <v>0</v>
      </c>
      <c r="BS20" s="136">
        <f t="shared" ca="1" si="11"/>
        <v>10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6"/>
        <v>10</v>
      </c>
      <c r="CO20" s="110">
        <f t="shared" ca="1" si="32"/>
        <v>572.04</v>
      </c>
      <c r="CP20" s="110">
        <f t="shared" ca="1" si="33"/>
        <v>100</v>
      </c>
      <c r="CQ20" s="198">
        <f t="shared" ca="1" si="34"/>
        <v>127</v>
      </c>
      <c r="CR20" s="199">
        <f t="shared" ca="1" si="35"/>
        <v>699.04000000000008</v>
      </c>
      <c r="CS20" s="215">
        <f t="shared" ca="1" si="52"/>
        <v>30</v>
      </c>
      <c r="CT20" s="216">
        <f t="shared" ca="1" si="47"/>
        <v>0</v>
      </c>
      <c r="CU20" s="217">
        <f ca="1">INDEX(INDIRECT(CU$1),MATCH($E20,INDIRECT($BQ$2))) + (CS20*30)/[1]PATRÓN!$N$4 - CT20</f>
        <v>14.876712328767123</v>
      </c>
      <c r="CV20" s="217">
        <f ca="1">(CS20*6)/PATRÓN!$N$4</f>
        <v>0.49315068493150682</v>
      </c>
      <c r="CW20" s="216">
        <f t="shared" ca="1" si="48"/>
        <v>0</v>
      </c>
      <c r="CX20" s="219">
        <f t="shared" ca="1" si="49"/>
        <v>0</v>
      </c>
      <c r="CY20" s="230">
        <f t="shared" ca="1" si="50"/>
        <v>0</v>
      </c>
      <c r="CZ20" s="227">
        <f ca="1">(PATRÓN!$A$5*(CS20-CT20))/(PATRÓN!$N$4-30)*AM20</f>
        <v>147.08955223880596</v>
      </c>
      <c r="DA20" s="211">
        <f t="shared" ca="1" si="36"/>
        <v>-69.589552238805965</v>
      </c>
      <c r="DB20" s="211">
        <f t="shared" ca="1" si="51"/>
        <v>887.44029850746267</v>
      </c>
      <c r="DC20" s="212">
        <f t="shared" ca="1" si="37"/>
        <v>-188.40029850746259</v>
      </c>
    </row>
    <row r="21" spans="1:107" ht="33.75" hidden="1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tr">
        <f>VLOOKUP(E21,Plantilla!D:E,2,FALSE)</f>
        <v>Juan Manzano Álgora (67%)</v>
      </c>
      <c r="G21" s="148" t="str">
        <f t="shared" ca="1" si="38"/>
        <v>-</v>
      </c>
      <c r="H21" s="148" t="str">
        <f t="shared" ca="1" si="38"/>
        <v>L</v>
      </c>
      <c r="I21" s="148" t="str">
        <f t="shared" ca="1" si="38"/>
        <v>L</v>
      </c>
      <c r="J21" s="148" t="s">
        <v>4</v>
      </c>
      <c r="K21" s="148" t="s">
        <v>68</v>
      </c>
      <c r="L21" s="148" t="s">
        <v>68</v>
      </c>
      <c r="M21" s="148" t="str">
        <f t="shared" ca="1" si="38"/>
        <v>N</v>
      </c>
      <c r="N21" s="148" t="str">
        <f t="shared" ca="1" si="38"/>
        <v>N</v>
      </c>
      <c r="O21" s="148" t="str">
        <f t="shared" ca="1" si="38"/>
        <v>-</v>
      </c>
      <c r="P21" s="148" t="str">
        <f t="shared" ca="1" si="38"/>
        <v>-</v>
      </c>
      <c r="Q21" s="148" t="str">
        <f t="shared" ca="1" si="38"/>
        <v>L</v>
      </c>
      <c r="R21" s="148" t="s">
        <v>4</v>
      </c>
      <c r="S21" s="148" t="s">
        <v>4</v>
      </c>
      <c r="T21" s="337" t="s">
        <v>4</v>
      </c>
      <c r="U21" s="337" t="s">
        <v>4</v>
      </c>
      <c r="V21" s="337" t="s">
        <v>4</v>
      </c>
      <c r="W21" s="337" t="s">
        <v>4</v>
      </c>
      <c r="X21" s="337" t="s">
        <v>4</v>
      </c>
      <c r="Y21" s="337" t="s">
        <v>4</v>
      </c>
      <c r="Z21" s="148" t="str">
        <f t="shared" ca="1" si="39"/>
        <v>L</v>
      </c>
      <c r="AA21" s="148" t="str">
        <f t="shared" ca="1" si="39"/>
        <v>L</v>
      </c>
      <c r="AB21" s="148" t="str">
        <f t="shared" ca="1" si="39"/>
        <v>L</v>
      </c>
      <c r="AC21" s="148" t="s">
        <v>4</v>
      </c>
      <c r="AD21" s="148" t="s">
        <v>4</v>
      </c>
      <c r="AE21" s="148" t="s">
        <v>4</v>
      </c>
      <c r="AF21" s="148" t="s">
        <v>4</v>
      </c>
      <c r="AG21" s="148" t="str">
        <f t="shared" ca="1" si="39"/>
        <v>L</v>
      </c>
      <c r="AH21" s="337" t="s">
        <v>4</v>
      </c>
      <c r="AI21" s="337" t="s">
        <v>4</v>
      </c>
      <c r="AJ21" s="148" t="s">
        <v>4</v>
      </c>
      <c r="AK21" s="148" t="str">
        <f ca="1">IF($B21&lt;&gt;0,INDIRECT(ADDRESS($B21+6,10+AK$2,1,FALSE,"PATRÓN"),FALSE),"")</f>
        <v>M</v>
      </c>
      <c r="AL21" s="130"/>
      <c r="AM21" s="111">
        <f>VLOOKUP($E21,Plantilla!D:F,3,FALSE)</f>
        <v>1</v>
      </c>
      <c r="AN21" s="140">
        <f t="shared" ca="1" si="41"/>
        <v>1</v>
      </c>
      <c r="AO21" s="133">
        <f t="shared" ca="1" si="7"/>
        <v>0</v>
      </c>
      <c r="AP21" s="132">
        <f t="shared" ca="1" si="7"/>
        <v>2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2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42"/>
        <v>2</v>
      </c>
      <c r="BL21" s="110">
        <f t="shared" ca="1" si="43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21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20</v>
      </c>
      <c r="BO21" s="194">
        <f t="shared" ca="1" si="44"/>
        <v>25.4</v>
      </c>
      <c r="BP21" s="195">
        <f t="shared" ca="1" si="45"/>
        <v>46.4</v>
      </c>
      <c r="BQ21" s="149">
        <f t="shared" ca="1" si="9"/>
        <v>1</v>
      </c>
      <c r="BR21" s="137">
        <f t="shared" ca="1" si="10"/>
        <v>0</v>
      </c>
      <c r="BS21" s="136">
        <f t="shared" ca="1" si="11"/>
        <v>25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6"/>
        <v>25</v>
      </c>
      <c r="CO21" s="110">
        <f t="shared" ca="1" si="32"/>
        <v>217</v>
      </c>
      <c r="CP21" s="110">
        <f t="shared" ca="1" si="33"/>
        <v>250</v>
      </c>
      <c r="CQ21" s="198">
        <f t="shared" ca="1" si="34"/>
        <v>317.5</v>
      </c>
      <c r="CR21" s="199">
        <f t="shared" ca="1" si="35"/>
        <v>534.5</v>
      </c>
      <c r="CS21" s="215">
        <f t="shared" ca="1" si="52"/>
        <v>30</v>
      </c>
      <c r="CT21" s="216">
        <f t="shared" ca="1" si="47"/>
        <v>0</v>
      </c>
      <c r="CU21" s="217">
        <f ca="1">INDEX(INDIRECT(CU$1),MATCH($E21,INDIRECT($BQ$2))) + (CS21*30)/[1]PATRÓN!$N$4 - CT21</f>
        <v>14.876712328767123</v>
      </c>
      <c r="CV21" s="217">
        <f ca="1">(CS21*6)/PATRÓN!$N$4</f>
        <v>0.49315068493150682</v>
      </c>
      <c r="CW21" s="216">
        <f t="shared" ca="1" si="48"/>
        <v>0</v>
      </c>
      <c r="CX21" s="219">
        <f t="shared" ca="1" si="49"/>
        <v>0</v>
      </c>
      <c r="CY21" s="230">
        <f t="shared" ca="1" si="50"/>
        <v>0</v>
      </c>
      <c r="CZ21" s="227">
        <f ca="1">(PATRÓN!$A$5*(CS21-CT21))/(PATRÓN!$N$4-30)*AM21</f>
        <v>147.08955223880596</v>
      </c>
      <c r="DA21" s="211">
        <f t="shared" ca="1" si="36"/>
        <v>-100.68955223880596</v>
      </c>
      <c r="DB21" s="211">
        <f t="shared" ca="1" si="51"/>
        <v>887.44029850746267</v>
      </c>
      <c r="DC21" s="212">
        <f t="shared" ca="1" si="37"/>
        <v>-352.94029850746267</v>
      </c>
    </row>
    <row r="22" spans="1:107" ht="33.75" hidden="1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38"/>
        <v>N</v>
      </c>
      <c r="H22" s="148" t="str">
        <f t="shared" ca="1" si="38"/>
        <v>-</v>
      </c>
      <c r="I22" s="148" t="str">
        <f t="shared" ca="1" si="38"/>
        <v>-</v>
      </c>
      <c r="J22" s="148" t="str">
        <f t="shared" ca="1" si="38"/>
        <v>L</v>
      </c>
      <c r="K22" s="148" t="str">
        <f t="shared" ca="1" si="38"/>
        <v>M</v>
      </c>
      <c r="L22" s="148" t="str">
        <f t="shared" ca="1" si="38"/>
        <v>M</v>
      </c>
      <c r="M22" s="148" t="str">
        <f t="shared" ca="1" si="38"/>
        <v>M</v>
      </c>
      <c r="N22" s="148" t="str">
        <f t="shared" ca="1" si="38"/>
        <v>M</v>
      </c>
      <c r="O22" s="148" t="str">
        <f t="shared" ca="1" si="38"/>
        <v>N</v>
      </c>
      <c r="P22" s="148" t="str">
        <f t="shared" ca="1" si="38"/>
        <v>N</v>
      </c>
      <c r="Q22" s="148" t="str">
        <f t="shared" ca="1" si="38"/>
        <v>-</v>
      </c>
      <c r="R22" s="148" t="str">
        <f t="shared" ca="1" si="38"/>
        <v>-</v>
      </c>
      <c r="S22" s="148" t="str">
        <f t="shared" ca="1" si="38"/>
        <v>L</v>
      </c>
      <c r="T22" s="148" t="str">
        <f t="shared" ca="1" si="38"/>
        <v>L</v>
      </c>
      <c r="U22" s="148" t="str">
        <f t="shared" ca="1" si="38"/>
        <v>L</v>
      </c>
      <c r="V22" s="148" t="str">
        <f t="shared" ca="1" si="38"/>
        <v>M</v>
      </c>
      <c r="W22" s="148" t="str">
        <f t="shared" ca="1" si="39"/>
        <v>M</v>
      </c>
      <c r="X22" s="148" t="str">
        <f t="shared" ca="1" si="39"/>
        <v>M</v>
      </c>
      <c r="Y22" s="148" t="str">
        <f t="shared" ca="1" si="39"/>
        <v>M</v>
      </c>
      <c r="Z22" s="148" t="str">
        <f t="shared" ca="1" si="39"/>
        <v>L</v>
      </c>
      <c r="AA22" s="148" t="str">
        <f t="shared" ca="1" si="39"/>
        <v>M</v>
      </c>
      <c r="AB22" s="148" t="str">
        <f t="shared" ca="1" si="39"/>
        <v>M</v>
      </c>
      <c r="AC22" s="148" t="str">
        <f t="shared" ca="1" si="39"/>
        <v>M</v>
      </c>
      <c r="AD22" s="148" t="str">
        <f t="shared" ca="1" si="39"/>
        <v>M</v>
      </c>
      <c r="AE22" s="148" t="str">
        <f t="shared" ca="1" si="39"/>
        <v>N</v>
      </c>
      <c r="AF22" s="148" t="str">
        <f t="shared" ca="1" si="39"/>
        <v>-</v>
      </c>
      <c r="AG22" s="148" t="str">
        <f t="shared" ca="1" si="39"/>
        <v>L</v>
      </c>
      <c r="AH22" s="148" t="str">
        <f t="shared" ca="1" si="39"/>
        <v>L</v>
      </c>
      <c r="AI22" s="148" t="str">
        <f t="shared" ca="1" si="39"/>
        <v>L</v>
      </c>
      <c r="AJ22" s="148" t="str">
        <f t="shared" ca="1" si="39"/>
        <v>M</v>
      </c>
      <c r="AK22" s="148"/>
      <c r="AL22" s="130"/>
      <c r="AM22" s="111">
        <f>VLOOKUP($E22,Plantilla!D:F,3,FALSE)</f>
        <v>1</v>
      </c>
      <c r="AN22" s="140">
        <f t="shared" ref="AN22:BC37" ca="1" si="53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53"/>
        <v>0</v>
      </c>
      <c r="AP22" s="132">
        <f t="shared" ca="1" si="53"/>
        <v>4</v>
      </c>
      <c r="AQ22" s="133">
        <f t="shared" ca="1" si="53"/>
        <v>0</v>
      </c>
      <c r="AR22" s="132">
        <f t="shared" ca="1" si="53"/>
        <v>0</v>
      </c>
      <c r="AS22" s="133">
        <f t="shared" ca="1" si="53"/>
        <v>0</v>
      </c>
      <c r="AT22" s="132">
        <f t="shared" ca="1" si="53"/>
        <v>0</v>
      </c>
      <c r="AU22" s="133">
        <f t="shared" ca="1" si="53"/>
        <v>0</v>
      </c>
      <c r="AV22" s="132">
        <f t="shared" ca="1" si="53"/>
        <v>0</v>
      </c>
      <c r="AW22" s="133">
        <f t="shared" ca="1" si="53"/>
        <v>0</v>
      </c>
      <c r="AX22" s="132">
        <f t="shared" ca="1" si="53"/>
        <v>0</v>
      </c>
      <c r="AY22" s="133">
        <f t="shared" ca="1" si="53"/>
        <v>0</v>
      </c>
      <c r="AZ22" s="132">
        <f t="shared" ca="1" si="53"/>
        <v>0</v>
      </c>
      <c r="BA22" s="133">
        <f t="shared" ca="1" si="53"/>
        <v>0</v>
      </c>
      <c r="BB22" s="132">
        <f t="shared" ca="1" si="53"/>
        <v>0</v>
      </c>
      <c r="BC22" s="133">
        <f t="shared" ca="1" si="53"/>
        <v>0</v>
      </c>
      <c r="BD22" s="132">
        <f t="shared" ref="BD22:BJ60" ca="1" si="54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4"/>
        <v>0</v>
      </c>
      <c r="BF22" s="132">
        <f t="shared" ca="1" si="54"/>
        <v>0</v>
      </c>
      <c r="BG22" s="133">
        <f t="shared" ca="1" si="54"/>
        <v>0</v>
      </c>
      <c r="BH22" s="132">
        <f t="shared" ca="1" si="54"/>
        <v>0</v>
      </c>
      <c r="BI22" s="133">
        <f t="shared" ca="1" si="54"/>
        <v>0</v>
      </c>
      <c r="BJ22" s="132">
        <f t="shared" ca="1" si="54"/>
        <v>0</v>
      </c>
      <c r="BK22" s="110">
        <f t="shared" ca="1" si="42"/>
        <v>4</v>
      </c>
      <c r="BL22" s="110">
        <f t="shared" ca="1" si="43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40</v>
      </c>
      <c r="BO22" s="194">
        <f t="shared" ca="1" si="44"/>
        <v>50.8</v>
      </c>
      <c r="BP22" s="195">
        <f t="shared" ca="1" si="45"/>
        <v>141.80000000000001</v>
      </c>
      <c r="BQ22" s="149">
        <f t="shared" ca="1" si="9"/>
        <v>76</v>
      </c>
      <c r="BR22" s="137">
        <f t="shared" ca="1" si="10"/>
        <v>0</v>
      </c>
      <c r="BS22" s="136">
        <f t="shared" ca="1" si="11"/>
        <v>25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6"/>
        <v>25</v>
      </c>
      <c r="CO22" s="110">
        <f t="shared" ca="1" si="32"/>
        <v>599.38</v>
      </c>
      <c r="CP22" s="110">
        <f t="shared" ca="1" si="33"/>
        <v>250</v>
      </c>
      <c r="CQ22" s="198">
        <f t="shared" ca="1" si="34"/>
        <v>317.5</v>
      </c>
      <c r="CR22" s="199">
        <f t="shared" ca="1" si="35"/>
        <v>916.87999999999988</v>
      </c>
      <c r="CS22" s="215">
        <f t="shared" ca="1" si="52"/>
        <v>30</v>
      </c>
      <c r="CT22" s="216">
        <f t="shared" ca="1" si="47"/>
        <v>0</v>
      </c>
      <c r="CU22" s="217">
        <f ca="1">INDEX(INDIRECT(CU$1),MATCH($E22,INDIRECT($BQ$2))) + (CS22*30)/[1]PATRÓN!$N$4 - CT22</f>
        <v>14.876712328767123</v>
      </c>
      <c r="CV22" s="217">
        <f ca="1">(CS22*6)/PATRÓN!$N$4</f>
        <v>0.49315068493150682</v>
      </c>
      <c r="CW22" s="216">
        <f t="shared" ca="1" si="48"/>
        <v>0</v>
      </c>
      <c r="CX22" s="219">
        <f t="shared" ca="1" si="49"/>
        <v>0</v>
      </c>
      <c r="CY22" s="230">
        <f t="shared" ca="1" si="50"/>
        <v>0</v>
      </c>
      <c r="CZ22" s="227">
        <f ca="1">(PATRÓN!$A$5*(CS22-CT22))/(PATRÓN!$N$4-30)*AM22</f>
        <v>147.08955223880596</v>
      </c>
      <c r="DA22" s="211">
        <f t="shared" ca="1" si="36"/>
        <v>-5.2895522388059533</v>
      </c>
      <c r="DB22" s="211">
        <f t="shared" ca="1" si="51"/>
        <v>887.44029850746267</v>
      </c>
      <c r="DC22" s="212">
        <f t="shared" ca="1" si="37"/>
        <v>29.43970149253721</v>
      </c>
    </row>
    <row r="23" spans="1:107" ht="33.75" hidden="1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38"/>
        <v>M</v>
      </c>
      <c r="H23" s="148" t="str">
        <f t="shared" ca="1" si="38"/>
        <v>N</v>
      </c>
      <c r="I23" s="148" t="str">
        <f t="shared" ca="1" si="38"/>
        <v>N</v>
      </c>
      <c r="J23" s="148" t="str">
        <f t="shared" ca="1" si="38"/>
        <v>-</v>
      </c>
      <c r="K23" s="148" t="str">
        <f t="shared" ca="1" si="38"/>
        <v>-</v>
      </c>
      <c r="L23" s="148" t="str">
        <f t="shared" ca="1" si="38"/>
        <v>L</v>
      </c>
      <c r="M23" s="338" t="s">
        <v>5</v>
      </c>
      <c r="N23" s="338" t="s">
        <v>5</v>
      </c>
      <c r="O23" s="148" t="str">
        <f t="shared" ca="1" si="38"/>
        <v>M</v>
      </c>
      <c r="P23" s="148" t="str">
        <f t="shared" ca="1" si="38"/>
        <v>M</v>
      </c>
      <c r="Q23" s="148" t="str">
        <f t="shared" ca="1" si="38"/>
        <v>M</v>
      </c>
      <c r="R23" s="148" t="str">
        <f t="shared" ca="1" si="38"/>
        <v>M</v>
      </c>
      <c r="S23" s="338" t="s">
        <v>5</v>
      </c>
      <c r="T23" s="338" t="s">
        <v>4</v>
      </c>
      <c r="U23" s="338" t="s">
        <v>4</v>
      </c>
      <c r="V23" s="148" t="str">
        <f t="shared" ref="G23:V39" ca="1" si="55">IF($B23&lt;&gt;0,INDIRECT(ADDRESS($B23+6,10+V$2,1,FALSE,"PATRÓN"),FALSE),"")</f>
        <v>M</v>
      </c>
      <c r="W23" s="148" t="str">
        <f t="shared" ca="1" si="39"/>
        <v>M</v>
      </c>
      <c r="X23" s="148" t="str">
        <f t="shared" ca="1" si="39"/>
        <v>N</v>
      </c>
      <c r="Y23" s="148" t="str">
        <f t="shared" ca="1" si="39"/>
        <v>-</v>
      </c>
      <c r="Z23" s="148" t="str">
        <f t="shared" ca="1" si="39"/>
        <v>L</v>
      </c>
      <c r="AA23" s="148" t="str">
        <f t="shared" ca="1" si="39"/>
        <v>L</v>
      </c>
      <c r="AB23" s="148" t="str">
        <f t="shared" ca="1" si="39"/>
        <v>L</v>
      </c>
      <c r="AC23" s="148" t="str">
        <f t="shared" ca="1" si="39"/>
        <v>M</v>
      </c>
      <c r="AD23" s="148" t="str">
        <f t="shared" ca="1" si="39"/>
        <v>M</v>
      </c>
      <c r="AE23" s="148" t="str">
        <f t="shared" ca="1" si="39"/>
        <v>M</v>
      </c>
      <c r="AF23" s="148" t="s">
        <v>249</v>
      </c>
      <c r="AG23" s="148" t="str">
        <f t="shared" ca="1" si="39"/>
        <v>N</v>
      </c>
      <c r="AH23" s="148" t="str">
        <f t="shared" ca="1" si="39"/>
        <v>-</v>
      </c>
      <c r="AI23" s="148" t="str">
        <f t="shared" ca="1" si="39"/>
        <v>-</v>
      </c>
      <c r="AJ23" s="148" t="str">
        <f t="shared" ca="1" si="39"/>
        <v>L</v>
      </c>
      <c r="AK23" s="148"/>
      <c r="AL23" s="130"/>
      <c r="AM23" s="111">
        <f>VLOOKUP($E23,Plantilla!D:F,3,FALSE)</f>
        <v>1</v>
      </c>
      <c r="AN23" s="140">
        <f t="shared" ca="1" si="53"/>
        <v>13</v>
      </c>
      <c r="AO23" s="133">
        <f t="shared" ca="1" si="53"/>
        <v>0</v>
      </c>
      <c r="AP23" s="132">
        <f t="shared" ca="1" si="53"/>
        <v>5</v>
      </c>
      <c r="AQ23" s="133">
        <f t="shared" ca="1" si="53"/>
        <v>0</v>
      </c>
      <c r="AR23" s="132">
        <f t="shared" ca="1" si="53"/>
        <v>0</v>
      </c>
      <c r="AS23" s="133">
        <f t="shared" ca="1" si="53"/>
        <v>0</v>
      </c>
      <c r="AT23" s="132">
        <f t="shared" ca="1" si="53"/>
        <v>0</v>
      </c>
      <c r="AU23" s="133">
        <f t="shared" ca="1" si="53"/>
        <v>0</v>
      </c>
      <c r="AV23" s="132">
        <f t="shared" ca="1" si="53"/>
        <v>0</v>
      </c>
      <c r="AW23" s="133">
        <f t="shared" ca="1" si="53"/>
        <v>0</v>
      </c>
      <c r="AX23" s="132">
        <f t="shared" ca="1" si="53"/>
        <v>0</v>
      </c>
      <c r="AY23" s="133">
        <f t="shared" ca="1" si="53"/>
        <v>0</v>
      </c>
      <c r="AZ23" s="132">
        <f t="shared" ca="1" si="53"/>
        <v>0</v>
      </c>
      <c r="BA23" s="133">
        <f t="shared" ca="1" si="53"/>
        <v>0</v>
      </c>
      <c r="BB23" s="132">
        <f t="shared" ca="1" si="53"/>
        <v>0</v>
      </c>
      <c r="BC23" s="133">
        <f t="shared" ca="1" si="53"/>
        <v>0</v>
      </c>
      <c r="BD23" s="132">
        <f t="shared" ca="1" si="54"/>
        <v>0</v>
      </c>
      <c r="BE23" s="133">
        <f t="shared" ca="1" si="54"/>
        <v>0</v>
      </c>
      <c r="BF23" s="132">
        <f t="shared" ca="1" si="54"/>
        <v>0</v>
      </c>
      <c r="BG23" s="133">
        <f t="shared" ca="1" si="54"/>
        <v>0</v>
      </c>
      <c r="BH23" s="132">
        <f t="shared" ca="1" si="54"/>
        <v>0</v>
      </c>
      <c r="BI23" s="133">
        <f t="shared" ca="1" si="54"/>
        <v>0</v>
      </c>
      <c r="BJ23" s="132">
        <f t="shared" ca="1" si="54"/>
        <v>0</v>
      </c>
      <c r="BK23" s="110">
        <f t="shared" ca="1" si="42"/>
        <v>5</v>
      </c>
      <c r="BL23" s="110">
        <f t="shared" ca="1" si="43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44"/>
        <v>63.5</v>
      </c>
      <c r="BP23" s="195">
        <f t="shared" ca="1" si="45"/>
        <v>154.5</v>
      </c>
      <c r="BQ23" s="149">
        <f t="shared" ca="1" si="9"/>
        <v>68</v>
      </c>
      <c r="BR23" s="137">
        <f t="shared" ca="1" si="10"/>
        <v>0</v>
      </c>
      <c r="BS23" s="136">
        <f t="shared" ca="1" si="11"/>
        <v>27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6"/>
        <v>27</v>
      </c>
      <c r="CO23" s="110">
        <f t="shared" ca="1" si="32"/>
        <v>563.24</v>
      </c>
      <c r="CP23" s="110">
        <f t="shared" ca="1" si="33"/>
        <v>270</v>
      </c>
      <c r="CQ23" s="198">
        <f t="shared" ca="1" si="34"/>
        <v>342.90000000000003</v>
      </c>
      <c r="CR23" s="199">
        <f t="shared" ca="1" si="35"/>
        <v>906.13999999999987</v>
      </c>
      <c r="CS23" s="215">
        <f t="shared" ca="1" si="52"/>
        <v>30</v>
      </c>
      <c r="CT23" s="216">
        <f t="shared" ca="1" si="47"/>
        <v>0</v>
      </c>
      <c r="CU23" s="217">
        <f ca="1">INDEX(INDIRECT(CU$1),MATCH($E23,INDIRECT($BQ$2))) + (CS23*30)/[1]PATRÓN!$N$4 - CT23</f>
        <v>14.876712328767123</v>
      </c>
      <c r="CV23" s="217">
        <f ca="1">(CS23*6)/PATRÓN!$N$4</f>
        <v>0.49315068493150682</v>
      </c>
      <c r="CW23" s="216">
        <f t="shared" ca="1" si="48"/>
        <v>0</v>
      </c>
      <c r="CX23" s="219">
        <f t="shared" ca="1" si="49"/>
        <v>0</v>
      </c>
      <c r="CY23" s="230">
        <f t="shared" ca="1" si="50"/>
        <v>0</v>
      </c>
      <c r="CZ23" s="227">
        <f ca="1">(PATRÓN!$A$5*(CS23-CT23))/(PATRÓN!$N$4-30)*AM23</f>
        <v>147.08955223880596</v>
      </c>
      <c r="DA23" s="211">
        <f t="shared" ca="1" si="36"/>
        <v>7.4104477611940354</v>
      </c>
      <c r="DB23" s="211">
        <f t="shared" ca="1" si="51"/>
        <v>887.44029850746267</v>
      </c>
      <c r="DC23" s="212">
        <f t="shared" ca="1" si="37"/>
        <v>18.699701492537201</v>
      </c>
    </row>
    <row r="24" spans="1:107" ht="33.75" hidden="1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338" t="s">
        <v>5</v>
      </c>
      <c r="H24" s="148" t="str">
        <f t="shared" ca="1" si="55"/>
        <v>M</v>
      </c>
      <c r="I24" s="148" t="str">
        <f t="shared" ca="1" si="55"/>
        <v>M</v>
      </c>
      <c r="J24" s="148" t="str">
        <f t="shared" ca="1" si="55"/>
        <v>M</v>
      </c>
      <c r="K24" s="148" t="str">
        <f t="shared" ca="1" si="55"/>
        <v>M</v>
      </c>
      <c r="L24" s="148" t="str">
        <f t="shared" ca="1" si="55"/>
        <v>L</v>
      </c>
      <c r="M24" s="148" t="str">
        <f t="shared" ca="1" si="55"/>
        <v>M</v>
      </c>
      <c r="N24" s="148" t="str">
        <f t="shared" ca="1" si="55"/>
        <v>M</v>
      </c>
      <c r="O24" s="148" t="str">
        <f t="shared" ca="1" si="55"/>
        <v>M</v>
      </c>
      <c r="P24" s="148" t="str">
        <f t="shared" ca="1" si="55"/>
        <v>M</v>
      </c>
      <c r="Q24" s="148" t="str">
        <f t="shared" ca="1" si="55"/>
        <v>N</v>
      </c>
      <c r="R24" s="148" t="str">
        <f t="shared" ca="1" si="55"/>
        <v>-</v>
      </c>
      <c r="S24" s="148" t="str">
        <f t="shared" ca="1" si="55"/>
        <v>L</v>
      </c>
      <c r="T24" s="148" t="str">
        <f t="shared" ca="1" si="55"/>
        <v>L</v>
      </c>
      <c r="U24" s="148" t="str">
        <f t="shared" ca="1" si="55"/>
        <v>L</v>
      </c>
      <c r="V24" s="148" t="str">
        <f t="shared" ca="1" si="55"/>
        <v>M</v>
      </c>
      <c r="W24" s="148" t="str">
        <f t="shared" ca="1" si="39"/>
        <v>M</v>
      </c>
      <c r="X24" s="148" t="str">
        <f t="shared" ca="1" si="39"/>
        <v>M</v>
      </c>
      <c r="Y24" s="148" t="str">
        <f t="shared" ca="1" si="39"/>
        <v>N</v>
      </c>
      <c r="Z24" s="148" t="str">
        <f t="shared" ca="1" si="39"/>
        <v>N</v>
      </c>
      <c r="AA24" s="148" t="str">
        <f t="shared" ca="1" si="39"/>
        <v>-</v>
      </c>
      <c r="AB24" s="148" t="str">
        <f t="shared" ca="1" si="39"/>
        <v>-</v>
      </c>
      <c r="AC24" s="148" t="str">
        <f t="shared" ca="1" si="39"/>
        <v>L</v>
      </c>
      <c r="AD24" s="148" t="str">
        <f t="shared" ca="1" si="39"/>
        <v>M</v>
      </c>
      <c r="AE24" s="148" t="str">
        <f t="shared" ca="1" si="39"/>
        <v>M</v>
      </c>
      <c r="AF24" s="148" t="str">
        <f t="shared" ca="1" si="39"/>
        <v>M</v>
      </c>
      <c r="AG24" s="148" t="str">
        <f t="shared" ca="1" si="39"/>
        <v>M</v>
      </c>
      <c r="AH24" s="148" t="str">
        <f t="shared" ca="1" si="39"/>
        <v>N</v>
      </c>
      <c r="AI24" s="148" t="str">
        <f t="shared" ca="1" si="39"/>
        <v>N</v>
      </c>
      <c r="AJ24" s="148" t="str">
        <f t="shared" ca="1" si="39"/>
        <v>-</v>
      </c>
      <c r="AK24" s="148"/>
      <c r="AL24" s="130"/>
      <c r="AM24" s="111">
        <f>VLOOKUP($E24,Plantilla!D:F,3,FALSE)</f>
        <v>1</v>
      </c>
      <c r="AN24" s="140">
        <f t="shared" ca="1" si="53"/>
        <v>16</v>
      </c>
      <c r="AO24" s="133">
        <f t="shared" ca="1" si="53"/>
        <v>0</v>
      </c>
      <c r="AP24" s="132">
        <f t="shared" ca="1" si="53"/>
        <v>5</v>
      </c>
      <c r="AQ24" s="133">
        <f t="shared" ca="1" si="53"/>
        <v>0</v>
      </c>
      <c r="AR24" s="132">
        <f t="shared" ca="1" si="53"/>
        <v>0</v>
      </c>
      <c r="AS24" s="133">
        <f t="shared" ca="1" si="53"/>
        <v>0</v>
      </c>
      <c r="AT24" s="132">
        <f t="shared" ca="1" si="53"/>
        <v>0</v>
      </c>
      <c r="AU24" s="133">
        <f t="shared" ca="1" si="53"/>
        <v>0</v>
      </c>
      <c r="AV24" s="132">
        <f t="shared" ca="1" si="53"/>
        <v>0</v>
      </c>
      <c r="AW24" s="133">
        <f t="shared" ca="1" si="53"/>
        <v>0</v>
      </c>
      <c r="AX24" s="132">
        <f t="shared" ca="1" si="53"/>
        <v>0</v>
      </c>
      <c r="AY24" s="133">
        <f t="shared" ca="1" si="53"/>
        <v>0</v>
      </c>
      <c r="AZ24" s="132">
        <f t="shared" ca="1" si="53"/>
        <v>0</v>
      </c>
      <c r="BA24" s="133">
        <f t="shared" ca="1" si="53"/>
        <v>0</v>
      </c>
      <c r="BB24" s="132">
        <f t="shared" ca="1" si="53"/>
        <v>0</v>
      </c>
      <c r="BC24" s="133">
        <f t="shared" ca="1" si="53"/>
        <v>0</v>
      </c>
      <c r="BD24" s="132">
        <f t="shared" ca="1" si="54"/>
        <v>0</v>
      </c>
      <c r="BE24" s="133">
        <f t="shared" ca="1" si="54"/>
        <v>0</v>
      </c>
      <c r="BF24" s="132">
        <f t="shared" ca="1" si="54"/>
        <v>0</v>
      </c>
      <c r="BG24" s="133">
        <f t="shared" ca="1" si="54"/>
        <v>0</v>
      </c>
      <c r="BH24" s="132">
        <f t="shared" ca="1" si="54"/>
        <v>0</v>
      </c>
      <c r="BI24" s="133">
        <f t="shared" ca="1" si="54"/>
        <v>0</v>
      </c>
      <c r="BJ24" s="132">
        <f t="shared" ca="1" si="54"/>
        <v>0</v>
      </c>
      <c r="BK24" s="110">
        <f t="shared" ca="1" si="42"/>
        <v>5</v>
      </c>
      <c r="BL24" s="110">
        <f t="shared" ca="1" si="43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112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4"/>
        <v>63.5</v>
      </c>
      <c r="BP24" s="195">
        <f t="shared" ca="1" si="45"/>
        <v>175.5</v>
      </c>
      <c r="BQ24" s="149">
        <f t="shared" ca="1" si="9"/>
        <v>57</v>
      </c>
      <c r="BR24" s="137">
        <f t="shared" ca="1" si="10"/>
        <v>3</v>
      </c>
      <c r="BS24" s="136">
        <f t="shared" ca="1" si="11"/>
        <v>21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6"/>
        <v>21</v>
      </c>
      <c r="CO24" s="110">
        <f t="shared" ca="1" si="32"/>
        <v>617.04</v>
      </c>
      <c r="CP24" s="110">
        <f t="shared" ca="1" si="33"/>
        <v>210</v>
      </c>
      <c r="CQ24" s="198">
        <f t="shared" ca="1" si="34"/>
        <v>266.7</v>
      </c>
      <c r="CR24" s="199">
        <f t="shared" ca="1" si="35"/>
        <v>932.74</v>
      </c>
      <c r="CS24" s="215">
        <f t="shared" ca="1" si="52"/>
        <v>30</v>
      </c>
      <c r="CT24" s="216">
        <f t="shared" ca="1" si="47"/>
        <v>0</v>
      </c>
      <c r="CU24" s="217">
        <f ca="1">INDEX(INDIRECT(CU$1),MATCH($E24,INDIRECT($BQ$2))) + (CS24*30)/[1]PATRÓN!$N$4 - CT24</f>
        <v>14.876712328767123</v>
      </c>
      <c r="CV24" s="217">
        <f ca="1">(CS24*6)/PATRÓN!$N$4</f>
        <v>0.49315068493150682</v>
      </c>
      <c r="CW24" s="216">
        <f t="shared" ca="1" si="48"/>
        <v>0</v>
      </c>
      <c r="CX24" s="219">
        <f t="shared" ca="1" si="49"/>
        <v>0</v>
      </c>
      <c r="CY24" s="230">
        <f t="shared" ca="1" si="50"/>
        <v>0</v>
      </c>
      <c r="CZ24" s="227">
        <f ca="1">(PATRÓN!$A$5*(CS24-CT24))/(PATRÓN!$N$4-30)*AM24</f>
        <v>147.08955223880596</v>
      </c>
      <c r="DA24" s="211">
        <f t="shared" ca="1" si="36"/>
        <v>28.410447761194035</v>
      </c>
      <c r="DB24" s="211">
        <f t="shared" ca="1" si="51"/>
        <v>887.44029850746267</v>
      </c>
      <c r="DC24" s="212">
        <f t="shared" ca="1" si="37"/>
        <v>45.299701492537338</v>
      </c>
    </row>
    <row r="25" spans="1:107" ht="33.75" hidden="1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338" t="s">
        <v>4</v>
      </c>
      <c r="H25" s="148" t="str">
        <f t="shared" ca="1" si="55"/>
        <v>M</v>
      </c>
      <c r="I25" s="148" t="str">
        <f t="shared" ca="1" si="55"/>
        <v>M</v>
      </c>
      <c r="J25" s="148" t="str">
        <f t="shared" ca="1" si="55"/>
        <v>N</v>
      </c>
      <c r="K25" s="148" t="str">
        <f t="shared" ca="1" si="55"/>
        <v>-</v>
      </c>
      <c r="L25" s="148" t="str">
        <f t="shared" ca="1" si="55"/>
        <v>L</v>
      </c>
      <c r="M25" s="148" t="str">
        <f t="shared" ca="1" si="55"/>
        <v>L</v>
      </c>
      <c r="N25" s="148" t="str">
        <f t="shared" ca="1" si="55"/>
        <v>L</v>
      </c>
      <c r="O25" s="148" t="str">
        <f t="shared" ca="1" si="55"/>
        <v>M</v>
      </c>
      <c r="P25" s="148" t="str">
        <f t="shared" ca="1" si="55"/>
        <v>M</v>
      </c>
      <c r="Q25" s="148" t="str">
        <f t="shared" ca="1" si="55"/>
        <v>M</v>
      </c>
      <c r="R25" s="148" t="str">
        <f t="shared" ca="1" si="55"/>
        <v>N</v>
      </c>
      <c r="S25" s="148" t="str">
        <f t="shared" ca="1" si="55"/>
        <v>N</v>
      </c>
      <c r="T25" s="148" t="str">
        <f t="shared" ca="1" si="55"/>
        <v>-</v>
      </c>
      <c r="U25" s="148" t="str">
        <f t="shared" ca="1" si="55"/>
        <v>-</v>
      </c>
      <c r="V25" s="148" t="str">
        <f t="shared" ca="1" si="55"/>
        <v>L</v>
      </c>
      <c r="W25" s="148" t="str">
        <f t="shared" ca="1" si="39"/>
        <v>M</v>
      </c>
      <c r="X25" s="148" t="str">
        <f t="shared" ca="1" si="39"/>
        <v>M</v>
      </c>
      <c r="Y25" s="148" t="str">
        <f t="shared" ca="1" si="39"/>
        <v>M</v>
      </c>
      <c r="Z25" s="148" t="str">
        <f t="shared" ca="1" si="39"/>
        <v>M</v>
      </c>
      <c r="AA25" s="148" t="str">
        <f t="shared" ca="1" si="39"/>
        <v>N</v>
      </c>
      <c r="AB25" s="148" t="str">
        <f t="shared" ca="1" si="39"/>
        <v>N</v>
      </c>
      <c r="AC25" s="148" t="str">
        <f t="shared" ca="1" si="39"/>
        <v>-</v>
      </c>
      <c r="AD25" s="148" t="str">
        <f t="shared" ca="1" si="39"/>
        <v>-</v>
      </c>
      <c r="AE25" s="148" t="str">
        <f t="shared" ca="1" si="39"/>
        <v>L</v>
      </c>
      <c r="AF25" s="148" t="str">
        <f t="shared" ca="1" si="39"/>
        <v>M</v>
      </c>
      <c r="AG25" s="148" t="str">
        <f t="shared" ca="1" si="39"/>
        <v>M</v>
      </c>
      <c r="AH25" s="148" t="str">
        <f t="shared" ca="1" si="39"/>
        <v>M</v>
      </c>
      <c r="AI25" s="148" t="str">
        <f t="shared" ca="1" si="39"/>
        <v>M</v>
      </c>
      <c r="AJ25" s="148" t="str">
        <f t="shared" ca="1" si="39"/>
        <v>N</v>
      </c>
      <c r="AK25" s="148"/>
      <c r="AL25" s="130"/>
      <c r="AM25" s="111">
        <f>VLOOKUP($E25,Plantilla!D:F,3,FALSE)</f>
        <v>1</v>
      </c>
      <c r="AN25" s="140">
        <f t="shared" ca="1" si="53"/>
        <v>13</v>
      </c>
      <c r="AO25" s="133">
        <f t="shared" ca="1" si="53"/>
        <v>0</v>
      </c>
      <c r="AP25" s="132">
        <f t="shared" ca="1" si="53"/>
        <v>6</v>
      </c>
      <c r="AQ25" s="133">
        <f t="shared" ca="1" si="53"/>
        <v>0</v>
      </c>
      <c r="AR25" s="132">
        <f t="shared" ca="1" si="53"/>
        <v>0</v>
      </c>
      <c r="AS25" s="133">
        <f t="shared" ca="1" si="53"/>
        <v>0</v>
      </c>
      <c r="AT25" s="132">
        <f t="shared" ca="1" si="53"/>
        <v>0</v>
      </c>
      <c r="AU25" s="133">
        <f t="shared" ca="1" si="53"/>
        <v>0</v>
      </c>
      <c r="AV25" s="132">
        <f t="shared" ca="1" si="53"/>
        <v>0</v>
      </c>
      <c r="AW25" s="133">
        <f t="shared" ca="1" si="53"/>
        <v>0</v>
      </c>
      <c r="AX25" s="132">
        <f t="shared" ca="1" si="53"/>
        <v>0</v>
      </c>
      <c r="AY25" s="133">
        <f t="shared" ca="1" si="53"/>
        <v>0</v>
      </c>
      <c r="AZ25" s="132">
        <f t="shared" ca="1" si="53"/>
        <v>0</v>
      </c>
      <c r="BA25" s="133">
        <f t="shared" ca="1" si="53"/>
        <v>0</v>
      </c>
      <c r="BB25" s="132">
        <f t="shared" ca="1" si="53"/>
        <v>0</v>
      </c>
      <c r="BC25" s="133">
        <f t="shared" ca="1" si="53"/>
        <v>0</v>
      </c>
      <c r="BD25" s="132">
        <f t="shared" ca="1" si="54"/>
        <v>0</v>
      </c>
      <c r="BE25" s="133">
        <f t="shared" ca="1" si="54"/>
        <v>0</v>
      </c>
      <c r="BF25" s="132">
        <f t="shared" ca="1" si="54"/>
        <v>0</v>
      </c>
      <c r="BG25" s="133">
        <f t="shared" ca="1" si="54"/>
        <v>0</v>
      </c>
      <c r="BH25" s="132">
        <f t="shared" ca="1" si="54"/>
        <v>0</v>
      </c>
      <c r="BI25" s="133">
        <f t="shared" ca="1" si="54"/>
        <v>0</v>
      </c>
      <c r="BJ25" s="132">
        <f t="shared" ca="1" si="54"/>
        <v>0</v>
      </c>
      <c r="BK25" s="110">
        <f t="shared" ca="1" si="42"/>
        <v>6</v>
      </c>
      <c r="BL25" s="110">
        <f t="shared" ca="1" si="43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44"/>
        <v>76.2</v>
      </c>
      <c r="BP25" s="195">
        <f t="shared" ca="1" si="45"/>
        <v>167.2</v>
      </c>
      <c r="BQ25" s="149">
        <f t="shared" ca="1" si="9"/>
        <v>71</v>
      </c>
      <c r="BR25" s="137">
        <f t="shared" ca="1" si="10"/>
        <v>0</v>
      </c>
      <c r="BS25" s="136">
        <f t="shared" ca="1" si="11"/>
        <v>27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6"/>
        <v>27</v>
      </c>
      <c r="CO25" s="110">
        <f t="shared" ca="1" si="32"/>
        <v>554.29999999999995</v>
      </c>
      <c r="CP25" s="110">
        <f t="shared" ca="1" si="33"/>
        <v>270</v>
      </c>
      <c r="CQ25" s="198">
        <f t="shared" ca="1" si="34"/>
        <v>342.9</v>
      </c>
      <c r="CR25" s="199">
        <f t="shared" ca="1" si="35"/>
        <v>897.2</v>
      </c>
      <c r="CS25" s="215">
        <f t="shared" ca="1" si="52"/>
        <v>30</v>
      </c>
      <c r="CT25" s="216">
        <f t="shared" ca="1" si="47"/>
        <v>0</v>
      </c>
      <c r="CU25" s="217">
        <f ca="1">INDEX(INDIRECT(CU$1),MATCH($E25,INDIRECT($BQ$2))) + (CS25*30)/[1]PATRÓN!$N$4 - CT25</f>
        <v>14.876712328767123</v>
      </c>
      <c r="CV25" s="217">
        <f ca="1">(CS25*6)/PATRÓN!$N$4</f>
        <v>0.49315068493150682</v>
      </c>
      <c r="CW25" s="216">
        <f t="shared" ca="1" si="48"/>
        <v>0</v>
      </c>
      <c r="CX25" s="219">
        <f t="shared" ca="1" si="49"/>
        <v>0</v>
      </c>
      <c r="CY25" s="230">
        <f t="shared" ca="1" si="50"/>
        <v>0</v>
      </c>
      <c r="CZ25" s="227">
        <f ca="1">(PATRÓN!$A$5*(CS25-CT25))/(PATRÓN!$N$4-30)*AM25</f>
        <v>147.08955223880596</v>
      </c>
      <c r="DA25" s="211">
        <f t="shared" ca="1" si="36"/>
        <v>20.110447761194024</v>
      </c>
      <c r="DB25" s="211">
        <f t="shared" ca="1" si="51"/>
        <v>887.44029850746267</v>
      </c>
      <c r="DC25" s="212">
        <f t="shared" ca="1" si="37"/>
        <v>9.7597014925373742</v>
      </c>
    </row>
    <row r="26" spans="1:107" ht="33.75" hidden="1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5"/>
        <v>L</v>
      </c>
      <c r="H26" s="148" t="str">
        <f t="shared" ca="1" si="55"/>
        <v>M</v>
      </c>
      <c r="I26" s="148" t="str">
        <f t="shared" ca="1" si="55"/>
        <v>M</v>
      </c>
      <c r="J26" s="148" t="str">
        <f t="shared" ca="1" si="55"/>
        <v>M</v>
      </c>
      <c r="K26" s="148" t="str">
        <f t="shared" ca="1" si="55"/>
        <v>N</v>
      </c>
      <c r="L26" s="148" t="str">
        <f t="shared" ca="1" si="55"/>
        <v>N</v>
      </c>
      <c r="M26" s="148" t="str">
        <f t="shared" ca="1" si="55"/>
        <v>-</v>
      </c>
      <c r="N26" s="148" t="str">
        <f t="shared" ca="1" si="55"/>
        <v>-</v>
      </c>
      <c r="O26" s="148" t="str">
        <f t="shared" ca="1" si="55"/>
        <v>L</v>
      </c>
      <c r="P26" s="337" t="s">
        <v>4</v>
      </c>
      <c r="Q26" s="337" t="s">
        <v>4</v>
      </c>
      <c r="R26" s="337" t="s">
        <v>4</v>
      </c>
      <c r="S26" s="337" t="s">
        <v>4</v>
      </c>
      <c r="T26" s="148" t="str">
        <f t="shared" ca="1" si="55"/>
        <v>N</v>
      </c>
      <c r="U26" s="148" t="str">
        <f t="shared" ca="1" si="55"/>
        <v>N</v>
      </c>
      <c r="V26" s="148" t="str">
        <f t="shared" ca="1" si="55"/>
        <v>-</v>
      </c>
      <c r="W26" s="148" t="str">
        <f t="shared" ca="1" si="39"/>
        <v>-</v>
      </c>
      <c r="X26" s="148" t="str">
        <f t="shared" ca="1" si="39"/>
        <v>L</v>
      </c>
      <c r="Y26" s="148" t="str">
        <f t="shared" ca="1" si="39"/>
        <v>M</v>
      </c>
      <c r="Z26" s="148" t="str">
        <f t="shared" ca="1" si="39"/>
        <v>M</v>
      </c>
      <c r="AA26" s="148" t="str">
        <f t="shared" ca="1" si="39"/>
        <v>M</v>
      </c>
      <c r="AB26" s="148" t="str">
        <f t="shared" ca="1" si="39"/>
        <v>M</v>
      </c>
      <c r="AC26" s="148" t="str">
        <f t="shared" ref="W26:AJ44" ca="1" si="56">IF($B26&lt;&gt;0,INDIRECT(ADDRESS($B26+6,10+AC$2,1,FALSE,"PATRÓN"),FALSE),"")</f>
        <v>N</v>
      </c>
      <c r="AD26" s="148" t="str">
        <f t="shared" ca="1" si="56"/>
        <v>N</v>
      </c>
      <c r="AE26" s="148" t="str">
        <f t="shared" ca="1" si="56"/>
        <v>-</v>
      </c>
      <c r="AF26" s="148" t="str">
        <f t="shared" ca="1" si="56"/>
        <v>-</v>
      </c>
      <c r="AG26" s="148" t="str">
        <f t="shared" ca="1" si="56"/>
        <v>L</v>
      </c>
      <c r="AH26" s="148" t="str">
        <f t="shared" ca="1" si="56"/>
        <v>L</v>
      </c>
      <c r="AI26" s="148" t="str">
        <f t="shared" ca="1" si="56"/>
        <v>L</v>
      </c>
      <c r="AJ26" s="148" t="str">
        <f t="shared" ca="1" si="56"/>
        <v>M</v>
      </c>
      <c r="AK26" s="148"/>
      <c r="AL26" s="130"/>
      <c r="AM26" s="111">
        <f>VLOOKUP($E26,Plantilla!D:F,3,FALSE)</f>
        <v>1</v>
      </c>
      <c r="AN26" s="140">
        <f t="shared" ca="1" si="53"/>
        <v>8</v>
      </c>
      <c r="AO26" s="133">
        <f t="shared" ca="1" si="53"/>
        <v>0</v>
      </c>
      <c r="AP26" s="132">
        <f t="shared" ca="1" si="53"/>
        <v>6</v>
      </c>
      <c r="AQ26" s="133">
        <f t="shared" ca="1" si="53"/>
        <v>0</v>
      </c>
      <c r="AR26" s="132">
        <f t="shared" ca="1" si="53"/>
        <v>0</v>
      </c>
      <c r="AS26" s="133">
        <f t="shared" ca="1" si="53"/>
        <v>0</v>
      </c>
      <c r="AT26" s="132">
        <f t="shared" ca="1" si="53"/>
        <v>0</v>
      </c>
      <c r="AU26" s="133">
        <f t="shared" ca="1" si="53"/>
        <v>0</v>
      </c>
      <c r="AV26" s="132">
        <f t="shared" ca="1" si="53"/>
        <v>0</v>
      </c>
      <c r="AW26" s="133">
        <f t="shared" ca="1" si="53"/>
        <v>0</v>
      </c>
      <c r="AX26" s="132">
        <f t="shared" ca="1" si="53"/>
        <v>0</v>
      </c>
      <c r="AY26" s="133">
        <f t="shared" ca="1" si="53"/>
        <v>0</v>
      </c>
      <c r="AZ26" s="132">
        <f t="shared" ca="1" si="53"/>
        <v>0</v>
      </c>
      <c r="BA26" s="133">
        <f t="shared" ca="1" si="53"/>
        <v>0</v>
      </c>
      <c r="BB26" s="132">
        <f t="shared" ca="1" si="53"/>
        <v>0</v>
      </c>
      <c r="BC26" s="133">
        <f t="shared" ca="1" si="53"/>
        <v>0</v>
      </c>
      <c r="BD26" s="132">
        <f t="shared" ca="1" si="54"/>
        <v>0</v>
      </c>
      <c r="BE26" s="133">
        <f t="shared" ca="1" si="54"/>
        <v>0</v>
      </c>
      <c r="BF26" s="132">
        <f t="shared" ca="1" si="54"/>
        <v>0</v>
      </c>
      <c r="BG26" s="133">
        <f t="shared" ca="1" si="54"/>
        <v>0</v>
      </c>
      <c r="BH26" s="132">
        <f t="shared" ca="1" si="54"/>
        <v>0</v>
      </c>
      <c r="BI26" s="133">
        <f t="shared" ca="1" si="54"/>
        <v>0</v>
      </c>
      <c r="BJ26" s="132">
        <f t="shared" ca="1" si="54"/>
        <v>0</v>
      </c>
      <c r="BK26" s="110">
        <f t="shared" ca="1" si="42"/>
        <v>6</v>
      </c>
      <c r="BL26" s="110">
        <f t="shared" ca="1" si="43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56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44"/>
        <v>76.2</v>
      </c>
      <c r="BP26" s="195">
        <f t="shared" ca="1" si="45"/>
        <v>132.19999999999999</v>
      </c>
      <c r="BQ26" s="149">
        <f t="shared" ca="1" si="9"/>
        <v>64</v>
      </c>
      <c r="BR26" s="137">
        <f t="shared" ca="1" si="10"/>
        <v>0</v>
      </c>
      <c r="BS26" s="136">
        <f t="shared" ca="1" si="11"/>
        <v>29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6"/>
        <v>29</v>
      </c>
      <c r="CO26" s="110">
        <f t="shared" ca="1" si="32"/>
        <v>467.98</v>
      </c>
      <c r="CP26" s="110">
        <f t="shared" ca="1" si="33"/>
        <v>290</v>
      </c>
      <c r="CQ26" s="198">
        <f t="shared" ca="1" si="34"/>
        <v>368.3</v>
      </c>
      <c r="CR26" s="199">
        <f t="shared" ca="1" si="35"/>
        <v>850.28</v>
      </c>
      <c r="CS26" s="215">
        <f t="shared" ca="1" si="52"/>
        <v>30</v>
      </c>
      <c r="CT26" s="216">
        <f t="shared" ca="1" si="47"/>
        <v>0</v>
      </c>
      <c r="CU26" s="217">
        <f ca="1">INDEX(INDIRECT(CU$1),MATCH($E26,INDIRECT($BQ$2))) + (CS26*30)/[1]PATRÓN!$N$4 - CT26</f>
        <v>14.876712328767123</v>
      </c>
      <c r="CV26" s="217">
        <f ca="1">(CS26*6)/PATRÓN!$N$4</f>
        <v>0.49315068493150682</v>
      </c>
      <c r="CW26" s="216">
        <f t="shared" ca="1" si="48"/>
        <v>0</v>
      </c>
      <c r="CX26" s="219">
        <f t="shared" ca="1" si="49"/>
        <v>0</v>
      </c>
      <c r="CY26" s="230">
        <f t="shared" ca="1" si="50"/>
        <v>0</v>
      </c>
      <c r="CZ26" s="227">
        <f ca="1">(PATRÓN!$A$5*(CS26-CT26))/(PATRÓN!$N$4-30)*AM26</f>
        <v>147.08955223880596</v>
      </c>
      <c r="DA26" s="211">
        <f t="shared" ca="1" si="36"/>
        <v>-14.889552238805976</v>
      </c>
      <c r="DB26" s="211">
        <f t="shared" ca="1" si="51"/>
        <v>887.44029850746267</v>
      </c>
      <c r="DC26" s="212">
        <f t="shared" ca="1" si="37"/>
        <v>-37.160298507462699</v>
      </c>
    </row>
    <row r="27" spans="1:107" ht="33.75" hidden="1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55"/>
        <v>T</v>
      </c>
      <c r="H27" s="148" t="str">
        <f t="shared" ca="1" si="55"/>
        <v>T</v>
      </c>
      <c r="I27" s="148" t="str">
        <f t="shared" ca="1" si="55"/>
        <v>T</v>
      </c>
      <c r="J27" s="148" t="str">
        <f t="shared" ca="1" si="55"/>
        <v>N</v>
      </c>
      <c r="K27" s="148" t="str">
        <f t="shared" ca="1" si="55"/>
        <v>N</v>
      </c>
      <c r="L27" s="148" t="str">
        <f t="shared" ca="1" si="55"/>
        <v>-</v>
      </c>
      <c r="M27" s="148" t="str">
        <f t="shared" ca="1" si="55"/>
        <v>-</v>
      </c>
      <c r="N27" s="148" t="str">
        <f t="shared" ca="1" si="55"/>
        <v>L</v>
      </c>
      <c r="O27" s="338" t="s">
        <v>31</v>
      </c>
      <c r="P27" s="148" t="str">
        <f t="shared" ca="1" si="55"/>
        <v>T</v>
      </c>
      <c r="Q27" s="148" t="str">
        <f t="shared" ca="1" si="55"/>
        <v>T</v>
      </c>
      <c r="R27" s="148" t="str">
        <f t="shared" ca="1" si="55"/>
        <v>L</v>
      </c>
      <c r="S27" s="148" t="str">
        <f t="shared" ca="1" si="55"/>
        <v>T</v>
      </c>
      <c r="T27" s="148" t="str">
        <f t="shared" ca="1" si="55"/>
        <v>T</v>
      </c>
      <c r="U27" s="148" t="str">
        <f t="shared" ca="1" si="55"/>
        <v>T</v>
      </c>
      <c r="V27" s="148" t="str">
        <f t="shared" ca="1" si="55"/>
        <v>N</v>
      </c>
      <c r="W27" s="148" t="str">
        <f t="shared" ca="1" si="56"/>
        <v>-</v>
      </c>
      <c r="X27" s="148" t="str">
        <f t="shared" ca="1" si="56"/>
        <v>L</v>
      </c>
      <c r="Y27" s="338" t="s">
        <v>4</v>
      </c>
      <c r="Z27" s="148" t="str">
        <f t="shared" ca="1" si="56"/>
        <v>T</v>
      </c>
      <c r="AA27" s="148" t="str">
        <f t="shared" ca="1" si="56"/>
        <v>L</v>
      </c>
      <c r="AB27" s="148" t="str">
        <f t="shared" ca="1" si="56"/>
        <v>L</v>
      </c>
      <c r="AC27" s="148" t="str">
        <f t="shared" ca="1" si="56"/>
        <v>T</v>
      </c>
      <c r="AD27" s="148" t="str">
        <f t="shared" ca="1" si="56"/>
        <v>T</v>
      </c>
      <c r="AE27" s="338" t="s">
        <v>4</v>
      </c>
      <c r="AF27" s="148" t="str">
        <f t="shared" ca="1" si="56"/>
        <v>T</v>
      </c>
      <c r="AG27" s="338" t="s">
        <v>31</v>
      </c>
      <c r="AH27" s="148" t="str">
        <f t="shared" ca="1" si="56"/>
        <v>N</v>
      </c>
      <c r="AI27" s="148" t="str">
        <f t="shared" ca="1" si="56"/>
        <v>N</v>
      </c>
      <c r="AJ27" s="148" t="str">
        <f t="shared" ca="1" si="56"/>
        <v>-</v>
      </c>
      <c r="AK27" s="148"/>
      <c r="AL27" s="130"/>
      <c r="AM27" s="111">
        <f>VLOOKUP($E27,Plantilla!D:F,3,FALSE)</f>
        <v>1</v>
      </c>
      <c r="AN27" s="140">
        <f t="shared" ca="1" si="53"/>
        <v>0</v>
      </c>
      <c r="AO27" s="133">
        <f t="shared" ca="1" si="53"/>
        <v>14</v>
      </c>
      <c r="AP27" s="132">
        <f t="shared" ca="1" si="53"/>
        <v>5</v>
      </c>
      <c r="AQ27" s="133">
        <f t="shared" ca="1" si="53"/>
        <v>0</v>
      </c>
      <c r="AR27" s="132">
        <f t="shared" ca="1" si="53"/>
        <v>0</v>
      </c>
      <c r="AS27" s="133">
        <f t="shared" ca="1" si="53"/>
        <v>0</v>
      </c>
      <c r="AT27" s="132">
        <f t="shared" ca="1" si="53"/>
        <v>0</v>
      </c>
      <c r="AU27" s="133">
        <f t="shared" ca="1" si="53"/>
        <v>0</v>
      </c>
      <c r="AV27" s="132">
        <f t="shared" ca="1" si="53"/>
        <v>0</v>
      </c>
      <c r="AW27" s="133">
        <f t="shared" ca="1" si="53"/>
        <v>0</v>
      </c>
      <c r="AX27" s="132">
        <f t="shared" ca="1" si="53"/>
        <v>0</v>
      </c>
      <c r="AY27" s="133">
        <f t="shared" ca="1" si="53"/>
        <v>0</v>
      </c>
      <c r="AZ27" s="132">
        <f t="shared" ca="1" si="53"/>
        <v>0</v>
      </c>
      <c r="BA27" s="133">
        <f t="shared" ca="1" si="53"/>
        <v>0</v>
      </c>
      <c r="BB27" s="132">
        <f t="shared" ca="1" si="53"/>
        <v>0</v>
      </c>
      <c r="BC27" s="133">
        <f t="shared" ca="1" si="53"/>
        <v>0</v>
      </c>
      <c r="BD27" s="132">
        <f t="shared" ca="1" si="54"/>
        <v>0</v>
      </c>
      <c r="BE27" s="133">
        <f t="shared" ca="1" si="54"/>
        <v>0</v>
      </c>
      <c r="BF27" s="132">
        <f t="shared" ca="1" si="54"/>
        <v>0</v>
      </c>
      <c r="BG27" s="133">
        <f t="shared" ca="1" si="54"/>
        <v>0</v>
      </c>
      <c r="BH27" s="132">
        <f t="shared" ca="1" si="54"/>
        <v>0</v>
      </c>
      <c r="BI27" s="133">
        <f t="shared" ca="1" si="54"/>
        <v>0</v>
      </c>
      <c r="BJ27" s="132">
        <f t="shared" ca="1" si="54"/>
        <v>0</v>
      </c>
      <c r="BK27" s="110">
        <f t="shared" ca="1" si="42"/>
        <v>5</v>
      </c>
      <c r="BL27" s="110">
        <f t="shared" ca="1" si="43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50</v>
      </c>
      <c r="BO27" s="194">
        <f t="shared" ca="1" si="44"/>
        <v>63.5</v>
      </c>
      <c r="BP27" s="195">
        <f t="shared" ca="1" si="45"/>
        <v>161.5</v>
      </c>
      <c r="BQ27" s="149">
        <f t="shared" ca="1" si="9"/>
        <v>0</v>
      </c>
      <c r="BR27" s="137">
        <f t="shared" ca="1" si="10"/>
        <v>80</v>
      </c>
      <c r="BS27" s="136">
        <f t="shared" ca="1" si="11"/>
        <v>21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6"/>
        <v>21</v>
      </c>
      <c r="CO27" s="110">
        <f t="shared" ca="1" si="32"/>
        <v>634.70000000000005</v>
      </c>
      <c r="CP27" s="110">
        <f t="shared" ca="1" si="33"/>
        <v>210</v>
      </c>
      <c r="CQ27" s="198">
        <f t="shared" ca="1" si="34"/>
        <v>266.7</v>
      </c>
      <c r="CR27" s="199">
        <f t="shared" ca="1" si="35"/>
        <v>901.40000000000009</v>
      </c>
      <c r="CS27" s="215">
        <f t="shared" ca="1" si="52"/>
        <v>30</v>
      </c>
      <c r="CT27" s="216">
        <f t="shared" ca="1" si="47"/>
        <v>0</v>
      </c>
      <c r="CU27" s="217">
        <f ca="1">INDEX(INDIRECT(CU$1),MATCH($E27,INDIRECT($BQ$2))) + (CS27*30)/[1]PATRÓN!$N$4 - CT27</f>
        <v>14.876712328767123</v>
      </c>
      <c r="CV27" s="217">
        <f ca="1">(CS27*6)/PATRÓN!$N$4</f>
        <v>0.49315068493150682</v>
      </c>
      <c r="CW27" s="216">
        <f t="shared" ca="1" si="48"/>
        <v>0</v>
      </c>
      <c r="CX27" s="219">
        <f t="shared" ca="1" si="49"/>
        <v>0</v>
      </c>
      <c r="CY27" s="230">
        <f t="shared" ca="1" si="50"/>
        <v>0</v>
      </c>
      <c r="CZ27" s="227">
        <f ca="1">(PATRÓN!$A$5*(CS27-CT27))/(PATRÓN!$N$4-30)*AM27</f>
        <v>147.08955223880596</v>
      </c>
      <c r="DA27" s="211">
        <f t="shared" ca="1" si="36"/>
        <v>14.410447761194035</v>
      </c>
      <c r="DB27" s="211">
        <f t="shared" ca="1" si="51"/>
        <v>887.44029850746267</v>
      </c>
      <c r="DC27" s="212">
        <f t="shared" ca="1" si="37"/>
        <v>13.95970149253742</v>
      </c>
    </row>
    <row r="28" spans="1:107" ht="33.75" hidden="1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55"/>
        <v>L</v>
      </c>
      <c r="H28" s="148" t="str">
        <f t="shared" ca="1" si="55"/>
        <v>L</v>
      </c>
      <c r="I28" s="148" t="str">
        <f t="shared" ca="1" si="55"/>
        <v>T</v>
      </c>
      <c r="J28" s="148" t="str">
        <f t="shared" ca="1" si="55"/>
        <v>T</v>
      </c>
      <c r="K28" s="148" t="str">
        <f t="shared" ca="1" si="55"/>
        <v>L</v>
      </c>
      <c r="L28" s="148" t="str">
        <f t="shared" ca="1" si="55"/>
        <v>T</v>
      </c>
      <c r="M28" s="148" t="str">
        <f t="shared" ca="1" si="55"/>
        <v>T</v>
      </c>
      <c r="N28" s="148" t="str">
        <f t="shared" ca="1" si="55"/>
        <v>T</v>
      </c>
      <c r="O28" s="148" t="str">
        <f t="shared" ca="1" si="55"/>
        <v>N</v>
      </c>
      <c r="P28" s="148" t="str">
        <f t="shared" ca="1" si="55"/>
        <v>-</v>
      </c>
      <c r="Q28" s="148" t="str">
        <f t="shared" ca="1" si="55"/>
        <v>L</v>
      </c>
      <c r="R28" s="148" t="str">
        <f t="shared" ca="1" si="55"/>
        <v>T</v>
      </c>
      <c r="S28" s="148" t="str">
        <f t="shared" ca="1" si="55"/>
        <v>T</v>
      </c>
      <c r="T28" s="148" t="str">
        <f t="shared" ca="1" si="55"/>
        <v>L</v>
      </c>
      <c r="U28" s="148" t="str">
        <f t="shared" ca="1" si="55"/>
        <v>L</v>
      </c>
      <c r="V28" s="148" t="str">
        <f t="shared" ca="1" si="55"/>
        <v>T</v>
      </c>
      <c r="W28" s="148" t="str">
        <f t="shared" ca="1" si="56"/>
        <v>T</v>
      </c>
      <c r="X28" s="148" t="str">
        <f t="shared" ca="1" si="56"/>
        <v>T</v>
      </c>
      <c r="Y28" s="148" t="str">
        <f t="shared" ca="1" si="56"/>
        <v>T</v>
      </c>
      <c r="Z28" s="148" t="str">
        <f t="shared" ca="1" si="56"/>
        <v>L</v>
      </c>
      <c r="AA28" s="148" t="str">
        <f t="shared" ca="1" si="56"/>
        <v>N</v>
      </c>
      <c r="AB28" s="148" t="str">
        <f t="shared" ca="1" si="56"/>
        <v>N</v>
      </c>
      <c r="AC28" s="148" t="str">
        <f t="shared" ca="1" si="56"/>
        <v>-</v>
      </c>
      <c r="AD28" s="148" t="str">
        <f t="shared" ca="1" si="56"/>
        <v>-</v>
      </c>
      <c r="AE28" s="148" t="str">
        <f t="shared" ca="1" si="56"/>
        <v>L</v>
      </c>
      <c r="AF28" s="148" t="str">
        <f t="shared" ca="1" si="56"/>
        <v>T</v>
      </c>
      <c r="AG28" s="148" t="str">
        <f t="shared" ca="1" si="56"/>
        <v>T</v>
      </c>
      <c r="AH28" s="148" t="str">
        <f t="shared" ca="1" si="56"/>
        <v>L</v>
      </c>
      <c r="AI28" s="148" t="str">
        <f t="shared" ca="1" si="56"/>
        <v>L</v>
      </c>
      <c r="AJ28" s="148" t="str">
        <f t="shared" ca="1" si="56"/>
        <v>T</v>
      </c>
      <c r="AK28" s="148"/>
      <c r="AL28" s="130"/>
      <c r="AM28" s="111">
        <f>VLOOKUP($E28,Plantilla!D:F,3,FALSE)</f>
        <v>1</v>
      </c>
      <c r="AN28" s="140">
        <f t="shared" ca="1" si="53"/>
        <v>0</v>
      </c>
      <c r="AO28" s="133">
        <f t="shared" ca="1" si="53"/>
        <v>14</v>
      </c>
      <c r="AP28" s="132">
        <f t="shared" ca="1" si="53"/>
        <v>3</v>
      </c>
      <c r="AQ28" s="133">
        <f t="shared" ca="1" si="53"/>
        <v>0</v>
      </c>
      <c r="AR28" s="132">
        <f t="shared" ca="1" si="53"/>
        <v>0</v>
      </c>
      <c r="AS28" s="133">
        <f t="shared" ca="1" si="53"/>
        <v>0</v>
      </c>
      <c r="AT28" s="132">
        <f t="shared" ca="1" si="53"/>
        <v>0</v>
      </c>
      <c r="AU28" s="133">
        <f t="shared" ca="1" si="53"/>
        <v>0</v>
      </c>
      <c r="AV28" s="132">
        <f t="shared" ca="1" si="53"/>
        <v>0</v>
      </c>
      <c r="AW28" s="133">
        <f t="shared" ca="1" si="53"/>
        <v>0</v>
      </c>
      <c r="AX28" s="132">
        <f t="shared" ca="1" si="53"/>
        <v>0</v>
      </c>
      <c r="AY28" s="133">
        <f t="shared" ca="1" si="53"/>
        <v>0</v>
      </c>
      <c r="AZ28" s="132">
        <f t="shared" ca="1" si="53"/>
        <v>0</v>
      </c>
      <c r="BA28" s="133">
        <f t="shared" ca="1" si="53"/>
        <v>0</v>
      </c>
      <c r="BB28" s="132">
        <f t="shared" ca="1" si="53"/>
        <v>0</v>
      </c>
      <c r="BC28" s="133">
        <f t="shared" ca="1" si="53"/>
        <v>0</v>
      </c>
      <c r="BD28" s="132">
        <f t="shared" ca="1" si="54"/>
        <v>0</v>
      </c>
      <c r="BE28" s="133">
        <f t="shared" ca="1" si="54"/>
        <v>0</v>
      </c>
      <c r="BF28" s="132">
        <f t="shared" ca="1" si="54"/>
        <v>0</v>
      </c>
      <c r="BG28" s="133">
        <f t="shared" ca="1" si="54"/>
        <v>0</v>
      </c>
      <c r="BH28" s="132">
        <f t="shared" ca="1" si="54"/>
        <v>0</v>
      </c>
      <c r="BI28" s="133">
        <f t="shared" ca="1" si="54"/>
        <v>0</v>
      </c>
      <c r="BJ28" s="132">
        <f t="shared" ca="1" si="54"/>
        <v>0</v>
      </c>
      <c r="BK28" s="110">
        <f t="shared" ca="1" si="42"/>
        <v>3</v>
      </c>
      <c r="BL28" s="110">
        <f t="shared" ca="1" si="43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98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30</v>
      </c>
      <c r="BO28" s="194">
        <f t="shared" ca="1" si="44"/>
        <v>38.1</v>
      </c>
      <c r="BP28" s="195">
        <f t="shared" ca="1" si="45"/>
        <v>136.1</v>
      </c>
      <c r="BQ28" s="149">
        <f t="shared" ca="1" si="9"/>
        <v>0</v>
      </c>
      <c r="BR28" s="137">
        <f t="shared" ca="1" si="10"/>
        <v>43</v>
      </c>
      <c r="BS28" s="136">
        <f t="shared" ca="1" si="11"/>
        <v>12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6"/>
        <v>12</v>
      </c>
      <c r="CO28" s="110">
        <f t="shared" ca="1" si="32"/>
        <v>814.72</v>
      </c>
      <c r="CP28" s="110">
        <f t="shared" ca="1" si="33"/>
        <v>120</v>
      </c>
      <c r="CQ28" s="198">
        <f t="shared" ca="1" si="34"/>
        <v>152.4</v>
      </c>
      <c r="CR28" s="199">
        <f t="shared" ca="1" si="35"/>
        <v>967.12</v>
      </c>
      <c r="CS28" s="215">
        <f t="shared" ca="1" si="52"/>
        <v>30</v>
      </c>
      <c r="CT28" s="216">
        <f t="shared" ca="1" si="47"/>
        <v>0</v>
      </c>
      <c r="CU28" s="217">
        <f ca="1">INDEX(INDIRECT(CU$1),MATCH($E28,INDIRECT($BQ$2))) + (CS28*30)/[1]PATRÓN!$N$4 - CT28</f>
        <v>14.876712328767123</v>
      </c>
      <c r="CV28" s="217">
        <f ca="1">(CS28*6)/PATRÓN!$N$4</f>
        <v>0.49315068493150682</v>
      </c>
      <c r="CW28" s="216">
        <f t="shared" ca="1" si="48"/>
        <v>0</v>
      </c>
      <c r="CX28" s="219">
        <f t="shared" ca="1" si="49"/>
        <v>0</v>
      </c>
      <c r="CY28" s="230">
        <f t="shared" ca="1" si="50"/>
        <v>0</v>
      </c>
      <c r="CZ28" s="227">
        <f ca="1">(PATRÓN!$A$5*(CS28-CT28))/(PATRÓN!$N$4-30)*AM28</f>
        <v>147.08955223880596</v>
      </c>
      <c r="DA28" s="211">
        <f t="shared" ca="1" si="36"/>
        <v>-10.98955223880597</v>
      </c>
      <c r="DB28" s="211">
        <f t="shared" ca="1" si="51"/>
        <v>887.44029850746267</v>
      </c>
      <c r="DC28" s="212">
        <f t="shared" ca="1" si="37"/>
        <v>79.679701492537333</v>
      </c>
    </row>
    <row r="29" spans="1:107" ht="33.75" hidden="1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79</v>
      </c>
      <c r="H29" s="148" t="s">
        <v>79</v>
      </c>
      <c r="I29" s="148" t="s">
        <v>79</v>
      </c>
      <c r="J29" s="148" t="s">
        <v>79</v>
      </c>
      <c r="K29" s="148" t="s">
        <v>79</v>
      </c>
      <c r="L29" s="148" t="s">
        <v>79</v>
      </c>
      <c r="M29" s="148" t="s">
        <v>79</v>
      </c>
      <c r="N29" s="148" t="s">
        <v>79</v>
      </c>
      <c r="O29" s="148" t="s">
        <v>79</v>
      </c>
      <c r="P29" s="148" t="s">
        <v>79</v>
      </c>
      <c r="Q29" s="148" t="s">
        <v>79</v>
      </c>
      <c r="R29" s="148" t="s">
        <v>79</v>
      </c>
      <c r="S29" s="148" t="s">
        <v>79</v>
      </c>
      <c r="T29" s="148" t="s">
        <v>79</v>
      </c>
      <c r="U29" s="148" t="s">
        <v>4</v>
      </c>
      <c r="V29" s="148" t="s">
        <v>4</v>
      </c>
      <c r="W29" s="148" t="s">
        <v>4</v>
      </c>
      <c r="X29" s="148" t="str">
        <f t="shared" ca="1" si="56"/>
        <v>L</v>
      </c>
      <c r="Y29" s="148" t="str">
        <f t="shared" ca="1" si="56"/>
        <v>T</v>
      </c>
      <c r="Z29" s="148" t="str">
        <f t="shared" ca="1" si="56"/>
        <v>T</v>
      </c>
      <c r="AA29" s="148" t="str">
        <f t="shared" ca="1" si="56"/>
        <v>L</v>
      </c>
      <c r="AB29" s="148" t="str">
        <f t="shared" ca="1" si="56"/>
        <v>L</v>
      </c>
      <c r="AC29" s="148" t="str">
        <f t="shared" ca="1" si="56"/>
        <v>T</v>
      </c>
      <c r="AD29" s="148" t="str">
        <f t="shared" ca="1" si="56"/>
        <v>N</v>
      </c>
      <c r="AE29" s="148" t="str">
        <f t="shared" ca="1" si="56"/>
        <v>-</v>
      </c>
      <c r="AF29" s="148" t="str">
        <f t="shared" ca="1" si="56"/>
        <v>L</v>
      </c>
      <c r="AG29" s="148" t="str">
        <f t="shared" ca="1" si="56"/>
        <v>T</v>
      </c>
      <c r="AH29" s="148" t="str">
        <f t="shared" ca="1" si="56"/>
        <v>T</v>
      </c>
      <c r="AI29" s="148" t="str">
        <f t="shared" ca="1" si="56"/>
        <v>T</v>
      </c>
      <c r="AJ29" s="148" t="str">
        <f t="shared" ca="1" si="56"/>
        <v>L</v>
      </c>
      <c r="AK29" s="148"/>
      <c r="AL29" s="130"/>
      <c r="AM29" s="111">
        <f>VLOOKUP($E29,Plantilla!D:F,3,FALSE)</f>
        <v>1</v>
      </c>
      <c r="AN29" s="140">
        <f t="shared" ca="1" si="53"/>
        <v>0</v>
      </c>
      <c r="AO29" s="133">
        <f t="shared" ca="1" si="53"/>
        <v>6</v>
      </c>
      <c r="AP29" s="132">
        <f t="shared" ca="1" si="53"/>
        <v>1</v>
      </c>
      <c r="AQ29" s="133">
        <f t="shared" ca="1" si="53"/>
        <v>0</v>
      </c>
      <c r="AR29" s="132">
        <f t="shared" ca="1" si="53"/>
        <v>0</v>
      </c>
      <c r="AS29" s="133">
        <f t="shared" ca="1" si="53"/>
        <v>0</v>
      </c>
      <c r="AT29" s="132">
        <f t="shared" ca="1" si="53"/>
        <v>0</v>
      </c>
      <c r="AU29" s="133">
        <f t="shared" ca="1" si="53"/>
        <v>0</v>
      </c>
      <c r="AV29" s="132">
        <f t="shared" ca="1" si="53"/>
        <v>0</v>
      </c>
      <c r="AW29" s="133">
        <f t="shared" ca="1" si="53"/>
        <v>0</v>
      </c>
      <c r="AX29" s="132">
        <f t="shared" ca="1" si="53"/>
        <v>0</v>
      </c>
      <c r="AY29" s="133">
        <f t="shared" ca="1" si="53"/>
        <v>0</v>
      </c>
      <c r="AZ29" s="132">
        <f t="shared" ca="1" si="53"/>
        <v>0</v>
      </c>
      <c r="BA29" s="133">
        <f t="shared" ca="1" si="53"/>
        <v>0</v>
      </c>
      <c r="BB29" s="132">
        <f t="shared" ca="1" si="53"/>
        <v>0</v>
      </c>
      <c r="BC29" s="133">
        <f t="shared" ca="1" si="53"/>
        <v>14</v>
      </c>
      <c r="BD29" s="132">
        <f t="shared" ca="1" si="54"/>
        <v>0</v>
      </c>
      <c r="BE29" s="133">
        <f t="shared" ca="1" si="54"/>
        <v>0</v>
      </c>
      <c r="BF29" s="132">
        <f t="shared" ca="1" si="54"/>
        <v>0</v>
      </c>
      <c r="BG29" s="133">
        <f t="shared" ca="1" si="54"/>
        <v>0</v>
      </c>
      <c r="BH29" s="132">
        <f t="shared" ca="1" si="54"/>
        <v>0</v>
      </c>
      <c r="BI29" s="133">
        <f t="shared" ca="1" si="54"/>
        <v>0</v>
      </c>
      <c r="BJ29" s="132">
        <f t="shared" ca="1" si="54"/>
        <v>0</v>
      </c>
      <c r="BK29" s="110">
        <f t="shared" ca="1" si="42"/>
        <v>1</v>
      </c>
      <c r="BL29" s="110">
        <f t="shared" ca="1" si="43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111.72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10</v>
      </c>
      <c r="BO29" s="194">
        <f t="shared" ca="1" si="44"/>
        <v>12.7</v>
      </c>
      <c r="BP29" s="195">
        <f t="shared" ca="1" si="45"/>
        <v>124.42</v>
      </c>
      <c r="BQ29" s="149">
        <f t="shared" ca="1" si="9"/>
        <v>0</v>
      </c>
      <c r="BR29" s="137">
        <f t="shared" ca="1" si="10"/>
        <v>6</v>
      </c>
      <c r="BS29" s="136">
        <f t="shared" ca="1" si="11"/>
        <v>1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6"/>
        <v>1</v>
      </c>
      <c r="CO29" s="110">
        <f t="shared" ca="1" si="32"/>
        <v>868.68000000000006</v>
      </c>
      <c r="CP29" s="110">
        <f t="shared" ca="1" si="33"/>
        <v>10</v>
      </c>
      <c r="CQ29" s="198">
        <f t="shared" ca="1" si="34"/>
        <v>12.7</v>
      </c>
      <c r="CR29" s="199">
        <f t="shared" ca="1" si="35"/>
        <v>881.38</v>
      </c>
      <c r="CS29" s="215">
        <f t="shared" ca="1" si="52"/>
        <v>30</v>
      </c>
      <c r="CT29" s="216">
        <f t="shared" ca="1" si="47"/>
        <v>0</v>
      </c>
      <c r="CU29" s="217">
        <f ca="1">INDEX(INDIRECT(CU$1),MATCH($E29,INDIRECT($BQ$2))) + (CS29*30)/[1]PATRÓN!$N$4 - CT29</f>
        <v>14.876712328767123</v>
      </c>
      <c r="CV29" s="217">
        <f ca="1">(CS29*6)/PATRÓN!$N$4</f>
        <v>0.49315068493150682</v>
      </c>
      <c r="CW29" s="216">
        <f t="shared" ca="1" si="48"/>
        <v>0</v>
      </c>
      <c r="CX29" s="219">
        <f t="shared" ca="1" si="49"/>
        <v>0</v>
      </c>
      <c r="CY29" s="230">
        <f t="shared" ca="1" si="50"/>
        <v>0</v>
      </c>
      <c r="CZ29" s="227">
        <f ca="1">(PATRÓN!$A$5*(CS29-CT29))/(PATRÓN!$N$4-30)*AM29</f>
        <v>147.08955223880596</v>
      </c>
      <c r="DA29" s="211">
        <f t="shared" ca="1" si="36"/>
        <v>-22.669552238805963</v>
      </c>
      <c r="DB29" s="211">
        <f t="shared" ca="1" si="51"/>
        <v>887.44029850746267</v>
      </c>
      <c r="DC29" s="212">
        <f t="shared" ca="1" si="37"/>
        <v>-6.0602985074626758</v>
      </c>
    </row>
    <row r="30" spans="1:107" ht="33.75" hidden="1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5"/>
        <v>L</v>
      </c>
      <c r="H30" s="148" t="str">
        <f t="shared" ca="1" si="55"/>
        <v>T</v>
      </c>
      <c r="I30" s="148" t="str">
        <f t="shared" ca="1" si="55"/>
        <v>T</v>
      </c>
      <c r="J30" s="148" t="str">
        <f t="shared" ca="1" si="55"/>
        <v>T</v>
      </c>
      <c r="K30" s="148" t="str">
        <f t="shared" ca="1" si="55"/>
        <v>T</v>
      </c>
      <c r="L30" s="148" t="str">
        <f t="shared" ca="1" si="55"/>
        <v>L</v>
      </c>
      <c r="M30" s="148" t="s">
        <v>31</v>
      </c>
      <c r="N30" s="148" t="s">
        <v>31</v>
      </c>
      <c r="O30" s="148" t="s">
        <v>31</v>
      </c>
      <c r="P30" s="148" t="s">
        <v>31</v>
      </c>
      <c r="Q30" s="148" t="str">
        <f t="shared" ca="1" si="55"/>
        <v>L</v>
      </c>
      <c r="R30" s="148" t="str">
        <f t="shared" ca="1" si="55"/>
        <v>T</v>
      </c>
      <c r="S30" s="148" t="str">
        <f t="shared" ca="1" si="55"/>
        <v>T</v>
      </c>
      <c r="T30" s="148" t="str">
        <f t="shared" ca="1" si="55"/>
        <v>L</v>
      </c>
      <c r="U30" s="148" t="str">
        <f t="shared" ca="1" si="55"/>
        <v>L</v>
      </c>
      <c r="V30" s="148" t="str">
        <f t="shared" ca="1" si="55"/>
        <v>T</v>
      </c>
      <c r="W30" s="148" t="s">
        <v>31</v>
      </c>
      <c r="X30" s="148" t="s">
        <v>31</v>
      </c>
      <c r="Y30" s="148" t="str">
        <f t="shared" ca="1" si="56"/>
        <v>L</v>
      </c>
      <c r="Z30" s="148" t="str">
        <f t="shared" ca="1" si="56"/>
        <v>T</v>
      </c>
      <c r="AA30" s="148" t="str">
        <f t="shared" ca="1" si="56"/>
        <v>T</v>
      </c>
      <c r="AB30" s="148" t="str">
        <f t="shared" ca="1" si="56"/>
        <v>T</v>
      </c>
      <c r="AC30" s="148" t="str">
        <f t="shared" ca="1" si="56"/>
        <v>L</v>
      </c>
      <c r="AD30" s="148" t="str">
        <f t="shared" ca="1" si="56"/>
        <v>T</v>
      </c>
      <c r="AE30" s="148" t="str">
        <f t="shared" ca="1" si="56"/>
        <v>T</v>
      </c>
      <c r="AF30" s="148" t="str">
        <f t="shared" ca="1" si="56"/>
        <v>T</v>
      </c>
      <c r="AG30" s="148" t="s">
        <v>31</v>
      </c>
      <c r="AH30" s="148" t="s">
        <v>4</v>
      </c>
      <c r="AI30" s="148" t="str">
        <f t="shared" ca="1" si="56"/>
        <v>L</v>
      </c>
      <c r="AJ30" s="148" t="str">
        <f t="shared" ca="1" si="56"/>
        <v>T</v>
      </c>
      <c r="AK30" s="148"/>
      <c r="AL30" s="130"/>
      <c r="AM30" s="111">
        <f>VLOOKUP($E30,Plantilla!D:F,3,FALSE)</f>
        <v>1</v>
      </c>
      <c r="AN30" s="140">
        <f t="shared" ca="1" si="53"/>
        <v>0</v>
      </c>
      <c r="AO30" s="133">
        <f t="shared" ca="1" si="53"/>
        <v>21</v>
      </c>
      <c r="AP30" s="132">
        <f t="shared" ca="1" si="53"/>
        <v>0</v>
      </c>
      <c r="AQ30" s="133">
        <f t="shared" ca="1" si="53"/>
        <v>0</v>
      </c>
      <c r="AR30" s="132">
        <f t="shared" ca="1" si="53"/>
        <v>0</v>
      </c>
      <c r="AS30" s="133">
        <f t="shared" ca="1" si="53"/>
        <v>0</v>
      </c>
      <c r="AT30" s="132">
        <f t="shared" ca="1" si="53"/>
        <v>0</v>
      </c>
      <c r="AU30" s="133">
        <f t="shared" ca="1" si="53"/>
        <v>0</v>
      </c>
      <c r="AV30" s="132">
        <f t="shared" ca="1" si="53"/>
        <v>0</v>
      </c>
      <c r="AW30" s="133">
        <f t="shared" ca="1" si="53"/>
        <v>0</v>
      </c>
      <c r="AX30" s="132">
        <f t="shared" ca="1" si="53"/>
        <v>0</v>
      </c>
      <c r="AY30" s="133">
        <f t="shared" ca="1" si="53"/>
        <v>0</v>
      </c>
      <c r="AZ30" s="132">
        <f t="shared" ca="1" si="53"/>
        <v>0</v>
      </c>
      <c r="BA30" s="133">
        <f t="shared" ca="1" si="53"/>
        <v>0</v>
      </c>
      <c r="BB30" s="132">
        <f t="shared" ca="1" si="53"/>
        <v>0</v>
      </c>
      <c r="BC30" s="133">
        <f t="shared" ca="1" si="53"/>
        <v>0</v>
      </c>
      <c r="BD30" s="132">
        <f t="shared" ca="1" si="54"/>
        <v>0</v>
      </c>
      <c r="BE30" s="133">
        <f t="shared" ca="1" si="54"/>
        <v>0</v>
      </c>
      <c r="BF30" s="132">
        <f t="shared" ca="1" si="54"/>
        <v>0</v>
      </c>
      <c r="BG30" s="133">
        <f t="shared" ca="1" si="54"/>
        <v>0</v>
      </c>
      <c r="BH30" s="132">
        <f t="shared" ca="1" si="54"/>
        <v>0</v>
      </c>
      <c r="BI30" s="133">
        <f t="shared" ca="1" si="54"/>
        <v>0</v>
      </c>
      <c r="BJ30" s="132">
        <f t="shared" ca="1" si="54"/>
        <v>0</v>
      </c>
      <c r="BK30" s="110">
        <f t="shared" ca="1" si="42"/>
        <v>0</v>
      </c>
      <c r="BL30" s="110">
        <f t="shared" ca="1" si="43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147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4"/>
        <v>0</v>
      </c>
      <c r="BP30" s="195">
        <f t="shared" ca="1" si="45"/>
        <v>147</v>
      </c>
      <c r="BQ30" s="149">
        <f t="shared" ca="1" si="9"/>
        <v>0</v>
      </c>
      <c r="BR30" s="137">
        <f t="shared" ca="1" si="10"/>
        <v>125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6"/>
        <v>0</v>
      </c>
      <c r="CO30" s="110">
        <f t="shared" ca="1" si="32"/>
        <v>897.44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897.44</v>
      </c>
      <c r="CS30" s="215">
        <f t="shared" ca="1" si="52"/>
        <v>30</v>
      </c>
      <c r="CT30" s="216">
        <f t="shared" ca="1" si="47"/>
        <v>0</v>
      </c>
      <c r="CU30" s="217">
        <f ca="1">INDEX(INDIRECT(CU$1),MATCH($E30,INDIRECT($BQ$2))) + (CS30*30)/[1]PATRÓN!$N$4 - CT30</f>
        <v>14.876712328767123</v>
      </c>
      <c r="CV30" s="217">
        <f ca="1">(CS30*6)/PATRÓN!$N$4</f>
        <v>0.49315068493150682</v>
      </c>
      <c r="CW30" s="216">
        <f t="shared" ca="1" si="48"/>
        <v>0</v>
      </c>
      <c r="CX30" s="219">
        <f t="shared" ca="1" si="49"/>
        <v>0</v>
      </c>
      <c r="CY30" s="230">
        <f t="shared" ca="1" si="50"/>
        <v>0</v>
      </c>
      <c r="CZ30" s="227">
        <f ca="1">(PATRÓN!$A$5*(CS30-CT30))/(PATRÓN!$N$4-30)*AM30</f>
        <v>147.08955223880596</v>
      </c>
      <c r="DA30" s="211">
        <f t="shared" ca="1" si="36"/>
        <v>-8.9552238805964635E-2</v>
      </c>
      <c r="DB30" s="211">
        <f t="shared" ca="1" si="51"/>
        <v>887.44029850746267</v>
      </c>
      <c r="DC30" s="212">
        <f t="shared" ca="1" si="37"/>
        <v>9.9997014925373833</v>
      </c>
    </row>
    <row r="31" spans="1:107" ht="33.75" hidden="1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230</v>
      </c>
      <c r="G31" s="148" t="str">
        <f t="shared" ca="1" si="55"/>
        <v>N</v>
      </c>
      <c r="H31" s="148" t="str">
        <f t="shared" ca="1" si="55"/>
        <v>-</v>
      </c>
      <c r="I31" s="148" t="str">
        <f t="shared" ca="1" si="55"/>
        <v>-</v>
      </c>
      <c r="J31" s="148" t="str">
        <f t="shared" ca="1" si="55"/>
        <v>L</v>
      </c>
      <c r="K31" s="148" t="str">
        <f t="shared" ca="1" si="55"/>
        <v>T</v>
      </c>
      <c r="L31" s="148" t="str">
        <f t="shared" ca="1" si="55"/>
        <v>T</v>
      </c>
      <c r="M31" s="148" t="str">
        <f t="shared" ca="1" si="55"/>
        <v>L</v>
      </c>
      <c r="N31" s="338" t="s">
        <v>32</v>
      </c>
      <c r="O31" s="338" t="s">
        <v>140</v>
      </c>
      <c r="P31" s="148" t="str">
        <f t="shared" ca="1" si="55"/>
        <v>N</v>
      </c>
      <c r="Q31" s="148" t="str">
        <f t="shared" ca="1" si="55"/>
        <v>-</v>
      </c>
      <c r="R31" s="148" t="str">
        <f t="shared" ca="1" si="55"/>
        <v>L</v>
      </c>
      <c r="S31" s="148" t="str">
        <f t="shared" ca="1" si="55"/>
        <v>T</v>
      </c>
      <c r="T31" s="148" t="str">
        <f t="shared" ca="1" si="55"/>
        <v>T</v>
      </c>
      <c r="U31" s="148" t="str">
        <f t="shared" ca="1" si="55"/>
        <v>T</v>
      </c>
      <c r="V31" s="337" t="s">
        <v>32</v>
      </c>
      <c r="W31" s="337" t="s">
        <v>32</v>
      </c>
      <c r="X31" s="148" t="str">
        <f t="shared" ref="X31:AG31" ca="1" si="57">IF($B31&lt;&gt;0,INDIRECT(ADDRESS($B31+6,10+X$2,1,FALSE,"PATRÓN"),FALSE),"")</f>
        <v>T</v>
      </c>
      <c r="Y31" s="148" t="str">
        <f t="shared" ca="1" si="57"/>
        <v>T</v>
      </c>
      <c r="Z31" s="148" t="str">
        <f t="shared" ca="1" si="57"/>
        <v>N</v>
      </c>
      <c r="AA31" s="148" t="str">
        <f t="shared" ca="1" si="57"/>
        <v>-</v>
      </c>
      <c r="AB31" s="148" t="str">
        <f t="shared" ca="1" si="57"/>
        <v>L</v>
      </c>
      <c r="AC31" s="148" t="str">
        <f t="shared" ca="1" si="57"/>
        <v>T</v>
      </c>
      <c r="AD31" s="148" t="str">
        <f t="shared" ca="1" si="57"/>
        <v>T</v>
      </c>
      <c r="AE31" s="148" t="str">
        <f t="shared" ca="1" si="57"/>
        <v>T</v>
      </c>
      <c r="AF31" s="337" t="s">
        <v>4</v>
      </c>
      <c r="AG31" s="148" t="str">
        <f t="shared" ca="1" si="57"/>
        <v>L</v>
      </c>
      <c r="AH31" s="338" t="s">
        <v>4</v>
      </c>
      <c r="AI31" s="338" t="s">
        <v>4</v>
      </c>
      <c r="AJ31" s="337" t="s">
        <v>4</v>
      </c>
      <c r="AK31" s="148"/>
      <c r="AL31" s="130"/>
      <c r="AM31" s="111">
        <f>VLOOKUP($E31,Plantilla!D:F,3,FALSE)</f>
        <v>1</v>
      </c>
      <c r="AN31" s="140">
        <f t="shared" ca="1" si="53"/>
        <v>0</v>
      </c>
      <c r="AO31" s="133">
        <f t="shared" ca="1" si="53"/>
        <v>10</v>
      </c>
      <c r="AP31" s="132">
        <f t="shared" ca="1" si="53"/>
        <v>6</v>
      </c>
      <c r="AQ31" s="133">
        <f t="shared" ca="1" si="53"/>
        <v>0</v>
      </c>
      <c r="AR31" s="132">
        <f t="shared" ca="1" si="53"/>
        <v>0</v>
      </c>
      <c r="AS31" s="133">
        <f t="shared" ca="1" si="53"/>
        <v>0</v>
      </c>
      <c r="AT31" s="132">
        <f t="shared" ca="1" si="53"/>
        <v>0</v>
      </c>
      <c r="AU31" s="133">
        <f t="shared" ca="1" si="53"/>
        <v>0</v>
      </c>
      <c r="AV31" s="132">
        <f t="shared" ca="1" si="53"/>
        <v>0</v>
      </c>
      <c r="AW31" s="133">
        <f t="shared" ca="1" si="53"/>
        <v>0</v>
      </c>
      <c r="AX31" s="132">
        <f t="shared" ca="1" si="53"/>
        <v>0</v>
      </c>
      <c r="AY31" s="133">
        <f t="shared" ca="1" si="53"/>
        <v>0</v>
      </c>
      <c r="AZ31" s="132">
        <f t="shared" ca="1" si="53"/>
        <v>0</v>
      </c>
      <c r="BA31" s="133">
        <f t="shared" ca="1" si="53"/>
        <v>0</v>
      </c>
      <c r="BB31" s="132">
        <f t="shared" ca="1" si="53"/>
        <v>0</v>
      </c>
      <c r="BC31" s="133">
        <f t="shared" ca="1" si="53"/>
        <v>0</v>
      </c>
      <c r="BD31" s="132">
        <f t="shared" ca="1" si="54"/>
        <v>0</v>
      </c>
      <c r="BE31" s="133">
        <f t="shared" ca="1" si="54"/>
        <v>0</v>
      </c>
      <c r="BF31" s="132">
        <f t="shared" ca="1" si="54"/>
        <v>0</v>
      </c>
      <c r="BG31" s="133">
        <f t="shared" ca="1" si="54"/>
        <v>0</v>
      </c>
      <c r="BH31" s="132">
        <f t="shared" ca="1" si="54"/>
        <v>0</v>
      </c>
      <c r="BI31" s="133">
        <f t="shared" ca="1" si="54"/>
        <v>0</v>
      </c>
      <c r="BJ31" s="132">
        <f t="shared" ca="1" si="54"/>
        <v>0</v>
      </c>
      <c r="BK31" s="110">
        <f t="shared" ca="1" si="42"/>
        <v>6</v>
      </c>
      <c r="BL31" s="110">
        <f t="shared" ca="1" si="43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70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60</v>
      </c>
      <c r="BO31" s="194">
        <f t="shared" ca="1" si="44"/>
        <v>76.2</v>
      </c>
      <c r="BP31" s="195">
        <f t="shared" ca="1" si="45"/>
        <v>146.19999999999999</v>
      </c>
      <c r="BQ31" s="149">
        <f t="shared" ca="1" si="9"/>
        <v>0</v>
      </c>
      <c r="BR31" s="137">
        <f t="shared" ca="1" si="10"/>
        <v>77</v>
      </c>
      <c r="BS31" s="136">
        <f t="shared" ca="1" si="11"/>
        <v>28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6"/>
        <v>28</v>
      </c>
      <c r="CO31" s="110">
        <f t="shared" ca="1" si="32"/>
        <v>543.98</v>
      </c>
      <c r="CP31" s="110">
        <f t="shared" ca="1" si="33"/>
        <v>280</v>
      </c>
      <c r="CQ31" s="198">
        <f t="shared" ca="1" si="34"/>
        <v>355.59999999999997</v>
      </c>
      <c r="CR31" s="199">
        <f t="shared" ca="1" si="35"/>
        <v>899.58000000000015</v>
      </c>
      <c r="CS31" s="215">
        <f t="shared" ca="1" si="52"/>
        <v>30</v>
      </c>
      <c r="CT31" s="216">
        <f t="shared" ca="1" si="47"/>
        <v>0</v>
      </c>
      <c r="CU31" s="217">
        <f ca="1">INDEX(INDIRECT(CU$1),MATCH($E31,INDIRECT($BQ$2))) + (CS31*30)/[1]PATRÓN!$N$4 - CT31</f>
        <v>14.876712328767123</v>
      </c>
      <c r="CV31" s="217">
        <f ca="1">(CS31*6)/PATRÓN!$N$4</f>
        <v>0.49315068493150682</v>
      </c>
      <c r="CW31" s="216">
        <f t="shared" ca="1" si="48"/>
        <v>0</v>
      </c>
      <c r="CX31" s="219">
        <f t="shared" ca="1" si="49"/>
        <v>0</v>
      </c>
      <c r="CY31" s="230">
        <f t="shared" ca="1" si="50"/>
        <v>0</v>
      </c>
      <c r="CZ31" s="227">
        <f ca="1">(PATRÓN!$A$5*(CS31-CT31))/(PATRÓN!$N$4-30)*AM31</f>
        <v>147.08955223880596</v>
      </c>
      <c r="DA31" s="211">
        <f t="shared" ca="1" si="36"/>
        <v>-0.889552238805976</v>
      </c>
      <c r="DB31" s="211">
        <f t="shared" ca="1" si="51"/>
        <v>887.44029850746267</v>
      </c>
      <c r="DC31" s="212">
        <f t="shared" ca="1" si="37"/>
        <v>12.139701492537483</v>
      </c>
    </row>
    <row r="32" spans="1:107" ht="33.75" hidden="1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5"/>
        <v>L</v>
      </c>
      <c r="H32" s="148" t="str">
        <f t="shared" ca="1" si="55"/>
        <v>T</v>
      </c>
      <c r="I32" s="148" t="str">
        <f t="shared" ca="1" si="55"/>
        <v>N</v>
      </c>
      <c r="J32" s="148" t="str">
        <f t="shared" ca="1" si="55"/>
        <v>-</v>
      </c>
      <c r="K32" s="148" t="str">
        <f t="shared" ca="1" si="55"/>
        <v>L</v>
      </c>
      <c r="L32" s="148" t="str">
        <f t="shared" ca="1" si="55"/>
        <v>T</v>
      </c>
      <c r="M32" s="148" t="str">
        <f t="shared" ca="1" si="55"/>
        <v>T</v>
      </c>
      <c r="N32" s="148" t="str">
        <f t="shared" ca="1" si="55"/>
        <v>T</v>
      </c>
      <c r="O32" s="148" t="str">
        <f t="shared" ca="1" si="55"/>
        <v>L</v>
      </c>
      <c r="P32" s="148" t="str">
        <f t="shared" ca="1" si="55"/>
        <v>T</v>
      </c>
      <c r="Q32" s="148" t="str">
        <f t="shared" ca="1" si="55"/>
        <v>T</v>
      </c>
      <c r="R32" s="148" t="str">
        <f t="shared" ca="1" si="55"/>
        <v>T</v>
      </c>
      <c r="S32" s="148" t="str">
        <f t="shared" ca="1" si="55"/>
        <v>N</v>
      </c>
      <c r="T32" s="148" t="str">
        <f t="shared" ca="1" si="55"/>
        <v>-</v>
      </c>
      <c r="U32" s="148" t="str">
        <f t="shared" ca="1" si="55"/>
        <v>L</v>
      </c>
      <c r="V32" s="148" t="str">
        <f t="shared" ca="1" si="55"/>
        <v>T</v>
      </c>
      <c r="W32" s="148" t="str">
        <f t="shared" ca="1" si="56"/>
        <v>T</v>
      </c>
      <c r="X32" s="148" t="str">
        <f t="shared" ca="1" si="56"/>
        <v>T</v>
      </c>
      <c r="Y32" s="148" t="str">
        <f t="shared" ca="1" si="56"/>
        <v>T</v>
      </c>
      <c r="Z32" s="148" t="str">
        <f t="shared" ca="1" si="56"/>
        <v>L</v>
      </c>
      <c r="AA32" s="148" t="str">
        <f t="shared" ca="1" si="56"/>
        <v>T</v>
      </c>
      <c r="AB32" s="148" t="str">
        <f t="shared" ca="1" si="56"/>
        <v>T</v>
      </c>
      <c r="AC32" s="148" t="str">
        <f t="shared" ca="1" si="56"/>
        <v>T</v>
      </c>
      <c r="AD32" s="148" t="str">
        <f t="shared" ca="1" si="56"/>
        <v>T</v>
      </c>
      <c r="AE32" s="148" t="str">
        <f t="shared" ca="1" si="56"/>
        <v>N</v>
      </c>
      <c r="AF32" s="148" t="str">
        <f t="shared" ca="1" si="56"/>
        <v>N</v>
      </c>
      <c r="AG32" s="148" t="str">
        <f t="shared" ca="1" si="56"/>
        <v>-</v>
      </c>
      <c r="AH32" s="148" t="str">
        <f t="shared" ca="1" si="56"/>
        <v>-</v>
      </c>
      <c r="AI32" s="148" t="str">
        <f t="shared" ca="1" si="56"/>
        <v>L</v>
      </c>
      <c r="AJ32" s="148" t="str">
        <f t="shared" ca="1" si="56"/>
        <v>L</v>
      </c>
      <c r="AK32" s="148"/>
      <c r="AL32" s="130"/>
      <c r="AM32" s="111">
        <f>VLOOKUP($E32,Plantilla!D:F,3,FALSE)</f>
        <v>1</v>
      </c>
      <c r="AN32" s="140">
        <f t="shared" ca="1" si="53"/>
        <v>0</v>
      </c>
      <c r="AO32" s="133">
        <f t="shared" ca="1" si="53"/>
        <v>15</v>
      </c>
      <c r="AP32" s="132">
        <f t="shared" ca="1" si="53"/>
        <v>4</v>
      </c>
      <c r="AQ32" s="133">
        <f t="shared" ca="1" si="53"/>
        <v>0</v>
      </c>
      <c r="AR32" s="132">
        <f t="shared" ca="1" si="53"/>
        <v>0</v>
      </c>
      <c r="AS32" s="133">
        <f t="shared" ca="1" si="53"/>
        <v>0</v>
      </c>
      <c r="AT32" s="132">
        <f t="shared" ca="1" si="53"/>
        <v>0</v>
      </c>
      <c r="AU32" s="133">
        <f t="shared" ca="1" si="53"/>
        <v>0</v>
      </c>
      <c r="AV32" s="132">
        <f t="shared" ca="1" si="53"/>
        <v>0</v>
      </c>
      <c r="AW32" s="133">
        <f t="shared" ca="1" si="53"/>
        <v>0</v>
      </c>
      <c r="AX32" s="132">
        <f t="shared" ca="1" si="53"/>
        <v>0</v>
      </c>
      <c r="AY32" s="133">
        <f t="shared" ca="1" si="53"/>
        <v>0</v>
      </c>
      <c r="AZ32" s="132">
        <f t="shared" ca="1" si="53"/>
        <v>0</v>
      </c>
      <c r="BA32" s="133">
        <f t="shared" ca="1" si="53"/>
        <v>0</v>
      </c>
      <c r="BB32" s="132">
        <f t="shared" ca="1" si="53"/>
        <v>0</v>
      </c>
      <c r="BC32" s="133">
        <f t="shared" ca="1" si="53"/>
        <v>0</v>
      </c>
      <c r="BD32" s="132">
        <f t="shared" ca="1" si="54"/>
        <v>0</v>
      </c>
      <c r="BE32" s="133">
        <f t="shared" ca="1" si="54"/>
        <v>0</v>
      </c>
      <c r="BF32" s="132">
        <f t="shared" ca="1" si="54"/>
        <v>0</v>
      </c>
      <c r="BG32" s="133">
        <f t="shared" ca="1" si="54"/>
        <v>0</v>
      </c>
      <c r="BH32" s="132">
        <f t="shared" ca="1" si="54"/>
        <v>0</v>
      </c>
      <c r="BI32" s="133">
        <f t="shared" ca="1" si="54"/>
        <v>0</v>
      </c>
      <c r="BJ32" s="132">
        <f t="shared" ca="1" si="54"/>
        <v>0</v>
      </c>
      <c r="BK32" s="110">
        <f t="shared" ca="1" si="42"/>
        <v>4</v>
      </c>
      <c r="BL32" s="110">
        <f t="shared" ca="1" si="43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105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4"/>
        <v>50.8</v>
      </c>
      <c r="BP32" s="195">
        <f t="shared" ca="1" si="45"/>
        <v>155.80000000000001</v>
      </c>
      <c r="BQ32" s="149">
        <f t="shared" ca="1" si="9"/>
        <v>0</v>
      </c>
      <c r="BR32" s="137">
        <f t="shared" ca="1" si="10"/>
        <v>83</v>
      </c>
      <c r="BS32" s="136">
        <f t="shared" ca="1" si="11"/>
        <v>23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6"/>
        <v>25</v>
      </c>
      <c r="CO32" s="110">
        <f t="shared" ca="1" si="32"/>
        <v>581</v>
      </c>
      <c r="CP32" s="110">
        <f t="shared" ca="1" si="33"/>
        <v>230</v>
      </c>
      <c r="CQ32" s="198">
        <f t="shared" ca="1" si="34"/>
        <v>292.09999999999997</v>
      </c>
      <c r="CR32" s="199">
        <f t="shared" ca="1" si="35"/>
        <v>873.09999999999991</v>
      </c>
      <c r="CS32" s="215">
        <f t="shared" ca="1" si="52"/>
        <v>30</v>
      </c>
      <c r="CT32" s="216">
        <f t="shared" ca="1" si="47"/>
        <v>0</v>
      </c>
      <c r="CU32" s="217">
        <f ca="1">INDEX(INDIRECT(CU$1),MATCH($E32,INDIRECT($BQ$2))) + (CS32*30)/[1]PATRÓN!$N$4 - CT32</f>
        <v>14.876712328767123</v>
      </c>
      <c r="CV32" s="217">
        <f ca="1">(CS32*6)/PATRÓN!$N$4</f>
        <v>0.49315068493150682</v>
      </c>
      <c r="CW32" s="216">
        <f t="shared" ca="1" si="48"/>
        <v>0</v>
      </c>
      <c r="CX32" s="219">
        <f t="shared" ca="1" si="49"/>
        <v>0</v>
      </c>
      <c r="CY32" s="230">
        <f t="shared" ca="1" si="50"/>
        <v>0</v>
      </c>
      <c r="CZ32" s="227">
        <f ca="1">(PATRÓN!$A$5*(CS32-CT32))/(PATRÓN!$N$4-30)*AM32</f>
        <v>147.08955223880596</v>
      </c>
      <c r="DA32" s="211">
        <f t="shared" ca="1" si="36"/>
        <v>8.7104477611940467</v>
      </c>
      <c r="DB32" s="211">
        <f t="shared" ca="1" si="51"/>
        <v>887.44029850746267</v>
      </c>
      <c r="DC32" s="212">
        <f t="shared" ca="1" si="37"/>
        <v>-14.340298507462762</v>
      </c>
    </row>
    <row r="33" spans="1:107" ht="33.75" hidden="1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148" t="s">
        <v>69</v>
      </c>
      <c r="H33" s="148" t="str">
        <f t="shared" ca="1" si="55"/>
        <v>L</v>
      </c>
      <c r="I33" s="148" t="s">
        <v>4</v>
      </c>
      <c r="J33" s="148" t="s">
        <v>69</v>
      </c>
      <c r="K33" s="148" t="s">
        <v>69</v>
      </c>
      <c r="L33" s="148" t="str">
        <f t="shared" ca="1" si="55"/>
        <v>N</v>
      </c>
      <c r="M33" s="148" t="str">
        <f t="shared" ca="1" si="55"/>
        <v>-</v>
      </c>
      <c r="N33" s="148" t="str">
        <f t="shared" ca="1" si="55"/>
        <v>L</v>
      </c>
      <c r="O33" s="148" t="s">
        <v>4</v>
      </c>
      <c r="P33" s="148" t="s">
        <v>4</v>
      </c>
      <c r="Q33" s="338" t="s">
        <v>32</v>
      </c>
      <c r="R33" s="338" t="s">
        <v>140</v>
      </c>
      <c r="S33" s="148" t="str">
        <f t="shared" ca="1" si="55"/>
        <v>L</v>
      </c>
      <c r="T33" s="148" t="s">
        <v>69</v>
      </c>
      <c r="U33" s="148" t="s">
        <v>69</v>
      </c>
      <c r="V33" s="148" t="s">
        <v>4</v>
      </c>
      <c r="W33" s="337" t="s">
        <v>32</v>
      </c>
      <c r="X33" s="337" t="s">
        <v>140</v>
      </c>
      <c r="Y33" s="148" t="str">
        <f t="shared" ca="1" si="56"/>
        <v>N</v>
      </c>
      <c r="Z33" s="148" t="str">
        <f t="shared" ca="1" si="56"/>
        <v>-</v>
      </c>
      <c r="AA33" s="148" t="s">
        <v>4</v>
      </c>
      <c r="AB33" s="148" t="str">
        <f t="shared" ca="1" si="56"/>
        <v>L</v>
      </c>
      <c r="AC33" s="148" t="str">
        <f t="shared" ca="1" si="56"/>
        <v>L</v>
      </c>
      <c r="AD33" s="148" t="s">
        <v>4</v>
      </c>
      <c r="AE33" s="148" t="s">
        <v>4</v>
      </c>
      <c r="AF33" s="148" t="str">
        <f t="shared" ca="1" si="56"/>
        <v>L</v>
      </c>
      <c r="AG33" s="148" t="s">
        <v>4</v>
      </c>
      <c r="AH33" s="337" t="s">
        <v>4</v>
      </c>
      <c r="AI33" s="337" t="s">
        <v>4</v>
      </c>
      <c r="AJ33" s="338" t="s">
        <v>4</v>
      </c>
      <c r="AK33" s="148"/>
      <c r="AL33" s="130"/>
      <c r="AM33" s="111">
        <f>VLOOKUP($E33,Plantilla!D:F,3,FALSE)</f>
        <v>1</v>
      </c>
      <c r="AN33" s="140">
        <f t="shared" ca="1" si="53"/>
        <v>0</v>
      </c>
      <c r="AO33" s="133">
        <f t="shared" ca="1" si="53"/>
        <v>0</v>
      </c>
      <c r="AP33" s="132">
        <f t="shared" ca="1" si="53"/>
        <v>4</v>
      </c>
      <c r="AQ33" s="133">
        <f t="shared" ca="1" si="53"/>
        <v>0</v>
      </c>
      <c r="AR33" s="132">
        <f t="shared" ca="1" si="53"/>
        <v>0</v>
      </c>
      <c r="AS33" s="133">
        <f t="shared" ca="1" si="53"/>
        <v>0</v>
      </c>
      <c r="AT33" s="132">
        <f t="shared" ca="1" si="53"/>
        <v>0</v>
      </c>
      <c r="AU33" s="133">
        <f t="shared" ca="1" si="53"/>
        <v>0</v>
      </c>
      <c r="AV33" s="132">
        <f t="shared" ca="1" si="53"/>
        <v>5</v>
      </c>
      <c r="AW33" s="133">
        <f t="shared" ca="1" si="53"/>
        <v>0</v>
      </c>
      <c r="AX33" s="132">
        <f t="shared" ca="1" si="53"/>
        <v>0</v>
      </c>
      <c r="AY33" s="133">
        <f t="shared" ca="1" si="53"/>
        <v>0</v>
      </c>
      <c r="AZ33" s="132">
        <f t="shared" ca="1" si="53"/>
        <v>0</v>
      </c>
      <c r="BA33" s="133">
        <f t="shared" ca="1" si="53"/>
        <v>0</v>
      </c>
      <c r="BB33" s="132">
        <f t="shared" ca="1" si="53"/>
        <v>0</v>
      </c>
      <c r="BC33" s="133">
        <f t="shared" ca="1" si="53"/>
        <v>0</v>
      </c>
      <c r="BD33" s="132">
        <f t="shared" ca="1" si="54"/>
        <v>0</v>
      </c>
      <c r="BE33" s="133">
        <f t="shared" ca="1" si="54"/>
        <v>0</v>
      </c>
      <c r="BF33" s="132">
        <f t="shared" ca="1" si="54"/>
        <v>0</v>
      </c>
      <c r="BG33" s="133">
        <f t="shared" ca="1" si="54"/>
        <v>0</v>
      </c>
      <c r="BH33" s="132">
        <f t="shared" ca="1" si="54"/>
        <v>0</v>
      </c>
      <c r="BI33" s="133">
        <f t="shared" ca="1" si="54"/>
        <v>0</v>
      </c>
      <c r="BJ33" s="132">
        <f t="shared" ca="1" si="54"/>
        <v>0</v>
      </c>
      <c r="BK33" s="110">
        <f t="shared" ca="1" si="42"/>
        <v>4</v>
      </c>
      <c r="BL33" s="110">
        <f t="shared" ca="1" si="43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35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44"/>
        <v>50.8</v>
      </c>
      <c r="BP33" s="195">
        <f t="shared" ca="1" si="45"/>
        <v>85.8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21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6"/>
        <v>21</v>
      </c>
      <c r="CO33" s="110">
        <f t="shared" ca="1" si="32"/>
        <v>288</v>
      </c>
      <c r="CP33" s="110">
        <f t="shared" ca="1" si="33"/>
        <v>210</v>
      </c>
      <c r="CQ33" s="198">
        <f t="shared" ca="1" si="34"/>
        <v>266.7</v>
      </c>
      <c r="CR33" s="199">
        <f t="shared" ca="1" si="35"/>
        <v>554.69999999999993</v>
      </c>
      <c r="CS33" s="215">
        <f t="shared" ca="1" si="52"/>
        <v>30</v>
      </c>
      <c r="CT33" s="216">
        <f t="shared" ca="1" si="47"/>
        <v>0</v>
      </c>
      <c r="CU33" s="217">
        <f ca="1">INDEX(INDIRECT(CU$1),MATCH($E33,INDIRECT($BQ$2))) + (CS33*30)/[1]PATRÓN!$N$4 - CT33</f>
        <v>14.876712328767123</v>
      </c>
      <c r="CV33" s="217">
        <f ca="1">(CS33*6)/PATRÓN!$N$4</f>
        <v>0.49315068493150682</v>
      </c>
      <c r="CW33" s="216">
        <f t="shared" ca="1" si="48"/>
        <v>0</v>
      </c>
      <c r="CX33" s="219">
        <f t="shared" ca="1" si="49"/>
        <v>0</v>
      </c>
      <c r="CY33" s="230">
        <f t="shared" ca="1" si="50"/>
        <v>0</v>
      </c>
      <c r="CZ33" s="227">
        <f ca="1">(PATRÓN!$A$5*(CS33-CT33))/(PATRÓN!$N$4-30)*AM33</f>
        <v>147.08955223880596</v>
      </c>
      <c r="DA33" s="211">
        <f t="shared" ca="1" si="36"/>
        <v>-61.289552238805967</v>
      </c>
      <c r="DB33" s="211">
        <f t="shared" ca="1" si="51"/>
        <v>887.44029850746267</v>
      </c>
      <c r="DC33" s="212">
        <f t="shared" ca="1" si="37"/>
        <v>-332.74029850746274</v>
      </c>
    </row>
    <row r="34" spans="1:107" ht="33.75" hidden="1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50" t="str">
        <f>VLOOKUP(E34,Plantilla!D:E,2,FALSE)</f>
        <v>Jessica Rubina Vilchez (ECH) (50%)</v>
      </c>
      <c r="G34" s="148" t="str">
        <f t="shared" ca="1" si="55"/>
        <v>L</v>
      </c>
      <c r="H34" s="148" t="s">
        <v>4</v>
      </c>
      <c r="I34" s="148" t="s">
        <v>4</v>
      </c>
      <c r="J34" s="148" t="s">
        <v>4</v>
      </c>
      <c r="K34" s="148" t="s">
        <v>4</v>
      </c>
      <c r="L34" s="148" t="str">
        <f t="shared" ca="1" si="55"/>
        <v>L</v>
      </c>
      <c r="M34" s="148" t="s">
        <v>69</v>
      </c>
      <c r="N34" s="148" t="s">
        <v>69</v>
      </c>
      <c r="O34" s="148" t="s">
        <v>4</v>
      </c>
      <c r="P34" s="148" t="s">
        <v>4</v>
      </c>
      <c r="Q34" s="148" t="s">
        <v>4</v>
      </c>
      <c r="R34" s="148" t="str">
        <f t="shared" ca="1" si="55"/>
        <v>N</v>
      </c>
      <c r="S34" s="148" t="str">
        <f t="shared" ca="1" si="55"/>
        <v>-</v>
      </c>
      <c r="T34" s="148" t="s">
        <v>4</v>
      </c>
      <c r="U34" s="148" t="str">
        <f t="shared" ca="1" si="55"/>
        <v>L</v>
      </c>
      <c r="V34" s="148" t="str">
        <f t="shared" ca="1" si="55"/>
        <v>L</v>
      </c>
      <c r="W34" s="148" t="s">
        <v>4</v>
      </c>
      <c r="X34" s="148" t="s">
        <v>4</v>
      </c>
      <c r="Y34" s="148" t="str">
        <f t="shared" ref="Y34:AI34" ca="1" si="58">IF($B34&lt;&gt;0,INDIRECT(ADDRESS($B34+6,10+Y$2,1,FALSE,"PATRÓN"),FALSE),"")</f>
        <v>L</v>
      </c>
      <c r="Z34" s="148" t="s">
        <v>4</v>
      </c>
      <c r="AA34" s="148" t="s">
        <v>69</v>
      </c>
      <c r="AB34" s="148" t="s">
        <v>69</v>
      </c>
      <c r="AC34" s="148" t="str">
        <f t="shared" ca="1" si="58"/>
        <v>N</v>
      </c>
      <c r="AD34" s="148" t="str">
        <f t="shared" ca="1" si="58"/>
        <v>-</v>
      </c>
      <c r="AE34" s="148" t="str">
        <f t="shared" ca="1" si="58"/>
        <v>L</v>
      </c>
      <c r="AF34" s="148" t="s">
        <v>4</v>
      </c>
      <c r="AG34" s="148" t="s">
        <v>32</v>
      </c>
      <c r="AH34" s="148" t="s">
        <v>140</v>
      </c>
      <c r="AI34" s="148" t="str">
        <f t="shared" ca="1" si="58"/>
        <v>L</v>
      </c>
      <c r="AJ34" s="148" t="s">
        <v>4</v>
      </c>
      <c r="AK34" s="148" t="str">
        <f t="shared" ref="AK34" ca="1" si="59">IF($B34&lt;&gt;0,INDIRECT(ADDRESS($B34+6,10+AK$2,1,FALSE,"PATRÓN"),FALSE),"")</f>
        <v>T</v>
      </c>
      <c r="AL34" s="130"/>
      <c r="AM34" s="111">
        <f>VLOOKUP($E34,Plantilla!D:F,3,FALSE)</f>
        <v>1</v>
      </c>
      <c r="AN34" s="140">
        <f t="shared" ca="1" si="53"/>
        <v>0</v>
      </c>
      <c r="AO34" s="133">
        <f t="shared" ca="1" si="53"/>
        <v>1</v>
      </c>
      <c r="AP34" s="132">
        <f t="shared" ca="1" si="53"/>
        <v>3</v>
      </c>
      <c r="AQ34" s="133">
        <f t="shared" ca="1" si="53"/>
        <v>0</v>
      </c>
      <c r="AR34" s="132">
        <f t="shared" ca="1" si="53"/>
        <v>0</v>
      </c>
      <c r="AS34" s="133">
        <f t="shared" ca="1" si="53"/>
        <v>0</v>
      </c>
      <c r="AT34" s="132">
        <f t="shared" ca="1" si="53"/>
        <v>0</v>
      </c>
      <c r="AU34" s="133">
        <f t="shared" ca="1" si="53"/>
        <v>0</v>
      </c>
      <c r="AV34" s="132">
        <f t="shared" ca="1" si="53"/>
        <v>4</v>
      </c>
      <c r="AW34" s="133">
        <f t="shared" ca="1" si="53"/>
        <v>0</v>
      </c>
      <c r="AX34" s="132">
        <f t="shared" ca="1" si="53"/>
        <v>0</v>
      </c>
      <c r="AY34" s="133">
        <f t="shared" ca="1" si="53"/>
        <v>0</v>
      </c>
      <c r="AZ34" s="132">
        <f t="shared" ca="1" si="53"/>
        <v>0</v>
      </c>
      <c r="BA34" s="133">
        <f t="shared" ca="1" si="53"/>
        <v>0</v>
      </c>
      <c r="BB34" s="132">
        <f t="shared" ca="1" si="53"/>
        <v>0</v>
      </c>
      <c r="BC34" s="133">
        <f t="shared" ca="1" si="53"/>
        <v>0</v>
      </c>
      <c r="BD34" s="132">
        <f t="shared" ca="1" si="54"/>
        <v>0</v>
      </c>
      <c r="BE34" s="133">
        <f t="shared" ca="1" si="54"/>
        <v>0</v>
      </c>
      <c r="BF34" s="132">
        <f t="shared" ca="1" si="54"/>
        <v>0</v>
      </c>
      <c r="BG34" s="133">
        <f t="shared" ca="1" si="54"/>
        <v>0</v>
      </c>
      <c r="BH34" s="132">
        <f t="shared" ca="1" si="54"/>
        <v>0</v>
      </c>
      <c r="BI34" s="133">
        <f t="shared" ca="1" si="54"/>
        <v>0</v>
      </c>
      <c r="BJ34" s="132">
        <f t="shared" ca="1" si="54"/>
        <v>0</v>
      </c>
      <c r="BK34" s="110">
        <f t="shared" ca="1" si="42"/>
        <v>3</v>
      </c>
      <c r="BL34" s="110">
        <f t="shared" ca="1" si="43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35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4"/>
        <v>38.1</v>
      </c>
      <c r="BP34" s="195">
        <f t="shared" ca="1" si="45"/>
        <v>73.099999999999994</v>
      </c>
      <c r="BQ34" s="149">
        <f t="shared" ca="1" si="9"/>
        <v>0</v>
      </c>
      <c r="BR34" s="137">
        <f t="shared" ca="1" si="10"/>
        <v>1</v>
      </c>
      <c r="BS34" s="136">
        <f t="shared" ca="1" si="11"/>
        <v>21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6"/>
        <v>22</v>
      </c>
      <c r="CO34" s="110">
        <f t="shared" ca="1" si="32"/>
        <v>206.9</v>
      </c>
      <c r="CP34" s="110">
        <f t="shared" ca="1" si="33"/>
        <v>210</v>
      </c>
      <c r="CQ34" s="198">
        <f t="shared" ca="1" si="34"/>
        <v>266.70000000000005</v>
      </c>
      <c r="CR34" s="199">
        <f t="shared" ca="1" si="35"/>
        <v>473.6</v>
      </c>
      <c r="CS34" s="215">
        <f t="shared" ca="1" si="52"/>
        <v>30</v>
      </c>
      <c r="CT34" s="216">
        <f t="shared" ca="1" si="47"/>
        <v>0</v>
      </c>
      <c r="CU34" s="217">
        <f ca="1">INDEX(INDIRECT(CU$1),MATCH($E34,INDIRECT($BQ$2))) + (CS34*30)/[1]PATRÓN!$N$4 - CT34</f>
        <v>14.876712328767123</v>
      </c>
      <c r="CV34" s="217">
        <f ca="1">(CS34*6)/PATRÓN!$N$4</f>
        <v>0.49315068493150682</v>
      </c>
      <c r="CW34" s="216">
        <f t="shared" ca="1" si="48"/>
        <v>0</v>
      </c>
      <c r="CX34" s="219">
        <f t="shared" ca="1" si="49"/>
        <v>0</v>
      </c>
      <c r="CY34" s="230">
        <f t="shared" ca="1" si="50"/>
        <v>0</v>
      </c>
      <c r="CZ34" s="227">
        <f ca="1">(PATRÓN!$A$5*(CS34-CT34))/(PATRÓN!$N$4-30)*AM34</f>
        <v>147.08955223880596</v>
      </c>
      <c r="DA34" s="211">
        <f t="shared" ca="1" si="36"/>
        <v>-73.98955223880597</v>
      </c>
      <c r="DB34" s="211">
        <f t="shared" ca="1" si="51"/>
        <v>887.44029850746267</v>
      </c>
      <c r="DC34" s="212">
        <f t="shared" ca="1" si="37"/>
        <v>-413.84029850746265</v>
      </c>
    </row>
    <row r="35" spans="1:107" ht="33.75" hidden="1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222</v>
      </c>
      <c r="G35" s="148" t="str">
        <f t="shared" ca="1" si="55"/>
        <v>T</v>
      </c>
      <c r="H35" s="148" t="str">
        <f t="shared" ca="1" si="55"/>
        <v>T</v>
      </c>
      <c r="I35" s="148" t="str">
        <f t="shared" ca="1" si="55"/>
        <v>T</v>
      </c>
      <c r="J35" s="148" t="s">
        <v>4</v>
      </c>
      <c r="K35" s="148" t="s">
        <v>31</v>
      </c>
      <c r="L35" s="148" t="s">
        <v>31</v>
      </c>
      <c r="M35" s="148" t="s">
        <v>4</v>
      </c>
      <c r="N35" s="148" t="str">
        <f t="shared" ca="1" si="55"/>
        <v>L</v>
      </c>
      <c r="O35" s="148" t="s">
        <v>31</v>
      </c>
      <c r="P35" s="148" t="str">
        <f t="shared" ca="1" si="55"/>
        <v>T</v>
      </c>
      <c r="Q35" s="148" t="str">
        <f t="shared" ca="1" si="55"/>
        <v>T</v>
      </c>
      <c r="R35" s="148" t="str">
        <f t="shared" ca="1" si="55"/>
        <v>L</v>
      </c>
      <c r="S35" s="148" t="str">
        <f t="shared" ca="1" si="55"/>
        <v>T</v>
      </c>
      <c r="T35" s="148" t="str">
        <f t="shared" ca="1" si="55"/>
        <v>T</v>
      </c>
      <c r="U35" s="148" t="str">
        <f t="shared" ca="1" si="55"/>
        <v>T</v>
      </c>
      <c r="V35" s="148" t="s">
        <v>31</v>
      </c>
      <c r="W35" s="148" t="s">
        <v>31</v>
      </c>
      <c r="X35" s="148" t="str">
        <f t="shared" ca="1" si="56"/>
        <v>L</v>
      </c>
      <c r="Y35" s="148" t="str">
        <f t="shared" ca="1" si="56"/>
        <v>T</v>
      </c>
      <c r="Z35" s="148" t="str">
        <f t="shared" ca="1" si="56"/>
        <v>T</v>
      </c>
      <c r="AA35" s="148" t="str">
        <f t="shared" ca="1" si="56"/>
        <v>L</v>
      </c>
      <c r="AB35" s="148" t="str">
        <f t="shared" ca="1" si="56"/>
        <v>L</v>
      </c>
      <c r="AC35" s="148" t="str">
        <f t="shared" ca="1" si="56"/>
        <v>T</v>
      </c>
      <c r="AD35" s="148" t="str">
        <f t="shared" ca="1" si="56"/>
        <v>T</v>
      </c>
      <c r="AE35" s="148" t="str">
        <f t="shared" ca="1" si="56"/>
        <v>T</v>
      </c>
      <c r="AF35" s="148" t="str">
        <f t="shared" ca="1" si="56"/>
        <v>T</v>
      </c>
      <c r="AG35" s="148" t="str">
        <f t="shared" ca="1" si="56"/>
        <v>L</v>
      </c>
      <c r="AH35" s="148" t="s">
        <v>31</v>
      </c>
      <c r="AI35" s="148" t="s">
        <v>31</v>
      </c>
      <c r="AJ35" s="148" t="s">
        <v>31</v>
      </c>
      <c r="AK35" s="148"/>
      <c r="AL35" s="130"/>
      <c r="AM35" s="111">
        <f>VLOOKUP($E35,Plantilla!D:F,3,FALSE)</f>
        <v>1</v>
      </c>
      <c r="AN35" s="140">
        <f t="shared" ca="1" si="53"/>
        <v>0</v>
      </c>
      <c r="AO35" s="133">
        <f t="shared" ca="1" si="53"/>
        <v>22</v>
      </c>
      <c r="AP35" s="132">
        <f t="shared" ca="1" si="53"/>
        <v>0</v>
      </c>
      <c r="AQ35" s="133">
        <f t="shared" ca="1" si="53"/>
        <v>0</v>
      </c>
      <c r="AR35" s="132">
        <f t="shared" ca="1" si="53"/>
        <v>0</v>
      </c>
      <c r="AS35" s="133">
        <f t="shared" ca="1" si="53"/>
        <v>0</v>
      </c>
      <c r="AT35" s="132">
        <f t="shared" ca="1" si="53"/>
        <v>0</v>
      </c>
      <c r="AU35" s="133">
        <f t="shared" ca="1" si="53"/>
        <v>0</v>
      </c>
      <c r="AV35" s="132">
        <f t="shared" ca="1" si="53"/>
        <v>0</v>
      </c>
      <c r="AW35" s="133">
        <f t="shared" ca="1" si="53"/>
        <v>0</v>
      </c>
      <c r="AX35" s="132">
        <f t="shared" ca="1" si="53"/>
        <v>0</v>
      </c>
      <c r="AY35" s="133">
        <f t="shared" ca="1" si="53"/>
        <v>0</v>
      </c>
      <c r="AZ35" s="132">
        <f t="shared" ca="1" si="53"/>
        <v>0</v>
      </c>
      <c r="BA35" s="133">
        <f t="shared" ca="1" si="53"/>
        <v>0</v>
      </c>
      <c r="BB35" s="132">
        <f t="shared" ca="1" si="53"/>
        <v>0</v>
      </c>
      <c r="BC35" s="133">
        <f t="shared" ca="1" si="53"/>
        <v>0</v>
      </c>
      <c r="BD35" s="132">
        <f t="shared" ca="1" si="54"/>
        <v>0</v>
      </c>
      <c r="BE35" s="133">
        <f t="shared" ca="1" si="54"/>
        <v>0</v>
      </c>
      <c r="BF35" s="132">
        <f t="shared" ca="1" si="54"/>
        <v>0</v>
      </c>
      <c r="BG35" s="133">
        <f t="shared" ca="1" si="54"/>
        <v>0</v>
      </c>
      <c r="BH35" s="132">
        <f t="shared" ca="1" si="54"/>
        <v>0</v>
      </c>
      <c r="BI35" s="133">
        <f t="shared" ca="1" si="54"/>
        <v>0</v>
      </c>
      <c r="BJ35" s="132">
        <f t="shared" ca="1" si="54"/>
        <v>0</v>
      </c>
      <c r="BK35" s="110">
        <f t="shared" ca="1" si="42"/>
        <v>0</v>
      </c>
      <c r="BL35" s="110">
        <f t="shared" ca="1" si="43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4"/>
        <v>0</v>
      </c>
      <c r="BP35" s="195">
        <f t="shared" ca="1" si="45"/>
        <v>154</v>
      </c>
      <c r="BQ35" s="149">
        <f t="shared" ca="1" si="9"/>
        <v>1</v>
      </c>
      <c r="BR35" s="137">
        <f t="shared" ca="1" si="10"/>
        <v>69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6"/>
        <v>4</v>
      </c>
      <c r="CO35" s="110">
        <f t="shared" ca="1" si="32"/>
        <v>768.88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819.68000000000006</v>
      </c>
      <c r="CS35" s="215">
        <f t="shared" ca="1" si="52"/>
        <v>30</v>
      </c>
      <c r="CT35" s="216">
        <f t="shared" ca="1" si="47"/>
        <v>0</v>
      </c>
      <c r="CU35" s="217">
        <f ca="1">INDEX(INDIRECT(CU$1),MATCH($E35,INDIRECT($BQ$2))) + (CS35*30)/[1]PATRÓN!$N$4 - CT35</f>
        <v>13.479452054794521</v>
      </c>
      <c r="CV35" s="217">
        <f ca="1">(CS35*6)/PATRÓN!$N$4</f>
        <v>0.49315068493150682</v>
      </c>
      <c r="CW35" s="216">
        <f t="shared" ca="1" si="48"/>
        <v>0</v>
      </c>
      <c r="CX35" s="219">
        <f t="shared" ca="1" si="49"/>
        <v>0</v>
      </c>
      <c r="CY35" s="230">
        <f t="shared" ca="1" si="50"/>
        <v>0</v>
      </c>
      <c r="CZ35" s="227">
        <f ca="1">(PATRÓN!$A$5*(CS35-CT35))/(PATRÓN!$N$4-30)*AM35</f>
        <v>147.08955223880596</v>
      </c>
      <c r="DA35" s="211">
        <f t="shared" ca="1" si="36"/>
        <v>6.9104477611940354</v>
      </c>
      <c r="DB35" s="211">
        <f t="shared" ca="1" si="51"/>
        <v>804.08955223880594</v>
      </c>
      <c r="DC35" s="212">
        <f t="shared" ca="1" si="37"/>
        <v>15.590447761194127</v>
      </c>
    </row>
    <row r="36" spans="1:107" ht="33.75" hidden="1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55"/>
        <v>L</v>
      </c>
      <c r="H36" s="148" t="str">
        <f t="shared" ca="1" si="55"/>
        <v>L</v>
      </c>
      <c r="I36" s="148" t="str">
        <f t="shared" ca="1" si="55"/>
        <v>T</v>
      </c>
      <c r="J36" s="148" t="str">
        <f t="shared" ca="1" si="55"/>
        <v>T</v>
      </c>
      <c r="K36" s="148" t="str">
        <f t="shared" ca="1" si="55"/>
        <v>L</v>
      </c>
      <c r="L36" s="148" t="str">
        <f t="shared" ca="1" si="55"/>
        <v>T</v>
      </c>
      <c r="M36" s="148" t="str">
        <f t="shared" ca="1" si="55"/>
        <v>T</v>
      </c>
      <c r="N36" s="148" t="str">
        <f t="shared" ca="1" si="55"/>
        <v>T</v>
      </c>
      <c r="O36" s="148" t="str">
        <f t="shared" ca="1" si="55"/>
        <v>N</v>
      </c>
      <c r="P36" s="148" t="str">
        <f t="shared" ca="1" si="55"/>
        <v>-</v>
      </c>
      <c r="Q36" s="148" t="str">
        <f t="shared" ca="1" si="55"/>
        <v>L</v>
      </c>
      <c r="R36" s="148" t="str">
        <f t="shared" ca="1" si="55"/>
        <v>T</v>
      </c>
      <c r="S36" s="338" t="s">
        <v>4</v>
      </c>
      <c r="T36" s="148" t="str">
        <f t="shared" ca="1" si="55"/>
        <v>L</v>
      </c>
      <c r="U36" s="148" t="str">
        <f t="shared" ca="1" si="55"/>
        <v>L</v>
      </c>
      <c r="V36" s="148" t="str">
        <f t="shared" ca="1" si="55"/>
        <v>T</v>
      </c>
      <c r="W36" s="148" t="str">
        <f t="shared" ca="1" si="56"/>
        <v>T</v>
      </c>
      <c r="X36" s="148" t="str">
        <f t="shared" ca="1" si="56"/>
        <v>T</v>
      </c>
      <c r="Y36" s="148" t="str">
        <f t="shared" ca="1" si="56"/>
        <v>T</v>
      </c>
      <c r="Z36" s="148" t="str">
        <f t="shared" ca="1" si="56"/>
        <v>L</v>
      </c>
      <c r="AA36" s="337" t="s">
        <v>4</v>
      </c>
      <c r="AB36" s="148" t="str">
        <f t="shared" ca="1" si="56"/>
        <v>N</v>
      </c>
      <c r="AC36" s="337" t="s">
        <v>32</v>
      </c>
      <c r="AD36" s="337" t="s">
        <v>140</v>
      </c>
      <c r="AE36" s="338" t="s">
        <v>31</v>
      </c>
      <c r="AF36" s="148" t="str">
        <f t="shared" ca="1" si="56"/>
        <v>T</v>
      </c>
      <c r="AG36" s="338" t="s">
        <v>4</v>
      </c>
      <c r="AH36" s="148" t="str">
        <f t="shared" ca="1" si="56"/>
        <v>L</v>
      </c>
      <c r="AI36" s="148" t="str">
        <f t="shared" ca="1" si="56"/>
        <v>L</v>
      </c>
      <c r="AJ36" s="148" t="str">
        <f t="shared" ca="1" si="56"/>
        <v>T</v>
      </c>
      <c r="AK36" s="148"/>
      <c r="AL36" s="130"/>
      <c r="AM36" s="111">
        <f>VLOOKUP($E36,Plantilla!D:F,3,FALSE)</f>
        <v>1</v>
      </c>
      <c r="AN36" s="140">
        <f t="shared" ca="1" si="53"/>
        <v>0</v>
      </c>
      <c r="AO36" s="133">
        <f t="shared" ca="1" si="53"/>
        <v>13</v>
      </c>
      <c r="AP36" s="132">
        <f t="shared" ca="1" si="53"/>
        <v>3</v>
      </c>
      <c r="AQ36" s="133">
        <f t="shared" ca="1" si="53"/>
        <v>0</v>
      </c>
      <c r="AR36" s="132">
        <f t="shared" ca="1" si="53"/>
        <v>0</v>
      </c>
      <c r="AS36" s="133">
        <f t="shared" ca="1" si="53"/>
        <v>0</v>
      </c>
      <c r="AT36" s="132">
        <f t="shared" ca="1" si="53"/>
        <v>0</v>
      </c>
      <c r="AU36" s="133">
        <f t="shared" ca="1" si="53"/>
        <v>0</v>
      </c>
      <c r="AV36" s="132">
        <f t="shared" ca="1" si="53"/>
        <v>0</v>
      </c>
      <c r="AW36" s="133">
        <f t="shared" ca="1" si="53"/>
        <v>0</v>
      </c>
      <c r="AX36" s="132">
        <f t="shared" ca="1" si="53"/>
        <v>0</v>
      </c>
      <c r="AY36" s="133">
        <f t="shared" ca="1" si="53"/>
        <v>0</v>
      </c>
      <c r="AZ36" s="132">
        <f t="shared" ca="1" si="53"/>
        <v>0</v>
      </c>
      <c r="BA36" s="133">
        <f t="shared" ca="1" si="53"/>
        <v>0</v>
      </c>
      <c r="BB36" s="132">
        <f t="shared" ca="1" si="53"/>
        <v>0</v>
      </c>
      <c r="BC36" s="133">
        <f t="shared" ca="1" si="53"/>
        <v>0</v>
      </c>
      <c r="BD36" s="132">
        <f t="shared" ca="1" si="54"/>
        <v>0</v>
      </c>
      <c r="BE36" s="133">
        <f t="shared" ca="1" si="54"/>
        <v>0</v>
      </c>
      <c r="BF36" s="132">
        <f t="shared" ca="1" si="54"/>
        <v>0</v>
      </c>
      <c r="BG36" s="133">
        <f t="shared" ca="1" si="54"/>
        <v>0</v>
      </c>
      <c r="BH36" s="132">
        <f t="shared" ca="1" si="54"/>
        <v>0</v>
      </c>
      <c r="BI36" s="133">
        <f t="shared" ca="1" si="54"/>
        <v>0</v>
      </c>
      <c r="BJ36" s="132">
        <f t="shared" ca="1" si="54"/>
        <v>0</v>
      </c>
      <c r="BK36" s="110">
        <f t="shared" ca="1" si="42"/>
        <v>3</v>
      </c>
      <c r="BL36" s="110">
        <f t="shared" ca="1" si="43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91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30</v>
      </c>
      <c r="BO36" s="194">
        <f t="shared" ca="1" si="44"/>
        <v>38.1</v>
      </c>
      <c r="BP36" s="195">
        <f t="shared" ca="1" si="45"/>
        <v>129.1</v>
      </c>
      <c r="BQ36" s="149">
        <f t="shared" ca="1" si="9"/>
        <v>8</v>
      </c>
      <c r="BR36" s="137">
        <f t="shared" ca="1" si="10"/>
        <v>69</v>
      </c>
      <c r="BS36" s="136">
        <f t="shared" ca="1" si="11"/>
        <v>23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6"/>
        <v>23</v>
      </c>
      <c r="CO36" s="110">
        <f t="shared" ca="1" si="32"/>
        <v>569</v>
      </c>
      <c r="CP36" s="110">
        <f t="shared" ca="1" si="33"/>
        <v>230</v>
      </c>
      <c r="CQ36" s="198">
        <f t="shared" ca="1" si="34"/>
        <v>292.10000000000002</v>
      </c>
      <c r="CR36" s="199">
        <f t="shared" ca="1" si="35"/>
        <v>861.1</v>
      </c>
      <c r="CS36" s="215">
        <f t="shared" ca="1" si="52"/>
        <v>30</v>
      </c>
      <c r="CT36" s="216">
        <f t="shared" ca="1" si="47"/>
        <v>0</v>
      </c>
      <c r="CU36" s="217">
        <f ca="1">INDEX(INDIRECT(CU$1),MATCH($E36,INDIRECT($BQ$2))) + (CS36*30)/[1]PATRÓN!$N$4 - CT36</f>
        <v>14.876712328767123</v>
      </c>
      <c r="CV36" s="217">
        <f ca="1">(CS36*6)/PATRÓN!$N$4</f>
        <v>0.49315068493150682</v>
      </c>
      <c r="CW36" s="216">
        <f t="shared" ca="1" si="48"/>
        <v>0</v>
      </c>
      <c r="CX36" s="219">
        <f t="shared" ca="1" si="49"/>
        <v>0</v>
      </c>
      <c r="CY36" s="230">
        <f t="shared" ca="1" si="50"/>
        <v>0</v>
      </c>
      <c r="CZ36" s="227">
        <f ca="1">(PATRÓN!$A$5*(CS36-CT36))/(PATRÓN!$N$4-30)*AM36</f>
        <v>147.08955223880596</v>
      </c>
      <c r="DA36" s="211">
        <f t="shared" ca="1" si="36"/>
        <v>-17.98955223880597</v>
      </c>
      <c r="DB36" s="211">
        <f t="shared" ca="1" si="51"/>
        <v>887.44029850746267</v>
      </c>
      <c r="DC36" s="212">
        <f t="shared" ca="1" si="37"/>
        <v>-26.340298507462649</v>
      </c>
    </row>
    <row r="37" spans="1:107" ht="33.75" hidden="1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148" t="s">
        <v>69</v>
      </c>
      <c r="H37" s="148" t="str">
        <f t="shared" ca="1" si="55"/>
        <v>N</v>
      </c>
      <c r="I37" s="148" t="str">
        <f t="shared" ca="1" si="55"/>
        <v>-</v>
      </c>
      <c r="J37" s="148" t="str">
        <f t="shared" ca="1" si="55"/>
        <v>L</v>
      </c>
      <c r="K37" s="148" t="s">
        <v>4</v>
      </c>
      <c r="L37" s="148" t="s">
        <v>4</v>
      </c>
      <c r="M37" s="148" t="str">
        <f t="shared" ca="1" si="55"/>
        <v>L</v>
      </c>
      <c r="N37" s="148" t="str">
        <f t="shared" ca="1" si="55"/>
        <v>L</v>
      </c>
      <c r="O37" s="148" t="s">
        <v>4</v>
      </c>
      <c r="P37" s="148" t="s">
        <v>4</v>
      </c>
      <c r="Q37" s="148" t="s">
        <v>4</v>
      </c>
      <c r="R37" s="148" t="s">
        <v>4</v>
      </c>
      <c r="S37" s="148" t="str">
        <f t="shared" ca="1" si="55"/>
        <v>L</v>
      </c>
      <c r="T37" s="148" t="str">
        <f t="shared" ca="1" si="55"/>
        <v>N</v>
      </c>
      <c r="U37" s="148" t="str">
        <f t="shared" ca="1" si="55"/>
        <v>N</v>
      </c>
      <c r="V37" s="148" t="str">
        <f t="shared" ca="1" si="55"/>
        <v>-</v>
      </c>
      <c r="W37" s="148" t="str">
        <f t="shared" ca="1" si="56"/>
        <v>-</v>
      </c>
      <c r="X37" s="148" t="str">
        <f t="shared" ca="1" si="56"/>
        <v>L</v>
      </c>
      <c r="Y37" s="148" t="s">
        <v>4</v>
      </c>
      <c r="Z37" s="148" t="s">
        <v>4</v>
      </c>
      <c r="AA37" s="148" t="str">
        <f t="shared" ca="1" si="56"/>
        <v>L</v>
      </c>
      <c r="AB37" s="148" t="str">
        <f t="shared" ca="1" si="56"/>
        <v>L</v>
      </c>
      <c r="AC37" s="148" t="s">
        <v>4</v>
      </c>
      <c r="AD37" s="338" t="s">
        <v>4</v>
      </c>
      <c r="AE37" s="338" t="s">
        <v>4</v>
      </c>
      <c r="AF37" s="338" t="s">
        <v>32</v>
      </c>
      <c r="AG37" s="338" t="s">
        <v>140</v>
      </c>
      <c r="AH37" s="148" t="s">
        <v>69</v>
      </c>
      <c r="AI37" s="148" t="s">
        <v>69</v>
      </c>
      <c r="AJ37" s="148" t="str">
        <f t="shared" ca="1" si="56"/>
        <v>L</v>
      </c>
      <c r="AK37" s="148"/>
      <c r="AL37" s="130"/>
      <c r="AM37" s="111">
        <f>VLOOKUP($E37,Plantilla!D:F,3,FALSE)</f>
        <v>1</v>
      </c>
      <c r="AN37" s="140">
        <f t="shared" ca="1" si="53"/>
        <v>0</v>
      </c>
      <c r="AO37" s="133">
        <f t="shared" ca="1" si="53"/>
        <v>0</v>
      </c>
      <c r="AP37" s="132">
        <f t="shared" ca="1" si="53"/>
        <v>4</v>
      </c>
      <c r="AQ37" s="133">
        <f t="shared" ca="1" si="53"/>
        <v>0</v>
      </c>
      <c r="AR37" s="132">
        <f t="shared" ca="1" si="53"/>
        <v>0</v>
      </c>
      <c r="AS37" s="133">
        <f t="shared" ca="1" si="53"/>
        <v>0</v>
      </c>
      <c r="AT37" s="132">
        <f t="shared" ca="1" si="53"/>
        <v>0</v>
      </c>
      <c r="AU37" s="133">
        <f t="shared" ca="1" si="53"/>
        <v>0</v>
      </c>
      <c r="AV37" s="132">
        <f t="shared" ca="1" si="53"/>
        <v>3</v>
      </c>
      <c r="AW37" s="133">
        <f t="shared" ca="1" si="53"/>
        <v>0</v>
      </c>
      <c r="AX37" s="132">
        <f t="shared" ca="1" si="53"/>
        <v>0</v>
      </c>
      <c r="AY37" s="133">
        <f t="shared" ca="1" si="53"/>
        <v>0</v>
      </c>
      <c r="AZ37" s="132">
        <f t="shared" ca="1" si="53"/>
        <v>0</v>
      </c>
      <c r="BA37" s="133">
        <f t="shared" ca="1" si="53"/>
        <v>0</v>
      </c>
      <c r="BB37" s="132">
        <f t="shared" ca="1" si="53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4"/>
        <v>0</v>
      </c>
      <c r="BF37" s="132">
        <f t="shared" ca="1" si="54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2"/>
        <v>4</v>
      </c>
      <c r="BL37" s="110">
        <f t="shared" ca="1" si="43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21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44"/>
        <v>50.8</v>
      </c>
      <c r="BP37" s="195">
        <f t="shared" ca="1" si="45"/>
        <v>71.8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23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6"/>
        <v>23</v>
      </c>
      <c r="CO37" s="110">
        <f t="shared" ca="1" si="32"/>
        <v>151.98000000000002</v>
      </c>
      <c r="CP37" s="110">
        <f t="shared" ca="1" si="33"/>
        <v>230</v>
      </c>
      <c r="CQ37" s="198">
        <f t="shared" ca="1" si="34"/>
        <v>292.09999999999997</v>
      </c>
      <c r="CR37" s="199">
        <f t="shared" ca="1" si="35"/>
        <v>444.08</v>
      </c>
      <c r="CS37" s="215">
        <f t="shared" ca="1" si="52"/>
        <v>30</v>
      </c>
      <c r="CT37" s="216">
        <f t="shared" ca="1" si="47"/>
        <v>0</v>
      </c>
      <c r="CU37" s="217">
        <f ca="1">INDEX(INDIRECT(CU$1),MATCH($E37,INDIRECT($BQ$2))) + (CS37*30)/[1]PATRÓN!$N$4 - CT37</f>
        <v>14.876712328767123</v>
      </c>
      <c r="CV37" s="217">
        <f ca="1">(CS37*6)/PATRÓN!$N$4</f>
        <v>0.49315068493150682</v>
      </c>
      <c r="CW37" s="216">
        <f t="shared" ca="1" si="48"/>
        <v>0</v>
      </c>
      <c r="CX37" s="219">
        <f t="shared" ca="1" si="49"/>
        <v>0</v>
      </c>
      <c r="CY37" s="230">
        <f t="shared" ca="1" si="50"/>
        <v>0</v>
      </c>
      <c r="CZ37" s="227">
        <f ca="1">(PATRÓN!$A$5*(CS37-CT37))/(PATRÓN!$N$4-30)*AM37</f>
        <v>147.08955223880596</v>
      </c>
      <c r="DA37" s="211">
        <f t="shared" ca="1" si="36"/>
        <v>-75.289552238805967</v>
      </c>
      <c r="DB37" s="211">
        <f t="shared" ca="1" si="51"/>
        <v>887.44029850746267</v>
      </c>
      <c r="DC37" s="212">
        <f t="shared" ca="1" si="37"/>
        <v>-443.36029850746269</v>
      </c>
    </row>
    <row r="38" spans="1:107" ht="33.75" hidden="1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5"/>
        <v>L</v>
      </c>
      <c r="H38" s="148" t="str">
        <f t="shared" ca="1" si="55"/>
        <v>T</v>
      </c>
      <c r="I38" s="148" t="str">
        <f t="shared" ca="1" si="55"/>
        <v>T</v>
      </c>
      <c r="J38" s="148" t="str">
        <f t="shared" ca="1" si="55"/>
        <v>T</v>
      </c>
      <c r="K38" s="148" t="str">
        <f t="shared" ca="1" si="55"/>
        <v>T</v>
      </c>
      <c r="L38" s="148" t="str">
        <f t="shared" ca="1" si="55"/>
        <v>L</v>
      </c>
      <c r="M38" s="148" t="str">
        <f t="shared" ca="1" si="55"/>
        <v>N</v>
      </c>
      <c r="N38" s="148" t="str">
        <f t="shared" ca="1" si="55"/>
        <v>N</v>
      </c>
      <c r="O38" s="148" t="str">
        <f t="shared" ca="1" si="55"/>
        <v>-</v>
      </c>
      <c r="P38" s="148" t="str">
        <f t="shared" ca="1" si="55"/>
        <v>-</v>
      </c>
      <c r="Q38" s="148" t="str">
        <f t="shared" ca="1" si="55"/>
        <v>L</v>
      </c>
      <c r="R38" s="148" t="str">
        <f t="shared" ca="1" si="55"/>
        <v>T</v>
      </c>
      <c r="S38" s="148" t="str">
        <f t="shared" ca="1" si="55"/>
        <v>T</v>
      </c>
      <c r="T38" s="148" t="str">
        <f t="shared" ca="1" si="55"/>
        <v>L</v>
      </c>
      <c r="U38" s="148" t="str">
        <f t="shared" ca="1" si="55"/>
        <v>L</v>
      </c>
      <c r="V38" s="148" t="str">
        <f t="shared" ca="1" si="55"/>
        <v>T</v>
      </c>
      <c r="W38" s="148" t="str">
        <f t="shared" ca="1" si="56"/>
        <v>N</v>
      </c>
      <c r="X38" s="148" t="str">
        <f t="shared" ca="1" si="56"/>
        <v>-</v>
      </c>
      <c r="Y38" s="148" t="str">
        <f t="shared" ca="1" si="56"/>
        <v>L</v>
      </c>
      <c r="Z38" s="148" t="str">
        <f t="shared" ca="1" si="56"/>
        <v>T</v>
      </c>
      <c r="AA38" s="148" t="str">
        <f t="shared" ca="1" si="56"/>
        <v>T</v>
      </c>
      <c r="AB38" s="148" t="str">
        <f t="shared" ca="1" si="56"/>
        <v>T</v>
      </c>
      <c r="AC38" s="148" t="str">
        <f t="shared" ca="1" si="56"/>
        <v>L</v>
      </c>
      <c r="AD38" s="148" t="str">
        <f t="shared" ca="1" si="56"/>
        <v>T</v>
      </c>
      <c r="AE38" s="148" t="str">
        <f t="shared" ca="1" si="56"/>
        <v>T</v>
      </c>
      <c r="AF38" s="148" t="str">
        <f t="shared" ca="1" si="56"/>
        <v>T</v>
      </c>
      <c r="AG38" s="148" t="str">
        <f t="shared" ca="1" si="56"/>
        <v>N</v>
      </c>
      <c r="AH38" s="148" t="str">
        <f t="shared" ca="1" si="56"/>
        <v>-</v>
      </c>
      <c r="AI38" s="148" t="str">
        <f t="shared" ca="1" si="56"/>
        <v>L</v>
      </c>
      <c r="AJ38" s="148" t="str">
        <f t="shared" ca="1" si="56"/>
        <v>T</v>
      </c>
      <c r="AK38" s="148"/>
      <c r="AL38" s="130"/>
      <c r="AM38" s="111">
        <f>VLOOKUP($E38,Plantilla!D:F,3,FALSE)</f>
        <v>1</v>
      </c>
      <c r="AN38" s="140">
        <f t="shared" ref="AN38:BC53" ca="1" si="60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60"/>
        <v>14</v>
      </c>
      <c r="AP38" s="132">
        <f t="shared" ca="1" si="60"/>
        <v>4</v>
      </c>
      <c r="AQ38" s="133">
        <f t="shared" ca="1" si="60"/>
        <v>0</v>
      </c>
      <c r="AR38" s="132">
        <f t="shared" ca="1" si="60"/>
        <v>0</v>
      </c>
      <c r="AS38" s="133">
        <f t="shared" ca="1" si="60"/>
        <v>0</v>
      </c>
      <c r="AT38" s="132">
        <f t="shared" ca="1" si="60"/>
        <v>0</v>
      </c>
      <c r="AU38" s="133">
        <f t="shared" ca="1" si="60"/>
        <v>0</v>
      </c>
      <c r="AV38" s="132">
        <f t="shared" ca="1" si="60"/>
        <v>0</v>
      </c>
      <c r="AW38" s="133">
        <f t="shared" ca="1" si="60"/>
        <v>0</v>
      </c>
      <c r="AX38" s="132">
        <f t="shared" ca="1" si="60"/>
        <v>0</v>
      </c>
      <c r="AY38" s="133">
        <f t="shared" ca="1" si="60"/>
        <v>0</v>
      </c>
      <c r="AZ38" s="132">
        <f t="shared" ca="1" si="60"/>
        <v>0</v>
      </c>
      <c r="BA38" s="133">
        <f t="shared" ca="1" si="60"/>
        <v>0</v>
      </c>
      <c r="BB38" s="132">
        <f t="shared" ca="1" si="60"/>
        <v>0</v>
      </c>
      <c r="BC38" s="133">
        <f t="shared" ca="1" si="60"/>
        <v>0</v>
      </c>
      <c r="BD38" s="132">
        <f t="shared" ref="BD38:BD60" ca="1" si="6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4"/>
        <v>0</v>
      </c>
      <c r="BF38" s="132">
        <f t="shared" ca="1" si="54"/>
        <v>0</v>
      </c>
      <c r="BG38" s="133">
        <f t="shared" ca="1" si="54"/>
        <v>0</v>
      </c>
      <c r="BH38" s="132">
        <f t="shared" ref="BH38:BH60" ca="1" si="62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4"/>
        <v>0</v>
      </c>
      <c r="BJ38" s="132">
        <f t="shared" ref="BJ38:BJ60" ca="1" si="63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2"/>
        <v>4</v>
      </c>
      <c r="BL38" s="110">
        <f t="shared" ca="1" si="43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98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4"/>
        <v>50.8</v>
      </c>
      <c r="BP38" s="195">
        <f t="shared" ca="1" si="45"/>
        <v>148.80000000000001</v>
      </c>
      <c r="BQ38" s="149">
        <f t="shared" ca="1" si="9"/>
        <v>0</v>
      </c>
      <c r="BR38" s="137">
        <f t="shared" ca="1" si="10"/>
        <v>54</v>
      </c>
      <c r="BS38" s="136">
        <f t="shared" ca="1" si="11"/>
        <v>17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6"/>
        <v>17</v>
      </c>
      <c r="CO38" s="110">
        <f t="shared" ca="1" si="32"/>
        <v>843</v>
      </c>
      <c r="CP38" s="110">
        <f t="shared" ca="1" si="33"/>
        <v>170</v>
      </c>
      <c r="CQ38" s="198">
        <f t="shared" ca="1" si="34"/>
        <v>215.89999999999998</v>
      </c>
      <c r="CR38" s="199">
        <f t="shared" ca="1" si="35"/>
        <v>1058.9000000000001</v>
      </c>
      <c r="CS38" s="215">
        <f t="shared" ca="1" si="52"/>
        <v>30</v>
      </c>
      <c r="CT38" s="216">
        <f t="shared" ca="1" si="47"/>
        <v>0</v>
      </c>
      <c r="CU38" s="217">
        <f ca="1">INDEX(INDIRECT(CU$1),MATCH($E38,INDIRECT($BQ$2))) + (CS38*30)/[1]PATRÓN!$N$4 - CT38</f>
        <v>14.876712328767123</v>
      </c>
      <c r="CV38" s="217">
        <f ca="1">(CS38*6)/PATRÓN!$N$4</f>
        <v>0.49315068493150682</v>
      </c>
      <c r="CW38" s="216">
        <f t="shared" ca="1" si="48"/>
        <v>0</v>
      </c>
      <c r="CX38" s="219">
        <f t="shared" ca="1" si="49"/>
        <v>0</v>
      </c>
      <c r="CY38" s="230">
        <f t="shared" ca="1" si="50"/>
        <v>0</v>
      </c>
      <c r="CZ38" s="227">
        <f ca="1">(PATRÓN!$A$5*(CS38-CT38))/(PATRÓN!$N$4-30)*AM38</f>
        <v>147.08955223880596</v>
      </c>
      <c r="DA38" s="211">
        <f t="shared" ca="1" si="36"/>
        <v>1.7104477611940467</v>
      </c>
      <c r="DB38" s="211">
        <f t="shared" ca="1" si="51"/>
        <v>887.44029850746267</v>
      </c>
      <c r="DC38" s="212">
        <f t="shared" ca="1" si="37"/>
        <v>171.45970149253742</v>
      </c>
    </row>
    <row r="39" spans="1:107" ht="33.75" hidden="1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55"/>
        <v>N</v>
      </c>
      <c r="H39" s="148" t="str">
        <f t="shared" ca="1" si="55"/>
        <v>-</v>
      </c>
      <c r="I39" s="148" t="str">
        <f t="shared" ca="1" si="55"/>
        <v>-</v>
      </c>
      <c r="J39" s="148" t="str">
        <f t="shared" ca="1" si="55"/>
        <v>L</v>
      </c>
      <c r="K39" s="148" t="str">
        <f t="shared" ca="1" si="55"/>
        <v>T</v>
      </c>
      <c r="L39" s="148" t="str">
        <f t="shared" ca="1" si="55"/>
        <v>T</v>
      </c>
      <c r="M39" s="148" t="str">
        <f t="shared" ca="1" si="55"/>
        <v>L</v>
      </c>
      <c r="N39" s="148" t="str">
        <f t="shared" ca="1" si="55"/>
        <v>L</v>
      </c>
      <c r="O39" s="148" t="str">
        <f t="shared" ca="1" si="55"/>
        <v>T</v>
      </c>
      <c r="P39" s="148" t="str">
        <f t="shared" ca="1" si="55"/>
        <v>N</v>
      </c>
      <c r="Q39" s="148" t="str">
        <f t="shared" ca="1" si="55"/>
        <v>-</v>
      </c>
      <c r="R39" s="148" t="str">
        <f t="shared" ca="1" si="55"/>
        <v>L</v>
      </c>
      <c r="S39" s="148" t="str">
        <f t="shared" ca="1" si="55"/>
        <v>T</v>
      </c>
      <c r="T39" s="148" t="str">
        <f t="shared" ca="1" si="55"/>
        <v>T</v>
      </c>
      <c r="U39" s="148" t="str">
        <f t="shared" ref="G39:V55" ca="1" si="64">IF($B39&lt;&gt;0,INDIRECT(ADDRESS($B39+6,10+U$2,1,FALSE,"PATRÓN"),FALSE),"")</f>
        <v>T</v>
      </c>
      <c r="V39" s="148" t="str">
        <f t="shared" ca="1" si="64"/>
        <v>L</v>
      </c>
      <c r="W39" s="148" t="str">
        <f t="shared" ca="1" si="56"/>
        <v>T</v>
      </c>
      <c r="X39" s="148" t="str">
        <f t="shared" ca="1" si="56"/>
        <v>T</v>
      </c>
      <c r="Y39" s="148" t="str">
        <f t="shared" ca="1" si="56"/>
        <v>T</v>
      </c>
      <c r="Z39" s="148" t="str">
        <f t="shared" ca="1" si="56"/>
        <v>N</v>
      </c>
      <c r="AA39" s="148" t="str">
        <f t="shared" ca="1" si="56"/>
        <v>-</v>
      </c>
      <c r="AB39" s="148" t="str">
        <f t="shared" ca="1" si="56"/>
        <v>L</v>
      </c>
      <c r="AC39" s="148" t="str">
        <f t="shared" ca="1" si="56"/>
        <v>T</v>
      </c>
      <c r="AD39" s="148" t="str">
        <f t="shared" ca="1" si="56"/>
        <v>T</v>
      </c>
      <c r="AE39" s="148" t="str">
        <f t="shared" ca="1" si="56"/>
        <v>T</v>
      </c>
      <c r="AF39" s="148" t="str">
        <f t="shared" ca="1" si="56"/>
        <v>T</v>
      </c>
      <c r="AG39" s="148" t="str">
        <f t="shared" ca="1" si="56"/>
        <v>L</v>
      </c>
      <c r="AH39" s="148" t="str">
        <f t="shared" ca="1" si="56"/>
        <v>T</v>
      </c>
      <c r="AI39" s="148" t="str">
        <f t="shared" ca="1" si="56"/>
        <v>T</v>
      </c>
      <c r="AJ39" s="148" t="str">
        <f t="shared" ca="1" si="56"/>
        <v>T</v>
      </c>
      <c r="AK39" s="148"/>
      <c r="AL39" s="130"/>
      <c r="AM39" s="111">
        <f>VLOOKUP($E39,Plantilla!D:F,3,FALSE)</f>
        <v>1</v>
      </c>
      <c r="AN39" s="140">
        <f t="shared" ca="1" si="60"/>
        <v>0</v>
      </c>
      <c r="AO39" s="133">
        <f t="shared" ca="1" si="60"/>
        <v>16</v>
      </c>
      <c r="AP39" s="132">
        <f t="shared" ca="1" si="60"/>
        <v>3</v>
      </c>
      <c r="AQ39" s="133">
        <f t="shared" ca="1" si="60"/>
        <v>0</v>
      </c>
      <c r="AR39" s="132">
        <f t="shared" ca="1" si="60"/>
        <v>0</v>
      </c>
      <c r="AS39" s="133">
        <f t="shared" ca="1" si="60"/>
        <v>0</v>
      </c>
      <c r="AT39" s="132">
        <f t="shared" ca="1" si="60"/>
        <v>0</v>
      </c>
      <c r="AU39" s="133">
        <f t="shared" ca="1" si="60"/>
        <v>0</v>
      </c>
      <c r="AV39" s="132">
        <f t="shared" ca="1" si="60"/>
        <v>0</v>
      </c>
      <c r="AW39" s="133">
        <f t="shared" ca="1" si="60"/>
        <v>0</v>
      </c>
      <c r="AX39" s="132">
        <f t="shared" ca="1" si="60"/>
        <v>0</v>
      </c>
      <c r="AY39" s="133">
        <f t="shared" ca="1" si="60"/>
        <v>0</v>
      </c>
      <c r="AZ39" s="132">
        <f t="shared" ca="1" si="60"/>
        <v>0</v>
      </c>
      <c r="BA39" s="133">
        <f t="shared" ca="1" si="60"/>
        <v>0</v>
      </c>
      <c r="BB39" s="132">
        <f t="shared" ca="1" si="60"/>
        <v>0</v>
      </c>
      <c r="BC39" s="133">
        <f t="shared" ca="1" si="60"/>
        <v>0</v>
      </c>
      <c r="BD39" s="132">
        <f t="shared" ca="1" si="61"/>
        <v>0</v>
      </c>
      <c r="BE39" s="133">
        <f t="shared" ca="1" si="54"/>
        <v>0</v>
      </c>
      <c r="BF39" s="132">
        <f t="shared" ca="1" si="54"/>
        <v>0</v>
      </c>
      <c r="BG39" s="133">
        <f t="shared" ca="1" si="54"/>
        <v>0</v>
      </c>
      <c r="BH39" s="132">
        <f t="shared" ca="1" si="62"/>
        <v>0</v>
      </c>
      <c r="BI39" s="133">
        <f t="shared" ca="1" si="54"/>
        <v>0</v>
      </c>
      <c r="BJ39" s="132">
        <f t="shared" ca="1" si="63"/>
        <v>0</v>
      </c>
      <c r="BK39" s="110">
        <f t="shared" ca="1" si="42"/>
        <v>3</v>
      </c>
      <c r="BL39" s="110">
        <f t="shared" ca="1" si="43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30</v>
      </c>
      <c r="BO39" s="194">
        <f t="shared" ca="1" si="44"/>
        <v>38.1</v>
      </c>
      <c r="BP39" s="195">
        <f t="shared" ca="1" si="45"/>
        <v>150.1</v>
      </c>
      <c r="BQ39" s="149">
        <f t="shared" ref="BQ39:BQ60" ca="1" si="65">AN39+INDEX(INDIRECT(BQ$1),MATCH($E39,INDIRECT($BQ$2)))</f>
        <v>0</v>
      </c>
      <c r="BR39" s="137">
        <f t="shared" ref="BR39:BR60" ca="1" si="66">AO39+INDEX(INDIRECT(BR$1),MATCH($E39,INDIRECT($BQ$2)))</f>
        <v>49</v>
      </c>
      <c r="BS39" s="136">
        <f t="shared" ref="BS39:BS60" ca="1" si="67">AP39+INDEX(INDIRECT(BS$1),MATCH($E39,INDIRECT($BQ$2)))</f>
        <v>11</v>
      </c>
      <c r="BT39" s="137">
        <f t="shared" ref="BT39:BT60" ca="1" si="68">AQ39+INDEX(INDIRECT(BT$1),MATCH($E39,INDIRECT($BQ$2)))</f>
        <v>0</v>
      </c>
      <c r="BU39" s="136">
        <f t="shared" ref="BU39:BU60" ca="1" si="69">AR39+INDEX(INDIRECT(BU$1),MATCH($E39,INDIRECT($BQ$2)))</f>
        <v>0</v>
      </c>
      <c r="BV39" s="137">
        <f t="shared" ref="BV39:BV60" ca="1" si="70">AS39+INDEX(INDIRECT(BV$1),MATCH($E39,INDIRECT($BQ$2)))</f>
        <v>0</v>
      </c>
      <c r="BW39" s="136">
        <f t="shared" ref="BW39:BW60" ca="1" si="71">AT39+INDEX(INDIRECT(BW$1),MATCH($E39,INDIRECT($BQ$2)))</f>
        <v>0</v>
      </c>
      <c r="BX39" s="137">
        <f t="shared" ref="BX39:BX60" ca="1" si="72">AU39+INDEX(INDIRECT(BX$1),MATCH($E39,INDIRECT($BQ$2)))</f>
        <v>0</v>
      </c>
      <c r="BY39" s="136">
        <f t="shared" ref="BY39:BY60" ca="1" si="73">AV39+INDEX(INDIRECT(BY$1),MATCH($E39,INDIRECT($BQ$2)))</f>
        <v>0</v>
      </c>
      <c r="BZ39" s="137">
        <f t="shared" ref="BZ39:BZ60" ca="1" si="74">AW39+INDEX(INDIRECT(BZ$1),MATCH($E39,INDIRECT($BQ$2)))</f>
        <v>0</v>
      </c>
      <c r="CA39" s="136">
        <f t="shared" ref="CA39:CA60" ca="1" si="75">AX39+INDEX(INDIRECT(CA$1),MATCH($E39,INDIRECT($BQ$2)))</f>
        <v>0</v>
      </c>
      <c r="CB39" s="137">
        <f t="shared" ref="CB39:CB60" ca="1" si="76">AY39+INDEX(INDIRECT(CB$1),MATCH($E39,INDIRECT($BQ$2)))</f>
        <v>0</v>
      </c>
      <c r="CC39" s="136">
        <f t="shared" ref="CC39:CC60" ca="1" si="77">AZ39+INDEX(INDIRECT(CC$1),MATCH($E39,INDIRECT($BQ$2)))</f>
        <v>0</v>
      </c>
      <c r="CD39" s="137">
        <f t="shared" ref="CD39:CD60" ca="1" si="78">BA39+INDEX(INDIRECT(CD$1),MATCH($E39,INDIRECT($BQ$2)))</f>
        <v>86</v>
      </c>
      <c r="CE39" s="136">
        <f t="shared" ref="CE39:CE60" ca="1" si="79">BB39+INDEX(INDIRECT(CE$1),MATCH($E39,INDIRECT($BQ$2)))</f>
        <v>0</v>
      </c>
      <c r="CF39" s="137">
        <f t="shared" ref="CF39:CF60" ca="1" si="80">BC39+INDEX(INDIRECT(CF$1),MATCH($E39,INDIRECT($BQ$2)))</f>
        <v>0</v>
      </c>
      <c r="CG39" s="136">
        <f t="shared" ref="CG39:CG60" ca="1" si="81">BD39+INDEX(INDIRECT(CG$1),MATCH($E39,INDIRECT($BQ$2)))</f>
        <v>0</v>
      </c>
      <c r="CH39" s="137">
        <f t="shared" ref="CH39:CH60" ca="1" si="82">BE39+INDEX(INDIRECT(CH$1),MATCH($E39,INDIRECT($BQ$2)))</f>
        <v>0</v>
      </c>
      <c r="CI39" s="136">
        <f t="shared" ref="CI39:CI60" ca="1" si="83">BF39+INDEX(INDIRECT(CI$1),MATCH($E39,INDIRECT($BQ$2)))</f>
        <v>0</v>
      </c>
      <c r="CJ39" s="137">
        <f t="shared" ref="CJ39:CJ60" ca="1" si="84">BG39+INDEX(INDIRECT(CJ$1),MATCH($E39,INDIRECT($BQ$2)))</f>
        <v>0</v>
      </c>
      <c r="CK39" s="136">
        <f t="shared" ref="CK39:CK60" ca="1" si="85">BH39+INDEX(INDIRECT(CK$1),MATCH($E39,INDIRECT($BQ$2)))</f>
        <v>0</v>
      </c>
      <c r="CL39" s="137">
        <f t="shared" ref="CL39:CL60" ca="1" si="86">BI39+INDEX(INDIRECT(CL$1),MATCH($E39,INDIRECT($BQ$2)))</f>
        <v>0</v>
      </c>
      <c r="CM39" s="136">
        <f t="shared" ref="CM39:CM60" ca="1" si="87">BJ39+INDEX(INDIRECT(CM$1),MATCH($E39,INDIRECT($BQ$2)))</f>
        <v>0</v>
      </c>
      <c r="CN39" s="110">
        <f t="shared" ca="1" si="46"/>
        <v>11</v>
      </c>
      <c r="CO39" s="110">
        <f t="shared" ref="CO39:CO60" ca="1" si="88">BM39+INDEX(INDIRECT(CO$1),MATCH($E39,INDIRECT($BQ$2)))</f>
        <v>771.28000000000009</v>
      </c>
      <c r="CP39" s="110">
        <f t="shared" ref="CP39:CP60" ca="1" si="89">BN39+INDEX(INDIRECT(CP$1),MATCH($E39,INDIRECT($BQ$2)))</f>
        <v>110</v>
      </c>
      <c r="CQ39" s="198">
        <f t="shared" ref="CQ39:CQ60" ca="1" si="90">BO39+INDEX(INDIRECT(CQ$1),MATCH($E39,INDIRECT($BQ$2)))</f>
        <v>139.69999999999999</v>
      </c>
      <c r="CR39" s="199">
        <f t="shared" ref="CR39:CR60" ca="1" si="91">BP39+INDEX(INDIRECT(CR$1),MATCH($E39,INDIRECT($BQ$2)))</f>
        <v>910.98000000000013</v>
      </c>
      <c r="CS39" s="215">
        <f t="shared" ca="1" si="52"/>
        <v>30</v>
      </c>
      <c r="CT39" s="216">
        <f t="shared" ca="1" si="47"/>
        <v>0</v>
      </c>
      <c r="CU39" s="217">
        <f ca="1">INDEX(INDIRECT(CU$1),MATCH($E39,INDIRECT($BQ$2))) + (CS39*30)/[1]PATRÓN!$N$4 - CT39</f>
        <v>14.876712328767123</v>
      </c>
      <c r="CV39" s="217">
        <f ca="1">(CS39*6)/PATRÓN!$N$4</f>
        <v>0.49315068493150682</v>
      </c>
      <c r="CW39" s="216">
        <f t="shared" ca="1" si="48"/>
        <v>0</v>
      </c>
      <c r="CX39" s="219">
        <f t="shared" ca="1" si="49"/>
        <v>0</v>
      </c>
      <c r="CY39" s="230">
        <f t="shared" ca="1" si="50"/>
        <v>0</v>
      </c>
      <c r="CZ39" s="227">
        <f ca="1">(PATRÓN!$A$5*(CS39-CT39))/(PATRÓN!$N$4-30)*AM39</f>
        <v>147.08955223880596</v>
      </c>
      <c r="DA39" s="211">
        <f t="shared" ref="DA39:DA60" ca="1" si="92">BP39-CZ39</f>
        <v>3.0104477611940297</v>
      </c>
      <c r="DB39" s="211">
        <f t="shared" ca="1" si="51"/>
        <v>887.44029850746267</v>
      </c>
      <c r="DC39" s="212">
        <f t="shared" ref="DC39:DC60" ca="1" si="93">CR39-DB39</f>
        <v>23.539701492537461</v>
      </c>
    </row>
    <row r="40" spans="1:107" ht="33.75" hidden="1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64"/>
        <v>L</v>
      </c>
      <c r="H40" s="148" t="s">
        <v>186</v>
      </c>
      <c r="I40" s="148" t="str">
        <f t="shared" ca="1" si="64"/>
        <v>N</v>
      </c>
      <c r="J40" s="148" t="str">
        <f t="shared" ca="1" si="64"/>
        <v>-</v>
      </c>
      <c r="K40" s="148" t="s">
        <v>140</v>
      </c>
      <c r="L40" s="148" t="str">
        <f t="shared" ca="1" si="64"/>
        <v>T</v>
      </c>
      <c r="M40" s="148" t="str">
        <f t="shared" ca="1" si="64"/>
        <v>T</v>
      </c>
      <c r="N40" s="148" t="str">
        <f t="shared" ca="1" si="64"/>
        <v>T</v>
      </c>
      <c r="O40" s="338" t="s">
        <v>31</v>
      </c>
      <c r="P40" s="148" t="str">
        <f t="shared" ca="1" si="64"/>
        <v>T</v>
      </c>
      <c r="Q40" s="148" t="str">
        <f t="shared" ca="1" si="64"/>
        <v>T</v>
      </c>
      <c r="R40" s="148" t="str">
        <f t="shared" ca="1" si="64"/>
        <v>T</v>
      </c>
      <c r="S40" s="148" t="str">
        <f t="shared" ca="1" si="64"/>
        <v>N</v>
      </c>
      <c r="T40" s="148" t="str">
        <f t="shared" ca="1" si="64"/>
        <v>-</v>
      </c>
      <c r="U40" s="148" t="str">
        <f t="shared" ca="1" si="64"/>
        <v>L</v>
      </c>
      <c r="V40" s="338" t="s">
        <v>4</v>
      </c>
      <c r="W40" s="337" t="s">
        <v>4</v>
      </c>
      <c r="X40" s="337" t="s">
        <v>4</v>
      </c>
      <c r="Y40" s="148" t="str">
        <f t="shared" ca="1" si="56"/>
        <v>T</v>
      </c>
      <c r="Z40" s="148" t="str">
        <f t="shared" ca="1" si="56"/>
        <v>L</v>
      </c>
      <c r="AA40" s="148" t="str">
        <f t="shared" ca="1" si="56"/>
        <v>T</v>
      </c>
      <c r="AB40" s="148" t="str">
        <f t="shared" ca="1" si="56"/>
        <v>T</v>
      </c>
      <c r="AC40" s="148" t="str">
        <f t="shared" ca="1" si="56"/>
        <v>T</v>
      </c>
      <c r="AD40" s="148" t="s">
        <v>191</v>
      </c>
      <c r="AE40" s="148" t="str">
        <f t="shared" ca="1" si="56"/>
        <v>N</v>
      </c>
      <c r="AF40" s="338" t="s">
        <v>140</v>
      </c>
      <c r="AG40" s="148" t="str">
        <f t="shared" ca="1" si="56"/>
        <v>-</v>
      </c>
      <c r="AH40" s="338" t="s">
        <v>4</v>
      </c>
      <c r="AI40" s="148" t="str">
        <f t="shared" ca="1" si="56"/>
        <v>L</v>
      </c>
      <c r="AJ40" s="148" t="str">
        <f t="shared" ca="1" si="56"/>
        <v>L</v>
      </c>
      <c r="AK40" s="148"/>
      <c r="AL40" s="130"/>
      <c r="AM40" s="111">
        <f>VLOOKUP($E40,Plantilla!D:F,3,FALSE)</f>
        <v>1</v>
      </c>
      <c r="AN40" s="140">
        <f t="shared" ca="1" si="60"/>
        <v>0</v>
      </c>
      <c r="AO40" s="133">
        <f t="shared" ca="1" si="60"/>
        <v>11</v>
      </c>
      <c r="AP40" s="132">
        <f t="shared" ca="1" si="60"/>
        <v>5</v>
      </c>
      <c r="AQ40" s="133">
        <f t="shared" ca="1" si="60"/>
        <v>0</v>
      </c>
      <c r="AR40" s="132">
        <f t="shared" ca="1" si="60"/>
        <v>0</v>
      </c>
      <c r="AS40" s="133">
        <f t="shared" ca="1" si="60"/>
        <v>0</v>
      </c>
      <c r="AT40" s="132">
        <f t="shared" ca="1" si="60"/>
        <v>0</v>
      </c>
      <c r="AU40" s="133">
        <f t="shared" ca="1" si="60"/>
        <v>0</v>
      </c>
      <c r="AV40" s="132">
        <f t="shared" ca="1" si="60"/>
        <v>0</v>
      </c>
      <c r="AW40" s="133">
        <f t="shared" ca="1" si="60"/>
        <v>0</v>
      </c>
      <c r="AX40" s="132">
        <f t="shared" ca="1" si="60"/>
        <v>0</v>
      </c>
      <c r="AY40" s="133">
        <f t="shared" ca="1" si="60"/>
        <v>0</v>
      </c>
      <c r="AZ40" s="132">
        <f t="shared" ca="1" si="60"/>
        <v>0</v>
      </c>
      <c r="BA40" s="133">
        <f t="shared" ca="1" si="60"/>
        <v>0</v>
      </c>
      <c r="BB40" s="132">
        <f t="shared" ca="1" si="60"/>
        <v>0</v>
      </c>
      <c r="BC40" s="133">
        <f t="shared" ca="1" si="60"/>
        <v>0</v>
      </c>
      <c r="BD40" s="132">
        <f t="shared" ca="1" si="61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62"/>
        <v>0</v>
      </c>
      <c r="BI40" s="133">
        <f t="shared" ca="1" si="54"/>
        <v>0</v>
      </c>
      <c r="BJ40" s="132">
        <f t="shared" ca="1" si="63"/>
        <v>0</v>
      </c>
      <c r="BK40" s="110">
        <f t="shared" ca="1" si="42"/>
        <v>5</v>
      </c>
      <c r="BL40" s="110">
        <f t="shared" ca="1" si="43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77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4"/>
        <v>63.5</v>
      </c>
      <c r="BP40" s="195">
        <f t="shared" ca="1" si="45"/>
        <v>140.5</v>
      </c>
      <c r="BQ40" s="149">
        <f t="shared" ca="1" si="65"/>
        <v>7</v>
      </c>
      <c r="BR40" s="137">
        <f t="shared" ca="1" si="66"/>
        <v>60</v>
      </c>
      <c r="BS40" s="136">
        <f t="shared" ca="1" si="67"/>
        <v>30</v>
      </c>
      <c r="BT40" s="137">
        <f t="shared" ca="1" si="68"/>
        <v>0</v>
      </c>
      <c r="BU40" s="136">
        <f t="shared" ca="1" si="69"/>
        <v>0</v>
      </c>
      <c r="BV40" s="137">
        <f t="shared" ca="1" si="70"/>
        <v>0</v>
      </c>
      <c r="BW40" s="136">
        <f t="shared" ca="1" si="71"/>
        <v>0</v>
      </c>
      <c r="BX40" s="137">
        <f t="shared" ca="1" si="72"/>
        <v>0</v>
      </c>
      <c r="BY40" s="136">
        <f t="shared" ca="1" si="73"/>
        <v>2</v>
      </c>
      <c r="BZ40" s="137">
        <f t="shared" ca="1" si="74"/>
        <v>0</v>
      </c>
      <c r="CA40" s="136">
        <f t="shared" ca="1" si="75"/>
        <v>0</v>
      </c>
      <c r="CB40" s="137">
        <f t="shared" ca="1" si="76"/>
        <v>0</v>
      </c>
      <c r="CC40" s="136">
        <f t="shared" ca="1" si="77"/>
        <v>0</v>
      </c>
      <c r="CD40" s="137">
        <f t="shared" ca="1" si="78"/>
        <v>0</v>
      </c>
      <c r="CE40" s="136">
        <f t="shared" ca="1" si="79"/>
        <v>0</v>
      </c>
      <c r="CF40" s="137">
        <f t="shared" ca="1" si="80"/>
        <v>0</v>
      </c>
      <c r="CG40" s="136">
        <f t="shared" ca="1" si="81"/>
        <v>0</v>
      </c>
      <c r="CH40" s="137">
        <f t="shared" ca="1" si="82"/>
        <v>0</v>
      </c>
      <c r="CI40" s="136">
        <f t="shared" ca="1" si="83"/>
        <v>0</v>
      </c>
      <c r="CJ40" s="137">
        <f t="shared" ca="1" si="84"/>
        <v>0</v>
      </c>
      <c r="CK40" s="136">
        <f t="shared" ca="1" si="85"/>
        <v>0</v>
      </c>
      <c r="CL40" s="137">
        <f t="shared" ca="1" si="86"/>
        <v>0</v>
      </c>
      <c r="CM40" s="136">
        <f t="shared" ca="1" si="87"/>
        <v>0</v>
      </c>
      <c r="CN40" s="110">
        <f t="shared" ca="1" si="46"/>
        <v>30</v>
      </c>
      <c r="CO40" s="110">
        <f t="shared" ca="1" si="88"/>
        <v>483</v>
      </c>
      <c r="CP40" s="110">
        <f t="shared" ca="1" si="89"/>
        <v>300</v>
      </c>
      <c r="CQ40" s="198">
        <f t="shared" ca="1" si="90"/>
        <v>381</v>
      </c>
      <c r="CR40" s="199">
        <f t="shared" ca="1" si="91"/>
        <v>864</v>
      </c>
      <c r="CS40" s="215">
        <f t="shared" ca="1" si="52"/>
        <v>30</v>
      </c>
      <c r="CT40" s="216">
        <f t="shared" ca="1" si="47"/>
        <v>0</v>
      </c>
      <c r="CU40" s="217">
        <f ca="1">INDEX(INDIRECT(CU$1),MATCH($E40,INDIRECT($BQ$2))) + (CS40*30)/[1]PATRÓN!$N$4 - CT40</f>
        <v>14.876712328767123</v>
      </c>
      <c r="CV40" s="217">
        <f ca="1">(CS40*6)/PATRÓN!$N$4</f>
        <v>0.49315068493150682</v>
      </c>
      <c r="CW40" s="216">
        <f t="shared" ca="1" si="48"/>
        <v>0</v>
      </c>
      <c r="CX40" s="219">
        <f t="shared" ca="1" si="49"/>
        <v>0</v>
      </c>
      <c r="CY40" s="230">
        <f t="shared" ca="1" si="50"/>
        <v>0</v>
      </c>
      <c r="CZ40" s="227">
        <f ca="1">(PATRÓN!$A$5*(CS40-CT40))/(PATRÓN!$N$4-30)*AM40</f>
        <v>147.08955223880596</v>
      </c>
      <c r="DA40" s="211">
        <f t="shared" ca="1" si="92"/>
        <v>-6.5895522388059646</v>
      </c>
      <c r="DB40" s="211">
        <f t="shared" ca="1" si="51"/>
        <v>887.44029850746267</v>
      </c>
      <c r="DC40" s="212">
        <f t="shared" ca="1" si="93"/>
        <v>-23.440298507462671</v>
      </c>
    </row>
    <row r="41" spans="1:107" ht="33.75" hidden="1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">
        <v>59</v>
      </c>
      <c r="H41" s="148" t="str">
        <f t="shared" ca="1" si="64"/>
        <v>L</v>
      </c>
      <c r="I41" s="148" t="str">
        <f t="shared" ca="1" si="64"/>
        <v>T</v>
      </c>
      <c r="J41" s="148" t="str">
        <f t="shared" ca="1" si="64"/>
        <v>T</v>
      </c>
      <c r="K41" s="148" t="str">
        <f t="shared" ca="1" si="64"/>
        <v>T</v>
      </c>
      <c r="L41" s="148" t="str">
        <f t="shared" ca="1" si="64"/>
        <v>N</v>
      </c>
      <c r="M41" s="148" t="str">
        <f t="shared" ca="1" si="64"/>
        <v>-</v>
      </c>
      <c r="N41" s="148" t="str">
        <f t="shared" ca="1" si="64"/>
        <v>L</v>
      </c>
      <c r="O41" s="148" t="str">
        <f t="shared" ca="1" si="64"/>
        <v>T</v>
      </c>
      <c r="P41" s="148" t="str">
        <f t="shared" ca="1" si="64"/>
        <v>T</v>
      </c>
      <c r="Q41" s="148" t="str">
        <f t="shared" ca="1" si="64"/>
        <v>T</v>
      </c>
      <c r="R41" s="148" t="s">
        <v>187</v>
      </c>
      <c r="S41" s="148" t="str">
        <f t="shared" ca="1" si="64"/>
        <v>L</v>
      </c>
      <c r="T41" s="148" t="str">
        <f t="shared" ca="1" si="64"/>
        <v>T</v>
      </c>
      <c r="U41" s="148" t="str">
        <f t="shared" ca="1" si="64"/>
        <v>T</v>
      </c>
      <c r="V41" s="148" t="str">
        <f t="shared" ca="1" si="64"/>
        <v>T</v>
      </c>
      <c r="W41" s="148" t="str">
        <f t="shared" ca="1" si="56"/>
        <v>T</v>
      </c>
      <c r="X41" s="148" t="str">
        <f t="shared" ca="1" si="56"/>
        <v>N</v>
      </c>
      <c r="Y41" s="148" t="str">
        <f t="shared" ca="1" si="56"/>
        <v>N</v>
      </c>
      <c r="Z41" s="148" t="str">
        <f t="shared" ca="1" si="56"/>
        <v>-</v>
      </c>
      <c r="AA41" s="148" t="str">
        <f t="shared" ca="1" si="56"/>
        <v>-</v>
      </c>
      <c r="AB41" s="148" t="str">
        <f t="shared" ca="1" si="56"/>
        <v>L</v>
      </c>
      <c r="AC41" s="148" t="str">
        <f t="shared" ca="1" si="56"/>
        <v>L</v>
      </c>
      <c r="AD41" s="148" t="str">
        <f t="shared" ca="1" si="56"/>
        <v>T</v>
      </c>
      <c r="AE41" s="148" t="str">
        <f t="shared" ca="1" si="56"/>
        <v>T</v>
      </c>
      <c r="AF41" s="148" t="str">
        <f t="shared" ca="1" si="56"/>
        <v>L</v>
      </c>
      <c r="AG41" s="148" t="str">
        <f t="shared" ca="1" si="56"/>
        <v>T</v>
      </c>
      <c r="AH41" s="148" t="str">
        <f t="shared" ca="1" si="56"/>
        <v>T</v>
      </c>
      <c r="AI41" s="148" t="str">
        <f t="shared" ca="1" si="56"/>
        <v>T</v>
      </c>
      <c r="AJ41" s="148" t="s">
        <v>249</v>
      </c>
      <c r="AK41" s="148"/>
      <c r="AL41" s="130"/>
      <c r="AM41" s="111">
        <f>VLOOKUP($E41,Plantilla!D:F,3,FALSE)</f>
        <v>1</v>
      </c>
      <c r="AN41" s="140">
        <f t="shared" ca="1" si="60"/>
        <v>0</v>
      </c>
      <c r="AO41" s="133">
        <f t="shared" ca="1" si="60"/>
        <v>16</v>
      </c>
      <c r="AP41" s="132">
        <f t="shared" ca="1" si="60"/>
        <v>4</v>
      </c>
      <c r="AQ41" s="133">
        <f t="shared" ca="1" si="60"/>
        <v>0</v>
      </c>
      <c r="AR41" s="132">
        <f t="shared" ca="1" si="60"/>
        <v>0</v>
      </c>
      <c r="AS41" s="133">
        <f t="shared" ca="1" si="60"/>
        <v>0</v>
      </c>
      <c r="AT41" s="132">
        <f t="shared" ca="1" si="60"/>
        <v>0</v>
      </c>
      <c r="AU41" s="133">
        <f t="shared" ca="1" si="60"/>
        <v>0</v>
      </c>
      <c r="AV41" s="132">
        <f t="shared" ca="1" si="60"/>
        <v>0</v>
      </c>
      <c r="AW41" s="133">
        <f t="shared" ca="1" si="60"/>
        <v>0</v>
      </c>
      <c r="AX41" s="132">
        <f t="shared" ca="1" si="60"/>
        <v>0</v>
      </c>
      <c r="AY41" s="133">
        <f t="shared" ca="1" si="60"/>
        <v>0</v>
      </c>
      <c r="AZ41" s="132">
        <f t="shared" ca="1" si="60"/>
        <v>0</v>
      </c>
      <c r="BA41" s="133">
        <f t="shared" ca="1" si="60"/>
        <v>0</v>
      </c>
      <c r="BB41" s="132">
        <f t="shared" ca="1" si="60"/>
        <v>0</v>
      </c>
      <c r="BC41" s="133">
        <f t="shared" ca="1" si="60"/>
        <v>0</v>
      </c>
      <c r="BD41" s="132">
        <f t="shared" ca="1" si="61"/>
        <v>0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62"/>
        <v>0</v>
      </c>
      <c r="BI41" s="133">
        <f t="shared" ca="1" si="54"/>
        <v>0</v>
      </c>
      <c r="BJ41" s="132">
        <f t="shared" ca="1" si="63"/>
        <v>0</v>
      </c>
      <c r="BK41" s="110">
        <f t="shared" ca="1" si="42"/>
        <v>4</v>
      </c>
      <c r="BL41" s="110">
        <f t="shared" ca="1" si="43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112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4"/>
        <v>50.8</v>
      </c>
      <c r="BP41" s="195">
        <f t="shared" ca="1" si="45"/>
        <v>162.80000000000001</v>
      </c>
      <c r="BQ41" s="149">
        <f t="shared" ca="1" si="65"/>
        <v>4</v>
      </c>
      <c r="BR41" s="137">
        <f t="shared" ca="1" si="66"/>
        <v>63</v>
      </c>
      <c r="BS41" s="136">
        <f t="shared" ca="1" si="67"/>
        <v>22</v>
      </c>
      <c r="BT41" s="137">
        <f t="shared" ca="1" si="68"/>
        <v>0</v>
      </c>
      <c r="BU41" s="136">
        <f t="shared" ca="1" si="69"/>
        <v>0</v>
      </c>
      <c r="BV41" s="137">
        <f t="shared" ca="1" si="70"/>
        <v>0</v>
      </c>
      <c r="BW41" s="136">
        <f t="shared" ca="1" si="71"/>
        <v>0</v>
      </c>
      <c r="BX41" s="137">
        <f t="shared" ca="1" si="72"/>
        <v>0</v>
      </c>
      <c r="BY41" s="136">
        <f t="shared" ca="1" si="73"/>
        <v>0</v>
      </c>
      <c r="BZ41" s="137">
        <f t="shared" ca="1" si="74"/>
        <v>0</v>
      </c>
      <c r="CA41" s="136">
        <f t="shared" ca="1" si="75"/>
        <v>0</v>
      </c>
      <c r="CB41" s="137">
        <f t="shared" ca="1" si="76"/>
        <v>0</v>
      </c>
      <c r="CC41" s="136">
        <f t="shared" ca="1" si="77"/>
        <v>0</v>
      </c>
      <c r="CD41" s="137">
        <f t="shared" ca="1" si="78"/>
        <v>2</v>
      </c>
      <c r="CE41" s="136">
        <f t="shared" ca="1" si="79"/>
        <v>0</v>
      </c>
      <c r="CF41" s="137">
        <f t="shared" ca="1" si="80"/>
        <v>0</v>
      </c>
      <c r="CG41" s="136">
        <f t="shared" ca="1" si="81"/>
        <v>10</v>
      </c>
      <c r="CH41" s="137">
        <f t="shared" ca="1" si="82"/>
        <v>0</v>
      </c>
      <c r="CI41" s="136">
        <f t="shared" ca="1" si="83"/>
        <v>0</v>
      </c>
      <c r="CJ41" s="137">
        <f t="shared" ca="1" si="84"/>
        <v>0</v>
      </c>
      <c r="CK41" s="136">
        <f t="shared" ca="1" si="85"/>
        <v>0</v>
      </c>
      <c r="CL41" s="137">
        <f t="shared" ca="1" si="86"/>
        <v>0</v>
      </c>
      <c r="CM41" s="136">
        <f t="shared" ca="1" si="87"/>
        <v>0</v>
      </c>
      <c r="CN41" s="110">
        <f t="shared" ca="1" si="46"/>
        <v>23</v>
      </c>
      <c r="CO41" s="110">
        <f t="shared" ca="1" si="88"/>
        <v>553.96</v>
      </c>
      <c r="CP41" s="110">
        <f t="shared" ca="1" si="89"/>
        <v>220</v>
      </c>
      <c r="CQ41" s="198">
        <f t="shared" ca="1" si="90"/>
        <v>279.40000000000003</v>
      </c>
      <c r="CR41" s="199">
        <f t="shared" ca="1" si="91"/>
        <v>833.3599999999999</v>
      </c>
      <c r="CS41" s="215">
        <f t="shared" ca="1" si="52"/>
        <v>30</v>
      </c>
      <c r="CT41" s="216">
        <f t="shared" ca="1" si="47"/>
        <v>0</v>
      </c>
      <c r="CU41" s="217">
        <f ca="1">INDEX(INDIRECT(CU$1),MATCH($E41,INDIRECT($BQ$2))) + (CS41*30)/[1]PATRÓN!$N$4 - CT41</f>
        <v>14.876712328767123</v>
      </c>
      <c r="CV41" s="217">
        <f ca="1">(CS41*6)/PATRÓN!$N$4</f>
        <v>0.49315068493150682</v>
      </c>
      <c r="CW41" s="216">
        <f t="shared" ca="1" si="48"/>
        <v>1</v>
      </c>
      <c r="CX41" s="219">
        <f t="shared" ca="1" si="49"/>
        <v>0</v>
      </c>
      <c r="CY41" s="230">
        <f t="shared" ca="1" si="50"/>
        <v>0</v>
      </c>
      <c r="CZ41" s="227">
        <f ca="1">(PATRÓN!$A$5*(CS41-CT41))/(PATRÓN!$N$4-30)*AM41</f>
        <v>147.08955223880596</v>
      </c>
      <c r="DA41" s="211">
        <f t="shared" ca="1" si="92"/>
        <v>15.710447761194047</v>
      </c>
      <c r="DB41" s="211">
        <f t="shared" ca="1" si="51"/>
        <v>887.44029850746267</v>
      </c>
      <c r="DC41" s="212">
        <f t="shared" ca="1" si="93"/>
        <v>-54.080298507462771</v>
      </c>
    </row>
    <row r="42" spans="1:107" ht="33.75" hidden="1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36" t="s">
        <v>141</v>
      </c>
      <c r="G42" s="148" t="str">
        <f t="shared" ca="1" si="64"/>
        <v>L</v>
      </c>
      <c r="H42" s="148" t="str">
        <f t="shared" ca="1" si="64"/>
        <v>T</v>
      </c>
      <c r="I42" s="148" t="str">
        <f t="shared" ca="1" si="64"/>
        <v>T</v>
      </c>
      <c r="J42" s="148" t="str">
        <f t="shared" ca="1" si="64"/>
        <v>T</v>
      </c>
      <c r="K42" s="148" t="str">
        <f t="shared" ca="1" si="64"/>
        <v>T</v>
      </c>
      <c r="L42" s="148" t="str">
        <f t="shared" ca="1" si="64"/>
        <v>L</v>
      </c>
      <c r="M42" s="148" t="str">
        <f t="shared" ca="1" si="64"/>
        <v>T</v>
      </c>
      <c r="N42" s="148" t="str">
        <f t="shared" ca="1" si="64"/>
        <v>T</v>
      </c>
      <c r="O42" s="148" t="str">
        <f t="shared" ca="1" si="64"/>
        <v>T</v>
      </c>
      <c r="P42" s="148" t="str">
        <f t="shared" ca="1" si="64"/>
        <v>T</v>
      </c>
      <c r="Q42" s="148" t="str">
        <f t="shared" ca="1" si="64"/>
        <v>N</v>
      </c>
      <c r="R42" s="148" t="str">
        <f t="shared" ca="1" si="64"/>
        <v>N</v>
      </c>
      <c r="S42" s="148" t="str">
        <f t="shared" ca="1" si="64"/>
        <v>-</v>
      </c>
      <c r="T42" s="148" t="str">
        <f t="shared" ca="1" si="64"/>
        <v>-</v>
      </c>
      <c r="U42" s="148" t="str">
        <f t="shared" ca="1" si="64"/>
        <v>L</v>
      </c>
      <c r="V42" s="148" t="str">
        <f t="shared" ca="1" si="64"/>
        <v>L</v>
      </c>
      <c r="W42" s="148" t="str">
        <f t="shared" ca="1" si="56"/>
        <v>T</v>
      </c>
      <c r="X42" s="148" t="str">
        <f t="shared" ca="1" si="56"/>
        <v>T</v>
      </c>
      <c r="Y42" s="148" t="str">
        <f t="shared" ca="1" si="56"/>
        <v>L</v>
      </c>
      <c r="Z42" s="148" t="str">
        <f t="shared" ca="1" si="56"/>
        <v>T</v>
      </c>
      <c r="AA42" s="148" t="str">
        <f t="shared" ca="1" si="56"/>
        <v>T</v>
      </c>
      <c r="AB42" s="148" t="str">
        <f t="shared" ca="1" si="56"/>
        <v>T</v>
      </c>
      <c r="AC42" s="148" t="str">
        <f t="shared" ca="1" si="56"/>
        <v>N</v>
      </c>
      <c r="AD42" s="148" t="str">
        <f t="shared" ca="1" si="56"/>
        <v>-</v>
      </c>
      <c r="AE42" s="148" t="str">
        <f t="shared" ca="1" si="56"/>
        <v>L</v>
      </c>
      <c r="AF42" s="148" t="str">
        <f t="shared" ca="1" si="56"/>
        <v>T</v>
      </c>
      <c r="AG42" s="148" t="str">
        <f t="shared" ca="1" si="56"/>
        <v>T</v>
      </c>
      <c r="AH42" s="148" t="str">
        <f t="shared" ca="1" si="56"/>
        <v>L</v>
      </c>
      <c r="AI42" s="148" t="str">
        <f t="shared" ca="1" si="56"/>
        <v>L</v>
      </c>
      <c r="AJ42" s="148" t="str">
        <f t="shared" ca="1" si="56"/>
        <v>T</v>
      </c>
      <c r="AK42" s="148"/>
      <c r="AL42" s="130"/>
      <c r="AM42" s="111">
        <f>VLOOKUP($E42,Plantilla!D:F,3,FALSE)</f>
        <v>1</v>
      </c>
      <c r="AN42" s="140">
        <f t="shared" ca="1" si="60"/>
        <v>0</v>
      </c>
      <c r="AO42" s="133">
        <f t="shared" ca="1" si="60"/>
        <v>16</v>
      </c>
      <c r="AP42" s="132">
        <f t="shared" ca="1" si="60"/>
        <v>3</v>
      </c>
      <c r="AQ42" s="133">
        <f t="shared" ca="1" si="60"/>
        <v>0</v>
      </c>
      <c r="AR42" s="132">
        <f t="shared" ca="1" si="60"/>
        <v>0</v>
      </c>
      <c r="AS42" s="133">
        <f t="shared" ca="1" si="60"/>
        <v>0</v>
      </c>
      <c r="AT42" s="132">
        <f t="shared" ca="1" si="60"/>
        <v>0</v>
      </c>
      <c r="AU42" s="133">
        <f t="shared" ca="1" si="60"/>
        <v>0</v>
      </c>
      <c r="AV42" s="132">
        <f t="shared" ca="1" si="60"/>
        <v>0</v>
      </c>
      <c r="AW42" s="133">
        <f t="shared" ca="1" si="60"/>
        <v>0</v>
      </c>
      <c r="AX42" s="132">
        <f t="shared" ca="1" si="60"/>
        <v>0</v>
      </c>
      <c r="AY42" s="133">
        <f t="shared" ca="1" si="60"/>
        <v>0</v>
      </c>
      <c r="AZ42" s="132">
        <f t="shared" ca="1" si="60"/>
        <v>0</v>
      </c>
      <c r="BA42" s="133">
        <f t="shared" ca="1" si="60"/>
        <v>0</v>
      </c>
      <c r="BB42" s="132">
        <f t="shared" ca="1" si="60"/>
        <v>0</v>
      </c>
      <c r="BC42" s="133">
        <f t="shared" ca="1" si="60"/>
        <v>0</v>
      </c>
      <c r="BD42" s="132">
        <f t="shared" ca="1" si="61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62"/>
        <v>0</v>
      </c>
      <c r="BI42" s="133">
        <f t="shared" ca="1" si="54"/>
        <v>0</v>
      </c>
      <c r="BJ42" s="132">
        <f t="shared" ca="1" si="63"/>
        <v>0</v>
      </c>
      <c r="BK42" s="110">
        <f t="shared" ca="1" si="42"/>
        <v>3</v>
      </c>
      <c r="BL42" s="110">
        <f t="shared" ca="1" si="43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112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30</v>
      </c>
      <c r="BO42" s="194">
        <f t="shared" ca="1" si="44"/>
        <v>38.1</v>
      </c>
      <c r="BP42" s="195">
        <f t="shared" ca="1" si="45"/>
        <v>150.1</v>
      </c>
      <c r="BQ42" s="149">
        <f t="shared" ca="1" si="65"/>
        <v>54</v>
      </c>
      <c r="BR42" s="137">
        <f t="shared" ca="1" si="66"/>
        <v>31</v>
      </c>
      <c r="BS42" s="136">
        <f t="shared" ca="1" si="67"/>
        <v>25</v>
      </c>
      <c r="BT42" s="137">
        <f t="shared" ca="1" si="68"/>
        <v>0</v>
      </c>
      <c r="BU42" s="136">
        <f t="shared" ca="1" si="69"/>
        <v>0</v>
      </c>
      <c r="BV42" s="137">
        <f t="shared" ca="1" si="70"/>
        <v>0</v>
      </c>
      <c r="BW42" s="136">
        <f t="shared" ca="1" si="71"/>
        <v>0</v>
      </c>
      <c r="BX42" s="137">
        <f t="shared" ca="1" si="72"/>
        <v>0</v>
      </c>
      <c r="BY42" s="136">
        <f t="shared" ca="1" si="73"/>
        <v>0</v>
      </c>
      <c r="BZ42" s="137">
        <f t="shared" ca="1" si="74"/>
        <v>0</v>
      </c>
      <c r="CA42" s="136">
        <f t="shared" ca="1" si="75"/>
        <v>0</v>
      </c>
      <c r="CB42" s="137">
        <f t="shared" ca="1" si="76"/>
        <v>0</v>
      </c>
      <c r="CC42" s="136">
        <f t="shared" ca="1" si="77"/>
        <v>0</v>
      </c>
      <c r="CD42" s="137">
        <f t="shared" ca="1" si="78"/>
        <v>0</v>
      </c>
      <c r="CE42" s="136">
        <f t="shared" ca="1" si="79"/>
        <v>0</v>
      </c>
      <c r="CF42" s="137">
        <f t="shared" ca="1" si="80"/>
        <v>0</v>
      </c>
      <c r="CG42" s="136">
        <f t="shared" ca="1" si="81"/>
        <v>0</v>
      </c>
      <c r="CH42" s="137">
        <f t="shared" ca="1" si="82"/>
        <v>0</v>
      </c>
      <c r="CI42" s="136">
        <f t="shared" ca="1" si="83"/>
        <v>0</v>
      </c>
      <c r="CJ42" s="137">
        <f t="shared" ca="1" si="84"/>
        <v>0</v>
      </c>
      <c r="CK42" s="136">
        <f t="shared" ca="1" si="85"/>
        <v>0</v>
      </c>
      <c r="CL42" s="137">
        <f t="shared" ca="1" si="86"/>
        <v>0</v>
      </c>
      <c r="CM42" s="136">
        <f t="shared" ca="1" si="87"/>
        <v>0</v>
      </c>
      <c r="CN42" s="110">
        <f t="shared" ca="1" si="46"/>
        <v>25</v>
      </c>
      <c r="CO42" s="110">
        <f t="shared" ca="1" si="88"/>
        <v>595</v>
      </c>
      <c r="CP42" s="110">
        <f t="shared" ca="1" si="89"/>
        <v>250</v>
      </c>
      <c r="CQ42" s="198">
        <f t="shared" ca="1" si="90"/>
        <v>317.5</v>
      </c>
      <c r="CR42" s="199">
        <f t="shared" ca="1" si="91"/>
        <v>912.50000000000011</v>
      </c>
      <c r="CS42" s="215">
        <f t="shared" ca="1" si="52"/>
        <v>30</v>
      </c>
      <c r="CT42" s="216">
        <f t="shared" ca="1" si="47"/>
        <v>0</v>
      </c>
      <c r="CU42" s="217">
        <f ca="1">INDEX(INDIRECT(CU$1),MATCH($E42,INDIRECT($BQ$2))) + (CS42*30)/[1]PATRÓN!$N$4 - CT42</f>
        <v>14.876712328767123</v>
      </c>
      <c r="CV42" s="217">
        <f ca="1">(CS42*6)/PATRÓN!$N$4</f>
        <v>0.49315068493150682</v>
      </c>
      <c r="CW42" s="216">
        <f t="shared" ca="1" si="48"/>
        <v>0</v>
      </c>
      <c r="CX42" s="219">
        <f t="shared" ca="1" si="49"/>
        <v>0</v>
      </c>
      <c r="CY42" s="230">
        <f t="shared" ca="1" si="50"/>
        <v>0</v>
      </c>
      <c r="CZ42" s="227">
        <f ca="1">(PATRÓN!$A$5*(CS42-CT42))/(PATRÓN!$N$4-30)*AM42</f>
        <v>147.08955223880596</v>
      </c>
      <c r="DA42" s="211">
        <f t="shared" ca="1" si="92"/>
        <v>3.0104477611940297</v>
      </c>
      <c r="DB42" s="211">
        <f t="shared" ca="1" si="51"/>
        <v>887.44029850746267</v>
      </c>
      <c r="DC42" s="212">
        <f t="shared" ca="1" si="93"/>
        <v>25.059701492537442</v>
      </c>
    </row>
    <row r="43" spans="1:107" ht="33.75" hidden="1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68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4</v>
      </c>
      <c r="P43" s="148" t="s">
        <v>4</v>
      </c>
      <c r="Q43" s="148" t="s">
        <v>68</v>
      </c>
      <c r="R43" s="148" t="s">
        <v>68</v>
      </c>
      <c r="S43" s="338" t="s">
        <v>68</v>
      </c>
      <c r="T43" s="148" t="s">
        <v>4</v>
      </c>
      <c r="U43" s="148" t="s">
        <v>4</v>
      </c>
      <c r="V43" s="148" t="s">
        <v>4</v>
      </c>
      <c r="W43" s="148" t="s">
        <v>4</v>
      </c>
      <c r="X43" s="148" t="s">
        <v>68</v>
      </c>
      <c r="Y43" s="148" t="s">
        <v>68</v>
      </c>
      <c r="Z43" s="148" t="s">
        <v>68</v>
      </c>
      <c r="AA43" s="148" t="s">
        <v>68</v>
      </c>
      <c r="AB43" s="148" t="s">
        <v>68</v>
      </c>
      <c r="AC43" s="148" t="s">
        <v>4</v>
      </c>
      <c r="AD43" s="148" t="s">
        <v>4</v>
      </c>
      <c r="AE43" s="148" t="s">
        <v>68</v>
      </c>
      <c r="AF43" s="148" t="s">
        <v>68</v>
      </c>
      <c r="AG43" s="148" t="s">
        <v>68</v>
      </c>
      <c r="AH43" s="148" t="s">
        <v>4</v>
      </c>
      <c r="AI43" s="148" t="s">
        <v>4</v>
      </c>
      <c r="AJ43" s="337" t="s">
        <v>68</v>
      </c>
      <c r="AK43" s="148"/>
      <c r="AL43" s="130"/>
      <c r="AM43" s="111">
        <f>VLOOKUP($E43,Plantilla!D:F,3,FALSE)</f>
        <v>1</v>
      </c>
      <c r="AN43" s="140">
        <f t="shared" ca="1" si="60"/>
        <v>0</v>
      </c>
      <c r="AO43" s="133">
        <f t="shared" ca="1" si="60"/>
        <v>0</v>
      </c>
      <c r="AP43" s="132">
        <f t="shared" ca="1" si="60"/>
        <v>0</v>
      </c>
      <c r="AQ43" s="133">
        <f t="shared" ca="1" si="60"/>
        <v>0</v>
      </c>
      <c r="AR43" s="132">
        <f t="shared" ca="1" si="60"/>
        <v>0</v>
      </c>
      <c r="AS43" s="133">
        <f t="shared" ca="1" si="60"/>
        <v>0</v>
      </c>
      <c r="AT43" s="132">
        <f t="shared" ca="1" si="60"/>
        <v>0</v>
      </c>
      <c r="AU43" s="133">
        <f t="shared" ca="1" si="60"/>
        <v>17</v>
      </c>
      <c r="AV43" s="132">
        <f t="shared" ca="1" si="60"/>
        <v>0</v>
      </c>
      <c r="AW43" s="133">
        <f t="shared" ca="1" si="60"/>
        <v>0</v>
      </c>
      <c r="AX43" s="132">
        <f t="shared" ca="1" si="60"/>
        <v>0</v>
      </c>
      <c r="AY43" s="133">
        <f t="shared" ca="1" si="60"/>
        <v>0</v>
      </c>
      <c r="AZ43" s="132">
        <f t="shared" ca="1" si="60"/>
        <v>0</v>
      </c>
      <c r="BA43" s="133">
        <f t="shared" ca="1" si="60"/>
        <v>0</v>
      </c>
      <c r="BB43" s="132">
        <f t="shared" ca="1" si="60"/>
        <v>0</v>
      </c>
      <c r="BC43" s="133">
        <f t="shared" ca="1" si="60"/>
        <v>0</v>
      </c>
      <c r="BD43" s="132">
        <f t="shared" ca="1" si="61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62"/>
        <v>0</v>
      </c>
      <c r="BI43" s="133">
        <f t="shared" ca="1" si="54"/>
        <v>0</v>
      </c>
      <c r="BJ43" s="132">
        <f t="shared" ca="1" si="63"/>
        <v>0</v>
      </c>
      <c r="BK43" s="110">
        <f t="shared" ca="1" si="42"/>
        <v>0</v>
      </c>
      <c r="BL43" s="110">
        <f t="shared" ca="1" si="43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119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4"/>
        <v>0</v>
      </c>
      <c r="BP43" s="195">
        <f t="shared" ca="1" si="45"/>
        <v>119</v>
      </c>
      <c r="BQ43" s="149">
        <f t="shared" ca="1" si="65"/>
        <v>0</v>
      </c>
      <c r="BR43" s="137">
        <f t="shared" ca="1" si="66"/>
        <v>0</v>
      </c>
      <c r="BS43" s="136">
        <f t="shared" ca="1" si="67"/>
        <v>0</v>
      </c>
      <c r="BT43" s="137">
        <f t="shared" ca="1" si="68"/>
        <v>0</v>
      </c>
      <c r="BU43" s="136">
        <f t="shared" ca="1" si="69"/>
        <v>0</v>
      </c>
      <c r="BV43" s="137">
        <f t="shared" ca="1" si="70"/>
        <v>0</v>
      </c>
      <c r="BW43" s="136">
        <f t="shared" ca="1" si="71"/>
        <v>0</v>
      </c>
      <c r="BX43" s="137">
        <f t="shared" ca="1" si="72"/>
        <v>94</v>
      </c>
      <c r="BY43" s="136">
        <f t="shared" ca="1" si="73"/>
        <v>0</v>
      </c>
      <c r="BZ43" s="137">
        <f t="shared" ca="1" si="74"/>
        <v>0</v>
      </c>
      <c r="CA43" s="136">
        <f t="shared" ca="1" si="75"/>
        <v>0</v>
      </c>
      <c r="CB43" s="137">
        <f t="shared" ca="1" si="76"/>
        <v>0</v>
      </c>
      <c r="CC43" s="136">
        <f t="shared" ca="1" si="77"/>
        <v>0</v>
      </c>
      <c r="CD43" s="137">
        <f t="shared" ca="1" si="78"/>
        <v>0</v>
      </c>
      <c r="CE43" s="136">
        <f t="shared" ca="1" si="79"/>
        <v>0</v>
      </c>
      <c r="CF43" s="137">
        <f t="shared" ca="1" si="80"/>
        <v>0</v>
      </c>
      <c r="CG43" s="136">
        <f t="shared" ca="1" si="81"/>
        <v>1</v>
      </c>
      <c r="CH43" s="137">
        <f t="shared" ca="1" si="82"/>
        <v>0</v>
      </c>
      <c r="CI43" s="136">
        <f t="shared" ca="1" si="83"/>
        <v>0</v>
      </c>
      <c r="CJ43" s="137">
        <f t="shared" ca="1" si="84"/>
        <v>0</v>
      </c>
      <c r="CK43" s="136">
        <f t="shared" ca="1" si="85"/>
        <v>0</v>
      </c>
      <c r="CL43" s="137">
        <f t="shared" ca="1" si="86"/>
        <v>0</v>
      </c>
      <c r="CM43" s="136">
        <f t="shared" ca="1" si="87"/>
        <v>0</v>
      </c>
      <c r="CN43" s="110">
        <f t="shared" ca="1" si="46"/>
        <v>0</v>
      </c>
      <c r="CO43" s="110">
        <f t="shared" ca="1" si="88"/>
        <v>665.5</v>
      </c>
      <c r="CP43" s="110">
        <f t="shared" ca="1" si="89"/>
        <v>0</v>
      </c>
      <c r="CQ43" s="198">
        <f t="shared" ca="1" si="90"/>
        <v>0</v>
      </c>
      <c r="CR43" s="199">
        <f t="shared" ca="1" si="91"/>
        <v>665.5</v>
      </c>
      <c r="CS43" s="215">
        <f t="shared" si="52"/>
        <v>30</v>
      </c>
      <c r="CT43" s="216">
        <f t="shared" si="47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0.49315068493150682</v>
      </c>
      <c r="CW43" s="216">
        <f t="shared" ca="1" si="48"/>
        <v>0</v>
      </c>
      <c r="CX43" s="219">
        <f t="shared" si="49"/>
        <v>0</v>
      </c>
      <c r="CY43" s="230">
        <f t="shared" ca="1" si="50"/>
        <v>0</v>
      </c>
      <c r="CZ43" s="227">
        <f>(PATRÓN!$A$5*(CS43-CT43))/(PATRÓN!$N$4-30)*AM43</f>
        <v>147.08955223880596</v>
      </c>
      <c r="DA43" s="211">
        <f t="shared" ca="1" si="92"/>
        <v>-28.089552238805965</v>
      </c>
      <c r="DB43" s="211">
        <f t="shared" ca="1" si="51"/>
        <v>887.44029850746267</v>
      </c>
      <c r="DC43" s="212">
        <f t="shared" ca="1" si="93"/>
        <v>-221.94029850746267</v>
      </c>
    </row>
    <row r="44" spans="1:107" ht="33.75" hidden="1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199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 t="str">
        <f t="shared" ca="1" si="64"/>
        <v/>
      </c>
      <c r="V44" s="148" t="str">
        <f t="shared" ca="1" si="64"/>
        <v/>
      </c>
      <c r="W44" s="148" t="str">
        <f t="shared" ca="1" si="56"/>
        <v/>
      </c>
      <c r="X44" s="148" t="str">
        <f t="shared" ca="1" si="56"/>
        <v/>
      </c>
      <c r="Y44" s="148" t="str">
        <f t="shared" ca="1" si="56"/>
        <v/>
      </c>
      <c r="Z44" s="148" t="str">
        <f t="shared" ca="1" si="56"/>
        <v/>
      </c>
      <c r="AA44" s="148" t="str">
        <f t="shared" ca="1" si="56"/>
        <v/>
      </c>
      <c r="AB44" s="148" t="str">
        <f t="shared" ca="1" si="56"/>
        <v/>
      </c>
      <c r="AC44" s="148" t="str">
        <f t="shared" ca="1" si="56"/>
        <v/>
      </c>
      <c r="AD44" s="148" t="str">
        <f t="shared" ca="1" si="56"/>
        <v/>
      </c>
      <c r="AE44" s="148" t="str">
        <f t="shared" ca="1" si="56"/>
        <v/>
      </c>
      <c r="AF44" s="148" t="str">
        <f t="shared" ref="W44:AJ60" ca="1" si="94">IF($B44&lt;&gt;0,INDIRECT(ADDRESS($B44+6,10+AF$2,1,FALSE,"PATRÓN"),FALSE),"")</f>
        <v/>
      </c>
      <c r="AG44" s="148" t="str">
        <f t="shared" ca="1" si="94"/>
        <v/>
      </c>
      <c r="AH44" s="148" t="str">
        <f t="shared" ca="1" si="94"/>
        <v/>
      </c>
      <c r="AI44" s="148" t="str">
        <f t="shared" ca="1" si="94"/>
        <v/>
      </c>
      <c r="AJ44" s="148" t="str">
        <f t="shared" ca="1" si="94"/>
        <v/>
      </c>
      <c r="AK44" s="148"/>
      <c r="AL44" s="130"/>
      <c r="AM44" s="111">
        <f>VLOOKUP($E44,Plantilla!D:F,3,FALSE)</f>
        <v>1</v>
      </c>
      <c r="AN44" s="140">
        <f t="shared" ca="1" si="60"/>
        <v>0</v>
      </c>
      <c r="AO44" s="133">
        <f t="shared" ca="1" si="60"/>
        <v>0</v>
      </c>
      <c r="AP44" s="132">
        <f t="shared" ca="1" si="60"/>
        <v>0</v>
      </c>
      <c r="AQ44" s="133">
        <f t="shared" ca="1" si="60"/>
        <v>0</v>
      </c>
      <c r="AR44" s="132">
        <f t="shared" ca="1" si="60"/>
        <v>0</v>
      </c>
      <c r="AS44" s="133">
        <f t="shared" ca="1" si="60"/>
        <v>0</v>
      </c>
      <c r="AT44" s="132">
        <f t="shared" ca="1" si="60"/>
        <v>0</v>
      </c>
      <c r="AU44" s="133">
        <f t="shared" ca="1" si="60"/>
        <v>0</v>
      </c>
      <c r="AV44" s="132">
        <f t="shared" ca="1" si="60"/>
        <v>0</v>
      </c>
      <c r="AW44" s="133">
        <f t="shared" ca="1" si="60"/>
        <v>0</v>
      </c>
      <c r="AX44" s="132">
        <f t="shared" ca="1" si="60"/>
        <v>0</v>
      </c>
      <c r="AY44" s="133">
        <f t="shared" ca="1" si="60"/>
        <v>0</v>
      </c>
      <c r="AZ44" s="132">
        <f t="shared" ca="1" si="60"/>
        <v>0</v>
      </c>
      <c r="BA44" s="133">
        <f t="shared" ca="1" si="60"/>
        <v>0</v>
      </c>
      <c r="BB44" s="132">
        <f t="shared" ca="1" si="60"/>
        <v>0</v>
      </c>
      <c r="BC44" s="133">
        <f t="shared" ca="1" si="60"/>
        <v>0</v>
      </c>
      <c r="BD44" s="132">
        <f t="shared" ca="1" si="61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62"/>
        <v>0</v>
      </c>
      <c r="BI44" s="133">
        <f t="shared" ca="1" si="54"/>
        <v>0</v>
      </c>
      <c r="BJ44" s="132">
        <f t="shared" ca="1" si="63"/>
        <v>0</v>
      </c>
      <c r="BK44" s="110">
        <f t="shared" ca="1" si="42"/>
        <v>0</v>
      </c>
      <c r="BL44" s="110">
        <f t="shared" ca="1" si="43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4"/>
        <v>0</v>
      </c>
      <c r="BP44" s="195">
        <f t="shared" ca="1" si="45"/>
        <v>0</v>
      </c>
      <c r="BQ44" s="149">
        <f t="shared" ca="1" si="65"/>
        <v>8</v>
      </c>
      <c r="BR44" s="137">
        <f t="shared" ca="1" si="66"/>
        <v>5</v>
      </c>
      <c r="BS44" s="136">
        <f t="shared" ca="1" si="67"/>
        <v>16</v>
      </c>
      <c r="BT44" s="137">
        <f t="shared" ca="1" si="68"/>
        <v>0</v>
      </c>
      <c r="BU44" s="136">
        <f t="shared" ca="1" si="69"/>
        <v>0</v>
      </c>
      <c r="BV44" s="137">
        <f t="shared" ca="1" si="70"/>
        <v>0</v>
      </c>
      <c r="BW44" s="136">
        <f t="shared" ca="1" si="71"/>
        <v>0</v>
      </c>
      <c r="BX44" s="137">
        <f t="shared" ca="1" si="72"/>
        <v>0</v>
      </c>
      <c r="BY44" s="136">
        <f t="shared" ca="1" si="73"/>
        <v>38</v>
      </c>
      <c r="BZ44" s="137">
        <f t="shared" ca="1" si="74"/>
        <v>0</v>
      </c>
      <c r="CA44" s="136">
        <f t="shared" ca="1" si="75"/>
        <v>0</v>
      </c>
      <c r="CB44" s="137">
        <f t="shared" ca="1" si="76"/>
        <v>0</v>
      </c>
      <c r="CC44" s="136">
        <f t="shared" ca="1" si="77"/>
        <v>0</v>
      </c>
      <c r="CD44" s="137">
        <f t="shared" ca="1" si="78"/>
        <v>0</v>
      </c>
      <c r="CE44" s="136">
        <f t="shared" ca="1" si="79"/>
        <v>0</v>
      </c>
      <c r="CF44" s="137">
        <f t="shared" ca="1" si="80"/>
        <v>0</v>
      </c>
      <c r="CG44" s="136">
        <f t="shared" ca="1" si="81"/>
        <v>0</v>
      </c>
      <c r="CH44" s="137">
        <f t="shared" ca="1" si="82"/>
        <v>0</v>
      </c>
      <c r="CI44" s="136">
        <f t="shared" ca="1" si="83"/>
        <v>0</v>
      </c>
      <c r="CJ44" s="137">
        <f t="shared" ca="1" si="84"/>
        <v>0</v>
      </c>
      <c r="CK44" s="136">
        <f t="shared" ca="1" si="85"/>
        <v>0</v>
      </c>
      <c r="CL44" s="137">
        <f t="shared" ca="1" si="86"/>
        <v>0</v>
      </c>
      <c r="CM44" s="136">
        <f t="shared" ca="1" si="87"/>
        <v>0</v>
      </c>
      <c r="CN44" s="110">
        <f t="shared" ca="1" si="46"/>
        <v>16</v>
      </c>
      <c r="CO44" s="110">
        <f t="shared" ca="1" si="88"/>
        <v>357</v>
      </c>
      <c r="CP44" s="110">
        <f t="shared" ca="1" si="89"/>
        <v>160</v>
      </c>
      <c r="CQ44" s="198">
        <f t="shared" ca="1" si="90"/>
        <v>203.20000000000002</v>
      </c>
      <c r="CR44" s="199">
        <f t="shared" ca="1" si="91"/>
        <v>560.19999999999993</v>
      </c>
      <c r="CS44" s="215">
        <f t="shared" ca="1" si="52"/>
        <v>0</v>
      </c>
      <c r="CT44" s="216">
        <f t="shared" ca="1" si="47"/>
        <v>0</v>
      </c>
      <c r="CU44" s="217">
        <f ca="1">INDEX(INDIRECT(CU$1),MATCH($E44,INDIRECT($BQ$2))) + (CS44*30)/[1]PATRÓN!$N$4 - CT44</f>
        <v>9.9452054794520546</v>
      </c>
      <c r="CV44" s="217">
        <f ca="1">(CS44*6)/PATRÓN!$N$4</f>
        <v>0</v>
      </c>
      <c r="CW44" s="216">
        <f t="shared" ca="1" si="48"/>
        <v>0</v>
      </c>
      <c r="CX44" s="219">
        <f t="shared" ca="1" si="49"/>
        <v>0</v>
      </c>
      <c r="CY44" s="230">
        <f t="shared" ca="1" si="50"/>
        <v>0</v>
      </c>
      <c r="CZ44" s="227">
        <f ca="1">(PATRÓN!$A$5*(CS44-CT44))/(PATRÓN!$N$4-30)*AM44</f>
        <v>0</v>
      </c>
      <c r="DA44" s="211">
        <f t="shared" ca="1" si="92"/>
        <v>0</v>
      </c>
      <c r="DB44" s="211">
        <f t="shared" ca="1" si="51"/>
        <v>593.26119402985069</v>
      </c>
      <c r="DC44" s="212">
        <f t="shared" ca="1" si="93"/>
        <v>-33.061194029850753</v>
      </c>
    </row>
    <row r="45" spans="1:107" ht="33.75" hidden="1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197</v>
      </c>
      <c r="G45" s="148" t="str">
        <f t="shared" ca="1" si="64"/>
        <v/>
      </c>
      <c r="H45" s="148" t="str">
        <f t="shared" ca="1" si="64"/>
        <v/>
      </c>
      <c r="I45" s="148" t="str">
        <f t="shared" ca="1" si="64"/>
        <v/>
      </c>
      <c r="J45" s="148" t="str">
        <f t="shared" ca="1" si="64"/>
        <v/>
      </c>
      <c r="K45" s="148" t="str">
        <f t="shared" ca="1" si="64"/>
        <v/>
      </c>
      <c r="L45" s="148" t="str">
        <f t="shared" ca="1" si="64"/>
        <v/>
      </c>
      <c r="M45" s="148" t="str">
        <f t="shared" ca="1" si="64"/>
        <v/>
      </c>
      <c r="N45" s="148" t="str">
        <f t="shared" ca="1" si="64"/>
        <v/>
      </c>
      <c r="O45" s="148" t="str">
        <f t="shared" ca="1" si="64"/>
        <v/>
      </c>
      <c r="P45" s="148" t="str">
        <f t="shared" ca="1" si="64"/>
        <v/>
      </c>
      <c r="Q45" s="148" t="str">
        <f t="shared" ca="1" si="64"/>
        <v/>
      </c>
      <c r="R45" s="148" t="str">
        <f t="shared" ca="1" si="64"/>
        <v/>
      </c>
      <c r="S45" s="148" t="str">
        <f t="shared" ca="1" si="64"/>
        <v/>
      </c>
      <c r="T45" s="148" t="str">
        <f t="shared" ca="1" si="64"/>
        <v/>
      </c>
      <c r="U45" s="148" t="str">
        <f t="shared" ca="1" si="64"/>
        <v/>
      </c>
      <c r="V45" s="148" t="str">
        <f t="shared" ca="1" si="64"/>
        <v/>
      </c>
      <c r="W45" s="148" t="str">
        <f t="shared" ca="1" si="94"/>
        <v/>
      </c>
      <c r="X45" s="148" t="str">
        <f t="shared" ca="1" si="94"/>
        <v/>
      </c>
      <c r="Y45" s="148" t="str">
        <f t="shared" ca="1" si="94"/>
        <v/>
      </c>
      <c r="Z45" s="148" t="str">
        <f t="shared" ca="1" si="94"/>
        <v/>
      </c>
      <c r="AA45" s="148" t="str">
        <f t="shared" ca="1" si="94"/>
        <v/>
      </c>
      <c r="AB45" s="148" t="str">
        <f t="shared" ca="1" si="94"/>
        <v/>
      </c>
      <c r="AC45" s="148" t="str">
        <f t="shared" ca="1" si="94"/>
        <v/>
      </c>
      <c r="AD45" s="148" t="str">
        <f t="shared" ca="1" si="94"/>
        <v/>
      </c>
      <c r="AE45" s="148" t="str">
        <f t="shared" ca="1" si="94"/>
        <v/>
      </c>
      <c r="AF45" s="148" t="str">
        <f t="shared" ca="1" si="94"/>
        <v/>
      </c>
      <c r="AG45" s="148" t="str">
        <f t="shared" ca="1" si="94"/>
        <v/>
      </c>
      <c r="AH45" s="148" t="str">
        <f t="shared" ca="1" si="94"/>
        <v/>
      </c>
      <c r="AI45" s="148" t="str">
        <f t="shared" ca="1" si="94"/>
        <v/>
      </c>
      <c r="AJ45" s="148" t="str">
        <f t="shared" ca="1" si="94"/>
        <v/>
      </c>
      <c r="AK45" s="148"/>
      <c r="AL45" s="130"/>
      <c r="AM45" s="111">
        <f>VLOOKUP($E45,Plantilla!D:F,3,FALSE)</f>
        <v>1</v>
      </c>
      <c r="AN45" s="140">
        <f t="shared" ca="1" si="60"/>
        <v>0</v>
      </c>
      <c r="AO45" s="133">
        <f t="shared" ca="1" si="60"/>
        <v>0</v>
      </c>
      <c r="AP45" s="132">
        <f t="shared" ca="1" si="60"/>
        <v>0</v>
      </c>
      <c r="AQ45" s="133">
        <f t="shared" ca="1" si="60"/>
        <v>0</v>
      </c>
      <c r="AR45" s="132">
        <f t="shared" ca="1" si="60"/>
        <v>0</v>
      </c>
      <c r="AS45" s="133">
        <f t="shared" ca="1" si="60"/>
        <v>0</v>
      </c>
      <c r="AT45" s="132">
        <f t="shared" ca="1" si="60"/>
        <v>0</v>
      </c>
      <c r="AU45" s="133">
        <f t="shared" ca="1" si="60"/>
        <v>0</v>
      </c>
      <c r="AV45" s="132">
        <f t="shared" ca="1" si="60"/>
        <v>0</v>
      </c>
      <c r="AW45" s="133">
        <f t="shared" ca="1" si="60"/>
        <v>0</v>
      </c>
      <c r="AX45" s="132">
        <f t="shared" ca="1" si="60"/>
        <v>0</v>
      </c>
      <c r="AY45" s="133">
        <f t="shared" ca="1" si="60"/>
        <v>0</v>
      </c>
      <c r="AZ45" s="132">
        <f t="shared" ca="1" si="60"/>
        <v>0</v>
      </c>
      <c r="BA45" s="133">
        <f t="shared" ca="1" si="60"/>
        <v>0</v>
      </c>
      <c r="BB45" s="132">
        <f t="shared" ca="1" si="60"/>
        <v>0</v>
      </c>
      <c r="BC45" s="133">
        <f t="shared" ca="1" si="60"/>
        <v>0</v>
      </c>
      <c r="BD45" s="132">
        <f t="shared" ca="1" si="61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62"/>
        <v>0</v>
      </c>
      <c r="BI45" s="133">
        <f t="shared" ca="1" si="54"/>
        <v>0</v>
      </c>
      <c r="BJ45" s="132">
        <f t="shared" ca="1" si="63"/>
        <v>0</v>
      </c>
      <c r="BK45" s="110">
        <f t="shared" ca="1" si="42"/>
        <v>0</v>
      </c>
      <c r="BL45" s="110">
        <f t="shared" ca="1" si="43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4"/>
        <v>0</v>
      </c>
      <c r="BP45" s="195">
        <f t="shared" ca="1" si="45"/>
        <v>0</v>
      </c>
      <c r="BQ45" s="149">
        <f t="shared" ca="1" si="65"/>
        <v>0</v>
      </c>
      <c r="BR45" s="137">
        <f t="shared" ca="1" si="66"/>
        <v>11</v>
      </c>
      <c r="BS45" s="136">
        <f t="shared" ca="1" si="67"/>
        <v>9</v>
      </c>
      <c r="BT45" s="137">
        <f t="shared" ca="1" si="68"/>
        <v>0</v>
      </c>
      <c r="BU45" s="136">
        <f t="shared" ca="1" si="69"/>
        <v>0</v>
      </c>
      <c r="BV45" s="137">
        <f t="shared" ca="1" si="70"/>
        <v>0</v>
      </c>
      <c r="BW45" s="136">
        <f t="shared" ca="1" si="71"/>
        <v>0</v>
      </c>
      <c r="BX45" s="137">
        <f t="shared" ca="1" si="72"/>
        <v>6</v>
      </c>
      <c r="BY45" s="136">
        <f t="shared" ca="1" si="73"/>
        <v>3</v>
      </c>
      <c r="BZ45" s="137">
        <f t="shared" ca="1" si="74"/>
        <v>0</v>
      </c>
      <c r="CA45" s="136">
        <f t="shared" ca="1" si="75"/>
        <v>0</v>
      </c>
      <c r="CB45" s="137">
        <f t="shared" ca="1" si="76"/>
        <v>0</v>
      </c>
      <c r="CC45" s="136">
        <f t="shared" ca="1" si="77"/>
        <v>0</v>
      </c>
      <c r="CD45" s="137">
        <f t="shared" ca="1" si="78"/>
        <v>0</v>
      </c>
      <c r="CE45" s="136">
        <f t="shared" ca="1" si="79"/>
        <v>0</v>
      </c>
      <c r="CF45" s="137">
        <f t="shared" ca="1" si="80"/>
        <v>0</v>
      </c>
      <c r="CG45" s="136">
        <f t="shared" ca="1" si="81"/>
        <v>0</v>
      </c>
      <c r="CH45" s="137">
        <f t="shared" ca="1" si="82"/>
        <v>0</v>
      </c>
      <c r="CI45" s="136">
        <f t="shared" ca="1" si="83"/>
        <v>0</v>
      </c>
      <c r="CJ45" s="137">
        <f t="shared" ca="1" si="84"/>
        <v>0</v>
      </c>
      <c r="CK45" s="136">
        <f t="shared" ca="1" si="85"/>
        <v>0</v>
      </c>
      <c r="CL45" s="137">
        <f t="shared" ca="1" si="86"/>
        <v>0</v>
      </c>
      <c r="CM45" s="136">
        <f t="shared" ca="1" si="87"/>
        <v>0</v>
      </c>
      <c r="CN45" s="110">
        <f t="shared" ca="1" si="46"/>
        <v>9</v>
      </c>
      <c r="CO45" s="110">
        <f t="shared" ca="1" si="88"/>
        <v>140</v>
      </c>
      <c r="CP45" s="110">
        <f t="shared" ca="1" si="89"/>
        <v>90</v>
      </c>
      <c r="CQ45" s="198">
        <f t="shared" ca="1" si="90"/>
        <v>114.30000000000001</v>
      </c>
      <c r="CR45" s="199">
        <f t="shared" ca="1" si="91"/>
        <v>254.29999999999998</v>
      </c>
      <c r="CS45" s="215">
        <f t="shared" ca="1" si="52"/>
        <v>0</v>
      </c>
      <c r="CT45" s="216">
        <f t="shared" ca="1" si="47"/>
        <v>0</v>
      </c>
      <c r="CU45" s="217">
        <f ca="1">INDEX(INDIRECT(CU$1),MATCH($E45,INDIRECT($BQ$2))) + (CS45*30)/[1]PATRÓN!$N$4 - CT45</f>
        <v>9.8630136986301373</v>
      </c>
      <c r="CV45" s="217">
        <f ca="1">(CS45*6)/PATRÓN!$N$4</f>
        <v>0</v>
      </c>
      <c r="CW45" s="216">
        <f t="shared" ca="1" si="48"/>
        <v>0</v>
      </c>
      <c r="CX45" s="219">
        <f t="shared" ca="1" si="49"/>
        <v>0</v>
      </c>
      <c r="CY45" s="230">
        <f t="shared" ca="1" si="50"/>
        <v>0</v>
      </c>
      <c r="CZ45" s="227">
        <f ca="1">(PATRÓN!$A$5*(CS45-CT45))/(PATRÓN!$N$4-30)*AM45</f>
        <v>0</v>
      </c>
      <c r="DA45" s="211">
        <f t="shared" ca="1" si="92"/>
        <v>0</v>
      </c>
      <c r="DB45" s="211">
        <f t="shared" ca="1" si="51"/>
        <v>588.35820895522386</v>
      </c>
      <c r="DC45" s="212">
        <f t="shared" ca="1" si="93"/>
        <v>-334.0582089552239</v>
      </c>
    </row>
    <row r="46" spans="1:107" ht="33.75" hidden="1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198</v>
      </c>
      <c r="G46" s="148" t="str">
        <f t="shared" ca="1" si="64"/>
        <v/>
      </c>
      <c r="H46" s="148" t="str">
        <f t="shared" ca="1" si="64"/>
        <v/>
      </c>
      <c r="I46" s="148" t="str">
        <f t="shared" ca="1" si="64"/>
        <v/>
      </c>
      <c r="J46" s="148" t="str">
        <f t="shared" ca="1" si="64"/>
        <v/>
      </c>
      <c r="K46" s="148" t="str">
        <f t="shared" ca="1" si="64"/>
        <v/>
      </c>
      <c r="L46" s="148" t="str">
        <f t="shared" ca="1" si="64"/>
        <v/>
      </c>
      <c r="M46" s="148" t="str">
        <f t="shared" ca="1" si="64"/>
        <v/>
      </c>
      <c r="N46" s="148" t="str">
        <f t="shared" ca="1" si="64"/>
        <v/>
      </c>
      <c r="O46" s="148" t="str">
        <f t="shared" ca="1" si="64"/>
        <v/>
      </c>
      <c r="P46" s="148" t="str">
        <f t="shared" ca="1" si="64"/>
        <v/>
      </c>
      <c r="Q46" s="148" t="str">
        <f t="shared" ca="1" si="64"/>
        <v/>
      </c>
      <c r="R46" s="148" t="str">
        <f t="shared" ca="1" si="64"/>
        <v/>
      </c>
      <c r="S46" s="148" t="str">
        <f t="shared" ca="1" si="64"/>
        <v/>
      </c>
      <c r="T46" s="148" t="str">
        <f t="shared" ca="1" si="64"/>
        <v/>
      </c>
      <c r="U46" s="148" t="str">
        <f t="shared" ca="1" si="64"/>
        <v/>
      </c>
      <c r="V46" s="148" t="str">
        <f t="shared" ca="1" si="64"/>
        <v/>
      </c>
      <c r="W46" s="148" t="str">
        <f t="shared" ca="1" si="94"/>
        <v/>
      </c>
      <c r="X46" s="148" t="str">
        <f t="shared" ca="1" si="94"/>
        <v/>
      </c>
      <c r="Y46" s="148" t="str">
        <f t="shared" ca="1" si="94"/>
        <v/>
      </c>
      <c r="Z46" s="148" t="str">
        <f t="shared" ca="1" si="94"/>
        <v/>
      </c>
      <c r="AA46" s="148" t="str">
        <f t="shared" ca="1" si="94"/>
        <v/>
      </c>
      <c r="AB46" s="148" t="str">
        <f t="shared" ca="1" si="94"/>
        <v/>
      </c>
      <c r="AC46" s="148" t="str">
        <f t="shared" ca="1" si="94"/>
        <v/>
      </c>
      <c r="AD46" s="148" t="str">
        <f t="shared" ca="1" si="94"/>
        <v/>
      </c>
      <c r="AE46" s="148" t="str">
        <f t="shared" ca="1" si="94"/>
        <v/>
      </c>
      <c r="AF46" s="148" t="str">
        <f t="shared" ca="1" si="94"/>
        <v/>
      </c>
      <c r="AG46" s="148" t="str">
        <f t="shared" ca="1" si="94"/>
        <v/>
      </c>
      <c r="AH46" s="148" t="str">
        <f t="shared" ca="1" si="94"/>
        <v/>
      </c>
      <c r="AI46" s="148" t="str">
        <f t="shared" ca="1" si="94"/>
        <v/>
      </c>
      <c r="AJ46" s="148" t="str">
        <f t="shared" ca="1" si="94"/>
        <v/>
      </c>
      <c r="AK46" s="148"/>
      <c r="AL46" s="130"/>
      <c r="AM46" s="111">
        <f>VLOOKUP($E46,Plantilla!D:F,3,FALSE)</f>
        <v>1</v>
      </c>
      <c r="AN46" s="140">
        <f t="shared" ca="1" si="60"/>
        <v>0</v>
      </c>
      <c r="AO46" s="133">
        <f t="shared" ca="1" si="60"/>
        <v>0</v>
      </c>
      <c r="AP46" s="132">
        <f t="shared" ca="1" si="60"/>
        <v>0</v>
      </c>
      <c r="AQ46" s="133">
        <f t="shared" ca="1" si="60"/>
        <v>0</v>
      </c>
      <c r="AR46" s="132">
        <f t="shared" ca="1" si="60"/>
        <v>0</v>
      </c>
      <c r="AS46" s="133">
        <f t="shared" ca="1" si="60"/>
        <v>0</v>
      </c>
      <c r="AT46" s="132">
        <f t="shared" ca="1" si="60"/>
        <v>0</v>
      </c>
      <c r="AU46" s="133">
        <f t="shared" ca="1" si="60"/>
        <v>0</v>
      </c>
      <c r="AV46" s="132">
        <f t="shared" ca="1" si="60"/>
        <v>0</v>
      </c>
      <c r="AW46" s="133">
        <f t="shared" ca="1" si="60"/>
        <v>0</v>
      </c>
      <c r="AX46" s="132">
        <f t="shared" ca="1" si="60"/>
        <v>0</v>
      </c>
      <c r="AY46" s="133">
        <f t="shared" ca="1" si="60"/>
        <v>0</v>
      </c>
      <c r="AZ46" s="132">
        <f t="shared" ca="1" si="60"/>
        <v>0</v>
      </c>
      <c r="BA46" s="133">
        <f t="shared" ca="1" si="60"/>
        <v>0</v>
      </c>
      <c r="BB46" s="132">
        <f t="shared" ca="1" si="60"/>
        <v>0</v>
      </c>
      <c r="BC46" s="133">
        <f t="shared" ca="1" si="60"/>
        <v>0</v>
      </c>
      <c r="BD46" s="132">
        <f t="shared" ca="1" si="61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62"/>
        <v>0</v>
      </c>
      <c r="BI46" s="133">
        <f t="shared" ca="1" si="54"/>
        <v>0</v>
      </c>
      <c r="BJ46" s="132">
        <f t="shared" ca="1" si="63"/>
        <v>0</v>
      </c>
      <c r="BK46" s="110">
        <f t="shared" ca="1" si="42"/>
        <v>0</v>
      </c>
      <c r="BL46" s="110">
        <f t="shared" ca="1" si="43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4"/>
        <v>0</v>
      </c>
      <c r="BP46" s="195">
        <f t="shared" ca="1" si="45"/>
        <v>0</v>
      </c>
      <c r="BQ46" s="149">
        <f t="shared" ca="1" si="65"/>
        <v>8</v>
      </c>
      <c r="BR46" s="137">
        <f t="shared" ca="1" si="66"/>
        <v>22</v>
      </c>
      <c r="BS46" s="136">
        <f t="shared" ca="1" si="67"/>
        <v>15</v>
      </c>
      <c r="BT46" s="137">
        <f t="shared" ca="1" si="68"/>
        <v>0</v>
      </c>
      <c r="BU46" s="136">
        <f t="shared" ca="1" si="69"/>
        <v>0</v>
      </c>
      <c r="BV46" s="137">
        <f t="shared" ca="1" si="70"/>
        <v>0</v>
      </c>
      <c r="BW46" s="136">
        <f t="shared" ca="1" si="71"/>
        <v>0</v>
      </c>
      <c r="BX46" s="137">
        <f t="shared" ca="1" si="72"/>
        <v>1</v>
      </c>
      <c r="BY46" s="136">
        <f t="shared" ca="1" si="73"/>
        <v>4</v>
      </c>
      <c r="BZ46" s="137">
        <f t="shared" ca="1" si="74"/>
        <v>0</v>
      </c>
      <c r="CA46" s="136">
        <f t="shared" ca="1" si="75"/>
        <v>0</v>
      </c>
      <c r="CB46" s="137">
        <f t="shared" ca="1" si="76"/>
        <v>0</v>
      </c>
      <c r="CC46" s="136">
        <f t="shared" ca="1" si="77"/>
        <v>0</v>
      </c>
      <c r="CD46" s="137">
        <f t="shared" ca="1" si="78"/>
        <v>0</v>
      </c>
      <c r="CE46" s="136">
        <f t="shared" ca="1" si="79"/>
        <v>0</v>
      </c>
      <c r="CF46" s="137">
        <f t="shared" ca="1" si="80"/>
        <v>0</v>
      </c>
      <c r="CG46" s="136">
        <f t="shared" ca="1" si="81"/>
        <v>0</v>
      </c>
      <c r="CH46" s="137">
        <f t="shared" ca="1" si="82"/>
        <v>0</v>
      </c>
      <c r="CI46" s="136">
        <f t="shared" ca="1" si="83"/>
        <v>0</v>
      </c>
      <c r="CJ46" s="137">
        <f t="shared" ca="1" si="84"/>
        <v>0</v>
      </c>
      <c r="CK46" s="136">
        <f t="shared" ca="1" si="85"/>
        <v>0</v>
      </c>
      <c r="CL46" s="137">
        <f t="shared" ca="1" si="86"/>
        <v>0</v>
      </c>
      <c r="CM46" s="136">
        <f t="shared" ca="1" si="87"/>
        <v>0</v>
      </c>
      <c r="CN46" s="110">
        <f t="shared" ca="1" si="46"/>
        <v>15</v>
      </c>
      <c r="CO46" s="110">
        <f t="shared" ca="1" si="88"/>
        <v>245</v>
      </c>
      <c r="CP46" s="110">
        <f t="shared" ca="1" si="89"/>
        <v>150</v>
      </c>
      <c r="CQ46" s="198">
        <f t="shared" ca="1" si="90"/>
        <v>190.5</v>
      </c>
      <c r="CR46" s="199">
        <f t="shared" ca="1" si="91"/>
        <v>435.5</v>
      </c>
      <c r="CS46" s="215">
        <f t="shared" ca="1" si="52"/>
        <v>0</v>
      </c>
      <c r="CT46" s="216">
        <f t="shared" ca="1" si="47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8"/>
        <v>0</v>
      </c>
      <c r="CX46" s="219">
        <f t="shared" ca="1" si="49"/>
        <v>0</v>
      </c>
      <c r="CY46" s="230">
        <f t="shared" ca="1" si="50"/>
        <v>0</v>
      </c>
      <c r="CZ46" s="227">
        <f ca="1">(PATRÓN!$A$5*(CS46-CT46))/(PATRÓN!$N$4-30)*AM46</f>
        <v>0</v>
      </c>
      <c r="DA46" s="211">
        <f t="shared" ca="1" si="92"/>
        <v>0</v>
      </c>
      <c r="DB46" s="211">
        <f t="shared" ca="1" si="51"/>
        <v>588.35820895522386</v>
      </c>
      <c r="DC46" s="212">
        <f t="shared" ca="1" si="93"/>
        <v>-152.85820895522386</v>
      </c>
    </row>
    <row r="47" spans="1:107" ht="33.75" hidden="1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tr">
        <f t="shared" ca="1" si="64"/>
        <v/>
      </c>
      <c r="H47" s="148" t="str">
        <f t="shared" ca="1" si="64"/>
        <v/>
      </c>
      <c r="I47" s="148" t="str">
        <f t="shared" ca="1" si="64"/>
        <v/>
      </c>
      <c r="J47" s="148" t="str">
        <f t="shared" ca="1" si="64"/>
        <v/>
      </c>
      <c r="K47" s="148" t="str">
        <f t="shared" ca="1" si="64"/>
        <v/>
      </c>
      <c r="L47" s="148" t="str">
        <f t="shared" ca="1" si="64"/>
        <v/>
      </c>
      <c r="M47" s="148" t="str">
        <f t="shared" ca="1" si="64"/>
        <v/>
      </c>
      <c r="N47" s="148" t="str">
        <f t="shared" ca="1" si="64"/>
        <v/>
      </c>
      <c r="O47" s="148" t="str">
        <f t="shared" ca="1" si="64"/>
        <v/>
      </c>
      <c r="P47" s="148" t="str">
        <f t="shared" ca="1" si="64"/>
        <v/>
      </c>
      <c r="Q47" s="148" t="str">
        <f t="shared" ca="1" si="64"/>
        <v/>
      </c>
      <c r="R47" s="148" t="str">
        <f t="shared" ca="1" si="64"/>
        <v/>
      </c>
      <c r="S47" s="148" t="str">
        <f t="shared" ca="1" si="64"/>
        <v/>
      </c>
      <c r="T47" s="148" t="str">
        <f t="shared" ca="1" si="64"/>
        <v/>
      </c>
      <c r="U47" s="148" t="str">
        <f t="shared" ca="1" si="64"/>
        <v/>
      </c>
      <c r="V47" s="148" t="str">
        <f t="shared" ca="1" si="64"/>
        <v/>
      </c>
      <c r="W47" s="148" t="str">
        <f t="shared" ca="1" si="94"/>
        <v/>
      </c>
      <c r="X47" s="148" t="str">
        <f t="shared" ca="1" si="94"/>
        <v/>
      </c>
      <c r="Y47" s="148" t="str">
        <f t="shared" ca="1" si="94"/>
        <v/>
      </c>
      <c r="Z47" s="148" t="str">
        <f t="shared" ca="1" si="94"/>
        <v/>
      </c>
      <c r="AA47" s="148" t="str">
        <f t="shared" ca="1" si="94"/>
        <v/>
      </c>
      <c r="AB47" s="148" t="str">
        <f t="shared" ca="1" si="94"/>
        <v/>
      </c>
      <c r="AC47" s="148" t="str">
        <f t="shared" ca="1" si="94"/>
        <v/>
      </c>
      <c r="AD47" s="148" t="str">
        <f t="shared" ca="1" si="94"/>
        <v/>
      </c>
      <c r="AE47" s="148" t="str">
        <f t="shared" ca="1" si="94"/>
        <v/>
      </c>
      <c r="AF47" s="148" t="str">
        <f t="shared" ca="1" si="94"/>
        <v/>
      </c>
      <c r="AG47" s="148" t="str">
        <f t="shared" ca="1" si="94"/>
        <v/>
      </c>
      <c r="AH47" s="148" t="str">
        <f t="shared" ca="1" si="94"/>
        <v/>
      </c>
      <c r="AI47" s="148" t="str">
        <f t="shared" ca="1" si="94"/>
        <v/>
      </c>
      <c r="AJ47" s="148" t="str">
        <f t="shared" ca="1" si="94"/>
        <v/>
      </c>
      <c r="AK47" s="148"/>
      <c r="AL47" s="130"/>
      <c r="AM47" s="111">
        <f>VLOOKUP($E47,Plantilla!D:F,3,FALSE)</f>
        <v>1</v>
      </c>
      <c r="AN47" s="140">
        <f t="shared" ca="1" si="60"/>
        <v>0</v>
      </c>
      <c r="AO47" s="133">
        <f t="shared" ca="1" si="60"/>
        <v>0</v>
      </c>
      <c r="AP47" s="132">
        <f t="shared" ca="1" si="60"/>
        <v>0</v>
      </c>
      <c r="AQ47" s="133">
        <f t="shared" ca="1" si="60"/>
        <v>0</v>
      </c>
      <c r="AR47" s="132">
        <f t="shared" ca="1" si="60"/>
        <v>0</v>
      </c>
      <c r="AS47" s="133">
        <f t="shared" ca="1" si="60"/>
        <v>0</v>
      </c>
      <c r="AT47" s="132">
        <f t="shared" ca="1" si="60"/>
        <v>0</v>
      </c>
      <c r="AU47" s="133">
        <f t="shared" ca="1" si="60"/>
        <v>0</v>
      </c>
      <c r="AV47" s="132">
        <f t="shared" ca="1" si="60"/>
        <v>0</v>
      </c>
      <c r="AW47" s="133">
        <f t="shared" ca="1" si="60"/>
        <v>0</v>
      </c>
      <c r="AX47" s="132">
        <f t="shared" ca="1" si="60"/>
        <v>0</v>
      </c>
      <c r="AY47" s="133">
        <f t="shared" ca="1" si="60"/>
        <v>0</v>
      </c>
      <c r="AZ47" s="132">
        <f t="shared" ca="1" si="60"/>
        <v>0</v>
      </c>
      <c r="BA47" s="133">
        <f t="shared" ca="1" si="60"/>
        <v>0</v>
      </c>
      <c r="BB47" s="132">
        <f t="shared" ca="1" si="60"/>
        <v>0</v>
      </c>
      <c r="BC47" s="133">
        <f t="shared" ca="1" si="60"/>
        <v>0</v>
      </c>
      <c r="BD47" s="132">
        <f t="shared" ca="1" si="61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62"/>
        <v>0</v>
      </c>
      <c r="BI47" s="133">
        <f t="shared" ca="1" si="54"/>
        <v>0</v>
      </c>
      <c r="BJ47" s="132">
        <f t="shared" ca="1" si="63"/>
        <v>0</v>
      </c>
      <c r="BK47" s="110">
        <f t="shared" ca="1" si="42"/>
        <v>0</v>
      </c>
      <c r="BL47" s="110">
        <f t="shared" ca="1" si="43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4"/>
        <v>0</v>
      </c>
      <c r="BP47" s="195">
        <f t="shared" ca="1" si="45"/>
        <v>0</v>
      </c>
      <c r="BQ47" s="149">
        <f t="shared" ca="1" si="65"/>
        <v>0</v>
      </c>
      <c r="BR47" s="137">
        <f t="shared" ca="1" si="66"/>
        <v>39</v>
      </c>
      <c r="BS47" s="136">
        <f t="shared" ca="1" si="67"/>
        <v>17</v>
      </c>
      <c r="BT47" s="137">
        <f t="shared" ca="1" si="68"/>
        <v>0</v>
      </c>
      <c r="BU47" s="136">
        <f t="shared" ca="1" si="69"/>
        <v>0</v>
      </c>
      <c r="BV47" s="137">
        <f t="shared" ca="1" si="70"/>
        <v>0</v>
      </c>
      <c r="BW47" s="136">
        <f t="shared" ca="1" si="71"/>
        <v>0</v>
      </c>
      <c r="BX47" s="137">
        <f t="shared" ca="1" si="72"/>
        <v>0</v>
      </c>
      <c r="BY47" s="136">
        <f t="shared" ca="1" si="73"/>
        <v>4</v>
      </c>
      <c r="BZ47" s="137">
        <f t="shared" ca="1" si="74"/>
        <v>0</v>
      </c>
      <c r="CA47" s="136">
        <f t="shared" ca="1" si="75"/>
        <v>0</v>
      </c>
      <c r="CB47" s="137">
        <f t="shared" ca="1" si="76"/>
        <v>0</v>
      </c>
      <c r="CC47" s="136">
        <f t="shared" ca="1" si="77"/>
        <v>0</v>
      </c>
      <c r="CD47" s="137">
        <f t="shared" ca="1" si="78"/>
        <v>0</v>
      </c>
      <c r="CE47" s="136">
        <f t="shared" ca="1" si="79"/>
        <v>0</v>
      </c>
      <c r="CF47" s="137">
        <f t="shared" ca="1" si="80"/>
        <v>0</v>
      </c>
      <c r="CG47" s="136">
        <f t="shared" ca="1" si="81"/>
        <v>0</v>
      </c>
      <c r="CH47" s="137">
        <f t="shared" ca="1" si="82"/>
        <v>0</v>
      </c>
      <c r="CI47" s="136">
        <f t="shared" ca="1" si="83"/>
        <v>0</v>
      </c>
      <c r="CJ47" s="137">
        <f t="shared" ca="1" si="84"/>
        <v>0</v>
      </c>
      <c r="CK47" s="136">
        <f t="shared" ca="1" si="85"/>
        <v>0</v>
      </c>
      <c r="CL47" s="137">
        <f t="shared" ca="1" si="86"/>
        <v>0</v>
      </c>
      <c r="CM47" s="136">
        <f t="shared" ca="1" si="87"/>
        <v>0</v>
      </c>
      <c r="CN47" s="110">
        <f t="shared" ca="1" si="46"/>
        <v>17</v>
      </c>
      <c r="CO47" s="110">
        <f t="shared" ca="1" si="88"/>
        <v>301</v>
      </c>
      <c r="CP47" s="110">
        <f t="shared" ca="1" si="89"/>
        <v>170</v>
      </c>
      <c r="CQ47" s="198">
        <f t="shared" ca="1" si="90"/>
        <v>215.9</v>
      </c>
      <c r="CR47" s="199">
        <f t="shared" ca="1" si="91"/>
        <v>516.90000000000009</v>
      </c>
      <c r="CS47" s="215">
        <f t="shared" ca="1" si="52"/>
        <v>0</v>
      </c>
      <c r="CT47" s="216">
        <f t="shared" ca="1" si="47"/>
        <v>0</v>
      </c>
      <c r="CU47" s="217">
        <f ca="1">INDEX(INDIRECT(CU$1),MATCH($E47,INDIRECT($BQ$2))) + (CS47*30)/[1]PATRÓN!$N$4 - CT47</f>
        <v>7.8630136986301364</v>
      </c>
      <c r="CV47" s="217">
        <f ca="1">(CS47*6)/PATRÓN!$N$4</f>
        <v>0</v>
      </c>
      <c r="CW47" s="216">
        <f t="shared" ca="1" si="48"/>
        <v>0</v>
      </c>
      <c r="CX47" s="219">
        <f t="shared" ca="1" si="49"/>
        <v>0</v>
      </c>
      <c r="CY47" s="230">
        <f t="shared" ca="1" si="50"/>
        <v>0</v>
      </c>
      <c r="CZ47" s="227">
        <f ca="1">(PATRÓN!$A$5*(CS47-CT47))/(PATRÓN!$N$4-30)*AM47</f>
        <v>0</v>
      </c>
      <c r="DA47" s="211">
        <f t="shared" ca="1" si="92"/>
        <v>0</v>
      </c>
      <c r="DB47" s="211">
        <f t="shared" ca="1" si="51"/>
        <v>578.55223880597009</v>
      </c>
      <c r="DC47" s="212">
        <f t="shared" ca="1" si="93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31</v>
      </c>
      <c r="H48" s="148" t="s">
        <v>32</v>
      </c>
      <c r="I48" s="148" t="s">
        <v>140</v>
      </c>
      <c r="J48" s="148" t="s">
        <v>8</v>
      </c>
      <c r="K48" s="148" t="s">
        <v>8</v>
      </c>
      <c r="L48" s="148" t="s">
        <v>8</v>
      </c>
      <c r="M48" s="148" t="s">
        <v>32</v>
      </c>
      <c r="N48" s="148" t="s">
        <v>140</v>
      </c>
      <c r="O48" s="148" t="s">
        <v>4</v>
      </c>
      <c r="P48" s="148" t="s">
        <v>4</v>
      </c>
      <c r="Q48" s="148" t="s">
        <v>31</v>
      </c>
      <c r="R48" s="148" t="s">
        <v>4</v>
      </c>
      <c r="S48" s="148" t="s">
        <v>4</v>
      </c>
      <c r="T48" s="148" t="s">
        <v>31</v>
      </c>
      <c r="U48" s="148" t="str">
        <f t="shared" ca="1" si="64"/>
        <v/>
      </c>
      <c r="V48" s="148" t="str">
        <f t="shared" ca="1" si="64"/>
        <v/>
      </c>
      <c r="W48" s="148" t="str">
        <f t="shared" ca="1" si="94"/>
        <v/>
      </c>
      <c r="X48" s="148" t="str">
        <f t="shared" ca="1" si="94"/>
        <v/>
      </c>
      <c r="Y48" s="148" t="str">
        <f t="shared" ca="1" si="94"/>
        <v/>
      </c>
      <c r="Z48" s="148" t="str">
        <f t="shared" ca="1" si="94"/>
        <v/>
      </c>
      <c r="AA48" s="148" t="str">
        <f t="shared" ca="1" si="94"/>
        <v/>
      </c>
      <c r="AB48" s="148" t="str">
        <f t="shared" ca="1" si="94"/>
        <v/>
      </c>
      <c r="AC48" s="148" t="str">
        <f t="shared" ca="1" si="94"/>
        <v/>
      </c>
      <c r="AD48" s="148" t="str">
        <f t="shared" ca="1" si="94"/>
        <v/>
      </c>
      <c r="AE48" s="148" t="str">
        <f t="shared" ca="1" si="94"/>
        <v/>
      </c>
      <c r="AF48" s="148" t="str">
        <f t="shared" ca="1" si="94"/>
        <v/>
      </c>
      <c r="AG48" s="148" t="str">
        <f t="shared" ca="1" si="94"/>
        <v/>
      </c>
      <c r="AH48" s="148" t="str">
        <f t="shared" ca="1" si="94"/>
        <v/>
      </c>
      <c r="AI48" s="148" t="str">
        <f t="shared" ca="1" si="94"/>
        <v/>
      </c>
      <c r="AJ48" s="148" t="str">
        <f t="shared" ca="1" si="94"/>
        <v/>
      </c>
      <c r="AK48" s="148"/>
      <c r="AL48" s="130"/>
      <c r="AM48" s="111">
        <f>VLOOKUP($E48,Plantilla!D:F,3,FALSE)</f>
        <v>1</v>
      </c>
      <c r="AN48" s="140">
        <f t="shared" ca="1" si="60"/>
        <v>0</v>
      </c>
      <c r="AO48" s="133">
        <f t="shared" ca="1" si="60"/>
        <v>3</v>
      </c>
      <c r="AP48" s="132">
        <f t="shared" ca="1" si="60"/>
        <v>2</v>
      </c>
      <c r="AQ48" s="133">
        <f t="shared" ca="1" si="60"/>
        <v>0</v>
      </c>
      <c r="AR48" s="132">
        <f t="shared" ca="1" si="60"/>
        <v>0</v>
      </c>
      <c r="AS48" s="133">
        <f t="shared" ca="1" si="60"/>
        <v>0</v>
      </c>
      <c r="AT48" s="132">
        <f t="shared" ca="1" si="60"/>
        <v>0</v>
      </c>
      <c r="AU48" s="133">
        <f t="shared" ca="1" si="60"/>
        <v>0</v>
      </c>
      <c r="AV48" s="132">
        <f t="shared" ca="1" si="60"/>
        <v>0</v>
      </c>
      <c r="AW48" s="133">
        <f t="shared" ca="1" si="60"/>
        <v>0</v>
      </c>
      <c r="AX48" s="132">
        <f t="shared" ca="1" si="60"/>
        <v>0</v>
      </c>
      <c r="AY48" s="133">
        <f t="shared" ca="1" si="60"/>
        <v>0</v>
      </c>
      <c r="AZ48" s="132">
        <f t="shared" ca="1" si="60"/>
        <v>0</v>
      </c>
      <c r="BA48" s="133">
        <f t="shared" ca="1" si="60"/>
        <v>0</v>
      </c>
      <c r="BB48" s="132">
        <f t="shared" ca="1" si="60"/>
        <v>0</v>
      </c>
      <c r="BC48" s="133">
        <f t="shared" ca="1" si="60"/>
        <v>0</v>
      </c>
      <c r="BD48" s="132">
        <f t="shared" ca="1" si="61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62"/>
        <v>0</v>
      </c>
      <c r="BI48" s="133">
        <f t="shared" ca="1" si="54"/>
        <v>0</v>
      </c>
      <c r="BJ48" s="132">
        <f t="shared" ca="1" si="63"/>
        <v>0</v>
      </c>
      <c r="BK48" s="110">
        <f t="shared" ca="1" si="42"/>
        <v>2</v>
      </c>
      <c r="BL48" s="110">
        <f t="shared" ca="1" si="43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21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20</v>
      </c>
      <c r="BO48" s="194">
        <f t="shared" ca="1" si="44"/>
        <v>25.4</v>
      </c>
      <c r="BP48" s="195">
        <f t="shared" ca="1" si="45"/>
        <v>46.4</v>
      </c>
      <c r="BQ48" s="149">
        <f t="shared" ca="1" si="65"/>
        <v>1</v>
      </c>
      <c r="BR48" s="137">
        <f t="shared" ca="1" si="66"/>
        <v>66</v>
      </c>
      <c r="BS48" s="136">
        <f t="shared" ca="1" si="67"/>
        <v>22</v>
      </c>
      <c r="BT48" s="137">
        <f t="shared" ca="1" si="68"/>
        <v>0</v>
      </c>
      <c r="BU48" s="136">
        <f t="shared" ca="1" si="69"/>
        <v>0</v>
      </c>
      <c r="BV48" s="137">
        <f t="shared" ca="1" si="70"/>
        <v>0</v>
      </c>
      <c r="BW48" s="136">
        <f t="shared" ca="1" si="71"/>
        <v>0</v>
      </c>
      <c r="BX48" s="137">
        <f t="shared" ca="1" si="72"/>
        <v>0</v>
      </c>
      <c r="BY48" s="136">
        <f t="shared" ca="1" si="73"/>
        <v>0</v>
      </c>
      <c r="BZ48" s="137">
        <f t="shared" ca="1" si="74"/>
        <v>0</v>
      </c>
      <c r="CA48" s="136">
        <f t="shared" ca="1" si="75"/>
        <v>0</v>
      </c>
      <c r="CB48" s="137">
        <f t="shared" ca="1" si="76"/>
        <v>0</v>
      </c>
      <c r="CC48" s="136">
        <f t="shared" ca="1" si="77"/>
        <v>0</v>
      </c>
      <c r="CD48" s="137">
        <f t="shared" ca="1" si="78"/>
        <v>0</v>
      </c>
      <c r="CE48" s="136">
        <f t="shared" ca="1" si="79"/>
        <v>0</v>
      </c>
      <c r="CF48" s="137">
        <f t="shared" ca="1" si="80"/>
        <v>0</v>
      </c>
      <c r="CG48" s="136">
        <f t="shared" ca="1" si="81"/>
        <v>0</v>
      </c>
      <c r="CH48" s="137">
        <f t="shared" ca="1" si="82"/>
        <v>0</v>
      </c>
      <c r="CI48" s="136">
        <f t="shared" ca="1" si="83"/>
        <v>0</v>
      </c>
      <c r="CJ48" s="137">
        <f t="shared" ca="1" si="84"/>
        <v>0</v>
      </c>
      <c r="CK48" s="136">
        <f t="shared" ca="1" si="85"/>
        <v>0</v>
      </c>
      <c r="CL48" s="137">
        <f t="shared" ca="1" si="86"/>
        <v>0</v>
      </c>
      <c r="CM48" s="136">
        <f t="shared" ca="1" si="87"/>
        <v>0</v>
      </c>
      <c r="CN48" s="110">
        <f t="shared" ca="1" si="46"/>
        <v>22</v>
      </c>
      <c r="CO48" s="110">
        <f t="shared" ca="1" si="88"/>
        <v>469</v>
      </c>
      <c r="CP48" s="110">
        <f t="shared" ca="1" si="89"/>
        <v>220</v>
      </c>
      <c r="CQ48" s="198">
        <f t="shared" ca="1" si="90"/>
        <v>279.39999999999998</v>
      </c>
      <c r="CR48" s="199">
        <f t="shared" ca="1" si="91"/>
        <v>748.4</v>
      </c>
      <c r="CS48" s="215">
        <f t="shared" ca="1" si="52"/>
        <v>14</v>
      </c>
      <c r="CT48" s="216">
        <f t="shared" ca="1" si="47"/>
        <v>3</v>
      </c>
      <c r="CU48" s="217">
        <f ca="1">INDEX(INDIRECT(CU$1),MATCH($E48,INDIRECT($BQ$2))) + (CS48*30)/[1]PATRÓN!$N$4 - CT48</f>
        <v>4.5616438356164393</v>
      </c>
      <c r="CV48" s="217">
        <f ca="1">(CS48*6)/PATRÓN!$N$4</f>
        <v>0.23013698630136986</v>
      </c>
      <c r="CW48" s="216">
        <f t="shared" ca="1" si="48"/>
        <v>0</v>
      </c>
      <c r="CX48" s="219">
        <f t="shared" ca="1" si="49"/>
        <v>0</v>
      </c>
      <c r="CY48" s="230">
        <f t="shared" ca="1" si="50"/>
        <v>0</v>
      </c>
      <c r="CZ48" s="227">
        <f ca="1">(PATRÓN!$A$5*(CS48-CT48))/(PATRÓN!$N$4-30)*AM48</f>
        <v>53.932835820895519</v>
      </c>
      <c r="DA48" s="211">
        <f t="shared" ca="1" si="92"/>
        <v>-7.5328358208955208</v>
      </c>
      <c r="DB48" s="211">
        <f t="shared" ca="1" si="51"/>
        <v>764.86567164179098</v>
      </c>
      <c r="DC48" s="212">
        <f t="shared" ca="1" si="93"/>
        <v>-16.465671641791005</v>
      </c>
    </row>
    <row r="49" spans="1:137" ht="33.75" hidden="1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tr">
        <f t="shared" ca="1" si="64"/>
        <v/>
      </c>
      <c r="H49" s="148" t="str">
        <f t="shared" ca="1" si="64"/>
        <v/>
      </c>
      <c r="I49" s="148" t="str">
        <f t="shared" ca="1" si="64"/>
        <v/>
      </c>
      <c r="J49" s="148" t="str">
        <f t="shared" ca="1" si="64"/>
        <v/>
      </c>
      <c r="K49" s="148" t="str">
        <f t="shared" ca="1" si="64"/>
        <v/>
      </c>
      <c r="L49" s="148" t="str">
        <f t="shared" ca="1" si="64"/>
        <v/>
      </c>
      <c r="M49" s="148" t="str">
        <f t="shared" ca="1" si="64"/>
        <v/>
      </c>
      <c r="N49" s="148" t="str">
        <f t="shared" ca="1" si="64"/>
        <v/>
      </c>
      <c r="O49" s="148" t="str">
        <f t="shared" ca="1" si="64"/>
        <v/>
      </c>
      <c r="P49" s="148" t="str">
        <f t="shared" ca="1" si="64"/>
        <v/>
      </c>
      <c r="Q49" s="148" t="str">
        <f t="shared" ca="1" si="64"/>
        <v/>
      </c>
      <c r="R49" s="148" t="str">
        <f t="shared" ca="1" si="64"/>
        <v/>
      </c>
      <c r="S49" s="148" t="str">
        <f t="shared" ca="1" si="64"/>
        <v/>
      </c>
      <c r="T49" s="148" t="str">
        <f t="shared" ca="1" si="64"/>
        <v/>
      </c>
      <c r="U49" s="148" t="str">
        <f t="shared" ca="1" si="64"/>
        <v/>
      </c>
      <c r="V49" s="148" t="str">
        <f t="shared" ca="1" si="64"/>
        <v/>
      </c>
      <c r="W49" s="148" t="str">
        <f t="shared" ca="1" si="94"/>
        <v/>
      </c>
      <c r="X49" s="148" t="str">
        <f t="shared" ca="1" si="94"/>
        <v/>
      </c>
      <c r="Y49" s="148" t="str">
        <f t="shared" ca="1" si="94"/>
        <v/>
      </c>
      <c r="Z49" s="148" t="str">
        <f t="shared" ca="1" si="94"/>
        <v/>
      </c>
      <c r="AA49" s="148" t="str">
        <f t="shared" ca="1" si="94"/>
        <v/>
      </c>
      <c r="AB49" s="148" t="str">
        <f t="shared" ca="1" si="94"/>
        <v/>
      </c>
      <c r="AC49" s="148" t="str">
        <f t="shared" ca="1" si="94"/>
        <v/>
      </c>
      <c r="AD49" s="148" t="str">
        <f t="shared" ca="1" si="94"/>
        <v/>
      </c>
      <c r="AE49" s="148" t="str">
        <f t="shared" ca="1" si="94"/>
        <v/>
      </c>
      <c r="AF49" s="148" t="str">
        <f t="shared" ca="1" si="94"/>
        <v/>
      </c>
      <c r="AG49" s="148" t="str">
        <f t="shared" ca="1" si="94"/>
        <v/>
      </c>
      <c r="AH49" s="148" t="str">
        <f t="shared" ca="1" si="94"/>
        <v/>
      </c>
      <c r="AI49" s="148" t="str">
        <f t="shared" ca="1" si="94"/>
        <v/>
      </c>
      <c r="AJ49" s="148" t="str">
        <f t="shared" ca="1" si="94"/>
        <v/>
      </c>
      <c r="AK49" s="148"/>
      <c r="AL49" s="130"/>
      <c r="AM49" s="111">
        <f>VLOOKUP($E49,Plantilla!D:F,3,FALSE)</f>
        <v>1</v>
      </c>
      <c r="AN49" s="140">
        <f t="shared" ca="1" si="60"/>
        <v>0</v>
      </c>
      <c r="AO49" s="133">
        <f t="shared" ca="1" si="60"/>
        <v>0</v>
      </c>
      <c r="AP49" s="132">
        <f t="shared" ca="1" si="60"/>
        <v>0</v>
      </c>
      <c r="AQ49" s="133">
        <f t="shared" ca="1" si="60"/>
        <v>0</v>
      </c>
      <c r="AR49" s="132">
        <f t="shared" ca="1" si="60"/>
        <v>0</v>
      </c>
      <c r="AS49" s="133">
        <f t="shared" ca="1" si="60"/>
        <v>0</v>
      </c>
      <c r="AT49" s="132">
        <f t="shared" ca="1" si="60"/>
        <v>0</v>
      </c>
      <c r="AU49" s="133">
        <f t="shared" ca="1" si="60"/>
        <v>0</v>
      </c>
      <c r="AV49" s="132">
        <f t="shared" ca="1" si="60"/>
        <v>0</v>
      </c>
      <c r="AW49" s="133">
        <f t="shared" ca="1" si="60"/>
        <v>0</v>
      </c>
      <c r="AX49" s="132">
        <f t="shared" ca="1" si="60"/>
        <v>0</v>
      </c>
      <c r="AY49" s="133">
        <f t="shared" ca="1" si="60"/>
        <v>0</v>
      </c>
      <c r="AZ49" s="132">
        <f t="shared" ca="1" si="60"/>
        <v>0</v>
      </c>
      <c r="BA49" s="133">
        <f t="shared" ca="1" si="60"/>
        <v>0</v>
      </c>
      <c r="BB49" s="132">
        <f t="shared" ca="1" si="60"/>
        <v>0</v>
      </c>
      <c r="BC49" s="133">
        <f t="shared" ca="1" si="60"/>
        <v>0</v>
      </c>
      <c r="BD49" s="132">
        <f t="shared" ca="1" si="61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62"/>
        <v>0</v>
      </c>
      <c r="BI49" s="133">
        <f t="shared" ca="1" si="54"/>
        <v>0</v>
      </c>
      <c r="BJ49" s="132">
        <f t="shared" ca="1" si="63"/>
        <v>0</v>
      </c>
      <c r="BK49" s="110">
        <f t="shared" ca="1" si="42"/>
        <v>0</v>
      </c>
      <c r="BL49" s="110">
        <f t="shared" ca="1" si="43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4"/>
        <v>0</v>
      </c>
      <c r="BP49" s="195">
        <f t="shared" ca="1" si="45"/>
        <v>0</v>
      </c>
      <c r="BQ49" s="149">
        <f t="shared" ca="1" si="65"/>
        <v>5</v>
      </c>
      <c r="BR49" s="137">
        <f t="shared" ca="1" si="66"/>
        <v>24</v>
      </c>
      <c r="BS49" s="136">
        <f t="shared" ca="1" si="67"/>
        <v>14</v>
      </c>
      <c r="BT49" s="137">
        <f t="shared" ca="1" si="68"/>
        <v>0</v>
      </c>
      <c r="BU49" s="136">
        <f t="shared" ca="1" si="69"/>
        <v>0</v>
      </c>
      <c r="BV49" s="137">
        <f t="shared" ca="1" si="70"/>
        <v>0</v>
      </c>
      <c r="BW49" s="136">
        <f t="shared" ca="1" si="71"/>
        <v>0</v>
      </c>
      <c r="BX49" s="137">
        <f t="shared" ca="1" si="72"/>
        <v>0</v>
      </c>
      <c r="BY49" s="136">
        <f t="shared" ca="1" si="73"/>
        <v>0</v>
      </c>
      <c r="BZ49" s="137">
        <f t="shared" ca="1" si="74"/>
        <v>0</v>
      </c>
      <c r="CA49" s="136">
        <f t="shared" ca="1" si="75"/>
        <v>0</v>
      </c>
      <c r="CB49" s="137">
        <f t="shared" ca="1" si="76"/>
        <v>0</v>
      </c>
      <c r="CC49" s="136">
        <f t="shared" ca="1" si="77"/>
        <v>0</v>
      </c>
      <c r="CD49" s="137">
        <f t="shared" ca="1" si="78"/>
        <v>0</v>
      </c>
      <c r="CE49" s="136">
        <f t="shared" ca="1" si="79"/>
        <v>0</v>
      </c>
      <c r="CF49" s="137">
        <f t="shared" ca="1" si="80"/>
        <v>0</v>
      </c>
      <c r="CG49" s="136">
        <f t="shared" ca="1" si="81"/>
        <v>0</v>
      </c>
      <c r="CH49" s="137">
        <f t="shared" ca="1" si="82"/>
        <v>0</v>
      </c>
      <c r="CI49" s="136">
        <f t="shared" ca="1" si="83"/>
        <v>0</v>
      </c>
      <c r="CJ49" s="137">
        <f t="shared" ca="1" si="84"/>
        <v>0</v>
      </c>
      <c r="CK49" s="136">
        <f t="shared" ca="1" si="85"/>
        <v>0</v>
      </c>
      <c r="CL49" s="137">
        <f t="shared" ca="1" si="86"/>
        <v>0</v>
      </c>
      <c r="CM49" s="136">
        <f t="shared" ca="1" si="87"/>
        <v>0</v>
      </c>
      <c r="CN49" s="110">
        <f t="shared" ca="1" si="46"/>
        <v>14</v>
      </c>
      <c r="CO49" s="110">
        <f t="shared" ca="1" si="88"/>
        <v>203</v>
      </c>
      <c r="CP49" s="110">
        <f t="shared" ca="1" si="89"/>
        <v>140</v>
      </c>
      <c r="CQ49" s="198">
        <f t="shared" ca="1" si="90"/>
        <v>177.8</v>
      </c>
      <c r="CR49" s="199">
        <f t="shared" ca="1" si="91"/>
        <v>380.8</v>
      </c>
      <c r="CS49" s="215">
        <f t="shared" ca="1" si="52"/>
        <v>0</v>
      </c>
      <c r="CT49" s="216">
        <f t="shared" ca="1" si="47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8"/>
        <v>0</v>
      </c>
      <c r="CX49" s="219">
        <f t="shared" ca="1" si="49"/>
        <v>0</v>
      </c>
      <c r="CY49" s="230">
        <f t="shared" ca="1" si="50"/>
        <v>0</v>
      </c>
      <c r="CZ49" s="227">
        <f ca="1">(PATRÓN!$A$5*(CS49-CT49))/(PATRÓN!$N$4-30)*AM49</f>
        <v>0</v>
      </c>
      <c r="DA49" s="211">
        <f t="shared" ca="1" si="92"/>
        <v>0</v>
      </c>
      <c r="DB49" s="211">
        <f t="shared" ca="1" si="51"/>
        <v>406.94776119402985</v>
      </c>
      <c r="DC49" s="212">
        <f t="shared" ca="1" si="93"/>
        <v>-26.14776119402984</v>
      </c>
    </row>
    <row r="50" spans="1:137" ht="33.75" hidden="1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VLOOKUP(E50,Plantilla!D:E,2,FALSE)</f>
        <v>0</v>
      </c>
      <c r="G50" s="148" t="str">
        <f t="shared" ca="1" si="64"/>
        <v/>
      </c>
      <c r="H50" s="148" t="str">
        <f t="shared" ca="1" si="64"/>
        <v/>
      </c>
      <c r="I50" s="148" t="str">
        <f t="shared" ca="1" si="64"/>
        <v/>
      </c>
      <c r="J50" s="148" t="str">
        <f t="shared" ca="1" si="64"/>
        <v/>
      </c>
      <c r="K50" s="148" t="str">
        <f t="shared" ca="1" si="64"/>
        <v/>
      </c>
      <c r="L50" s="148" t="str">
        <f t="shared" ca="1" si="64"/>
        <v/>
      </c>
      <c r="M50" s="148" t="str">
        <f t="shared" ca="1" si="64"/>
        <v/>
      </c>
      <c r="N50" s="148" t="str">
        <f t="shared" ca="1" si="64"/>
        <v/>
      </c>
      <c r="O50" s="148" t="str">
        <f t="shared" ca="1" si="64"/>
        <v/>
      </c>
      <c r="P50" s="148" t="str">
        <f t="shared" ca="1" si="64"/>
        <v/>
      </c>
      <c r="Q50" s="148" t="str">
        <f t="shared" ca="1" si="64"/>
        <v/>
      </c>
      <c r="R50" s="148" t="str">
        <f t="shared" ca="1" si="64"/>
        <v/>
      </c>
      <c r="S50" s="148" t="str">
        <f t="shared" ca="1" si="64"/>
        <v/>
      </c>
      <c r="T50" s="148" t="str">
        <f t="shared" ca="1" si="64"/>
        <v/>
      </c>
      <c r="U50" s="148" t="str">
        <f t="shared" ca="1" si="64"/>
        <v/>
      </c>
      <c r="V50" s="148" t="str">
        <f t="shared" ca="1" si="64"/>
        <v/>
      </c>
      <c r="W50" s="148" t="str">
        <f t="shared" ca="1" si="94"/>
        <v/>
      </c>
      <c r="X50" s="148" t="str">
        <f t="shared" ca="1" si="94"/>
        <v/>
      </c>
      <c r="Y50" s="148" t="str">
        <f t="shared" ca="1" si="94"/>
        <v/>
      </c>
      <c r="Z50" s="148" t="str">
        <f t="shared" ca="1" si="94"/>
        <v/>
      </c>
      <c r="AA50" s="148" t="str">
        <f t="shared" ca="1" si="94"/>
        <v/>
      </c>
      <c r="AB50" s="148" t="str">
        <f t="shared" ca="1" si="94"/>
        <v/>
      </c>
      <c r="AC50" s="148" t="str">
        <f t="shared" ca="1" si="94"/>
        <v/>
      </c>
      <c r="AD50" s="148" t="str">
        <f t="shared" ca="1" si="94"/>
        <v/>
      </c>
      <c r="AE50" s="148" t="str">
        <f t="shared" ca="1" si="94"/>
        <v/>
      </c>
      <c r="AF50" s="148" t="str">
        <f t="shared" ca="1" si="94"/>
        <v/>
      </c>
      <c r="AG50" s="148" t="str">
        <f t="shared" ca="1" si="94"/>
        <v/>
      </c>
      <c r="AH50" s="148" t="str">
        <f t="shared" ca="1" si="94"/>
        <v/>
      </c>
      <c r="AI50" s="148" t="str">
        <f t="shared" ca="1" si="94"/>
        <v/>
      </c>
      <c r="AJ50" s="148" t="str">
        <f t="shared" ca="1" si="94"/>
        <v/>
      </c>
      <c r="AK50" s="148"/>
      <c r="AL50" s="130"/>
      <c r="AM50" s="111">
        <f>VLOOKUP($E50,Plantilla!D:F,3,FALSE)</f>
        <v>1</v>
      </c>
      <c r="AN50" s="140">
        <f t="shared" ca="1" si="60"/>
        <v>0</v>
      </c>
      <c r="AO50" s="133">
        <f t="shared" ca="1" si="60"/>
        <v>0</v>
      </c>
      <c r="AP50" s="132">
        <f t="shared" ca="1" si="60"/>
        <v>0</v>
      </c>
      <c r="AQ50" s="133">
        <f t="shared" ca="1" si="60"/>
        <v>0</v>
      </c>
      <c r="AR50" s="132">
        <f t="shared" ca="1" si="60"/>
        <v>0</v>
      </c>
      <c r="AS50" s="133">
        <f t="shared" ca="1" si="60"/>
        <v>0</v>
      </c>
      <c r="AT50" s="132">
        <f t="shared" ca="1" si="60"/>
        <v>0</v>
      </c>
      <c r="AU50" s="133">
        <f t="shared" ca="1" si="60"/>
        <v>0</v>
      </c>
      <c r="AV50" s="132">
        <f t="shared" ca="1" si="60"/>
        <v>0</v>
      </c>
      <c r="AW50" s="133">
        <f t="shared" ca="1" si="60"/>
        <v>0</v>
      </c>
      <c r="AX50" s="132">
        <f t="shared" ca="1" si="60"/>
        <v>0</v>
      </c>
      <c r="AY50" s="133">
        <f t="shared" ca="1" si="60"/>
        <v>0</v>
      </c>
      <c r="AZ50" s="132">
        <f t="shared" ca="1" si="60"/>
        <v>0</v>
      </c>
      <c r="BA50" s="133">
        <f t="shared" ca="1" si="60"/>
        <v>0</v>
      </c>
      <c r="BB50" s="132">
        <f t="shared" ca="1" si="60"/>
        <v>0</v>
      </c>
      <c r="BC50" s="133">
        <f t="shared" ca="1" si="60"/>
        <v>0</v>
      </c>
      <c r="BD50" s="132">
        <f t="shared" ca="1" si="61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62"/>
        <v>0</v>
      </c>
      <c r="BI50" s="133">
        <f t="shared" ca="1" si="54"/>
        <v>0</v>
      </c>
      <c r="BJ50" s="132">
        <f t="shared" ca="1" si="63"/>
        <v>0</v>
      </c>
      <c r="BK50" s="110">
        <f t="shared" ca="1" si="42"/>
        <v>0</v>
      </c>
      <c r="BL50" s="110">
        <f t="shared" ca="1" si="43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4"/>
        <v>0</v>
      </c>
      <c r="BP50" s="195">
        <f t="shared" ca="1" si="45"/>
        <v>0</v>
      </c>
      <c r="BQ50" s="149">
        <f t="shared" ca="1" si="65"/>
        <v>2</v>
      </c>
      <c r="BR50" s="137">
        <f t="shared" ca="1" si="66"/>
        <v>36</v>
      </c>
      <c r="BS50" s="136">
        <f t="shared" ca="1" si="67"/>
        <v>12</v>
      </c>
      <c r="BT50" s="137">
        <f t="shared" ca="1" si="68"/>
        <v>0</v>
      </c>
      <c r="BU50" s="136">
        <f t="shared" ca="1" si="69"/>
        <v>0</v>
      </c>
      <c r="BV50" s="137">
        <f t="shared" ca="1" si="70"/>
        <v>0</v>
      </c>
      <c r="BW50" s="136">
        <f t="shared" ca="1" si="71"/>
        <v>0</v>
      </c>
      <c r="BX50" s="137">
        <f t="shared" ca="1" si="72"/>
        <v>0</v>
      </c>
      <c r="BY50" s="136">
        <f t="shared" ca="1" si="73"/>
        <v>0</v>
      </c>
      <c r="BZ50" s="137">
        <f t="shared" ca="1" si="74"/>
        <v>0</v>
      </c>
      <c r="CA50" s="136">
        <f t="shared" ca="1" si="75"/>
        <v>0</v>
      </c>
      <c r="CB50" s="137">
        <f t="shared" ca="1" si="76"/>
        <v>0</v>
      </c>
      <c r="CC50" s="136">
        <f t="shared" ca="1" si="77"/>
        <v>0</v>
      </c>
      <c r="CD50" s="137">
        <f t="shared" ca="1" si="78"/>
        <v>0</v>
      </c>
      <c r="CE50" s="136">
        <f t="shared" ca="1" si="79"/>
        <v>0</v>
      </c>
      <c r="CF50" s="137">
        <f t="shared" ca="1" si="80"/>
        <v>0</v>
      </c>
      <c r="CG50" s="136">
        <f t="shared" ca="1" si="81"/>
        <v>0</v>
      </c>
      <c r="CH50" s="137">
        <f t="shared" ca="1" si="82"/>
        <v>0</v>
      </c>
      <c r="CI50" s="136">
        <f t="shared" ca="1" si="83"/>
        <v>0</v>
      </c>
      <c r="CJ50" s="137">
        <f t="shared" ca="1" si="84"/>
        <v>0</v>
      </c>
      <c r="CK50" s="136">
        <f t="shared" ca="1" si="85"/>
        <v>0</v>
      </c>
      <c r="CL50" s="137">
        <f t="shared" ca="1" si="86"/>
        <v>0</v>
      </c>
      <c r="CM50" s="136">
        <f t="shared" ca="1" si="87"/>
        <v>0</v>
      </c>
      <c r="CN50" s="110">
        <f t="shared" ca="1" si="46"/>
        <v>12</v>
      </c>
      <c r="CO50" s="110">
        <f t="shared" ca="1" si="88"/>
        <v>266</v>
      </c>
      <c r="CP50" s="110">
        <f t="shared" ca="1" si="89"/>
        <v>120</v>
      </c>
      <c r="CQ50" s="198">
        <f t="shared" ca="1" si="90"/>
        <v>152.4</v>
      </c>
      <c r="CR50" s="199">
        <f t="shared" ca="1" si="91"/>
        <v>418.4</v>
      </c>
      <c r="CS50" s="215">
        <f t="shared" ca="1" si="52"/>
        <v>0</v>
      </c>
      <c r="CT50" s="216">
        <f t="shared" ca="1" si="47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8"/>
        <v>0</v>
      </c>
      <c r="CX50" s="219">
        <f t="shared" ca="1" si="49"/>
        <v>0</v>
      </c>
      <c r="CY50" s="230">
        <f t="shared" ca="1" si="50"/>
        <v>0</v>
      </c>
      <c r="CZ50" s="227">
        <f ca="1">(PATRÓN!$A$5*(CS50-CT50))/(PATRÓN!$N$4-30)*AM50</f>
        <v>0</v>
      </c>
      <c r="DA50" s="211">
        <f t="shared" ca="1" si="92"/>
        <v>0</v>
      </c>
      <c r="DB50" s="211">
        <f t="shared" ca="1" si="51"/>
        <v>446.17164179104481</v>
      </c>
      <c r="DC50" s="212">
        <f t="shared" ca="1" si="93"/>
        <v>-27.771641791044829</v>
      </c>
    </row>
    <row r="51" spans="1:137" ht="33.75" hidden="1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VLOOKUP(E51,Plantilla!D:E,2,FALSE)</f>
        <v>0</v>
      </c>
      <c r="G51" s="148" t="str">
        <f t="shared" ca="1" si="64"/>
        <v/>
      </c>
      <c r="H51" s="148" t="str">
        <f t="shared" ca="1" si="64"/>
        <v/>
      </c>
      <c r="I51" s="148" t="str">
        <f t="shared" ca="1" si="64"/>
        <v/>
      </c>
      <c r="J51" s="148" t="str">
        <f t="shared" ca="1" si="64"/>
        <v/>
      </c>
      <c r="K51" s="148" t="str">
        <f t="shared" ca="1" si="64"/>
        <v/>
      </c>
      <c r="L51" s="148" t="str">
        <f t="shared" ca="1" si="64"/>
        <v/>
      </c>
      <c r="M51" s="148" t="str">
        <f t="shared" ca="1" si="64"/>
        <v/>
      </c>
      <c r="N51" s="148" t="str">
        <f t="shared" ca="1" si="64"/>
        <v/>
      </c>
      <c r="O51" s="148" t="str">
        <f t="shared" ca="1" si="64"/>
        <v/>
      </c>
      <c r="P51" s="148" t="str">
        <f t="shared" ca="1" si="64"/>
        <v/>
      </c>
      <c r="Q51" s="148" t="str">
        <f t="shared" ca="1" si="64"/>
        <v/>
      </c>
      <c r="R51" s="148" t="str">
        <f t="shared" ca="1" si="64"/>
        <v/>
      </c>
      <c r="S51" s="148" t="str">
        <f t="shared" ca="1" si="64"/>
        <v/>
      </c>
      <c r="T51" s="148" t="str">
        <f t="shared" ca="1" si="64"/>
        <v/>
      </c>
      <c r="U51" s="148" t="str">
        <f t="shared" ca="1" si="64"/>
        <v/>
      </c>
      <c r="V51" s="148" t="str">
        <f t="shared" ca="1" si="64"/>
        <v/>
      </c>
      <c r="W51" s="148" t="str">
        <f t="shared" ca="1" si="94"/>
        <v/>
      </c>
      <c r="X51" s="148" t="str">
        <f t="shared" ca="1" si="94"/>
        <v/>
      </c>
      <c r="Y51" s="148" t="str">
        <f t="shared" ca="1" si="94"/>
        <v/>
      </c>
      <c r="Z51" s="148" t="str">
        <f t="shared" ca="1" si="94"/>
        <v/>
      </c>
      <c r="AA51" s="148" t="str">
        <f t="shared" ca="1" si="94"/>
        <v/>
      </c>
      <c r="AB51" s="148" t="str">
        <f t="shared" ca="1" si="94"/>
        <v/>
      </c>
      <c r="AC51" s="148" t="str">
        <f t="shared" ca="1" si="94"/>
        <v/>
      </c>
      <c r="AD51" s="148" t="str">
        <f t="shared" ca="1" si="94"/>
        <v/>
      </c>
      <c r="AE51" s="148" t="str">
        <f t="shared" ca="1" si="94"/>
        <v/>
      </c>
      <c r="AF51" s="148" t="str">
        <f t="shared" ca="1" si="94"/>
        <v/>
      </c>
      <c r="AG51" s="148" t="str">
        <f t="shared" ca="1" si="94"/>
        <v/>
      </c>
      <c r="AH51" s="148" t="str">
        <f t="shared" ca="1" si="94"/>
        <v/>
      </c>
      <c r="AI51" s="148" t="str">
        <f t="shared" ca="1" si="94"/>
        <v/>
      </c>
      <c r="AJ51" s="148" t="str">
        <f t="shared" ca="1" si="94"/>
        <v/>
      </c>
      <c r="AK51" s="148"/>
      <c r="AL51" s="130"/>
      <c r="AM51" s="111">
        <f>VLOOKUP($E51,Plantilla!D:F,3,FALSE)</f>
        <v>1</v>
      </c>
      <c r="AN51" s="140">
        <f t="shared" ca="1" si="60"/>
        <v>0</v>
      </c>
      <c r="AO51" s="133">
        <f t="shared" ca="1" si="60"/>
        <v>0</v>
      </c>
      <c r="AP51" s="132">
        <f t="shared" ca="1" si="60"/>
        <v>0</v>
      </c>
      <c r="AQ51" s="133">
        <f t="shared" ca="1" si="60"/>
        <v>0</v>
      </c>
      <c r="AR51" s="132">
        <f t="shared" ca="1" si="60"/>
        <v>0</v>
      </c>
      <c r="AS51" s="133">
        <f t="shared" ca="1" si="60"/>
        <v>0</v>
      </c>
      <c r="AT51" s="132">
        <f t="shared" ca="1" si="60"/>
        <v>0</v>
      </c>
      <c r="AU51" s="133">
        <f t="shared" ca="1" si="60"/>
        <v>0</v>
      </c>
      <c r="AV51" s="132">
        <f t="shared" ca="1" si="60"/>
        <v>0</v>
      </c>
      <c r="AW51" s="133">
        <f t="shared" ca="1" si="60"/>
        <v>0</v>
      </c>
      <c r="AX51" s="132">
        <f t="shared" ca="1" si="60"/>
        <v>0</v>
      </c>
      <c r="AY51" s="133">
        <f t="shared" ca="1" si="60"/>
        <v>0</v>
      </c>
      <c r="AZ51" s="132">
        <f t="shared" ca="1" si="60"/>
        <v>0</v>
      </c>
      <c r="BA51" s="133">
        <f t="shared" ca="1" si="60"/>
        <v>0</v>
      </c>
      <c r="BB51" s="132">
        <f t="shared" ca="1" si="60"/>
        <v>0</v>
      </c>
      <c r="BC51" s="133">
        <f t="shared" ca="1" si="60"/>
        <v>0</v>
      </c>
      <c r="BD51" s="132">
        <f t="shared" ca="1" si="61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62"/>
        <v>0</v>
      </c>
      <c r="BI51" s="133">
        <f t="shared" ca="1" si="54"/>
        <v>0</v>
      </c>
      <c r="BJ51" s="132">
        <f t="shared" ca="1" si="63"/>
        <v>0</v>
      </c>
      <c r="BK51" s="110">
        <f t="shared" ca="1" si="42"/>
        <v>0</v>
      </c>
      <c r="BL51" s="110">
        <f t="shared" ca="1" si="43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4"/>
        <v>0</v>
      </c>
      <c r="BP51" s="195">
        <f t="shared" ca="1" si="45"/>
        <v>0</v>
      </c>
      <c r="BQ51" s="149">
        <f t="shared" ca="1" si="65"/>
        <v>4</v>
      </c>
      <c r="BR51" s="137">
        <f t="shared" ca="1" si="66"/>
        <v>24</v>
      </c>
      <c r="BS51" s="136">
        <f t="shared" ca="1" si="67"/>
        <v>10</v>
      </c>
      <c r="BT51" s="137">
        <f t="shared" ca="1" si="68"/>
        <v>0</v>
      </c>
      <c r="BU51" s="136">
        <f t="shared" ca="1" si="69"/>
        <v>0</v>
      </c>
      <c r="BV51" s="137">
        <f t="shared" ca="1" si="70"/>
        <v>0</v>
      </c>
      <c r="BW51" s="136">
        <f t="shared" ca="1" si="71"/>
        <v>0</v>
      </c>
      <c r="BX51" s="137">
        <f t="shared" ca="1" si="72"/>
        <v>0</v>
      </c>
      <c r="BY51" s="136">
        <f t="shared" ca="1" si="73"/>
        <v>0</v>
      </c>
      <c r="BZ51" s="137">
        <f t="shared" ca="1" si="74"/>
        <v>0</v>
      </c>
      <c r="CA51" s="136">
        <f t="shared" ca="1" si="75"/>
        <v>0</v>
      </c>
      <c r="CB51" s="137">
        <f t="shared" ca="1" si="76"/>
        <v>0</v>
      </c>
      <c r="CC51" s="136">
        <f t="shared" ca="1" si="77"/>
        <v>0</v>
      </c>
      <c r="CD51" s="137">
        <f t="shared" ca="1" si="78"/>
        <v>0</v>
      </c>
      <c r="CE51" s="136">
        <f t="shared" ca="1" si="79"/>
        <v>0</v>
      </c>
      <c r="CF51" s="137">
        <f t="shared" ca="1" si="80"/>
        <v>0</v>
      </c>
      <c r="CG51" s="136">
        <f t="shared" ca="1" si="81"/>
        <v>0</v>
      </c>
      <c r="CH51" s="137">
        <f t="shared" ca="1" si="82"/>
        <v>0</v>
      </c>
      <c r="CI51" s="136">
        <f t="shared" ca="1" si="83"/>
        <v>0</v>
      </c>
      <c r="CJ51" s="137">
        <f t="shared" ca="1" si="84"/>
        <v>0</v>
      </c>
      <c r="CK51" s="136">
        <f t="shared" ca="1" si="85"/>
        <v>0</v>
      </c>
      <c r="CL51" s="137">
        <f t="shared" ca="1" si="86"/>
        <v>0</v>
      </c>
      <c r="CM51" s="136">
        <f t="shared" ca="1" si="87"/>
        <v>0</v>
      </c>
      <c r="CN51" s="110">
        <f t="shared" ca="1" si="46"/>
        <v>10</v>
      </c>
      <c r="CO51" s="110">
        <f t="shared" ca="1" si="88"/>
        <v>196</v>
      </c>
      <c r="CP51" s="110">
        <f t="shared" ca="1" si="89"/>
        <v>100</v>
      </c>
      <c r="CQ51" s="198">
        <f t="shared" ca="1" si="90"/>
        <v>126.99999999999999</v>
      </c>
      <c r="CR51" s="199">
        <f t="shared" ca="1" si="91"/>
        <v>323</v>
      </c>
      <c r="CS51" s="215">
        <f t="shared" ca="1" si="52"/>
        <v>0</v>
      </c>
      <c r="CT51" s="216">
        <f t="shared" ca="1" si="47"/>
        <v>0</v>
      </c>
      <c r="CU51" s="217">
        <f ca="1">INDEX(INDIRECT(CU$1),MATCH($E51,INDIRECT($BQ$2))) + (CS51*30)/[1]PATRÓN!$N$4 - CT51</f>
        <v>3.3287671232876712</v>
      </c>
      <c r="CV51" s="217">
        <f ca="1">(CS51*6)/PATRÓN!$N$4</f>
        <v>0</v>
      </c>
      <c r="CW51" s="216">
        <f t="shared" ca="1" si="48"/>
        <v>0</v>
      </c>
      <c r="CX51" s="219">
        <f t="shared" ca="1" si="49"/>
        <v>0</v>
      </c>
      <c r="CY51" s="230">
        <f t="shared" ca="1" si="50"/>
        <v>0</v>
      </c>
      <c r="CZ51" s="227">
        <f ca="1">(PATRÓN!$A$5*(CS51-CT51))/(PATRÓN!$N$4-30)*AM51</f>
        <v>0</v>
      </c>
      <c r="DA51" s="211">
        <f t="shared" ca="1" si="92"/>
        <v>0</v>
      </c>
      <c r="DB51" s="211">
        <f t="shared" ca="1" si="51"/>
        <v>362.82089552238813</v>
      </c>
      <c r="DC51" s="212">
        <f t="shared" ca="1" si="93"/>
        <v>-39.820895522388128</v>
      </c>
    </row>
    <row r="52" spans="1:137" ht="33.75" hidden="1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VLOOKUP(E52,Plantilla!D:E,2,FALSE)</f>
        <v>0</v>
      </c>
      <c r="G52" s="148" t="str">
        <f t="shared" ca="1" si="64"/>
        <v/>
      </c>
      <c r="H52" s="148" t="str">
        <f t="shared" ca="1" si="64"/>
        <v/>
      </c>
      <c r="I52" s="148" t="str">
        <f t="shared" ca="1" si="64"/>
        <v/>
      </c>
      <c r="J52" s="148" t="str">
        <f t="shared" ca="1" si="64"/>
        <v/>
      </c>
      <c r="K52" s="148" t="str">
        <f t="shared" ca="1" si="64"/>
        <v/>
      </c>
      <c r="L52" s="148" t="str">
        <f t="shared" ca="1" si="64"/>
        <v/>
      </c>
      <c r="M52" s="148" t="str">
        <f t="shared" ca="1" si="64"/>
        <v/>
      </c>
      <c r="N52" s="148" t="str">
        <f t="shared" ca="1" si="64"/>
        <v/>
      </c>
      <c r="O52" s="148" t="str">
        <f t="shared" ca="1" si="64"/>
        <v/>
      </c>
      <c r="P52" s="148" t="str">
        <f t="shared" ca="1" si="64"/>
        <v/>
      </c>
      <c r="Q52" s="148" t="str">
        <f t="shared" ca="1" si="64"/>
        <v/>
      </c>
      <c r="R52" s="148" t="str">
        <f t="shared" ca="1" si="64"/>
        <v/>
      </c>
      <c r="S52" s="148" t="str">
        <f t="shared" ca="1" si="64"/>
        <v/>
      </c>
      <c r="T52" s="148" t="str">
        <f t="shared" ca="1" si="64"/>
        <v/>
      </c>
      <c r="U52" s="148" t="str">
        <f t="shared" ca="1" si="64"/>
        <v/>
      </c>
      <c r="V52" s="148" t="str">
        <f t="shared" ca="1" si="64"/>
        <v/>
      </c>
      <c r="W52" s="148" t="str">
        <f t="shared" ca="1" si="94"/>
        <v/>
      </c>
      <c r="X52" s="148" t="str">
        <f t="shared" ca="1" si="94"/>
        <v/>
      </c>
      <c r="Y52" s="148" t="str">
        <f t="shared" ca="1" si="94"/>
        <v/>
      </c>
      <c r="Z52" s="148" t="str">
        <f t="shared" ca="1" si="94"/>
        <v/>
      </c>
      <c r="AA52" s="148" t="str">
        <f t="shared" ca="1" si="94"/>
        <v/>
      </c>
      <c r="AB52" s="148" t="str">
        <f t="shared" ca="1" si="94"/>
        <v/>
      </c>
      <c r="AC52" s="148" t="str">
        <f t="shared" ca="1" si="94"/>
        <v/>
      </c>
      <c r="AD52" s="148" t="str">
        <f t="shared" ca="1" si="94"/>
        <v/>
      </c>
      <c r="AE52" s="148" t="str">
        <f t="shared" ca="1" si="94"/>
        <v/>
      </c>
      <c r="AF52" s="148" t="str">
        <f t="shared" ca="1" si="94"/>
        <v/>
      </c>
      <c r="AG52" s="148" t="str">
        <f t="shared" ca="1" si="94"/>
        <v/>
      </c>
      <c r="AH52" s="148" t="str">
        <f t="shared" ca="1" si="94"/>
        <v/>
      </c>
      <c r="AI52" s="148" t="str">
        <f t="shared" ca="1" si="94"/>
        <v/>
      </c>
      <c r="AJ52" s="148" t="str">
        <f t="shared" ca="1" si="94"/>
        <v/>
      </c>
      <c r="AK52" s="148"/>
      <c r="AL52" s="130"/>
      <c r="AM52" s="111">
        <f>VLOOKUP($E52,Plantilla!D:F,3,FALSE)</f>
        <v>1</v>
      </c>
      <c r="AN52" s="140">
        <f t="shared" ca="1" si="60"/>
        <v>0</v>
      </c>
      <c r="AO52" s="133">
        <f t="shared" ca="1" si="60"/>
        <v>0</v>
      </c>
      <c r="AP52" s="132">
        <f t="shared" ca="1" si="60"/>
        <v>0</v>
      </c>
      <c r="AQ52" s="133">
        <f t="shared" ca="1" si="60"/>
        <v>0</v>
      </c>
      <c r="AR52" s="132">
        <f t="shared" ca="1" si="60"/>
        <v>0</v>
      </c>
      <c r="AS52" s="133">
        <f t="shared" ca="1" si="60"/>
        <v>0</v>
      </c>
      <c r="AT52" s="132">
        <f t="shared" ca="1" si="60"/>
        <v>0</v>
      </c>
      <c r="AU52" s="133">
        <f t="shared" ca="1" si="60"/>
        <v>0</v>
      </c>
      <c r="AV52" s="132">
        <f t="shared" ca="1" si="60"/>
        <v>0</v>
      </c>
      <c r="AW52" s="133">
        <f t="shared" ca="1" si="60"/>
        <v>0</v>
      </c>
      <c r="AX52" s="132">
        <f t="shared" ca="1" si="60"/>
        <v>0</v>
      </c>
      <c r="AY52" s="133">
        <f t="shared" ca="1" si="60"/>
        <v>0</v>
      </c>
      <c r="AZ52" s="132">
        <f t="shared" ca="1" si="60"/>
        <v>0</v>
      </c>
      <c r="BA52" s="133">
        <f t="shared" ca="1" si="60"/>
        <v>0</v>
      </c>
      <c r="BB52" s="132">
        <f t="shared" ca="1" si="60"/>
        <v>0</v>
      </c>
      <c r="BC52" s="133">
        <f t="shared" ca="1" si="60"/>
        <v>0</v>
      </c>
      <c r="BD52" s="132">
        <f t="shared" ca="1" si="61"/>
        <v>0</v>
      </c>
      <c r="BE52" s="133">
        <f t="shared" ref="BE52:BE60" ca="1" si="95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4"/>
        <v>0</v>
      </c>
      <c r="BG52" s="133">
        <f t="shared" ca="1" si="54"/>
        <v>0</v>
      </c>
      <c r="BH52" s="132">
        <f t="shared" ca="1" si="62"/>
        <v>0</v>
      </c>
      <c r="BI52" s="133">
        <f t="shared" ca="1" si="54"/>
        <v>0</v>
      </c>
      <c r="BJ52" s="132">
        <f t="shared" ca="1" si="63"/>
        <v>0</v>
      </c>
      <c r="BK52" s="110">
        <f t="shared" ca="1" si="42"/>
        <v>0</v>
      </c>
      <c r="BL52" s="110">
        <f t="shared" ca="1" si="43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4"/>
        <v>0</v>
      </c>
      <c r="BP52" s="195">
        <f t="shared" ca="1" si="45"/>
        <v>0</v>
      </c>
      <c r="BQ52" s="149">
        <f t="shared" ca="1" si="65"/>
        <v>2</v>
      </c>
      <c r="BR52" s="137">
        <f t="shared" ca="1" si="66"/>
        <v>20</v>
      </c>
      <c r="BS52" s="136">
        <f t="shared" ca="1" si="67"/>
        <v>10</v>
      </c>
      <c r="BT52" s="137">
        <f t="shared" ca="1" si="68"/>
        <v>0</v>
      </c>
      <c r="BU52" s="136">
        <f t="shared" ca="1" si="69"/>
        <v>0</v>
      </c>
      <c r="BV52" s="137">
        <f t="shared" ca="1" si="70"/>
        <v>0</v>
      </c>
      <c r="BW52" s="136">
        <f t="shared" ca="1" si="71"/>
        <v>0</v>
      </c>
      <c r="BX52" s="137">
        <f t="shared" ca="1" si="72"/>
        <v>0</v>
      </c>
      <c r="BY52" s="136">
        <f t="shared" ca="1" si="73"/>
        <v>0</v>
      </c>
      <c r="BZ52" s="137">
        <f t="shared" ca="1" si="74"/>
        <v>0</v>
      </c>
      <c r="CA52" s="136">
        <f t="shared" ca="1" si="75"/>
        <v>0</v>
      </c>
      <c r="CB52" s="137">
        <f t="shared" ca="1" si="76"/>
        <v>0</v>
      </c>
      <c r="CC52" s="136">
        <f t="shared" ca="1" si="77"/>
        <v>0</v>
      </c>
      <c r="CD52" s="137">
        <f t="shared" ca="1" si="78"/>
        <v>0</v>
      </c>
      <c r="CE52" s="136">
        <f t="shared" ca="1" si="79"/>
        <v>0</v>
      </c>
      <c r="CF52" s="137">
        <f t="shared" ca="1" si="80"/>
        <v>0</v>
      </c>
      <c r="CG52" s="136">
        <f t="shared" ca="1" si="81"/>
        <v>5</v>
      </c>
      <c r="CH52" s="137">
        <f t="shared" ca="1" si="82"/>
        <v>0</v>
      </c>
      <c r="CI52" s="136">
        <f t="shared" ca="1" si="83"/>
        <v>0</v>
      </c>
      <c r="CJ52" s="137">
        <f t="shared" ca="1" si="84"/>
        <v>0</v>
      </c>
      <c r="CK52" s="136">
        <f t="shared" ca="1" si="85"/>
        <v>0</v>
      </c>
      <c r="CL52" s="137">
        <f t="shared" ca="1" si="86"/>
        <v>0</v>
      </c>
      <c r="CM52" s="136">
        <f t="shared" ca="1" si="87"/>
        <v>0</v>
      </c>
      <c r="CN52" s="110">
        <f t="shared" ca="1" si="46"/>
        <v>10</v>
      </c>
      <c r="CO52" s="110">
        <f t="shared" ca="1" si="88"/>
        <v>191.5</v>
      </c>
      <c r="CP52" s="110">
        <f t="shared" ca="1" si="89"/>
        <v>100</v>
      </c>
      <c r="CQ52" s="198">
        <f t="shared" ca="1" si="90"/>
        <v>127</v>
      </c>
      <c r="CR52" s="199">
        <f t="shared" ca="1" si="91"/>
        <v>318.5</v>
      </c>
      <c r="CS52" s="215">
        <f t="shared" ca="1" si="52"/>
        <v>0</v>
      </c>
      <c r="CT52" s="216">
        <f t="shared" ca="1" si="47"/>
        <v>0</v>
      </c>
      <c r="CU52" s="217">
        <f ca="1">INDEX(INDIRECT(CU$1),MATCH($E52,INDIRECT($BQ$2))) + (CS52*30)/[1]PATRÓN!$N$4 - CT52</f>
        <v>4.0821917808219172</v>
      </c>
      <c r="CV52" s="217">
        <f ca="1">(CS52*6)/PATRÓN!$N$4</f>
        <v>0</v>
      </c>
      <c r="CW52" s="216">
        <f t="shared" ca="1" si="48"/>
        <v>0</v>
      </c>
      <c r="CX52" s="219">
        <f t="shared" ca="1" si="49"/>
        <v>0</v>
      </c>
      <c r="CY52" s="230">
        <f t="shared" ca="1" si="50"/>
        <v>0</v>
      </c>
      <c r="CZ52" s="227">
        <f ca="1">(PATRÓN!$A$5*(CS52-CT52))/(PATRÓN!$N$4-30)*AM52</f>
        <v>0</v>
      </c>
      <c r="DA52" s="211">
        <f t="shared" ca="1" si="92"/>
        <v>0</v>
      </c>
      <c r="DB52" s="211">
        <f t="shared" ca="1" si="51"/>
        <v>353.01492537313436</v>
      </c>
      <c r="DC52" s="212">
        <f t="shared" ca="1" si="93"/>
        <v>-34.514925373134361</v>
      </c>
    </row>
    <row r="53" spans="1:137" ht="33.75" hidden="1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VLOOKUP(E53,Plantilla!D:E,2,FALSE)</f>
        <v>0</v>
      </c>
      <c r="G53" s="148" t="str">
        <f t="shared" ca="1" si="64"/>
        <v/>
      </c>
      <c r="H53" s="148" t="str">
        <f t="shared" ca="1" si="64"/>
        <v/>
      </c>
      <c r="I53" s="148" t="str">
        <f t="shared" ca="1" si="64"/>
        <v/>
      </c>
      <c r="J53" s="148" t="str">
        <f t="shared" ca="1" si="64"/>
        <v/>
      </c>
      <c r="K53" s="148" t="str">
        <f t="shared" ca="1" si="64"/>
        <v/>
      </c>
      <c r="L53" s="148" t="str">
        <f t="shared" ca="1" si="64"/>
        <v/>
      </c>
      <c r="M53" s="148" t="str">
        <f t="shared" ca="1" si="64"/>
        <v/>
      </c>
      <c r="N53" s="148" t="str">
        <f t="shared" ca="1" si="64"/>
        <v/>
      </c>
      <c r="O53" s="148" t="str">
        <f t="shared" ca="1" si="64"/>
        <v/>
      </c>
      <c r="P53" s="148" t="str">
        <f t="shared" ca="1" si="64"/>
        <v/>
      </c>
      <c r="Q53" s="148" t="str">
        <f t="shared" ca="1" si="64"/>
        <v/>
      </c>
      <c r="R53" s="148" t="str">
        <f t="shared" ca="1" si="64"/>
        <v/>
      </c>
      <c r="S53" s="148" t="str">
        <f t="shared" ca="1" si="64"/>
        <v/>
      </c>
      <c r="T53" s="148" t="str">
        <f t="shared" ca="1" si="64"/>
        <v/>
      </c>
      <c r="U53" s="148" t="str">
        <f t="shared" ca="1" si="64"/>
        <v/>
      </c>
      <c r="V53" s="148" t="str">
        <f t="shared" ca="1" si="64"/>
        <v/>
      </c>
      <c r="W53" s="148" t="str">
        <f t="shared" ca="1" si="94"/>
        <v/>
      </c>
      <c r="X53" s="148" t="str">
        <f t="shared" ca="1" si="94"/>
        <v/>
      </c>
      <c r="Y53" s="148" t="str">
        <f t="shared" ca="1" si="94"/>
        <v/>
      </c>
      <c r="Z53" s="148" t="str">
        <f t="shared" ca="1" si="94"/>
        <v/>
      </c>
      <c r="AA53" s="148" t="str">
        <f t="shared" ca="1" si="94"/>
        <v/>
      </c>
      <c r="AB53" s="148" t="str">
        <f t="shared" ca="1" si="94"/>
        <v/>
      </c>
      <c r="AC53" s="148" t="str">
        <f t="shared" ca="1" si="94"/>
        <v/>
      </c>
      <c r="AD53" s="148" t="str">
        <f t="shared" ca="1" si="94"/>
        <v/>
      </c>
      <c r="AE53" s="148" t="str">
        <f t="shared" ca="1" si="94"/>
        <v/>
      </c>
      <c r="AF53" s="148" t="str">
        <f t="shared" ca="1" si="94"/>
        <v/>
      </c>
      <c r="AG53" s="148" t="str">
        <f t="shared" ca="1" si="94"/>
        <v/>
      </c>
      <c r="AH53" s="148" t="str">
        <f t="shared" ca="1" si="94"/>
        <v/>
      </c>
      <c r="AI53" s="148" t="str">
        <f t="shared" ca="1" si="94"/>
        <v/>
      </c>
      <c r="AJ53" s="148" t="str">
        <f t="shared" ca="1" si="94"/>
        <v/>
      </c>
      <c r="AK53" s="148"/>
      <c r="AL53" s="130"/>
      <c r="AM53" s="111">
        <f>VLOOKUP($E53,Plantilla!D:F,3,FALSE)</f>
        <v>1</v>
      </c>
      <c r="AN53" s="140">
        <f t="shared" ca="1" si="60"/>
        <v>0</v>
      </c>
      <c r="AO53" s="133">
        <f t="shared" ca="1" si="60"/>
        <v>0</v>
      </c>
      <c r="AP53" s="132">
        <f t="shared" ca="1" si="60"/>
        <v>0</v>
      </c>
      <c r="AQ53" s="133">
        <f t="shared" ca="1" si="60"/>
        <v>0</v>
      </c>
      <c r="AR53" s="132">
        <f t="shared" ca="1" si="60"/>
        <v>0</v>
      </c>
      <c r="AS53" s="133">
        <f t="shared" ca="1" si="60"/>
        <v>0</v>
      </c>
      <c r="AT53" s="132">
        <f t="shared" ca="1" si="60"/>
        <v>0</v>
      </c>
      <c r="AU53" s="133">
        <f t="shared" ca="1" si="60"/>
        <v>0</v>
      </c>
      <c r="AV53" s="132">
        <f t="shared" ca="1" si="60"/>
        <v>0</v>
      </c>
      <c r="AW53" s="133">
        <f t="shared" ca="1" si="60"/>
        <v>0</v>
      </c>
      <c r="AX53" s="132">
        <f t="shared" ca="1" si="60"/>
        <v>0</v>
      </c>
      <c r="AY53" s="133">
        <f t="shared" ca="1" si="60"/>
        <v>0</v>
      </c>
      <c r="AZ53" s="132">
        <f t="shared" ca="1" si="60"/>
        <v>0</v>
      </c>
      <c r="BA53" s="133">
        <f t="shared" ca="1" si="60"/>
        <v>0</v>
      </c>
      <c r="BB53" s="132">
        <f t="shared" ca="1" si="60"/>
        <v>0</v>
      </c>
      <c r="BC53" s="133">
        <f t="shared" ref="BC53:BI53" ca="1" si="96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61"/>
        <v>0</v>
      </c>
      <c r="BE53" s="133">
        <f t="shared" ca="1" si="95"/>
        <v>0</v>
      </c>
      <c r="BF53" s="132">
        <f t="shared" ca="1" si="54"/>
        <v>0</v>
      </c>
      <c r="BG53" s="133">
        <f t="shared" ca="1" si="96"/>
        <v>0</v>
      </c>
      <c r="BH53" s="132">
        <f t="shared" ca="1" si="62"/>
        <v>0</v>
      </c>
      <c r="BI53" s="133">
        <f t="shared" ca="1" si="96"/>
        <v>0</v>
      </c>
      <c r="BJ53" s="132">
        <f t="shared" ca="1" si="63"/>
        <v>0</v>
      </c>
      <c r="BK53" s="110">
        <f t="shared" ca="1" si="42"/>
        <v>0</v>
      </c>
      <c r="BL53" s="110">
        <f t="shared" ca="1" si="43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4"/>
        <v>0</v>
      </c>
      <c r="BP53" s="195">
        <f t="shared" ca="1" si="45"/>
        <v>0</v>
      </c>
      <c r="BQ53" s="149">
        <f t="shared" ca="1" si="65"/>
        <v>0</v>
      </c>
      <c r="BR53" s="137">
        <f t="shared" ca="1" si="66"/>
        <v>11</v>
      </c>
      <c r="BS53" s="136">
        <f t="shared" ca="1" si="67"/>
        <v>7</v>
      </c>
      <c r="BT53" s="137">
        <f t="shared" ca="1" si="68"/>
        <v>0</v>
      </c>
      <c r="BU53" s="136">
        <f t="shared" ca="1" si="69"/>
        <v>0</v>
      </c>
      <c r="BV53" s="137">
        <f t="shared" ca="1" si="70"/>
        <v>0</v>
      </c>
      <c r="BW53" s="136">
        <f t="shared" ca="1" si="71"/>
        <v>0</v>
      </c>
      <c r="BX53" s="137">
        <f t="shared" ca="1" si="72"/>
        <v>0</v>
      </c>
      <c r="BY53" s="136">
        <f t="shared" ca="1" si="73"/>
        <v>0</v>
      </c>
      <c r="BZ53" s="137">
        <f t="shared" ca="1" si="74"/>
        <v>0</v>
      </c>
      <c r="CA53" s="136">
        <f t="shared" ca="1" si="75"/>
        <v>0</v>
      </c>
      <c r="CB53" s="137">
        <f t="shared" ca="1" si="76"/>
        <v>0</v>
      </c>
      <c r="CC53" s="136">
        <f t="shared" ca="1" si="77"/>
        <v>0</v>
      </c>
      <c r="CD53" s="137">
        <f t="shared" ca="1" si="78"/>
        <v>41</v>
      </c>
      <c r="CE53" s="136">
        <f t="shared" ca="1" si="79"/>
        <v>0</v>
      </c>
      <c r="CF53" s="137">
        <f t="shared" ca="1" si="80"/>
        <v>0</v>
      </c>
      <c r="CG53" s="136">
        <f t="shared" ca="1" si="81"/>
        <v>0</v>
      </c>
      <c r="CH53" s="137">
        <f t="shared" ca="1" si="82"/>
        <v>0</v>
      </c>
      <c r="CI53" s="136">
        <f t="shared" ca="1" si="83"/>
        <v>0</v>
      </c>
      <c r="CJ53" s="137">
        <f t="shared" ca="1" si="84"/>
        <v>0</v>
      </c>
      <c r="CK53" s="136">
        <f t="shared" ca="1" si="85"/>
        <v>0</v>
      </c>
      <c r="CL53" s="137">
        <f t="shared" ca="1" si="86"/>
        <v>0</v>
      </c>
      <c r="CM53" s="136">
        <f t="shared" ca="1" si="87"/>
        <v>0</v>
      </c>
      <c r="CN53" s="110">
        <f t="shared" ca="1" si="46"/>
        <v>8</v>
      </c>
      <c r="CO53" s="110">
        <f t="shared" ca="1" si="88"/>
        <v>281.18</v>
      </c>
      <c r="CP53" s="110">
        <f t="shared" ca="1" si="89"/>
        <v>70</v>
      </c>
      <c r="CQ53" s="198">
        <f t="shared" ca="1" si="90"/>
        <v>88.9</v>
      </c>
      <c r="CR53" s="199">
        <f t="shared" ca="1" si="91"/>
        <v>370.08</v>
      </c>
      <c r="CS53" s="215">
        <f t="shared" ca="1" si="52"/>
        <v>0</v>
      </c>
      <c r="CT53" s="216">
        <f t="shared" ca="1" si="47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</v>
      </c>
      <c r="CW53" s="216">
        <f t="shared" ca="1" si="48"/>
        <v>0</v>
      </c>
      <c r="CX53" s="219">
        <f t="shared" ca="1" si="49"/>
        <v>0</v>
      </c>
      <c r="CY53" s="230">
        <f t="shared" ca="1" si="50"/>
        <v>0</v>
      </c>
      <c r="CZ53" s="227">
        <f ca="1">(PATRÓN!$A$5*(CS53-CT53))/(PATRÓN!$N$4-30)*AM53</f>
        <v>0</v>
      </c>
      <c r="DA53" s="211">
        <f t="shared" ca="1" si="92"/>
        <v>0</v>
      </c>
      <c r="DB53" s="211">
        <f t="shared" ca="1" si="51"/>
        <v>362.82089552238801</v>
      </c>
      <c r="DC53" s="212">
        <f t="shared" ca="1" si="93"/>
        <v>7.2591044776119702</v>
      </c>
    </row>
    <row r="54" spans="1:137" ht="33.75" hidden="1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VLOOKUP(E54,Plantilla!D:E,2,FALSE)</f>
        <v>0</v>
      </c>
      <c r="G54" s="148" t="str">
        <f t="shared" ca="1" si="64"/>
        <v/>
      </c>
      <c r="H54" s="148" t="str">
        <f t="shared" ca="1" si="64"/>
        <v/>
      </c>
      <c r="I54" s="148" t="str">
        <f t="shared" ca="1" si="64"/>
        <v/>
      </c>
      <c r="J54" s="148" t="str">
        <f t="shared" ca="1" si="64"/>
        <v/>
      </c>
      <c r="K54" s="148" t="str">
        <f t="shared" ca="1" si="64"/>
        <v/>
      </c>
      <c r="L54" s="148" t="str">
        <f t="shared" ca="1" si="64"/>
        <v/>
      </c>
      <c r="M54" s="148" t="str">
        <f t="shared" ca="1" si="64"/>
        <v/>
      </c>
      <c r="N54" s="148" t="str">
        <f t="shared" ca="1" si="64"/>
        <v/>
      </c>
      <c r="O54" s="148" t="str">
        <f t="shared" ca="1" si="64"/>
        <v/>
      </c>
      <c r="P54" s="148" t="str">
        <f t="shared" ca="1" si="64"/>
        <v/>
      </c>
      <c r="Q54" s="148" t="str">
        <f t="shared" ca="1" si="64"/>
        <v/>
      </c>
      <c r="R54" s="148" t="str">
        <f t="shared" ca="1" si="64"/>
        <v/>
      </c>
      <c r="S54" s="148" t="str">
        <f t="shared" ca="1" si="64"/>
        <v/>
      </c>
      <c r="T54" s="148" t="str">
        <f t="shared" ca="1" si="64"/>
        <v/>
      </c>
      <c r="U54" s="148" t="str">
        <f t="shared" ca="1" si="64"/>
        <v/>
      </c>
      <c r="V54" s="148" t="str">
        <f t="shared" ca="1" si="64"/>
        <v/>
      </c>
      <c r="W54" s="148" t="str">
        <f t="shared" ca="1" si="94"/>
        <v/>
      </c>
      <c r="X54" s="148" t="str">
        <f t="shared" ca="1" si="94"/>
        <v/>
      </c>
      <c r="Y54" s="148" t="str">
        <f t="shared" ca="1" si="94"/>
        <v/>
      </c>
      <c r="Z54" s="148" t="str">
        <f t="shared" ca="1" si="94"/>
        <v/>
      </c>
      <c r="AA54" s="148" t="str">
        <f t="shared" ca="1" si="94"/>
        <v/>
      </c>
      <c r="AB54" s="148" t="str">
        <f t="shared" ca="1" si="94"/>
        <v/>
      </c>
      <c r="AC54" s="148" t="str">
        <f t="shared" ca="1" si="94"/>
        <v/>
      </c>
      <c r="AD54" s="148" t="str">
        <f t="shared" ca="1" si="94"/>
        <v/>
      </c>
      <c r="AE54" s="148" t="str">
        <f t="shared" ca="1" si="94"/>
        <v/>
      </c>
      <c r="AF54" s="148" t="str">
        <f t="shared" ca="1" si="94"/>
        <v/>
      </c>
      <c r="AG54" s="148" t="str">
        <f t="shared" ca="1" si="94"/>
        <v/>
      </c>
      <c r="AH54" s="148" t="str">
        <f t="shared" ca="1" si="94"/>
        <v/>
      </c>
      <c r="AI54" s="148" t="str">
        <f t="shared" ca="1" si="94"/>
        <v/>
      </c>
      <c r="AJ54" s="148" t="str">
        <f t="shared" ca="1" si="94"/>
        <v/>
      </c>
      <c r="AK54" s="148"/>
      <c r="AL54" s="130"/>
      <c r="AM54" s="111">
        <f>VLOOKUP($E54,Plantilla!D:F,3,FALSE)</f>
        <v>1</v>
      </c>
      <c r="AN54" s="140">
        <f t="shared" ref="AN54:BC60" ca="1" si="97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97"/>
        <v>0</v>
      </c>
      <c r="AP54" s="132">
        <f t="shared" ca="1" si="97"/>
        <v>0</v>
      </c>
      <c r="AQ54" s="133">
        <f t="shared" ca="1" si="97"/>
        <v>0</v>
      </c>
      <c r="AR54" s="132">
        <f t="shared" ca="1" si="97"/>
        <v>0</v>
      </c>
      <c r="AS54" s="133">
        <f t="shared" ca="1" si="97"/>
        <v>0</v>
      </c>
      <c r="AT54" s="132">
        <f t="shared" ca="1" si="97"/>
        <v>0</v>
      </c>
      <c r="AU54" s="133">
        <f t="shared" ca="1" si="97"/>
        <v>0</v>
      </c>
      <c r="AV54" s="132">
        <f t="shared" ca="1" si="97"/>
        <v>0</v>
      </c>
      <c r="AW54" s="133">
        <f t="shared" ca="1" si="97"/>
        <v>0</v>
      </c>
      <c r="AX54" s="132">
        <f t="shared" ca="1" si="97"/>
        <v>0</v>
      </c>
      <c r="AY54" s="133">
        <f t="shared" ca="1" si="97"/>
        <v>0</v>
      </c>
      <c r="AZ54" s="132">
        <f t="shared" ca="1" si="97"/>
        <v>0</v>
      </c>
      <c r="BA54" s="133">
        <f t="shared" ca="1" si="97"/>
        <v>0</v>
      </c>
      <c r="BB54" s="132">
        <f t="shared" ca="1" si="97"/>
        <v>0</v>
      </c>
      <c r="BC54" s="133">
        <f t="shared" ca="1" si="97"/>
        <v>0</v>
      </c>
      <c r="BD54" s="132">
        <f t="shared" ca="1" si="61"/>
        <v>0</v>
      </c>
      <c r="BE54" s="133">
        <f t="shared" ca="1" si="95"/>
        <v>0</v>
      </c>
      <c r="BF54" s="132">
        <f t="shared" ca="1" si="54"/>
        <v>0</v>
      </c>
      <c r="BG54" s="133">
        <f t="shared" ca="1" si="54"/>
        <v>0</v>
      </c>
      <c r="BH54" s="132">
        <f t="shared" ca="1" si="62"/>
        <v>0</v>
      </c>
      <c r="BI54" s="133">
        <f t="shared" ca="1" si="54"/>
        <v>0</v>
      </c>
      <c r="BJ54" s="132">
        <f t="shared" ca="1" si="63"/>
        <v>0</v>
      </c>
      <c r="BK54" s="110">
        <f t="shared" ca="1" si="42"/>
        <v>0</v>
      </c>
      <c r="BL54" s="110">
        <f t="shared" ca="1" si="43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4"/>
        <v>0</v>
      </c>
      <c r="BP54" s="195">
        <f t="shared" ca="1" si="45"/>
        <v>0</v>
      </c>
      <c r="BQ54" s="149">
        <f t="shared" ca="1" si="65"/>
        <v>1</v>
      </c>
      <c r="BR54" s="137">
        <f t="shared" ca="1" si="66"/>
        <v>35</v>
      </c>
      <c r="BS54" s="136">
        <f t="shared" ca="1" si="67"/>
        <v>10</v>
      </c>
      <c r="BT54" s="137">
        <f t="shared" ca="1" si="68"/>
        <v>0</v>
      </c>
      <c r="BU54" s="136">
        <f t="shared" ca="1" si="69"/>
        <v>0</v>
      </c>
      <c r="BV54" s="137">
        <f t="shared" ca="1" si="70"/>
        <v>0</v>
      </c>
      <c r="BW54" s="136">
        <f t="shared" ca="1" si="71"/>
        <v>0</v>
      </c>
      <c r="BX54" s="137">
        <f t="shared" ca="1" si="72"/>
        <v>0</v>
      </c>
      <c r="BY54" s="136">
        <f t="shared" ca="1" si="73"/>
        <v>0</v>
      </c>
      <c r="BZ54" s="137">
        <f t="shared" ca="1" si="74"/>
        <v>0</v>
      </c>
      <c r="CA54" s="136">
        <f t="shared" ca="1" si="75"/>
        <v>0</v>
      </c>
      <c r="CB54" s="137">
        <f t="shared" ca="1" si="76"/>
        <v>0</v>
      </c>
      <c r="CC54" s="136">
        <f t="shared" ca="1" si="77"/>
        <v>0</v>
      </c>
      <c r="CD54" s="137">
        <f t="shared" ca="1" si="78"/>
        <v>0</v>
      </c>
      <c r="CE54" s="136">
        <f t="shared" ca="1" si="79"/>
        <v>0</v>
      </c>
      <c r="CF54" s="137">
        <f t="shared" ca="1" si="80"/>
        <v>0</v>
      </c>
      <c r="CG54" s="136">
        <f t="shared" ca="1" si="81"/>
        <v>0</v>
      </c>
      <c r="CH54" s="137">
        <f t="shared" ca="1" si="82"/>
        <v>0</v>
      </c>
      <c r="CI54" s="136">
        <f t="shared" ca="1" si="83"/>
        <v>0</v>
      </c>
      <c r="CJ54" s="137">
        <f t="shared" ca="1" si="84"/>
        <v>0</v>
      </c>
      <c r="CK54" s="136">
        <f t="shared" ca="1" si="85"/>
        <v>0</v>
      </c>
      <c r="CL54" s="137">
        <f t="shared" ca="1" si="86"/>
        <v>0</v>
      </c>
      <c r="CM54" s="136">
        <f t="shared" ca="1" si="87"/>
        <v>0</v>
      </c>
      <c r="CN54" s="110">
        <f t="shared" ca="1" si="46"/>
        <v>10</v>
      </c>
      <c r="CO54" s="110">
        <f t="shared" ca="1" si="88"/>
        <v>252</v>
      </c>
      <c r="CP54" s="110">
        <f t="shared" ca="1" si="89"/>
        <v>100</v>
      </c>
      <c r="CQ54" s="198">
        <f t="shared" ca="1" si="90"/>
        <v>127</v>
      </c>
      <c r="CR54" s="199">
        <f t="shared" ca="1" si="91"/>
        <v>386</v>
      </c>
      <c r="CS54" s="215">
        <f t="shared" ca="1" si="52"/>
        <v>0</v>
      </c>
      <c r="CT54" s="216">
        <f t="shared" ca="1" si="47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8"/>
        <v>0</v>
      </c>
      <c r="CX54" s="219">
        <f t="shared" ca="1" si="49"/>
        <v>0</v>
      </c>
      <c r="CY54" s="230">
        <f t="shared" ca="1" si="50"/>
        <v>0</v>
      </c>
      <c r="CZ54" s="227">
        <f ca="1">(PATRÓN!$A$5*(CS54-CT54))/(PATRÓN!$N$4-30)*AM54</f>
        <v>0</v>
      </c>
      <c r="DA54" s="211">
        <f t="shared" ca="1" si="92"/>
        <v>0</v>
      </c>
      <c r="DB54" s="211">
        <f t="shared" ca="1" si="51"/>
        <v>421.65671641791039</v>
      </c>
      <c r="DC54" s="212">
        <f t="shared" ca="1" si="93"/>
        <v>-35.656716417910388</v>
      </c>
    </row>
    <row r="55" spans="1:137" ht="33.75" hidden="1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VLOOKUP(E55,Plantilla!D:E,2,FALSE)</f>
        <v>0</v>
      </c>
      <c r="G55" s="148" t="str">
        <f t="shared" ca="1" si="64"/>
        <v/>
      </c>
      <c r="H55" s="148" t="str">
        <f t="shared" ca="1" si="64"/>
        <v/>
      </c>
      <c r="I55" s="148" t="str">
        <f t="shared" ca="1" si="64"/>
        <v/>
      </c>
      <c r="J55" s="148" t="str">
        <f t="shared" ca="1" si="64"/>
        <v/>
      </c>
      <c r="K55" s="148" t="str">
        <f t="shared" ca="1" si="64"/>
        <v/>
      </c>
      <c r="L55" s="148" t="str">
        <f t="shared" ca="1" si="64"/>
        <v/>
      </c>
      <c r="M55" s="148" t="str">
        <f t="shared" ca="1" si="64"/>
        <v/>
      </c>
      <c r="N55" s="148" t="str">
        <f t="shared" ca="1" si="64"/>
        <v/>
      </c>
      <c r="O55" s="148" t="str">
        <f t="shared" ca="1" si="64"/>
        <v/>
      </c>
      <c r="P55" s="148" t="str">
        <f t="shared" ca="1" si="64"/>
        <v/>
      </c>
      <c r="Q55" s="148" t="str">
        <f t="shared" ca="1" si="64"/>
        <v/>
      </c>
      <c r="R55" s="148" t="str">
        <f t="shared" ca="1" si="64"/>
        <v/>
      </c>
      <c r="S55" s="148" t="str">
        <f t="shared" ca="1" si="64"/>
        <v/>
      </c>
      <c r="T55" s="148" t="str">
        <f t="shared" ref="G55:V60" ca="1" si="98">IF($B55&lt;&gt;0,INDIRECT(ADDRESS($B55+6,10+T$2,1,FALSE,"PATRÓN"),FALSE),"")</f>
        <v/>
      </c>
      <c r="U55" s="148" t="str">
        <f t="shared" ca="1" si="98"/>
        <v/>
      </c>
      <c r="V55" s="148" t="str">
        <f t="shared" ca="1" si="98"/>
        <v/>
      </c>
      <c r="W55" s="148" t="str">
        <f t="shared" ca="1" si="94"/>
        <v/>
      </c>
      <c r="X55" s="148" t="str">
        <f t="shared" ca="1" si="94"/>
        <v/>
      </c>
      <c r="Y55" s="148" t="str">
        <f t="shared" ca="1" si="94"/>
        <v/>
      </c>
      <c r="Z55" s="148" t="str">
        <f t="shared" ca="1" si="94"/>
        <v/>
      </c>
      <c r="AA55" s="148" t="str">
        <f t="shared" ca="1" si="94"/>
        <v/>
      </c>
      <c r="AB55" s="148" t="str">
        <f t="shared" ca="1" si="94"/>
        <v/>
      </c>
      <c r="AC55" s="148" t="str">
        <f t="shared" ca="1" si="94"/>
        <v/>
      </c>
      <c r="AD55" s="148" t="str">
        <f t="shared" ca="1" si="94"/>
        <v/>
      </c>
      <c r="AE55" s="148" t="str">
        <f t="shared" ca="1" si="94"/>
        <v/>
      </c>
      <c r="AF55" s="148" t="str">
        <f t="shared" ca="1" si="94"/>
        <v/>
      </c>
      <c r="AG55" s="148" t="str">
        <f t="shared" ca="1" si="94"/>
        <v/>
      </c>
      <c r="AH55" s="148" t="str">
        <f t="shared" ca="1" si="94"/>
        <v/>
      </c>
      <c r="AI55" s="148" t="str">
        <f t="shared" ca="1" si="94"/>
        <v/>
      </c>
      <c r="AJ55" s="148" t="str">
        <f t="shared" ca="1" si="94"/>
        <v/>
      </c>
      <c r="AK55" s="148"/>
      <c r="AL55" s="130"/>
      <c r="AM55" s="111">
        <f>VLOOKUP($E55,Plantilla!D:F,3,FALSE)</f>
        <v>1</v>
      </c>
      <c r="AN55" s="140">
        <f t="shared" ca="1" si="97"/>
        <v>0</v>
      </c>
      <c r="AO55" s="133">
        <f t="shared" ca="1" si="97"/>
        <v>0</v>
      </c>
      <c r="AP55" s="132">
        <f t="shared" ca="1" si="97"/>
        <v>0</v>
      </c>
      <c r="AQ55" s="133">
        <f t="shared" ca="1" si="97"/>
        <v>0</v>
      </c>
      <c r="AR55" s="132">
        <f t="shared" ca="1" si="97"/>
        <v>0</v>
      </c>
      <c r="AS55" s="133">
        <f t="shared" ca="1" si="97"/>
        <v>0</v>
      </c>
      <c r="AT55" s="132">
        <f t="shared" ca="1" si="97"/>
        <v>0</v>
      </c>
      <c r="AU55" s="133">
        <f t="shared" ca="1" si="97"/>
        <v>0</v>
      </c>
      <c r="AV55" s="132">
        <f t="shared" ca="1" si="97"/>
        <v>0</v>
      </c>
      <c r="AW55" s="133">
        <f t="shared" ca="1" si="97"/>
        <v>0</v>
      </c>
      <c r="AX55" s="132">
        <f t="shared" ca="1" si="97"/>
        <v>0</v>
      </c>
      <c r="AY55" s="133">
        <f t="shared" ca="1" si="97"/>
        <v>0</v>
      </c>
      <c r="AZ55" s="132">
        <f t="shared" ca="1" si="97"/>
        <v>0</v>
      </c>
      <c r="BA55" s="133">
        <f t="shared" ca="1" si="97"/>
        <v>0</v>
      </c>
      <c r="BB55" s="132">
        <f t="shared" ca="1" si="97"/>
        <v>0</v>
      </c>
      <c r="BC55" s="133">
        <f t="shared" ca="1" si="97"/>
        <v>0</v>
      </c>
      <c r="BD55" s="132">
        <f t="shared" ca="1" si="61"/>
        <v>0</v>
      </c>
      <c r="BE55" s="133">
        <f t="shared" ca="1" si="95"/>
        <v>0</v>
      </c>
      <c r="BF55" s="132">
        <f t="shared" ca="1" si="54"/>
        <v>0</v>
      </c>
      <c r="BG55" s="133">
        <f t="shared" ca="1" si="54"/>
        <v>0</v>
      </c>
      <c r="BH55" s="132">
        <f t="shared" ca="1" si="62"/>
        <v>0</v>
      </c>
      <c r="BI55" s="133">
        <f t="shared" ca="1" si="54"/>
        <v>0</v>
      </c>
      <c r="BJ55" s="132">
        <f t="shared" ca="1" si="63"/>
        <v>0</v>
      </c>
      <c r="BK55" s="110">
        <f t="shared" ca="1" si="42"/>
        <v>0</v>
      </c>
      <c r="BL55" s="110">
        <f t="shared" ca="1" si="43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4"/>
        <v>0</v>
      </c>
      <c r="BP55" s="195">
        <f t="shared" ca="1" si="45"/>
        <v>0</v>
      </c>
      <c r="BQ55" s="149">
        <f t="shared" ca="1" si="65"/>
        <v>3</v>
      </c>
      <c r="BR55" s="137">
        <f t="shared" ca="1" si="66"/>
        <v>5</v>
      </c>
      <c r="BS55" s="136">
        <f t="shared" ca="1" si="67"/>
        <v>8</v>
      </c>
      <c r="BT55" s="137">
        <f t="shared" ca="1" si="68"/>
        <v>0</v>
      </c>
      <c r="BU55" s="136">
        <f t="shared" ca="1" si="69"/>
        <v>0</v>
      </c>
      <c r="BV55" s="137">
        <f t="shared" ca="1" si="70"/>
        <v>0</v>
      </c>
      <c r="BW55" s="136">
        <f t="shared" ca="1" si="71"/>
        <v>0</v>
      </c>
      <c r="BX55" s="137">
        <f t="shared" ca="1" si="72"/>
        <v>0</v>
      </c>
      <c r="BY55" s="136">
        <f t="shared" ca="1" si="73"/>
        <v>1</v>
      </c>
      <c r="BZ55" s="137">
        <f t="shared" ca="1" si="74"/>
        <v>0</v>
      </c>
      <c r="CA55" s="136">
        <f t="shared" ca="1" si="75"/>
        <v>0</v>
      </c>
      <c r="CB55" s="137">
        <f t="shared" ca="1" si="76"/>
        <v>0</v>
      </c>
      <c r="CC55" s="136">
        <f t="shared" ca="1" si="77"/>
        <v>0</v>
      </c>
      <c r="CD55" s="137">
        <f t="shared" ca="1" si="78"/>
        <v>22</v>
      </c>
      <c r="CE55" s="136">
        <f t="shared" ca="1" si="79"/>
        <v>0</v>
      </c>
      <c r="CF55" s="137">
        <f t="shared" ca="1" si="80"/>
        <v>0</v>
      </c>
      <c r="CG55" s="136">
        <f t="shared" ca="1" si="81"/>
        <v>0</v>
      </c>
      <c r="CH55" s="137">
        <f t="shared" ca="1" si="82"/>
        <v>0</v>
      </c>
      <c r="CI55" s="136">
        <f t="shared" ca="1" si="83"/>
        <v>0</v>
      </c>
      <c r="CJ55" s="137">
        <f t="shared" ca="1" si="84"/>
        <v>0</v>
      </c>
      <c r="CK55" s="136">
        <f t="shared" ca="1" si="85"/>
        <v>0</v>
      </c>
      <c r="CL55" s="137">
        <f t="shared" ca="1" si="86"/>
        <v>0</v>
      </c>
      <c r="CM55" s="136">
        <f t="shared" ca="1" si="87"/>
        <v>0</v>
      </c>
      <c r="CN55" s="110">
        <f t="shared" ca="1" si="46"/>
        <v>8</v>
      </c>
      <c r="CO55" s="110">
        <f t="shared" ca="1" si="88"/>
        <v>172.56</v>
      </c>
      <c r="CP55" s="110">
        <f t="shared" ca="1" si="89"/>
        <v>80</v>
      </c>
      <c r="CQ55" s="198">
        <f t="shared" ca="1" si="90"/>
        <v>101.6</v>
      </c>
      <c r="CR55" s="199">
        <f t="shared" ca="1" si="91"/>
        <v>281.15999999999997</v>
      </c>
      <c r="CS55" s="215">
        <f t="shared" ca="1" si="52"/>
        <v>0</v>
      </c>
      <c r="CT55" s="216">
        <f t="shared" ca="1" si="47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8"/>
        <v>0</v>
      </c>
      <c r="CX55" s="219">
        <f t="shared" ca="1" si="49"/>
        <v>0</v>
      </c>
      <c r="CY55" s="230">
        <f t="shared" ca="1" si="50"/>
        <v>0</v>
      </c>
      <c r="CZ55" s="227">
        <f ca="1">(PATRÓN!$A$5*(CS55-CT55))/(PATRÓN!$N$4-30)*AM55</f>
        <v>0</v>
      </c>
      <c r="DA55" s="211">
        <f t="shared" ca="1" si="92"/>
        <v>0</v>
      </c>
      <c r="DB55" s="211">
        <f t="shared" ca="1" si="51"/>
        <v>294.17910447761199</v>
      </c>
      <c r="DC55" s="212">
        <f t="shared" ca="1" si="93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VLOOKUP(E56,Plantilla!D:E,2,FALSE)</f>
        <v>0</v>
      </c>
      <c r="G56" s="148" t="str">
        <f t="shared" ca="1" si="98"/>
        <v/>
      </c>
      <c r="H56" s="148" t="str">
        <f t="shared" ca="1" si="98"/>
        <v/>
      </c>
      <c r="I56" s="148" t="str">
        <f t="shared" ca="1" si="98"/>
        <v/>
      </c>
      <c r="J56" s="148" t="str">
        <f t="shared" ca="1" si="98"/>
        <v/>
      </c>
      <c r="K56" s="148" t="str">
        <f t="shared" ca="1" si="98"/>
        <v/>
      </c>
      <c r="L56" s="148" t="str">
        <f t="shared" ca="1" si="98"/>
        <v/>
      </c>
      <c r="M56" s="148" t="str">
        <f t="shared" ca="1" si="98"/>
        <v/>
      </c>
      <c r="N56" s="148" t="str">
        <f t="shared" ca="1" si="98"/>
        <v/>
      </c>
      <c r="O56" s="148" t="str">
        <f t="shared" ca="1" si="98"/>
        <v/>
      </c>
      <c r="P56" s="148" t="str">
        <f t="shared" ca="1" si="98"/>
        <v/>
      </c>
      <c r="Q56" s="148" t="str">
        <f t="shared" ca="1" si="98"/>
        <v/>
      </c>
      <c r="R56" s="148" t="str">
        <f t="shared" ca="1" si="98"/>
        <v/>
      </c>
      <c r="S56" s="148" t="str">
        <f t="shared" ca="1" si="98"/>
        <v/>
      </c>
      <c r="T56" s="148" t="str">
        <f t="shared" ca="1" si="98"/>
        <v/>
      </c>
      <c r="U56" s="148" t="str">
        <f t="shared" ca="1" si="98"/>
        <v/>
      </c>
      <c r="V56" s="148" t="str">
        <f t="shared" ca="1" si="98"/>
        <v/>
      </c>
      <c r="W56" s="148" t="str">
        <f t="shared" ca="1" si="94"/>
        <v/>
      </c>
      <c r="X56" s="148" t="str">
        <f t="shared" ca="1" si="94"/>
        <v/>
      </c>
      <c r="Y56" s="148" t="str">
        <f t="shared" ca="1" si="94"/>
        <v/>
      </c>
      <c r="Z56" s="148" t="str">
        <f t="shared" ca="1" si="94"/>
        <v/>
      </c>
      <c r="AA56" s="148" t="str">
        <f t="shared" ca="1" si="94"/>
        <v/>
      </c>
      <c r="AB56" s="148" t="str">
        <f t="shared" ca="1" si="94"/>
        <v/>
      </c>
      <c r="AC56" s="148" t="str">
        <f t="shared" ca="1" si="94"/>
        <v/>
      </c>
      <c r="AD56" s="148" t="str">
        <f t="shared" ca="1" si="94"/>
        <v/>
      </c>
      <c r="AE56" s="148" t="str">
        <f t="shared" ca="1" si="94"/>
        <v/>
      </c>
      <c r="AF56" s="148" t="str">
        <f t="shared" ca="1" si="94"/>
        <v/>
      </c>
      <c r="AG56" s="148" t="str">
        <f t="shared" ca="1" si="94"/>
        <v/>
      </c>
      <c r="AH56" s="148" t="str">
        <f t="shared" ca="1" si="94"/>
        <v/>
      </c>
      <c r="AI56" s="148" t="str">
        <f t="shared" ca="1" si="94"/>
        <v/>
      </c>
      <c r="AJ56" s="148" t="str">
        <f t="shared" ca="1" si="94"/>
        <v/>
      </c>
      <c r="AK56" s="148"/>
      <c r="AL56" s="130"/>
      <c r="AM56" s="111">
        <f>VLOOKUP($E56,Plantilla!D:F,3,FALSE)</f>
        <v>1</v>
      </c>
      <c r="AN56" s="140">
        <f t="shared" ca="1" si="97"/>
        <v>0</v>
      </c>
      <c r="AO56" s="133">
        <f t="shared" ca="1" si="97"/>
        <v>0</v>
      </c>
      <c r="AP56" s="132">
        <f t="shared" ca="1" si="97"/>
        <v>0</v>
      </c>
      <c r="AQ56" s="133">
        <f t="shared" ca="1" si="97"/>
        <v>0</v>
      </c>
      <c r="AR56" s="132">
        <f t="shared" ca="1" si="97"/>
        <v>0</v>
      </c>
      <c r="AS56" s="133">
        <f t="shared" ca="1" si="97"/>
        <v>0</v>
      </c>
      <c r="AT56" s="132">
        <f t="shared" ca="1" si="97"/>
        <v>0</v>
      </c>
      <c r="AU56" s="133">
        <f t="shared" ca="1" si="97"/>
        <v>0</v>
      </c>
      <c r="AV56" s="132">
        <f t="shared" ca="1" si="97"/>
        <v>0</v>
      </c>
      <c r="AW56" s="133">
        <f t="shared" ca="1" si="97"/>
        <v>0</v>
      </c>
      <c r="AX56" s="132">
        <f t="shared" ca="1" si="97"/>
        <v>0</v>
      </c>
      <c r="AY56" s="133">
        <f t="shared" ca="1" si="97"/>
        <v>0</v>
      </c>
      <c r="AZ56" s="132">
        <f t="shared" ca="1" si="97"/>
        <v>0</v>
      </c>
      <c r="BA56" s="133">
        <f t="shared" ca="1" si="97"/>
        <v>0</v>
      </c>
      <c r="BB56" s="132">
        <f t="shared" ca="1" si="97"/>
        <v>0</v>
      </c>
      <c r="BC56" s="133">
        <f t="shared" ca="1" si="97"/>
        <v>0</v>
      </c>
      <c r="BD56" s="132">
        <f t="shared" ca="1" si="61"/>
        <v>0</v>
      </c>
      <c r="BE56" s="133">
        <f t="shared" ca="1" si="95"/>
        <v>0</v>
      </c>
      <c r="BF56" s="132">
        <f t="shared" ca="1" si="54"/>
        <v>0</v>
      </c>
      <c r="BG56" s="133">
        <f t="shared" ca="1" si="54"/>
        <v>0</v>
      </c>
      <c r="BH56" s="132">
        <f t="shared" ca="1" si="62"/>
        <v>0</v>
      </c>
      <c r="BI56" s="133">
        <f t="shared" ca="1" si="54"/>
        <v>0</v>
      </c>
      <c r="BJ56" s="132">
        <f t="shared" ca="1" si="63"/>
        <v>0</v>
      </c>
      <c r="BK56" s="110">
        <f t="shared" ca="1" si="42"/>
        <v>0</v>
      </c>
      <c r="BL56" s="110">
        <f t="shared" ca="1" si="43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4"/>
        <v>0</v>
      </c>
      <c r="BP56" s="195">
        <f t="shared" ca="1" si="45"/>
        <v>0</v>
      </c>
      <c r="BQ56" s="149">
        <f t="shared" ca="1" si="65"/>
        <v>0</v>
      </c>
      <c r="BR56" s="137">
        <f t="shared" ca="1" si="66"/>
        <v>14</v>
      </c>
      <c r="BS56" s="136">
        <f t="shared" ca="1" si="67"/>
        <v>6</v>
      </c>
      <c r="BT56" s="137">
        <f t="shared" ca="1" si="68"/>
        <v>0</v>
      </c>
      <c r="BU56" s="136">
        <f t="shared" ca="1" si="69"/>
        <v>0</v>
      </c>
      <c r="BV56" s="137">
        <f t="shared" ca="1" si="70"/>
        <v>0</v>
      </c>
      <c r="BW56" s="136">
        <f t="shared" ca="1" si="71"/>
        <v>0</v>
      </c>
      <c r="BX56" s="137">
        <f t="shared" ca="1" si="72"/>
        <v>0</v>
      </c>
      <c r="BY56" s="136">
        <f t="shared" ca="1" si="73"/>
        <v>0</v>
      </c>
      <c r="BZ56" s="137">
        <f t="shared" ca="1" si="74"/>
        <v>0</v>
      </c>
      <c r="CA56" s="136">
        <f t="shared" ca="1" si="75"/>
        <v>0</v>
      </c>
      <c r="CB56" s="137">
        <f t="shared" ca="1" si="76"/>
        <v>0</v>
      </c>
      <c r="CC56" s="136">
        <f t="shared" ca="1" si="77"/>
        <v>0</v>
      </c>
      <c r="CD56" s="137">
        <f t="shared" ca="1" si="78"/>
        <v>0</v>
      </c>
      <c r="CE56" s="136">
        <f t="shared" ca="1" si="79"/>
        <v>0</v>
      </c>
      <c r="CF56" s="137">
        <f t="shared" ca="1" si="80"/>
        <v>0</v>
      </c>
      <c r="CG56" s="136">
        <f t="shared" ca="1" si="81"/>
        <v>0</v>
      </c>
      <c r="CH56" s="137">
        <f t="shared" ca="1" si="82"/>
        <v>0</v>
      </c>
      <c r="CI56" s="136">
        <f t="shared" ca="1" si="83"/>
        <v>0</v>
      </c>
      <c r="CJ56" s="137">
        <f t="shared" ca="1" si="84"/>
        <v>0</v>
      </c>
      <c r="CK56" s="136">
        <f t="shared" ca="1" si="85"/>
        <v>0</v>
      </c>
      <c r="CL56" s="137">
        <f t="shared" ca="1" si="86"/>
        <v>0</v>
      </c>
      <c r="CM56" s="136">
        <f t="shared" ca="1" si="87"/>
        <v>0</v>
      </c>
      <c r="CN56" s="110">
        <f t="shared" ca="1" si="46"/>
        <v>6</v>
      </c>
      <c r="CO56" s="110">
        <f t="shared" ca="1" si="88"/>
        <v>98</v>
      </c>
      <c r="CP56" s="110">
        <f t="shared" ca="1" si="89"/>
        <v>60</v>
      </c>
      <c r="CQ56" s="198">
        <f t="shared" ca="1" si="90"/>
        <v>76.199999999999989</v>
      </c>
      <c r="CR56" s="199">
        <f t="shared" ca="1" si="91"/>
        <v>188.2</v>
      </c>
      <c r="CS56" s="215">
        <f t="shared" ca="1" si="52"/>
        <v>0</v>
      </c>
      <c r="CT56" s="216">
        <f t="shared" ca="1" si="47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8"/>
        <v>0</v>
      </c>
      <c r="CX56" s="219">
        <f t="shared" ca="1" si="49"/>
        <v>0</v>
      </c>
      <c r="CY56" s="230">
        <f t="shared" ca="1" si="50"/>
        <v>0</v>
      </c>
      <c r="CZ56" s="227">
        <f ca="1">(PATRÓN!$A$5*(CS56-CT56))/(PATRÓN!$N$4-30)*AM56</f>
        <v>0</v>
      </c>
      <c r="DA56" s="211">
        <f t="shared" ca="1" si="92"/>
        <v>0</v>
      </c>
      <c r="DB56" s="211">
        <f t="shared" ca="1" si="51"/>
        <v>205.92537313432837</v>
      </c>
      <c r="DC56" s="212">
        <f t="shared" ca="1" si="93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VLOOKUP(E57,Plantilla!D:E,2,FALSE)</f>
        <v>0</v>
      </c>
      <c r="G57" s="148" t="str">
        <f t="shared" ca="1" si="98"/>
        <v/>
      </c>
      <c r="H57" s="148" t="str">
        <f t="shared" ca="1" si="98"/>
        <v/>
      </c>
      <c r="I57" s="148" t="str">
        <f t="shared" ca="1" si="98"/>
        <v/>
      </c>
      <c r="J57" s="148" t="str">
        <f t="shared" ca="1" si="98"/>
        <v/>
      </c>
      <c r="K57" s="148" t="str">
        <f t="shared" ca="1" si="98"/>
        <v/>
      </c>
      <c r="L57" s="148" t="str">
        <f t="shared" ca="1" si="98"/>
        <v/>
      </c>
      <c r="M57" s="148" t="str">
        <f t="shared" ca="1" si="98"/>
        <v/>
      </c>
      <c r="N57" s="148" t="str">
        <f t="shared" ca="1" si="98"/>
        <v/>
      </c>
      <c r="O57" s="148" t="str">
        <f t="shared" ca="1" si="98"/>
        <v/>
      </c>
      <c r="P57" s="148" t="str">
        <f t="shared" ca="1" si="98"/>
        <v/>
      </c>
      <c r="Q57" s="148" t="str">
        <f t="shared" ca="1" si="98"/>
        <v/>
      </c>
      <c r="R57" s="148" t="str">
        <f t="shared" ca="1" si="98"/>
        <v/>
      </c>
      <c r="S57" s="148" t="str">
        <f t="shared" ca="1" si="98"/>
        <v/>
      </c>
      <c r="T57" s="148" t="str">
        <f t="shared" ca="1" si="98"/>
        <v/>
      </c>
      <c r="U57" s="148" t="str">
        <f t="shared" ca="1" si="98"/>
        <v/>
      </c>
      <c r="V57" s="148" t="str">
        <f t="shared" ca="1" si="98"/>
        <v/>
      </c>
      <c r="W57" s="148" t="str">
        <f t="shared" ca="1" si="94"/>
        <v/>
      </c>
      <c r="X57" s="148" t="str">
        <f t="shared" ca="1" si="94"/>
        <v/>
      </c>
      <c r="Y57" s="148" t="str">
        <f t="shared" ca="1" si="94"/>
        <v/>
      </c>
      <c r="Z57" s="148" t="str">
        <f t="shared" ca="1" si="94"/>
        <v/>
      </c>
      <c r="AA57" s="148" t="str">
        <f t="shared" ca="1" si="94"/>
        <v/>
      </c>
      <c r="AB57" s="148" t="str">
        <f t="shared" ca="1" si="94"/>
        <v/>
      </c>
      <c r="AC57" s="148" t="str">
        <f t="shared" ca="1" si="94"/>
        <v/>
      </c>
      <c r="AD57" s="148" t="str">
        <f t="shared" ca="1" si="94"/>
        <v/>
      </c>
      <c r="AE57" s="148" t="str">
        <f t="shared" ca="1" si="94"/>
        <v/>
      </c>
      <c r="AF57" s="148" t="str">
        <f t="shared" ca="1" si="94"/>
        <v/>
      </c>
      <c r="AG57" s="148" t="str">
        <f t="shared" ca="1" si="94"/>
        <v/>
      </c>
      <c r="AH57" s="148" t="str">
        <f t="shared" ca="1" si="94"/>
        <v/>
      </c>
      <c r="AI57" s="148" t="str">
        <f t="shared" ca="1" si="94"/>
        <v/>
      </c>
      <c r="AJ57" s="148" t="str">
        <f t="shared" ca="1" si="94"/>
        <v/>
      </c>
      <c r="AK57" s="148"/>
      <c r="AL57" s="130"/>
      <c r="AM57" s="111">
        <f>VLOOKUP($E57,Plantilla!D:F,3,FALSE)</f>
        <v>1</v>
      </c>
      <c r="AN57" s="140">
        <f t="shared" ca="1" si="97"/>
        <v>0</v>
      </c>
      <c r="AO57" s="133">
        <f t="shared" ca="1" si="97"/>
        <v>0</v>
      </c>
      <c r="AP57" s="132">
        <f t="shared" ca="1" si="97"/>
        <v>0</v>
      </c>
      <c r="AQ57" s="133">
        <f t="shared" ca="1" si="97"/>
        <v>0</v>
      </c>
      <c r="AR57" s="132">
        <f t="shared" ca="1" si="97"/>
        <v>0</v>
      </c>
      <c r="AS57" s="133">
        <f t="shared" ca="1" si="97"/>
        <v>0</v>
      </c>
      <c r="AT57" s="132">
        <f t="shared" ca="1" si="97"/>
        <v>0</v>
      </c>
      <c r="AU57" s="133">
        <f t="shared" ca="1" si="97"/>
        <v>0</v>
      </c>
      <c r="AV57" s="132">
        <f t="shared" ca="1" si="97"/>
        <v>0</v>
      </c>
      <c r="AW57" s="133">
        <f t="shared" ca="1" si="97"/>
        <v>0</v>
      </c>
      <c r="AX57" s="132">
        <f t="shared" ca="1" si="97"/>
        <v>0</v>
      </c>
      <c r="AY57" s="133">
        <f t="shared" ca="1" si="97"/>
        <v>0</v>
      </c>
      <c r="AZ57" s="132">
        <f t="shared" ca="1" si="97"/>
        <v>0</v>
      </c>
      <c r="BA57" s="133">
        <f t="shared" ca="1" si="97"/>
        <v>0</v>
      </c>
      <c r="BB57" s="132">
        <f t="shared" ca="1" si="97"/>
        <v>0</v>
      </c>
      <c r="BC57" s="133">
        <f t="shared" ca="1" si="97"/>
        <v>0</v>
      </c>
      <c r="BD57" s="132">
        <f t="shared" ca="1" si="61"/>
        <v>0</v>
      </c>
      <c r="BE57" s="133">
        <f t="shared" ca="1" si="95"/>
        <v>0</v>
      </c>
      <c r="BF57" s="132">
        <f t="shared" ca="1" si="54"/>
        <v>0</v>
      </c>
      <c r="BG57" s="133">
        <f t="shared" ca="1" si="54"/>
        <v>0</v>
      </c>
      <c r="BH57" s="132">
        <f t="shared" ca="1" si="62"/>
        <v>0</v>
      </c>
      <c r="BI57" s="133">
        <f t="shared" ca="1" si="54"/>
        <v>0</v>
      </c>
      <c r="BJ57" s="132">
        <f t="shared" ca="1" si="63"/>
        <v>0</v>
      </c>
      <c r="BK57" s="110">
        <f t="shared" ca="1" si="42"/>
        <v>0</v>
      </c>
      <c r="BL57" s="110">
        <f t="shared" ca="1" si="43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4"/>
        <v>0</v>
      </c>
      <c r="BP57" s="195">
        <f t="shared" ca="1" si="45"/>
        <v>0</v>
      </c>
      <c r="BQ57" s="149">
        <f t="shared" ca="1" si="65"/>
        <v>0</v>
      </c>
      <c r="BR57" s="137">
        <f t="shared" ca="1" si="66"/>
        <v>7</v>
      </c>
      <c r="BS57" s="136">
        <f t="shared" ca="1" si="67"/>
        <v>5</v>
      </c>
      <c r="BT57" s="137">
        <f t="shared" ca="1" si="68"/>
        <v>0</v>
      </c>
      <c r="BU57" s="136">
        <f t="shared" ca="1" si="69"/>
        <v>0</v>
      </c>
      <c r="BV57" s="137">
        <f t="shared" ca="1" si="70"/>
        <v>0</v>
      </c>
      <c r="BW57" s="136">
        <f t="shared" ca="1" si="71"/>
        <v>0</v>
      </c>
      <c r="BX57" s="137">
        <f t="shared" ca="1" si="72"/>
        <v>0</v>
      </c>
      <c r="BY57" s="136">
        <f t="shared" ca="1" si="73"/>
        <v>5</v>
      </c>
      <c r="BZ57" s="137">
        <f t="shared" ca="1" si="74"/>
        <v>0</v>
      </c>
      <c r="CA57" s="136">
        <f t="shared" ca="1" si="75"/>
        <v>0</v>
      </c>
      <c r="CB57" s="137">
        <f t="shared" ca="1" si="76"/>
        <v>0</v>
      </c>
      <c r="CC57" s="136">
        <f t="shared" ca="1" si="77"/>
        <v>0</v>
      </c>
      <c r="CD57" s="137">
        <f t="shared" ca="1" si="78"/>
        <v>0</v>
      </c>
      <c r="CE57" s="136">
        <f t="shared" ca="1" si="79"/>
        <v>0</v>
      </c>
      <c r="CF57" s="137">
        <f t="shared" ca="1" si="80"/>
        <v>0</v>
      </c>
      <c r="CG57" s="136">
        <f t="shared" ca="1" si="81"/>
        <v>0</v>
      </c>
      <c r="CH57" s="137">
        <f t="shared" ca="1" si="82"/>
        <v>0</v>
      </c>
      <c r="CI57" s="136">
        <f t="shared" ca="1" si="83"/>
        <v>0</v>
      </c>
      <c r="CJ57" s="137">
        <f t="shared" ca="1" si="84"/>
        <v>0</v>
      </c>
      <c r="CK57" s="136">
        <f t="shared" ca="1" si="85"/>
        <v>0</v>
      </c>
      <c r="CL57" s="137">
        <f t="shared" ca="1" si="86"/>
        <v>0</v>
      </c>
      <c r="CM57" s="136">
        <f t="shared" ca="1" si="87"/>
        <v>0</v>
      </c>
      <c r="CN57" s="110">
        <f t="shared" ca="1" si="46"/>
        <v>5</v>
      </c>
      <c r="CO57" s="110">
        <f t="shared" ca="1" si="88"/>
        <v>84</v>
      </c>
      <c r="CP57" s="110">
        <f t="shared" ca="1" si="89"/>
        <v>50</v>
      </c>
      <c r="CQ57" s="198">
        <f t="shared" ca="1" si="90"/>
        <v>63.5</v>
      </c>
      <c r="CR57" s="199">
        <f t="shared" ca="1" si="91"/>
        <v>147.5</v>
      </c>
      <c r="CS57" s="215">
        <f t="shared" ca="1" si="52"/>
        <v>0</v>
      </c>
      <c r="CT57" s="216">
        <f t="shared" ca="1" si="47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8"/>
        <v>0</v>
      </c>
      <c r="CX57" s="219">
        <f t="shared" ca="1" si="49"/>
        <v>0</v>
      </c>
      <c r="CY57" s="230">
        <f t="shared" ca="1" si="50"/>
        <v>0</v>
      </c>
      <c r="CZ57" s="227">
        <f ca="1">(PATRÓN!$A$5*(CS57-CT57))/(PATRÓN!$N$4-30)*AM57</f>
        <v>0</v>
      </c>
      <c r="DA57" s="211">
        <f t="shared" ca="1" si="92"/>
        <v>0</v>
      </c>
      <c r="DB57" s="211">
        <f t="shared" ca="1" si="51"/>
        <v>191.21641791044777</v>
      </c>
      <c r="DC57" s="212">
        <f t="shared" ca="1" si="93"/>
        <v>-43.716417910447774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VLOOKUP(E58,Plantilla!D:E,2,FALSE)</f>
        <v>0</v>
      </c>
      <c r="G58" s="148" t="str">
        <f t="shared" ca="1" si="98"/>
        <v/>
      </c>
      <c r="H58" s="148" t="str">
        <f t="shared" ca="1" si="98"/>
        <v/>
      </c>
      <c r="I58" s="148" t="str">
        <f t="shared" ca="1" si="98"/>
        <v/>
      </c>
      <c r="J58" s="148" t="str">
        <f t="shared" ca="1" si="98"/>
        <v/>
      </c>
      <c r="K58" s="148" t="str">
        <f t="shared" ca="1" si="98"/>
        <v/>
      </c>
      <c r="L58" s="148" t="str">
        <f t="shared" ca="1" si="98"/>
        <v/>
      </c>
      <c r="M58" s="148" t="str">
        <f t="shared" ca="1" si="98"/>
        <v/>
      </c>
      <c r="N58" s="148" t="str">
        <f t="shared" ca="1" si="98"/>
        <v/>
      </c>
      <c r="O58" s="148" t="str">
        <f t="shared" ca="1" si="98"/>
        <v/>
      </c>
      <c r="P58" s="148" t="str">
        <f t="shared" ca="1" si="98"/>
        <v/>
      </c>
      <c r="Q58" s="148" t="str">
        <f t="shared" ca="1" si="98"/>
        <v/>
      </c>
      <c r="R58" s="148" t="str">
        <f t="shared" ca="1" si="98"/>
        <v/>
      </c>
      <c r="S58" s="148" t="str">
        <f t="shared" ca="1" si="98"/>
        <v/>
      </c>
      <c r="T58" s="148" t="str">
        <f t="shared" ca="1" si="98"/>
        <v/>
      </c>
      <c r="U58" s="148" t="str">
        <f t="shared" ca="1" si="98"/>
        <v/>
      </c>
      <c r="V58" s="148" t="str">
        <f t="shared" ca="1" si="98"/>
        <v/>
      </c>
      <c r="W58" s="148" t="str">
        <f t="shared" ca="1" si="94"/>
        <v/>
      </c>
      <c r="X58" s="148" t="str">
        <f t="shared" ca="1" si="94"/>
        <v/>
      </c>
      <c r="Y58" s="148" t="str">
        <f t="shared" ca="1" si="94"/>
        <v/>
      </c>
      <c r="Z58" s="148" t="str">
        <f t="shared" ca="1" si="94"/>
        <v/>
      </c>
      <c r="AA58" s="148" t="str">
        <f t="shared" ca="1" si="94"/>
        <v/>
      </c>
      <c r="AB58" s="148" t="str">
        <f t="shared" ca="1" si="94"/>
        <v/>
      </c>
      <c r="AC58" s="148" t="str">
        <f t="shared" ca="1" si="94"/>
        <v/>
      </c>
      <c r="AD58" s="148" t="str">
        <f t="shared" ca="1" si="94"/>
        <v/>
      </c>
      <c r="AE58" s="148" t="str">
        <f t="shared" ca="1" si="94"/>
        <v/>
      </c>
      <c r="AF58" s="148" t="str">
        <f t="shared" ca="1" si="94"/>
        <v/>
      </c>
      <c r="AG58" s="148" t="str">
        <f t="shared" ca="1" si="94"/>
        <v/>
      </c>
      <c r="AH58" s="148" t="str">
        <f t="shared" ca="1" si="94"/>
        <v/>
      </c>
      <c r="AI58" s="148" t="str">
        <f t="shared" ca="1" si="94"/>
        <v/>
      </c>
      <c r="AJ58" s="148" t="str">
        <f t="shared" ca="1" si="94"/>
        <v/>
      </c>
      <c r="AK58" s="148"/>
      <c r="AL58" s="130"/>
      <c r="AM58" s="111">
        <f>VLOOKUP($E58,Plantilla!D:F,3,FALSE)</f>
        <v>1</v>
      </c>
      <c r="AN58" s="140">
        <f t="shared" ca="1" si="97"/>
        <v>0</v>
      </c>
      <c r="AO58" s="133">
        <f t="shared" ca="1" si="97"/>
        <v>0</v>
      </c>
      <c r="AP58" s="132">
        <f t="shared" ca="1" si="97"/>
        <v>0</v>
      </c>
      <c r="AQ58" s="133">
        <f t="shared" ca="1" si="97"/>
        <v>0</v>
      </c>
      <c r="AR58" s="132">
        <f t="shared" ca="1" si="97"/>
        <v>0</v>
      </c>
      <c r="AS58" s="133">
        <f t="shared" ca="1" si="97"/>
        <v>0</v>
      </c>
      <c r="AT58" s="132">
        <f t="shared" ca="1" si="97"/>
        <v>0</v>
      </c>
      <c r="AU58" s="133">
        <f t="shared" ca="1" si="97"/>
        <v>0</v>
      </c>
      <c r="AV58" s="132">
        <f t="shared" ca="1" si="97"/>
        <v>0</v>
      </c>
      <c r="AW58" s="133">
        <f t="shared" ca="1" si="97"/>
        <v>0</v>
      </c>
      <c r="AX58" s="132">
        <f t="shared" ca="1" si="97"/>
        <v>0</v>
      </c>
      <c r="AY58" s="133">
        <f t="shared" ca="1" si="97"/>
        <v>0</v>
      </c>
      <c r="AZ58" s="132">
        <f t="shared" ca="1" si="97"/>
        <v>0</v>
      </c>
      <c r="BA58" s="133">
        <f t="shared" ca="1" si="97"/>
        <v>0</v>
      </c>
      <c r="BB58" s="132">
        <f t="shared" ca="1" si="97"/>
        <v>0</v>
      </c>
      <c r="BC58" s="133">
        <f t="shared" ca="1" si="97"/>
        <v>0</v>
      </c>
      <c r="BD58" s="132">
        <f t="shared" ca="1" si="61"/>
        <v>0</v>
      </c>
      <c r="BE58" s="133">
        <f t="shared" ca="1" si="95"/>
        <v>0</v>
      </c>
      <c r="BF58" s="132">
        <f t="shared" ca="1" si="54"/>
        <v>0</v>
      </c>
      <c r="BG58" s="133">
        <f t="shared" ca="1" si="54"/>
        <v>0</v>
      </c>
      <c r="BH58" s="132">
        <f t="shared" ca="1" si="62"/>
        <v>0</v>
      </c>
      <c r="BI58" s="133">
        <f t="shared" ca="1" si="54"/>
        <v>0</v>
      </c>
      <c r="BJ58" s="132">
        <f t="shared" ca="1" si="63"/>
        <v>0</v>
      </c>
      <c r="BK58" s="110">
        <f t="shared" ca="1" si="42"/>
        <v>0</v>
      </c>
      <c r="BL58" s="110">
        <f t="shared" ca="1" si="43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4"/>
        <v>0</v>
      </c>
      <c r="BP58" s="195">
        <f t="shared" ca="1" si="45"/>
        <v>0</v>
      </c>
      <c r="BQ58" s="149">
        <f t="shared" ca="1" si="65"/>
        <v>0</v>
      </c>
      <c r="BR58" s="137">
        <f t="shared" ca="1" si="66"/>
        <v>7</v>
      </c>
      <c r="BS58" s="136">
        <f t="shared" ca="1" si="67"/>
        <v>3</v>
      </c>
      <c r="BT58" s="137">
        <f t="shared" ca="1" si="68"/>
        <v>0</v>
      </c>
      <c r="BU58" s="136">
        <f t="shared" ca="1" si="69"/>
        <v>0</v>
      </c>
      <c r="BV58" s="137">
        <f t="shared" ca="1" si="70"/>
        <v>0</v>
      </c>
      <c r="BW58" s="136">
        <f t="shared" ca="1" si="71"/>
        <v>0</v>
      </c>
      <c r="BX58" s="137">
        <f t="shared" ca="1" si="72"/>
        <v>0</v>
      </c>
      <c r="BY58" s="136">
        <f t="shared" ca="1" si="73"/>
        <v>3</v>
      </c>
      <c r="BZ58" s="137">
        <f t="shared" ca="1" si="74"/>
        <v>0</v>
      </c>
      <c r="CA58" s="136">
        <f t="shared" ca="1" si="75"/>
        <v>0</v>
      </c>
      <c r="CB58" s="137">
        <f t="shared" ca="1" si="76"/>
        <v>0</v>
      </c>
      <c r="CC58" s="136">
        <f t="shared" ca="1" si="77"/>
        <v>0</v>
      </c>
      <c r="CD58" s="137">
        <f t="shared" ca="1" si="78"/>
        <v>0</v>
      </c>
      <c r="CE58" s="136">
        <f t="shared" ca="1" si="79"/>
        <v>0</v>
      </c>
      <c r="CF58" s="137">
        <f t="shared" ca="1" si="80"/>
        <v>0</v>
      </c>
      <c r="CG58" s="136">
        <f t="shared" ca="1" si="81"/>
        <v>0</v>
      </c>
      <c r="CH58" s="137">
        <f t="shared" ca="1" si="82"/>
        <v>0</v>
      </c>
      <c r="CI58" s="136">
        <f t="shared" ca="1" si="83"/>
        <v>0</v>
      </c>
      <c r="CJ58" s="137">
        <f t="shared" ca="1" si="84"/>
        <v>0</v>
      </c>
      <c r="CK58" s="136">
        <f t="shared" ca="1" si="85"/>
        <v>0</v>
      </c>
      <c r="CL58" s="137">
        <f t="shared" ca="1" si="86"/>
        <v>0</v>
      </c>
      <c r="CM58" s="136">
        <f t="shared" ca="1" si="87"/>
        <v>0</v>
      </c>
      <c r="CN58" s="110">
        <f t="shared" ca="1" si="46"/>
        <v>3</v>
      </c>
      <c r="CO58" s="110">
        <f t="shared" ca="1" si="88"/>
        <v>70</v>
      </c>
      <c r="CP58" s="110">
        <f t="shared" ca="1" si="89"/>
        <v>30</v>
      </c>
      <c r="CQ58" s="198">
        <f t="shared" ca="1" si="90"/>
        <v>38.099999999999994</v>
      </c>
      <c r="CR58" s="199">
        <f t="shared" ca="1" si="91"/>
        <v>108.1</v>
      </c>
      <c r="CS58" s="215">
        <f t="shared" ca="1" si="52"/>
        <v>0</v>
      </c>
      <c r="CT58" s="216">
        <f t="shared" ca="1" si="47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8"/>
        <v>0</v>
      </c>
      <c r="CX58" s="219">
        <f t="shared" ca="1" si="49"/>
        <v>0</v>
      </c>
      <c r="CY58" s="230">
        <f t="shared" ca="1" si="50"/>
        <v>0</v>
      </c>
      <c r="CZ58" s="227">
        <f ca="1">(PATRÓN!$A$5*(CS58-CT58))/(PATRÓN!$N$4-30)*AM58</f>
        <v>0</v>
      </c>
      <c r="DA58" s="211">
        <f t="shared" ca="1" si="92"/>
        <v>0</v>
      </c>
      <c r="DB58" s="211">
        <f t="shared" ca="1" si="51"/>
        <v>161.79850746268656</v>
      </c>
      <c r="DC58" s="212">
        <f t="shared" ca="1" si="93"/>
        <v>-53.698507462686564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VLOOKUP(E59,Plantilla!D:E,2,FALSE)</f>
        <v>0</v>
      </c>
      <c r="G59" s="148" t="str">
        <f t="shared" ca="1" si="98"/>
        <v/>
      </c>
      <c r="H59" s="148" t="str">
        <f t="shared" ca="1" si="98"/>
        <v/>
      </c>
      <c r="I59" s="148" t="str">
        <f t="shared" ca="1" si="98"/>
        <v/>
      </c>
      <c r="J59" s="148" t="str">
        <f t="shared" ca="1" si="98"/>
        <v/>
      </c>
      <c r="K59" s="148" t="str">
        <f t="shared" ca="1" si="98"/>
        <v/>
      </c>
      <c r="L59" s="148" t="str">
        <f t="shared" ca="1" si="98"/>
        <v/>
      </c>
      <c r="M59" s="148" t="str">
        <f t="shared" ca="1" si="98"/>
        <v/>
      </c>
      <c r="N59" s="148" t="str">
        <f t="shared" ca="1" si="98"/>
        <v/>
      </c>
      <c r="O59" s="148" t="str">
        <f t="shared" ca="1" si="98"/>
        <v/>
      </c>
      <c r="P59" s="148" t="str">
        <f t="shared" ca="1" si="98"/>
        <v/>
      </c>
      <c r="Q59" s="148" t="str">
        <f t="shared" ca="1" si="98"/>
        <v/>
      </c>
      <c r="R59" s="148" t="str">
        <f t="shared" ca="1" si="98"/>
        <v/>
      </c>
      <c r="S59" s="148" t="str">
        <f t="shared" ca="1" si="98"/>
        <v/>
      </c>
      <c r="T59" s="148" t="str">
        <f t="shared" ca="1" si="98"/>
        <v/>
      </c>
      <c r="U59" s="148" t="str">
        <f t="shared" ca="1" si="98"/>
        <v/>
      </c>
      <c r="V59" s="148" t="str">
        <f t="shared" ca="1" si="98"/>
        <v/>
      </c>
      <c r="W59" s="148" t="str">
        <f t="shared" ca="1" si="94"/>
        <v/>
      </c>
      <c r="X59" s="148" t="str">
        <f t="shared" ca="1" si="94"/>
        <v/>
      </c>
      <c r="Y59" s="148" t="str">
        <f t="shared" ca="1" si="94"/>
        <v/>
      </c>
      <c r="Z59" s="148" t="str">
        <f t="shared" ca="1" si="94"/>
        <v/>
      </c>
      <c r="AA59" s="148" t="str">
        <f t="shared" ca="1" si="94"/>
        <v/>
      </c>
      <c r="AB59" s="148" t="str">
        <f t="shared" ca="1" si="94"/>
        <v/>
      </c>
      <c r="AC59" s="148" t="str">
        <f t="shared" ca="1" si="94"/>
        <v/>
      </c>
      <c r="AD59" s="148" t="str">
        <f t="shared" ca="1" si="94"/>
        <v/>
      </c>
      <c r="AE59" s="148" t="str">
        <f t="shared" ca="1" si="94"/>
        <v/>
      </c>
      <c r="AF59" s="148" t="str">
        <f t="shared" ca="1" si="94"/>
        <v/>
      </c>
      <c r="AG59" s="148" t="str">
        <f t="shared" ca="1" si="94"/>
        <v/>
      </c>
      <c r="AH59" s="148" t="str">
        <f t="shared" ca="1" si="94"/>
        <v/>
      </c>
      <c r="AI59" s="148" t="str">
        <f t="shared" ca="1" si="94"/>
        <v/>
      </c>
      <c r="AJ59" s="148" t="str">
        <f t="shared" ca="1" si="94"/>
        <v/>
      </c>
      <c r="AK59" s="148"/>
      <c r="AL59" s="130"/>
      <c r="AM59" s="111">
        <f>VLOOKUP($E59,Plantilla!D:F,3,FALSE)</f>
        <v>1</v>
      </c>
      <c r="AN59" s="140">
        <f t="shared" ca="1" si="97"/>
        <v>0</v>
      </c>
      <c r="AO59" s="133">
        <f t="shared" ca="1" si="97"/>
        <v>0</v>
      </c>
      <c r="AP59" s="132">
        <f t="shared" ca="1" si="97"/>
        <v>0</v>
      </c>
      <c r="AQ59" s="133">
        <f t="shared" ca="1" si="97"/>
        <v>0</v>
      </c>
      <c r="AR59" s="132">
        <f t="shared" ca="1" si="97"/>
        <v>0</v>
      </c>
      <c r="AS59" s="133">
        <f t="shared" ca="1" si="97"/>
        <v>0</v>
      </c>
      <c r="AT59" s="132">
        <f t="shared" ca="1" si="97"/>
        <v>0</v>
      </c>
      <c r="AU59" s="133">
        <f t="shared" ca="1" si="97"/>
        <v>0</v>
      </c>
      <c r="AV59" s="132">
        <f t="shared" ca="1" si="97"/>
        <v>0</v>
      </c>
      <c r="AW59" s="133">
        <f t="shared" ca="1" si="97"/>
        <v>0</v>
      </c>
      <c r="AX59" s="132">
        <f t="shared" ca="1" si="97"/>
        <v>0</v>
      </c>
      <c r="AY59" s="133">
        <f t="shared" ca="1" si="97"/>
        <v>0</v>
      </c>
      <c r="AZ59" s="132">
        <f t="shared" ca="1" si="97"/>
        <v>0</v>
      </c>
      <c r="BA59" s="133">
        <f t="shared" ca="1" si="97"/>
        <v>0</v>
      </c>
      <c r="BB59" s="132">
        <f t="shared" ca="1" si="97"/>
        <v>0</v>
      </c>
      <c r="BC59" s="133">
        <f t="shared" ca="1" si="97"/>
        <v>0</v>
      </c>
      <c r="BD59" s="132">
        <f t="shared" ca="1" si="61"/>
        <v>0</v>
      </c>
      <c r="BE59" s="133">
        <f t="shared" ca="1" si="95"/>
        <v>0</v>
      </c>
      <c r="BF59" s="132">
        <f t="shared" ca="1" si="54"/>
        <v>0</v>
      </c>
      <c r="BG59" s="133">
        <f t="shared" ca="1" si="54"/>
        <v>0</v>
      </c>
      <c r="BH59" s="132">
        <f t="shared" ca="1" si="62"/>
        <v>0</v>
      </c>
      <c r="BI59" s="133">
        <f t="shared" ca="1" si="54"/>
        <v>0</v>
      </c>
      <c r="BJ59" s="132">
        <f t="shared" ca="1" si="63"/>
        <v>0</v>
      </c>
      <c r="BK59" s="110">
        <f t="shared" ca="1" si="42"/>
        <v>0</v>
      </c>
      <c r="BL59" s="110">
        <f t="shared" ca="1" si="43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4"/>
        <v>0</v>
      </c>
      <c r="BP59" s="195">
        <f t="shared" ca="1" si="45"/>
        <v>0</v>
      </c>
      <c r="BQ59" s="149">
        <f t="shared" ca="1" si="65"/>
        <v>0</v>
      </c>
      <c r="BR59" s="137">
        <f t="shared" ca="1" si="66"/>
        <v>2</v>
      </c>
      <c r="BS59" s="136">
        <f t="shared" ca="1" si="67"/>
        <v>2</v>
      </c>
      <c r="BT59" s="137">
        <f t="shared" ca="1" si="68"/>
        <v>0</v>
      </c>
      <c r="BU59" s="136">
        <f t="shared" ca="1" si="69"/>
        <v>0</v>
      </c>
      <c r="BV59" s="137">
        <f t="shared" ca="1" si="70"/>
        <v>0</v>
      </c>
      <c r="BW59" s="136">
        <f t="shared" ca="1" si="71"/>
        <v>0</v>
      </c>
      <c r="BX59" s="137">
        <f t="shared" ca="1" si="72"/>
        <v>0</v>
      </c>
      <c r="BY59" s="136">
        <f t="shared" ca="1" si="73"/>
        <v>0</v>
      </c>
      <c r="BZ59" s="137">
        <f t="shared" ca="1" si="74"/>
        <v>0</v>
      </c>
      <c r="CA59" s="136">
        <f t="shared" ca="1" si="75"/>
        <v>0</v>
      </c>
      <c r="CB59" s="137">
        <f t="shared" ca="1" si="76"/>
        <v>0</v>
      </c>
      <c r="CC59" s="136">
        <f t="shared" ca="1" si="77"/>
        <v>0</v>
      </c>
      <c r="CD59" s="137">
        <f t="shared" ca="1" si="78"/>
        <v>0</v>
      </c>
      <c r="CE59" s="136">
        <f t="shared" ca="1" si="79"/>
        <v>0</v>
      </c>
      <c r="CF59" s="137">
        <f t="shared" ca="1" si="80"/>
        <v>0</v>
      </c>
      <c r="CG59" s="136">
        <f t="shared" ca="1" si="81"/>
        <v>0</v>
      </c>
      <c r="CH59" s="137">
        <f t="shared" ca="1" si="82"/>
        <v>0</v>
      </c>
      <c r="CI59" s="136">
        <f t="shared" ca="1" si="83"/>
        <v>0</v>
      </c>
      <c r="CJ59" s="137">
        <f t="shared" ca="1" si="84"/>
        <v>0</v>
      </c>
      <c r="CK59" s="136">
        <f t="shared" ca="1" si="85"/>
        <v>0</v>
      </c>
      <c r="CL59" s="137">
        <f t="shared" ca="1" si="86"/>
        <v>0</v>
      </c>
      <c r="CM59" s="136">
        <f t="shared" ca="1" si="87"/>
        <v>0</v>
      </c>
      <c r="CN59" s="110">
        <f t="shared" ca="1" si="46"/>
        <v>2</v>
      </c>
      <c r="CO59" s="110">
        <f t="shared" ca="1" si="88"/>
        <v>14</v>
      </c>
      <c r="CP59" s="110">
        <f t="shared" ca="1" si="89"/>
        <v>20</v>
      </c>
      <c r="CQ59" s="198">
        <f t="shared" ca="1" si="90"/>
        <v>25.4</v>
      </c>
      <c r="CR59" s="199">
        <f t="shared" ca="1" si="91"/>
        <v>39.4</v>
      </c>
      <c r="CS59" s="215">
        <f t="shared" ca="1" si="52"/>
        <v>0</v>
      </c>
      <c r="CT59" s="216">
        <f t="shared" ca="1" si="47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8"/>
        <v>0</v>
      </c>
      <c r="CX59" s="219">
        <f t="shared" ca="1" si="49"/>
        <v>0</v>
      </c>
      <c r="CY59" s="230">
        <f t="shared" ca="1" si="50"/>
        <v>0</v>
      </c>
      <c r="CZ59" s="227">
        <f ca="1">(PATRÓN!$A$5*(CS59-CT59))/(PATRÓN!$N$4-30)*AM59</f>
        <v>0</v>
      </c>
      <c r="DA59" s="211">
        <f t="shared" ca="1" si="92"/>
        <v>0</v>
      </c>
      <c r="DB59" s="211">
        <f t="shared" ca="1" si="51"/>
        <v>58.835820895522389</v>
      </c>
      <c r="DC59" s="212">
        <f t="shared" ca="1" si="93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VLOOKUP(E60,Plantilla!D:E,2,FALSE)</f>
        <v>0</v>
      </c>
      <c r="G60" s="148">
        <f t="shared" ca="1" si="98"/>
        <v>0</v>
      </c>
      <c r="H60" s="148">
        <f t="shared" ca="1" si="98"/>
        <v>0</v>
      </c>
      <c r="I60" s="148">
        <f t="shared" ca="1" si="98"/>
        <v>0</v>
      </c>
      <c r="J60" s="148">
        <f t="shared" ca="1" si="98"/>
        <v>0</v>
      </c>
      <c r="K60" s="148">
        <f t="shared" ca="1" si="98"/>
        <v>0</v>
      </c>
      <c r="L60" s="148">
        <f t="shared" ca="1" si="98"/>
        <v>0</v>
      </c>
      <c r="M60" s="148">
        <f t="shared" ca="1" si="98"/>
        <v>0</v>
      </c>
      <c r="N60" s="148">
        <f t="shared" ca="1" si="98"/>
        <v>0</v>
      </c>
      <c r="O60" s="148">
        <f t="shared" ca="1" si="98"/>
        <v>0</v>
      </c>
      <c r="P60" s="148">
        <f t="shared" ca="1" si="98"/>
        <v>0</v>
      </c>
      <c r="Q60" s="148">
        <f t="shared" ca="1" si="98"/>
        <v>0</v>
      </c>
      <c r="R60" s="148">
        <f t="shared" ca="1" si="98"/>
        <v>0</v>
      </c>
      <c r="S60" s="148">
        <f t="shared" ca="1" si="98"/>
        <v>0</v>
      </c>
      <c r="T60" s="148">
        <f t="shared" ca="1" si="98"/>
        <v>0</v>
      </c>
      <c r="U60" s="148">
        <f t="shared" ca="1" si="98"/>
        <v>0</v>
      </c>
      <c r="V60" s="148">
        <f t="shared" ca="1" si="98"/>
        <v>0</v>
      </c>
      <c r="W60" s="148">
        <f t="shared" ca="1" si="94"/>
        <v>0</v>
      </c>
      <c r="X60" s="148">
        <f t="shared" ca="1" si="94"/>
        <v>0</v>
      </c>
      <c r="Y60" s="148">
        <f t="shared" ca="1" si="94"/>
        <v>0</v>
      </c>
      <c r="Z60" s="148">
        <f t="shared" ca="1" si="94"/>
        <v>0</v>
      </c>
      <c r="AA60" s="148">
        <f t="shared" ca="1" si="94"/>
        <v>0</v>
      </c>
      <c r="AB60" s="148">
        <f t="shared" ca="1" si="94"/>
        <v>0</v>
      </c>
      <c r="AC60" s="148">
        <f t="shared" ca="1" si="94"/>
        <v>0</v>
      </c>
      <c r="AD60" s="148">
        <f t="shared" ca="1" si="94"/>
        <v>0</v>
      </c>
      <c r="AE60" s="148">
        <f t="shared" ca="1" si="94"/>
        <v>0</v>
      </c>
      <c r="AF60" s="148">
        <f t="shared" ca="1" si="94"/>
        <v>0</v>
      </c>
      <c r="AG60" s="148">
        <f t="shared" ca="1" si="94"/>
        <v>0</v>
      </c>
      <c r="AH60" s="148">
        <f t="shared" ca="1" si="94"/>
        <v>0</v>
      </c>
      <c r="AI60" s="148">
        <f t="shared" ca="1" si="94"/>
        <v>0</v>
      </c>
      <c r="AJ60" s="148">
        <f t="shared" ca="1" si="94"/>
        <v>0</v>
      </c>
      <c r="AK60" s="148"/>
      <c r="AL60" s="131"/>
      <c r="AM60" s="111">
        <f>VLOOKUP($E60,Plantilla!D:F,3,FALSE)</f>
        <v>1</v>
      </c>
      <c r="AN60" s="140">
        <f t="shared" ca="1" si="97"/>
        <v>0</v>
      </c>
      <c r="AO60" s="133">
        <f t="shared" ca="1" si="97"/>
        <v>0</v>
      </c>
      <c r="AP60" s="132">
        <f t="shared" ca="1" si="97"/>
        <v>0</v>
      </c>
      <c r="AQ60" s="133">
        <f t="shared" ca="1" si="97"/>
        <v>0</v>
      </c>
      <c r="AR60" s="132">
        <f t="shared" ca="1" si="97"/>
        <v>0</v>
      </c>
      <c r="AS60" s="133">
        <f t="shared" ca="1" si="97"/>
        <v>0</v>
      </c>
      <c r="AT60" s="132">
        <f t="shared" ca="1" si="97"/>
        <v>0</v>
      </c>
      <c r="AU60" s="133">
        <f t="shared" ca="1" si="97"/>
        <v>0</v>
      </c>
      <c r="AV60" s="132">
        <f t="shared" ca="1" si="97"/>
        <v>0</v>
      </c>
      <c r="AW60" s="133">
        <f t="shared" ca="1" si="97"/>
        <v>0</v>
      </c>
      <c r="AX60" s="132">
        <f t="shared" ca="1" si="97"/>
        <v>0</v>
      </c>
      <c r="AY60" s="133">
        <f t="shared" ca="1" si="97"/>
        <v>0</v>
      </c>
      <c r="AZ60" s="132">
        <f t="shared" ca="1" si="97"/>
        <v>0</v>
      </c>
      <c r="BA60" s="133">
        <f t="shared" ca="1" si="97"/>
        <v>0</v>
      </c>
      <c r="BB60" s="132">
        <f t="shared" ca="1" si="97"/>
        <v>0</v>
      </c>
      <c r="BC60" s="133">
        <f t="shared" ca="1" si="97"/>
        <v>0</v>
      </c>
      <c r="BD60" s="132">
        <f t="shared" ca="1" si="61"/>
        <v>0</v>
      </c>
      <c r="BE60" s="133">
        <f t="shared" ca="1" si="95"/>
        <v>0</v>
      </c>
      <c r="BF60" s="132">
        <f t="shared" ca="1" si="54"/>
        <v>0</v>
      </c>
      <c r="BG60" s="133">
        <f t="shared" ca="1" si="54"/>
        <v>0</v>
      </c>
      <c r="BH60" s="132">
        <f t="shared" ca="1" si="62"/>
        <v>0</v>
      </c>
      <c r="BI60" s="133">
        <f t="shared" ca="1" si="54"/>
        <v>0</v>
      </c>
      <c r="BJ60" s="132">
        <f t="shared" ca="1" si="63"/>
        <v>0</v>
      </c>
      <c r="BK60" s="110">
        <f t="shared" ca="1" si="42"/>
        <v>0</v>
      </c>
      <c r="BL60" s="110">
        <f t="shared" ca="1" si="43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4"/>
        <v>0</v>
      </c>
      <c r="BP60" s="196">
        <f t="shared" ca="1" si="45"/>
        <v>0</v>
      </c>
      <c r="BQ60" s="149">
        <f t="shared" ca="1" si="65"/>
        <v>0</v>
      </c>
      <c r="BR60" s="137">
        <f t="shared" ca="1" si="66"/>
        <v>0</v>
      </c>
      <c r="BS60" s="136">
        <f t="shared" ca="1" si="67"/>
        <v>0</v>
      </c>
      <c r="BT60" s="137">
        <f t="shared" ca="1" si="68"/>
        <v>0</v>
      </c>
      <c r="BU60" s="136">
        <f t="shared" ca="1" si="69"/>
        <v>0</v>
      </c>
      <c r="BV60" s="137">
        <f t="shared" ca="1" si="70"/>
        <v>0</v>
      </c>
      <c r="BW60" s="136">
        <f t="shared" ca="1" si="71"/>
        <v>0</v>
      </c>
      <c r="BX60" s="137">
        <f t="shared" ca="1" si="72"/>
        <v>0</v>
      </c>
      <c r="BY60" s="136">
        <f t="shared" ca="1" si="73"/>
        <v>0</v>
      </c>
      <c r="BZ60" s="137">
        <f t="shared" ca="1" si="74"/>
        <v>0</v>
      </c>
      <c r="CA60" s="136">
        <f t="shared" ca="1" si="75"/>
        <v>0</v>
      </c>
      <c r="CB60" s="137">
        <f t="shared" ca="1" si="76"/>
        <v>0</v>
      </c>
      <c r="CC60" s="136">
        <f t="shared" ca="1" si="77"/>
        <v>0</v>
      </c>
      <c r="CD60" s="137">
        <f t="shared" ca="1" si="78"/>
        <v>0</v>
      </c>
      <c r="CE60" s="136">
        <f t="shared" ca="1" si="79"/>
        <v>0</v>
      </c>
      <c r="CF60" s="137">
        <f t="shared" ca="1" si="80"/>
        <v>0</v>
      </c>
      <c r="CG60" s="136">
        <f t="shared" ca="1" si="81"/>
        <v>0</v>
      </c>
      <c r="CH60" s="137">
        <f t="shared" ca="1" si="82"/>
        <v>0</v>
      </c>
      <c r="CI60" s="136">
        <f t="shared" ca="1" si="83"/>
        <v>0</v>
      </c>
      <c r="CJ60" s="137">
        <f t="shared" ca="1" si="84"/>
        <v>0</v>
      </c>
      <c r="CK60" s="136">
        <f t="shared" ca="1" si="85"/>
        <v>0</v>
      </c>
      <c r="CL60" s="137">
        <f t="shared" ca="1" si="86"/>
        <v>0</v>
      </c>
      <c r="CM60" s="136">
        <f t="shared" ca="1" si="87"/>
        <v>0</v>
      </c>
      <c r="CN60" s="110">
        <f t="shared" ca="1" si="46"/>
        <v>0</v>
      </c>
      <c r="CO60" s="110">
        <f t="shared" ca="1" si="88"/>
        <v>0</v>
      </c>
      <c r="CP60" s="110">
        <f t="shared" ca="1" si="89"/>
        <v>0</v>
      </c>
      <c r="CQ60" s="198">
        <f t="shared" ca="1" si="90"/>
        <v>0</v>
      </c>
      <c r="CR60" s="200">
        <f t="shared" ca="1" si="91"/>
        <v>0</v>
      </c>
      <c r="CS60" s="222">
        <f t="shared" ca="1" si="52"/>
        <v>30</v>
      </c>
      <c r="CT60" s="223">
        <f t="shared" ca="1" si="47"/>
        <v>0</v>
      </c>
      <c r="CU60" s="217">
        <f ca="1">INDEX(INDIRECT(CU$1),MATCH($E60,INDIRECT($BQ$2))) + (CS60*30)/[1]PATRÓN!$N$4 - CT60</f>
        <v>7.5616438356164384</v>
      </c>
      <c r="CV60" s="218">
        <f ca="1">(CS60*6)/PATRÓN!$N$4</f>
        <v>0.49315068493150682</v>
      </c>
      <c r="CW60" s="223">
        <f t="shared" ca="1" si="48"/>
        <v>0</v>
      </c>
      <c r="CX60" s="219">
        <f t="shared" ca="1" si="49"/>
        <v>0</v>
      </c>
      <c r="CY60" s="230">
        <f t="shared" ca="1" si="50"/>
        <v>0</v>
      </c>
      <c r="CZ60" s="227">
        <f ca="1">(PATRÓN!$A$5*(CS60-CT60))/(PATRÓN!$N$4-30)*AM60</f>
        <v>147.08955223880596</v>
      </c>
      <c r="DA60" s="211">
        <f t="shared" ca="1" si="92"/>
        <v>-147.08955223880596</v>
      </c>
      <c r="DB60" s="211">
        <f t="shared" ca="1" si="51"/>
        <v>451.07462686567169</v>
      </c>
      <c r="DC60" s="212">
        <f t="shared" ca="1" si="93"/>
        <v>-451.07462686567169</v>
      </c>
    </row>
    <row r="61" spans="1:137" s="57" customFormat="1" ht="16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ca="1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ref="H61:AK68" ca="1" si="99">COUNTIF(H$7:H$60,$E61) +  COUNTIF(H$7:H$60,CONCATENATE("*;",TEXT(CELL("contenido",$E61),"00"))) +  COUNTIF(H$7:H$60,CONCATENATE("*;",TEXT(CELL("contenido",$E61),"00"),";*")) +  COUNTIF(H$7:H$60,CONCATENATE(TEXT(CELL("contenido",$E61),"00"),";*"))</f>
        <v>0</v>
      </c>
      <c r="I61" s="146">
        <f t="shared" ca="1" si="99"/>
        <v>0</v>
      </c>
      <c r="J61" s="146">
        <f t="shared" ca="1" si="99"/>
        <v>0</v>
      </c>
      <c r="K61" s="146">
        <f t="shared" ca="1" si="99"/>
        <v>0</v>
      </c>
      <c r="L61" s="146">
        <f t="shared" ca="1" si="99"/>
        <v>0</v>
      </c>
      <c r="M61" s="146">
        <f t="shared" ca="1" si="99"/>
        <v>0</v>
      </c>
      <c r="N61" s="146">
        <f t="shared" ca="1" si="99"/>
        <v>0</v>
      </c>
      <c r="O61" s="146">
        <f t="shared" ca="1" si="99"/>
        <v>0</v>
      </c>
      <c r="P61" s="146">
        <f t="shared" ca="1" si="99"/>
        <v>0</v>
      </c>
      <c r="Q61" s="146">
        <f t="shared" ca="1" si="99"/>
        <v>0</v>
      </c>
      <c r="R61" s="146">
        <f t="shared" ca="1" si="99"/>
        <v>0</v>
      </c>
      <c r="S61" s="146">
        <f t="shared" ca="1" si="99"/>
        <v>0</v>
      </c>
      <c r="T61" s="146">
        <f t="shared" ca="1" si="99"/>
        <v>0</v>
      </c>
      <c r="U61" s="146">
        <f t="shared" ca="1" si="99"/>
        <v>0</v>
      </c>
      <c r="V61" s="146">
        <f t="shared" ca="1" si="99"/>
        <v>0</v>
      </c>
      <c r="W61" s="146">
        <f t="shared" ca="1" si="99"/>
        <v>0</v>
      </c>
      <c r="X61" s="146">
        <f t="shared" ca="1" si="99"/>
        <v>0</v>
      </c>
      <c r="Y61" s="146">
        <f t="shared" ca="1" si="99"/>
        <v>0</v>
      </c>
      <c r="Z61" s="146">
        <f t="shared" ca="1" si="99"/>
        <v>0</v>
      </c>
      <c r="AA61" s="146">
        <f t="shared" ca="1" si="99"/>
        <v>0</v>
      </c>
      <c r="AB61" s="146">
        <f t="shared" ca="1" si="99"/>
        <v>0</v>
      </c>
      <c r="AC61" s="146">
        <f t="shared" ca="1" si="99"/>
        <v>0</v>
      </c>
      <c r="AD61" s="146">
        <f t="shared" ca="1" si="99"/>
        <v>0</v>
      </c>
      <c r="AE61" s="146">
        <f t="shared" ca="1" si="99"/>
        <v>0</v>
      </c>
      <c r="AF61" s="146">
        <f t="shared" ca="1" si="99"/>
        <v>0</v>
      </c>
      <c r="AG61" s="146">
        <f t="shared" ca="1" si="99"/>
        <v>0</v>
      </c>
      <c r="AH61" s="146">
        <f t="shared" ca="1" si="99"/>
        <v>0</v>
      </c>
      <c r="AI61" s="146">
        <f t="shared" ca="1" si="99"/>
        <v>0</v>
      </c>
      <c r="AJ61" s="146">
        <f t="shared" ca="1" si="99"/>
        <v>0</v>
      </c>
      <c r="AK61" s="146">
        <f t="shared" ca="1" si="99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ref="G62:G68" ca="1" si="100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ca="1" si="99"/>
        <v>0</v>
      </c>
      <c r="I62" s="146">
        <f t="shared" ca="1" si="99"/>
        <v>0</v>
      </c>
      <c r="J62" s="146">
        <f t="shared" ca="1" si="99"/>
        <v>0</v>
      </c>
      <c r="K62" s="146">
        <f t="shared" ca="1" si="99"/>
        <v>0</v>
      </c>
      <c r="L62" s="146">
        <f t="shared" ca="1" si="99"/>
        <v>0</v>
      </c>
      <c r="M62" s="146">
        <f t="shared" ca="1" si="99"/>
        <v>0</v>
      </c>
      <c r="N62" s="146">
        <f t="shared" ca="1" si="99"/>
        <v>0</v>
      </c>
      <c r="O62" s="146">
        <f t="shared" ca="1" si="99"/>
        <v>0</v>
      </c>
      <c r="P62" s="146">
        <f t="shared" ca="1" si="99"/>
        <v>0</v>
      </c>
      <c r="Q62" s="146">
        <f t="shared" ca="1" si="99"/>
        <v>0</v>
      </c>
      <c r="R62" s="146">
        <f t="shared" ca="1" si="99"/>
        <v>0</v>
      </c>
      <c r="S62" s="146">
        <f t="shared" ca="1" si="99"/>
        <v>0</v>
      </c>
      <c r="T62" s="146">
        <f t="shared" ca="1" si="99"/>
        <v>0</v>
      </c>
      <c r="U62" s="146">
        <f t="shared" ca="1" si="99"/>
        <v>0</v>
      </c>
      <c r="V62" s="146">
        <f t="shared" ca="1" si="99"/>
        <v>0</v>
      </c>
      <c r="W62" s="146">
        <f t="shared" ca="1" si="99"/>
        <v>0</v>
      </c>
      <c r="X62" s="146">
        <f t="shared" ca="1" si="99"/>
        <v>0</v>
      </c>
      <c r="Y62" s="146">
        <f t="shared" ca="1" si="99"/>
        <v>0</v>
      </c>
      <c r="Z62" s="146">
        <f t="shared" ca="1" si="99"/>
        <v>0</v>
      </c>
      <c r="AA62" s="146">
        <f t="shared" ca="1" si="99"/>
        <v>0</v>
      </c>
      <c r="AB62" s="146">
        <f t="shared" ca="1" si="99"/>
        <v>0</v>
      </c>
      <c r="AC62" s="146">
        <f t="shared" ca="1" si="99"/>
        <v>0</v>
      </c>
      <c r="AD62" s="146">
        <f t="shared" ca="1" si="99"/>
        <v>0</v>
      </c>
      <c r="AE62" s="146">
        <f t="shared" ca="1" si="99"/>
        <v>0</v>
      </c>
      <c r="AF62" s="146">
        <f t="shared" ca="1" si="99"/>
        <v>0</v>
      </c>
      <c r="AG62" s="146">
        <f t="shared" ca="1" si="99"/>
        <v>0</v>
      </c>
      <c r="AH62" s="146">
        <f t="shared" ca="1" si="99"/>
        <v>0</v>
      </c>
      <c r="AI62" s="146">
        <f t="shared" ca="1" si="99"/>
        <v>0</v>
      </c>
      <c r="AJ62" s="146">
        <f t="shared" ca="1" si="99"/>
        <v>0</v>
      </c>
      <c r="AK62" s="146">
        <f t="shared" ca="1" si="99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100"/>
        <v>0</v>
      </c>
      <c r="H63" s="146">
        <f t="shared" ca="1" si="99"/>
        <v>0</v>
      </c>
      <c r="I63" s="146">
        <f t="shared" ca="1" si="99"/>
        <v>0</v>
      </c>
      <c r="J63" s="146">
        <f t="shared" ca="1" si="99"/>
        <v>0</v>
      </c>
      <c r="K63" s="146">
        <f t="shared" ca="1" si="99"/>
        <v>0</v>
      </c>
      <c r="L63" s="146">
        <f t="shared" ca="1" si="99"/>
        <v>0</v>
      </c>
      <c r="M63" s="146">
        <f t="shared" ca="1" si="99"/>
        <v>0</v>
      </c>
      <c r="N63" s="146">
        <f t="shared" ca="1" si="99"/>
        <v>0</v>
      </c>
      <c r="O63" s="146">
        <f t="shared" ca="1" si="99"/>
        <v>0</v>
      </c>
      <c r="P63" s="146">
        <f t="shared" ca="1" si="99"/>
        <v>0</v>
      </c>
      <c r="Q63" s="146">
        <f t="shared" ca="1" si="99"/>
        <v>0</v>
      </c>
      <c r="R63" s="146">
        <f t="shared" ca="1" si="99"/>
        <v>0</v>
      </c>
      <c r="S63" s="146">
        <f t="shared" ca="1" si="99"/>
        <v>0</v>
      </c>
      <c r="T63" s="146">
        <f t="shared" ca="1" si="99"/>
        <v>0</v>
      </c>
      <c r="U63" s="146">
        <f t="shared" ca="1" si="99"/>
        <v>0</v>
      </c>
      <c r="V63" s="146">
        <f t="shared" ca="1" si="99"/>
        <v>0</v>
      </c>
      <c r="W63" s="146">
        <f t="shared" ca="1" si="99"/>
        <v>0</v>
      </c>
      <c r="X63" s="146">
        <f t="shared" ca="1" si="99"/>
        <v>0</v>
      </c>
      <c r="Y63" s="146">
        <f t="shared" ca="1" si="99"/>
        <v>0</v>
      </c>
      <c r="Z63" s="146">
        <f t="shared" ca="1" si="99"/>
        <v>0</v>
      </c>
      <c r="AA63" s="146">
        <f t="shared" ca="1" si="99"/>
        <v>0</v>
      </c>
      <c r="AB63" s="146">
        <f t="shared" ca="1" si="99"/>
        <v>0</v>
      </c>
      <c r="AC63" s="146">
        <f t="shared" ca="1" si="99"/>
        <v>0</v>
      </c>
      <c r="AD63" s="146">
        <f t="shared" ca="1" si="99"/>
        <v>0</v>
      </c>
      <c r="AE63" s="146">
        <f t="shared" ca="1" si="99"/>
        <v>0</v>
      </c>
      <c r="AF63" s="146">
        <f t="shared" ca="1" si="99"/>
        <v>0</v>
      </c>
      <c r="AG63" s="146">
        <f t="shared" ca="1" si="99"/>
        <v>0</v>
      </c>
      <c r="AH63" s="146">
        <f t="shared" ca="1" si="99"/>
        <v>0</v>
      </c>
      <c r="AI63" s="146">
        <f t="shared" ca="1" si="99"/>
        <v>0</v>
      </c>
      <c r="AJ63" s="146">
        <f t="shared" ca="1" si="99"/>
        <v>0</v>
      </c>
      <c r="AK63" s="146">
        <f t="shared" ca="1" si="99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100"/>
        <v>0</v>
      </c>
      <c r="H64" s="146">
        <f t="shared" ca="1" si="99"/>
        <v>0</v>
      </c>
      <c r="I64" s="146">
        <f t="shared" ca="1" si="99"/>
        <v>0</v>
      </c>
      <c r="J64" s="146">
        <f t="shared" ca="1" si="99"/>
        <v>0</v>
      </c>
      <c r="K64" s="146">
        <f t="shared" ca="1" si="99"/>
        <v>0</v>
      </c>
      <c r="L64" s="146">
        <f t="shared" ca="1" si="99"/>
        <v>0</v>
      </c>
      <c r="M64" s="146">
        <f t="shared" ca="1" si="99"/>
        <v>0</v>
      </c>
      <c r="N64" s="146">
        <f t="shared" ca="1" si="99"/>
        <v>0</v>
      </c>
      <c r="O64" s="146">
        <f t="shared" ca="1" si="99"/>
        <v>0</v>
      </c>
      <c r="P64" s="146">
        <f t="shared" ca="1" si="99"/>
        <v>0</v>
      </c>
      <c r="Q64" s="146">
        <f t="shared" ca="1" si="99"/>
        <v>0</v>
      </c>
      <c r="R64" s="146">
        <f t="shared" ca="1" si="99"/>
        <v>0</v>
      </c>
      <c r="S64" s="146">
        <f t="shared" ca="1" si="99"/>
        <v>0</v>
      </c>
      <c r="T64" s="146">
        <f t="shared" ca="1" si="99"/>
        <v>0</v>
      </c>
      <c r="U64" s="146">
        <f t="shared" ca="1" si="99"/>
        <v>0</v>
      </c>
      <c r="V64" s="146">
        <f t="shared" ca="1" si="99"/>
        <v>0</v>
      </c>
      <c r="W64" s="146">
        <f t="shared" ca="1" si="99"/>
        <v>0</v>
      </c>
      <c r="X64" s="146">
        <f t="shared" ca="1" si="99"/>
        <v>0</v>
      </c>
      <c r="Y64" s="146">
        <f t="shared" ca="1" si="99"/>
        <v>0</v>
      </c>
      <c r="Z64" s="146">
        <f t="shared" ca="1" si="99"/>
        <v>0</v>
      </c>
      <c r="AA64" s="146">
        <f t="shared" ca="1" si="99"/>
        <v>0</v>
      </c>
      <c r="AB64" s="146">
        <f t="shared" ca="1" si="99"/>
        <v>0</v>
      </c>
      <c r="AC64" s="146">
        <f t="shared" ca="1" si="99"/>
        <v>0</v>
      </c>
      <c r="AD64" s="146">
        <f t="shared" ca="1" si="99"/>
        <v>0</v>
      </c>
      <c r="AE64" s="146">
        <f t="shared" ca="1" si="99"/>
        <v>0</v>
      </c>
      <c r="AF64" s="146">
        <f t="shared" ca="1" si="99"/>
        <v>0</v>
      </c>
      <c r="AG64" s="146">
        <f t="shared" ca="1" si="99"/>
        <v>0</v>
      </c>
      <c r="AH64" s="146">
        <f t="shared" ca="1" si="99"/>
        <v>0</v>
      </c>
      <c r="AI64" s="146">
        <f t="shared" ca="1" si="99"/>
        <v>0</v>
      </c>
      <c r="AJ64" s="146">
        <f t="shared" ca="1" si="99"/>
        <v>0</v>
      </c>
      <c r="AK64" s="146">
        <f t="shared" ca="1" si="99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COUNTIF(G7:G60,"*m*")-COUNTIF(G7:G60,"*BM*")*1</f>
        <v>7</v>
      </c>
      <c r="H65" s="267">
        <f t="shared" ref="H65:AJ65" ca="1" si="101">COUNTIF(H7:H60,"*m*")-COUNTIF(H7:H60,"*BM*")*1</f>
        <v>9</v>
      </c>
      <c r="I65" s="267">
        <f t="shared" ca="1" si="101"/>
        <v>8</v>
      </c>
      <c r="J65" s="267">
        <f t="shared" ca="1" si="101"/>
        <v>9</v>
      </c>
      <c r="K65" s="267">
        <f t="shared" ca="1" si="101"/>
        <v>12</v>
      </c>
      <c r="L65" s="267">
        <f t="shared" ca="1" si="101"/>
        <v>10</v>
      </c>
      <c r="M65" s="267">
        <f t="shared" ca="1" si="101"/>
        <v>8</v>
      </c>
      <c r="N65" s="267">
        <f t="shared" ca="1" si="101"/>
        <v>8</v>
      </c>
      <c r="O65" s="267">
        <f t="shared" ca="1" si="101"/>
        <v>10</v>
      </c>
      <c r="P65" s="267">
        <f t="shared" ca="1" si="101"/>
        <v>10</v>
      </c>
      <c r="Q65" s="267">
        <f t="shared" ca="1" si="101"/>
        <v>10</v>
      </c>
      <c r="R65" s="267">
        <f t="shared" ca="1" si="101"/>
        <v>7</v>
      </c>
      <c r="S65" s="267">
        <f t="shared" ca="1" si="101"/>
        <v>6</v>
      </c>
      <c r="T65" s="267">
        <f t="shared" ca="1" si="101"/>
        <v>6</v>
      </c>
      <c r="U65" s="267">
        <f t="shared" ca="1" si="101"/>
        <v>6</v>
      </c>
      <c r="V65" s="267">
        <f t="shared" ca="1" si="101"/>
        <v>10</v>
      </c>
      <c r="W65" s="267">
        <f t="shared" ca="1" si="101"/>
        <v>11</v>
      </c>
      <c r="X65" s="267">
        <f t="shared" ca="1" si="101"/>
        <v>12</v>
      </c>
      <c r="Y65" s="267">
        <f t="shared" ca="1" si="101"/>
        <v>10</v>
      </c>
      <c r="Z65" s="267">
        <f t="shared" ca="1" si="101"/>
        <v>9</v>
      </c>
      <c r="AA65" s="267">
        <f t="shared" ca="1" si="101"/>
        <v>7</v>
      </c>
      <c r="AB65" s="267">
        <f t="shared" ca="1" si="101"/>
        <v>7</v>
      </c>
      <c r="AC65" s="267">
        <f t="shared" ca="1" si="101"/>
        <v>9</v>
      </c>
      <c r="AD65" s="267">
        <f t="shared" ca="1" si="101"/>
        <v>10</v>
      </c>
      <c r="AE65" s="267">
        <f t="shared" ca="1" si="101"/>
        <v>9</v>
      </c>
      <c r="AF65" s="267">
        <f t="shared" ca="1" si="101"/>
        <v>8</v>
      </c>
      <c r="AG65" s="267">
        <f t="shared" ca="1" si="101"/>
        <v>9</v>
      </c>
      <c r="AH65" s="267">
        <f t="shared" ca="1" si="101"/>
        <v>5</v>
      </c>
      <c r="AI65" s="267">
        <f t="shared" ca="1" si="101"/>
        <v>5</v>
      </c>
      <c r="AJ65" s="267">
        <f t="shared" ca="1" si="101"/>
        <v>8</v>
      </c>
      <c r="AK65" s="146">
        <f t="shared" ca="1" si="99"/>
        <v>2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COUNTIF(G7:G60,"*t*")-COUNTIF(G7:G60,"*AT*")*1</f>
        <v>5</v>
      </c>
      <c r="H66" s="267">
        <f t="shared" ref="H66:AJ66" ca="1" si="102">COUNTIF(H7:H60,"*t*")-COUNTIF(H7:H60,"*AT*")*1</f>
        <v>7</v>
      </c>
      <c r="I66" s="267">
        <f t="shared" ca="1" si="102"/>
        <v>8</v>
      </c>
      <c r="J66" s="267">
        <f t="shared" ca="1" si="102"/>
        <v>7</v>
      </c>
      <c r="K66" s="267">
        <f t="shared" ca="1" si="102"/>
        <v>8</v>
      </c>
      <c r="L66" s="267">
        <f t="shared" ca="1" si="102"/>
        <v>7</v>
      </c>
      <c r="M66" s="267">
        <f t="shared" ca="1" si="102"/>
        <v>7</v>
      </c>
      <c r="N66" s="267">
        <f t="shared" ca="1" si="102"/>
        <v>7</v>
      </c>
      <c r="O66" s="267">
        <f t="shared" ca="1" si="102"/>
        <v>7</v>
      </c>
      <c r="P66" s="267">
        <f t="shared" ca="1" si="102"/>
        <v>7</v>
      </c>
      <c r="Q66" s="267">
        <f t="shared" ca="1" si="102"/>
        <v>6</v>
      </c>
      <c r="R66" s="267">
        <f t="shared" ca="1" si="102"/>
        <v>7</v>
      </c>
      <c r="S66" s="267">
        <f t="shared" ca="1" si="102"/>
        <v>7</v>
      </c>
      <c r="T66" s="267">
        <f t="shared" ca="1" si="102"/>
        <v>7</v>
      </c>
      <c r="U66" s="267">
        <f t="shared" ca="1" si="102"/>
        <v>6</v>
      </c>
      <c r="V66" s="267">
        <f t="shared" ca="1" si="102"/>
        <v>7</v>
      </c>
      <c r="W66" s="267">
        <f t="shared" ca="1" si="102"/>
        <v>8</v>
      </c>
      <c r="X66" s="267">
        <f t="shared" ca="1" si="102"/>
        <v>7</v>
      </c>
      <c r="Y66" s="267">
        <f t="shared" ca="1" si="102"/>
        <v>8</v>
      </c>
      <c r="Z66" s="267">
        <f t="shared" ca="1" si="102"/>
        <v>6</v>
      </c>
      <c r="AA66" s="267">
        <f t="shared" ca="1" si="102"/>
        <v>6</v>
      </c>
      <c r="AB66" s="267">
        <f t="shared" ca="1" si="102"/>
        <v>6</v>
      </c>
      <c r="AC66" s="267">
        <f t="shared" ca="1" si="102"/>
        <v>7</v>
      </c>
      <c r="AD66" s="267">
        <f t="shared" ca="1" si="102"/>
        <v>9</v>
      </c>
      <c r="AE66" s="267">
        <f t="shared" ca="1" si="102"/>
        <v>7</v>
      </c>
      <c r="AF66" s="267">
        <f t="shared" ca="1" si="102"/>
        <v>8</v>
      </c>
      <c r="AG66" s="267">
        <f t="shared" ca="1" si="102"/>
        <v>6</v>
      </c>
      <c r="AH66" s="267">
        <f t="shared" ca="1" si="102"/>
        <v>6</v>
      </c>
      <c r="AI66" s="267">
        <f t="shared" ca="1" si="102"/>
        <v>6</v>
      </c>
      <c r="AJ66" s="267">
        <f t="shared" ca="1" si="102"/>
        <v>7</v>
      </c>
      <c r="AK66" s="146">
        <f t="shared" ca="1" si="99"/>
        <v>1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COUNTIF(G7:G60,"*n*")</f>
        <v>5</v>
      </c>
      <c r="H67" s="268">
        <f t="shared" ref="H67:AJ67" ca="1" si="103">COUNTIF(H7:H60,"*n*")</f>
        <v>5</v>
      </c>
      <c r="I67" s="268">
        <f t="shared" ca="1" si="103"/>
        <v>5</v>
      </c>
      <c r="J67" s="268">
        <f t="shared" ca="1" si="103"/>
        <v>4</v>
      </c>
      <c r="K67" s="268">
        <f t="shared" ca="1" si="103"/>
        <v>4</v>
      </c>
      <c r="L67" s="268">
        <f t="shared" ca="1" si="103"/>
        <v>4</v>
      </c>
      <c r="M67" s="268">
        <f t="shared" ca="1" si="103"/>
        <v>5</v>
      </c>
      <c r="N67" s="268">
        <f t="shared" ca="1" si="103"/>
        <v>5</v>
      </c>
      <c r="O67" s="268">
        <f t="shared" ca="1" si="103"/>
        <v>4</v>
      </c>
      <c r="P67" s="268">
        <f t="shared" ca="1" si="103"/>
        <v>5</v>
      </c>
      <c r="Q67" s="268">
        <f t="shared" ca="1" si="103"/>
        <v>5</v>
      </c>
      <c r="R67" s="268">
        <f t="shared" ca="1" si="103"/>
        <v>5</v>
      </c>
      <c r="S67" s="268">
        <f t="shared" ca="1" si="103"/>
        <v>5</v>
      </c>
      <c r="T67" s="268">
        <f t="shared" ca="1" si="103"/>
        <v>4</v>
      </c>
      <c r="U67" s="268">
        <f t="shared" ca="1" si="103"/>
        <v>4</v>
      </c>
      <c r="V67" s="268">
        <f t="shared" ca="1" si="103"/>
        <v>4</v>
      </c>
      <c r="W67" s="268">
        <f t="shared" ca="1" si="103"/>
        <v>5</v>
      </c>
      <c r="X67" s="268">
        <f t="shared" ca="1" si="103"/>
        <v>4</v>
      </c>
      <c r="Y67" s="268">
        <f t="shared" ca="1" si="103"/>
        <v>5</v>
      </c>
      <c r="Z67" s="268">
        <f t="shared" ca="1" si="103"/>
        <v>5</v>
      </c>
      <c r="AA67" s="268">
        <f t="shared" ca="1" si="103"/>
        <v>4</v>
      </c>
      <c r="AB67" s="268">
        <f t="shared" ca="1" si="103"/>
        <v>5</v>
      </c>
      <c r="AC67" s="268">
        <f t="shared" ca="1" si="103"/>
        <v>6</v>
      </c>
      <c r="AD67" s="268">
        <f t="shared" ca="1" si="103"/>
        <v>4</v>
      </c>
      <c r="AE67" s="268">
        <f t="shared" ca="1" si="103"/>
        <v>5</v>
      </c>
      <c r="AF67" s="268">
        <f t="shared" ca="1" si="103"/>
        <v>5</v>
      </c>
      <c r="AG67" s="268">
        <f t="shared" ca="1" si="103"/>
        <v>4</v>
      </c>
      <c r="AH67" s="268">
        <f t="shared" ca="1" si="103"/>
        <v>4</v>
      </c>
      <c r="AI67" s="268">
        <f t="shared" ca="1" si="103"/>
        <v>4</v>
      </c>
      <c r="AJ67" s="268">
        <f t="shared" ca="1" si="103"/>
        <v>4</v>
      </c>
      <c r="AK67" s="146">
        <f t="shared" ca="1" si="99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ca="1" si="100"/>
        <v>0</v>
      </c>
      <c r="H68" s="146">
        <f t="shared" ca="1" si="99"/>
        <v>0</v>
      </c>
      <c r="I68" s="146">
        <f t="shared" ca="1" si="99"/>
        <v>0</v>
      </c>
      <c r="J68" s="146">
        <f t="shared" ca="1" si="99"/>
        <v>0</v>
      </c>
      <c r="K68" s="146">
        <f t="shared" ca="1" si="99"/>
        <v>0</v>
      </c>
      <c r="L68" s="146">
        <f t="shared" ca="1" si="99"/>
        <v>0</v>
      </c>
      <c r="M68" s="146">
        <f t="shared" ca="1" si="99"/>
        <v>0</v>
      </c>
      <c r="N68" s="146">
        <f t="shared" ca="1" si="99"/>
        <v>0</v>
      </c>
      <c r="O68" s="146">
        <f t="shared" ca="1" si="99"/>
        <v>0</v>
      </c>
      <c r="P68" s="146">
        <f t="shared" ca="1" si="99"/>
        <v>0</v>
      </c>
      <c r="Q68" s="146">
        <f t="shared" ca="1" si="99"/>
        <v>0</v>
      </c>
      <c r="R68" s="146">
        <f t="shared" ca="1" si="99"/>
        <v>0</v>
      </c>
      <c r="S68" s="146">
        <f t="shared" ca="1" si="99"/>
        <v>0</v>
      </c>
      <c r="T68" s="146">
        <f t="shared" ca="1" si="99"/>
        <v>0</v>
      </c>
      <c r="U68" s="146">
        <f t="shared" ca="1" si="99"/>
        <v>0</v>
      </c>
      <c r="V68" s="146">
        <f t="shared" ca="1" si="99"/>
        <v>0</v>
      </c>
      <c r="W68" s="146">
        <f t="shared" ca="1" si="99"/>
        <v>0</v>
      </c>
      <c r="X68" s="146">
        <f t="shared" ca="1" si="99"/>
        <v>0</v>
      </c>
      <c r="Y68" s="146">
        <f t="shared" ca="1" si="99"/>
        <v>0</v>
      </c>
      <c r="Z68" s="146">
        <f t="shared" ca="1" si="99"/>
        <v>0</v>
      </c>
      <c r="AA68" s="146">
        <f t="shared" ca="1" si="99"/>
        <v>0</v>
      </c>
      <c r="AB68" s="146">
        <f t="shared" ca="1" si="99"/>
        <v>0</v>
      </c>
      <c r="AC68" s="146">
        <f t="shared" ca="1" si="99"/>
        <v>0</v>
      </c>
      <c r="AD68" s="146">
        <f t="shared" ca="1" si="99"/>
        <v>0</v>
      </c>
      <c r="AE68" s="146">
        <f t="shared" ca="1" si="99"/>
        <v>0</v>
      </c>
      <c r="AF68" s="146">
        <f t="shared" ca="1" si="99"/>
        <v>0</v>
      </c>
      <c r="AG68" s="146">
        <f t="shared" ca="1" si="99"/>
        <v>0</v>
      </c>
      <c r="AH68" s="146">
        <f t="shared" ca="1" si="99"/>
        <v>0</v>
      </c>
      <c r="AI68" s="146">
        <f t="shared" ca="1" si="99"/>
        <v>0</v>
      </c>
      <c r="AJ68" s="146">
        <f t="shared" ca="1" si="99"/>
        <v>0</v>
      </c>
      <c r="AK68" s="146">
        <f t="shared" ca="1" si="9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0 G44:AL60 AK43:AL43 H24:AL25 G21:AL22 AK20:AL20 G23:L23 O23:R23 T23:AL23 G7:AL17 G19:AL19 G18:S18 V18:AL18 G26:AL42 G20:AI20" name="Rango1"/>
    <protectedRange sqref="G43:I43" name="Rango1_3_1_2"/>
    <protectedRange sqref="Q43:W43 AE43:AJ43" name="Rango1_3_1_2_1"/>
    <protectedRange sqref="G24:G25" name="Rango1_1"/>
    <protectedRange sqref="AJ20" name="Rango1_1_1"/>
    <protectedRange sqref="S23 M23:N23 T18:U18" name="Rango1_2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4228" priority="6569" stopIfTrue="1" operator="equal">
      <formula>0</formula>
    </cfRule>
  </conditionalFormatting>
  <conditionalFormatting sqref="G5:AK5">
    <cfRule type="cellIs" dxfId="14227" priority="6488" operator="equal">
      <formula>"S"</formula>
    </cfRule>
    <cfRule type="cellIs" dxfId="14226" priority="6489" operator="equal">
      <formula>"D"</formula>
    </cfRule>
  </conditionalFormatting>
  <conditionalFormatting sqref="G6:AK6">
    <cfRule type="expression" dxfId="14225" priority="6442">
      <formula>G$3</formula>
    </cfRule>
  </conditionalFormatting>
  <conditionalFormatting sqref="G61:AK64 G68:AK68 AK65:AK67">
    <cfRule type="expression" dxfId="14224" priority="6352">
      <formula>G61&lt;G105</formula>
    </cfRule>
    <cfRule type="expression" dxfId="14223" priority="6353">
      <formula>G61&gt;G97</formula>
    </cfRule>
  </conditionalFormatting>
  <conditionalFormatting sqref="G44:AK60 AK43 H24:AK25 G21:AK22 AK20 G23:L23 O23:R23 T23:AK23 G7:AK17 G19:AK19 G18:S18 V18:AK18 G26:AK42 G20:AI20">
    <cfRule type="containsText" dxfId="14222" priority="6331" operator="containsText" text="21">
      <formula>NOT(ISERROR(SEARCH("21",G7)))</formula>
    </cfRule>
    <cfRule type="cellIs" dxfId="14221" priority="6332" operator="equal">
      <formula>"F"</formula>
    </cfRule>
    <cfRule type="containsText" dxfId="14220" priority="6333" operator="containsText" text="CA">
      <formula>NOT(ISERROR(SEARCH("CA",G7)))</formula>
    </cfRule>
    <cfRule type="cellIs" dxfId="14219" priority="6334" operator="equal">
      <formula>"LD"</formula>
    </cfRule>
    <cfRule type="containsText" dxfId="14218" priority="6335" operator="containsText" text="V">
      <formula>NOT(ISERROR(SEARCH("V",G7)))</formula>
    </cfRule>
    <cfRule type="containsText" dxfId="14217" priority="6336" operator="containsText" text="P">
      <formula>NOT(ISERROR(SEARCH("P",G7)))</formula>
    </cfRule>
    <cfRule type="cellIs" dxfId="14216" priority="6337" operator="equal">
      <formula>"LL"</formula>
    </cfRule>
    <cfRule type="cellIs" dxfId="14215" priority="6338" operator="equal">
      <formula>"AT"</formula>
    </cfRule>
    <cfRule type="containsText" dxfId="14214" priority="6339" operator="containsText" text="B">
      <formula>NOT(ISERROR(SEARCH("B",G7)))</formula>
    </cfRule>
    <cfRule type="cellIs" dxfId="14213" priority="6340" operator="equal">
      <formula>"L"</formula>
    </cfRule>
    <cfRule type="containsText" dxfId="14212" priority="6341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211" priority="6320" operator="containsText" text="21">
      <formula>NOT(ISERROR(SEARCH("21",G7)))</formula>
    </cfRule>
    <cfRule type="cellIs" dxfId="14210" priority="6321" operator="equal">
      <formula>"F"</formula>
    </cfRule>
    <cfRule type="containsText" dxfId="14209" priority="6322" operator="containsText" text="CA">
      <formula>NOT(ISERROR(SEARCH("CA",G7)))</formula>
    </cfRule>
    <cfRule type="cellIs" dxfId="14208" priority="6323" operator="equal">
      <formula>"LD"</formula>
    </cfRule>
    <cfRule type="containsText" dxfId="14207" priority="6324" operator="containsText" text="V">
      <formula>NOT(ISERROR(SEARCH("V",G7)))</formula>
    </cfRule>
    <cfRule type="containsText" dxfId="14206" priority="6325" operator="containsText" text="P">
      <formula>NOT(ISERROR(SEARCH("P",G7)))</formula>
    </cfRule>
    <cfRule type="cellIs" dxfId="14205" priority="6326" operator="equal">
      <formula>"LL"</formula>
    </cfRule>
    <cfRule type="cellIs" dxfId="14204" priority="6327" operator="equal">
      <formula>"AT"</formula>
    </cfRule>
    <cfRule type="containsText" dxfId="14203" priority="6328" operator="containsText" text="B">
      <formula>NOT(ISERROR(SEARCH("B",G7)))</formula>
    </cfRule>
    <cfRule type="cellIs" dxfId="14202" priority="6329" operator="equal">
      <formula>"L"</formula>
    </cfRule>
    <cfRule type="containsText" dxfId="14201" priority="6330" operator="containsText" text="N">
      <formula>NOT(ISERROR(SEARCH("N",G7)))</formula>
    </cfRule>
  </conditionalFormatting>
  <conditionalFormatting sqref="G61:AK64 G68:AK68 AK65:AK67">
    <cfRule type="expression" dxfId="14200" priority="6318">
      <formula>G61&lt;G105</formula>
    </cfRule>
    <cfRule type="expression" dxfId="14199" priority="6319">
      <formula>G61&gt;G97</formula>
    </cfRule>
  </conditionalFormatting>
  <conditionalFormatting sqref="G44:AK60 AK43 H24:AK25 G21:AK22 AK20 G23:L23 O23:R23 T23:AK23 G7:AK17 G19:AK19 G18:S18 V18:AK18 G26:AK42 G20:AI20">
    <cfRule type="containsText" dxfId="14198" priority="6307" operator="containsText" text="21">
      <formula>NOT(ISERROR(SEARCH("21",G7)))</formula>
    </cfRule>
    <cfRule type="cellIs" dxfId="14197" priority="6308" operator="equal">
      <formula>"F"</formula>
    </cfRule>
    <cfRule type="containsText" dxfId="14196" priority="6309" operator="containsText" text="CA">
      <formula>NOT(ISERROR(SEARCH("CA",G7)))</formula>
    </cfRule>
    <cfRule type="cellIs" dxfId="14195" priority="6310" operator="equal">
      <formula>"LD"</formula>
    </cfRule>
    <cfRule type="containsText" dxfId="14194" priority="6311" operator="containsText" text="V">
      <formula>NOT(ISERROR(SEARCH("V",G7)))</formula>
    </cfRule>
    <cfRule type="containsText" dxfId="14193" priority="6312" operator="containsText" text="P">
      <formula>NOT(ISERROR(SEARCH("P",G7)))</formula>
    </cfRule>
    <cfRule type="cellIs" dxfId="14192" priority="6313" operator="equal">
      <formula>"LL"</formula>
    </cfRule>
    <cfRule type="cellIs" dxfId="14191" priority="6314" operator="equal">
      <formula>"AT"</formula>
    </cfRule>
    <cfRule type="containsText" dxfId="14190" priority="6315" operator="containsText" text="B">
      <formula>NOT(ISERROR(SEARCH("B",G7)))</formula>
    </cfRule>
    <cfRule type="cellIs" dxfId="14189" priority="6316" operator="equal">
      <formula>"L"</formula>
    </cfRule>
    <cfRule type="containsText" dxfId="14188" priority="6317" operator="containsText" text="N">
      <formula>NOT(ISERROR(SEARCH("N",G7)))</formula>
    </cfRule>
  </conditionalFormatting>
  <conditionalFormatting sqref="AK10:AK21 G44:AJ60 S34:AK34 H24:AJ25 G21:AJ22 G7:AK9 G23:L23 O23:R23 T23:AJ23 G8:AJ17 G19:AJ19 G18:S18 V18:AJ18 G26:AJ42 G20:AI20">
    <cfRule type="containsText" dxfId="14187" priority="6296" operator="containsText" text="21">
      <formula>NOT(ISERROR(SEARCH("21",G7)))</formula>
    </cfRule>
    <cfRule type="cellIs" dxfId="14186" priority="6297" operator="equal">
      <formula>"F"</formula>
    </cfRule>
    <cfRule type="containsText" dxfId="14185" priority="6298" operator="containsText" text="CA">
      <formula>NOT(ISERROR(SEARCH("CA",G7)))</formula>
    </cfRule>
    <cfRule type="cellIs" dxfId="14184" priority="6299" operator="equal">
      <formula>"LD"</formula>
    </cfRule>
    <cfRule type="containsText" dxfId="14183" priority="6300" operator="containsText" text="V">
      <formula>NOT(ISERROR(SEARCH("V",G7)))</formula>
    </cfRule>
    <cfRule type="containsText" dxfId="14182" priority="6301" operator="containsText" text="P">
      <formula>NOT(ISERROR(SEARCH("P",G7)))</formula>
    </cfRule>
    <cfRule type="cellIs" dxfId="14181" priority="6302" operator="equal">
      <formula>"LL"</formula>
    </cfRule>
    <cfRule type="cellIs" dxfId="14180" priority="6303" operator="equal">
      <formula>"AT"</formula>
    </cfRule>
    <cfRule type="containsText" dxfId="14179" priority="6304" operator="containsText" text="B">
      <formula>NOT(ISERROR(SEARCH("B",G7)))</formula>
    </cfRule>
    <cfRule type="cellIs" dxfId="14178" priority="6305" operator="equal">
      <formula>"L"</formula>
    </cfRule>
    <cfRule type="containsText" dxfId="14177" priority="6306" operator="containsText" text="N">
      <formula>NOT(ISERROR(SEARCH("N",G7)))</formula>
    </cfRule>
  </conditionalFormatting>
  <conditionalFormatting sqref="AK10:AK21 G44:AJ60 S34:AK34 H24:AJ25 G21:AJ22 G7:AK9 G23:L23 O23:R23 T23:AJ23 G8:AJ17 G19:AJ19 G18:S18 V18:AJ18 G26:AJ42 G20:AI20">
    <cfRule type="containsText" dxfId="14176" priority="6285" operator="containsText" text="21">
      <formula>NOT(ISERROR(SEARCH("21",G7)))</formula>
    </cfRule>
    <cfRule type="cellIs" dxfId="14175" priority="6286" operator="equal">
      <formula>"F"</formula>
    </cfRule>
    <cfRule type="containsText" dxfId="14174" priority="6287" operator="containsText" text="CA">
      <formula>NOT(ISERROR(SEARCH("CA",G7)))</formula>
    </cfRule>
    <cfRule type="cellIs" dxfId="14173" priority="6288" operator="equal">
      <formula>"LD"</formula>
    </cfRule>
    <cfRule type="containsText" dxfId="14172" priority="6289" operator="containsText" text="V">
      <formula>NOT(ISERROR(SEARCH("V",G7)))</formula>
    </cfRule>
    <cfRule type="containsText" dxfId="14171" priority="6290" operator="containsText" text="P">
      <formula>NOT(ISERROR(SEARCH("P",G7)))</formula>
    </cfRule>
    <cfRule type="cellIs" dxfId="14170" priority="6291" operator="equal">
      <formula>"LL"</formula>
    </cfRule>
    <cfRule type="cellIs" dxfId="14169" priority="6292" operator="equal">
      <formula>"AT"</formula>
    </cfRule>
    <cfRule type="containsText" dxfId="14168" priority="6293" operator="containsText" text="B">
      <formula>NOT(ISERROR(SEARCH("B",G7)))</formula>
    </cfRule>
    <cfRule type="cellIs" dxfId="14167" priority="6294" operator="equal">
      <formula>"L"</formula>
    </cfRule>
    <cfRule type="containsText" dxfId="14166" priority="6295" operator="containsText" text="N">
      <formula>NOT(ISERROR(SEARCH("N",G7)))</formula>
    </cfRule>
  </conditionalFormatting>
  <conditionalFormatting sqref="AK13">
    <cfRule type="containsText" dxfId="14165" priority="6274" operator="containsText" text="21">
      <formula>NOT(ISERROR(SEARCH("21",AK13)))</formula>
    </cfRule>
    <cfRule type="cellIs" dxfId="14164" priority="6275" operator="equal">
      <formula>"F"</formula>
    </cfRule>
    <cfRule type="containsText" dxfId="14163" priority="6276" operator="containsText" text="CA">
      <formula>NOT(ISERROR(SEARCH("CA",AK13)))</formula>
    </cfRule>
    <cfRule type="cellIs" dxfId="14162" priority="6277" operator="equal">
      <formula>"LD"</formula>
    </cfRule>
    <cfRule type="containsText" dxfId="14161" priority="6278" operator="containsText" text="V">
      <formula>NOT(ISERROR(SEARCH("V",AK13)))</formula>
    </cfRule>
    <cfRule type="containsText" dxfId="14160" priority="6279" operator="containsText" text="P">
      <formula>NOT(ISERROR(SEARCH("P",AK13)))</formula>
    </cfRule>
    <cfRule type="cellIs" dxfId="14159" priority="6280" operator="equal">
      <formula>"LL"</formula>
    </cfRule>
    <cfRule type="cellIs" dxfId="14158" priority="6281" operator="equal">
      <formula>"AT"</formula>
    </cfRule>
    <cfRule type="containsText" dxfId="14157" priority="6282" operator="containsText" text="B">
      <formula>NOT(ISERROR(SEARCH("B",AK13)))</formula>
    </cfRule>
    <cfRule type="cellIs" dxfId="14156" priority="6283" operator="equal">
      <formula>"L"</formula>
    </cfRule>
    <cfRule type="containsText" dxfId="14155" priority="6284" operator="containsText" text="N">
      <formula>NOT(ISERROR(SEARCH("N",AK13)))</formula>
    </cfRule>
  </conditionalFormatting>
  <conditionalFormatting sqref="AK21">
    <cfRule type="containsText" dxfId="14154" priority="6252" operator="containsText" text="21">
      <formula>NOT(ISERROR(SEARCH("21",AK21)))</formula>
    </cfRule>
    <cfRule type="cellIs" dxfId="14153" priority="6253" operator="equal">
      <formula>"F"</formula>
    </cfRule>
    <cfRule type="containsText" dxfId="14152" priority="6254" operator="containsText" text="CA">
      <formula>NOT(ISERROR(SEARCH("CA",AK21)))</formula>
    </cfRule>
    <cfRule type="cellIs" dxfId="14151" priority="6255" operator="equal">
      <formula>"LD"</formula>
    </cfRule>
    <cfRule type="containsText" dxfId="14150" priority="6256" operator="containsText" text="V">
      <formula>NOT(ISERROR(SEARCH("V",AK21)))</formula>
    </cfRule>
    <cfRule type="containsText" dxfId="14149" priority="6257" operator="containsText" text="P">
      <formula>NOT(ISERROR(SEARCH("P",AK21)))</formula>
    </cfRule>
    <cfRule type="cellIs" dxfId="14148" priority="6258" operator="equal">
      <formula>"LL"</formula>
    </cfRule>
    <cfRule type="cellIs" dxfId="14147" priority="6259" operator="equal">
      <formula>"AT"</formula>
    </cfRule>
    <cfRule type="containsText" dxfId="14146" priority="6260" operator="containsText" text="B">
      <formula>NOT(ISERROR(SEARCH("B",AK21)))</formula>
    </cfRule>
    <cfRule type="cellIs" dxfId="14145" priority="6261" operator="equal">
      <formula>"L"</formula>
    </cfRule>
    <cfRule type="containsText" dxfId="14144" priority="6262" operator="containsText" text="N">
      <formula>NOT(ISERROR(SEARCH("N",AK21)))</formula>
    </cfRule>
  </conditionalFormatting>
  <conditionalFormatting sqref="G44:AK60 AK43 H24:AK25 G21:AK22 AK20 G23:L23 O23:R23 T23:AK23 G7:AK17 G19:AK19 G18:S18 V18:AK18 G26:AK42 G20:AI20">
    <cfRule type="containsText" dxfId="14143" priority="6241" operator="containsText" text="21">
      <formula>NOT(ISERROR(SEARCH("21",G7)))</formula>
    </cfRule>
    <cfRule type="cellIs" dxfId="14142" priority="6242" operator="equal">
      <formula>"F"</formula>
    </cfRule>
    <cfRule type="containsText" dxfId="14141" priority="6243" operator="containsText" text="CA">
      <formula>NOT(ISERROR(SEARCH("CA",G7)))</formula>
    </cfRule>
    <cfRule type="cellIs" dxfId="14140" priority="6244" operator="equal">
      <formula>"LD"</formula>
    </cfRule>
    <cfRule type="containsText" dxfId="14139" priority="6245" operator="containsText" text="V">
      <formula>NOT(ISERROR(SEARCH("V",G7)))</formula>
    </cfRule>
    <cfRule type="containsText" dxfId="14138" priority="6246" operator="containsText" text="P">
      <formula>NOT(ISERROR(SEARCH("P",G7)))</formula>
    </cfRule>
    <cfRule type="cellIs" dxfId="14137" priority="6247" operator="equal">
      <formula>"LL"</formula>
    </cfRule>
    <cfRule type="cellIs" dxfId="14136" priority="6248" operator="equal">
      <formula>"AT"</formula>
    </cfRule>
    <cfRule type="containsText" dxfId="14135" priority="6249" operator="containsText" text="B">
      <formula>NOT(ISERROR(SEARCH("B",G7)))</formula>
    </cfRule>
    <cfRule type="cellIs" dxfId="14134" priority="6250" operator="equal">
      <formula>"L"</formula>
    </cfRule>
    <cfRule type="containsText" dxfId="14133" priority="6251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132" priority="6230" operator="containsText" text="21">
      <formula>NOT(ISERROR(SEARCH("21",G7)))</formula>
    </cfRule>
    <cfRule type="cellIs" dxfId="14131" priority="6231" operator="equal">
      <formula>"F"</formula>
    </cfRule>
    <cfRule type="containsText" dxfId="14130" priority="6232" operator="containsText" text="CA">
      <formula>NOT(ISERROR(SEARCH("CA",G7)))</formula>
    </cfRule>
    <cfRule type="cellIs" dxfId="14129" priority="6233" operator="equal">
      <formula>"LD"</formula>
    </cfRule>
    <cfRule type="containsText" dxfId="14128" priority="6234" operator="containsText" text="V">
      <formula>NOT(ISERROR(SEARCH("V",G7)))</formula>
    </cfRule>
    <cfRule type="containsText" dxfId="14127" priority="6235" operator="containsText" text="P">
      <formula>NOT(ISERROR(SEARCH("P",G7)))</formula>
    </cfRule>
    <cfRule type="cellIs" dxfId="14126" priority="6236" operator="equal">
      <formula>"LL"</formula>
    </cfRule>
    <cfRule type="cellIs" dxfId="14125" priority="6237" operator="equal">
      <formula>"AT"</formula>
    </cfRule>
    <cfRule type="containsText" dxfId="14124" priority="6238" operator="containsText" text="B">
      <formula>NOT(ISERROR(SEARCH("B",G7)))</formula>
    </cfRule>
    <cfRule type="cellIs" dxfId="14123" priority="6239" operator="equal">
      <formula>"L"</formula>
    </cfRule>
    <cfRule type="containsText" dxfId="14122" priority="6240" operator="containsText" text="N">
      <formula>NOT(ISERROR(SEARCH("N",G7)))</formula>
    </cfRule>
  </conditionalFormatting>
  <conditionalFormatting sqref="G44:AK60 AK43 H24:AK25 G10:AK17 G21:AK22 AK20 G23:L23 O23:R23 T23:AK23 G7:AJ17 G19:AK19 G18:S18 V18:AK18 G26:AK42 G20:AI20">
    <cfRule type="containsText" dxfId="14121" priority="6219" operator="containsText" text="21">
      <formula>NOT(ISERROR(SEARCH("21",G7)))</formula>
    </cfRule>
    <cfRule type="cellIs" dxfId="14120" priority="6220" operator="equal">
      <formula>"F"</formula>
    </cfRule>
    <cfRule type="containsText" dxfId="14119" priority="6221" operator="containsText" text="CA">
      <formula>NOT(ISERROR(SEARCH("CA",G7)))</formula>
    </cfRule>
    <cfRule type="cellIs" dxfId="14118" priority="6222" operator="equal">
      <formula>"LD"</formula>
    </cfRule>
    <cfRule type="containsText" dxfId="14117" priority="6223" operator="containsText" text="V">
      <formula>NOT(ISERROR(SEARCH("V",G7)))</formula>
    </cfRule>
    <cfRule type="containsText" dxfId="14116" priority="6224" operator="containsText" text="P">
      <formula>NOT(ISERROR(SEARCH("P",G7)))</formula>
    </cfRule>
    <cfRule type="cellIs" dxfId="14115" priority="6225" operator="equal">
      <formula>"LL"</formula>
    </cfRule>
    <cfRule type="cellIs" dxfId="14114" priority="6226" operator="equal">
      <formula>"AT"</formula>
    </cfRule>
    <cfRule type="containsText" dxfId="14113" priority="6227" operator="containsText" text="B">
      <formula>NOT(ISERROR(SEARCH("B",G7)))</formula>
    </cfRule>
    <cfRule type="cellIs" dxfId="14112" priority="6228" operator="equal">
      <formula>"L"</formula>
    </cfRule>
    <cfRule type="containsText" dxfId="14111" priority="6229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110" priority="6208" operator="containsText" text="21">
      <formula>NOT(ISERROR(SEARCH("21",G7)))</formula>
    </cfRule>
    <cfRule type="cellIs" dxfId="14109" priority="6209" operator="equal">
      <formula>"F"</formula>
    </cfRule>
    <cfRule type="containsText" dxfId="14108" priority="6210" operator="containsText" text="CA">
      <formula>NOT(ISERROR(SEARCH("CA",G7)))</formula>
    </cfRule>
    <cfRule type="cellIs" dxfId="14107" priority="6211" operator="equal">
      <formula>"LD"</formula>
    </cfRule>
    <cfRule type="containsText" dxfId="14106" priority="6212" operator="containsText" text="V">
      <formula>NOT(ISERROR(SEARCH("V",G7)))</formula>
    </cfRule>
    <cfRule type="containsText" dxfId="14105" priority="6213" operator="containsText" text="P">
      <formula>NOT(ISERROR(SEARCH("P",G7)))</formula>
    </cfRule>
    <cfRule type="cellIs" dxfId="14104" priority="6214" operator="equal">
      <formula>"LL"</formula>
    </cfRule>
    <cfRule type="cellIs" dxfId="14103" priority="6215" operator="equal">
      <formula>"AT"</formula>
    </cfRule>
    <cfRule type="containsText" dxfId="14102" priority="6216" operator="containsText" text="B">
      <formula>NOT(ISERROR(SEARCH("B",G7)))</formula>
    </cfRule>
    <cfRule type="cellIs" dxfId="14101" priority="6217" operator="equal">
      <formula>"L"</formula>
    </cfRule>
    <cfRule type="containsText" dxfId="14100" priority="6218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099" priority="6197" operator="containsText" text="21">
      <formula>NOT(ISERROR(SEARCH("21",G7)))</formula>
    </cfRule>
    <cfRule type="cellIs" dxfId="14098" priority="6198" operator="equal">
      <formula>"F"</formula>
    </cfRule>
    <cfRule type="containsText" dxfId="14097" priority="6199" operator="containsText" text="CA">
      <formula>NOT(ISERROR(SEARCH("CA",G7)))</formula>
    </cfRule>
    <cfRule type="cellIs" dxfId="14096" priority="6200" operator="equal">
      <formula>"LD"</formula>
    </cfRule>
    <cfRule type="containsText" dxfId="14095" priority="6201" operator="containsText" text="V">
      <formula>NOT(ISERROR(SEARCH("V",G7)))</formula>
    </cfRule>
    <cfRule type="containsText" dxfId="14094" priority="6202" operator="containsText" text="P">
      <formula>NOT(ISERROR(SEARCH("P",G7)))</formula>
    </cfRule>
    <cfRule type="cellIs" dxfId="14093" priority="6203" operator="equal">
      <formula>"LL"</formula>
    </cfRule>
    <cfRule type="cellIs" dxfId="14092" priority="6204" operator="equal">
      <formula>"AT"</formula>
    </cfRule>
    <cfRule type="containsText" dxfId="14091" priority="6205" operator="containsText" text="B">
      <formula>NOT(ISERROR(SEARCH("B",G7)))</formula>
    </cfRule>
    <cfRule type="cellIs" dxfId="14090" priority="6206" operator="equal">
      <formula>"L"</formula>
    </cfRule>
    <cfRule type="containsText" dxfId="14089" priority="6207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088" priority="6186" operator="containsText" text="21">
      <formula>NOT(ISERROR(SEARCH("21",G7)))</formula>
    </cfRule>
    <cfRule type="cellIs" dxfId="14087" priority="6187" operator="equal">
      <formula>"F"</formula>
    </cfRule>
    <cfRule type="containsText" dxfId="14086" priority="6188" operator="containsText" text="CA">
      <formula>NOT(ISERROR(SEARCH("CA",G7)))</formula>
    </cfRule>
    <cfRule type="cellIs" dxfId="14085" priority="6189" operator="equal">
      <formula>"LD"</formula>
    </cfRule>
    <cfRule type="containsText" dxfId="14084" priority="6190" operator="containsText" text="V">
      <formula>NOT(ISERROR(SEARCH("V",G7)))</formula>
    </cfRule>
    <cfRule type="containsText" dxfId="14083" priority="6191" operator="containsText" text="P">
      <formula>NOT(ISERROR(SEARCH("P",G7)))</formula>
    </cfRule>
    <cfRule type="cellIs" dxfId="14082" priority="6192" operator="equal">
      <formula>"LL"</formula>
    </cfRule>
    <cfRule type="cellIs" dxfId="14081" priority="6193" operator="equal">
      <formula>"AT"</formula>
    </cfRule>
    <cfRule type="containsText" dxfId="14080" priority="6194" operator="containsText" text="B">
      <formula>NOT(ISERROR(SEARCH("B",G7)))</formula>
    </cfRule>
    <cfRule type="cellIs" dxfId="14079" priority="6195" operator="equal">
      <formula>"L"</formula>
    </cfRule>
    <cfRule type="containsText" dxfId="14078" priority="6196" operator="containsText" text="N">
      <formula>NOT(ISERROR(SEARCH("N",G7)))</formula>
    </cfRule>
  </conditionalFormatting>
  <conditionalFormatting sqref="AB8:AK8 AK21 G44:AJ60 S34:AK34 H24:AJ25 G21:AJ22 G23:L23 O23:R23 T23:AJ23 G7:AJ17 G19:AJ19 G18:S18 V18:AJ18 G26:AJ42 G20:AI20">
    <cfRule type="containsText" dxfId="14077" priority="6175" operator="containsText" text="21">
      <formula>NOT(ISERROR(SEARCH("21",G7)))</formula>
    </cfRule>
    <cfRule type="cellIs" dxfId="14076" priority="6176" operator="equal">
      <formula>"F"</formula>
    </cfRule>
    <cfRule type="containsText" dxfId="14075" priority="6177" operator="containsText" text="CA">
      <formula>NOT(ISERROR(SEARCH("CA",G7)))</formula>
    </cfRule>
    <cfRule type="cellIs" dxfId="14074" priority="6178" operator="equal">
      <formula>"LD"</formula>
    </cfRule>
    <cfRule type="containsText" dxfId="14073" priority="6179" operator="containsText" text="V">
      <formula>NOT(ISERROR(SEARCH("V",G7)))</formula>
    </cfRule>
    <cfRule type="containsText" dxfId="14072" priority="6180" operator="containsText" text="P">
      <formula>NOT(ISERROR(SEARCH("P",G7)))</formula>
    </cfRule>
    <cfRule type="cellIs" dxfId="14071" priority="6181" operator="equal">
      <formula>"LL"</formula>
    </cfRule>
    <cfRule type="cellIs" dxfId="14070" priority="6182" operator="equal">
      <formula>"AT"</formula>
    </cfRule>
    <cfRule type="containsText" dxfId="14069" priority="6183" operator="containsText" text="B">
      <formula>NOT(ISERROR(SEARCH("B",G7)))</formula>
    </cfRule>
    <cfRule type="cellIs" dxfId="14068" priority="6184" operator="equal">
      <formula>"L"</formula>
    </cfRule>
    <cfRule type="containsText" dxfId="14067" priority="6185" operator="containsText" text="N">
      <formula>NOT(ISERROR(SEARCH("N",G7)))</formula>
    </cfRule>
  </conditionalFormatting>
  <conditionalFormatting sqref="AB8:AK8 AK21 G44:AJ60 S34:AK34 H24:AJ25 G21:AJ22 G23:L23 O23:R23 T23:AJ23 G7:AJ17 G19:AJ19 G18:S18 V18:AJ18 G26:AJ42 G20:AI20">
    <cfRule type="containsText" dxfId="14066" priority="6164" operator="containsText" text="21">
      <formula>NOT(ISERROR(SEARCH("21",G7)))</formula>
    </cfRule>
    <cfRule type="cellIs" dxfId="14065" priority="6165" operator="equal">
      <formula>"F"</formula>
    </cfRule>
    <cfRule type="containsText" dxfId="14064" priority="6166" operator="containsText" text="CA">
      <formula>NOT(ISERROR(SEARCH("CA",G7)))</formula>
    </cfRule>
    <cfRule type="cellIs" dxfId="14063" priority="6167" operator="equal">
      <formula>"LD"</formula>
    </cfRule>
    <cfRule type="containsText" dxfId="14062" priority="6168" operator="containsText" text="V">
      <formula>NOT(ISERROR(SEARCH("V",G7)))</formula>
    </cfRule>
    <cfRule type="containsText" dxfId="14061" priority="6169" operator="containsText" text="P">
      <formula>NOT(ISERROR(SEARCH("P",G7)))</formula>
    </cfRule>
    <cfRule type="cellIs" dxfId="14060" priority="6170" operator="equal">
      <formula>"LL"</formula>
    </cfRule>
    <cfRule type="cellIs" dxfId="14059" priority="6171" operator="equal">
      <formula>"AT"</formula>
    </cfRule>
    <cfRule type="containsText" dxfId="14058" priority="6172" operator="containsText" text="B">
      <formula>NOT(ISERROR(SEARCH("B",G7)))</formula>
    </cfRule>
    <cfRule type="cellIs" dxfId="14057" priority="6173" operator="equal">
      <formula>"L"</formula>
    </cfRule>
    <cfRule type="containsText" dxfId="14056" priority="6174" operator="containsText" text="N">
      <formula>NOT(ISERROR(SEARCH("N",G7)))</formula>
    </cfRule>
  </conditionalFormatting>
  <conditionalFormatting sqref="G65:AJ66">
    <cfRule type="cellIs" dxfId="14055" priority="337" operator="lessThan">
      <formula>7</formula>
    </cfRule>
    <cfRule type="cellIs" dxfId="14054" priority="338" operator="greaterThan">
      <formula>7</formula>
    </cfRule>
  </conditionalFormatting>
  <conditionalFormatting sqref="G67:AJ67">
    <cfRule type="cellIs" dxfId="14053" priority="335" operator="lessThan">
      <formula>5</formula>
    </cfRule>
    <cfRule type="cellIs" dxfId="14052" priority="336" operator="greaterThan">
      <formula>5</formula>
    </cfRule>
  </conditionalFormatting>
  <conditionalFormatting sqref="G43:I43">
    <cfRule type="containsText" dxfId="14051" priority="324" operator="containsText" text="21">
      <formula>NOT(ISERROR(SEARCH("21",G43)))</formula>
    </cfRule>
    <cfRule type="cellIs" dxfId="14050" priority="325" operator="equal">
      <formula>"F"</formula>
    </cfRule>
    <cfRule type="containsText" dxfId="14049" priority="326" operator="containsText" text="CA">
      <formula>NOT(ISERROR(SEARCH("CA",G43)))</formula>
    </cfRule>
    <cfRule type="cellIs" dxfId="14048" priority="327" operator="equal">
      <formula>"LD"</formula>
    </cfRule>
    <cfRule type="containsText" dxfId="14047" priority="328" operator="containsText" text="V">
      <formula>NOT(ISERROR(SEARCH("V",G43)))</formula>
    </cfRule>
    <cfRule type="containsText" dxfId="14046" priority="329" operator="containsText" text="P">
      <formula>NOT(ISERROR(SEARCH("P",G43)))</formula>
    </cfRule>
    <cfRule type="cellIs" dxfId="14045" priority="330" operator="equal">
      <formula>"LL"</formula>
    </cfRule>
    <cfRule type="cellIs" dxfId="14044" priority="331" operator="equal">
      <formula>"AT"</formula>
    </cfRule>
    <cfRule type="containsText" dxfId="14043" priority="332" operator="containsText" text="B">
      <formula>NOT(ISERROR(SEARCH("B",G43)))</formula>
    </cfRule>
    <cfRule type="cellIs" dxfId="14042" priority="333" operator="equal">
      <formula>"L"</formula>
    </cfRule>
    <cfRule type="containsText" dxfId="14041" priority="334" operator="containsText" text="N">
      <formula>NOT(ISERROR(SEARCH("N",G43)))</formula>
    </cfRule>
  </conditionalFormatting>
  <conditionalFormatting sqref="J43:N43">
    <cfRule type="containsText" dxfId="14040" priority="313" operator="containsText" text="21">
      <formula>NOT(ISERROR(SEARCH("21",J43)))</formula>
    </cfRule>
    <cfRule type="cellIs" dxfId="14039" priority="314" operator="equal">
      <formula>"F"</formula>
    </cfRule>
    <cfRule type="containsText" dxfId="14038" priority="315" operator="containsText" text="CA">
      <formula>NOT(ISERROR(SEARCH("CA",J43)))</formula>
    </cfRule>
    <cfRule type="cellIs" dxfId="14037" priority="316" operator="equal">
      <formula>"LD"</formula>
    </cfRule>
    <cfRule type="containsText" dxfId="14036" priority="317" operator="containsText" text="V">
      <formula>NOT(ISERROR(SEARCH("V",J43)))</formula>
    </cfRule>
    <cfRule type="containsText" dxfId="14035" priority="318" operator="containsText" text="P">
      <formula>NOT(ISERROR(SEARCH("P",J43)))</formula>
    </cfRule>
    <cfRule type="cellIs" dxfId="14034" priority="319" operator="equal">
      <formula>"LL"</formula>
    </cfRule>
    <cfRule type="cellIs" dxfId="14033" priority="320" operator="equal">
      <formula>"AT"</formula>
    </cfRule>
    <cfRule type="containsText" dxfId="14032" priority="321" operator="containsText" text="B">
      <formula>NOT(ISERROR(SEARCH("B",J43)))</formula>
    </cfRule>
    <cfRule type="cellIs" dxfId="14031" priority="322" operator="equal">
      <formula>"L"</formula>
    </cfRule>
    <cfRule type="containsText" dxfId="14030" priority="323" operator="containsText" text="N">
      <formula>NOT(ISERROR(SEARCH("N",J43)))</formula>
    </cfRule>
  </conditionalFormatting>
  <conditionalFormatting sqref="O43:P43">
    <cfRule type="containsText" dxfId="14029" priority="302" operator="containsText" text="21">
      <formula>NOT(ISERROR(SEARCH("21",O43)))</formula>
    </cfRule>
    <cfRule type="cellIs" dxfId="14028" priority="303" operator="equal">
      <formula>"F"</formula>
    </cfRule>
    <cfRule type="containsText" dxfId="14027" priority="304" operator="containsText" text="CA">
      <formula>NOT(ISERROR(SEARCH("CA",O43)))</formula>
    </cfRule>
    <cfRule type="cellIs" dxfId="14026" priority="305" operator="equal">
      <formula>"LD"</formula>
    </cfRule>
    <cfRule type="containsText" dxfId="14025" priority="306" operator="containsText" text="V">
      <formula>NOT(ISERROR(SEARCH("V",O43)))</formula>
    </cfRule>
    <cfRule type="containsText" dxfId="14024" priority="307" operator="containsText" text="P">
      <formula>NOT(ISERROR(SEARCH("P",O43)))</formula>
    </cfRule>
    <cfRule type="cellIs" dxfId="14023" priority="308" operator="equal">
      <formula>"LL"</formula>
    </cfRule>
    <cfRule type="cellIs" dxfId="14022" priority="309" operator="equal">
      <formula>"AT"</formula>
    </cfRule>
    <cfRule type="containsText" dxfId="14021" priority="310" operator="containsText" text="B">
      <formula>NOT(ISERROR(SEARCH("B",O43)))</formula>
    </cfRule>
    <cfRule type="cellIs" dxfId="14020" priority="311" operator="equal">
      <formula>"L"</formula>
    </cfRule>
    <cfRule type="containsText" dxfId="14019" priority="312" operator="containsText" text="N">
      <formula>NOT(ISERROR(SEARCH("N",O43)))</formula>
    </cfRule>
  </conditionalFormatting>
  <conditionalFormatting sqref="Q43:W43">
    <cfRule type="containsText" dxfId="14018" priority="291" operator="containsText" text="21">
      <formula>NOT(ISERROR(SEARCH("21",Q43)))</formula>
    </cfRule>
    <cfRule type="cellIs" dxfId="14017" priority="292" operator="equal">
      <formula>"F"</formula>
    </cfRule>
    <cfRule type="containsText" dxfId="14016" priority="293" operator="containsText" text="CA">
      <formula>NOT(ISERROR(SEARCH("CA",Q43)))</formula>
    </cfRule>
    <cfRule type="cellIs" dxfId="14015" priority="294" operator="equal">
      <formula>"LD"</formula>
    </cfRule>
    <cfRule type="containsText" dxfId="14014" priority="295" operator="containsText" text="V">
      <formula>NOT(ISERROR(SEARCH("V",Q43)))</formula>
    </cfRule>
    <cfRule type="containsText" dxfId="14013" priority="296" operator="containsText" text="P">
      <formula>NOT(ISERROR(SEARCH("P",Q43)))</formula>
    </cfRule>
    <cfRule type="cellIs" dxfId="14012" priority="297" operator="equal">
      <formula>"LL"</formula>
    </cfRule>
    <cfRule type="cellIs" dxfId="14011" priority="298" operator="equal">
      <formula>"AT"</formula>
    </cfRule>
    <cfRule type="containsText" dxfId="14010" priority="299" operator="containsText" text="B">
      <formula>NOT(ISERROR(SEARCH("B",Q43)))</formula>
    </cfRule>
    <cfRule type="cellIs" dxfId="14009" priority="300" operator="equal">
      <formula>"L"</formula>
    </cfRule>
    <cfRule type="containsText" dxfId="14008" priority="301" operator="containsText" text="N">
      <formula>NOT(ISERROR(SEARCH("N",Q43)))</formula>
    </cfRule>
  </conditionalFormatting>
  <conditionalFormatting sqref="X43:AB43">
    <cfRule type="containsText" dxfId="14007" priority="280" operator="containsText" text="21">
      <formula>NOT(ISERROR(SEARCH("21",X43)))</formula>
    </cfRule>
    <cfRule type="cellIs" dxfId="14006" priority="281" operator="equal">
      <formula>"F"</formula>
    </cfRule>
    <cfRule type="containsText" dxfId="14005" priority="282" operator="containsText" text="CA">
      <formula>NOT(ISERROR(SEARCH("CA",X43)))</formula>
    </cfRule>
    <cfRule type="cellIs" dxfId="14004" priority="283" operator="equal">
      <formula>"LD"</formula>
    </cfRule>
    <cfRule type="containsText" dxfId="14003" priority="284" operator="containsText" text="V">
      <formula>NOT(ISERROR(SEARCH("V",X43)))</formula>
    </cfRule>
    <cfRule type="containsText" dxfId="14002" priority="285" operator="containsText" text="P">
      <formula>NOT(ISERROR(SEARCH("P",X43)))</formula>
    </cfRule>
    <cfRule type="cellIs" dxfId="14001" priority="286" operator="equal">
      <formula>"LL"</formula>
    </cfRule>
    <cfRule type="cellIs" dxfId="14000" priority="287" operator="equal">
      <formula>"AT"</formula>
    </cfRule>
    <cfRule type="containsText" dxfId="13999" priority="288" operator="containsText" text="B">
      <formula>NOT(ISERROR(SEARCH("B",X43)))</formula>
    </cfRule>
    <cfRule type="cellIs" dxfId="13998" priority="289" operator="equal">
      <formula>"L"</formula>
    </cfRule>
    <cfRule type="containsText" dxfId="13997" priority="290" operator="containsText" text="N">
      <formula>NOT(ISERROR(SEARCH("N",X43)))</formula>
    </cfRule>
  </conditionalFormatting>
  <conditionalFormatting sqref="AC43:AD43">
    <cfRule type="containsText" dxfId="13996" priority="269" operator="containsText" text="21">
      <formula>NOT(ISERROR(SEARCH("21",AC43)))</formula>
    </cfRule>
    <cfRule type="cellIs" dxfId="13995" priority="270" operator="equal">
      <formula>"F"</formula>
    </cfRule>
    <cfRule type="containsText" dxfId="13994" priority="271" operator="containsText" text="CA">
      <formula>NOT(ISERROR(SEARCH("CA",AC43)))</formula>
    </cfRule>
    <cfRule type="cellIs" dxfId="13993" priority="272" operator="equal">
      <formula>"LD"</formula>
    </cfRule>
    <cfRule type="containsText" dxfId="13992" priority="273" operator="containsText" text="V">
      <formula>NOT(ISERROR(SEARCH("V",AC43)))</formula>
    </cfRule>
    <cfRule type="containsText" dxfId="13991" priority="274" operator="containsText" text="P">
      <formula>NOT(ISERROR(SEARCH("P",AC43)))</formula>
    </cfRule>
    <cfRule type="cellIs" dxfId="13990" priority="275" operator="equal">
      <formula>"LL"</formula>
    </cfRule>
    <cfRule type="cellIs" dxfId="13989" priority="276" operator="equal">
      <formula>"AT"</formula>
    </cfRule>
    <cfRule type="containsText" dxfId="13988" priority="277" operator="containsText" text="B">
      <formula>NOT(ISERROR(SEARCH("B",AC43)))</formula>
    </cfRule>
    <cfRule type="cellIs" dxfId="13987" priority="278" operator="equal">
      <formula>"L"</formula>
    </cfRule>
    <cfRule type="containsText" dxfId="13986" priority="279" operator="containsText" text="N">
      <formula>NOT(ISERROR(SEARCH("N",AC43)))</formula>
    </cfRule>
  </conditionalFormatting>
  <conditionalFormatting sqref="AE43:AI43">
    <cfRule type="containsText" dxfId="13985" priority="258" operator="containsText" text="21">
      <formula>NOT(ISERROR(SEARCH("21",AE43)))</formula>
    </cfRule>
    <cfRule type="cellIs" dxfId="13984" priority="259" operator="equal">
      <formula>"F"</formula>
    </cfRule>
    <cfRule type="containsText" dxfId="13983" priority="260" operator="containsText" text="CA">
      <formula>NOT(ISERROR(SEARCH("CA",AE43)))</formula>
    </cfRule>
    <cfRule type="cellIs" dxfId="13982" priority="261" operator="equal">
      <formula>"LD"</formula>
    </cfRule>
    <cfRule type="containsText" dxfId="13981" priority="262" operator="containsText" text="V">
      <formula>NOT(ISERROR(SEARCH("V",AE43)))</formula>
    </cfRule>
    <cfRule type="containsText" dxfId="13980" priority="263" operator="containsText" text="P">
      <formula>NOT(ISERROR(SEARCH("P",AE43)))</formula>
    </cfRule>
    <cfRule type="cellIs" dxfId="13979" priority="264" operator="equal">
      <formula>"LL"</formula>
    </cfRule>
    <cfRule type="cellIs" dxfId="13978" priority="265" operator="equal">
      <formula>"AT"</formula>
    </cfRule>
    <cfRule type="containsText" dxfId="13977" priority="266" operator="containsText" text="B">
      <formula>NOT(ISERROR(SEARCH("B",AE43)))</formula>
    </cfRule>
    <cfRule type="cellIs" dxfId="13976" priority="267" operator="equal">
      <formula>"L"</formula>
    </cfRule>
    <cfRule type="containsText" dxfId="13975" priority="268" operator="containsText" text="N">
      <formula>NOT(ISERROR(SEARCH("N",AE43)))</formula>
    </cfRule>
  </conditionalFormatting>
  <conditionalFormatting sqref="G24:G25">
    <cfRule type="containsText" dxfId="13974" priority="247" operator="containsText" text="21">
      <formula>NOT(ISERROR(SEARCH("21",G24)))</formula>
    </cfRule>
    <cfRule type="cellIs" dxfId="13973" priority="248" operator="equal">
      <formula>"F"</formula>
    </cfRule>
    <cfRule type="containsText" dxfId="13972" priority="249" operator="containsText" text="CA">
      <formula>NOT(ISERROR(SEARCH("CA",G24)))</formula>
    </cfRule>
    <cfRule type="cellIs" dxfId="13971" priority="250" operator="equal">
      <formula>"LD"</formula>
    </cfRule>
    <cfRule type="containsText" dxfId="13970" priority="251" operator="containsText" text="V">
      <formula>NOT(ISERROR(SEARCH("V",G24)))</formula>
    </cfRule>
    <cfRule type="containsText" dxfId="13969" priority="252" operator="containsText" text="P">
      <formula>NOT(ISERROR(SEARCH("P",G24)))</formula>
    </cfRule>
    <cfRule type="cellIs" dxfId="13968" priority="253" operator="equal">
      <formula>"LL"</formula>
    </cfRule>
    <cfRule type="cellIs" dxfId="13967" priority="254" operator="equal">
      <formula>"AT"</formula>
    </cfRule>
    <cfRule type="containsText" dxfId="13966" priority="255" operator="containsText" text="B">
      <formula>NOT(ISERROR(SEARCH("B",G24)))</formula>
    </cfRule>
    <cfRule type="cellIs" dxfId="13965" priority="256" operator="equal">
      <formula>"L"</formula>
    </cfRule>
    <cfRule type="containsText" dxfId="13964" priority="257" operator="containsText" text="N">
      <formula>NOT(ISERROR(SEARCH("N",G24)))</formula>
    </cfRule>
  </conditionalFormatting>
  <conditionalFormatting sqref="G24:G25">
    <cfRule type="containsText" dxfId="13963" priority="236" operator="containsText" text="21">
      <formula>NOT(ISERROR(SEARCH("21",G24)))</formula>
    </cfRule>
    <cfRule type="cellIs" dxfId="13962" priority="237" operator="equal">
      <formula>"F"</formula>
    </cfRule>
    <cfRule type="containsText" dxfId="13961" priority="238" operator="containsText" text="CA">
      <formula>NOT(ISERROR(SEARCH("CA",G24)))</formula>
    </cfRule>
    <cfRule type="cellIs" dxfId="13960" priority="239" operator="equal">
      <formula>"LD"</formula>
    </cfRule>
    <cfRule type="containsText" dxfId="13959" priority="240" operator="containsText" text="V">
      <formula>NOT(ISERROR(SEARCH("V",G24)))</formula>
    </cfRule>
    <cfRule type="containsText" dxfId="13958" priority="241" operator="containsText" text="P">
      <formula>NOT(ISERROR(SEARCH("P",G24)))</formula>
    </cfRule>
    <cfRule type="cellIs" dxfId="13957" priority="242" operator="equal">
      <formula>"LL"</formula>
    </cfRule>
    <cfRule type="cellIs" dxfId="13956" priority="243" operator="equal">
      <formula>"AT"</formula>
    </cfRule>
    <cfRule type="containsText" dxfId="13955" priority="244" operator="containsText" text="B">
      <formula>NOT(ISERROR(SEARCH("B",G24)))</formula>
    </cfRule>
    <cfRule type="cellIs" dxfId="13954" priority="245" operator="equal">
      <formula>"L"</formula>
    </cfRule>
    <cfRule type="containsText" dxfId="13953" priority="246" operator="containsText" text="N">
      <formula>NOT(ISERROR(SEARCH("N",G24)))</formula>
    </cfRule>
  </conditionalFormatting>
  <conditionalFormatting sqref="G24:G25">
    <cfRule type="containsText" dxfId="13952" priority="225" operator="containsText" text="21">
      <formula>NOT(ISERROR(SEARCH("21",G24)))</formula>
    </cfRule>
    <cfRule type="cellIs" dxfId="13951" priority="226" operator="equal">
      <formula>"F"</formula>
    </cfRule>
    <cfRule type="containsText" dxfId="13950" priority="227" operator="containsText" text="CA">
      <formula>NOT(ISERROR(SEARCH("CA",G24)))</formula>
    </cfRule>
    <cfRule type="cellIs" dxfId="13949" priority="228" operator="equal">
      <formula>"LD"</formula>
    </cfRule>
    <cfRule type="containsText" dxfId="13948" priority="229" operator="containsText" text="V">
      <formula>NOT(ISERROR(SEARCH("V",G24)))</formula>
    </cfRule>
    <cfRule type="containsText" dxfId="13947" priority="230" operator="containsText" text="P">
      <formula>NOT(ISERROR(SEARCH("P",G24)))</formula>
    </cfRule>
    <cfRule type="cellIs" dxfId="13946" priority="231" operator="equal">
      <formula>"LL"</formula>
    </cfRule>
    <cfRule type="cellIs" dxfId="13945" priority="232" operator="equal">
      <formula>"AT"</formula>
    </cfRule>
    <cfRule type="containsText" dxfId="13944" priority="233" operator="containsText" text="B">
      <formula>NOT(ISERROR(SEARCH("B",G24)))</formula>
    </cfRule>
    <cfRule type="cellIs" dxfId="13943" priority="234" operator="equal">
      <formula>"L"</formula>
    </cfRule>
    <cfRule type="containsText" dxfId="13942" priority="235" operator="containsText" text="N">
      <formula>NOT(ISERROR(SEARCH("N",G24)))</formula>
    </cfRule>
  </conditionalFormatting>
  <conditionalFormatting sqref="AJ20">
    <cfRule type="containsText" dxfId="13941" priority="214" operator="containsText" text="21">
      <formula>NOT(ISERROR(SEARCH("21",AJ20)))</formula>
    </cfRule>
    <cfRule type="cellIs" dxfId="13940" priority="215" operator="equal">
      <formula>"F"</formula>
    </cfRule>
    <cfRule type="containsText" dxfId="13939" priority="216" operator="containsText" text="CA">
      <formula>NOT(ISERROR(SEARCH("CA",AJ20)))</formula>
    </cfRule>
    <cfRule type="cellIs" dxfId="13938" priority="217" operator="equal">
      <formula>"LD"</formula>
    </cfRule>
    <cfRule type="containsText" dxfId="13937" priority="218" operator="containsText" text="V">
      <formula>NOT(ISERROR(SEARCH("V",AJ20)))</formula>
    </cfRule>
    <cfRule type="containsText" dxfId="13936" priority="219" operator="containsText" text="P">
      <formula>NOT(ISERROR(SEARCH("P",AJ20)))</formula>
    </cfRule>
    <cfRule type="cellIs" dxfId="13935" priority="220" operator="equal">
      <formula>"LL"</formula>
    </cfRule>
    <cfRule type="cellIs" dxfId="13934" priority="221" operator="equal">
      <formula>"AT"</formula>
    </cfRule>
    <cfRule type="containsText" dxfId="13933" priority="222" operator="containsText" text="B">
      <formula>NOT(ISERROR(SEARCH("B",AJ20)))</formula>
    </cfRule>
    <cfRule type="cellIs" dxfId="13932" priority="223" operator="equal">
      <formula>"L"</formula>
    </cfRule>
    <cfRule type="containsText" dxfId="13931" priority="224" operator="containsText" text="N">
      <formula>NOT(ISERROR(SEARCH("N",AJ20)))</formula>
    </cfRule>
  </conditionalFormatting>
  <conditionalFormatting sqref="AJ20">
    <cfRule type="containsText" dxfId="13930" priority="203" operator="containsText" text="21">
      <formula>NOT(ISERROR(SEARCH("21",AJ20)))</formula>
    </cfRule>
    <cfRule type="cellIs" dxfId="13929" priority="204" operator="equal">
      <formula>"F"</formula>
    </cfRule>
    <cfRule type="containsText" dxfId="13928" priority="205" operator="containsText" text="CA">
      <formula>NOT(ISERROR(SEARCH("CA",AJ20)))</formula>
    </cfRule>
    <cfRule type="cellIs" dxfId="13927" priority="206" operator="equal">
      <formula>"LD"</formula>
    </cfRule>
    <cfRule type="containsText" dxfId="13926" priority="207" operator="containsText" text="V">
      <formula>NOT(ISERROR(SEARCH("V",AJ20)))</formula>
    </cfRule>
    <cfRule type="containsText" dxfId="13925" priority="208" operator="containsText" text="P">
      <formula>NOT(ISERROR(SEARCH("P",AJ20)))</formula>
    </cfRule>
    <cfRule type="cellIs" dxfId="13924" priority="209" operator="equal">
      <formula>"LL"</formula>
    </cfRule>
    <cfRule type="cellIs" dxfId="13923" priority="210" operator="equal">
      <formula>"AT"</formula>
    </cfRule>
    <cfRule type="containsText" dxfId="13922" priority="211" operator="containsText" text="B">
      <formula>NOT(ISERROR(SEARCH("B",AJ20)))</formula>
    </cfRule>
    <cfRule type="cellIs" dxfId="13921" priority="212" operator="equal">
      <formula>"L"</formula>
    </cfRule>
    <cfRule type="containsText" dxfId="13920" priority="213" operator="containsText" text="N">
      <formula>NOT(ISERROR(SEARCH("N",AJ20)))</formula>
    </cfRule>
  </conditionalFormatting>
  <conditionalFormatting sqref="F45:F46">
    <cfRule type="cellIs" dxfId="13919" priority="199" stopIfTrue="1" operator="equal">
      <formula>0</formula>
    </cfRule>
  </conditionalFormatting>
  <conditionalFormatting sqref="F45:F46">
    <cfRule type="cellIs" dxfId="13918" priority="198" stopIfTrue="1" operator="equal">
      <formula>0</formula>
    </cfRule>
  </conditionalFormatting>
  <conditionalFormatting sqref="F45:F46">
    <cfRule type="cellIs" dxfId="13917" priority="197" stopIfTrue="1" operator="equal">
      <formula>0</formula>
    </cfRule>
  </conditionalFormatting>
  <conditionalFormatting sqref="F45:F46">
    <cfRule type="cellIs" dxfId="13916" priority="196" stopIfTrue="1" operator="equal">
      <formula>0</formula>
    </cfRule>
  </conditionalFormatting>
  <conditionalFormatting sqref="F45:F46">
    <cfRule type="cellIs" dxfId="13915" priority="195" stopIfTrue="1" operator="equal">
      <formula>0</formula>
    </cfRule>
  </conditionalFormatting>
  <conditionalFormatting sqref="F45:F46">
    <cfRule type="cellIs" dxfId="13914" priority="194" stopIfTrue="1" operator="equal">
      <formula>0</formula>
    </cfRule>
  </conditionalFormatting>
  <conditionalFormatting sqref="F45:F46">
    <cfRule type="cellIs" dxfId="13913" priority="193" stopIfTrue="1" operator="equal">
      <formula>0</formula>
    </cfRule>
  </conditionalFormatting>
  <conditionalFormatting sqref="F45:F46">
    <cfRule type="cellIs" dxfId="13912" priority="192" stopIfTrue="1" operator="equal">
      <formula>0</formula>
    </cfRule>
  </conditionalFormatting>
  <conditionalFormatting sqref="F45:F46">
    <cfRule type="cellIs" dxfId="13911" priority="191" stopIfTrue="1" operator="equal">
      <formula>0</formula>
    </cfRule>
  </conditionalFormatting>
  <conditionalFormatting sqref="F45:F46">
    <cfRule type="cellIs" dxfId="13910" priority="190" stopIfTrue="1" operator="equal">
      <formula>0</formula>
    </cfRule>
  </conditionalFormatting>
  <conditionalFormatting sqref="F45:F46">
    <cfRule type="cellIs" dxfId="13909" priority="189" stopIfTrue="1" operator="equal">
      <formula>0</formula>
    </cfRule>
  </conditionalFormatting>
  <conditionalFormatting sqref="F45:F46">
    <cfRule type="cellIs" dxfId="13908" priority="188" stopIfTrue="1" operator="equal">
      <formula>0</formula>
    </cfRule>
  </conditionalFormatting>
  <conditionalFormatting sqref="F45:F46">
    <cfRule type="cellIs" dxfId="13907" priority="187" stopIfTrue="1" operator="equal">
      <formula>0</formula>
    </cfRule>
  </conditionalFormatting>
  <conditionalFormatting sqref="F45:F46">
    <cfRule type="cellIs" dxfId="13906" priority="186" stopIfTrue="1" operator="equal">
      <formula>0</formula>
    </cfRule>
  </conditionalFormatting>
  <conditionalFormatting sqref="F45:F46">
    <cfRule type="cellIs" dxfId="13905" priority="185" stopIfTrue="1" operator="equal">
      <formula>0</formula>
    </cfRule>
  </conditionalFormatting>
  <conditionalFormatting sqref="F45:F46">
    <cfRule type="cellIs" dxfId="13904" priority="184" stopIfTrue="1" operator="equal">
      <formula>0</formula>
    </cfRule>
  </conditionalFormatting>
  <conditionalFormatting sqref="F45:F46">
    <cfRule type="cellIs" dxfId="13903" priority="183" stopIfTrue="1" operator="equal">
      <formula>0</formula>
    </cfRule>
  </conditionalFormatting>
  <conditionalFormatting sqref="F45:F46">
    <cfRule type="cellIs" dxfId="13902" priority="182" stopIfTrue="1" operator="equal">
      <formula>0</formula>
    </cfRule>
  </conditionalFormatting>
  <conditionalFormatting sqref="F45:F46">
    <cfRule type="cellIs" dxfId="13901" priority="181" stopIfTrue="1" operator="equal">
      <formula>0</formula>
    </cfRule>
  </conditionalFormatting>
  <conditionalFormatting sqref="F45:F46">
    <cfRule type="cellIs" dxfId="13900" priority="180" stopIfTrue="1" operator="equal">
      <formula>0</formula>
    </cfRule>
  </conditionalFormatting>
  <conditionalFormatting sqref="F45:F46">
    <cfRule type="cellIs" dxfId="13899" priority="179" stopIfTrue="1" operator="equal">
      <formula>0</formula>
    </cfRule>
  </conditionalFormatting>
  <conditionalFormatting sqref="F45:F46">
    <cfRule type="cellIs" dxfId="13898" priority="202" stopIfTrue="1" operator="equal">
      <formula>0</formula>
    </cfRule>
  </conditionalFormatting>
  <conditionalFormatting sqref="F45:F46">
    <cfRule type="cellIs" dxfId="13897" priority="201" stopIfTrue="1" operator="equal">
      <formula>0</formula>
    </cfRule>
  </conditionalFormatting>
  <conditionalFormatting sqref="F45:F46">
    <cfRule type="cellIs" dxfId="13896" priority="200" stopIfTrue="1" operator="equal">
      <formula>0</formula>
    </cfRule>
  </conditionalFormatting>
  <conditionalFormatting sqref="F45:F46">
    <cfRule type="cellIs" dxfId="13895" priority="178" operator="equal">
      <formula>"V"</formula>
    </cfRule>
  </conditionalFormatting>
  <conditionalFormatting sqref="F44">
    <cfRule type="cellIs" dxfId="13894" priority="174" stopIfTrue="1" operator="equal">
      <formula>0</formula>
    </cfRule>
  </conditionalFormatting>
  <conditionalFormatting sqref="F44">
    <cfRule type="cellIs" dxfId="13893" priority="173" stopIfTrue="1" operator="equal">
      <formula>0</formula>
    </cfRule>
  </conditionalFormatting>
  <conditionalFormatting sqref="F44">
    <cfRule type="cellIs" dxfId="13892" priority="172" stopIfTrue="1" operator="equal">
      <formula>0</formula>
    </cfRule>
  </conditionalFormatting>
  <conditionalFormatting sqref="F44">
    <cfRule type="cellIs" dxfId="13891" priority="171" stopIfTrue="1" operator="equal">
      <formula>0</formula>
    </cfRule>
  </conditionalFormatting>
  <conditionalFormatting sqref="F44">
    <cfRule type="cellIs" dxfId="13890" priority="170" stopIfTrue="1" operator="equal">
      <formula>0</formula>
    </cfRule>
  </conditionalFormatting>
  <conditionalFormatting sqref="F44">
    <cfRule type="cellIs" dxfId="13889" priority="169" stopIfTrue="1" operator="equal">
      <formula>0</formula>
    </cfRule>
  </conditionalFormatting>
  <conditionalFormatting sqref="F44">
    <cfRule type="cellIs" dxfId="13888" priority="168" stopIfTrue="1" operator="equal">
      <formula>0</formula>
    </cfRule>
  </conditionalFormatting>
  <conditionalFormatting sqref="F44">
    <cfRule type="cellIs" dxfId="13887" priority="167" stopIfTrue="1" operator="equal">
      <formula>0</formula>
    </cfRule>
  </conditionalFormatting>
  <conditionalFormatting sqref="F44">
    <cfRule type="cellIs" dxfId="13886" priority="166" stopIfTrue="1" operator="equal">
      <formula>0</formula>
    </cfRule>
  </conditionalFormatting>
  <conditionalFormatting sqref="F44">
    <cfRule type="cellIs" dxfId="13885" priority="165" stopIfTrue="1" operator="equal">
      <formula>0</formula>
    </cfRule>
  </conditionalFormatting>
  <conditionalFormatting sqref="F44">
    <cfRule type="cellIs" dxfId="13884" priority="164" stopIfTrue="1" operator="equal">
      <formula>0</formula>
    </cfRule>
  </conditionalFormatting>
  <conditionalFormatting sqref="F44">
    <cfRule type="cellIs" dxfId="13883" priority="163" stopIfTrue="1" operator="equal">
      <formula>0</formula>
    </cfRule>
  </conditionalFormatting>
  <conditionalFormatting sqref="F44">
    <cfRule type="cellIs" dxfId="13882" priority="162" stopIfTrue="1" operator="equal">
      <formula>0</formula>
    </cfRule>
  </conditionalFormatting>
  <conditionalFormatting sqref="F44">
    <cfRule type="cellIs" dxfId="13881" priority="161" stopIfTrue="1" operator="equal">
      <formula>0</formula>
    </cfRule>
  </conditionalFormatting>
  <conditionalFormatting sqref="F44">
    <cfRule type="cellIs" dxfId="13880" priority="160" stopIfTrue="1" operator="equal">
      <formula>0</formula>
    </cfRule>
  </conditionalFormatting>
  <conditionalFormatting sqref="F44">
    <cfRule type="cellIs" dxfId="13879" priority="159" stopIfTrue="1" operator="equal">
      <formula>0</formula>
    </cfRule>
  </conditionalFormatting>
  <conditionalFormatting sqref="F44">
    <cfRule type="cellIs" dxfId="13878" priority="158" stopIfTrue="1" operator="equal">
      <formula>0</formula>
    </cfRule>
  </conditionalFormatting>
  <conditionalFormatting sqref="F44">
    <cfRule type="cellIs" dxfId="13877" priority="157" stopIfTrue="1" operator="equal">
      <formula>0</formula>
    </cfRule>
  </conditionalFormatting>
  <conditionalFormatting sqref="F44">
    <cfRule type="cellIs" dxfId="13876" priority="156" stopIfTrue="1" operator="equal">
      <formula>0</formula>
    </cfRule>
  </conditionalFormatting>
  <conditionalFormatting sqref="F44">
    <cfRule type="cellIs" dxfId="13875" priority="155" stopIfTrue="1" operator="equal">
      <formula>0</formula>
    </cfRule>
  </conditionalFormatting>
  <conditionalFormatting sqref="F44">
    <cfRule type="cellIs" dxfId="13874" priority="154" stopIfTrue="1" operator="equal">
      <formula>0</formula>
    </cfRule>
  </conditionalFormatting>
  <conditionalFormatting sqref="F44">
    <cfRule type="cellIs" dxfId="13873" priority="177" stopIfTrue="1" operator="equal">
      <formula>0</formula>
    </cfRule>
  </conditionalFormatting>
  <conditionalFormatting sqref="F44">
    <cfRule type="cellIs" dxfId="13872" priority="176" stopIfTrue="1" operator="equal">
      <formula>0</formula>
    </cfRule>
  </conditionalFormatting>
  <conditionalFormatting sqref="F44">
    <cfRule type="cellIs" dxfId="13871" priority="175" stopIfTrue="1" operator="equal">
      <formula>0</formula>
    </cfRule>
  </conditionalFormatting>
  <conditionalFormatting sqref="F44">
    <cfRule type="cellIs" dxfId="13870" priority="153" operator="equal">
      <formula>"V"</formula>
    </cfRule>
  </conditionalFormatting>
  <conditionalFormatting sqref="F47">
    <cfRule type="cellIs" dxfId="13869" priority="149" stopIfTrue="1" operator="equal">
      <formula>0</formula>
    </cfRule>
  </conditionalFormatting>
  <conditionalFormatting sqref="F47">
    <cfRule type="cellIs" dxfId="13868" priority="148" stopIfTrue="1" operator="equal">
      <formula>0</formula>
    </cfRule>
  </conditionalFormatting>
  <conditionalFormatting sqref="F47">
    <cfRule type="cellIs" dxfId="13867" priority="147" stopIfTrue="1" operator="equal">
      <formula>0</formula>
    </cfRule>
  </conditionalFormatting>
  <conditionalFormatting sqref="F47">
    <cfRule type="cellIs" dxfId="13866" priority="146" stopIfTrue="1" operator="equal">
      <formula>0</formula>
    </cfRule>
  </conditionalFormatting>
  <conditionalFormatting sqref="F47">
    <cfRule type="cellIs" dxfId="13865" priority="145" stopIfTrue="1" operator="equal">
      <formula>0</formula>
    </cfRule>
  </conditionalFormatting>
  <conditionalFormatting sqref="F47">
    <cfRule type="cellIs" dxfId="13864" priority="144" stopIfTrue="1" operator="equal">
      <formula>0</formula>
    </cfRule>
  </conditionalFormatting>
  <conditionalFormatting sqref="F47">
    <cfRule type="cellIs" dxfId="13863" priority="143" stopIfTrue="1" operator="equal">
      <formula>0</formula>
    </cfRule>
  </conditionalFormatting>
  <conditionalFormatting sqref="F47">
    <cfRule type="cellIs" dxfId="13862" priority="142" stopIfTrue="1" operator="equal">
      <formula>0</formula>
    </cfRule>
  </conditionalFormatting>
  <conditionalFormatting sqref="F47">
    <cfRule type="cellIs" dxfId="13861" priority="141" stopIfTrue="1" operator="equal">
      <formula>0</formula>
    </cfRule>
  </conditionalFormatting>
  <conditionalFormatting sqref="F47">
    <cfRule type="cellIs" dxfId="13860" priority="140" stopIfTrue="1" operator="equal">
      <formula>0</formula>
    </cfRule>
  </conditionalFormatting>
  <conditionalFormatting sqref="F47">
    <cfRule type="cellIs" dxfId="13859" priority="139" stopIfTrue="1" operator="equal">
      <formula>0</formula>
    </cfRule>
  </conditionalFormatting>
  <conditionalFormatting sqref="F47">
    <cfRule type="cellIs" dxfId="13858" priority="138" stopIfTrue="1" operator="equal">
      <formula>0</formula>
    </cfRule>
  </conditionalFormatting>
  <conditionalFormatting sqref="F47">
    <cfRule type="cellIs" dxfId="13857" priority="137" stopIfTrue="1" operator="equal">
      <formula>0</formula>
    </cfRule>
  </conditionalFormatting>
  <conditionalFormatting sqref="F47">
    <cfRule type="cellIs" dxfId="13856" priority="136" stopIfTrue="1" operator="equal">
      <formula>0</formula>
    </cfRule>
  </conditionalFormatting>
  <conditionalFormatting sqref="F47">
    <cfRule type="cellIs" dxfId="13855" priority="135" stopIfTrue="1" operator="equal">
      <formula>0</formula>
    </cfRule>
  </conditionalFormatting>
  <conditionalFormatting sqref="F47">
    <cfRule type="cellIs" dxfId="13854" priority="134" stopIfTrue="1" operator="equal">
      <formula>0</formula>
    </cfRule>
  </conditionalFormatting>
  <conditionalFormatting sqref="F47">
    <cfRule type="cellIs" dxfId="13853" priority="133" stopIfTrue="1" operator="equal">
      <formula>0</formula>
    </cfRule>
  </conditionalFormatting>
  <conditionalFormatting sqref="F47">
    <cfRule type="cellIs" dxfId="13852" priority="132" stopIfTrue="1" operator="equal">
      <formula>0</formula>
    </cfRule>
  </conditionalFormatting>
  <conditionalFormatting sqref="F47">
    <cfRule type="cellIs" dxfId="13851" priority="131" stopIfTrue="1" operator="equal">
      <formula>0</formula>
    </cfRule>
  </conditionalFormatting>
  <conditionalFormatting sqref="F47">
    <cfRule type="cellIs" dxfId="13850" priority="130" stopIfTrue="1" operator="equal">
      <formula>0</formula>
    </cfRule>
  </conditionalFormatting>
  <conditionalFormatting sqref="F47">
    <cfRule type="cellIs" dxfId="13849" priority="129" stopIfTrue="1" operator="equal">
      <formula>0</formula>
    </cfRule>
  </conditionalFormatting>
  <conditionalFormatting sqref="F47">
    <cfRule type="cellIs" dxfId="13848" priority="152" stopIfTrue="1" operator="equal">
      <formula>0</formula>
    </cfRule>
  </conditionalFormatting>
  <conditionalFormatting sqref="F47">
    <cfRule type="cellIs" dxfId="13847" priority="151" stopIfTrue="1" operator="equal">
      <formula>0</formula>
    </cfRule>
  </conditionalFormatting>
  <conditionalFormatting sqref="F47">
    <cfRule type="cellIs" dxfId="13846" priority="150" stopIfTrue="1" operator="equal">
      <formula>0</formula>
    </cfRule>
  </conditionalFormatting>
  <conditionalFormatting sqref="F47">
    <cfRule type="cellIs" dxfId="13845" priority="128" operator="equal">
      <formula>"V"</formula>
    </cfRule>
  </conditionalFormatting>
  <conditionalFormatting sqref="F47:F49">
    <cfRule type="cellIs" dxfId="13844" priority="127" stopIfTrue="1" operator="equal">
      <formula>0</formula>
    </cfRule>
  </conditionalFormatting>
  <conditionalFormatting sqref="F47:F49">
    <cfRule type="cellIs" dxfId="13843" priority="126" stopIfTrue="1" operator="equal">
      <formula>0</formula>
    </cfRule>
  </conditionalFormatting>
  <conditionalFormatting sqref="F47:F49">
    <cfRule type="cellIs" dxfId="13842" priority="125" stopIfTrue="1" operator="equal">
      <formula>0</formula>
    </cfRule>
  </conditionalFormatting>
  <conditionalFormatting sqref="F47:F49">
    <cfRule type="cellIs" dxfId="13841" priority="124" stopIfTrue="1" operator="equal">
      <formula>0</formula>
    </cfRule>
  </conditionalFormatting>
  <conditionalFormatting sqref="F47:F49">
    <cfRule type="cellIs" dxfId="13840" priority="123" stopIfTrue="1" operator="equal">
      <formula>0</formula>
    </cfRule>
  </conditionalFormatting>
  <conditionalFormatting sqref="F47:F49">
    <cfRule type="cellIs" dxfId="13839" priority="122" stopIfTrue="1" operator="equal">
      <formula>0</formula>
    </cfRule>
  </conditionalFormatting>
  <conditionalFormatting sqref="F47:F49">
    <cfRule type="cellIs" dxfId="13838" priority="121" stopIfTrue="1" operator="equal">
      <formula>0</formula>
    </cfRule>
  </conditionalFormatting>
  <conditionalFormatting sqref="F47:F49">
    <cfRule type="cellIs" dxfId="13837" priority="120" stopIfTrue="1" operator="equal">
      <formula>0</formula>
    </cfRule>
  </conditionalFormatting>
  <conditionalFormatting sqref="F47:F49">
    <cfRule type="cellIs" dxfId="13836" priority="119" stopIfTrue="1" operator="equal">
      <formula>0</formula>
    </cfRule>
  </conditionalFormatting>
  <conditionalFormatting sqref="F47:F49">
    <cfRule type="cellIs" dxfId="13835" priority="118" stopIfTrue="1" operator="equal">
      <formula>0</formula>
    </cfRule>
  </conditionalFormatting>
  <conditionalFormatting sqref="F47:F49">
    <cfRule type="cellIs" dxfId="13834" priority="117" stopIfTrue="1" operator="equal">
      <formula>0</formula>
    </cfRule>
  </conditionalFormatting>
  <conditionalFormatting sqref="F47:F49">
    <cfRule type="cellIs" dxfId="13833" priority="116" stopIfTrue="1" operator="equal">
      <formula>0</formula>
    </cfRule>
  </conditionalFormatting>
  <conditionalFormatting sqref="F47:F49">
    <cfRule type="cellIs" dxfId="13832" priority="115" stopIfTrue="1" operator="equal">
      <formula>0</formula>
    </cfRule>
  </conditionalFormatting>
  <conditionalFormatting sqref="F47:F49">
    <cfRule type="cellIs" dxfId="13831" priority="114" stopIfTrue="1" operator="equal">
      <formula>0</formula>
    </cfRule>
  </conditionalFormatting>
  <conditionalFormatting sqref="F47:F49">
    <cfRule type="cellIs" dxfId="13830" priority="113" stopIfTrue="1" operator="equal">
      <formula>0</formula>
    </cfRule>
  </conditionalFormatting>
  <conditionalFormatting sqref="F47:F49">
    <cfRule type="cellIs" dxfId="13829" priority="112" stopIfTrue="1" operator="equal">
      <formula>0</formula>
    </cfRule>
  </conditionalFormatting>
  <conditionalFormatting sqref="F47:F49">
    <cfRule type="cellIs" dxfId="13828" priority="111" stopIfTrue="1" operator="equal">
      <formula>0</formula>
    </cfRule>
  </conditionalFormatting>
  <conditionalFormatting sqref="F47:F49">
    <cfRule type="cellIs" dxfId="13827" priority="110" stopIfTrue="1" operator="equal">
      <formula>0</formula>
    </cfRule>
  </conditionalFormatting>
  <conditionalFormatting sqref="F47:F49">
    <cfRule type="cellIs" dxfId="13826" priority="109" stopIfTrue="1" operator="equal">
      <formula>0</formula>
    </cfRule>
  </conditionalFormatting>
  <conditionalFormatting sqref="F47:F49">
    <cfRule type="cellIs" dxfId="13825" priority="108" stopIfTrue="1" operator="equal">
      <formula>0</formula>
    </cfRule>
  </conditionalFormatting>
  <conditionalFormatting sqref="F47:F49">
    <cfRule type="cellIs" dxfId="13824" priority="107" stopIfTrue="1" operator="equal">
      <formula>0</formula>
    </cfRule>
  </conditionalFormatting>
  <conditionalFormatting sqref="F47:F49">
    <cfRule type="cellIs" dxfId="13823" priority="106" stopIfTrue="1" operator="equal">
      <formula>0</formula>
    </cfRule>
  </conditionalFormatting>
  <conditionalFormatting sqref="F47:F49">
    <cfRule type="cellIs" dxfId="13822" priority="105" stopIfTrue="1" operator="equal">
      <formula>0</formula>
    </cfRule>
  </conditionalFormatting>
  <conditionalFormatting sqref="F47:F49">
    <cfRule type="cellIs" dxfId="13821" priority="104" stopIfTrue="1" operator="equal">
      <formula>0</formula>
    </cfRule>
  </conditionalFormatting>
  <conditionalFormatting sqref="F47:F49">
    <cfRule type="cellIs" dxfId="13820" priority="103" operator="equal">
      <formula>"V"</formula>
    </cfRule>
  </conditionalFormatting>
  <conditionalFormatting sqref="AJ43">
    <cfRule type="containsText" dxfId="13819" priority="92" operator="containsText" text="21">
      <formula>NOT(ISERROR(SEARCH("21",AJ43)))</formula>
    </cfRule>
    <cfRule type="cellIs" dxfId="13818" priority="93" operator="equal">
      <formula>"F"</formula>
    </cfRule>
    <cfRule type="containsText" dxfId="13817" priority="94" operator="containsText" text="CA">
      <formula>NOT(ISERROR(SEARCH("CA",AJ43)))</formula>
    </cfRule>
    <cfRule type="cellIs" dxfId="13816" priority="95" operator="equal">
      <formula>"LD"</formula>
    </cfRule>
    <cfRule type="containsText" dxfId="13815" priority="96" operator="containsText" text="V">
      <formula>NOT(ISERROR(SEARCH("V",AJ43)))</formula>
    </cfRule>
    <cfRule type="containsText" dxfId="13814" priority="97" operator="containsText" text="P">
      <formula>NOT(ISERROR(SEARCH("P",AJ43)))</formula>
    </cfRule>
    <cfRule type="cellIs" dxfId="13813" priority="98" operator="equal">
      <formula>"LL"</formula>
    </cfRule>
    <cfRule type="cellIs" dxfId="13812" priority="99" operator="equal">
      <formula>"AT"</formula>
    </cfRule>
    <cfRule type="containsText" dxfId="13811" priority="100" operator="containsText" text="B">
      <formula>NOT(ISERROR(SEARCH("B",AJ43)))</formula>
    </cfRule>
    <cfRule type="cellIs" dxfId="13810" priority="101" operator="equal">
      <formula>"L"</formula>
    </cfRule>
    <cfRule type="containsText" dxfId="13809" priority="102" operator="containsText" text="N">
      <formula>NOT(ISERROR(SEARCH("N",AJ43)))</formula>
    </cfRule>
  </conditionalFormatting>
  <conditionalFormatting sqref="S23">
    <cfRule type="containsText" dxfId="13808" priority="81" operator="containsText" text="21">
      <formula>NOT(ISERROR(SEARCH("21",S23)))</formula>
    </cfRule>
    <cfRule type="cellIs" dxfId="13807" priority="82" operator="equal">
      <formula>"F"</formula>
    </cfRule>
    <cfRule type="containsText" dxfId="13806" priority="83" operator="containsText" text="CA">
      <formula>NOT(ISERROR(SEARCH("CA",S23)))</formula>
    </cfRule>
    <cfRule type="cellIs" dxfId="13805" priority="84" operator="equal">
      <formula>"LD"</formula>
    </cfRule>
    <cfRule type="containsText" dxfId="13804" priority="85" operator="containsText" text="V">
      <formula>NOT(ISERROR(SEARCH("V",S23)))</formula>
    </cfRule>
    <cfRule type="containsText" dxfId="13803" priority="86" operator="containsText" text="P">
      <formula>NOT(ISERROR(SEARCH("P",S23)))</formula>
    </cfRule>
    <cfRule type="cellIs" dxfId="13802" priority="87" operator="equal">
      <formula>"LL"</formula>
    </cfRule>
    <cfRule type="cellIs" dxfId="13801" priority="88" operator="equal">
      <formula>"AT"</formula>
    </cfRule>
    <cfRule type="containsText" dxfId="13800" priority="89" operator="containsText" text="B">
      <formula>NOT(ISERROR(SEARCH("B",S23)))</formula>
    </cfRule>
    <cfRule type="cellIs" dxfId="13799" priority="90" operator="equal">
      <formula>"L"</formula>
    </cfRule>
    <cfRule type="containsText" dxfId="13798" priority="91" operator="containsText" text="N">
      <formula>NOT(ISERROR(SEARCH("N",S23)))</formula>
    </cfRule>
  </conditionalFormatting>
  <conditionalFormatting sqref="S23">
    <cfRule type="containsText" dxfId="13797" priority="70" operator="containsText" text="21">
      <formula>NOT(ISERROR(SEARCH("21",S23)))</formula>
    </cfRule>
    <cfRule type="cellIs" dxfId="13796" priority="71" operator="equal">
      <formula>"F"</formula>
    </cfRule>
    <cfRule type="containsText" dxfId="13795" priority="72" operator="containsText" text="CA">
      <formula>NOT(ISERROR(SEARCH("CA",S23)))</formula>
    </cfRule>
    <cfRule type="cellIs" dxfId="13794" priority="73" operator="equal">
      <formula>"LD"</formula>
    </cfRule>
    <cfRule type="containsText" dxfId="13793" priority="74" operator="containsText" text="V">
      <formula>NOT(ISERROR(SEARCH("V",S23)))</formula>
    </cfRule>
    <cfRule type="containsText" dxfId="13792" priority="75" operator="containsText" text="P">
      <formula>NOT(ISERROR(SEARCH("P",S23)))</formula>
    </cfRule>
    <cfRule type="cellIs" dxfId="13791" priority="76" operator="equal">
      <formula>"LL"</formula>
    </cfRule>
    <cfRule type="cellIs" dxfId="13790" priority="77" operator="equal">
      <formula>"AT"</formula>
    </cfRule>
    <cfRule type="containsText" dxfId="13789" priority="78" operator="containsText" text="B">
      <formula>NOT(ISERROR(SEARCH("B",S23)))</formula>
    </cfRule>
    <cfRule type="cellIs" dxfId="13788" priority="79" operator="equal">
      <formula>"L"</formula>
    </cfRule>
    <cfRule type="containsText" dxfId="13787" priority="80" operator="containsText" text="N">
      <formula>NOT(ISERROR(SEARCH("N",S23)))</formula>
    </cfRule>
  </conditionalFormatting>
  <conditionalFormatting sqref="M23:N23">
    <cfRule type="containsText" dxfId="13786" priority="59" operator="containsText" text="21">
      <formula>NOT(ISERROR(SEARCH("21",M23)))</formula>
    </cfRule>
    <cfRule type="cellIs" dxfId="13785" priority="60" operator="equal">
      <formula>"F"</formula>
    </cfRule>
    <cfRule type="containsText" dxfId="13784" priority="61" operator="containsText" text="CA">
      <formula>NOT(ISERROR(SEARCH("CA",M23)))</formula>
    </cfRule>
    <cfRule type="cellIs" dxfId="13783" priority="62" operator="equal">
      <formula>"LD"</formula>
    </cfRule>
    <cfRule type="containsText" dxfId="13782" priority="63" operator="containsText" text="V">
      <formula>NOT(ISERROR(SEARCH("V",M23)))</formula>
    </cfRule>
    <cfRule type="containsText" dxfId="13781" priority="64" operator="containsText" text="P">
      <formula>NOT(ISERROR(SEARCH("P",M23)))</formula>
    </cfRule>
    <cfRule type="cellIs" dxfId="13780" priority="65" operator="equal">
      <formula>"LL"</formula>
    </cfRule>
    <cfRule type="cellIs" dxfId="13779" priority="66" operator="equal">
      <formula>"AT"</formula>
    </cfRule>
    <cfRule type="containsText" dxfId="13778" priority="67" operator="containsText" text="B">
      <formula>NOT(ISERROR(SEARCH("B",M23)))</formula>
    </cfRule>
    <cfRule type="cellIs" dxfId="13777" priority="68" operator="equal">
      <formula>"L"</formula>
    </cfRule>
    <cfRule type="containsText" dxfId="13776" priority="69" operator="containsText" text="N">
      <formula>NOT(ISERROR(SEARCH("N",M23)))</formula>
    </cfRule>
  </conditionalFormatting>
  <conditionalFormatting sqref="M23:N23">
    <cfRule type="containsText" dxfId="13775" priority="48" operator="containsText" text="21">
      <formula>NOT(ISERROR(SEARCH("21",M23)))</formula>
    </cfRule>
    <cfRule type="cellIs" dxfId="13774" priority="49" operator="equal">
      <formula>"F"</formula>
    </cfRule>
    <cfRule type="containsText" dxfId="13773" priority="50" operator="containsText" text="CA">
      <formula>NOT(ISERROR(SEARCH("CA",M23)))</formula>
    </cfRule>
    <cfRule type="cellIs" dxfId="13772" priority="51" operator="equal">
      <formula>"LD"</formula>
    </cfRule>
    <cfRule type="containsText" dxfId="13771" priority="52" operator="containsText" text="V">
      <formula>NOT(ISERROR(SEARCH("V",M23)))</formula>
    </cfRule>
    <cfRule type="containsText" dxfId="13770" priority="53" operator="containsText" text="P">
      <formula>NOT(ISERROR(SEARCH("P",M23)))</formula>
    </cfRule>
    <cfRule type="cellIs" dxfId="13769" priority="54" operator="equal">
      <formula>"LL"</formula>
    </cfRule>
    <cfRule type="cellIs" dxfId="13768" priority="55" operator="equal">
      <formula>"AT"</formula>
    </cfRule>
    <cfRule type="containsText" dxfId="13767" priority="56" operator="containsText" text="B">
      <formula>NOT(ISERROR(SEARCH("B",M23)))</formula>
    </cfRule>
    <cfRule type="cellIs" dxfId="13766" priority="57" operator="equal">
      <formula>"L"</formula>
    </cfRule>
    <cfRule type="containsText" dxfId="13765" priority="58" operator="containsText" text="N">
      <formula>NOT(ISERROR(SEARCH("N",M23)))</formula>
    </cfRule>
  </conditionalFormatting>
  <conditionalFormatting sqref="T18:U18">
    <cfRule type="containsText" dxfId="13764" priority="37" operator="containsText" text="21">
      <formula>NOT(ISERROR(SEARCH("21",T18)))</formula>
    </cfRule>
    <cfRule type="cellIs" dxfId="13763" priority="38" operator="equal">
      <formula>"F"</formula>
    </cfRule>
    <cfRule type="containsText" dxfId="13762" priority="39" operator="containsText" text="CA">
      <formula>NOT(ISERROR(SEARCH("CA",T18)))</formula>
    </cfRule>
    <cfRule type="cellIs" dxfId="13761" priority="40" operator="equal">
      <formula>"LD"</formula>
    </cfRule>
    <cfRule type="containsText" dxfId="13760" priority="41" operator="containsText" text="V">
      <formula>NOT(ISERROR(SEARCH("V",T18)))</formula>
    </cfRule>
    <cfRule type="containsText" dxfId="13759" priority="42" operator="containsText" text="P">
      <formula>NOT(ISERROR(SEARCH("P",T18)))</formula>
    </cfRule>
    <cfRule type="cellIs" dxfId="13758" priority="43" operator="equal">
      <formula>"LL"</formula>
    </cfRule>
    <cfRule type="cellIs" dxfId="13757" priority="44" operator="equal">
      <formula>"AT"</formula>
    </cfRule>
    <cfRule type="containsText" dxfId="13756" priority="45" operator="containsText" text="B">
      <formula>NOT(ISERROR(SEARCH("B",T18)))</formula>
    </cfRule>
    <cfRule type="cellIs" dxfId="13755" priority="46" operator="equal">
      <formula>"L"</formula>
    </cfRule>
    <cfRule type="containsText" dxfId="13754" priority="47" operator="containsText" text="N">
      <formula>NOT(ISERROR(SEARCH("N",T18)))</formula>
    </cfRule>
  </conditionalFormatting>
  <conditionalFormatting sqref="T18:U18">
    <cfRule type="containsText" dxfId="13753" priority="26" operator="containsText" text="21">
      <formula>NOT(ISERROR(SEARCH("21",T18)))</formula>
    </cfRule>
    <cfRule type="cellIs" dxfId="13752" priority="27" operator="equal">
      <formula>"F"</formula>
    </cfRule>
    <cfRule type="containsText" dxfId="13751" priority="28" operator="containsText" text="CA">
      <formula>NOT(ISERROR(SEARCH("CA",T18)))</formula>
    </cfRule>
    <cfRule type="cellIs" dxfId="13750" priority="29" operator="equal">
      <formula>"LD"</formula>
    </cfRule>
    <cfRule type="containsText" dxfId="13749" priority="30" operator="containsText" text="V">
      <formula>NOT(ISERROR(SEARCH("V",T18)))</formula>
    </cfRule>
    <cfRule type="containsText" dxfId="13748" priority="31" operator="containsText" text="P">
      <formula>NOT(ISERROR(SEARCH("P",T18)))</formula>
    </cfRule>
    <cfRule type="cellIs" dxfId="13747" priority="32" operator="equal">
      <formula>"LL"</formula>
    </cfRule>
    <cfRule type="cellIs" dxfId="13746" priority="33" operator="equal">
      <formula>"AT"</formula>
    </cfRule>
    <cfRule type="containsText" dxfId="13745" priority="34" operator="containsText" text="B">
      <formula>NOT(ISERROR(SEARCH("B",T18)))</formula>
    </cfRule>
    <cfRule type="cellIs" dxfId="13744" priority="35" operator="equal">
      <formula>"L"</formula>
    </cfRule>
    <cfRule type="containsText" dxfId="13743" priority="36" operator="containsText" text="N">
      <formula>NOT(ISERROR(SEARCH("N",T18)))</formula>
    </cfRule>
  </conditionalFormatting>
  <conditionalFormatting sqref="F42">
    <cfRule type="cellIs" dxfId="13742" priority="25" stopIfTrue="1" operator="equal">
      <formula>0</formula>
    </cfRule>
  </conditionalFormatting>
  <conditionalFormatting sqref="F42">
    <cfRule type="cellIs" dxfId="13741" priority="24" stopIfTrue="1" operator="equal">
      <formula>0</formula>
    </cfRule>
  </conditionalFormatting>
  <conditionalFormatting sqref="F42">
    <cfRule type="cellIs" dxfId="13740" priority="23" stopIfTrue="1" operator="equal">
      <formula>0</formula>
    </cfRule>
  </conditionalFormatting>
  <conditionalFormatting sqref="F42">
    <cfRule type="cellIs" dxfId="13739" priority="22" stopIfTrue="1" operator="equal">
      <formula>0</formula>
    </cfRule>
  </conditionalFormatting>
  <conditionalFormatting sqref="F42">
    <cfRule type="cellIs" dxfId="13738" priority="21" stopIfTrue="1" operator="equal">
      <formula>0</formula>
    </cfRule>
  </conditionalFormatting>
  <conditionalFormatting sqref="F42">
    <cfRule type="cellIs" dxfId="13737" priority="20" stopIfTrue="1" operator="equal">
      <formula>0</formula>
    </cfRule>
  </conditionalFormatting>
  <conditionalFormatting sqref="F42">
    <cfRule type="cellIs" dxfId="13736" priority="19" stopIfTrue="1" operator="equal">
      <formula>0</formula>
    </cfRule>
  </conditionalFormatting>
  <conditionalFormatting sqref="F42">
    <cfRule type="cellIs" dxfId="13735" priority="18" stopIfTrue="1" operator="equal">
      <formula>0</formula>
    </cfRule>
  </conditionalFormatting>
  <conditionalFormatting sqref="F42">
    <cfRule type="cellIs" dxfId="13734" priority="17" stopIfTrue="1" operator="equal">
      <formula>0</formula>
    </cfRule>
  </conditionalFormatting>
  <conditionalFormatting sqref="F42">
    <cfRule type="cellIs" dxfId="13733" priority="16" stopIfTrue="1" operator="equal">
      <formula>0</formula>
    </cfRule>
  </conditionalFormatting>
  <conditionalFormatting sqref="F42">
    <cfRule type="cellIs" dxfId="13732" priority="15" stopIfTrue="1" operator="equal">
      <formula>0</formula>
    </cfRule>
  </conditionalFormatting>
  <conditionalFormatting sqref="F42">
    <cfRule type="cellIs" dxfId="13731" priority="14" stopIfTrue="1" operator="equal">
      <formula>0</formula>
    </cfRule>
  </conditionalFormatting>
  <conditionalFormatting sqref="F42">
    <cfRule type="cellIs" dxfId="13730" priority="13" stopIfTrue="1" operator="equal">
      <formula>0</formula>
    </cfRule>
  </conditionalFormatting>
  <conditionalFormatting sqref="F42">
    <cfRule type="cellIs" dxfId="13729" priority="12" stopIfTrue="1" operator="equal">
      <formula>0</formula>
    </cfRule>
  </conditionalFormatting>
  <conditionalFormatting sqref="F42">
    <cfRule type="cellIs" dxfId="13728" priority="11" stopIfTrue="1" operator="equal">
      <formula>0</formula>
    </cfRule>
  </conditionalFormatting>
  <conditionalFormatting sqref="F42">
    <cfRule type="cellIs" dxfId="13727" priority="10" stopIfTrue="1" operator="equal">
      <formula>0</formula>
    </cfRule>
  </conditionalFormatting>
  <conditionalFormatting sqref="F42">
    <cfRule type="cellIs" dxfId="13726" priority="9" stopIfTrue="1" operator="equal">
      <formula>0</formula>
    </cfRule>
  </conditionalFormatting>
  <conditionalFormatting sqref="F42">
    <cfRule type="cellIs" dxfId="13725" priority="8" stopIfTrue="1" operator="equal">
      <formula>0</formula>
    </cfRule>
  </conditionalFormatting>
  <conditionalFormatting sqref="F42">
    <cfRule type="cellIs" dxfId="13724" priority="7" stopIfTrue="1" operator="equal">
      <formula>0</formula>
    </cfRule>
  </conditionalFormatting>
  <conditionalFormatting sqref="F42">
    <cfRule type="cellIs" dxfId="13723" priority="6" stopIfTrue="1" operator="equal">
      <formula>0</formula>
    </cfRule>
  </conditionalFormatting>
  <conditionalFormatting sqref="F42">
    <cfRule type="cellIs" dxfId="13722" priority="5" stopIfTrue="1" operator="equal">
      <formula>0</formula>
    </cfRule>
  </conditionalFormatting>
  <conditionalFormatting sqref="F42">
    <cfRule type="cellIs" dxfId="13721" priority="4" stopIfTrue="1" operator="equal">
      <formula>0</formula>
    </cfRule>
  </conditionalFormatting>
  <conditionalFormatting sqref="F42">
    <cfRule type="cellIs" dxfId="13720" priority="3" stopIfTrue="1" operator="equal">
      <formula>0</formula>
    </cfRule>
  </conditionalFormatting>
  <conditionalFormatting sqref="F42">
    <cfRule type="cellIs" dxfId="13719" priority="2" stopIfTrue="1" operator="equal">
      <formula>0</formula>
    </cfRule>
  </conditionalFormatting>
  <conditionalFormatting sqref="F42">
    <cfRule type="cellIs" dxfId="13718" priority="1" operator="equal">
      <formula>"V"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J8 G12:AJ13 G7:H7 M7:Q7 V7:AB7 AG7 G10:AJ10 L9:N9 S9 X9:AB9 AF9 AJ9 G17:AJ17 G15:H15 M15:Q15 V15:AB15 AE15:AG15 G22:AJ22 G21:I21 M21:Q21 Z21:AB21 AG21 G36:R36 H33 L33:N33 S33 Y33:Z33 AF33 G38:AJ39 H37:J37 M37:N37 S37:X37 AA37:AB37 AJ37 G42:AJ42 G45:AJ47 AB33:AC33 G32:AJ32 G30:L30 Q30:V30 Y30:AF30 AI30:AJ30 G35:I35 G16:M16 P16:AG16 H41:Q41 T36:Z36 AB36 AF36 G26:O26 H24:AJ25 G28:AJ28 G27:N27 Z27:AD27 P27:X27 AF27 AH36:AJ36 AH27:AJ27 G34 L34 I40 G40 J40 R34:S34 Y34 AI34 AC34:AE34 U34:V34 T26:AJ26 G11:AF11 G20 AG20:AI20 AJ11 G31 H31:M31 N35 P35:U35 X35:AC35 AE40 AG40 AI40:AJ40 U44:AJ44 X29:AJ29 G49:AJ60 U48:AJ48 S41:AI41 P31:U31 AJ16 P40:U40 X31:AE31 Y40:AC40 G14:AI14 L40:N40 G23:L23 V23:AE23 AG23:AJ23 G19:AE19 G18:L18 V18:AD18 AH18:AJ18 O23:R23 O18:R18 AG31 K20 T20:X20 AC20 O20:P20 AG19:AJ19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50800</xdr:rowOff>
                  </from>
                  <to>
                    <xdr:col>5</xdr:col>
                    <xdr:colOff>2717800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7030A0"/>
    <pageSetUpPr fitToPage="1"/>
  </sheetPr>
  <dimension ref="A1:EG122"/>
  <sheetViews>
    <sheetView showGridLines="0" zoomScale="70" zoomScaleNormal="70" workbookViewId="0">
      <pane xSplit="6" ySplit="6" topLeftCell="G34" activePane="bottomRight" state="frozen"/>
      <selection activeCell="J7" sqref="J7"/>
      <selection pane="topRight" activeCell="J7" sqref="J7"/>
      <selection pane="bottomLeft" activeCell="J7" sqref="J7"/>
      <selection pane="bottomRight" activeCell="AF29" sqref="AF29:AG2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Junio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Junio!BR$7:BR$98</v>
      </c>
      <c r="BS1" s="151" t="str">
        <f t="shared" si="0"/>
        <v>Junio!BS$7:BS$98</v>
      </c>
      <c r="BT1" s="151" t="str">
        <f t="shared" si="0"/>
        <v>Junio!BT$7:BT$98</v>
      </c>
      <c r="BU1" s="151" t="str">
        <f t="shared" si="0"/>
        <v>Junio!BU$7:BU$98</v>
      </c>
      <c r="BV1" s="151" t="str">
        <f t="shared" si="0"/>
        <v>Junio!BV$7:BV$98</v>
      </c>
      <c r="BW1" s="151" t="str">
        <f t="shared" si="0"/>
        <v>Junio!BW$7:BW$98</v>
      </c>
      <c r="BX1" s="151" t="str">
        <f t="shared" si="0"/>
        <v>Junio!BX$7:BX$98</v>
      </c>
      <c r="BY1" s="151" t="str">
        <f t="shared" si="0"/>
        <v>Junio!BY$7:BY$98</v>
      </c>
      <c r="BZ1" s="151" t="str">
        <f t="shared" si="0"/>
        <v>Junio!BZ$7:BZ$98</v>
      </c>
      <c r="CA1" s="151" t="str">
        <f t="shared" si="0"/>
        <v>Junio!CA$7:CA$98</v>
      </c>
      <c r="CB1" s="151" t="str">
        <f t="shared" si="0"/>
        <v>Junio!CB$7:CB$98</v>
      </c>
      <c r="CC1" s="151" t="str">
        <f t="shared" si="0"/>
        <v>Junio!CC$7:CC$98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Junio!CD$7:CD$98</v>
      </c>
      <c r="CE1" s="151" t="str">
        <f t="shared" si="0"/>
        <v>Junio!CE$7:CE$98</v>
      </c>
      <c r="CF1" s="151" t="str">
        <f t="shared" si="0"/>
        <v>Junio!CF$7:CF$98</v>
      </c>
      <c r="CG1" s="151" t="str">
        <f t="shared" si="0"/>
        <v>Junio!CG$7:CG$98</v>
      </c>
      <c r="CH1" s="151" t="str">
        <f t="shared" si="0"/>
        <v>Junio!CH$7:CH$98</v>
      </c>
      <c r="CI1" s="151" t="str">
        <f t="shared" si="0"/>
        <v>Junio!CI$7:CI$98</v>
      </c>
      <c r="CJ1" s="151" t="str">
        <f t="shared" si="0"/>
        <v>Junio!CJ$7:CJ$98</v>
      </c>
      <c r="CK1" s="151" t="str">
        <f t="shared" si="0"/>
        <v>Junio!CK$7:CK$98</v>
      </c>
      <c r="CL1" s="151" t="str">
        <f t="shared" si="0"/>
        <v>Junio!CL$7:CL$98</v>
      </c>
      <c r="CM1" s="151" t="str">
        <f t="shared" si="0"/>
        <v>Junio!CM$7:CM$98</v>
      </c>
      <c r="CN1" s="151" t="str">
        <f t="shared" si="0"/>
        <v>Junio!CN$7:CN$98</v>
      </c>
      <c r="CO1" s="151" t="str">
        <f t="shared" si="0"/>
        <v>Junio!CO$7:CO$98</v>
      </c>
      <c r="CP1" s="151" t="str">
        <f t="shared" si="0"/>
        <v>Junio!CP$7:CP$98</v>
      </c>
      <c r="CQ1" s="151" t="str">
        <f t="shared" si="0"/>
        <v>Junio!CQ$7:CQ$98</v>
      </c>
      <c r="CR1" s="151" t="str">
        <f t="shared" si="0"/>
        <v>Junio!CR$7:CR$98</v>
      </c>
      <c r="CS1" s="151" t="str">
        <f t="shared" si="0"/>
        <v>Junio!CS$7:CS$98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Junio!CW$7:CW$98</v>
      </c>
      <c r="CX1" s="151" t="str">
        <f t="shared" si="1"/>
        <v>Junio!CX$7:CX$98</v>
      </c>
      <c r="CY1" s="151" t="str">
        <f t="shared" si="1"/>
        <v>Junio!CY$7:CY$98</v>
      </c>
      <c r="CZ1" s="151"/>
      <c r="DA1" s="151"/>
      <c r="DB1" s="151" t="str">
        <f t="shared" si="1"/>
        <v>Junio!DB$7:DB$98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182</v>
      </c>
      <c r="H2" s="183">
        <f>G2+1</f>
        <v>183</v>
      </c>
      <c r="I2" s="183">
        <f t="shared" ref="I2:AJ2" si="2">H2+1</f>
        <v>184</v>
      </c>
      <c r="J2" s="183">
        <f t="shared" si="2"/>
        <v>185</v>
      </c>
      <c r="K2" s="183">
        <f t="shared" si="2"/>
        <v>186</v>
      </c>
      <c r="L2" s="183">
        <f t="shared" si="2"/>
        <v>187</v>
      </c>
      <c r="M2" s="183">
        <f t="shared" si="2"/>
        <v>188</v>
      </c>
      <c r="N2" s="183">
        <f t="shared" si="2"/>
        <v>189</v>
      </c>
      <c r="O2" s="183">
        <f t="shared" si="2"/>
        <v>190</v>
      </c>
      <c r="P2" s="183">
        <f t="shared" si="2"/>
        <v>191</v>
      </c>
      <c r="Q2" s="183">
        <f t="shared" si="2"/>
        <v>192</v>
      </c>
      <c r="R2" s="183">
        <f t="shared" si="2"/>
        <v>193</v>
      </c>
      <c r="S2" s="183">
        <f t="shared" si="2"/>
        <v>194</v>
      </c>
      <c r="T2" s="183">
        <f t="shared" si="2"/>
        <v>195</v>
      </c>
      <c r="U2" s="183">
        <f t="shared" si="2"/>
        <v>196</v>
      </c>
      <c r="V2" s="183">
        <f t="shared" si="2"/>
        <v>197</v>
      </c>
      <c r="W2" s="183">
        <f t="shared" si="2"/>
        <v>198</v>
      </c>
      <c r="X2" s="183">
        <f t="shared" si="2"/>
        <v>199</v>
      </c>
      <c r="Y2" s="183">
        <f t="shared" si="2"/>
        <v>200</v>
      </c>
      <c r="Z2" s="183">
        <f t="shared" si="2"/>
        <v>201</v>
      </c>
      <c r="AA2" s="183">
        <f t="shared" si="2"/>
        <v>202</v>
      </c>
      <c r="AB2" s="183">
        <f t="shared" si="2"/>
        <v>203</v>
      </c>
      <c r="AC2" s="183">
        <f t="shared" si="2"/>
        <v>204</v>
      </c>
      <c r="AD2" s="183">
        <f t="shared" si="2"/>
        <v>205</v>
      </c>
      <c r="AE2" s="183">
        <f t="shared" si="2"/>
        <v>206</v>
      </c>
      <c r="AF2" s="183">
        <f t="shared" si="2"/>
        <v>207</v>
      </c>
      <c r="AG2" s="183">
        <f t="shared" si="2"/>
        <v>208</v>
      </c>
      <c r="AH2" s="183">
        <f t="shared" si="2"/>
        <v>209</v>
      </c>
      <c r="AI2" s="183">
        <f t="shared" si="2"/>
        <v>210</v>
      </c>
      <c r="AJ2" s="183">
        <f t="shared" si="2"/>
        <v>211</v>
      </c>
      <c r="AK2" s="183">
        <f>AJ2+1</f>
        <v>212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Junio!$E$7:$E$99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1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5">
      <c r="A4" s="36"/>
      <c r="B4" s="419" t="s">
        <v>121</v>
      </c>
      <c r="C4" s="37"/>
      <c r="D4" s="38" t="s">
        <v>0</v>
      </c>
      <c r="E4" s="419" t="s">
        <v>37</v>
      </c>
      <c r="F4" s="1" t="s">
        <v>24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54">
        <f ca="1">NOW()</f>
        <v>45754.824142708334</v>
      </c>
      <c r="X4" s="455"/>
      <c r="Y4" s="455"/>
      <c r="Z4" s="455"/>
      <c r="AA4" s="456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M</v>
      </c>
      <c r="H5" s="13" t="str">
        <f>IF(LEFT(UPPER(TEXT(H6,"DDD")),2)="MI","X",LEFT(UPPER(TEXT(H6,"DDD")),1))</f>
        <v>X</v>
      </c>
      <c r="I5" s="13" t="str">
        <f>IF(LEFT(UPPER(TEXT(I6,"DDD")),2)="MI","X",LEFT(UPPER(TEXT(I6,"DDD")),1))</f>
        <v>J</v>
      </c>
      <c r="J5" s="13" t="str">
        <f>IF(LEFT(UPPER(TEXT(J6,"DDD")),2)="MI","X",LEFT(UPPER(TEXT(J6,"DDD")),1))</f>
        <v>V</v>
      </c>
      <c r="K5" s="13" t="str">
        <f t="shared" ref="K5:AK5" si="3">IF(LEFT(UPPER(TEXT(K6,"DDD")),2)="MI","X",LEFT(UPPER(TEXT(K6,"DDD")),1))</f>
        <v>S</v>
      </c>
      <c r="L5" s="13" t="str">
        <f t="shared" si="3"/>
        <v>D</v>
      </c>
      <c r="M5" s="13" t="str">
        <f t="shared" si="3"/>
        <v>L</v>
      </c>
      <c r="N5" s="13" t="str">
        <f t="shared" si="3"/>
        <v>M</v>
      </c>
      <c r="O5" s="13" t="str">
        <f t="shared" si="3"/>
        <v>X</v>
      </c>
      <c r="P5" s="13" t="str">
        <f t="shared" si="3"/>
        <v>J</v>
      </c>
      <c r="Q5" s="13" t="str">
        <f t="shared" si="3"/>
        <v>V</v>
      </c>
      <c r="R5" s="13" t="str">
        <f t="shared" si="3"/>
        <v>S</v>
      </c>
      <c r="S5" s="13" t="str">
        <f t="shared" si="3"/>
        <v>D</v>
      </c>
      <c r="T5" s="13" t="str">
        <f t="shared" si="3"/>
        <v>L</v>
      </c>
      <c r="U5" s="13" t="str">
        <f t="shared" si="3"/>
        <v>M</v>
      </c>
      <c r="V5" s="13" t="str">
        <f t="shared" si="3"/>
        <v>X</v>
      </c>
      <c r="W5" s="13" t="str">
        <f t="shared" si="3"/>
        <v>J</v>
      </c>
      <c r="X5" s="13" t="str">
        <f t="shared" si="3"/>
        <v>V</v>
      </c>
      <c r="Y5" s="13" t="str">
        <f t="shared" si="3"/>
        <v>S</v>
      </c>
      <c r="Z5" s="13" t="str">
        <f t="shared" si="3"/>
        <v>D</v>
      </c>
      <c r="AA5" s="13" t="str">
        <f t="shared" si="3"/>
        <v>L</v>
      </c>
      <c r="AB5" s="13" t="str">
        <f t="shared" si="3"/>
        <v>M</v>
      </c>
      <c r="AC5" s="13" t="str">
        <f t="shared" si="3"/>
        <v>X</v>
      </c>
      <c r="AD5" s="13" t="str">
        <f t="shared" si="3"/>
        <v>J</v>
      </c>
      <c r="AE5" s="13" t="str">
        <f t="shared" si="3"/>
        <v>V</v>
      </c>
      <c r="AF5" s="13" t="str">
        <f t="shared" si="3"/>
        <v>S</v>
      </c>
      <c r="AG5" s="13" t="str">
        <f t="shared" si="3"/>
        <v>D</v>
      </c>
      <c r="AH5" s="13" t="str">
        <f t="shared" si="3"/>
        <v>L</v>
      </c>
      <c r="AI5" s="13" t="str">
        <f t="shared" si="3"/>
        <v>M</v>
      </c>
      <c r="AJ5" s="13" t="str">
        <f t="shared" si="3"/>
        <v>X</v>
      </c>
      <c r="AK5" s="13" t="str">
        <f t="shared" si="3"/>
        <v>J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45839</v>
      </c>
      <c r="H6" s="84">
        <f>G6+1</f>
        <v>45840</v>
      </c>
      <c r="I6" s="84">
        <f t="shared" ref="I6:AK6" si="4">H6+1</f>
        <v>45841</v>
      </c>
      <c r="J6" s="84">
        <f t="shared" si="4"/>
        <v>45842</v>
      </c>
      <c r="K6" s="84">
        <f t="shared" si="4"/>
        <v>45843</v>
      </c>
      <c r="L6" s="84">
        <f t="shared" si="4"/>
        <v>45844</v>
      </c>
      <c r="M6" s="84">
        <f t="shared" si="4"/>
        <v>45845</v>
      </c>
      <c r="N6" s="84">
        <f t="shared" si="4"/>
        <v>45846</v>
      </c>
      <c r="O6" s="84">
        <f t="shared" si="4"/>
        <v>45847</v>
      </c>
      <c r="P6" s="84">
        <f t="shared" si="4"/>
        <v>45848</v>
      </c>
      <c r="Q6" s="84">
        <f t="shared" si="4"/>
        <v>45849</v>
      </c>
      <c r="R6" s="84">
        <f t="shared" si="4"/>
        <v>45850</v>
      </c>
      <c r="S6" s="84">
        <f t="shared" si="4"/>
        <v>45851</v>
      </c>
      <c r="T6" s="84">
        <f t="shared" si="4"/>
        <v>45852</v>
      </c>
      <c r="U6" s="84">
        <f t="shared" si="4"/>
        <v>45853</v>
      </c>
      <c r="V6" s="84">
        <f t="shared" si="4"/>
        <v>45854</v>
      </c>
      <c r="W6" s="84">
        <f t="shared" si="4"/>
        <v>45855</v>
      </c>
      <c r="X6" s="84">
        <f t="shared" si="4"/>
        <v>45856</v>
      </c>
      <c r="Y6" s="84">
        <f t="shared" si="4"/>
        <v>45857</v>
      </c>
      <c r="Z6" s="84">
        <f t="shared" si="4"/>
        <v>45858</v>
      </c>
      <c r="AA6" s="84">
        <f t="shared" si="4"/>
        <v>45859</v>
      </c>
      <c r="AB6" s="84">
        <f t="shared" si="4"/>
        <v>45860</v>
      </c>
      <c r="AC6" s="84">
        <f t="shared" si="4"/>
        <v>45861</v>
      </c>
      <c r="AD6" s="84">
        <f t="shared" si="4"/>
        <v>45862</v>
      </c>
      <c r="AE6" s="84">
        <f t="shared" si="4"/>
        <v>45863</v>
      </c>
      <c r="AF6" s="84">
        <f t="shared" si="4"/>
        <v>45864</v>
      </c>
      <c r="AG6" s="84">
        <f t="shared" si="4"/>
        <v>45865</v>
      </c>
      <c r="AH6" s="84">
        <f t="shared" si="4"/>
        <v>45866</v>
      </c>
      <c r="AI6" s="84">
        <f t="shared" si="4"/>
        <v>45867</v>
      </c>
      <c r="AJ6" s="84">
        <f t="shared" si="4"/>
        <v>45868</v>
      </c>
      <c r="AK6" s="84">
        <f t="shared" si="4"/>
        <v>45869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Plantilla!E7</f>
        <v>Beatriz Mayoral Villén (75%)</v>
      </c>
      <c r="G7" s="148" t="str">
        <f ca="1">IF($B7&lt;&gt;0,INDIRECT(ADDRESS($B7+6,10+G$2,1,FALSE,"PATRÓN"),FALSE),"")</f>
        <v>M</v>
      </c>
      <c r="H7" s="148" t="str">
        <f t="shared" ref="H7:AK15" ca="1" si="5">IF($B7&lt;&gt;0,INDIRECT(ADDRESS($B7+6,10+H$2,1,FALSE,"PATRÓN"),FALSE),"")</f>
        <v>N</v>
      </c>
      <c r="I7" s="148" t="str">
        <f t="shared" ca="1" si="5"/>
        <v>-</v>
      </c>
      <c r="J7" s="148" t="str">
        <f t="shared" ca="1" si="5"/>
        <v>L</v>
      </c>
      <c r="K7" s="148" t="str">
        <f t="shared" ca="1" si="5"/>
        <v>L</v>
      </c>
      <c r="L7" s="148" t="str">
        <f t="shared" ca="1" si="5"/>
        <v>L</v>
      </c>
      <c r="M7" s="148" t="str">
        <f t="shared" ca="1" si="5"/>
        <v>M</v>
      </c>
      <c r="N7" s="148" t="str">
        <f t="shared" ca="1" si="5"/>
        <v>M</v>
      </c>
      <c r="O7" s="148" t="str">
        <f t="shared" ca="1" si="5"/>
        <v>M</v>
      </c>
      <c r="P7" s="148" t="str">
        <f t="shared" ca="1" si="5"/>
        <v>L</v>
      </c>
      <c r="Q7" s="148" t="str">
        <f t="shared" ca="1" si="5"/>
        <v>M</v>
      </c>
      <c r="R7" s="148" t="str">
        <f t="shared" ca="1" si="5"/>
        <v>M</v>
      </c>
      <c r="S7" s="148" t="str">
        <f t="shared" ca="1" si="5"/>
        <v>M</v>
      </c>
      <c r="T7" s="148" t="str">
        <f t="shared" ca="1" si="5"/>
        <v>L</v>
      </c>
      <c r="U7" s="148" t="str">
        <f t="shared" ca="1" si="5"/>
        <v>L</v>
      </c>
      <c r="V7" s="148" t="str">
        <f t="shared" ca="1" si="5"/>
        <v>M</v>
      </c>
      <c r="W7" s="148" t="str">
        <f t="shared" ca="1" si="5"/>
        <v>M</v>
      </c>
      <c r="X7" s="148" t="str">
        <f t="shared" ca="1" si="5"/>
        <v>M</v>
      </c>
      <c r="Y7" s="148" t="str">
        <f t="shared" ca="1" si="5"/>
        <v>L</v>
      </c>
      <c r="Z7" s="148" t="str">
        <f t="shared" ca="1" si="5"/>
        <v>L</v>
      </c>
      <c r="AA7" s="148" t="str">
        <f t="shared" ca="1" si="5"/>
        <v>M</v>
      </c>
      <c r="AB7" s="148" t="str">
        <f t="shared" ca="1" si="5"/>
        <v>M</v>
      </c>
      <c r="AC7" s="148" t="str">
        <f t="shared" ca="1" si="5"/>
        <v>M</v>
      </c>
      <c r="AD7" s="148" t="str">
        <f t="shared" ca="1" si="5"/>
        <v>N</v>
      </c>
      <c r="AE7" s="148" t="str">
        <f t="shared" ca="1" si="5"/>
        <v>N</v>
      </c>
      <c r="AF7" s="148" t="str">
        <f t="shared" ca="1" si="5"/>
        <v>-</v>
      </c>
      <c r="AG7" s="148" t="str">
        <f t="shared" ca="1" si="5"/>
        <v>-</v>
      </c>
      <c r="AH7" s="148" t="str">
        <f t="shared" ca="1" si="5"/>
        <v>L</v>
      </c>
      <c r="AI7" s="148" t="str">
        <f t="shared" ca="1" si="5"/>
        <v>M</v>
      </c>
      <c r="AJ7" s="148" t="str">
        <f t="shared" ca="1" si="5"/>
        <v>M</v>
      </c>
      <c r="AK7" s="148" t="str">
        <f t="shared" ca="1" si="5"/>
        <v>M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16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3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0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3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112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30</v>
      </c>
      <c r="BO7" s="194">
        <f ca="1">IF(BN7=0,                 0,                 BN7 * 1.27 * (BK7/(BK7+BL7)) + BN7 * 1.06 * (BL7/(BK7+BL7))        )</f>
        <v>38.1</v>
      </c>
      <c r="BP7" s="195">
        <f ca="1">BO7 + BM7 + AL7</f>
        <v>150.1</v>
      </c>
      <c r="BQ7" s="149">
        <f t="shared" ref="BQ7:CF22" ca="1" si="8">AN7+INDEX(INDIRECT(BQ$1),MATCH($E7,INDIRECT($BQ$2)))</f>
        <v>16</v>
      </c>
      <c r="BR7" s="137">
        <f t="shared" ca="1" si="8"/>
        <v>0</v>
      </c>
      <c r="BS7" s="136">
        <f t="shared" ca="1" si="8"/>
        <v>36</v>
      </c>
      <c r="BT7" s="137">
        <f t="shared" ca="1" si="8"/>
        <v>0</v>
      </c>
      <c r="BU7" s="136">
        <f t="shared" ca="1" si="8"/>
        <v>0</v>
      </c>
      <c r="BV7" s="137">
        <f t="shared" ca="1" si="8"/>
        <v>0</v>
      </c>
      <c r="BW7" s="136">
        <f t="shared" ca="1" si="8"/>
        <v>0</v>
      </c>
      <c r="BX7" s="137">
        <f t="shared" ca="1" si="8"/>
        <v>35</v>
      </c>
      <c r="BY7" s="136">
        <f t="shared" ca="1" si="8"/>
        <v>1</v>
      </c>
      <c r="BZ7" s="137">
        <f t="shared" ca="1" si="8"/>
        <v>0</v>
      </c>
      <c r="CA7" s="136">
        <f t="shared" ca="1" si="8"/>
        <v>0</v>
      </c>
      <c r="CB7" s="137">
        <f t="shared" ca="1" si="8"/>
        <v>0</v>
      </c>
      <c r="CC7" s="136">
        <f t="shared" ca="1" si="8"/>
        <v>0</v>
      </c>
      <c r="CD7" s="137">
        <f t="shared" ca="1" si="8"/>
        <v>1</v>
      </c>
      <c r="CE7" s="136">
        <f t="shared" ca="1" si="8"/>
        <v>0</v>
      </c>
      <c r="CF7" s="137">
        <f t="shared" ca="1" si="8"/>
        <v>0</v>
      </c>
      <c r="CG7" s="136">
        <f t="shared" ref="CG7:CM38" ca="1" si="9">BD7+INDEX(INDIRECT(CG$1),MATCH($E7,INDIRECT($BQ$2)))</f>
        <v>0</v>
      </c>
      <c r="CH7" s="137">
        <f t="shared" ca="1" si="9"/>
        <v>0</v>
      </c>
      <c r="CI7" s="136">
        <f t="shared" ca="1" si="9"/>
        <v>0</v>
      </c>
      <c r="CJ7" s="137">
        <f t="shared" ca="1" si="9"/>
        <v>0</v>
      </c>
      <c r="CK7" s="136">
        <f t="shared" ca="1" si="9"/>
        <v>0</v>
      </c>
      <c r="CL7" s="137">
        <f t="shared" ca="1" si="9"/>
        <v>0</v>
      </c>
      <c r="CM7" s="136">
        <f t="shared" ca="1" si="9"/>
        <v>0</v>
      </c>
      <c r="CN7" s="110">
        <f ca="1">COUNTIF($G7:$AK7,"*N*")+INDEX(INDIRECT(CN$1),MATCH($E7,INDIRECT($BQ$2)))</f>
        <v>36</v>
      </c>
      <c r="CO7" s="110">
        <f t="shared" ref="CO7:CR38" ca="1" si="10">BM7+INDEX(INDIRECT(CO$1),MATCH($E7,INDIRECT($BQ$2)))</f>
        <v>368.98</v>
      </c>
      <c r="CP7" s="110">
        <f t="shared" ca="1" si="10"/>
        <v>360</v>
      </c>
      <c r="CQ7" s="198">
        <f t="shared" ca="1" si="10"/>
        <v>457.20000000000005</v>
      </c>
      <c r="CR7" s="199">
        <f t="shared" ca="1" si="10"/>
        <v>826.18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17.424657534246574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11">BP7-CZ7</f>
        <v>-1.8925373134328538</v>
      </c>
      <c r="DB7" s="211">
        <f ca="1">CZ7+INDEX(INDIRECT(DB$1),MATCH($E7,INDIRECT($BQ$2)))</f>
        <v>1039.4328358208954</v>
      </c>
      <c r="DC7" s="212">
        <f t="shared" ref="DC7:DC38" ca="1" si="12">CR7-DB7</f>
        <v>-213.25283582089548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Plantilla!E8</f>
        <v>Maria Isabel Berdié Calle</v>
      </c>
      <c r="G8" s="148" t="str">
        <f t="shared" ref="G8:V31" ca="1" si="13">IF($B8&lt;&gt;0,INDIRECT(ADDRESS($B8+6,10+G$2,1,FALSE,"PATRÓN"),FALSE),"")</f>
        <v>M</v>
      </c>
      <c r="H8" s="148" t="str">
        <f t="shared" ca="1" si="5"/>
        <v>M</v>
      </c>
      <c r="I8" s="148" t="str">
        <f t="shared" ca="1" si="5"/>
        <v>L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L</v>
      </c>
      <c r="N8" s="148" t="str">
        <f t="shared" ca="1" si="5"/>
        <v>L</v>
      </c>
      <c r="O8" s="148" t="str">
        <f t="shared" ca="1" si="5"/>
        <v>M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L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5"/>
        <v>N</v>
      </c>
      <c r="X8" s="148" t="str">
        <f t="shared" ca="1" si="5"/>
        <v>N</v>
      </c>
      <c r="Y8" s="148" t="str">
        <f t="shared" ca="1" si="5"/>
        <v>-</v>
      </c>
      <c r="Z8" s="148" t="str">
        <f t="shared" ca="1" si="5"/>
        <v>-</v>
      </c>
      <c r="AA8" s="148" t="str">
        <f t="shared" ca="1" si="5"/>
        <v>L</v>
      </c>
      <c r="AB8" s="148" t="str">
        <f t="shared" ca="1" si="5"/>
        <v>M</v>
      </c>
      <c r="AC8" s="148" t="str">
        <f t="shared" ca="1" si="5"/>
        <v>M</v>
      </c>
      <c r="AD8" s="148" t="str">
        <f t="shared" ca="1" si="5"/>
        <v>M</v>
      </c>
      <c r="AE8" s="148" t="str">
        <f t="shared" ca="1" si="5"/>
        <v>M</v>
      </c>
      <c r="AF8" s="148" t="str">
        <f t="shared" ca="1" si="5"/>
        <v>N</v>
      </c>
      <c r="AG8" s="148" t="str">
        <f t="shared" ca="1" si="5"/>
        <v>N</v>
      </c>
      <c r="AH8" s="148" t="str">
        <f t="shared" ca="1" si="5"/>
        <v>-</v>
      </c>
      <c r="AI8" s="148" t="str">
        <f t="shared" ca="1" si="5"/>
        <v>-</v>
      </c>
      <c r="AJ8" s="148" t="str">
        <f t="shared" ca="1" si="5"/>
        <v>L</v>
      </c>
      <c r="AK8" s="148" t="str">
        <f t="shared" ca="1" si="5"/>
        <v>M</v>
      </c>
      <c r="AL8" s="129"/>
      <c r="AM8" s="111">
        <f>VLOOKUP($E8,Plantilla!D:F,3,FALSE)</f>
        <v>1</v>
      </c>
      <c r="AN8" s="140">
        <f t="shared" ref="AN8:AN21" ca="1" si="14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16</v>
      </c>
      <c r="AO8" s="133">
        <f t="shared" ca="1" si="6"/>
        <v>0</v>
      </c>
      <c r="AP8" s="132">
        <f t="shared" ca="1" si="6"/>
        <v>4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7" ca="1" si="15">COUNTIF($G8:$AK8,"*N*")-BL8</f>
        <v>4</v>
      </c>
      <c r="BL8" s="110">
        <f t="shared" ref="BL8:BL67" ca="1" si="16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112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7" ca="1" si="17">IF(BN8=0,                 0,                 BN8 * 1.27 * (BK8/(BK8+BL8)) + BN8 * 1.06 * (BL8/(BK8+BL8))        )</f>
        <v>50.8</v>
      </c>
      <c r="BP8" s="195">
        <f t="shared" ref="BP8:BP67" ca="1" si="18">BO8 + BM8 + AL8</f>
        <v>162.80000000000001</v>
      </c>
      <c r="BQ8" s="149">
        <f t="shared" ca="1" si="8"/>
        <v>98</v>
      </c>
      <c r="BR8" s="137">
        <f t="shared" ca="1" si="8"/>
        <v>0</v>
      </c>
      <c r="BS8" s="136">
        <f t="shared" ca="1" si="8"/>
        <v>32</v>
      </c>
      <c r="BT8" s="137">
        <f t="shared" ca="1" si="8"/>
        <v>0</v>
      </c>
      <c r="BU8" s="136">
        <f t="shared" ca="1" si="8"/>
        <v>0</v>
      </c>
      <c r="BV8" s="137">
        <f t="shared" ca="1" si="8"/>
        <v>0</v>
      </c>
      <c r="BW8" s="136">
        <f t="shared" ca="1" si="8"/>
        <v>0</v>
      </c>
      <c r="BX8" s="137">
        <f t="shared" ca="1" si="8"/>
        <v>0</v>
      </c>
      <c r="BY8" s="136">
        <f t="shared" ca="1" si="8"/>
        <v>0</v>
      </c>
      <c r="BZ8" s="137">
        <f t="shared" ca="1" si="8"/>
        <v>0</v>
      </c>
      <c r="CA8" s="136">
        <f t="shared" ca="1" si="8"/>
        <v>0</v>
      </c>
      <c r="CB8" s="137">
        <f t="shared" ca="1" si="8"/>
        <v>0</v>
      </c>
      <c r="CC8" s="136">
        <f t="shared" ca="1" si="8"/>
        <v>0</v>
      </c>
      <c r="CD8" s="137">
        <f t="shared" ca="1" si="8"/>
        <v>0</v>
      </c>
      <c r="CE8" s="136">
        <f t="shared" ca="1" si="8"/>
        <v>0</v>
      </c>
      <c r="CF8" s="137">
        <f t="shared" ca="1" si="8"/>
        <v>0</v>
      </c>
      <c r="CG8" s="136">
        <f t="shared" ca="1" si="9"/>
        <v>0</v>
      </c>
      <c r="CH8" s="137">
        <f t="shared" ca="1" si="9"/>
        <v>0</v>
      </c>
      <c r="CI8" s="136">
        <f t="shared" ca="1" si="9"/>
        <v>0</v>
      </c>
      <c r="CJ8" s="137">
        <f t="shared" ca="1" si="9"/>
        <v>0</v>
      </c>
      <c r="CK8" s="136">
        <f t="shared" ca="1" si="9"/>
        <v>0</v>
      </c>
      <c r="CL8" s="137">
        <f t="shared" ca="1" si="9"/>
        <v>0</v>
      </c>
      <c r="CM8" s="136">
        <f t="shared" ca="1" si="9"/>
        <v>0</v>
      </c>
      <c r="CN8" s="110">
        <f t="shared" ref="CN8:CN67" ca="1" si="19">COUNTIF($G8:$AK8,"*N*")+INDEX(INDIRECT(CN$1),MATCH($E8,INDIRECT($BQ$2)))</f>
        <v>32</v>
      </c>
      <c r="CO8" s="110">
        <f t="shared" ca="1" si="10"/>
        <v>686</v>
      </c>
      <c r="CP8" s="110">
        <f t="shared" ca="1" si="10"/>
        <v>320</v>
      </c>
      <c r="CQ8" s="198">
        <f t="shared" ca="1" si="10"/>
        <v>406.40000000000003</v>
      </c>
      <c r="CR8" s="199">
        <f t="shared" ca="1" si="10"/>
        <v>1092.3999999999999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7" ca="1" si="20">COUNTIF(G8:AK8,"V")</f>
        <v>0</v>
      </c>
      <c r="CU8" s="217">
        <f ca="1">INDEX(INDIRECT(CU$1),MATCH($E8,INDIRECT($BQ$2))) + (CS8*30)/[1]PATRÓN!$N$4 - CT8</f>
        <v>17.424657534246574</v>
      </c>
      <c r="CV8" s="217">
        <f ca="1">(CS8*6)/PATRÓN!$N$4</f>
        <v>0.50958904109589043</v>
      </c>
      <c r="CW8" s="216">
        <f t="shared" ref="CW8:CW67" ca="1" si="21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7" ca="1" si="22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7" ca="1" si="23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11"/>
        <v>10.807462686567163</v>
      </c>
      <c r="DB8" s="211">
        <f t="shared" ref="DB8:DB67" ca="1" si="24">CZ8+INDEX(INDIRECT(DB$1),MATCH($E8,INDIRECT($BQ$2)))</f>
        <v>1039.4328358208954</v>
      </c>
      <c r="DC8" s="212">
        <f t="shared" ca="1" si="12"/>
        <v>52.967164179104429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Plantilla!E9</f>
        <v>César Fuentes Poza (75%)</v>
      </c>
      <c r="G9" s="148" t="str">
        <f t="shared" ca="1" si="13"/>
        <v>L</v>
      </c>
      <c r="H9" s="148" t="str">
        <f t="shared" ca="1" si="5"/>
        <v>M</v>
      </c>
      <c r="I9" s="148" t="str">
        <f t="shared" ca="1" si="5"/>
        <v>M</v>
      </c>
      <c r="J9" s="148" t="str">
        <f t="shared" ca="1" si="5"/>
        <v>M</v>
      </c>
      <c r="K9" s="148" t="str">
        <f t="shared" ca="1" si="5"/>
        <v>L</v>
      </c>
      <c r="L9" s="148" t="str">
        <f t="shared" ca="1" si="5"/>
        <v>L</v>
      </c>
      <c r="M9" s="148" t="str">
        <f t="shared" ca="1" si="5"/>
        <v>M</v>
      </c>
      <c r="N9" s="148" t="str">
        <f t="shared" ca="1" si="5"/>
        <v>M</v>
      </c>
      <c r="O9" s="148" t="str">
        <f t="shared" ca="1" si="5"/>
        <v>M</v>
      </c>
      <c r="P9" s="148" t="str">
        <f t="shared" ca="1" si="5"/>
        <v>N</v>
      </c>
      <c r="Q9" s="148" t="str">
        <f t="shared" ca="1" si="5"/>
        <v>N</v>
      </c>
      <c r="R9" s="148" t="str">
        <f t="shared" ca="1" si="5"/>
        <v>-</v>
      </c>
      <c r="S9" s="148" t="str">
        <f t="shared" ca="1" si="5"/>
        <v>-</v>
      </c>
      <c r="T9" s="148" t="str">
        <f t="shared" ca="1" si="5"/>
        <v>L</v>
      </c>
      <c r="U9" s="148" t="str">
        <f t="shared" ca="1" si="5"/>
        <v>M</v>
      </c>
      <c r="V9" s="148" t="str">
        <f t="shared" ca="1" si="5"/>
        <v>M</v>
      </c>
      <c r="W9" s="148" t="str">
        <f t="shared" ca="1" si="5"/>
        <v>M</v>
      </c>
      <c r="X9" s="148" t="str">
        <f t="shared" ca="1" si="5"/>
        <v>M</v>
      </c>
      <c r="Y9" s="148" t="str">
        <f t="shared" ca="1" si="5"/>
        <v>N</v>
      </c>
      <c r="Z9" s="148" t="str">
        <f t="shared" ca="1" si="5"/>
        <v>N</v>
      </c>
      <c r="AA9" s="148" t="str">
        <f t="shared" ca="1" si="5"/>
        <v>-</v>
      </c>
      <c r="AB9" s="148" t="str">
        <f t="shared" ca="1" si="5"/>
        <v>-</v>
      </c>
      <c r="AC9" s="148" t="str">
        <f t="shared" ca="1" si="5"/>
        <v>L</v>
      </c>
      <c r="AD9" s="148" t="str">
        <f t="shared" ca="1" si="5"/>
        <v>M</v>
      </c>
      <c r="AE9" s="148" t="str">
        <f t="shared" ca="1" si="5"/>
        <v>M</v>
      </c>
      <c r="AF9" s="148" t="str">
        <f t="shared" ca="1" si="5"/>
        <v>M</v>
      </c>
      <c r="AG9" s="148" t="str">
        <f t="shared" ca="1" si="5"/>
        <v>M</v>
      </c>
      <c r="AH9" s="148" t="str">
        <f t="shared" ca="1" si="5"/>
        <v>N</v>
      </c>
      <c r="AI9" s="148" t="str">
        <f t="shared" ca="1" si="5"/>
        <v>N</v>
      </c>
      <c r="AJ9" s="148" t="str">
        <f t="shared" ca="1" si="5"/>
        <v>-</v>
      </c>
      <c r="AK9" s="148" t="str">
        <f t="shared" ca="1" si="5"/>
        <v>-</v>
      </c>
      <c r="AL9" s="129"/>
      <c r="AM9" s="111">
        <f>VLOOKUP($E9,Plantilla!D:F,3,FALSE)</f>
        <v>1</v>
      </c>
      <c r="AN9" s="140">
        <f t="shared" ca="1" si="14"/>
        <v>14</v>
      </c>
      <c r="AO9" s="133">
        <f t="shared" ca="1" si="6"/>
        <v>0</v>
      </c>
      <c r="AP9" s="132">
        <f t="shared" ca="1" si="6"/>
        <v>6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15"/>
        <v>6</v>
      </c>
      <c r="BL9" s="110">
        <f t="shared" ca="1" si="16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60</v>
      </c>
      <c r="BO9" s="194">
        <f t="shared" ca="1" si="17"/>
        <v>76.2</v>
      </c>
      <c r="BP9" s="195">
        <f t="shared" ca="1" si="18"/>
        <v>174.2</v>
      </c>
      <c r="BQ9" s="149">
        <f t="shared" ca="1" si="8"/>
        <v>14</v>
      </c>
      <c r="BR9" s="137">
        <f t="shared" ca="1" si="8"/>
        <v>0</v>
      </c>
      <c r="BS9" s="136">
        <f t="shared" ca="1" si="8"/>
        <v>9</v>
      </c>
      <c r="BT9" s="137">
        <f t="shared" ca="1" si="8"/>
        <v>0</v>
      </c>
      <c r="BU9" s="136">
        <f t="shared" ca="1" si="8"/>
        <v>0</v>
      </c>
      <c r="BV9" s="137">
        <f t="shared" ca="1" si="8"/>
        <v>0</v>
      </c>
      <c r="BW9" s="136">
        <f t="shared" ca="1" si="8"/>
        <v>0</v>
      </c>
      <c r="BX9" s="137">
        <f t="shared" ca="1" si="8"/>
        <v>42</v>
      </c>
      <c r="BY9" s="136">
        <f t="shared" ca="1" si="8"/>
        <v>0</v>
      </c>
      <c r="BZ9" s="137">
        <f t="shared" ca="1" si="8"/>
        <v>0</v>
      </c>
      <c r="CA9" s="136">
        <f t="shared" ca="1" si="8"/>
        <v>0</v>
      </c>
      <c r="CB9" s="137">
        <f t="shared" ca="1" si="8"/>
        <v>0</v>
      </c>
      <c r="CC9" s="136">
        <f t="shared" ca="1" si="8"/>
        <v>0</v>
      </c>
      <c r="CD9" s="137">
        <f t="shared" ca="1" si="8"/>
        <v>0</v>
      </c>
      <c r="CE9" s="136">
        <f t="shared" ca="1" si="8"/>
        <v>0</v>
      </c>
      <c r="CF9" s="137">
        <f t="shared" ca="1" si="8"/>
        <v>0</v>
      </c>
      <c r="CG9" s="136">
        <f t="shared" ca="1" si="9"/>
        <v>1</v>
      </c>
      <c r="CH9" s="137">
        <f t="shared" ca="1" si="9"/>
        <v>0</v>
      </c>
      <c r="CI9" s="136">
        <f t="shared" ca="1" si="9"/>
        <v>0</v>
      </c>
      <c r="CJ9" s="137">
        <f t="shared" ca="1" si="9"/>
        <v>0</v>
      </c>
      <c r="CK9" s="136">
        <f t="shared" ca="1" si="9"/>
        <v>0</v>
      </c>
      <c r="CL9" s="137">
        <f t="shared" ca="1" si="9"/>
        <v>0</v>
      </c>
      <c r="CM9" s="136">
        <f t="shared" ca="1" si="9"/>
        <v>0</v>
      </c>
      <c r="CN9" s="110">
        <f t="shared" ca="1" si="19"/>
        <v>9</v>
      </c>
      <c r="CO9" s="110">
        <f t="shared" ca="1" si="10"/>
        <v>399.5</v>
      </c>
      <c r="CP9" s="110">
        <f t="shared" ca="1" si="10"/>
        <v>90</v>
      </c>
      <c r="CQ9" s="198">
        <f t="shared" ca="1" si="10"/>
        <v>114.3</v>
      </c>
      <c r="CR9" s="199">
        <f t="shared" ca="1" si="10"/>
        <v>513.79999999999995</v>
      </c>
      <c r="CS9" s="215">
        <f t="shared" ref="CS9:CS67" ca="1" si="25">MEDIAN(0,EOMONTH($G$6,0)-$G$6+1,EOMONTH($G$6,0)-$G$6+1-COUNTBLANK(G9:AK9)+DATEDIF(G$6,AI$6,"m")+DATEDIF(G$6,AJ$6,"m")++DATEDIF(G$6,AK$6,"m"))</f>
        <v>31</v>
      </c>
      <c r="CT9" s="216">
        <f t="shared" ca="1" si="20"/>
        <v>0</v>
      </c>
      <c r="CU9" s="217">
        <f ca="1">INDEX(INDIRECT(CU$1),MATCH($E9,INDIRECT($BQ$2))) + (CS9*30)/[1]PATRÓN!$N$4 - CT9</f>
        <v>17.424657534246574</v>
      </c>
      <c r="CV9" s="217">
        <f ca="1">(CS9*6)/PATRÓN!$N$4</f>
        <v>0.50958904109589043</v>
      </c>
      <c r="CW9" s="216">
        <f t="shared" ca="1" si="21"/>
        <v>0</v>
      </c>
      <c r="CX9" s="219">
        <f t="shared" ca="1" si="22"/>
        <v>0</v>
      </c>
      <c r="CY9" s="230">
        <f t="shared" ca="1" si="23"/>
        <v>0</v>
      </c>
      <c r="CZ9" s="227">
        <f ca="1">(PATRÓN!$A$5*(CS9-CT9))/(PATRÓN!$N$4-30)*AM9</f>
        <v>151.99253731343285</v>
      </c>
      <c r="DA9" s="211">
        <f t="shared" ca="1" si="11"/>
        <v>22.207462686567141</v>
      </c>
      <c r="DB9" s="211">
        <f t="shared" ca="1" si="24"/>
        <v>1039.4328358208954</v>
      </c>
      <c r="DC9" s="212">
        <f t="shared" ca="1" si="12"/>
        <v>-525.63283582089548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Plantilla!E10</f>
        <v>Virginia Postigo Órtiz</v>
      </c>
      <c r="G10" s="148" t="str">
        <f t="shared" ca="1" si="13"/>
        <v>M</v>
      </c>
      <c r="H10" s="148" t="str">
        <f t="shared" ca="1" si="5"/>
        <v>M</v>
      </c>
      <c r="I10" s="148" t="str">
        <f t="shared" ca="1" si="5"/>
        <v>N</v>
      </c>
      <c r="J10" s="148" t="str">
        <f t="shared" ca="1" si="5"/>
        <v>N</v>
      </c>
      <c r="K10" s="148" t="str">
        <f t="shared" ca="1" si="5"/>
        <v>-</v>
      </c>
      <c r="L10" s="148" t="str">
        <f t="shared" ca="1" si="5"/>
        <v>-</v>
      </c>
      <c r="M10" s="148" t="str">
        <f t="shared" ca="1" si="5"/>
        <v>L</v>
      </c>
      <c r="N10" s="148" t="str">
        <f t="shared" ca="1" si="5"/>
        <v>M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N</v>
      </c>
      <c r="S10" s="148" t="str">
        <f t="shared" ca="1" si="5"/>
        <v>N</v>
      </c>
      <c r="T10" s="148" t="str">
        <f t="shared" ca="1" si="5"/>
        <v>-</v>
      </c>
      <c r="U10" s="148" t="str">
        <f t="shared" ca="1" si="5"/>
        <v>-</v>
      </c>
      <c r="V10" s="148" t="str">
        <f t="shared" ca="1" si="5"/>
        <v>L</v>
      </c>
      <c r="W10" s="148" t="str">
        <f t="shared" ca="1" si="5"/>
        <v>M</v>
      </c>
      <c r="X10" s="148" t="str">
        <f t="shared" ca="1" si="5"/>
        <v>M</v>
      </c>
      <c r="Y10" s="148" t="str">
        <f t="shared" ca="1" si="5"/>
        <v>M</v>
      </c>
      <c r="Z10" s="148" t="str">
        <f t="shared" ca="1" si="5"/>
        <v>M</v>
      </c>
      <c r="AA10" s="148" t="str">
        <f t="shared" ca="1" si="5"/>
        <v>N</v>
      </c>
      <c r="AB10" s="148" t="str">
        <f t="shared" ca="1" si="5"/>
        <v>N</v>
      </c>
      <c r="AC10" s="148" t="str">
        <f t="shared" ca="1" si="5"/>
        <v>-</v>
      </c>
      <c r="AD10" s="148" t="str">
        <f t="shared" ca="1" si="5"/>
        <v>-</v>
      </c>
      <c r="AE10" s="148" t="str">
        <f t="shared" ca="1" si="5"/>
        <v>L</v>
      </c>
      <c r="AF10" s="148" t="str">
        <f t="shared" ca="1" si="5"/>
        <v>L</v>
      </c>
      <c r="AG10" s="148" t="str">
        <f t="shared" ca="1" si="5"/>
        <v>L</v>
      </c>
      <c r="AH10" s="148" t="str">
        <f t="shared" ca="1" si="5"/>
        <v>M</v>
      </c>
      <c r="AI10" s="148" t="str">
        <f t="shared" ca="1" si="5"/>
        <v>M</v>
      </c>
      <c r="AJ10" s="148" t="str">
        <f t="shared" ca="1" si="5"/>
        <v>N</v>
      </c>
      <c r="AK10" s="148" t="str">
        <f t="shared" ca="1" si="5"/>
        <v>-</v>
      </c>
      <c r="AL10" s="129"/>
      <c r="AM10" s="111">
        <f>VLOOKUP($E10,Plantilla!D:F,3,FALSE)</f>
        <v>1</v>
      </c>
      <c r="AN10" s="140">
        <f t="shared" ca="1" si="14"/>
        <v>12</v>
      </c>
      <c r="AO10" s="133">
        <f t="shared" ca="1" si="6"/>
        <v>0</v>
      </c>
      <c r="AP10" s="132">
        <f t="shared" ca="1" si="6"/>
        <v>7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15"/>
        <v>7</v>
      </c>
      <c r="BL10" s="110">
        <f t="shared" ca="1" si="16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84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70</v>
      </c>
      <c r="BO10" s="194">
        <f t="shared" ca="1" si="17"/>
        <v>88.9</v>
      </c>
      <c r="BP10" s="195">
        <f t="shared" ca="1" si="18"/>
        <v>172.9</v>
      </c>
      <c r="BQ10" s="149">
        <f t="shared" ca="1" si="8"/>
        <v>91</v>
      </c>
      <c r="BR10" s="137">
        <f t="shared" ca="1" si="8"/>
        <v>0</v>
      </c>
      <c r="BS10" s="136">
        <f t="shared" ca="1" si="8"/>
        <v>33</v>
      </c>
      <c r="BT10" s="137">
        <f t="shared" ca="1" si="8"/>
        <v>0</v>
      </c>
      <c r="BU10" s="136">
        <f t="shared" ca="1" si="8"/>
        <v>0</v>
      </c>
      <c r="BV10" s="137">
        <f t="shared" ca="1" si="8"/>
        <v>0</v>
      </c>
      <c r="BW10" s="136">
        <f t="shared" ca="1" si="8"/>
        <v>0</v>
      </c>
      <c r="BX10" s="137">
        <f t="shared" ca="1" si="8"/>
        <v>0</v>
      </c>
      <c r="BY10" s="136">
        <f t="shared" ca="1" si="8"/>
        <v>0</v>
      </c>
      <c r="BZ10" s="137">
        <f t="shared" ca="1" si="8"/>
        <v>0</v>
      </c>
      <c r="CA10" s="136">
        <f t="shared" ca="1" si="8"/>
        <v>0</v>
      </c>
      <c r="CB10" s="137">
        <f t="shared" ca="1" si="8"/>
        <v>0</v>
      </c>
      <c r="CC10" s="136">
        <f t="shared" ca="1" si="8"/>
        <v>0</v>
      </c>
      <c r="CD10" s="137">
        <f t="shared" ca="1" si="8"/>
        <v>0</v>
      </c>
      <c r="CE10" s="136">
        <f t="shared" ca="1" si="8"/>
        <v>0</v>
      </c>
      <c r="CF10" s="137">
        <f t="shared" ca="1" si="8"/>
        <v>0</v>
      </c>
      <c r="CG10" s="136">
        <f t="shared" ca="1" si="9"/>
        <v>2</v>
      </c>
      <c r="CH10" s="137">
        <f t="shared" ca="1" si="9"/>
        <v>0</v>
      </c>
      <c r="CI10" s="136">
        <f t="shared" ca="1" si="9"/>
        <v>0</v>
      </c>
      <c r="CJ10" s="137">
        <f t="shared" ca="1" si="9"/>
        <v>0</v>
      </c>
      <c r="CK10" s="136">
        <f t="shared" ca="1" si="9"/>
        <v>0</v>
      </c>
      <c r="CL10" s="137">
        <f t="shared" ca="1" si="9"/>
        <v>0</v>
      </c>
      <c r="CM10" s="136">
        <f t="shared" ca="1" si="9"/>
        <v>0</v>
      </c>
      <c r="CN10" s="110">
        <f t="shared" ca="1" si="19"/>
        <v>33</v>
      </c>
      <c r="CO10" s="110">
        <f t="shared" ca="1" si="10"/>
        <v>652</v>
      </c>
      <c r="CP10" s="110">
        <f t="shared" ca="1" si="10"/>
        <v>330</v>
      </c>
      <c r="CQ10" s="198">
        <f t="shared" ca="1" si="10"/>
        <v>419.1</v>
      </c>
      <c r="CR10" s="199">
        <f t="shared" ca="1" si="10"/>
        <v>1071.1000000000001</v>
      </c>
      <c r="CS10" s="215">
        <f t="shared" ca="1" si="25"/>
        <v>31</v>
      </c>
      <c r="CT10" s="216">
        <f t="shared" ca="1" si="20"/>
        <v>0</v>
      </c>
      <c r="CU10" s="217">
        <f ca="1">INDEX(INDIRECT(CU$1),MATCH($E10,INDIRECT($BQ$2))) + (CS10*30)/[1]PATRÓN!$N$4 - CT10</f>
        <v>17.424657534246574</v>
      </c>
      <c r="CV10" s="217">
        <f ca="1">(CS10*6)/PATRÓN!$N$4</f>
        <v>0.50958904109589043</v>
      </c>
      <c r="CW10" s="216">
        <f t="shared" ca="1" si="21"/>
        <v>0</v>
      </c>
      <c r="CX10" s="219">
        <f t="shared" ca="1" si="22"/>
        <v>0</v>
      </c>
      <c r="CY10" s="230">
        <f t="shared" ca="1" si="23"/>
        <v>0</v>
      </c>
      <c r="CZ10" s="227">
        <f ca="1">(PATRÓN!$A$5*(CS10-CT10))/(PATRÓN!$N$4-30)*AM10</f>
        <v>151.99253731343285</v>
      </c>
      <c r="DA10" s="211">
        <f t="shared" ca="1" si="11"/>
        <v>20.907462686567158</v>
      </c>
      <c r="DB10" s="211">
        <f t="shared" ca="1" si="24"/>
        <v>1039.4328358208954</v>
      </c>
      <c r="DC10" s="212">
        <f t="shared" ca="1" si="12"/>
        <v>31.667164179104702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Plantilla!E11</f>
        <v>Rosa Aguirre Rodríguez (75%)</v>
      </c>
      <c r="G11" s="148" t="str">
        <f t="shared" ca="1" si="13"/>
        <v>M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N</v>
      </c>
      <c r="L11" s="148" t="str">
        <f t="shared" ca="1" si="5"/>
        <v>N</v>
      </c>
      <c r="M11" s="148" t="str">
        <f t="shared" ca="1" si="5"/>
        <v>-</v>
      </c>
      <c r="N11" s="148" t="str">
        <f t="shared" ca="1" si="5"/>
        <v>-</v>
      </c>
      <c r="O11" s="148" t="str">
        <f t="shared" ca="1" si="5"/>
        <v>L</v>
      </c>
      <c r="P11" s="148" t="str">
        <f t="shared" ca="1" si="5"/>
        <v>M</v>
      </c>
      <c r="Q11" s="148" t="str">
        <f t="shared" ca="1" si="5"/>
        <v>M</v>
      </c>
      <c r="R11" s="148" t="str">
        <f t="shared" ca="1" si="5"/>
        <v>M</v>
      </c>
      <c r="S11" s="148" t="str">
        <f t="shared" ca="1" si="5"/>
        <v>M</v>
      </c>
      <c r="T11" s="148" t="str">
        <f t="shared" ca="1" si="5"/>
        <v>N</v>
      </c>
      <c r="U11" s="148" t="str">
        <f t="shared" ca="1" si="5"/>
        <v>N</v>
      </c>
      <c r="V11" s="148" t="str">
        <f t="shared" ca="1" si="5"/>
        <v>-</v>
      </c>
      <c r="W11" s="148" t="str">
        <f t="shared" ca="1" si="5"/>
        <v>-</v>
      </c>
      <c r="X11" s="148" t="str">
        <f t="shared" ca="1" si="5"/>
        <v>L</v>
      </c>
      <c r="Y11" s="148" t="str">
        <f t="shared" ca="1" si="5"/>
        <v>L</v>
      </c>
      <c r="Z11" s="148" t="str">
        <f t="shared" ca="1" si="5"/>
        <v>L</v>
      </c>
      <c r="AA11" s="148" t="str">
        <f t="shared" ca="1" si="5"/>
        <v>M</v>
      </c>
      <c r="AB11" s="148" t="str">
        <f t="shared" ca="1" si="5"/>
        <v>M</v>
      </c>
      <c r="AC11" s="148" t="str">
        <f t="shared" ca="1" si="5"/>
        <v>N</v>
      </c>
      <c r="AD11" s="148" t="str">
        <f t="shared" ca="1" si="5"/>
        <v>-</v>
      </c>
      <c r="AE11" s="148" t="str">
        <f t="shared" ca="1" si="5"/>
        <v>L</v>
      </c>
      <c r="AF11" s="148" t="str">
        <f t="shared" ca="1" si="5"/>
        <v>M</v>
      </c>
      <c r="AG11" s="148" t="str">
        <f t="shared" ca="1" si="5"/>
        <v>M</v>
      </c>
      <c r="AH11" s="148" t="str">
        <f t="shared" ca="1" si="5"/>
        <v>M</v>
      </c>
      <c r="AI11" s="148" t="str">
        <f t="shared" ca="1" si="5"/>
        <v>L</v>
      </c>
      <c r="AJ11" s="148" t="str">
        <f t="shared" ca="1" si="5"/>
        <v>M</v>
      </c>
      <c r="AK11" s="148" t="str">
        <f t="shared" ca="1" si="5"/>
        <v>M</v>
      </c>
      <c r="AL11" s="129"/>
      <c r="AM11" s="111">
        <f>VLOOKUP($E11,Plantilla!D:F,3,FALSE)</f>
        <v>1</v>
      </c>
      <c r="AN11" s="140">
        <f t="shared" ca="1" si="14"/>
        <v>15</v>
      </c>
      <c r="AO11" s="133">
        <f t="shared" ca="1" si="6"/>
        <v>0</v>
      </c>
      <c r="AP11" s="132">
        <f t="shared" ca="1" si="6"/>
        <v>5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15"/>
        <v>5</v>
      </c>
      <c r="BL11" s="110">
        <f t="shared" ca="1" si="16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17"/>
        <v>63.5</v>
      </c>
      <c r="BP11" s="195">
        <f t="shared" ca="1" si="18"/>
        <v>168.5</v>
      </c>
      <c r="BQ11" s="149">
        <f t="shared" ca="1" si="8"/>
        <v>69</v>
      </c>
      <c r="BR11" s="137">
        <f t="shared" ca="1" si="8"/>
        <v>2</v>
      </c>
      <c r="BS11" s="136">
        <f t="shared" ca="1" si="8"/>
        <v>31</v>
      </c>
      <c r="BT11" s="137">
        <f t="shared" ca="1" si="8"/>
        <v>0</v>
      </c>
      <c r="BU11" s="136">
        <f t="shared" ca="1" si="8"/>
        <v>0</v>
      </c>
      <c r="BV11" s="137">
        <f t="shared" ca="1" si="8"/>
        <v>0</v>
      </c>
      <c r="BW11" s="136">
        <f t="shared" ca="1" si="8"/>
        <v>0</v>
      </c>
      <c r="BX11" s="137">
        <f t="shared" ca="1" si="8"/>
        <v>5</v>
      </c>
      <c r="BY11" s="136">
        <f t="shared" ca="1" si="8"/>
        <v>0</v>
      </c>
      <c r="BZ11" s="137">
        <f t="shared" ca="1" si="8"/>
        <v>0</v>
      </c>
      <c r="CA11" s="136">
        <f t="shared" ca="1" si="8"/>
        <v>0</v>
      </c>
      <c r="CB11" s="137">
        <f t="shared" ca="1" si="8"/>
        <v>0</v>
      </c>
      <c r="CC11" s="136">
        <f t="shared" ca="1" si="8"/>
        <v>0</v>
      </c>
      <c r="CD11" s="137">
        <f t="shared" ca="1" si="8"/>
        <v>0</v>
      </c>
      <c r="CE11" s="136">
        <f t="shared" ca="1" si="8"/>
        <v>0</v>
      </c>
      <c r="CF11" s="137">
        <f t="shared" ca="1" si="8"/>
        <v>0</v>
      </c>
      <c r="CG11" s="136">
        <f t="shared" ca="1" si="9"/>
        <v>5</v>
      </c>
      <c r="CH11" s="137">
        <f t="shared" ca="1" si="9"/>
        <v>0</v>
      </c>
      <c r="CI11" s="136">
        <f t="shared" ca="1" si="9"/>
        <v>0</v>
      </c>
      <c r="CJ11" s="137">
        <f t="shared" ca="1" si="9"/>
        <v>0</v>
      </c>
      <c r="CK11" s="136">
        <f t="shared" ca="1" si="9"/>
        <v>0</v>
      </c>
      <c r="CL11" s="137">
        <f t="shared" ca="1" si="9"/>
        <v>0</v>
      </c>
      <c r="CM11" s="136">
        <f t="shared" ca="1" si="9"/>
        <v>0</v>
      </c>
      <c r="CN11" s="110">
        <f t="shared" ca="1" si="19"/>
        <v>31</v>
      </c>
      <c r="CO11" s="110">
        <f t="shared" ca="1" si="10"/>
        <v>569.5</v>
      </c>
      <c r="CP11" s="110">
        <f t="shared" ca="1" si="10"/>
        <v>310</v>
      </c>
      <c r="CQ11" s="198">
        <f t="shared" ca="1" si="10"/>
        <v>393.7</v>
      </c>
      <c r="CR11" s="199">
        <f t="shared" ca="1" si="10"/>
        <v>970.19999999999993</v>
      </c>
      <c r="CS11" s="215">
        <f t="shared" ca="1" si="25"/>
        <v>31</v>
      </c>
      <c r="CT11" s="216">
        <f t="shared" ca="1" si="20"/>
        <v>0</v>
      </c>
      <c r="CU11" s="217">
        <f ca="1">INDEX(INDIRECT(CU$1),MATCH($E11,INDIRECT($BQ$2))) + (CS11*30)/[1]PATRÓN!$N$4 - CT11</f>
        <v>17.424657534246574</v>
      </c>
      <c r="CV11" s="217">
        <f ca="1">(CS11*6)/PATRÓN!$N$4</f>
        <v>0.50958904109589043</v>
      </c>
      <c r="CW11" s="216">
        <f t="shared" ca="1" si="21"/>
        <v>0</v>
      </c>
      <c r="CX11" s="219">
        <f t="shared" ca="1" si="22"/>
        <v>0</v>
      </c>
      <c r="CY11" s="230">
        <f t="shared" ca="1" si="23"/>
        <v>0</v>
      </c>
      <c r="CZ11" s="227">
        <f ca="1">(PATRÓN!$A$5*(CS11-CT11))/(PATRÓN!$N$4-30)*AM11</f>
        <v>151.99253731343285</v>
      </c>
      <c r="DA11" s="211">
        <f t="shared" ca="1" si="11"/>
        <v>16.507462686567152</v>
      </c>
      <c r="DB11" s="211">
        <f t="shared" ca="1" si="24"/>
        <v>1039.4328358208954</v>
      </c>
      <c r="DC11" s="212">
        <f t="shared" ca="1" si="12"/>
        <v>-69.232835820895502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Plantilla!E12</f>
        <v>Lourdes Pozo Rojo</v>
      </c>
      <c r="G12" s="148" t="str">
        <f t="shared" ca="1" si="13"/>
        <v>-</v>
      </c>
      <c r="H12" s="148" t="str">
        <f t="shared" ca="1" si="5"/>
        <v>L</v>
      </c>
      <c r="I12" s="148" t="str">
        <f t="shared" ca="1" si="5"/>
        <v>M</v>
      </c>
      <c r="J12" s="148" t="str">
        <f t="shared" ca="1" si="5"/>
        <v>M</v>
      </c>
      <c r="K12" s="148" t="str">
        <f t="shared" ca="1" si="5"/>
        <v>M</v>
      </c>
      <c r="L12" s="148" t="str">
        <f t="shared" ca="1" si="5"/>
        <v>M</v>
      </c>
      <c r="M12" s="148" t="str">
        <f t="shared" ca="1" si="5"/>
        <v>N</v>
      </c>
      <c r="N12" s="148" t="str">
        <f t="shared" ca="1" si="5"/>
        <v>N</v>
      </c>
      <c r="O12" s="148" t="str">
        <f t="shared" ca="1" si="5"/>
        <v>-</v>
      </c>
      <c r="P12" s="148" t="str">
        <f t="shared" ca="1" si="5"/>
        <v>-</v>
      </c>
      <c r="Q12" s="148" t="str">
        <f t="shared" ca="1" si="5"/>
        <v>L</v>
      </c>
      <c r="R12" s="148" t="str">
        <f t="shared" ca="1" si="5"/>
        <v>L</v>
      </c>
      <c r="S12" s="148" t="str">
        <f t="shared" ca="1" si="5"/>
        <v>L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N</v>
      </c>
      <c r="W12" s="148" t="str">
        <f t="shared" ca="1" si="5"/>
        <v>-</v>
      </c>
      <c r="X12" s="148" t="str">
        <f t="shared" ca="1" si="5"/>
        <v>L</v>
      </c>
      <c r="Y12" s="148" t="str">
        <f t="shared" ca="1" si="5"/>
        <v>M</v>
      </c>
      <c r="Z12" s="148" t="str">
        <f t="shared" ca="1" si="5"/>
        <v>M</v>
      </c>
      <c r="AA12" s="148" t="str">
        <f t="shared" ca="1" si="5"/>
        <v>M</v>
      </c>
      <c r="AB12" s="148" t="str">
        <f t="shared" ca="1" si="5"/>
        <v>L</v>
      </c>
      <c r="AC12" s="148" t="str">
        <f t="shared" ca="1" si="5"/>
        <v>M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L</v>
      </c>
      <c r="AG12" s="148" t="str">
        <f t="shared" ca="1" si="5"/>
        <v>L</v>
      </c>
      <c r="AH12" s="148" t="str">
        <f t="shared" ca="1" si="5"/>
        <v>M</v>
      </c>
      <c r="AI12" s="148" t="str">
        <f t="shared" ca="1" si="5"/>
        <v>M</v>
      </c>
      <c r="AJ12" s="148" t="str">
        <f t="shared" ca="1" si="5"/>
        <v>M</v>
      </c>
      <c r="AK12" s="148" t="str">
        <f t="shared" ca="1" si="5"/>
        <v>N</v>
      </c>
      <c r="AL12" s="129"/>
      <c r="AM12" s="111">
        <f>VLOOKUP($E12,Plantilla!D:F,3,FALSE)</f>
        <v>1</v>
      </c>
      <c r="AN12" s="140">
        <f t="shared" ca="1" si="14"/>
        <v>15</v>
      </c>
      <c r="AO12" s="133">
        <f t="shared" ca="1" si="6"/>
        <v>0</v>
      </c>
      <c r="AP12" s="132">
        <f t="shared" ca="1" si="6"/>
        <v>4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15"/>
        <v>4</v>
      </c>
      <c r="BL12" s="110">
        <f t="shared" ca="1" si="16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17"/>
        <v>50.8</v>
      </c>
      <c r="BP12" s="195">
        <f t="shared" ca="1" si="18"/>
        <v>155.80000000000001</v>
      </c>
      <c r="BQ12" s="149">
        <f t="shared" ca="1" si="8"/>
        <v>95</v>
      </c>
      <c r="BR12" s="137">
        <f t="shared" ca="1" si="8"/>
        <v>0</v>
      </c>
      <c r="BS12" s="136">
        <f t="shared" ca="1" si="8"/>
        <v>31</v>
      </c>
      <c r="BT12" s="137">
        <f t="shared" ca="1" si="8"/>
        <v>0</v>
      </c>
      <c r="BU12" s="136">
        <f t="shared" ca="1" si="8"/>
        <v>0</v>
      </c>
      <c r="BV12" s="137">
        <f t="shared" ca="1" si="8"/>
        <v>0</v>
      </c>
      <c r="BW12" s="136">
        <f t="shared" ca="1" si="8"/>
        <v>0</v>
      </c>
      <c r="BX12" s="137">
        <f t="shared" ca="1" si="8"/>
        <v>0</v>
      </c>
      <c r="BY12" s="136">
        <f t="shared" ca="1" si="8"/>
        <v>0</v>
      </c>
      <c r="BZ12" s="137">
        <f t="shared" ca="1" si="8"/>
        <v>0</v>
      </c>
      <c r="CA12" s="136">
        <f t="shared" ca="1" si="8"/>
        <v>0</v>
      </c>
      <c r="CB12" s="137">
        <f t="shared" ca="1" si="8"/>
        <v>0</v>
      </c>
      <c r="CC12" s="136">
        <f t="shared" ca="1" si="8"/>
        <v>0</v>
      </c>
      <c r="CD12" s="137">
        <f t="shared" ca="1" si="8"/>
        <v>0</v>
      </c>
      <c r="CE12" s="136">
        <f t="shared" ca="1" si="8"/>
        <v>0</v>
      </c>
      <c r="CF12" s="137">
        <f t="shared" ca="1" si="8"/>
        <v>0</v>
      </c>
      <c r="CG12" s="136">
        <f t="shared" ca="1" si="9"/>
        <v>2</v>
      </c>
      <c r="CH12" s="137">
        <f t="shared" ca="1" si="9"/>
        <v>0</v>
      </c>
      <c r="CI12" s="136">
        <f t="shared" ca="1" si="9"/>
        <v>0</v>
      </c>
      <c r="CJ12" s="137">
        <f t="shared" ca="1" si="9"/>
        <v>0</v>
      </c>
      <c r="CK12" s="136">
        <f t="shared" ca="1" si="9"/>
        <v>0</v>
      </c>
      <c r="CL12" s="137">
        <f t="shared" ca="1" si="9"/>
        <v>0</v>
      </c>
      <c r="CM12" s="136">
        <f t="shared" ca="1" si="9"/>
        <v>0</v>
      </c>
      <c r="CN12" s="110">
        <f t="shared" ca="1" si="19"/>
        <v>31</v>
      </c>
      <c r="CO12" s="110">
        <f t="shared" ca="1" si="10"/>
        <v>680</v>
      </c>
      <c r="CP12" s="110">
        <f t="shared" ca="1" si="10"/>
        <v>310</v>
      </c>
      <c r="CQ12" s="198">
        <f t="shared" ca="1" si="10"/>
        <v>393.70000000000005</v>
      </c>
      <c r="CR12" s="199">
        <f t="shared" ca="1" si="10"/>
        <v>1073.7</v>
      </c>
      <c r="CS12" s="215">
        <f t="shared" ca="1" si="25"/>
        <v>31</v>
      </c>
      <c r="CT12" s="216">
        <f t="shared" ca="1" si="20"/>
        <v>0</v>
      </c>
      <c r="CU12" s="217">
        <f ca="1">INDEX(INDIRECT(CU$1),MATCH($E12,INDIRECT($BQ$2))) + (CS12*30)/[1]PATRÓN!$N$4 - CT12</f>
        <v>17.424657534246574</v>
      </c>
      <c r="CV12" s="217">
        <f ca="1">(CS12*6)/PATRÓN!$N$4</f>
        <v>0.50958904109589043</v>
      </c>
      <c r="CW12" s="216">
        <f t="shared" ca="1" si="21"/>
        <v>0</v>
      </c>
      <c r="CX12" s="219">
        <f t="shared" ca="1" si="22"/>
        <v>0</v>
      </c>
      <c r="CY12" s="230">
        <f t="shared" ca="1" si="23"/>
        <v>0</v>
      </c>
      <c r="CZ12" s="227">
        <f ca="1">(PATRÓN!$A$5*(CS12-CT12))/(PATRÓN!$N$4-30)*AM12</f>
        <v>151.99253731343285</v>
      </c>
      <c r="DA12" s="211">
        <f t="shared" ca="1" si="11"/>
        <v>3.8074626865671632</v>
      </c>
      <c r="DB12" s="211">
        <f t="shared" ca="1" si="24"/>
        <v>1039.4328358208954</v>
      </c>
      <c r="DC12" s="212">
        <f t="shared" ca="1" si="12"/>
        <v>34.267164179104611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Plantilla!E13</f>
        <v>Fátima Miner Gómez</v>
      </c>
      <c r="G13" s="148" t="str">
        <f t="shared" ca="1" si="13"/>
        <v>N</v>
      </c>
      <c r="H13" s="148" t="str">
        <f t="shared" ca="1" si="5"/>
        <v>-</v>
      </c>
      <c r="I13" s="148" t="str">
        <f t="shared" ca="1" si="5"/>
        <v>-</v>
      </c>
      <c r="J13" s="148" t="str">
        <f t="shared" ca="1" si="5"/>
        <v>L</v>
      </c>
      <c r="K13" s="148" t="str">
        <f t="shared" ca="1" si="5"/>
        <v>L</v>
      </c>
      <c r="L13" s="148" t="str">
        <f t="shared" ca="1" si="5"/>
        <v>L</v>
      </c>
      <c r="M13" s="148" t="str">
        <f t="shared" ca="1" si="5"/>
        <v>M</v>
      </c>
      <c r="N13" s="148" t="str">
        <f t="shared" ca="1" si="5"/>
        <v>M</v>
      </c>
      <c r="O13" s="148" t="str">
        <f t="shared" ca="1" si="5"/>
        <v>N</v>
      </c>
      <c r="P13" s="148" t="str">
        <f t="shared" ca="1" si="5"/>
        <v>-</v>
      </c>
      <c r="Q13" s="148" t="str">
        <f t="shared" ca="1" si="5"/>
        <v>L</v>
      </c>
      <c r="R13" s="148" t="str">
        <f t="shared" ca="1" si="5"/>
        <v>M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L</v>
      </c>
      <c r="V13" s="148" t="str">
        <f t="shared" ca="1" si="5"/>
        <v>M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L</v>
      </c>
      <c r="Z13" s="148" t="str">
        <f t="shared" ca="1" si="5"/>
        <v>L</v>
      </c>
      <c r="AA13" s="148" t="str">
        <f t="shared" ca="1" si="5"/>
        <v>M</v>
      </c>
      <c r="AB13" s="148" t="str">
        <f t="shared" ca="1" si="5"/>
        <v>M</v>
      </c>
      <c r="AC13" s="148" t="str">
        <f t="shared" ca="1" si="5"/>
        <v>M</v>
      </c>
      <c r="AD13" s="148" t="str">
        <f t="shared" ca="1" si="5"/>
        <v>N</v>
      </c>
      <c r="AE13" s="148" t="str">
        <f t="shared" ca="1" si="5"/>
        <v>N</v>
      </c>
      <c r="AF13" s="148" t="str">
        <f t="shared" ca="1" si="5"/>
        <v>-</v>
      </c>
      <c r="AG13" s="148" t="str">
        <f t="shared" ca="1" si="5"/>
        <v>-</v>
      </c>
      <c r="AH13" s="148" t="str">
        <f t="shared" ca="1" si="5"/>
        <v>L</v>
      </c>
      <c r="AI13" s="148" t="str">
        <f t="shared" ca="1" si="5"/>
        <v>L</v>
      </c>
      <c r="AJ13" s="148" t="str">
        <f t="shared" ca="1" si="5"/>
        <v>M</v>
      </c>
      <c r="AK13" s="148" t="str">
        <f t="shared" ca="1" si="5"/>
        <v>M</v>
      </c>
      <c r="AL13" s="129"/>
      <c r="AM13" s="111">
        <f>VLOOKUP($E13,Plantilla!D:F,3,FALSE)</f>
        <v>1</v>
      </c>
      <c r="AN13" s="140">
        <f t="shared" ca="1" si="14"/>
        <v>13</v>
      </c>
      <c r="AO13" s="133">
        <f t="shared" ca="1" si="6"/>
        <v>0</v>
      </c>
      <c r="AP13" s="132">
        <f t="shared" ca="1" si="6"/>
        <v>4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15"/>
        <v>4</v>
      </c>
      <c r="BL13" s="110">
        <f t="shared" ca="1" si="16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40</v>
      </c>
      <c r="BO13" s="194">
        <f t="shared" ca="1" si="17"/>
        <v>50.8</v>
      </c>
      <c r="BP13" s="195">
        <f t="shared" ca="1" si="18"/>
        <v>141.80000000000001</v>
      </c>
      <c r="BQ13" s="149">
        <f t="shared" ca="1" si="8"/>
        <v>94</v>
      </c>
      <c r="BR13" s="137">
        <f t="shared" ca="1" si="8"/>
        <v>0</v>
      </c>
      <c r="BS13" s="136">
        <f t="shared" ca="1" si="8"/>
        <v>32</v>
      </c>
      <c r="BT13" s="137">
        <f t="shared" ca="1" si="8"/>
        <v>0</v>
      </c>
      <c r="BU13" s="136">
        <f t="shared" ca="1" si="8"/>
        <v>0</v>
      </c>
      <c r="BV13" s="137">
        <f t="shared" ca="1" si="8"/>
        <v>0</v>
      </c>
      <c r="BW13" s="136">
        <f t="shared" ca="1" si="8"/>
        <v>0</v>
      </c>
      <c r="BX13" s="137">
        <f t="shared" ca="1" si="8"/>
        <v>0</v>
      </c>
      <c r="BY13" s="136">
        <f t="shared" ca="1" si="8"/>
        <v>0</v>
      </c>
      <c r="BZ13" s="137">
        <f t="shared" ca="1" si="8"/>
        <v>0</v>
      </c>
      <c r="CA13" s="136">
        <f t="shared" ca="1" si="8"/>
        <v>0</v>
      </c>
      <c r="CB13" s="137">
        <f t="shared" ca="1" si="8"/>
        <v>0</v>
      </c>
      <c r="CC13" s="136">
        <f t="shared" ca="1" si="8"/>
        <v>0</v>
      </c>
      <c r="CD13" s="137">
        <f t="shared" ca="1" si="8"/>
        <v>0</v>
      </c>
      <c r="CE13" s="136">
        <f t="shared" ca="1" si="8"/>
        <v>0</v>
      </c>
      <c r="CF13" s="137">
        <f t="shared" ca="1" si="8"/>
        <v>0</v>
      </c>
      <c r="CG13" s="136">
        <f t="shared" ca="1" si="9"/>
        <v>2</v>
      </c>
      <c r="CH13" s="137">
        <f t="shared" ca="1" si="9"/>
        <v>0</v>
      </c>
      <c r="CI13" s="136">
        <f t="shared" ca="1" si="9"/>
        <v>0</v>
      </c>
      <c r="CJ13" s="137">
        <f t="shared" ca="1" si="9"/>
        <v>0</v>
      </c>
      <c r="CK13" s="136">
        <f t="shared" ca="1" si="9"/>
        <v>0</v>
      </c>
      <c r="CL13" s="137">
        <f t="shared" ca="1" si="9"/>
        <v>0</v>
      </c>
      <c r="CM13" s="136">
        <f t="shared" ca="1" si="9"/>
        <v>0</v>
      </c>
      <c r="CN13" s="110">
        <f t="shared" ca="1" si="19"/>
        <v>32</v>
      </c>
      <c r="CO13" s="110">
        <f t="shared" ca="1" si="10"/>
        <v>673</v>
      </c>
      <c r="CP13" s="110">
        <f t="shared" ca="1" si="10"/>
        <v>320</v>
      </c>
      <c r="CQ13" s="198">
        <f t="shared" ca="1" si="10"/>
        <v>406.40000000000003</v>
      </c>
      <c r="CR13" s="199">
        <f t="shared" ca="1" si="10"/>
        <v>1079.4000000000001</v>
      </c>
      <c r="CS13" s="215">
        <f t="shared" ca="1" si="25"/>
        <v>31</v>
      </c>
      <c r="CT13" s="216">
        <f t="shared" ca="1" si="20"/>
        <v>0</v>
      </c>
      <c r="CU13" s="217">
        <f ca="1">INDEX(INDIRECT(CU$1),MATCH($E13,INDIRECT($BQ$2))) + (CS13*30)/[1]PATRÓN!$N$4 - CT13</f>
        <v>17.424657534246574</v>
      </c>
      <c r="CV13" s="217">
        <f ca="1">(CS13*6)/PATRÓN!$N$4</f>
        <v>0.50958904109589043</v>
      </c>
      <c r="CW13" s="216">
        <f t="shared" ca="1" si="21"/>
        <v>0</v>
      </c>
      <c r="CX13" s="219">
        <f t="shared" ca="1" si="22"/>
        <v>0</v>
      </c>
      <c r="CY13" s="230">
        <f t="shared" ca="1" si="23"/>
        <v>0</v>
      </c>
      <c r="CZ13" s="227">
        <f ca="1">(PATRÓN!$A$5*(CS13-CT13))/(PATRÓN!$N$4-30)*AM13</f>
        <v>151.99253731343285</v>
      </c>
      <c r="DA13" s="211">
        <f t="shared" ca="1" si="11"/>
        <v>-10.192537313432837</v>
      </c>
      <c r="DB13" s="211">
        <f t="shared" ca="1" si="24"/>
        <v>1039.4328358208954</v>
      </c>
      <c r="DC13" s="212">
        <f t="shared" ca="1" si="12"/>
        <v>39.967164179104657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Plantilla!E14</f>
        <v>Sara Rincón Troya</v>
      </c>
      <c r="G14" s="148" t="str">
        <f t="shared" ca="1" si="13"/>
        <v>M</v>
      </c>
      <c r="H14" s="148" t="str">
        <f t="shared" ca="1" si="5"/>
        <v>N</v>
      </c>
      <c r="I14" s="148" t="str">
        <f t="shared" ca="1" si="5"/>
        <v>-</v>
      </c>
      <c r="J14" s="148" t="str">
        <f t="shared" ca="1" si="5"/>
        <v>L</v>
      </c>
      <c r="K14" s="148" t="str">
        <f t="shared" ca="1" si="5"/>
        <v>M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L</v>
      </c>
      <c r="O14" s="148" t="str">
        <f t="shared" ca="1" si="5"/>
        <v>M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L</v>
      </c>
      <c r="S14" s="148" t="str">
        <f t="shared" ca="1" si="5"/>
        <v>L</v>
      </c>
      <c r="T14" s="148" t="str">
        <f t="shared" ca="1" si="5"/>
        <v>M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5"/>
        <v>N</v>
      </c>
      <c r="X14" s="148" t="str">
        <f t="shared" ca="1" si="5"/>
        <v>N</v>
      </c>
      <c r="Y14" s="148" t="str">
        <f t="shared" ca="1" si="5"/>
        <v>-</v>
      </c>
      <c r="Z14" s="148" t="str">
        <f t="shared" ca="1" si="5"/>
        <v>-</v>
      </c>
      <c r="AA14" s="148" t="str">
        <f t="shared" ca="1" si="5"/>
        <v>L</v>
      </c>
      <c r="AB14" s="148" t="str">
        <f t="shared" ca="1" si="5"/>
        <v>L</v>
      </c>
      <c r="AC14" s="148" t="str">
        <f t="shared" ca="1" si="5"/>
        <v>M</v>
      </c>
      <c r="AD14" s="148" t="str">
        <f t="shared" ca="1" si="5"/>
        <v>M</v>
      </c>
      <c r="AE14" s="148" t="str">
        <f t="shared" ca="1" si="5"/>
        <v>M</v>
      </c>
      <c r="AF14" s="148" t="str">
        <f t="shared" ca="1" si="5"/>
        <v>N</v>
      </c>
      <c r="AG14" s="148" t="str">
        <f t="shared" ca="1" si="5"/>
        <v>N</v>
      </c>
      <c r="AH14" s="148" t="str">
        <f t="shared" ca="1" si="5"/>
        <v>-</v>
      </c>
      <c r="AI14" s="148" t="str">
        <f t="shared" ca="1" si="5"/>
        <v>-</v>
      </c>
      <c r="AJ14" s="148" t="str">
        <f t="shared" ca="1" si="5"/>
        <v>L</v>
      </c>
      <c r="AK14" s="148" t="str">
        <f t="shared" ca="1" si="5"/>
        <v>M</v>
      </c>
      <c r="AL14" s="129"/>
      <c r="AM14" s="111">
        <f>VLOOKUP($E14,Plantilla!D:F,3,FALSE)</f>
        <v>1</v>
      </c>
      <c r="AN14" s="140">
        <f t="shared" ca="1" si="14"/>
        <v>14</v>
      </c>
      <c r="AO14" s="133">
        <f t="shared" ca="1" si="6"/>
        <v>0</v>
      </c>
      <c r="AP14" s="132">
        <f t="shared" ca="1" si="6"/>
        <v>5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0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15"/>
        <v>5</v>
      </c>
      <c r="BL14" s="110">
        <f t="shared" ca="1" si="16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17"/>
        <v>63.5</v>
      </c>
      <c r="BP14" s="195">
        <f t="shared" ca="1" si="18"/>
        <v>161.5</v>
      </c>
      <c r="BQ14" s="149">
        <f t="shared" ca="1" si="8"/>
        <v>94</v>
      </c>
      <c r="BR14" s="137">
        <f t="shared" ca="1" si="8"/>
        <v>4</v>
      </c>
      <c r="BS14" s="136">
        <f t="shared" ca="1" si="8"/>
        <v>27</v>
      </c>
      <c r="BT14" s="137">
        <f t="shared" ca="1" si="8"/>
        <v>0</v>
      </c>
      <c r="BU14" s="136">
        <f t="shared" ca="1" si="8"/>
        <v>0</v>
      </c>
      <c r="BV14" s="137">
        <f t="shared" ca="1" si="8"/>
        <v>0</v>
      </c>
      <c r="BW14" s="136">
        <f t="shared" ca="1" si="8"/>
        <v>0</v>
      </c>
      <c r="BX14" s="137">
        <f t="shared" ca="1" si="8"/>
        <v>0</v>
      </c>
      <c r="BY14" s="136">
        <f t="shared" ca="1" si="8"/>
        <v>0</v>
      </c>
      <c r="BZ14" s="137">
        <f t="shared" ca="1" si="8"/>
        <v>0</v>
      </c>
      <c r="CA14" s="136">
        <f t="shared" ca="1" si="8"/>
        <v>0</v>
      </c>
      <c r="CB14" s="137">
        <f t="shared" ca="1" si="8"/>
        <v>0</v>
      </c>
      <c r="CC14" s="136">
        <f t="shared" ca="1" si="8"/>
        <v>0</v>
      </c>
      <c r="CD14" s="137">
        <f t="shared" ca="1" si="8"/>
        <v>0</v>
      </c>
      <c r="CE14" s="136">
        <f t="shared" ca="1" si="8"/>
        <v>0</v>
      </c>
      <c r="CF14" s="137">
        <f t="shared" ca="1" si="8"/>
        <v>0</v>
      </c>
      <c r="CG14" s="136">
        <f t="shared" ca="1" si="9"/>
        <v>6</v>
      </c>
      <c r="CH14" s="137">
        <f t="shared" ca="1" si="9"/>
        <v>0</v>
      </c>
      <c r="CI14" s="136">
        <f t="shared" ca="1" si="9"/>
        <v>0</v>
      </c>
      <c r="CJ14" s="137">
        <f t="shared" ca="1" si="9"/>
        <v>0</v>
      </c>
      <c r="CK14" s="136">
        <f t="shared" ca="1" si="9"/>
        <v>0</v>
      </c>
      <c r="CL14" s="137">
        <f t="shared" ca="1" si="9"/>
        <v>0</v>
      </c>
      <c r="CM14" s="136">
        <f t="shared" ca="1" si="9"/>
        <v>0</v>
      </c>
      <c r="CN14" s="110">
        <f t="shared" ca="1" si="19"/>
        <v>27</v>
      </c>
      <c r="CO14" s="110">
        <f t="shared" ca="1" si="10"/>
        <v>731</v>
      </c>
      <c r="CP14" s="110">
        <f t="shared" ca="1" si="10"/>
        <v>270</v>
      </c>
      <c r="CQ14" s="198">
        <f t="shared" ca="1" si="10"/>
        <v>342.9</v>
      </c>
      <c r="CR14" s="199">
        <f t="shared" ca="1" si="10"/>
        <v>1073.9000000000001</v>
      </c>
      <c r="CS14" s="215">
        <f t="shared" ca="1" si="25"/>
        <v>31</v>
      </c>
      <c r="CT14" s="216">
        <f t="shared" ca="1" si="20"/>
        <v>0</v>
      </c>
      <c r="CU14" s="217">
        <f ca="1">INDEX(INDIRECT(CU$1),MATCH($E14,INDIRECT($BQ$2))) + (CS14*30)/[1]PATRÓN!$N$4 - CT14</f>
        <v>17.424657534246574</v>
      </c>
      <c r="CV14" s="217">
        <f ca="1">(CS14*6)/PATRÓN!$N$4</f>
        <v>0.50958904109589043</v>
      </c>
      <c r="CW14" s="216">
        <f t="shared" ca="1" si="21"/>
        <v>0</v>
      </c>
      <c r="CX14" s="219">
        <f t="shared" ca="1" si="22"/>
        <v>0</v>
      </c>
      <c r="CY14" s="230">
        <f t="shared" ca="1" si="23"/>
        <v>0</v>
      </c>
      <c r="CZ14" s="227">
        <f ca="1">(PATRÓN!$A$5*(CS14-CT14))/(PATRÓN!$N$4-30)*AM14</f>
        <v>151.99253731343285</v>
      </c>
      <c r="DA14" s="211">
        <f t="shared" ca="1" si="11"/>
        <v>9.5074626865671519</v>
      </c>
      <c r="DB14" s="211">
        <f t="shared" ca="1" si="24"/>
        <v>1039.4328358208954</v>
      </c>
      <c r="DC14" s="212">
        <f t="shared" ca="1" si="12"/>
        <v>34.467164179104657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Plantilla!E15</f>
        <v>Patricia Sánz Moya (80%)</v>
      </c>
      <c r="G15" s="148" t="str">
        <f t="shared" ca="1" si="13"/>
        <v>L</v>
      </c>
      <c r="H15" s="148" t="str">
        <f t="shared" ca="1" si="5"/>
        <v>M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L</v>
      </c>
      <c r="L15" s="148" t="str">
        <f t="shared" ca="1" si="5"/>
        <v>L</v>
      </c>
      <c r="M15" s="148" t="str">
        <f t="shared" ca="1" si="5"/>
        <v>M</v>
      </c>
      <c r="N15" s="148" t="str">
        <f t="shared" ca="1" si="5"/>
        <v>M</v>
      </c>
      <c r="O15" s="148" t="str">
        <f t="shared" ca="1" si="5"/>
        <v>M</v>
      </c>
      <c r="P15" s="148" t="str">
        <f t="shared" ca="1" si="5"/>
        <v>N</v>
      </c>
      <c r="Q15" s="148" t="str">
        <f t="shared" ca="1" si="5"/>
        <v>N</v>
      </c>
      <c r="R15" s="148" t="str">
        <f t="shared" ca="1" si="5"/>
        <v>-</v>
      </c>
      <c r="S15" s="148" t="str">
        <f t="shared" ca="1" si="5"/>
        <v>-</v>
      </c>
      <c r="T15" s="148" t="str">
        <f t="shared" ca="1" si="5"/>
        <v>L</v>
      </c>
      <c r="U15" s="148" t="str">
        <f t="shared" ca="1" si="5"/>
        <v>L</v>
      </c>
      <c r="V15" s="148" t="str">
        <f t="shared" ca="1" si="5"/>
        <v>M</v>
      </c>
      <c r="W15" s="148" t="str">
        <f t="shared" ref="W15:AK32" ca="1" si="26">IF($B15&lt;&gt;0,INDIRECT(ADDRESS($B15+6,10+W$2,1,FALSE,"PATRÓN"),FALSE),"")</f>
        <v>M</v>
      </c>
      <c r="X15" s="148" t="str">
        <f t="shared" ca="1" si="26"/>
        <v>M</v>
      </c>
      <c r="Y15" s="148" t="str">
        <f t="shared" ca="1" si="26"/>
        <v>N</v>
      </c>
      <c r="Z15" s="148" t="str">
        <f t="shared" ca="1" si="26"/>
        <v>N</v>
      </c>
      <c r="AA15" s="148" t="str">
        <f t="shared" ca="1" si="26"/>
        <v>-</v>
      </c>
      <c r="AB15" s="148" t="str">
        <f t="shared" ca="1" si="26"/>
        <v>-</v>
      </c>
      <c r="AC15" s="148" t="str">
        <f t="shared" ca="1" si="26"/>
        <v>L</v>
      </c>
      <c r="AD15" s="148" t="str">
        <f t="shared" ca="1" si="26"/>
        <v>M</v>
      </c>
      <c r="AE15" s="148" t="str">
        <f t="shared" ca="1" si="26"/>
        <v>M</v>
      </c>
      <c r="AF15" s="148" t="str">
        <f t="shared" ca="1" si="26"/>
        <v>M</v>
      </c>
      <c r="AG15" s="148" t="str">
        <f t="shared" ca="1" si="26"/>
        <v>M</v>
      </c>
      <c r="AH15" s="148" t="str">
        <f t="shared" ca="1" si="26"/>
        <v>N</v>
      </c>
      <c r="AI15" s="148" t="str">
        <f t="shared" ca="1" si="26"/>
        <v>N</v>
      </c>
      <c r="AJ15" s="148" t="str">
        <f t="shared" ca="1" si="26"/>
        <v>-</v>
      </c>
      <c r="AK15" s="148" t="str">
        <f t="shared" ca="1" si="26"/>
        <v>-</v>
      </c>
      <c r="AL15" s="129"/>
      <c r="AM15" s="111">
        <f>VLOOKUP($E15,Plantilla!D:F,3,FALSE)</f>
        <v>1</v>
      </c>
      <c r="AN15" s="140">
        <f t="shared" ca="1" si="14"/>
        <v>13</v>
      </c>
      <c r="AO15" s="133">
        <f t="shared" ca="1" si="6"/>
        <v>0</v>
      </c>
      <c r="AP15" s="132">
        <f t="shared" ca="1" si="6"/>
        <v>6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0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15"/>
        <v>6</v>
      </c>
      <c r="BL15" s="110">
        <f t="shared" ca="1" si="16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91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17"/>
        <v>76.2</v>
      </c>
      <c r="BP15" s="195">
        <f t="shared" ca="1" si="18"/>
        <v>167.2</v>
      </c>
      <c r="BQ15" s="149">
        <f t="shared" ca="1" si="8"/>
        <v>13</v>
      </c>
      <c r="BR15" s="137">
        <f t="shared" ca="1" si="8"/>
        <v>1</v>
      </c>
      <c r="BS15" s="136">
        <f t="shared" ca="1" si="8"/>
        <v>35</v>
      </c>
      <c r="BT15" s="137">
        <f t="shared" ca="1" si="8"/>
        <v>0</v>
      </c>
      <c r="BU15" s="136">
        <f t="shared" ca="1" si="8"/>
        <v>0</v>
      </c>
      <c r="BV15" s="137">
        <f t="shared" ca="1" si="8"/>
        <v>0</v>
      </c>
      <c r="BW15" s="136">
        <f t="shared" ca="1" si="8"/>
        <v>0</v>
      </c>
      <c r="BX15" s="137">
        <f t="shared" ca="1" si="8"/>
        <v>49</v>
      </c>
      <c r="BY15" s="136">
        <f t="shared" ca="1" si="8"/>
        <v>0</v>
      </c>
      <c r="BZ15" s="137">
        <f t="shared" ca="1" si="8"/>
        <v>0</v>
      </c>
      <c r="CA15" s="136">
        <f t="shared" ca="1" si="8"/>
        <v>0</v>
      </c>
      <c r="CB15" s="137">
        <f t="shared" ca="1" si="8"/>
        <v>0</v>
      </c>
      <c r="CC15" s="136">
        <f t="shared" ca="1" si="8"/>
        <v>0</v>
      </c>
      <c r="CD15" s="137">
        <f t="shared" ca="1" si="8"/>
        <v>0</v>
      </c>
      <c r="CE15" s="136">
        <f t="shared" ca="1" si="8"/>
        <v>0</v>
      </c>
      <c r="CF15" s="137">
        <f t="shared" ca="1" si="8"/>
        <v>0</v>
      </c>
      <c r="CG15" s="136">
        <f t="shared" ca="1" si="9"/>
        <v>0</v>
      </c>
      <c r="CH15" s="137">
        <f t="shared" ca="1" si="9"/>
        <v>0</v>
      </c>
      <c r="CI15" s="136">
        <f t="shared" ca="1" si="9"/>
        <v>0</v>
      </c>
      <c r="CJ15" s="137">
        <f t="shared" ca="1" si="9"/>
        <v>0</v>
      </c>
      <c r="CK15" s="136">
        <f t="shared" ca="1" si="9"/>
        <v>0</v>
      </c>
      <c r="CL15" s="137">
        <f t="shared" ca="1" si="9"/>
        <v>0</v>
      </c>
      <c r="CM15" s="136">
        <f t="shared" ca="1" si="9"/>
        <v>1</v>
      </c>
      <c r="CN15" s="110">
        <f t="shared" ca="1" si="19"/>
        <v>35</v>
      </c>
      <c r="CO15" s="110">
        <f t="shared" ca="1" si="10"/>
        <v>448.5</v>
      </c>
      <c r="CP15" s="110">
        <f t="shared" ca="1" si="10"/>
        <v>350</v>
      </c>
      <c r="CQ15" s="198">
        <f t="shared" ca="1" si="10"/>
        <v>444.5</v>
      </c>
      <c r="CR15" s="199">
        <f t="shared" ca="1" si="10"/>
        <v>893</v>
      </c>
      <c r="CS15" s="215">
        <f t="shared" ca="1" si="25"/>
        <v>31</v>
      </c>
      <c r="CT15" s="216">
        <f t="shared" ca="1" si="20"/>
        <v>0</v>
      </c>
      <c r="CU15" s="217">
        <f ca="1">INDEX(INDIRECT(CU$1),MATCH($E15,INDIRECT($BQ$2))) + (CS15*30)/[1]PATRÓN!$N$4 - CT15</f>
        <v>17.424657534246574</v>
      </c>
      <c r="CV15" s="217">
        <f ca="1">(CS15*6)/PATRÓN!$N$4</f>
        <v>0.50958904109589043</v>
      </c>
      <c r="CW15" s="216">
        <f t="shared" ca="1" si="21"/>
        <v>0</v>
      </c>
      <c r="CX15" s="219">
        <f t="shared" ca="1" si="22"/>
        <v>0</v>
      </c>
      <c r="CY15" s="230">
        <f t="shared" ca="1" si="23"/>
        <v>0</v>
      </c>
      <c r="CZ15" s="227">
        <f ca="1">(PATRÓN!$A$5*(CS15-CT15))/(PATRÓN!$N$4-30)*AM15</f>
        <v>151.99253731343285</v>
      </c>
      <c r="DA15" s="211">
        <f t="shared" ca="1" si="11"/>
        <v>15.207462686567141</v>
      </c>
      <c r="DB15" s="211">
        <f t="shared" ca="1" si="24"/>
        <v>1039.4328358208954</v>
      </c>
      <c r="DC15" s="212">
        <f t="shared" ca="1" si="12"/>
        <v>-146.43283582089543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Plantilla!E16</f>
        <v>Débora Gómez Da Veiga</v>
      </c>
      <c r="G16" s="148" t="str">
        <f t="shared" ca="1" si="13"/>
        <v>M</v>
      </c>
      <c r="H16" s="148" t="str">
        <f t="shared" ca="1" si="13"/>
        <v>M</v>
      </c>
      <c r="I16" s="148" t="str">
        <f t="shared" ca="1" si="13"/>
        <v>N</v>
      </c>
      <c r="J16" s="148" t="str">
        <f t="shared" ca="1" si="13"/>
        <v>N</v>
      </c>
      <c r="K16" s="148" t="str">
        <f t="shared" ca="1" si="13"/>
        <v>-</v>
      </c>
      <c r="L16" s="148" t="str">
        <f t="shared" ca="1" si="13"/>
        <v>-</v>
      </c>
      <c r="M16" s="148" t="str">
        <f t="shared" ca="1" si="13"/>
        <v>L</v>
      </c>
      <c r="N16" s="148" t="str">
        <f t="shared" ca="1" si="13"/>
        <v>L</v>
      </c>
      <c r="O16" s="148" t="str">
        <f t="shared" ca="1" si="13"/>
        <v>M</v>
      </c>
      <c r="P16" s="148" t="str">
        <f t="shared" ca="1" si="13"/>
        <v>M</v>
      </c>
      <c r="Q16" s="148" t="str">
        <f t="shared" ca="1" si="13"/>
        <v>M</v>
      </c>
      <c r="R16" s="148" t="str">
        <f t="shared" ca="1" si="13"/>
        <v>N</v>
      </c>
      <c r="S16" s="148" t="str">
        <f t="shared" ca="1" si="13"/>
        <v>N</v>
      </c>
      <c r="T16" s="148" t="str">
        <f t="shared" ca="1" si="13"/>
        <v>-</v>
      </c>
      <c r="U16" s="148" t="str">
        <f t="shared" ca="1" si="13"/>
        <v>-</v>
      </c>
      <c r="V16" s="148" t="str">
        <f t="shared" ca="1" si="13"/>
        <v>L</v>
      </c>
      <c r="W16" s="148" t="str">
        <f t="shared" ca="1" si="26"/>
        <v>M</v>
      </c>
      <c r="X16" s="148" t="str">
        <f t="shared" ca="1" si="26"/>
        <v>M</v>
      </c>
      <c r="Y16" s="148" t="str">
        <f t="shared" ca="1" si="26"/>
        <v>M</v>
      </c>
      <c r="Z16" s="148" t="str">
        <f t="shared" ca="1" si="26"/>
        <v>M</v>
      </c>
      <c r="AA16" s="148" t="str">
        <f t="shared" ca="1" si="26"/>
        <v>N</v>
      </c>
      <c r="AB16" s="148" t="str">
        <f t="shared" ca="1" si="26"/>
        <v>N</v>
      </c>
      <c r="AC16" s="148" t="str">
        <f t="shared" ca="1" si="26"/>
        <v>-</v>
      </c>
      <c r="AD16" s="148" t="str">
        <f t="shared" ca="1" si="26"/>
        <v>-</v>
      </c>
      <c r="AE16" s="148" t="str">
        <f t="shared" ca="1" si="26"/>
        <v>L</v>
      </c>
      <c r="AF16" s="148" t="str">
        <f t="shared" ca="1" si="26"/>
        <v>L</v>
      </c>
      <c r="AG16" s="148" t="str">
        <f t="shared" ca="1" si="26"/>
        <v>L</v>
      </c>
      <c r="AH16" s="148" t="str">
        <f t="shared" ca="1" si="26"/>
        <v>M</v>
      </c>
      <c r="AI16" s="148" t="str">
        <f t="shared" ca="1" si="26"/>
        <v>M</v>
      </c>
      <c r="AJ16" s="148" t="str">
        <f t="shared" ca="1" si="26"/>
        <v>M</v>
      </c>
      <c r="AK16" s="148" t="str">
        <f t="shared" ca="1" si="26"/>
        <v>M</v>
      </c>
      <c r="AL16" s="129"/>
      <c r="AM16" s="111">
        <f>VLOOKUP($E16,Plantilla!D:F,3,FALSE)</f>
        <v>1</v>
      </c>
      <c r="AN16" s="140">
        <f t="shared" ca="1" si="14"/>
        <v>13</v>
      </c>
      <c r="AO16" s="133">
        <f t="shared" ca="1" si="6"/>
        <v>0</v>
      </c>
      <c r="AP16" s="132">
        <f t="shared" ca="1" si="6"/>
        <v>6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15"/>
        <v>6</v>
      </c>
      <c r="BL16" s="110">
        <f t="shared" ca="1" si="16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60</v>
      </c>
      <c r="BO16" s="194">
        <f t="shared" ca="1" si="17"/>
        <v>76.2</v>
      </c>
      <c r="BP16" s="195">
        <f t="shared" ca="1" si="18"/>
        <v>167.2</v>
      </c>
      <c r="BQ16" s="149">
        <f t="shared" ca="1" si="8"/>
        <v>78</v>
      </c>
      <c r="BR16" s="137">
        <f t="shared" ca="1" si="8"/>
        <v>4</v>
      </c>
      <c r="BS16" s="136">
        <f t="shared" ca="1" si="8"/>
        <v>27</v>
      </c>
      <c r="BT16" s="137">
        <f t="shared" ca="1" si="8"/>
        <v>0</v>
      </c>
      <c r="BU16" s="136">
        <f t="shared" ca="1" si="8"/>
        <v>0</v>
      </c>
      <c r="BV16" s="137">
        <f t="shared" ca="1" si="8"/>
        <v>0</v>
      </c>
      <c r="BW16" s="136">
        <f t="shared" ca="1" si="8"/>
        <v>0</v>
      </c>
      <c r="BX16" s="137">
        <f t="shared" ca="1" si="8"/>
        <v>0</v>
      </c>
      <c r="BY16" s="136">
        <f t="shared" ca="1" si="8"/>
        <v>0</v>
      </c>
      <c r="BZ16" s="137">
        <f t="shared" ca="1" si="8"/>
        <v>0</v>
      </c>
      <c r="CA16" s="136">
        <f t="shared" ca="1" si="8"/>
        <v>0</v>
      </c>
      <c r="CB16" s="137">
        <f t="shared" ca="1" si="8"/>
        <v>0</v>
      </c>
      <c r="CC16" s="136">
        <f t="shared" ca="1" si="8"/>
        <v>0</v>
      </c>
      <c r="CD16" s="137">
        <f t="shared" ca="1" si="8"/>
        <v>25</v>
      </c>
      <c r="CE16" s="136">
        <f t="shared" ca="1" si="8"/>
        <v>0</v>
      </c>
      <c r="CF16" s="137">
        <f t="shared" ca="1" si="8"/>
        <v>0</v>
      </c>
      <c r="CG16" s="136">
        <f t="shared" ca="1" si="9"/>
        <v>2</v>
      </c>
      <c r="CH16" s="137">
        <f t="shared" ca="1" si="9"/>
        <v>0</v>
      </c>
      <c r="CI16" s="136">
        <f t="shared" ca="1" si="9"/>
        <v>0</v>
      </c>
      <c r="CJ16" s="137">
        <f t="shared" ca="1" si="9"/>
        <v>0</v>
      </c>
      <c r="CK16" s="136">
        <f t="shared" ca="1" si="9"/>
        <v>0</v>
      </c>
      <c r="CL16" s="137">
        <f t="shared" ca="1" si="9"/>
        <v>0</v>
      </c>
      <c r="CM16" s="136">
        <f t="shared" ca="1" si="9"/>
        <v>0</v>
      </c>
      <c r="CN16" s="110">
        <f t="shared" ca="1" si="19"/>
        <v>27</v>
      </c>
      <c r="CO16" s="110">
        <f t="shared" ca="1" si="10"/>
        <v>713.5</v>
      </c>
      <c r="CP16" s="110">
        <f t="shared" ca="1" si="10"/>
        <v>270</v>
      </c>
      <c r="CQ16" s="198">
        <f t="shared" ca="1" si="10"/>
        <v>342.9</v>
      </c>
      <c r="CR16" s="199">
        <f t="shared" ca="1" si="10"/>
        <v>1077.4000000000001</v>
      </c>
      <c r="CS16" s="215">
        <f t="shared" ca="1" si="25"/>
        <v>31</v>
      </c>
      <c r="CT16" s="216">
        <f t="shared" ca="1" si="20"/>
        <v>0</v>
      </c>
      <c r="CU16" s="217">
        <f ca="1">INDEX(INDIRECT(CU$1),MATCH($E16,INDIRECT($BQ$2))) + (CS16*30)/[1]PATRÓN!$N$4 - CT16</f>
        <v>17.424657534246574</v>
      </c>
      <c r="CV16" s="217">
        <f ca="1">(CS16*6)/PATRÓN!$N$4</f>
        <v>0.50958904109589043</v>
      </c>
      <c r="CW16" s="216">
        <f t="shared" ca="1" si="21"/>
        <v>0</v>
      </c>
      <c r="CX16" s="219">
        <f t="shared" ca="1" si="22"/>
        <v>0</v>
      </c>
      <c r="CY16" s="230">
        <f t="shared" ca="1" si="23"/>
        <v>0</v>
      </c>
      <c r="CZ16" s="227">
        <f ca="1">(PATRÓN!$A$5*(CS16-CT16))/(PATRÓN!$N$4-30)*AM16</f>
        <v>151.99253731343285</v>
      </c>
      <c r="DA16" s="211">
        <f t="shared" ca="1" si="11"/>
        <v>15.207462686567141</v>
      </c>
      <c r="DB16" s="211">
        <f t="shared" ca="1" si="24"/>
        <v>1039.4328358208954</v>
      </c>
      <c r="DC16" s="212">
        <f t="shared" ca="1" si="12"/>
        <v>37.967164179104657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Plantilla!E17</f>
        <v xml:space="preserve">Carolina Roncero Jorge </v>
      </c>
      <c r="G17" s="148" t="str">
        <f t="shared" ca="1" si="13"/>
        <v>L</v>
      </c>
      <c r="H17" s="148" t="str">
        <f t="shared" ca="1" si="13"/>
        <v>M</v>
      </c>
      <c r="I17" s="148" t="str">
        <f t="shared" ca="1" si="13"/>
        <v>M</v>
      </c>
      <c r="J17" s="148" t="str">
        <f t="shared" ca="1" si="13"/>
        <v>M</v>
      </c>
      <c r="K17" s="148" t="str">
        <f t="shared" ca="1" si="13"/>
        <v>N</v>
      </c>
      <c r="L17" s="148" t="str">
        <f t="shared" ca="1" si="13"/>
        <v>N</v>
      </c>
      <c r="M17" s="148" t="str">
        <f t="shared" ca="1" si="13"/>
        <v>-</v>
      </c>
      <c r="N17" s="148" t="str">
        <f t="shared" ca="1" si="13"/>
        <v>-</v>
      </c>
      <c r="O17" s="148" t="str">
        <f t="shared" ca="1" si="13"/>
        <v>L</v>
      </c>
      <c r="P17" s="148" t="str">
        <f t="shared" ca="1" si="13"/>
        <v>M</v>
      </c>
      <c r="Q17" s="148" t="str">
        <f t="shared" ca="1" si="13"/>
        <v>M</v>
      </c>
      <c r="R17" s="148" t="str">
        <f t="shared" ca="1" si="13"/>
        <v>M</v>
      </c>
      <c r="S17" s="148" t="str">
        <f t="shared" ca="1" si="13"/>
        <v>M</v>
      </c>
      <c r="T17" s="148" t="str">
        <f t="shared" ca="1" si="13"/>
        <v>N</v>
      </c>
      <c r="U17" s="148" t="str">
        <f t="shared" ca="1" si="13"/>
        <v>N</v>
      </c>
      <c r="V17" s="148" t="str">
        <f t="shared" ca="1" si="13"/>
        <v>-</v>
      </c>
      <c r="W17" s="148" t="str">
        <f t="shared" ca="1" si="26"/>
        <v>-</v>
      </c>
      <c r="X17" s="148" t="str">
        <f t="shared" ca="1" si="26"/>
        <v>L</v>
      </c>
      <c r="Y17" s="148" t="str">
        <f t="shared" ca="1" si="26"/>
        <v>L</v>
      </c>
      <c r="Z17" s="148" t="str">
        <f t="shared" ca="1" si="26"/>
        <v>L</v>
      </c>
      <c r="AA17" s="148" t="str">
        <f t="shared" ca="1" si="26"/>
        <v>M</v>
      </c>
      <c r="AB17" s="148" t="str">
        <f t="shared" ca="1" si="26"/>
        <v>M</v>
      </c>
      <c r="AC17" s="148" t="str">
        <f t="shared" ca="1" si="26"/>
        <v>M</v>
      </c>
      <c r="AD17" s="148" t="str">
        <f t="shared" ca="1" si="26"/>
        <v>M</v>
      </c>
      <c r="AE17" s="148" t="str">
        <f t="shared" ca="1" si="26"/>
        <v>L</v>
      </c>
      <c r="AF17" s="148" t="str">
        <f t="shared" ca="1" si="26"/>
        <v>M</v>
      </c>
      <c r="AG17" s="148" t="str">
        <f t="shared" ca="1" si="26"/>
        <v>M</v>
      </c>
      <c r="AH17" s="148" t="str">
        <f t="shared" ca="1" si="26"/>
        <v>M</v>
      </c>
      <c r="AI17" s="148" t="str">
        <f t="shared" ca="1" si="26"/>
        <v>M</v>
      </c>
      <c r="AJ17" s="148" t="str">
        <f t="shared" ca="1" si="26"/>
        <v>N</v>
      </c>
      <c r="AK17" s="148" t="str">
        <f t="shared" ca="1" si="26"/>
        <v>-</v>
      </c>
      <c r="AL17" s="129"/>
      <c r="AM17" s="111">
        <f>VLOOKUP($E17,Plantilla!D:F,3,FALSE)</f>
        <v>1</v>
      </c>
      <c r="AN17" s="140">
        <f t="shared" ca="1" si="14"/>
        <v>15</v>
      </c>
      <c r="AO17" s="133">
        <f t="shared" ca="1" si="6"/>
        <v>0</v>
      </c>
      <c r="AP17" s="132">
        <f t="shared" ca="1" si="6"/>
        <v>5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15"/>
        <v>5</v>
      </c>
      <c r="BL17" s="110">
        <f t="shared" ca="1" si="16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105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17"/>
        <v>63.5</v>
      </c>
      <c r="BP17" s="195">
        <f t="shared" ca="1" si="18"/>
        <v>168.5</v>
      </c>
      <c r="BQ17" s="149">
        <f t="shared" ca="1" si="8"/>
        <v>87</v>
      </c>
      <c r="BR17" s="137">
        <f t="shared" ca="1" si="8"/>
        <v>0</v>
      </c>
      <c r="BS17" s="136">
        <f t="shared" ca="1" si="8"/>
        <v>35</v>
      </c>
      <c r="BT17" s="137">
        <f t="shared" ca="1" si="8"/>
        <v>0</v>
      </c>
      <c r="BU17" s="136">
        <f t="shared" ca="1" si="8"/>
        <v>0</v>
      </c>
      <c r="BV17" s="137">
        <f t="shared" ca="1" si="8"/>
        <v>0</v>
      </c>
      <c r="BW17" s="136">
        <f t="shared" ca="1" si="8"/>
        <v>0</v>
      </c>
      <c r="BX17" s="137">
        <f t="shared" ca="1" si="8"/>
        <v>0</v>
      </c>
      <c r="BY17" s="136">
        <f t="shared" ca="1" si="8"/>
        <v>0</v>
      </c>
      <c r="BZ17" s="137">
        <f t="shared" ca="1" si="8"/>
        <v>0</v>
      </c>
      <c r="CA17" s="136">
        <f t="shared" ca="1" si="8"/>
        <v>0</v>
      </c>
      <c r="CB17" s="137">
        <f t="shared" ca="1" si="8"/>
        <v>0</v>
      </c>
      <c r="CC17" s="136">
        <f t="shared" ca="1" si="8"/>
        <v>0</v>
      </c>
      <c r="CD17" s="137">
        <f t="shared" ca="1" si="8"/>
        <v>3</v>
      </c>
      <c r="CE17" s="136">
        <f t="shared" ca="1" si="8"/>
        <v>0</v>
      </c>
      <c r="CF17" s="137">
        <f t="shared" ca="1" si="8"/>
        <v>0</v>
      </c>
      <c r="CG17" s="136">
        <f t="shared" ca="1" si="9"/>
        <v>0</v>
      </c>
      <c r="CH17" s="137">
        <f t="shared" ca="1" si="9"/>
        <v>0</v>
      </c>
      <c r="CI17" s="136">
        <f t="shared" ca="1" si="9"/>
        <v>0</v>
      </c>
      <c r="CJ17" s="137">
        <f t="shared" ca="1" si="9"/>
        <v>0</v>
      </c>
      <c r="CK17" s="136">
        <f t="shared" ca="1" si="9"/>
        <v>0</v>
      </c>
      <c r="CL17" s="137">
        <f t="shared" ca="1" si="9"/>
        <v>0</v>
      </c>
      <c r="CM17" s="136">
        <f t="shared" ca="1" si="9"/>
        <v>0</v>
      </c>
      <c r="CN17" s="110">
        <f t="shared" ca="1" si="19"/>
        <v>35</v>
      </c>
      <c r="CO17" s="110">
        <f t="shared" ca="1" si="10"/>
        <v>623.94000000000005</v>
      </c>
      <c r="CP17" s="110">
        <f t="shared" ca="1" si="10"/>
        <v>350</v>
      </c>
      <c r="CQ17" s="198">
        <f t="shared" ca="1" si="10"/>
        <v>444.5</v>
      </c>
      <c r="CR17" s="199">
        <f t="shared" ca="1" si="10"/>
        <v>1068.44</v>
      </c>
      <c r="CS17" s="215">
        <f t="shared" ca="1" si="25"/>
        <v>31</v>
      </c>
      <c r="CT17" s="216">
        <f t="shared" ca="1" si="20"/>
        <v>0</v>
      </c>
      <c r="CU17" s="217">
        <f ca="1">INDEX(INDIRECT(CU$1),MATCH($E17,INDIRECT($BQ$2))) + (CS17*30)/[1]PATRÓN!$N$4 - CT17</f>
        <v>17.424657534246574</v>
      </c>
      <c r="CV17" s="217">
        <f ca="1">(CS17*6)/PATRÓN!$N$4</f>
        <v>0.50958904109589043</v>
      </c>
      <c r="CW17" s="216">
        <f t="shared" ca="1" si="21"/>
        <v>0</v>
      </c>
      <c r="CX17" s="219">
        <f t="shared" ca="1" si="22"/>
        <v>0</v>
      </c>
      <c r="CY17" s="230">
        <f t="shared" ca="1" si="23"/>
        <v>0</v>
      </c>
      <c r="CZ17" s="227">
        <f ca="1">(PATRÓN!$A$5*(CS17-CT17))/(PATRÓN!$N$4-30)*AM17</f>
        <v>151.99253731343285</v>
      </c>
      <c r="DA17" s="211">
        <f t="shared" ca="1" si="11"/>
        <v>16.507462686567152</v>
      </c>
      <c r="DB17" s="211">
        <f t="shared" ca="1" si="24"/>
        <v>1039.4328358208954</v>
      </c>
      <c r="DC17" s="212">
        <f t="shared" ca="1" si="12"/>
        <v>29.00716417910462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Plantilla!E18</f>
        <v>Gema Gómez Treitas</v>
      </c>
      <c r="G18" s="148" t="str">
        <f t="shared" ca="1" si="13"/>
        <v>-</v>
      </c>
      <c r="H18" s="148" t="str">
        <f t="shared" ca="1" si="13"/>
        <v>L</v>
      </c>
      <c r="I18" s="148" t="str">
        <f t="shared" ca="1" si="13"/>
        <v>M</v>
      </c>
      <c r="J18" s="148" t="str">
        <f t="shared" ca="1" si="13"/>
        <v>M</v>
      </c>
      <c r="K18" s="148" t="str">
        <f t="shared" ca="1" si="13"/>
        <v>M</v>
      </c>
      <c r="L18" s="148" t="str">
        <f t="shared" ca="1" si="13"/>
        <v>M</v>
      </c>
      <c r="M18" s="148" t="str">
        <f t="shared" ca="1" si="13"/>
        <v>N</v>
      </c>
      <c r="N18" s="148" t="str">
        <f t="shared" ca="1" si="13"/>
        <v>N</v>
      </c>
      <c r="O18" s="148" t="str">
        <f t="shared" ca="1" si="13"/>
        <v>-</v>
      </c>
      <c r="P18" s="148" t="str">
        <f t="shared" ca="1" si="13"/>
        <v>-</v>
      </c>
      <c r="Q18" s="148" t="str">
        <f t="shared" ca="1" si="13"/>
        <v>L</v>
      </c>
      <c r="R18" s="148" t="str">
        <f t="shared" ca="1" si="13"/>
        <v>L</v>
      </c>
      <c r="S18" s="148" t="str">
        <f t="shared" ca="1" si="13"/>
        <v>L</v>
      </c>
      <c r="T18" s="148" t="str">
        <f t="shared" ca="1" si="13"/>
        <v>M</v>
      </c>
      <c r="U18" s="148" t="str">
        <f t="shared" ca="1" si="13"/>
        <v>M</v>
      </c>
      <c r="V18" s="148" t="str">
        <f t="shared" ca="1" si="13"/>
        <v>M</v>
      </c>
      <c r="W18" s="148" t="str">
        <f t="shared" ca="1" si="26"/>
        <v>M</v>
      </c>
      <c r="X18" s="148" t="str">
        <f t="shared" ca="1" si="26"/>
        <v>L</v>
      </c>
      <c r="Y18" s="148" t="str">
        <f t="shared" ca="1" si="26"/>
        <v>M</v>
      </c>
      <c r="Z18" s="148" t="str">
        <f t="shared" ca="1" si="26"/>
        <v>M</v>
      </c>
      <c r="AA18" s="148" t="str">
        <f t="shared" ca="1" si="26"/>
        <v>M</v>
      </c>
      <c r="AB18" s="148" t="str">
        <f t="shared" ca="1" si="26"/>
        <v>M</v>
      </c>
      <c r="AC18" s="148" t="str">
        <f t="shared" ca="1" si="26"/>
        <v>N</v>
      </c>
      <c r="AD18" s="148" t="str">
        <f t="shared" ca="1" si="26"/>
        <v>-</v>
      </c>
      <c r="AE18" s="148" t="str">
        <f t="shared" ca="1" si="26"/>
        <v>L</v>
      </c>
      <c r="AF18" s="148" t="str">
        <f t="shared" ca="1" si="26"/>
        <v>L</v>
      </c>
      <c r="AG18" s="148" t="str">
        <f t="shared" ca="1" si="26"/>
        <v>L</v>
      </c>
      <c r="AH18" s="148" t="str">
        <f t="shared" ca="1" si="26"/>
        <v>M</v>
      </c>
      <c r="AI18" s="148" t="str">
        <f t="shared" ca="1" si="26"/>
        <v>M</v>
      </c>
      <c r="AJ18" s="148" t="str">
        <f t="shared" ca="1" si="26"/>
        <v>M</v>
      </c>
      <c r="AK18" s="148" t="str">
        <f t="shared" ca="1" si="26"/>
        <v>N</v>
      </c>
      <c r="AL18" s="130"/>
      <c r="AM18" s="111">
        <f>VLOOKUP($E18,Plantilla!D:F,3,FALSE)</f>
        <v>1</v>
      </c>
      <c r="AN18" s="140">
        <f t="shared" ca="1" si="14"/>
        <v>15</v>
      </c>
      <c r="AO18" s="133">
        <f t="shared" ca="1" si="6"/>
        <v>0</v>
      </c>
      <c r="AP18" s="132">
        <f t="shared" ca="1" si="6"/>
        <v>4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15"/>
        <v>4</v>
      </c>
      <c r="BL18" s="110">
        <f t="shared" ca="1" si="16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40</v>
      </c>
      <c r="BO18" s="194">
        <f t="shared" ca="1" si="17"/>
        <v>50.8</v>
      </c>
      <c r="BP18" s="195">
        <f t="shared" ca="1" si="18"/>
        <v>155.80000000000001</v>
      </c>
      <c r="BQ18" s="149">
        <f t="shared" ca="1" si="8"/>
        <v>90</v>
      </c>
      <c r="BR18" s="137">
        <f t="shared" ca="1" si="8"/>
        <v>1</v>
      </c>
      <c r="BS18" s="136">
        <f t="shared" ca="1" si="8"/>
        <v>33</v>
      </c>
      <c r="BT18" s="137">
        <f t="shared" ca="1" si="8"/>
        <v>0</v>
      </c>
      <c r="BU18" s="136">
        <f t="shared" ca="1" si="8"/>
        <v>0</v>
      </c>
      <c r="BV18" s="137">
        <f t="shared" ca="1" si="8"/>
        <v>0</v>
      </c>
      <c r="BW18" s="136">
        <f t="shared" ca="1" si="8"/>
        <v>0</v>
      </c>
      <c r="BX18" s="137">
        <f t="shared" ca="1" si="8"/>
        <v>0</v>
      </c>
      <c r="BY18" s="136">
        <f t="shared" ca="1" si="8"/>
        <v>0</v>
      </c>
      <c r="BZ18" s="137">
        <f t="shared" ca="1" si="8"/>
        <v>0</v>
      </c>
      <c r="CA18" s="136">
        <f t="shared" ca="1" si="8"/>
        <v>0</v>
      </c>
      <c r="CB18" s="137">
        <f t="shared" ca="1" si="8"/>
        <v>0</v>
      </c>
      <c r="CC18" s="136">
        <f t="shared" ca="1" si="8"/>
        <v>0</v>
      </c>
      <c r="CD18" s="137">
        <f t="shared" ca="1" si="8"/>
        <v>0</v>
      </c>
      <c r="CE18" s="136">
        <f t="shared" ca="1" si="8"/>
        <v>0</v>
      </c>
      <c r="CF18" s="137">
        <f t="shared" ca="1" si="8"/>
        <v>0</v>
      </c>
      <c r="CG18" s="136">
        <f t="shared" ca="1" si="9"/>
        <v>2</v>
      </c>
      <c r="CH18" s="137">
        <f t="shared" ca="1" si="9"/>
        <v>0</v>
      </c>
      <c r="CI18" s="136">
        <f t="shared" ca="1" si="9"/>
        <v>0</v>
      </c>
      <c r="CJ18" s="137">
        <f t="shared" ca="1" si="9"/>
        <v>0</v>
      </c>
      <c r="CK18" s="136">
        <f t="shared" ca="1" si="9"/>
        <v>0</v>
      </c>
      <c r="CL18" s="137">
        <f t="shared" ca="1" si="9"/>
        <v>0</v>
      </c>
      <c r="CM18" s="136">
        <f t="shared" ca="1" si="9"/>
        <v>0</v>
      </c>
      <c r="CN18" s="110">
        <f t="shared" ca="1" si="19"/>
        <v>33</v>
      </c>
      <c r="CO18" s="110">
        <f t="shared" ca="1" si="10"/>
        <v>652</v>
      </c>
      <c r="CP18" s="110">
        <f t="shared" ca="1" si="10"/>
        <v>330</v>
      </c>
      <c r="CQ18" s="198">
        <f t="shared" ca="1" si="10"/>
        <v>419.1</v>
      </c>
      <c r="CR18" s="199">
        <f t="shared" ca="1" si="10"/>
        <v>1071.0999999999999</v>
      </c>
      <c r="CS18" s="215">
        <f t="shared" ca="1" si="25"/>
        <v>31</v>
      </c>
      <c r="CT18" s="216">
        <f t="shared" ca="1" si="20"/>
        <v>0</v>
      </c>
      <c r="CU18" s="217">
        <f ca="1">INDEX(INDIRECT(CU$1),MATCH($E18,INDIRECT($BQ$2))) + (CS18*30)/[1]PATRÓN!$N$4 - CT18</f>
        <v>17.424657534246574</v>
      </c>
      <c r="CV18" s="217">
        <f ca="1">(CS18*6)/PATRÓN!$N$4</f>
        <v>0.50958904109589043</v>
      </c>
      <c r="CW18" s="216">
        <f t="shared" ca="1" si="21"/>
        <v>0</v>
      </c>
      <c r="CX18" s="219">
        <f t="shared" ca="1" si="22"/>
        <v>0</v>
      </c>
      <c r="CY18" s="230">
        <f t="shared" ca="1" si="23"/>
        <v>0</v>
      </c>
      <c r="CZ18" s="227">
        <f ca="1">(PATRÓN!$A$5*(CS18-CT18))/(PATRÓN!$N$4-30)*AM18</f>
        <v>151.99253731343285</v>
      </c>
      <c r="DA18" s="211">
        <f t="shared" ca="1" si="11"/>
        <v>3.8074626865671632</v>
      </c>
      <c r="DB18" s="211">
        <f t="shared" ca="1" si="24"/>
        <v>1039.4328358208954</v>
      </c>
      <c r="DC18" s="212">
        <f t="shared" ca="1" si="12"/>
        <v>31.667164179104475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Plantilla!E19</f>
        <v>Juan Carlos Quintero Olivares</v>
      </c>
      <c r="G19" s="148" t="str">
        <f t="shared" ca="1" si="13"/>
        <v>N</v>
      </c>
      <c r="H19" s="148" t="str">
        <f t="shared" ca="1" si="13"/>
        <v>-</v>
      </c>
      <c r="I19" s="148" t="str">
        <f t="shared" ca="1" si="13"/>
        <v>-</v>
      </c>
      <c r="J19" s="148" t="str">
        <f t="shared" ca="1" si="13"/>
        <v>L</v>
      </c>
      <c r="K19" s="148" t="str">
        <f t="shared" ca="1" si="13"/>
        <v>L</v>
      </c>
      <c r="L19" s="148" t="str">
        <f t="shared" ca="1" si="13"/>
        <v>L</v>
      </c>
      <c r="M19" s="148" t="str">
        <f t="shared" ca="1" si="13"/>
        <v>M</v>
      </c>
      <c r="N19" s="148" t="str">
        <f t="shared" ca="1" si="13"/>
        <v>M</v>
      </c>
      <c r="O19" s="148" t="str">
        <f t="shared" ca="1" si="13"/>
        <v>M</v>
      </c>
      <c r="P19" s="148" t="str">
        <f t="shared" ca="1" si="13"/>
        <v>M</v>
      </c>
      <c r="Q19" s="148" t="str">
        <f t="shared" ca="1" si="13"/>
        <v>L</v>
      </c>
      <c r="R19" s="148" t="str">
        <f t="shared" ca="1" si="13"/>
        <v>M</v>
      </c>
      <c r="S19" s="148" t="str">
        <f t="shared" ca="1" si="13"/>
        <v>M</v>
      </c>
      <c r="T19" s="148" t="str">
        <f t="shared" ca="1" si="13"/>
        <v>M</v>
      </c>
      <c r="U19" s="148" t="str">
        <f t="shared" ca="1" si="13"/>
        <v>M</v>
      </c>
      <c r="V19" s="148" t="str">
        <f t="shared" ca="1" si="13"/>
        <v>N</v>
      </c>
      <c r="W19" s="148" t="str">
        <f t="shared" ca="1" si="26"/>
        <v>-</v>
      </c>
      <c r="X19" s="148" t="str">
        <f t="shared" ca="1" si="26"/>
        <v>L</v>
      </c>
      <c r="Y19" s="148" t="str">
        <f t="shared" ca="1" si="26"/>
        <v>L</v>
      </c>
      <c r="Z19" s="148" t="str">
        <f t="shared" ca="1" si="26"/>
        <v>L</v>
      </c>
      <c r="AA19" s="148" t="str">
        <f t="shared" ca="1" si="26"/>
        <v>M</v>
      </c>
      <c r="AB19" s="148" t="str">
        <f t="shared" ca="1" si="26"/>
        <v>M</v>
      </c>
      <c r="AC19" s="148" t="str">
        <f t="shared" ca="1" si="26"/>
        <v>M</v>
      </c>
      <c r="AD19" s="148" t="str">
        <f t="shared" ca="1" si="26"/>
        <v>N</v>
      </c>
      <c r="AE19" s="148" t="str">
        <f t="shared" ca="1" si="26"/>
        <v>N</v>
      </c>
      <c r="AF19" s="148" t="str">
        <f t="shared" ca="1" si="26"/>
        <v>-</v>
      </c>
      <c r="AG19" s="148" t="str">
        <f t="shared" ca="1" si="26"/>
        <v>-</v>
      </c>
      <c r="AH19" s="148" t="str">
        <f t="shared" ca="1" si="26"/>
        <v>L</v>
      </c>
      <c r="AI19" s="148" t="str">
        <f t="shared" ca="1" si="26"/>
        <v>M</v>
      </c>
      <c r="AJ19" s="148" t="str">
        <f t="shared" ca="1" si="26"/>
        <v>M</v>
      </c>
      <c r="AK19" s="148" t="str">
        <f t="shared" ca="1" si="26"/>
        <v>M</v>
      </c>
      <c r="AL19" s="130"/>
      <c r="AM19" s="111">
        <f>VLOOKUP($E19,Plantilla!D:F,3,FALSE)</f>
        <v>1</v>
      </c>
      <c r="AN19" s="140">
        <f t="shared" ca="1" si="14"/>
        <v>14</v>
      </c>
      <c r="AO19" s="133">
        <f t="shared" ca="1" si="6"/>
        <v>0</v>
      </c>
      <c r="AP19" s="132">
        <f t="shared" ca="1" si="6"/>
        <v>4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15"/>
        <v>4</v>
      </c>
      <c r="BL19" s="110">
        <f t="shared" ca="1" si="16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98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40</v>
      </c>
      <c r="BO19" s="194">
        <f t="shared" ca="1" si="17"/>
        <v>50.8</v>
      </c>
      <c r="BP19" s="195">
        <f t="shared" ca="1" si="18"/>
        <v>148.80000000000001</v>
      </c>
      <c r="BQ19" s="149">
        <f t="shared" ca="1" si="8"/>
        <v>95</v>
      </c>
      <c r="BR19" s="137">
        <f t="shared" ca="1" si="8"/>
        <v>0</v>
      </c>
      <c r="BS19" s="136">
        <f t="shared" ca="1" si="8"/>
        <v>31</v>
      </c>
      <c r="BT19" s="137">
        <f t="shared" ca="1" si="8"/>
        <v>0</v>
      </c>
      <c r="BU19" s="136">
        <f t="shared" ca="1" si="8"/>
        <v>0</v>
      </c>
      <c r="BV19" s="137">
        <f t="shared" ca="1" si="8"/>
        <v>0</v>
      </c>
      <c r="BW19" s="136">
        <f t="shared" ca="1" si="8"/>
        <v>0</v>
      </c>
      <c r="BX19" s="137">
        <f t="shared" ca="1" si="8"/>
        <v>0</v>
      </c>
      <c r="BY19" s="136">
        <f t="shared" ca="1" si="8"/>
        <v>0</v>
      </c>
      <c r="BZ19" s="137">
        <f t="shared" ca="1" si="8"/>
        <v>0</v>
      </c>
      <c r="CA19" s="136">
        <f t="shared" ca="1" si="8"/>
        <v>0</v>
      </c>
      <c r="CB19" s="137">
        <f t="shared" ca="1" si="8"/>
        <v>0</v>
      </c>
      <c r="CC19" s="136">
        <f t="shared" ca="1" si="8"/>
        <v>0</v>
      </c>
      <c r="CD19" s="137">
        <f t="shared" ca="1" si="8"/>
        <v>0</v>
      </c>
      <c r="CE19" s="136">
        <f t="shared" ca="1" si="8"/>
        <v>0</v>
      </c>
      <c r="CF19" s="137">
        <f t="shared" ca="1" si="8"/>
        <v>0</v>
      </c>
      <c r="CG19" s="136">
        <f t="shared" ca="1" si="9"/>
        <v>4</v>
      </c>
      <c r="CH19" s="137">
        <f t="shared" ca="1" si="9"/>
        <v>0</v>
      </c>
      <c r="CI19" s="136">
        <f t="shared" ca="1" si="9"/>
        <v>0</v>
      </c>
      <c r="CJ19" s="137">
        <f t="shared" ca="1" si="9"/>
        <v>0</v>
      </c>
      <c r="CK19" s="136">
        <f t="shared" ca="1" si="9"/>
        <v>0</v>
      </c>
      <c r="CL19" s="137">
        <f t="shared" ca="1" si="9"/>
        <v>0</v>
      </c>
      <c r="CM19" s="136">
        <f t="shared" ca="1" si="9"/>
        <v>0</v>
      </c>
      <c r="CN19" s="110">
        <f t="shared" ca="1" si="19"/>
        <v>31</v>
      </c>
      <c r="CO19" s="110">
        <f t="shared" ca="1" si="10"/>
        <v>695</v>
      </c>
      <c r="CP19" s="110">
        <f t="shared" ca="1" si="10"/>
        <v>310</v>
      </c>
      <c r="CQ19" s="198">
        <f t="shared" ca="1" si="10"/>
        <v>393.7</v>
      </c>
      <c r="CR19" s="199">
        <f t="shared" ca="1" si="10"/>
        <v>1088.7</v>
      </c>
      <c r="CS19" s="215">
        <f t="shared" ca="1" si="25"/>
        <v>31</v>
      </c>
      <c r="CT19" s="216">
        <f t="shared" ca="1" si="20"/>
        <v>0</v>
      </c>
      <c r="CU19" s="217">
        <f ca="1">INDEX(INDIRECT(CU$1),MATCH($E19,INDIRECT($BQ$2))) + (CS19*30)/[1]PATRÓN!$N$4 - CT19</f>
        <v>17.424657534246574</v>
      </c>
      <c r="CV19" s="217">
        <f ca="1">(CS19*6)/PATRÓN!$N$4</f>
        <v>0.50958904109589043</v>
      </c>
      <c r="CW19" s="216">
        <f t="shared" ca="1" si="21"/>
        <v>0</v>
      </c>
      <c r="CX19" s="219">
        <f t="shared" ca="1" si="22"/>
        <v>0</v>
      </c>
      <c r="CY19" s="230">
        <f t="shared" ca="1" si="23"/>
        <v>0</v>
      </c>
      <c r="CZ19" s="227">
        <f ca="1">(PATRÓN!$A$5*(CS19-CT19))/(PATRÓN!$N$4-30)*AM19</f>
        <v>151.99253731343285</v>
      </c>
      <c r="DA19" s="211">
        <f t="shared" ca="1" si="11"/>
        <v>-3.1925373134328368</v>
      </c>
      <c r="DB19" s="211">
        <f t="shared" ca="1" si="24"/>
        <v>1039.4328358208954</v>
      </c>
      <c r="DC19" s="212">
        <f t="shared" ca="1" si="12"/>
        <v>49.267164179104611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Plantilla!E20</f>
        <v>Sara Álvarez Velasco</v>
      </c>
      <c r="G20" s="148" t="str">
        <f t="shared" ca="1" si="13"/>
        <v>M</v>
      </c>
      <c r="H20" s="148" t="str">
        <f t="shared" ca="1" si="13"/>
        <v>M</v>
      </c>
      <c r="I20" s="148" t="str">
        <f t="shared" ca="1" si="13"/>
        <v>M</v>
      </c>
      <c r="J20" s="148" t="str">
        <f t="shared" ca="1" si="13"/>
        <v>L</v>
      </c>
      <c r="K20" s="148" t="str">
        <f t="shared" ca="1" si="13"/>
        <v>M</v>
      </c>
      <c r="L20" s="148" t="str">
        <f t="shared" ca="1" si="13"/>
        <v>M</v>
      </c>
      <c r="M20" s="148" t="str">
        <f t="shared" ca="1" si="13"/>
        <v>M</v>
      </c>
      <c r="N20" s="148" t="str">
        <f t="shared" ca="1" si="13"/>
        <v>M</v>
      </c>
      <c r="O20" s="148" t="str">
        <f t="shared" ca="1" si="13"/>
        <v>N</v>
      </c>
      <c r="P20" s="148" t="str">
        <f t="shared" ca="1" si="13"/>
        <v>-</v>
      </c>
      <c r="Q20" s="148" t="str">
        <f t="shared" ca="1" si="13"/>
        <v>L</v>
      </c>
      <c r="R20" s="148" t="str">
        <f t="shared" ca="1" si="13"/>
        <v>L</v>
      </c>
      <c r="S20" s="148" t="str">
        <f t="shared" ca="1" si="13"/>
        <v>L</v>
      </c>
      <c r="T20" s="148" t="str">
        <f t="shared" ca="1" si="13"/>
        <v>M</v>
      </c>
      <c r="U20" s="148" t="str">
        <f t="shared" ca="1" si="13"/>
        <v>M</v>
      </c>
      <c r="V20" s="148" t="str">
        <f t="shared" ca="1" si="13"/>
        <v>M</v>
      </c>
      <c r="W20" s="148" t="str">
        <f t="shared" ca="1" si="26"/>
        <v>N</v>
      </c>
      <c r="X20" s="148" t="str">
        <f t="shared" ca="1" si="26"/>
        <v>N</v>
      </c>
      <c r="Y20" s="148" t="str">
        <f t="shared" ca="1" si="26"/>
        <v>-</v>
      </c>
      <c r="Z20" s="148" t="str">
        <f t="shared" ca="1" si="26"/>
        <v>-</v>
      </c>
      <c r="AA20" s="148" t="str">
        <f t="shared" ca="1" si="26"/>
        <v>L</v>
      </c>
      <c r="AB20" s="148" t="str">
        <f t="shared" ca="1" si="26"/>
        <v>M</v>
      </c>
      <c r="AC20" s="148" t="str">
        <f t="shared" ca="1" si="26"/>
        <v>M</v>
      </c>
      <c r="AD20" s="148" t="str">
        <f t="shared" ca="1" si="26"/>
        <v>M</v>
      </c>
      <c r="AE20" s="148" t="str">
        <f t="shared" ca="1" si="26"/>
        <v>M</v>
      </c>
      <c r="AF20" s="148" t="str">
        <f t="shared" ca="1" si="26"/>
        <v>N</v>
      </c>
      <c r="AG20" s="148" t="str">
        <f t="shared" ca="1" si="26"/>
        <v>N</v>
      </c>
      <c r="AH20" s="148" t="str">
        <f t="shared" ca="1" si="26"/>
        <v>-</v>
      </c>
      <c r="AI20" s="148" t="str">
        <f t="shared" ca="1" si="26"/>
        <v>-</v>
      </c>
      <c r="AJ20" s="148" t="str">
        <f t="shared" ca="1" si="26"/>
        <v>L</v>
      </c>
      <c r="AK20" s="148" t="str">
        <f t="shared" ca="1" si="26"/>
        <v>M</v>
      </c>
      <c r="AL20" s="130"/>
      <c r="AM20" s="111">
        <f>VLOOKUP($E20,Plantilla!D:F,3,FALSE)</f>
        <v>1</v>
      </c>
      <c r="AN20" s="140">
        <f t="shared" ca="1" si="14"/>
        <v>15</v>
      </c>
      <c r="AO20" s="133">
        <f t="shared" ca="1" si="6"/>
        <v>0</v>
      </c>
      <c r="AP20" s="132">
        <f t="shared" ca="1" si="6"/>
        <v>5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0</v>
      </c>
      <c r="BD20" s="132">
        <f t="shared" ca="1" si="6"/>
        <v>0</v>
      </c>
      <c r="BE20" s="133">
        <f t="shared" ca="1" si="6"/>
        <v>0</v>
      </c>
      <c r="BF20" s="132">
        <f t="shared" ca="1" si="7"/>
        <v>0</v>
      </c>
      <c r="BG20" s="133">
        <f t="shared" ca="1" si="7"/>
        <v>0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15"/>
        <v>5</v>
      </c>
      <c r="BL20" s="110">
        <f t="shared" ca="1" si="16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105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50</v>
      </c>
      <c r="BO20" s="194">
        <f t="shared" ca="1" si="17"/>
        <v>63.5</v>
      </c>
      <c r="BP20" s="195">
        <f t="shared" ca="1" si="18"/>
        <v>168.5</v>
      </c>
      <c r="BQ20" s="149">
        <f t="shared" ca="1" si="8"/>
        <v>16</v>
      </c>
      <c r="BR20" s="137">
        <f t="shared" ca="1" si="8"/>
        <v>0</v>
      </c>
      <c r="BS20" s="136">
        <f t="shared" ca="1" si="8"/>
        <v>15</v>
      </c>
      <c r="BT20" s="137">
        <f t="shared" ca="1" si="8"/>
        <v>0</v>
      </c>
      <c r="BU20" s="136">
        <f t="shared" ca="1" si="8"/>
        <v>0</v>
      </c>
      <c r="BV20" s="137">
        <f t="shared" ca="1" si="8"/>
        <v>0</v>
      </c>
      <c r="BW20" s="136">
        <f t="shared" ca="1" si="8"/>
        <v>0</v>
      </c>
      <c r="BX20" s="137">
        <f t="shared" ca="1" si="8"/>
        <v>11</v>
      </c>
      <c r="BY20" s="136">
        <f t="shared" ca="1" si="8"/>
        <v>0</v>
      </c>
      <c r="BZ20" s="137">
        <f t="shared" ca="1" si="8"/>
        <v>0</v>
      </c>
      <c r="CA20" s="136">
        <f t="shared" ca="1" si="8"/>
        <v>0</v>
      </c>
      <c r="CB20" s="137">
        <f t="shared" ca="1" si="8"/>
        <v>0</v>
      </c>
      <c r="CC20" s="136">
        <f t="shared" ca="1" si="8"/>
        <v>0</v>
      </c>
      <c r="CD20" s="137">
        <f t="shared" ca="1" si="8"/>
        <v>27</v>
      </c>
      <c r="CE20" s="136">
        <f t="shared" ca="1" si="8"/>
        <v>0</v>
      </c>
      <c r="CF20" s="137">
        <f t="shared" ca="1" si="8"/>
        <v>30</v>
      </c>
      <c r="CG20" s="136">
        <f t="shared" ca="1" si="9"/>
        <v>10</v>
      </c>
      <c r="CH20" s="137">
        <f t="shared" ca="1" si="9"/>
        <v>0</v>
      </c>
      <c r="CI20" s="136">
        <f t="shared" ca="1" si="9"/>
        <v>0</v>
      </c>
      <c r="CJ20" s="137">
        <f t="shared" ca="1" si="9"/>
        <v>10</v>
      </c>
      <c r="CK20" s="136">
        <f t="shared" ca="1" si="9"/>
        <v>31</v>
      </c>
      <c r="CL20" s="137">
        <f t="shared" ca="1" si="9"/>
        <v>0</v>
      </c>
      <c r="CM20" s="136">
        <f t="shared" ca="1" si="9"/>
        <v>0</v>
      </c>
      <c r="CN20" s="110">
        <f t="shared" ca="1" si="19"/>
        <v>15</v>
      </c>
      <c r="CO20" s="110">
        <f t="shared" ca="1" si="10"/>
        <v>677.04</v>
      </c>
      <c r="CP20" s="110">
        <f t="shared" ca="1" si="10"/>
        <v>150</v>
      </c>
      <c r="CQ20" s="198">
        <f t="shared" ca="1" si="10"/>
        <v>190.5</v>
      </c>
      <c r="CR20" s="199">
        <f t="shared" ca="1" si="10"/>
        <v>867.54000000000008</v>
      </c>
      <c r="CS20" s="215">
        <f t="shared" ca="1" si="25"/>
        <v>31</v>
      </c>
      <c r="CT20" s="216">
        <f t="shared" ca="1" si="20"/>
        <v>0</v>
      </c>
      <c r="CU20" s="217">
        <f ca="1">INDEX(INDIRECT(CU$1),MATCH($E20,INDIRECT($BQ$2))) + (CS20*30)/[1]PATRÓN!$N$4 - CT20</f>
        <v>17.424657534246574</v>
      </c>
      <c r="CV20" s="217">
        <f ca="1">(CS20*6)/PATRÓN!$N$4</f>
        <v>0.50958904109589043</v>
      </c>
      <c r="CW20" s="216">
        <f t="shared" ca="1" si="21"/>
        <v>0</v>
      </c>
      <c r="CX20" s="219">
        <f t="shared" ca="1" si="22"/>
        <v>0</v>
      </c>
      <c r="CY20" s="230">
        <f t="shared" ca="1" si="23"/>
        <v>0</v>
      </c>
      <c r="CZ20" s="227">
        <f ca="1">(PATRÓN!$A$5*(CS20-CT20))/(PATRÓN!$N$4-30)*AM20</f>
        <v>151.99253731343285</v>
      </c>
      <c r="DA20" s="211">
        <f t="shared" ca="1" si="11"/>
        <v>16.507462686567152</v>
      </c>
      <c r="DB20" s="211">
        <f t="shared" ca="1" si="24"/>
        <v>1039.4328358208954</v>
      </c>
      <c r="DC20" s="212">
        <f t="shared" ca="1" si="12"/>
        <v>-171.89283582089536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Plantilla!E21</f>
        <v>Juan Manzano Álgora (67%)</v>
      </c>
      <c r="G21" s="148" t="str">
        <f t="shared" ca="1" si="13"/>
        <v>M</v>
      </c>
      <c r="H21" s="148" t="str">
        <f t="shared" ca="1" si="13"/>
        <v>N</v>
      </c>
      <c r="I21" s="148" t="str">
        <f t="shared" ca="1" si="13"/>
        <v>-</v>
      </c>
      <c r="J21" s="148" t="str">
        <f t="shared" ca="1" si="13"/>
        <v>L</v>
      </c>
      <c r="K21" s="148" t="str">
        <f t="shared" ca="1" si="13"/>
        <v>L</v>
      </c>
      <c r="L21" s="148" t="str">
        <f t="shared" ca="1" si="13"/>
        <v>L</v>
      </c>
      <c r="M21" s="148" t="str">
        <f t="shared" ca="1" si="13"/>
        <v>M</v>
      </c>
      <c r="N21" s="148" t="str">
        <f t="shared" ca="1" si="13"/>
        <v>M</v>
      </c>
      <c r="O21" s="148" t="str">
        <f t="shared" ca="1" si="13"/>
        <v>M</v>
      </c>
      <c r="P21" s="148" t="str">
        <f t="shared" ca="1" si="13"/>
        <v>N</v>
      </c>
      <c r="Q21" s="148" t="str">
        <f t="shared" ca="1" si="13"/>
        <v>N</v>
      </c>
      <c r="R21" s="148" t="str">
        <f t="shared" ca="1" si="13"/>
        <v>-</v>
      </c>
      <c r="S21" s="148" t="str">
        <f t="shared" ca="1" si="13"/>
        <v>-</v>
      </c>
      <c r="T21" s="148" t="str">
        <f t="shared" ca="1" si="13"/>
        <v>L</v>
      </c>
      <c r="U21" s="148" t="str">
        <f t="shared" ca="1" si="13"/>
        <v>M</v>
      </c>
      <c r="V21" s="148" t="str">
        <f t="shared" ca="1" si="13"/>
        <v>M</v>
      </c>
      <c r="W21" s="148" t="str">
        <f t="shared" ca="1" si="26"/>
        <v>M</v>
      </c>
      <c r="X21" s="148" t="str">
        <f t="shared" ca="1" si="26"/>
        <v>M</v>
      </c>
      <c r="Y21" s="148" t="str">
        <f t="shared" ca="1" si="26"/>
        <v>N</v>
      </c>
      <c r="Z21" s="148" t="str">
        <f t="shared" ca="1" si="26"/>
        <v>N</v>
      </c>
      <c r="AA21" s="148" t="str">
        <f t="shared" ca="1" si="26"/>
        <v>-</v>
      </c>
      <c r="AB21" s="148" t="str">
        <f t="shared" ca="1" si="26"/>
        <v>-</v>
      </c>
      <c r="AC21" s="148" t="str">
        <f t="shared" ca="1" si="26"/>
        <v>L</v>
      </c>
      <c r="AD21" s="148" t="str">
        <f t="shared" ca="1" si="26"/>
        <v>M</v>
      </c>
      <c r="AE21" s="148" t="str">
        <f t="shared" ca="1" si="26"/>
        <v>M</v>
      </c>
      <c r="AF21" s="148" t="str">
        <f t="shared" ca="1" si="26"/>
        <v>M</v>
      </c>
      <c r="AG21" s="148" t="str">
        <f t="shared" ca="1" si="26"/>
        <v>M</v>
      </c>
      <c r="AH21" s="148" t="str">
        <f t="shared" ca="1" si="26"/>
        <v>N</v>
      </c>
      <c r="AI21" s="148" t="str">
        <f t="shared" ca="1" si="26"/>
        <v>N</v>
      </c>
      <c r="AJ21" s="148" t="str">
        <f t="shared" ca="1" si="26"/>
        <v>-</v>
      </c>
      <c r="AK21" s="148" t="str">
        <f t="shared" ca="1" si="26"/>
        <v>-</v>
      </c>
      <c r="AL21" s="130"/>
      <c r="AM21" s="111">
        <f>VLOOKUP($E21,Plantilla!D:F,3,FALSE)</f>
        <v>1</v>
      </c>
      <c r="AN21" s="140">
        <f t="shared" ca="1" si="14"/>
        <v>12</v>
      </c>
      <c r="AO21" s="133">
        <f t="shared" ca="1" si="6"/>
        <v>0</v>
      </c>
      <c r="AP21" s="132">
        <f t="shared" ca="1" si="6"/>
        <v>7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0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15"/>
        <v>7</v>
      </c>
      <c r="BL21" s="110">
        <f t="shared" ca="1" si="16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84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70</v>
      </c>
      <c r="BO21" s="194">
        <f t="shared" ca="1" si="17"/>
        <v>88.9</v>
      </c>
      <c r="BP21" s="195">
        <f t="shared" ca="1" si="18"/>
        <v>172.9</v>
      </c>
      <c r="BQ21" s="149">
        <f t="shared" ca="1" si="8"/>
        <v>13</v>
      </c>
      <c r="BR21" s="137">
        <f t="shared" ca="1" si="8"/>
        <v>0</v>
      </c>
      <c r="BS21" s="136">
        <f t="shared" ca="1" si="8"/>
        <v>32</v>
      </c>
      <c r="BT21" s="137">
        <f t="shared" ca="1" si="8"/>
        <v>0</v>
      </c>
      <c r="BU21" s="136">
        <f t="shared" ca="1" si="8"/>
        <v>0</v>
      </c>
      <c r="BV21" s="137">
        <f t="shared" ca="1" si="8"/>
        <v>0</v>
      </c>
      <c r="BW21" s="136">
        <f t="shared" ca="1" si="8"/>
        <v>0</v>
      </c>
      <c r="BX21" s="137">
        <f t="shared" ca="1" si="8"/>
        <v>30</v>
      </c>
      <c r="BY21" s="136">
        <f t="shared" ca="1" si="8"/>
        <v>0</v>
      </c>
      <c r="BZ21" s="137">
        <f t="shared" ca="1" si="8"/>
        <v>0</v>
      </c>
      <c r="CA21" s="136">
        <f t="shared" ca="1" si="8"/>
        <v>0</v>
      </c>
      <c r="CB21" s="137">
        <f t="shared" ca="1" si="8"/>
        <v>0</v>
      </c>
      <c r="CC21" s="136">
        <f t="shared" ca="1" si="8"/>
        <v>0</v>
      </c>
      <c r="CD21" s="137">
        <f t="shared" ca="1" si="8"/>
        <v>0</v>
      </c>
      <c r="CE21" s="136">
        <f t="shared" ca="1" si="8"/>
        <v>0</v>
      </c>
      <c r="CF21" s="137">
        <f t="shared" ca="1" si="8"/>
        <v>0</v>
      </c>
      <c r="CG21" s="136">
        <f t="shared" ca="1" si="9"/>
        <v>0</v>
      </c>
      <c r="CH21" s="137">
        <f t="shared" ca="1" si="9"/>
        <v>0</v>
      </c>
      <c r="CI21" s="136">
        <f t="shared" ca="1" si="9"/>
        <v>0</v>
      </c>
      <c r="CJ21" s="137">
        <f t="shared" ca="1" si="9"/>
        <v>0</v>
      </c>
      <c r="CK21" s="136">
        <f t="shared" ca="1" si="9"/>
        <v>0</v>
      </c>
      <c r="CL21" s="137">
        <f t="shared" ca="1" si="9"/>
        <v>0</v>
      </c>
      <c r="CM21" s="136">
        <f t="shared" ca="1" si="9"/>
        <v>0</v>
      </c>
      <c r="CN21" s="110">
        <f t="shared" ca="1" si="19"/>
        <v>32</v>
      </c>
      <c r="CO21" s="110">
        <f t="shared" ca="1" si="10"/>
        <v>301</v>
      </c>
      <c r="CP21" s="110">
        <f t="shared" ca="1" si="10"/>
        <v>320</v>
      </c>
      <c r="CQ21" s="198">
        <f t="shared" ca="1" si="10"/>
        <v>406.4</v>
      </c>
      <c r="CR21" s="199">
        <f t="shared" ca="1" si="10"/>
        <v>707.4</v>
      </c>
      <c r="CS21" s="215">
        <f t="shared" ca="1" si="25"/>
        <v>31</v>
      </c>
      <c r="CT21" s="216">
        <f t="shared" ca="1" si="20"/>
        <v>0</v>
      </c>
      <c r="CU21" s="217">
        <f ca="1">INDEX(INDIRECT(CU$1),MATCH($E21,INDIRECT($BQ$2))) + (CS21*30)/[1]PATRÓN!$N$4 - CT21</f>
        <v>17.424657534246574</v>
      </c>
      <c r="CV21" s="217">
        <f ca="1">(CS21*6)/PATRÓN!$N$4</f>
        <v>0.50958904109589043</v>
      </c>
      <c r="CW21" s="216">
        <f t="shared" ca="1" si="21"/>
        <v>0</v>
      </c>
      <c r="CX21" s="219">
        <f t="shared" ca="1" si="22"/>
        <v>0</v>
      </c>
      <c r="CY21" s="230">
        <f t="shared" ca="1" si="23"/>
        <v>0</v>
      </c>
      <c r="CZ21" s="227">
        <f ca="1">(PATRÓN!$A$5*(CS21-CT21))/(PATRÓN!$N$4-30)*AM21</f>
        <v>151.99253731343285</v>
      </c>
      <c r="DA21" s="211">
        <f t="shared" ca="1" si="11"/>
        <v>20.907462686567158</v>
      </c>
      <c r="DB21" s="211">
        <f t="shared" ca="1" si="24"/>
        <v>1039.4328358208954</v>
      </c>
      <c r="DC21" s="212">
        <f t="shared" ca="1" si="12"/>
        <v>-332.03283582089546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Plantilla!E22</f>
        <v>Sandra Pestana Rubio</v>
      </c>
      <c r="G22" s="148" t="str">
        <f t="shared" ca="1" si="13"/>
        <v>M</v>
      </c>
      <c r="H22" s="148" t="str">
        <f t="shared" ca="1" si="13"/>
        <v>M</v>
      </c>
      <c r="I22" s="148" t="str">
        <f t="shared" ca="1" si="13"/>
        <v>N</v>
      </c>
      <c r="J22" s="148" t="str">
        <f t="shared" ca="1" si="13"/>
        <v>N</v>
      </c>
      <c r="K22" s="148" t="str">
        <f t="shared" ca="1" si="13"/>
        <v>-</v>
      </c>
      <c r="L22" s="148" t="str">
        <f t="shared" ca="1" si="13"/>
        <v>-</v>
      </c>
      <c r="M22" s="148" t="str">
        <f t="shared" ca="1" si="13"/>
        <v>L</v>
      </c>
      <c r="N22" s="148" t="str">
        <f t="shared" ca="1" si="13"/>
        <v>M</v>
      </c>
      <c r="O22" s="148" t="str">
        <f t="shared" ca="1" si="13"/>
        <v>M</v>
      </c>
      <c r="P22" s="148" t="str">
        <f t="shared" ca="1" si="13"/>
        <v>M</v>
      </c>
      <c r="Q22" s="148" t="str">
        <f t="shared" ca="1" si="13"/>
        <v>M</v>
      </c>
      <c r="R22" s="148" t="str">
        <f t="shared" ca="1" si="13"/>
        <v>N</v>
      </c>
      <c r="S22" s="148" t="str">
        <f t="shared" ca="1" si="13"/>
        <v>N</v>
      </c>
      <c r="T22" s="148" t="str">
        <f t="shared" ca="1" si="13"/>
        <v>-</v>
      </c>
      <c r="U22" s="148" t="str">
        <f t="shared" ca="1" si="13"/>
        <v>-</v>
      </c>
      <c r="V22" s="148" t="str">
        <f t="shared" ca="1" si="13"/>
        <v>L</v>
      </c>
      <c r="W22" s="148" t="str">
        <f t="shared" ca="1" si="26"/>
        <v>M</v>
      </c>
      <c r="X22" s="148" t="str">
        <f t="shared" ca="1" si="26"/>
        <v>M</v>
      </c>
      <c r="Y22" s="148" t="str">
        <f t="shared" ca="1" si="26"/>
        <v>M</v>
      </c>
      <c r="Z22" s="148" t="str">
        <f t="shared" ca="1" si="26"/>
        <v>M</v>
      </c>
      <c r="AA22" s="148" t="str">
        <f t="shared" ca="1" si="26"/>
        <v>N</v>
      </c>
      <c r="AB22" s="148" t="str">
        <f t="shared" ca="1" si="26"/>
        <v>N</v>
      </c>
      <c r="AC22" s="148" t="str">
        <f t="shared" ca="1" si="26"/>
        <v>-</v>
      </c>
      <c r="AD22" s="148" t="str">
        <f t="shared" ca="1" si="26"/>
        <v>-</v>
      </c>
      <c r="AE22" s="148" t="str">
        <f t="shared" ca="1" si="26"/>
        <v>L</v>
      </c>
      <c r="AF22" s="148" t="str">
        <f t="shared" ca="1" si="26"/>
        <v>L</v>
      </c>
      <c r="AG22" s="148" t="str">
        <f t="shared" ca="1" si="26"/>
        <v>L</v>
      </c>
      <c r="AH22" s="148" t="str">
        <f t="shared" ca="1" si="26"/>
        <v>M</v>
      </c>
      <c r="AI22" s="148" t="str">
        <f t="shared" ca="1" si="26"/>
        <v>M</v>
      </c>
      <c r="AJ22" s="148" t="str">
        <f t="shared" ca="1" si="26"/>
        <v>M</v>
      </c>
      <c r="AK22" s="148" t="str">
        <f t="shared" ca="1" si="26"/>
        <v>M</v>
      </c>
      <c r="AL22" s="130"/>
      <c r="AM22" s="111">
        <f>VLOOKUP($E22,Plantilla!D:F,3,FALSE)</f>
        <v>1</v>
      </c>
      <c r="AN22" s="140">
        <f t="shared" ref="AN22:BC37" ca="1" si="27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14</v>
      </c>
      <c r="AO22" s="133">
        <f t="shared" ca="1" si="27"/>
        <v>0</v>
      </c>
      <c r="AP22" s="132">
        <f t="shared" ca="1" si="27"/>
        <v>6</v>
      </c>
      <c r="AQ22" s="133">
        <f t="shared" ca="1" si="27"/>
        <v>0</v>
      </c>
      <c r="AR22" s="132">
        <f t="shared" ca="1" si="27"/>
        <v>0</v>
      </c>
      <c r="AS22" s="133">
        <f t="shared" ca="1" si="27"/>
        <v>0</v>
      </c>
      <c r="AT22" s="132">
        <f t="shared" ca="1" si="27"/>
        <v>0</v>
      </c>
      <c r="AU22" s="133">
        <f t="shared" ca="1" si="27"/>
        <v>0</v>
      </c>
      <c r="AV22" s="132">
        <f t="shared" ca="1" si="27"/>
        <v>0</v>
      </c>
      <c r="AW22" s="133">
        <f t="shared" ca="1" si="27"/>
        <v>0</v>
      </c>
      <c r="AX22" s="132">
        <f t="shared" ca="1" si="27"/>
        <v>0</v>
      </c>
      <c r="AY22" s="133">
        <f t="shared" ca="1" si="27"/>
        <v>0</v>
      </c>
      <c r="AZ22" s="132">
        <f t="shared" ca="1" si="27"/>
        <v>0</v>
      </c>
      <c r="BA22" s="133">
        <f t="shared" ca="1" si="27"/>
        <v>0</v>
      </c>
      <c r="BB22" s="132">
        <f t="shared" ca="1" si="27"/>
        <v>0</v>
      </c>
      <c r="BC22" s="133">
        <f t="shared" ca="1" si="27"/>
        <v>0</v>
      </c>
      <c r="BD22" s="132">
        <f t="shared" ref="BD22:BJ67" ca="1" si="28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28"/>
        <v>0</v>
      </c>
      <c r="BF22" s="132">
        <f t="shared" ca="1" si="28"/>
        <v>0</v>
      </c>
      <c r="BG22" s="133">
        <f t="shared" ca="1" si="28"/>
        <v>0</v>
      </c>
      <c r="BH22" s="132">
        <f t="shared" ca="1" si="28"/>
        <v>0</v>
      </c>
      <c r="BI22" s="133">
        <f t="shared" ca="1" si="28"/>
        <v>0</v>
      </c>
      <c r="BJ22" s="132">
        <f t="shared" ca="1" si="28"/>
        <v>0</v>
      </c>
      <c r="BK22" s="110">
        <f t="shared" ca="1" si="15"/>
        <v>6</v>
      </c>
      <c r="BL22" s="110">
        <f t="shared" ca="1" si="16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17"/>
        <v>76.2</v>
      </c>
      <c r="BP22" s="195">
        <f t="shared" ca="1" si="18"/>
        <v>174.2</v>
      </c>
      <c r="BQ22" s="149">
        <f t="shared" ca="1" si="8"/>
        <v>90</v>
      </c>
      <c r="BR22" s="137">
        <f t="shared" ca="1" si="8"/>
        <v>0</v>
      </c>
      <c r="BS22" s="136">
        <f t="shared" ca="1" si="8"/>
        <v>31</v>
      </c>
      <c r="BT22" s="137">
        <f t="shared" ca="1" si="8"/>
        <v>0</v>
      </c>
      <c r="BU22" s="136">
        <f t="shared" ca="1" si="8"/>
        <v>0</v>
      </c>
      <c r="BV22" s="137">
        <f t="shared" ca="1" si="8"/>
        <v>0</v>
      </c>
      <c r="BW22" s="136">
        <f t="shared" ca="1" si="8"/>
        <v>0</v>
      </c>
      <c r="BX22" s="137">
        <f t="shared" ca="1" si="8"/>
        <v>0</v>
      </c>
      <c r="BY22" s="136">
        <f t="shared" ca="1" si="8"/>
        <v>0</v>
      </c>
      <c r="BZ22" s="137">
        <f t="shared" ca="1" si="8"/>
        <v>0</v>
      </c>
      <c r="CA22" s="136">
        <f t="shared" ca="1" si="8"/>
        <v>0</v>
      </c>
      <c r="CB22" s="137">
        <f t="shared" ca="1" si="8"/>
        <v>0</v>
      </c>
      <c r="CC22" s="136">
        <f t="shared" ca="1" si="8"/>
        <v>0</v>
      </c>
      <c r="CD22" s="137">
        <f t="shared" ca="1" si="8"/>
        <v>6</v>
      </c>
      <c r="CE22" s="136">
        <f t="shared" ca="1" si="8"/>
        <v>0</v>
      </c>
      <c r="CF22" s="137">
        <f t="shared" ref="CF22:CM53" ca="1" si="29">BC22+INDEX(INDIRECT(CF$1),MATCH($E22,INDIRECT($BQ$2)))</f>
        <v>0</v>
      </c>
      <c r="CG22" s="136">
        <f t="shared" ca="1" si="9"/>
        <v>2</v>
      </c>
      <c r="CH22" s="137">
        <f t="shared" ca="1" si="9"/>
        <v>0</v>
      </c>
      <c r="CI22" s="136">
        <f t="shared" ca="1" si="9"/>
        <v>0</v>
      </c>
      <c r="CJ22" s="137">
        <f t="shared" ca="1" si="9"/>
        <v>0</v>
      </c>
      <c r="CK22" s="136">
        <f t="shared" ca="1" si="9"/>
        <v>0</v>
      </c>
      <c r="CL22" s="137">
        <f t="shared" ca="1" si="9"/>
        <v>2</v>
      </c>
      <c r="CM22" s="136">
        <f t="shared" ca="1" si="9"/>
        <v>1</v>
      </c>
      <c r="CN22" s="110">
        <f t="shared" ca="1" si="19"/>
        <v>31</v>
      </c>
      <c r="CO22" s="110">
        <f t="shared" ca="1" si="10"/>
        <v>697.38</v>
      </c>
      <c r="CP22" s="110">
        <f t="shared" ca="1" si="10"/>
        <v>310</v>
      </c>
      <c r="CQ22" s="198">
        <f t="shared" ca="1" si="10"/>
        <v>393.7</v>
      </c>
      <c r="CR22" s="199">
        <f t="shared" ca="1" si="10"/>
        <v>1091.08</v>
      </c>
      <c r="CS22" s="215">
        <f t="shared" ca="1" si="25"/>
        <v>31</v>
      </c>
      <c r="CT22" s="216">
        <f t="shared" ca="1" si="20"/>
        <v>0</v>
      </c>
      <c r="CU22" s="217">
        <f ca="1">INDEX(INDIRECT(CU$1),MATCH($E22,INDIRECT($BQ$2))) + (CS22*30)/[1]PATRÓN!$N$4 - CT22</f>
        <v>17.424657534246574</v>
      </c>
      <c r="CV22" s="217">
        <f ca="1">(CS22*6)/PATRÓN!$N$4</f>
        <v>0.50958904109589043</v>
      </c>
      <c r="CW22" s="216">
        <f t="shared" ca="1" si="21"/>
        <v>0</v>
      </c>
      <c r="CX22" s="219">
        <f t="shared" ca="1" si="22"/>
        <v>0</v>
      </c>
      <c r="CY22" s="230">
        <f t="shared" ca="1" si="23"/>
        <v>0</v>
      </c>
      <c r="CZ22" s="227">
        <f ca="1">(PATRÓN!$A$5*(CS22-CT22))/(PATRÓN!$N$4-30)*AM22</f>
        <v>151.99253731343285</v>
      </c>
      <c r="DA22" s="211">
        <f t="shared" ca="1" si="11"/>
        <v>22.207462686567141</v>
      </c>
      <c r="DB22" s="211">
        <f t="shared" ca="1" si="24"/>
        <v>1039.4328358208954</v>
      </c>
      <c r="DC22" s="212">
        <f t="shared" ca="1" si="12"/>
        <v>51.647164179104493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Plantilla!E23</f>
        <v>Sonia Enriquez Vázquéz</v>
      </c>
      <c r="G23" s="148" t="str">
        <f t="shared" ca="1" si="13"/>
        <v>M</v>
      </c>
      <c r="H23" s="148" t="str">
        <f t="shared" ca="1" si="13"/>
        <v>M</v>
      </c>
      <c r="I23" s="148" t="str">
        <f t="shared" ca="1" si="13"/>
        <v>M</v>
      </c>
      <c r="J23" s="148" t="str">
        <f t="shared" ca="1" si="13"/>
        <v>M</v>
      </c>
      <c r="K23" s="148" t="str">
        <f t="shared" ca="1" si="13"/>
        <v>N</v>
      </c>
      <c r="L23" s="148" t="str">
        <f t="shared" ca="1" si="13"/>
        <v>N</v>
      </c>
      <c r="M23" s="148" t="str">
        <f t="shared" ca="1" si="13"/>
        <v>-</v>
      </c>
      <c r="N23" s="148" t="str">
        <f t="shared" ca="1" si="13"/>
        <v>-</v>
      </c>
      <c r="O23" s="148" t="str">
        <f t="shared" ca="1" si="13"/>
        <v>L</v>
      </c>
      <c r="P23" s="148" t="str">
        <f t="shared" ca="1" si="13"/>
        <v>M</v>
      </c>
      <c r="Q23" s="148" t="str">
        <f t="shared" ca="1" si="13"/>
        <v>M</v>
      </c>
      <c r="R23" s="148" t="str">
        <f t="shared" ca="1" si="13"/>
        <v>M</v>
      </c>
      <c r="S23" s="148" t="str">
        <f t="shared" ca="1" si="13"/>
        <v>M</v>
      </c>
      <c r="T23" s="148" t="str">
        <f t="shared" ca="1" si="13"/>
        <v>N</v>
      </c>
      <c r="U23" s="148" t="str">
        <f t="shared" ca="1" si="13"/>
        <v>N</v>
      </c>
      <c r="V23" s="148" t="str">
        <f t="shared" ca="1" si="13"/>
        <v>-</v>
      </c>
      <c r="W23" s="148" t="str">
        <f t="shared" ca="1" si="26"/>
        <v>-</v>
      </c>
      <c r="X23" s="148" t="str">
        <f t="shared" ca="1" si="26"/>
        <v>L</v>
      </c>
      <c r="Y23" s="148" t="str">
        <f t="shared" ca="1" si="26"/>
        <v>L</v>
      </c>
      <c r="Z23" s="148" t="str">
        <f t="shared" ca="1" si="26"/>
        <v>L</v>
      </c>
      <c r="AA23" s="148" t="str">
        <f t="shared" ca="1" si="26"/>
        <v>M</v>
      </c>
      <c r="AB23" s="148" t="str">
        <f t="shared" ca="1" si="26"/>
        <v>M</v>
      </c>
      <c r="AC23" s="148" t="str">
        <f t="shared" ca="1" si="26"/>
        <v>M</v>
      </c>
      <c r="AD23" s="148" t="str">
        <f t="shared" ca="1" si="26"/>
        <v>M</v>
      </c>
      <c r="AE23" s="148" t="str">
        <f t="shared" ca="1" si="26"/>
        <v>L</v>
      </c>
      <c r="AF23" s="148" t="str">
        <f t="shared" ca="1" si="26"/>
        <v>M</v>
      </c>
      <c r="AG23" s="148" t="str">
        <f t="shared" ca="1" si="26"/>
        <v>M</v>
      </c>
      <c r="AH23" s="148" t="str">
        <f t="shared" ca="1" si="26"/>
        <v>M</v>
      </c>
      <c r="AI23" s="148" t="str">
        <f t="shared" ca="1" si="26"/>
        <v>M</v>
      </c>
      <c r="AJ23" s="148" t="str">
        <f t="shared" ca="1" si="26"/>
        <v>N</v>
      </c>
      <c r="AK23" s="148" t="str">
        <f t="shared" ca="1" si="26"/>
        <v>-</v>
      </c>
      <c r="AL23" s="130"/>
      <c r="AM23" s="111">
        <f>VLOOKUP($E23,Plantilla!D:F,3,FALSE)</f>
        <v>1</v>
      </c>
      <c r="AN23" s="140">
        <f t="shared" ca="1" si="27"/>
        <v>16</v>
      </c>
      <c r="AO23" s="133">
        <f t="shared" ca="1" si="27"/>
        <v>0</v>
      </c>
      <c r="AP23" s="132">
        <f t="shared" ca="1" si="27"/>
        <v>5</v>
      </c>
      <c r="AQ23" s="133">
        <f t="shared" ca="1" si="27"/>
        <v>0</v>
      </c>
      <c r="AR23" s="132">
        <f t="shared" ca="1" si="27"/>
        <v>0</v>
      </c>
      <c r="AS23" s="133">
        <f t="shared" ca="1" si="27"/>
        <v>0</v>
      </c>
      <c r="AT23" s="132">
        <f t="shared" ca="1" si="27"/>
        <v>0</v>
      </c>
      <c r="AU23" s="133">
        <f t="shared" ca="1" si="27"/>
        <v>0</v>
      </c>
      <c r="AV23" s="132">
        <f t="shared" ca="1" si="27"/>
        <v>0</v>
      </c>
      <c r="AW23" s="133">
        <f t="shared" ca="1" si="27"/>
        <v>0</v>
      </c>
      <c r="AX23" s="132">
        <f t="shared" ca="1" si="27"/>
        <v>0</v>
      </c>
      <c r="AY23" s="133">
        <f t="shared" ca="1" si="27"/>
        <v>0</v>
      </c>
      <c r="AZ23" s="132">
        <f t="shared" ca="1" si="27"/>
        <v>0</v>
      </c>
      <c r="BA23" s="133">
        <f t="shared" ca="1" si="27"/>
        <v>0</v>
      </c>
      <c r="BB23" s="132">
        <f t="shared" ca="1" si="27"/>
        <v>0</v>
      </c>
      <c r="BC23" s="133">
        <f t="shared" ca="1" si="27"/>
        <v>0</v>
      </c>
      <c r="BD23" s="132">
        <f t="shared" ca="1" si="28"/>
        <v>0</v>
      </c>
      <c r="BE23" s="133">
        <f t="shared" ca="1" si="28"/>
        <v>0</v>
      </c>
      <c r="BF23" s="132">
        <f t="shared" ca="1" si="28"/>
        <v>0</v>
      </c>
      <c r="BG23" s="133">
        <f t="shared" ca="1" si="28"/>
        <v>0</v>
      </c>
      <c r="BH23" s="132">
        <f t="shared" ca="1" si="28"/>
        <v>0</v>
      </c>
      <c r="BI23" s="133">
        <f t="shared" ca="1" si="28"/>
        <v>0</v>
      </c>
      <c r="BJ23" s="132">
        <f t="shared" ca="1" si="28"/>
        <v>0</v>
      </c>
      <c r="BK23" s="110">
        <f t="shared" ca="1" si="15"/>
        <v>5</v>
      </c>
      <c r="BL23" s="110">
        <f t="shared" ca="1" si="16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112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17"/>
        <v>63.5</v>
      </c>
      <c r="BP23" s="195">
        <f t="shared" ca="1" si="18"/>
        <v>175.5</v>
      </c>
      <c r="BQ23" s="149">
        <f t="shared" ref="BQ23:CE39" ca="1" si="30">AN23+INDEX(INDIRECT(BQ$1),MATCH($E23,INDIRECT($BQ$2)))</f>
        <v>84</v>
      </c>
      <c r="BR23" s="137">
        <f t="shared" ca="1" si="30"/>
        <v>0</v>
      </c>
      <c r="BS23" s="136">
        <f t="shared" ca="1" si="30"/>
        <v>32</v>
      </c>
      <c r="BT23" s="137">
        <f t="shared" ca="1" si="30"/>
        <v>0</v>
      </c>
      <c r="BU23" s="136">
        <f t="shared" ca="1" si="30"/>
        <v>0</v>
      </c>
      <c r="BV23" s="137">
        <f t="shared" ca="1" si="30"/>
        <v>0</v>
      </c>
      <c r="BW23" s="136">
        <f t="shared" ca="1" si="30"/>
        <v>0</v>
      </c>
      <c r="BX23" s="137">
        <f t="shared" ca="1" si="30"/>
        <v>0</v>
      </c>
      <c r="BY23" s="136">
        <f t="shared" ca="1" si="30"/>
        <v>0</v>
      </c>
      <c r="BZ23" s="137">
        <f t="shared" ca="1" si="30"/>
        <v>0</v>
      </c>
      <c r="CA23" s="136">
        <f t="shared" ca="1" si="30"/>
        <v>0</v>
      </c>
      <c r="CB23" s="137">
        <f t="shared" ca="1" si="30"/>
        <v>0</v>
      </c>
      <c r="CC23" s="136">
        <f t="shared" ca="1" si="30"/>
        <v>0</v>
      </c>
      <c r="CD23" s="137">
        <f t="shared" ca="1" si="30"/>
        <v>13</v>
      </c>
      <c r="CE23" s="136">
        <f t="shared" ca="1" si="30"/>
        <v>0</v>
      </c>
      <c r="CF23" s="137">
        <f t="shared" ca="1" si="29"/>
        <v>0</v>
      </c>
      <c r="CG23" s="136">
        <f t="shared" ca="1" si="9"/>
        <v>3</v>
      </c>
      <c r="CH23" s="137">
        <f t="shared" ca="1" si="9"/>
        <v>0</v>
      </c>
      <c r="CI23" s="136">
        <f t="shared" ca="1" si="9"/>
        <v>0</v>
      </c>
      <c r="CJ23" s="137">
        <f t="shared" ca="1" si="9"/>
        <v>0</v>
      </c>
      <c r="CK23" s="136">
        <f t="shared" ca="1" si="9"/>
        <v>0</v>
      </c>
      <c r="CL23" s="137">
        <f t="shared" ca="1" si="9"/>
        <v>0</v>
      </c>
      <c r="CM23" s="136">
        <f t="shared" ca="1" si="9"/>
        <v>0</v>
      </c>
      <c r="CN23" s="110">
        <f t="shared" ca="1" si="19"/>
        <v>32</v>
      </c>
      <c r="CO23" s="110">
        <f t="shared" ca="1" si="10"/>
        <v>675.24</v>
      </c>
      <c r="CP23" s="110">
        <f t="shared" ca="1" si="10"/>
        <v>320</v>
      </c>
      <c r="CQ23" s="198">
        <f t="shared" ca="1" si="10"/>
        <v>406.40000000000003</v>
      </c>
      <c r="CR23" s="199">
        <f t="shared" ca="1" si="10"/>
        <v>1081.6399999999999</v>
      </c>
      <c r="CS23" s="215">
        <f t="shared" ca="1" si="25"/>
        <v>31</v>
      </c>
      <c r="CT23" s="216">
        <f t="shared" ca="1" si="20"/>
        <v>0</v>
      </c>
      <c r="CU23" s="217">
        <f ca="1">INDEX(INDIRECT(CU$1),MATCH($E23,INDIRECT($BQ$2))) + (CS23*30)/[1]PATRÓN!$N$4 - CT23</f>
        <v>17.424657534246574</v>
      </c>
      <c r="CV23" s="217">
        <f ca="1">(CS23*6)/PATRÓN!$N$4</f>
        <v>0.50958904109589043</v>
      </c>
      <c r="CW23" s="216">
        <f t="shared" ca="1" si="21"/>
        <v>0</v>
      </c>
      <c r="CX23" s="219">
        <f t="shared" ca="1" si="22"/>
        <v>0</v>
      </c>
      <c r="CY23" s="230">
        <f t="shared" ca="1" si="23"/>
        <v>0</v>
      </c>
      <c r="CZ23" s="227">
        <f ca="1">(PATRÓN!$A$5*(CS23-CT23))/(PATRÓN!$N$4-30)*AM23</f>
        <v>151.99253731343285</v>
      </c>
      <c r="DA23" s="211">
        <f t="shared" ca="1" si="11"/>
        <v>23.507462686567152</v>
      </c>
      <c r="DB23" s="211">
        <f t="shared" ca="1" si="24"/>
        <v>1039.4328358208954</v>
      </c>
      <c r="DC23" s="212">
        <f t="shared" ca="1" si="12"/>
        <v>42.207164179104439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Plantilla!E24</f>
        <v>Belén Fernández López-Infante</v>
      </c>
      <c r="G24" s="148" t="str">
        <f t="shared" ca="1" si="13"/>
        <v>-</v>
      </c>
      <c r="H24" s="148" t="str">
        <f t="shared" ca="1" si="13"/>
        <v>L</v>
      </c>
      <c r="I24" s="148" t="str">
        <f t="shared" ca="1" si="13"/>
        <v>M</v>
      </c>
      <c r="J24" s="148" t="str">
        <f t="shared" ca="1" si="13"/>
        <v>M</v>
      </c>
      <c r="K24" s="148" t="str">
        <f t="shared" ca="1" si="13"/>
        <v>M</v>
      </c>
      <c r="L24" s="148" t="str">
        <f t="shared" ca="1" si="13"/>
        <v>M</v>
      </c>
      <c r="M24" s="148" t="str">
        <f t="shared" ca="1" si="13"/>
        <v>N</v>
      </c>
      <c r="N24" s="148" t="str">
        <f t="shared" ca="1" si="13"/>
        <v>N</v>
      </c>
      <c r="O24" s="148" t="str">
        <f t="shared" ca="1" si="13"/>
        <v>-</v>
      </c>
      <c r="P24" s="148" t="str">
        <f t="shared" ca="1" si="13"/>
        <v>-</v>
      </c>
      <c r="Q24" s="148" t="str">
        <f t="shared" ca="1" si="13"/>
        <v>L</v>
      </c>
      <c r="R24" s="148" t="str">
        <f t="shared" ca="1" si="13"/>
        <v>L</v>
      </c>
      <c r="S24" s="148" t="str">
        <f t="shared" ca="1" si="13"/>
        <v>L</v>
      </c>
      <c r="T24" s="148" t="str">
        <f t="shared" ca="1" si="13"/>
        <v>M</v>
      </c>
      <c r="U24" s="148" t="str">
        <f t="shared" ca="1" si="13"/>
        <v>M</v>
      </c>
      <c r="V24" s="148" t="str">
        <f t="shared" ca="1" si="13"/>
        <v>M</v>
      </c>
      <c r="W24" s="148" t="str">
        <f t="shared" ca="1" si="26"/>
        <v>M</v>
      </c>
      <c r="X24" s="148" t="str">
        <f t="shared" ca="1" si="26"/>
        <v>L</v>
      </c>
      <c r="Y24" s="148" t="str">
        <f t="shared" ca="1" si="26"/>
        <v>M</v>
      </c>
      <c r="Z24" s="148" t="str">
        <f t="shared" ca="1" si="26"/>
        <v>M</v>
      </c>
      <c r="AA24" s="148" t="str">
        <f t="shared" ca="1" si="26"/>
        <v>M</v>
      </c>
      <c r="AB24" s="148" t="str">
        <f t="shared" ca="1" si="26"/>
        <v>M</v>
      </c>
      <c r="AC24" s="148" t="str">
        <f t="shared" ca="1" si="26"/>
        <v>N</v>
      </c>
      <c r="AD24" s="148" t="str">
        <f t="shared" ca="1" si="26"/>
        <v>-</v>
      </c>
      <c r="AE24" s="148" t="str">
        <f t="shared" ca="1" si="26"/>
        <v>L</v>
      </c>
      <c r="AF24" s="148" t="str">
        <f t="shared" ca="1" si="26"/>
        <v>L</v>
      </c>
      <c r="AG24" s="148" t="str">
        <f t="shared" ca="1" si="26"/>
        <v>L</v>
      </c>
      <c r="AH24" s="148" t="str">
        <f t="shared" ca="1" si="26"/>
        <v>M</v>
      </c>
      <c r="AI24" s="148" t="str">
        <f t="shared" ca="1" si="26"/>
        <v>M</v>
      </c>
      <c r="AJ24" s="148" t="str">
        <f t="shared" ca="1" si="26"/>
        <v>M</v>
      </c>
      <c r="AK24" s="148" t="str">
        <f t="shared" ca="1" si="26"/>
        <v>L</v>
      </c>
      <c r="AL24" s="130"/>
      <c r="AM24" s="111">
        <f>VLOOKUP($E24,Plantilla!D:F,3,FALSE)</f>
        <v>1</v>
      </c>
      <c r="AN24" s="140">
        <f t="shared" ca="1" si="27"/>
        <v>15</v>
      </c>
      <c r="AO24" s="133">
        <f t="shared" ca="1" si="27"/>
        <v>0</v>
      </c>
      <c r="AP24" s="132">
        <f t="shared" ca="1" si="27"/>
        <v>3</v>
      </c>
      <c r="AQ24" s="133">
        <f t="shared" ca="1" si="27"/>
        <v>0</v>
      </c>
      <c r="AR24" s="132">
        <f t="shared" ca="1" si="27"/>
        <v>0</v>
      </c>
      <c r="AS24" s="133">
        <f t="shared" ca="1" si="27"/>
        <v>0</v>
      </c>
      <c r="AT24" s="132">
        <f t="shared" ca="1" si="27"/>
        <v>0</v>
      </c>
      <c r="AU24" s="133">
        <f t="shared" ca="1" si="27"/>
        <v>0</v>
      </c>
      <c r="AV24" s="132">
        <f t="shared" ca="1" si="27"/>
        <v>0</v>
      </c>
      <c r="AW24" s="133">
        <f t="shared" ca="1" si="27"/>
        <v>0</v>
      </c>
      <c r="AX24" s="132">
        <f t="shared" ca="1" si="27"/>
        <v>0</v>
      </c>
      <c r="AY24" s="133">
        <f t="shared" ca="1" si="27"/>
        <v>0</v>
      </c>
      <c r="AZ24" s="132">
        <f t="shared" ca="1" si="27"/>
        <v>0</v>
      </c>
      <c r="BA24" s="133">
        <f t="shared" ca="1" si="27"/>
        <v>0</v>
      </c>
      <c r="BB24" s="132">
        <f t="shared" ca="1" si="27"/>
        <v>0</v>
      </c>
      <c r="BC24" s="133">
        <f t="shared" ca="1" si="27"/>
        <v>0</v>
      </c>
      <c r="BD24" s="132">
        <f t="shared" ca="1" si="28"/>
        <v>0</v>
      </c>
      <c r="BE24" s="133">
        <f t="shared" ca="1" si="28"/>
        <v>0</v>
      </c>
      <c r="BF24" s="132">
        <f t="shared" ca="1" si="28"/>
        <v>0</v>
      </c>
      <c r="BG24" s="133">
        <f t="shared" ca="1" si="28"/>
        <v>0</v>
      </c>
      <c r="BH24" s="132">
        <f t="shared" ca="1" si="28"/>
        <v>0</v>
      </c>
      <c r="BI24" s="133">
        <f t="shared" ca="1" si="28"/>
        <v>0</v>
      </c>
      <c r="BJ24" s="132">
        <f t="shared" ca="1" si="28"/>
        <v>0</v>
      </c>
      <c r="BK24" s="110">
        <f t="shared" ca="1" si="15"/>
        <v>3</v>
      </c>
      <c r="BL24" s="110">
        <f t="shared" ca="1" si="16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105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30</v>
      </c>
      <c r="BO24" s="194">
        <f t="shared" ca="1" si="17"/>
        <v>38.1</v>
      </c>
      <c r="BP24" s="195">
        <f t="shared" ca="1" si="18"/>
        <v>143.1</v>
      </c>
      <c r="BQ24" s="149">
        <f t="shared" ca="1" si="30"/>
        <v>72</v>
      </c>
      <c r="BR24" s="137">
        <f t="shared" ca="1" si="30"/>
        <v>3</v>
      </c>
      <c r="BS24" s="136">
        <f t="shared" ca="1" si="30"/>
        <v>24</v>
      </c>
      <c r="BT24" s="137">
        <f t="shared" ca="1" si="30"/>
        <v>0</v>
      </c>
      <c r="BU24" s="136">
        <f t="shared" ca="1" si="30"/>
        <v>0</v>
      </c>
      <c r="BV24" s="137">
        <f t="shared" ca="1" si="30"/>
        <v>0</v>
      </c>
      <c r="BW24" s="136">
        <f t="shared" ca="1" si="30"/>
        <v>0</v>
      </c>
      <c r="BX24" s="137">
        <f t="shared" ca="1" si="30"/>
        <v>0</v>
      </c>
      <c r="BY24" s="136">
        <f t="shared" ca="1" si="30"/>
        <v>0</v>
      </c>
      <c r="BZ24" s="137">
        <f t="shared" ca="1" si="30"/>
        <v>0</v>
      </c>
      <c r="CA24" s="136">
        <f t="shared" ca="1" si="30"/>
        <v>0</v>
      </c>
      <c r="CB24" s="137">
        <f t="shared" ca="1" si="30"/>
        <v>0</v>
      </c>
      <c r="CC24" s="136">
        <f t="shared" ca="1" si="30"/>
        <v>0</v>
      </c>
      <c r="CD24" s="137">
        <f t="shared" ca="1" si="30"/>
        <v>23</v>
      </c>
      <c r="CE24" s="136">
        <f t="shared" ca="1" si="30"/>
        <v>0</v>
      </c>
      <c r="CF24" s="137">
        <f t="shared" ca="1" si="29"/>
        <v>0</v>
      </c>
      <c r="CG24" s="136">
        <f t="shared" ca="1" si="9"/>
        <v>11</v>
      </c>
      <c r="CH24" s="137">
        <f t="shared" ca="1" si="9"/>
        <v>0</v>
      </c>
      <c r="CI24" s="136">
        <f t="shared" ca="1" si="9"/>
        <v>0</v>
      </c>
      <c r="CJ24" s="137">
        <f t="shared" ca="1" si="9"/>
        <v>0</v>
      </c>
      <c r="CK24" s="136">
        <f t="shared" ca="1" si="9"/>
        <v>0</v>
      </c>
      <c r="CL24" s="137">
        <f t="shared" ca="1" si="9"/>
        <v>0</v>
      </c>
      <c r="CM24" s="136">
        <f t="shared" ca="1" si="9"/>
        <v>0</v>
      </c>
      <c r="CN24" s="110">
        <f t="shared" ca="1" si="19"/>
        <v>24</v>
      </c>
      <c r="CO24" s="110">
        <f t="shared" ca="1" si="10"/>
        <v>722.04</v>
      </c>
      <c r="CP24" s="110">
        <f t="shared" ca="1" si="10"/>
        <v>240</v>
      </c>
      <c r="CQ24" s="198">
        <f t="shared" ca="1" si="10"/>
        <v>304.8</v>
      </c>
      <c r="CR24" s="199">
        <f t="shared" ca="1" si="10"/>
        <v>1075.8399999999999</v>
      </c>
      <c r="CS24" s="215">
        <f t="shared" ca="1" si="25"/>
        <v>31</v>
      </c>
      <c r="CT24" s="216">
        <f t="shared" ca="1" si="20"/>
        <v>0</v>
      </c>
      <c r="CU24" s="217">
        <f ca="1">INDEX(INDIRECT(CU$1),MATCH($E24,INDIRECT($BQ$2))) + (CS24*30)/[1]PATRÓN!$N$4 - CT24</f>
        <v>17.424657534246574</v>
      </c>
      <c r="CV24" s="217">
        <f ca="1">(CS24*6)/PATRÓN!$N$4</f>
        <v>0.50958904109589043</v>
      </c>
      <c r="CW24" s="216">
        <f t="shared" ca="1" si="21"/>
        <v>0</v>
      </c>
      <c r="CX24" s="219">
        <f t="shared" ca="1" si="22"/>
        <v>0</v>
      </c>
      <c r="CY24" s="230">
        <f t="shared" ca="1" si="23"/>
        <v>0</v>
      </c>
      <c r="CZ24" s="227">
        <f ca="1">(PATRÓN!$A$5*(CS24-CT24))/(PATRÓN!$N$4-30)*AM24</f>
        <v>151.99253731343285</v>
      </c>
      <c r="DA24" s="211">
        <f t="shared" ca="1" si="11"/>
        <v>-8.8925373134328538</v>
      </c>
      <c r="DB24" s="211">
        <f t="shared" ca="1" si="24"/>
        <v>1039.4328358208954</v>
      </c>
      <c r="DC24" s="212">
        <f t="shared" ca="1" si="12"/>
        <v>36.407164179104484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Plantilla!E25</f>
        <v>Marisa Gálvez Benites</v>
      </c>
      <c r="G25" s="148" t="str">
        <f t="shared" ca="1" si="13"/>
        <v>N</v>
      </c>
      <c r="H25" s="148" t="str">
        <f t="shared" ca="1" si="13"/>
        <v>-</v>
      </c>
      <c r="I25" s="148" t="str">
        <f t="shared" ca="1" si="13"/>
        <v>-</v>
      </c>
      <c r="J25" s="148" t="str">
        <f t="shared" ca="1" si="13"/>
        <v>L</v>
      </c>
      <c r="K25" s="148" t="str">
        <f t="shared" ca="1" si="13"/>
        <v>L</v>
      </c>
      <c r="L25" s="148" t="str">
        <f t="shared" ca="1" si="13"/>
        <v>L</v>
      </c>
      <c r="M25" s="148" t="str">
        <f t="shared" ca="1" si="13"/>
        <v>M</v>
      </c>
      <c r="N25" s="148" t="str">
        <f t="shared" ca="1" si="13"/>
        <v>M</v>
      </c>
      <c r="O25" s="148" t="str">
        <f t="shared" ca="1" si="13"/>
        <v>M</v>
      </c>
      <c r="P25" s="148" t="str">
        <f t="shared" ca="1" si="13"/>
        <v>M</v>
      </c>
      <c r="Q25" s="148" t="str">
        <f t="shared" ca="1" si="13"/>
        <v>L</v>
      </c>
      <c r="R25" s="148" t="str">
        <f t="shared" ca="1" si="13"/>
        <v>M</v>
      </c>
      <c r="S25" s="148" t="str">
        <f t="shared" ca="1" si="13"/>
        <v>M</v>
      </c>
      <c r="T25" s="148" t="str">
        <f t="shared" ca="1" si="13"/>
        <v>M</v>
      </c>
      <c r="U25" s="148" t="str">
        <f t="shared" ca="1" si="13"/>
        <v>M</v>
      </c>
      <c r="V25" s="148" t="str">
        <f t="shared" ca="1" si="13"/>
        <v>N</v>
      </c>
      <c r="W25" s="148" t="str">
        <f t="shared" ca="1" si="26"/>
        <v>-</v>
      </c>
      <c r="X25" s="148" t="str">
        <f t="shared" ca="1" si="26"/>
        <v>L</v>
      </c>
      <c r="Y25" s="148" t="str">
        <f t="shared" ca="1" si="26"/>
        <v>L</v>
      </c>
      <c r="Z25" s="148" t="str">
        <f t="shared" ca="1" si="26"/>
        <v>L</v>
      </c>
      <c r="AA25" s="148" t="str">
        <f t="shared" ca="1" si="26"/>
        <v>M</v>
      </c>
      <c r="AB25" s="148" t="str">
        <f t="shared" ca="1" si="26"/>
        <v>M</v>
      </c>
      <c r="AC25" s="148" t="str">
        <f t="shared" ca="1" si="26"/>
        <v>M</v>
      </c>
      <c r="AD25" s="148" t="str">
        <f t="shared" ca="1" si="26"/>
        <v>L</v>
      </c>
      <c r="AE25" s="148" t="str">
        <f t="shared" ca="1" si="26"/>
        <v>M</v>
      </c>
      <c r="AF25" s="148" t="str">
        <f t="shared" ca="1" si="26"/>
        <v>M</v>
      </c>
      <c r="AG25" s="148" t="str">
        <f t="shared" ca="1" si="26"/>
        <v>M</v>
      </c>
      <c r="AH25" s="148" t="str">
        <f t="shared" ca="1" si="26"/>
        <v>L</v>
      </c>
      <c r="AI25" s="148" t="str">
        <f t="shared" ca="1" si="26"/>
        <v>L</v>
      </c>
      <c r="AJ25" s="148" t="str">
        <f t="shared" ca="1" si="26"/>
        <v>M</v>
      </c>
      <c r="AK25" s="148" t="str">
        <f t="shared" ca="1" si="26"/>
        <v>M</v>
      </c>
      <c r="AL25" s="130"/>
      <c r="AM25" s="111">
        <f>VLOOKUP($E25,Plantilla!D:F,3,FALSE)</f>
        <v>1</v>
      </c>
      <c r="AN25" s="140">
        <f t="shared" ca="1" si="27"/>
        <v>16</v>
      </c>
      <c r="AO25" s="133">
        <f t="shared" ca="1" si="27"/>
        <v>0</v>
      </c>
      <c r="AP25" s="132">
        <f t="shared" ca="1" si="27"/>
        <v>2</v>
      </c>
      <c r="AQ25" s="133">
        <f t="shared" ca="1" si="27"/>
        <v>0</v>
      </c>
      <c r="AR25" s="132">
        <f t="shared" ca="1" si="27"/>
        <v>0</v>
      </c>
      <c r="AS25" s="133">
        <f t="shared" ca="1" si="27"/>
        <v>0</v>
      </c>
      <c r="AT25" s="132">
        <f t="shared" ca="1" si="27"/>
        <v>0</v>
      </c>
      <c r="AU25" s="133">
        <f t="shared" ca="1" si="27"/>
        <v>0</v>
      </c>
      <c r="AV25" s="132">
        <f t="shared" ca="1" si="27"/>
        <v>0</v>
      </c>
      <c r="AW25" s="133">
        <f t="shared" ca="1" si="27"/>
        <v>0</v>
      </c>
      <c r="AX25" s="132">
        <f t="shared" ca="1" si="27"/>
        <v>0</v>
      </c>
      <c r="AY25" s="133">
        <f t="shared" ca="1" si="27"/>
        <v>0</v>
      </c>
      <c r="AZ25" s="132">
        <f t="shared" ca="1" si="27"/>
        <v>0</v>
      </c>
      <c r="BA25" s="133">
        <f t="shared" ca="1" si="27"/>
        <v>0</v>
      </c>
      <c r="BB25" s="132">
        <f t="shared" ca="1" si="27"/>
        <v>0</v>
      </c>
      <c r="BC25" s="133">
        <f t="shared" ca="1" si="27"/>
        <v>0</v>
      </c>
      <c r="BD25" s="132">
        <f t="shared" ca="1" si="28"/>
        <v>0</v>
      </c>
      <c r="BE25" s="133">
        <f t="shared" ca="1" si="28"/>
        <v>0</v>
      </c>
      <c r="BF25" s="132">
        <f t="shared" ca="1" si="28"/>
        <v>0</v>
      </c>
      <c r="BG25" s="133">
        <f t="shared" ca="1" si="28"/>
        <v>0</v>
      </c>
      <c r="BH25" s="132">
        <f t="shared" ca="1" si="28"/>
        <v>0</v>
      </c>
      <c r="BI25" s="133">
        <f t="shared" ca="1" si="28"/>
        <v>0</v>
      </c>
      <c r="BJ25" s="132">
        <f t="shared" ca="1" si="28"/>
        <v>0</v>
      </c>
      <c r="BK25" s="110">
        <f t="shared" ca="1" si="15"/>
        <v>2</v>
      </c>
      <c r="BL25" s="110">
        <f t="shared" ca="1" si="16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112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20</v>
      </c>
      <c r="BO25" s="194">
        <f t="shared" ca="1" si="17"/>
        <v>25.4</v>
      </c>
      <c r="BP25" s="195">
        <f t="shared" ca="1" si="18"/>
        <v>137.4</v>
      </c>
      <c r="BQ25" s="149">
        <f t="shared" ca="1" si="30"/>
        <v>87</v>
      </c>
      <c r="BR25" s="137">
        <f t="shared" ca="1" si="30"/>
        <v>0</v>
      </c>
      <c r="BS25" s="136">
        <f t="shared" ca="1" si="30"/>
        <v>29</v>
      </c>
      <c r="BT25" s="137">
        <f t="shared" ca="1" si="30"/>
        <v>0</v>
      </c>
      <c r="BU25" s="136">
        <f t="shared" ca="1" si="30"/>
        <v>0</v>
      </c>
      <c r="BV25" s="137">
        <f t="shared" ca="1" si="30"/>
        <v>0</v>
      </c>
      <c r="BW25" s="136">
        <f t="shared" ca="1" si="30"/>
        <v>0</v>
      </c>
      <c r="BX25" s="137">
        <f t="shared" ca="1" si="30"/>
        <v>0</v>
      </c>
      <c r="BY25" s="136">
        <f t="shared" ca="1" si="30"/>
        <v>0</v>
      </c>
      <c r="BZ25" s="137">
        <f t="shared" ca="1" si="30"/>
        <v>0</v>
      </c>
      <c r="CA25" s="136">
        <f t="shared" ca="1" si="30"/>
        <v>0</v>
      </c>
      <c r="CB25" s="137">
        <f t="shared" ca="1" si="30"/>
        <v>0</v>
      </c>
      <c r="CC25" s="136">
        <f t="shared" ca="1" si="30"/>
        <v>0</v>
      </c>
      <c r="CD25" s="137">
        <f t="shared" ca="1" si="30"/>
        <v>10</v>
      </c>
      <c r="CE25" s="136">
        <f t="shared" ca="1" si="30"/>
        <v>0</v>
      </c>
      <c r="CF25" s="137">
        <f t="shared" ca="1" si="29"/>
        <v>0</v>
      </c>
      <c r="CG25" s="136">
        <f t="shared" ca="1" si="9"/>
        <v>1</v>
      </c>
      <c r="CH25" s="137">
        <f t="shared" ca="1" si="9"/>
        <v>0</v>
      </c>
      <c r="CI25" s="136">
        <f t="shared" ca="1" si="9"/>
        <v>0</v>
      </c>
      <c r="CJ25" s="137">
        <f t="shared" ca="1" si="9"/>
        <v>0</v>
      </c>
      <c r="CK25" s="136">
        <f t="shared" ca="1" si="9"/>
        <v>0</v>
      </c>
      <c r="CL25" s="137">
        <f t="shared" ca="1" si="9"/>
        <v>0</v>
      </c>
      <c r="CM25" s="136">
        <f t="shared" ca="1" si="9"/>
        <v>0</v>
      </c>
      <c r="CN25" s="110">
        <f t="shared" ca="1" si="19"/>
        <v>29</v>
      </c>
      <c r="CO25" s="110">
        <f t="shared" ca="1" si="10"/>
        <v>666.3</v>
      </c>
      <c r="CP25" s="110">
        <f t="shared" ca="1" si="10"/>
        <v>290</v>
      </c>
      <c r="CQ25" s="198">
        <f t="shared" ca="1" si="10"/>
        <v>368.29999999999995</v>
      </c>
      <c r="CR25" s="199">
        <f t="shared" ca="1" si="10"/>
        <v>1034.6000000000001</v>
      </c>
      <c r="CS25" s="215">
        <f t="shared" ca="1" si="25"/>
        <v>31</v>
      </c>
      <c r="CT25" s="216">
        <f t="shared" ca="1" si="20"/>
        <v>0</v>
      </c>
      <c r="CU25" s="217">
        <f ca="1">INDEX(INDIRECT(CU$1),MATCH($E25,INDIRECT($BQ$2))) + (CS25*30)/[1]PATRÓN!$N$4 - CT25</f>
        <v>17.424657534246574</v>
      </c>
      <c r="CV25" s="217">
        <f ca="1">(CS25*6)/PATRÓN!$N$4</f>
        <v>0.50958904109589043</v>
      </c>
      <c r="CW25" s="216">
        <f t="shared" ca="1" si="21"/>
        <v>0</v>
      </c>
      <c r="CX25" s="219">
        <f t="shared" ca="1" si="22"/>
        <v>0</v>
      </c>
      <c r="CY25" s="230">
        <f t="shared" ca="1" si="23"/>
        <v>0</v>
      </c>
      <c r="CZ25" s="227">
        <f ca="1">(PATRÓN!$A$5*(CS25-CT25))/(PATRÓN!$N$4-30)*AM25</f>
        <v>151.99253731343285</v>
      </c>
      <c r="DA25" s="211">
        <f t="shared" ca="1" si="11"/>
        <v>-14.592537313432842</v>
      </c>
      <c r="DB25" s="211">
        <f t="shared" ca="1" si="24"/>
        <v>1039.4328358208954</v>
      </c>
      <c r="DC25" s="212">
        <f t="shared" ca="1" si="12"/>
        <v>-4.8328358208952977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Plantilla!E26</f>
        <v>Almudena García Martínez</v>
      </c>
      <c r="G26" s="148" t="str">
        <f t="shared" ca="1" si="13"/>
        <v>M</v>
      </c>
      <c r="H26" s="148" t="str">
        <f t="shared" ca="1" si="13"/>
        <v>M</v>
      </c>
      <c r="I26" s="148" t="str">
        <f t="shared" ca="1" si="13"/>
        <v>M</v>
      </c>
      <c r="J26" s="148" t="str">
        <f t="shared" ca="1" si="13"/>
        <v>L</v>
      </c>
      <c r="K26" s="148" t="str">
        <f t="shared" ca="1" si="13"/>
        <v>M</v>
      </c>
      <c r="L26" s="148" t="str">
        <f t="shared" ca="1" si="13"/>
        <v>M</v>
      </c>
      <c r="M26" s="148" t="str">
        <f t="shared" ca="1" si="13"/>
        <v>M</v>
      </c>
      <c r="N26" s="148" t="str">
        <f t="shared" ca="1" si="13"/>
        <v>M</v>
      </c>
      <c r="O26" s="148" t="str">
        <f t="shared" ca="1" si="13"/>
        <v>N</v>
      </c>
      <c r="P26" s="148" t="str">
        <f t="shared" ca="1" si="13"/>
        <v>-</v>
      </c>
      <c r="Q26" s="148" t="str">
        <f t="shared" ca="1" si="13"/>
        <v>L</v>
      </c>
      <c r="R26" s="148" t="str">
        <f t="shared" ca="1" si="13"/>
        <v>L</v>
      </c>
      <c r="S26" s="148" t="str">
        <f t="shared" ca="1" si="13"/>
        <v>L</v>
      </c>
      <c r="T26" s="148" t="str">
        <f t="shared" ca="1" si="13"/>
        <v>M</v>
      </c>
      <c r="U26" s="148" t="str">
        <f t="shared" ca="1" si="13"/>
        <v>M</v>
      </c>
      <c r="V26" s="148" t="str">
        <f t="shared" ca="1" si="13"/>
        <v>M</v>
      </c>
      <c r="W26" s="148" t="str">
        <f t="shared" ca="1" si="26"/>
        <v>L</v>
      </c>
      <c r="X26" s="148" t="str">
        <f t="shared" ca="1" si="26"/>
        <v>M</v>
      </c>
      <c r="Y26" s="148" t="str">
        <f t="shared" ca="1" si="26"/>
        <v>M</v>
      </c>
      <c r="Z26" s="148" t="str">
        <f t="shared" ca="1" si="26"/>
        <v>M</v>
      </c>
      <c r="AA26" s="148" t="str">
        <f t="shared" ca="1" si="26"/>
        <v>L</v>
      </c>
      <c r="AB26" s="148" t="str">
        <f t="shared" ca="1" si="26"/>
        <v>L</v>
      </c>
      <c r="AC26" s="148" t="str">
        <f t="shared" ca="1" si="26"/>
        <v>M</v>
      </c>
      <c r="AD26" s="148" t="str">
        <f t="shared" ca="1" si="26"/>
        <v>M</v>
      </c>
      <c r="AE26" s="148" t="str">
        <f t="shared" ca="1" si="26"/>
        <v>M</v>
      </c>
      <c r="AF26" s="148" t="str">
        <f t="shared" ca="1" si="26"/>
        <v>L</v>
      </c>
      <c r="AG26" s="148" t="str">
        <f t="shared" ca="1" si="26"/>
        <v>L</v>
      </c>
      <c r="AH26" s="148" t="str">
        <f t="shared" ca="1" si="26"/>
        <v>M</v>
      </c>
      <c r="AI26" s="148" t="str">
        <f t="shared" ca="1" si="26"/>
        <v>M</v>
      </c>
      <c r="AJ26" s="148" t="str">
        <f t="shared" ca="1" si="26"/>
        <v>M</v>
      </c>
      <c r="AK26" s="148" t="str">
        <f t="shared" ca="1" si="26"/>
        <v>N</v>
      </c>
      <c r="AL26" s="130"/>
      <c r="AM26" s="111">
        <f>VLOOKUP($E26,Plantilla!D:F,3,FALSE)</f>
        <v>1</v>
      </c>
      <c r="AN26" s="140">
        <f t="shared" ca="1" si="27"/>
        <v>19</v>
      </c>
      <c r="AO26" s="133">
        <f t="shared" ca="1" si="27"/>
        <v>0</v>
      </c>
      <c r="AP26" s="132">
        <f t="shared" ca="1" si="27"/>
        <v>2</v>
      </c>
      <c r="AQ26" s="133">
        <f t="shared" ca="1" si="27"/>
        <v>0</v>
      </c>
      <c r="AR26" s="132">
        <f t="shared" ca="1" si="27"/>
        <v>0</v>
      </c>
      <c r="AS26" s="133">
        <f t="shared" ca="1" si="27"/>
        <v>0</v>
      </c>
      <c r="AT26" s="132">
        <f t="shared" ca="1" si="27"/>
        <v>0</v>
      </c>
      <c r="AU26" s="133">
        <f t="shared" ca="1" si="27"/>
        <v>0</v>
      </c>
      <c r="AV26" s="132">
        <f t="shared" ca="1" si="27"/>
        <v>0</v>
      </c>
      <c r="AW26" s="133">
        <f t="shared" ca="1" si="27"/>
        <v>0</v>
      </c>
      <c r="AX26" s="132">
        <f t="shared" ca="1" si="27"/>
        <v>0</v>
      </c>
      <c r="AY26" s="133">
        <f t="shared" ca="1" si="27"/>
        <v>0</v>
      </c>
      <c r="AZ26" s="132">
        <f t="shared" ca="1" si="27"/>
        <v>0</v>
      </c>
      <c r="BA26" s="133">
        <f t="shared" ca="1" si="27"/>
        <v>0</v>
      </c>
      <c r="BB26" s="132">
        <f t="shared" ca="1" si="27"/>
        <v>0</v>
      </c>
      <c r="BC26" s="133">
        <f t="shared" ca="1" si="27"/>
        <v>0</v>
      </c>
      <c r="BD26" s="132">
        <f t="shared" ca="1" si="28"/>
        <v>0</v>
      </c>
      <c r="BE26" s="133">
        <f t="shared" ca="1" si="28"/>
        <v>0</v>
      </c>
      <c r="BF26" s="132">
        <f t="shared" ca="1" si="28"/>
        <v>0</v>
      </c>
      <c r="BG26" s="133">
        <f t="shared" ca="1" si="28"/>
        <v>0</v>
      </c>
      <c r="BH26" s="132">
        <f t="shared" ca="1" si="28"/>
        <v>0</v>
      </c>
      <c r="BI26" s="133">
        <f t="shared" ca="1" si="28"/>
        <v>0</v>
      </c>
      <c r="BJ26" s="132">
        <f t="shared" ca="1" si="28"/>
        <v>0</v>
      </c>
      <c r="BK26" s="110">
        <f t="shared" ca="1" si="15"/>
        <v>2</v>
      </c>
      <c r="BL26" s="110">
        <f t="shared" ca="1" si="16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133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20</v>
      </c>
      <c r="BO26" s="194">
        <f t="shared" ca="1" si="17"/>
        <v>25.4</v>
      </c>
      <c r="BP26" s="195">
        <f t="shared" ca="1" si="18"/>
        <v>158.4</v>
      </c>
      <c r="BQ26" s="149">
        <f t="shared" ca="1" si="30"/>
        <v>83</v>
      </c>
      <c r="BR26" s="137">
        <f t="shared" ca="1" si="30"/>
        <v>0</v>
      </c>
      <c r="BS26" s="136">
        <f t="shared" ca="1" si="30"/>
        <v>31</v>
      </c>
      <c r="BT26" s="137">
        <f t="shared" ca="1" si="30"/>
        <v>0</v>
      </c>
      <c r="BU26" s="136">
        <f t="shared" ca="1" si="30"/>
        <v>0</v>
      </c>
      <c r="BV26" s="137">
        <f t="shared" ca="1" si="30"/>
        <v>0</v>
      </c>
      <c r="BW26" s="136">
        <f t="shared" ca="1" si="30"/>
        <v>0</v>
      </c>
      <c r="BX26" s="137">
        <f t="shared" ca="1" si="30"/>
        <v>0</v>
      </c>
      <c r="BY26" s="136">
        <f t="shared" ca="1" si="30"/>
        <v>0</v>
      </c>
      <c r="BZ26" s="137">
        <f t="shared" ca="1" si="30"/>
        <v>0</v>
      </c>
      <c r="CA26" s="136">
        <f t="shared" ca="1" si="30"/>
        <v>0</v>
      </c>
      <c r="CB26" s="137">
        <f t="shared" ca="1" si="30"/>
        <v>0</v>
      </c>
      <c r="CC26" s="136">
        <f t="shared" ca="1" si="30"/>
        <v>0</v>
      </c>
      <c r="CD26" s="137">
        <f t="shared" ca="1" si="30"/>
        <v>1</v>
      </c>
      <c r="CE26" s="136">
        <f t="shared" ca="1" si="30"/>
        <v>0</v>
      </c>
      <c r="CF26" s="137">
        <f t="shared" ca="1" si="29"/>
        <v>0</v>
      </c>
      <c r="CG26" s="136">
        <f t="shared" ca="1" si="9"/>
        <v>2</v>
      </c>
      <c r="CH26" s="137">
        <f t="shared" ca="1" si="9"/>
        <v>0</v>
      </c>
      <c r="CI26" s="136">
        <f t="shared" ca="1" si="9"/>
        <v>0</v>
      </c>
      <c r="CJ26" s="137">
        <f t="shared" ca="1" si="9"/>
        <v>0</v>
      </c>
      <c r="CK26" s="136">
        <f t="shared" ca="1" si="9"/>
        <v>0</v>
      </c>
      <c r="CL26" s="137">
        <f t="shared" ca="1" si="9"/>
        <v>0</v>
      </c>
      <c r="CM26" s="136">
        <f t="shared" ca="1" si="9"/>
        <v>0</v>
      </c>
      <c r="CN26" s="110">
        <f t="shared" ca="1" si="19"/>
        <v>31</v>
      </c>
      <c r="CO26" s="110">
        <f t="shared" ca="1" si="10"/>
        <v>600.98</v>
      </c>
      <c r="CP26" s="110">
        <f t="shared" ca="1" si="10"/>
        <v>310</v>
      </c>
      <c r="CQ26" s="198">
        <f t="shared" ca="1" si="10"/>
        <v>393.7</v>
      </c>
      <c r="CR26" s="199">
        <f t="shared" ca="1" si="10"/>
        <v>1008.68</v>
      </c>
      <c r="CS26" s="215">
        <f t="shared" ca="1" si="25"/>
        <v>31</v>
      </c>
      <c r="CT26" s="216">
        <f t="shared" ca="1" si="20"/>
        <v>0</v>
      </c>
      <c r="CU26" s="217">
        <f ca="1">INDEX(INDIRECT(CU$1),MATCH($E26,INDIRECT($BQ$2))) + (CS26*30)/[1]PATRÓN!$N$4 - CT26</f>
        <v>17.424657534246574</v>
      </c>
      <c r="CV26" s="217">
        <f ca="1">(CS26*6)/PATRÓN!$N$4</f>
        <v>0.50958904109589043</v>
      </c>
      <c r="CW26" s="216">
        <f t="shared" ca="1" si="21"/>
        <v>0</v>
      </c>
      <c r="CX26" s="219">
        <f t="shared" ca="1" si="22"/>
        <v>0</v>
      </c>
      <c r="CY26" s="230">
        <f t="shared" ca="1" si="23"/>
        <v>0</v>
      </c>
      <c r="CZ26" s="227">
        <f ca="1">(PATRÓN!$A$5*(CS26-CT26))/(PATRÓN!$N$4-30)*AM26</f>
        <v>151.99253731343285</v>
      </c>
      <c r="DA26" s="211">
        <f t="shared" ca="1" si="11"/>
        <v>6.4074626865671576</v>
      </c>
      <c r="DB26" s="211">
        <f t="shared" ca="1" si="24"/>
        <v>1039.4328358208954</v>
      </c>
      <c r="DC26" s="212">
        <f t="shared" ca="1" si="12"/>
        <v>-30.752835820895484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Plantilla!E27</f>
        <v>Irene Sánchez Elvira</v>
      </c>
      <c r="G27" s="148" t="str">
        <f t="shared" ca="1" si="13"/>
        <v>-</v>
      </c>
      <c r="H27" s="148" t="str">
        <f t="shared" ca="1" si="13"/>
        <v>L</v>
      </c>
      <c r="I27" s="148" t="str">
        <f t="shared" ca="1" si="13"/>
        <v>T</v>
      </c>
      <c r="J27" s="148" t="str">
        <f t="shared" ca="1" si="13"/>
        <v>T</v>
      </c>
      <c r="K27" s="148" t="str">
        <f t="shared" ca="1" si="13"/>
        <v>L</v>
      </c>
      <c r="L27" s="148" t="str">
        <f t="shared" ca="1" si="13"/>
        <v>L</v>
      </c>
      <c r="M27" s="148" t="str">
        <f t="shared" ca="1" si="13"/>
        <v>T</v>
      </c>
      <c r="N27" s="148" t="str">
        <f t="shared" ca="1" si="13"/>
        <v>N</v>
      </c>
      <c r="O27" s="148" t="str">
        <f t="shared" ca="1" si="13"/>
        <v>-</v>
      </c>
      <c r="P27" s="148" t="str">
        <f t="shared" ca="1" si="13"/>
        <v>L</v>
      </c>
      <c r="Q27" s="148" t="str">
        <f t="shared" ca="1" si="13"/>
        <v>T</v>
      </c>
      <c r="R27" s="148" t="str">
        <f t="shared" ca="1" si="13"/>
        <v>T</v>
      </c>
      <c r="S27" s="148" t="str">
        <f t="shared" ca="1" si="13"/>
        <v>T</v>
      </c>
      <c r="T27" s="148" t="str">
        <f t="shared" ca="1" si="13"/>
        <v>L</v>
      </c>
      <c r="U27" s="148" t="str">
        <f t="shared" ca="1" si="13"/>
        <v>T</v>
      </c>
      <c r="V27" s="148" t="str">
        <f t="shared" ca="1" si="13"/>
        <v>T</v>
      </c>
      <c r="W27" s="148" t="str">
        <f t="shared" ca="1" si="26"/>
        <v>T</v>
      </c>
      <c r="X27" s="148" t="str">
        <f t="shared" ca="1" si="26"/>
        <v>N</v>
      </c>
      <c r="Y27" s="148" t="str">
        <f t="shared" ca="1" si="26"/>
        <v>-</v>
      </c>
      <c r="Z27" s="148" t="str">
        <f t="shared" ca="1" si="26"/>
        <v>L</v>
      </c>
      <c r="AA27" s="148" t="str">
        <f t="shared" ca="1" si="26"/>
        <v>T</v>
      </c>
      <c r="AB27" s="148" t="str">
        <f t="shared" ca="1" si="26"/>
        <v>T</v>
      </c>
      <c r="AC27" s="148" t="str">
        <f t="shared" ca="1" si="26"/>
        <v>T</v>
      </c>
      <c r="AD27" s="148" t="str">
        <f t="shared" ca="1" si="26"/>
        <v>T</v>
      </c>
      <c r="AE27" s="148" t="str">
        <f t="shared" ca="1" si="26"/>
        <v>L</v>
      </c>
      <c r="AF27" s="148" t="str">
        <f t="shared" ca="1" si="26"/>
        <v>T</v>
      </c>
      <c r="AG27" s="148" t="str">
        <f t="shared" ca="1" si="26"/>
        <v>T</v>
      </c>
      <c r="AH27" s="148" t="str">
        <f t="shared" ca="1" si="26"/>
        <v>T</v>
      </c>
      <c r="AI27" s="148" t="str">
        <f t="shared" ca="1" si="26"/>
        <v>T</v>
      </c>
      <c r="AJ27" s="148" t="str">
        <f t="shared" ca="1" si="26"/>
        <v>N</v>
      </c>
      <c r="AK27" s="148" t="str">
        <f t="shared" ca="1" si="26"/>
        <v>N</v>
      </c>
      <c r="AL27" s="130"/>
      <c r="AM27" s="111">
        <f>VLOOKUP($E27,Plantilla!D:F,3,FALSE)</f>
        <v>1</v>
      </c>
      <c r="AN27" s="140">
        <f t="shared" ca="1" si="27"/>
        <v>0</v>
      </c>
      <c r="AO27" s="133">
        <f t="shared" ca="1" si="27"/>
        <v>17</v>
      </c>
      <c r="AP27" s="132">
        <f t="shared" ca="1" si="27"/>
        <v>4</v>
      </c>
      <c r="AQ27" s="133">
        <f t="shared" ca="1" si="27"/>
        <v>0</v>
      </c>
      <c r="AR27" s="132">
        <f t="shared" ca="1" si="27"/>
        <v>0</v>
      </c>
      <c r="AS27" s="133">
        <f t="shared" ca="1" si="27"/>
        <v>0</v>
      </c>
      <c r="AT27" s="132">
        <f t="shared" ca="1" si="27"/>
        <v>0</v>
      </c>
      <c r="AU27" s="133">
        <f t="shared" ca="1" si="27"/>
        <v>0</v>
      </c>
      <c r="AV27" s="132">
        <f t="shared" ca="1" si="27"/>
        <v>0</v>
      </c>
      <c r="AW27" s="133">
        <f t="shared" ca="1" si="27"/>
        <v>0</v>
      </c>
      <c r="AX27" s="132">
        <f t="shared" ca="1" si="27"/>
        <v>0</v>
      </c>
      <c r="AY27" s="133">
        <f t="shared" ca="1" si="27"/>
        <v>0</v>
      </c>
      <c r="AZ27" s="132">
        <f t="shared" ca="1" si="27"/>
        <v>0</v>
      </c>
      <c r="BA27" s="133">
        <f t="shared" ca="1" si="27"/>
        <v>0</v>
      </c>
      <c r="BB27" s="132">
        <f t="shared" ca="1" si="27"/>
        <v>0</v>
      </c>
      <c r="BC27" s="133">
        <f t="shared" ca="1" si="27"/>
        <v>0</v>
      </c>
      <c r="BD27" s="132">
        <f t="shared" ca="1" si="28"/>
        <v>0</v>
      </c>
      <c r="BE27" s="133">
        <f t="shared" ca="1" si="28"/>
        <v>0</v>
      </c>
      <c r="BF27" s="132">
        <f t="shared" ca="1" si="28"/>
        <v>0</v>
      </c>
      <c r="BG27" s="133">
        <f t="shared" ca="1" si="28"/>
        <v>0</v>
      </c>
      <c r="BH27" s="132">
        <f t="shared" ca="1" si="28"/>
        <v>0</v>
      </c>
      <c r="BI27" s="133">
        <f t="shared" ca="1" si="28"/>
        <v>0</v>
      </c>
      <c r="BJ27" s="132">
        <f t="shared" ca="1" si="28"/>
        <v>0</v>
      </c>
      <c r="BK27" s="110">
        <f t="shared" ca="1" si="15"/>
        <v>4</v>
      </c>
      <c r="BL27" s="110">
        <f t="shared" ca="1" si="16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119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17"/>
        <v>50.8</v>
      </c>
      <c r="BP27" s="195">
        <f t="shared" ca="1" si="18"/>
        <v>169.8</v>
      </c>
      <c r="BQ27" s="149">
        <f t="shared" ca="1" si="30"/>
        <v>0</v>
      </c>
      <c r="BR27" s="137">
        <f t="shared" ca="1" si="30"/>
        <v>97</v>
      </c>
      <c r="BS27" s="136">
        <f t="shared" ca="1" si="30"/>
        <v>25</v>
      </c>
      <c r="BT27" s="137">
        <f t="shared" ca="1" si="30"/>
        <v>0</v>
      </c>
      <c r="BU27" s="136">
        <f t="shared" ca="1" si="30"/>
        <v>0</v>
      </c>
      <c r="BV27" s="137">
        <f t="shared" ca="1" si="30"/>
        <v>0</v>
      </c>
      <c r="BW27" s="136">
        <f t="shared" ca="1" si="30"/>
        <v>0</v>
      </c>
      <c r="BX27" s="137">
        <f t="shared" ca="1" si="30"/>
        <v>0</v>
      </c>
      <c r="BY27" s="136">
        <f t="shared" ca="1" si="30"/>
        <v>0</v>
      </c>
      <c r="BZ27" s="137">
        <f t="shared" ca="1" si="30"/>
        <v>0</v>
      </c>
      <c r="CA27" s="136">
        <f t="shared" ca="1" si="30"/>
        <v>0</v>
      </c>
      <c r="CB27" s="137">
        <f t="shared" ca="1" si="30"/>
        <v>0</v>
      </c>
      <c r="CC27" s="136">
        <f t="shared" ca="1" si="30"/>
        <v>0</v>
      </c>
      <c r="CD27" s="137">
        <f t="shared" ca="1" si="30"/>
        <v>15</v>
      </c>
      <c r="CE27" s="136">
        <f t="shared" ca="1" si="30"/>
        <v>0</v>
      </c>
      <c r="CF27" s="137">
        <f t="shared" ca="1" si="29"/>
        <v>0</v>
      </c>
      <c r="CG27" s="136">
        <f t="shared" ca="1" si="9"/>
        <v>0</v>
      </c>
      <c r="CH27" s="137">
        <f t="shared" ca="1" si="9"/>
        <v>0</v>
      </c>
      <c r="CI27" s="136">
        <f t="shared" ca="1" si="9"/>
        <v>0</v>
      </c>
      <c r="CJ27" s="137">
        <f t="shared" ca="1" si="9"/>
        <v>0</v>
      </c>
      <c r="CK27" s="136">
        <f t="shared" ca="1" si="9"/>
        <v>0</v>
      </c>
      <c r="CL27" s="137">
        <f t="shared" ca="1" si="9"/>
        <v>0</v>
      </c>
      <c r="CM27" s="136">
        <f t="shared" ca="1" si="9"/>
        <v>0</v>
      </c>
      <c r="CN27" s="110">
        <f t="shared" ca="1" si="19"/>
        <v>25</v>
      </c>
      <c r="CO27" s="110">
        <f t="shared" ca="1" si="10"/>
        <v>753.7</v>
      </c>
      <c r="CP27" s="110">
        <f t="shared" ca="1" si="10"/>
        <v>250</v>
      </c>
      <c r="CQ27" s="198">
        <f t="shared" ca="1" si="10"/>
        <v>317.5</v>
      </c>
      <c r="CR27" s="199">
        <f t="shared" ca="1" si="10"/>
        <v>1071.2</v>
      </c>
      <c r="CS27" s="215">
        <f t="shared" ca="1" si="25"/>
        <v>31</v>
      </c>
      <c r="CT27" s="216">
        <f t="shared" ca="1" si="20"/>
        <v>0</v>
      </c>
      <c r="CU27" s="217">
        <f ca="1">INDEX(INDIRECT(CU$1),MATCH($E27,INDIRECT($BQ$2))) + (CS27*30)/[1]PATRÓN!$N$4 - CT27</f>
        <v>17.424657534246574</v>
      </c>
      <c r="CV27" s="217">
        <f ca="1">(CS27*6)/PATRÓN!$N$4</f>
        <v>0.50958904109589043</v>
      </c>
      <c r="CW27" s="216">
        <f t="shared" ca="1" si="21"/>
        <v>0</v>
      </c>
      <c r="CX27" s="219">
        <f t="shared" ca="1" si="22"/>
        <v>0</v>
      </c>
      <c r="CY27" s="230">
        <f t="shared" ca="1" si="23"/>
        <v>0</v>
      </c>
      <c r="CZ27" s="227">
        <f ca="1">(PATRÓN!$A$5*(CS27-CT27))/(PATRÓN!$N$4-30)*AM27</f>
        <v>151.99253731343285</v>
      </c>
      <c r="DA27" s="211">
        <f t="shared" ca="1" si="11"/>
        <v>17.807462686567163</v>
      </c>
      <c r="DB27" s="211">
        <f t="shared" ca="1" si="24"/>
        <v>1039.4328358208954</v>
      </c>
      <c r="DC27" s="212">
        <f t="shared" ca="1" si="12"/>
        <v>31.767164179104611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Plantilla!E28</f>
        <v>Jose Carlos Martín Adán</v>
      </c>
      <c r="G28" s="148" t="str">
        <f t="shared" ca="1" si="13"/>
        <v>N</v>
      </c>
      <c r="H28" s="148" t="str">
        <f t="shared" ca="1" si="13"/>
        <v>-</v>
      </c>
      <c r="I28" s="148" t="str">
        <f t="shared" ca="1" si="13"/>
        <v>L</v>
      </c>
      <c r="J28" s="148" t="str">
        <f t="shared" ca="1" si="13"/>
        <v>T</v>
      </c>
      <c r="K28" s="148" t="str">
        <f t="shared" ca="1" si="13"/>
        <v>T</v>
      </c>
      <c r="L28" s="148" t="str">
        <f t="shared" ca="1" si="13"/>
        <v>T</v>
      </c>
      <c r="M28" s="148" t="str">
        <f t="shared" ca="1" si="13"/>
        <v>L</v>
      </c>
      <c r="N28" s="148" t="str">
        <f t="shared" ca="1" si="13"/>
        <v>T</v>
      </c>
      <c r="O28" s="148" t="str">
        <f t="shared" ca="1" si="13"/>
        <v>T</v>
      </c>
      <c r="P28" s="148" t="str">
        <f t="shared" ca="1" si="13"/>
        <v>T</v>
      </c>
      <c r="Q28" s="148" t="str">
        <f t="shared" ca="1" si="13"/>
        <v>N</v>
      </c>
      <c r="R28" s="148" t="str">
        <f t="shared" ca="1" si="13"/>
        <v>-</v>
      </c>
      <c r="S28" s="148" t="str">
        <f t="shared" ca="1" si="13"/>
        <v>L</v>
      </c>
      <c r="T28" s="148" t="str">
        <f t="shared" ca="1" si="13"/>
        <v>T</v>
      </c>
      <c r="U28" s="148" t="str">
        <f t="shared" ca="1" si="13"/>
        <v>T</v>
      </c>
      <c r="V28" s="148" t="str">
        <f t="shared" ca="1" si="13"/>
        <v>T</v>
      </c>
      <c r="W28" s="148" t="str">
        <f t="shared" ca="1" si="26"/>
        <v>T</v>
      </c>
      <c r="X28" s="148" t="str">
        <f t="shared" ca="1" si="26"/>
        <v>L</v>
      </c>
      <c r="Y28" s="148" t="str">
        <f t="shared" ca="1" si="26"/>
        <v>T</v>
      </c>
      <c r="Z28" s="148" t="str">
        <f t="shared" ca="1" si="26"/>
        <v>T</v>
      </c>
      <c r="AA28" s="148" t="str">
        <f t="shared" ca="1" si="26"/>
        <v>T</v>
      </c>
      <c r="AB28" s="148" t="str">
        <f t="shared" ca="1" si="26"/>
        <v>T</v>
      </c>
      <c r="AC28" s="148" t="str">
        <f t="shared" ca="1" si="26"/>
        <v>N</v>
      </c>
      <c r="AD28" s="148" t="str">
        <f t="shared" ca="1" si="26"/>
        <v>N</v>
      </c>
      <c r="AE28" s="148" t="str">
        <f t="shared" ca="1" si="26"/>
        <v>-</v>
      </c>
      <c r="AF28" s="148" t="str">
        <f t="shared" ca="1" si="26"/>
        <v>-</v>
      </c>
      <c r="AG28" s="148" t="str">
        <f t="shared" ca="1" si="26"/>
        <v>L</v>
      </c>
      <c r="AH28" s="148" t="str">
        <f t="shared" ca="1" si="26"/>
        <v>L</v>
      </c>
      <c r="AI28" s="148" t="str">
        <f t="shared" ca="1" si="26"/>
        <v>T</v>
      </c>
      <c r="AJ28" s="148" t="str">
        <f t="shared" ca="1" si="26"/>
        <v>T</v>
      </c>
      <c r="AK28" s="148" t="str">
        <f t="shared" ca="1" si="26"/>
        <v>L</v>
      </c>
      <c r="AL28" s="130"/>
      <c r="AM28" s="111">
        <f>VLOOKUP($E28,Plantilla!D:F,3,FALSE)</f>
        <v>1</v>
      </c>
      <c r="AN28" s="140">
        <f t="shared" ca="1" si="27"/>
        <v>0</v>
      </c>
      <c r="AO28" s="133">
        <f t="shared" ca="1" si="27"/>
        <v>16</v>
      </c>
      <c r="AP28" s="132">
        <f t="shared" ca="1" si="27"/>
        <v>4</v>
      </c>
      <c r="AQ28" s="133">
        <f t="shared" ca="1" si="27"/>
        <v>0</v>
      </c>
      <c r="AR28" s="132">
        <f t="shared" ca="1" si="27"/>
        <v>0</v>
      </c>
      <c r="AS28" s="133">
        <f t="shared" ca="1" si="27"/>
        <v>0</v>
      </c>
      <c r="AT28" s="132">
        <f t="shared" ca="1" si="27"/>
        <v>0</v>
      </c>
      <c r="AU28" s="133">
        <f t="shared" ca="1" si="27"/>
        <v>0</v>
      </c>
      <c r="AV28" s="132">
        <f t="shared" ca="1" si="27"/>
        <v>0</v>
      </c>
      <c r="AW28" s="133">
        <f t="shared" ca="1" si="27"/>
        <v>0</v>
      </c>
      <c r="AX28" s="132">
        <f t="shared" ca="1" si="27"/>
        <v>0</v>
      </c>
      <c r="AY28" s="133">
        <f t="shared" ca="1" si="27"/>
        <v>0</v>
      </c>
      <c r="AZ28" s="132">
        <f t="shared" ca="1" si="27"/>
        <v>0</v>
      </c>
      <c r="BA28" s="133">
        <f t="shared" ca="1" si="27"/>
        <v>0</v>
      </c>
      <c r="BB28" s="132">
        <f t="shared" ca="1" si="27"/>
        <v>0</v>
      </c>
      <c r="BC28" s="133">
        <f t="shared" ca="1" si="27"/>
        <v>0</v>
      </c>
      <c r="BD28" s="132">
        <f t="shared" ca="1" si="28"/>
        <v>0</v>
      </c>
      <c r="BE28" s="133">
        <f t="shared" ca="1" si="28"/>
        <v>0</v>
      </c>
      <c r="BF28" s="132">
        <f t="shared" ca="1" si="28"/>
        <v>0</v>
      </c>
      <c r="BG28" s="133">
        <f t="shared" ca="1" si="28"/>
        <v>0</v>
      </c>
      <c r="BH28" s="132">
        <f t="shared" ca="1" si="28"/>
        <v>0</v>
      </c>
      <c r="BI28" s="133">
        <f t="shared" ca="1" si="28"/>
        <v>0</v>
      </c>
      <c r="BJ28" s="132">
        <f t="shared" ca="1" si="28"/>
        <v>0</v>
      </c>
      <c r="BK28" s="110">
        <f t="shared" ca="1" si="15"/>
        <v>4</v>
      </c>
      <c r="BL28" s="110">
        <f t="shared" ca="1" si="16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17"/>
        <v>50.8</v>
      </c>
      <c r="BP28" s="195">
        <f t="shared" ca="1" si="18"/>
        <v>162.80000000000001</v>
      </c>
      <c r="BQ28" s="149">
        <f t="shared" ca="1" si="30"/>
        <v>0</v>
      </c>
      <c r="BR28" s="137">
        <f t="shared" ca="1" si="30"/>
        <v>59</v>
      </c>
      <c r="BS28" s="136">
        <f t="shared" ca="1" si="30"/>
        <v>16</v>
      </c>
      <c r="BT28" s="137">
        <f t="shared" ca="1" si="30"/>
        <v>0</v>
      </c>
      <c r="BU28" s="136">
        <f t="shared" ca="1" si="30"/>
        <v>0</v>
      </c>
      <c r="BV28" s="137">
        <f t="shared" ca="1" si="30"/>
        <v>0</v>
      </c>
      <c r="BW28" s="136">
        <f t="shared" ca="1" si="30"/>
        <v>0</v>
      </c>
      <c r="BX28" s="137">
        <f t="shared" ca="1" si="30"/>
        <v>0</v>
      </c>
      <c r="BY28" s="136">
        <f t="shared" ca="1" si="30"/>
        <v>0</v>
      </c>
      <c r="BZ28" s="137">
        <f t="shared" ca="1" si="30"/>
        <v>0</v>
      </c>
      <c r="CA28" s="136">
        <f t="shared" ca="1" si="30"/>
        <v>0</v>
      </c>
      <c r="CB28" s="137">
        <f t="shared" ca="1" si="30"/>
        <v>0</v>
      </c>
      <c r="CC28" s="136">
        <f t="shared" ca="1" si="30"/>
        <v>0</v>
      </c>
      <c r="CD28" s="137">
        <f t="shared" ca="1" si="30"/>
        <v>64</v>
      </c>
      <c r="CE28" s="136">
        <f t="shared" ca="1" si="30"/>
        <v>0</v>
      </c>
      <c r="CF28" s="137">
        <f t="shared" ca="1" si="29"/>
        <v>0</v>
      </c>
      <c r="CG28" s="136">
        <f t="shared" ca="1" si="9"/>
        <v>26</v>
      </c>
      <c r="CH28" s="137">
        <f t="shared" ca="1" si="9"/>
        <v>0</v>
      </c>
      <c r="CI28" s="136">
        <f t="shared" ca="1" si="9"/>
        <v>0</v>
      </c>
      <c r="CJ28" s="137">
        <f t="shared" ca="1" si="9"/>
        <v>0</v>
      </c>
      <c r="CK28" s="136">
        <f t="shared" ca="1" si="9"/>
        <v>0</v>
      </c>
      <c r="CL28" s="137">
        <f t="shared" ca="1" si="9"/>
        <v>0</v>
      </c>
      <c r="CM28" s="136">
        <f t="shared" ca="1" si="9"/>
        <v>0</v>
      </c>
      <c r="CN28" s="110">
        <f t="shared" ca="1" si="19"/>
        <v>16</v>
      </c>
      <c r="CO28" s="110">
        <f t="shared" ca="1" si="10"/>
        <v>926.72</v>
      </c>
      <c r="CP28" s="110">
        <f t="shared" ca="1" si="10"/>
        <v>160</v>
      </c>
      <c r="CQ28" s="198">
        <f t="shared" ca="1" si="10"/>
        <v>203.2</v>
      </c>
      <c r="CR28" s="199">
        <f t="shared" ca="1" si="10"/>
        <v>1129.92</v>
      </c>
      <c r="CS28" s="215">
        <f t="shared" ca="1" si="25"/>
        <v>31</v>
      </c>
      <c r="CT28" s="216">
        <f t="shared" ca="1" si="20"/>
        <v>0</v>
      </c>
      <c r="CU28" s="217">
        <f ca="1">INDEX(INDIRECT(CU$1),MATCH($E28,INDIRECT($BQ$2))) + (CS28*30)/[1]PATRÓN!$N$4 - CT28</f>
        <v>17.424657534246574</v>
      </c>
      <c r="CV28" s="217">
        <f ca="1">(CS28*6)/PATRÓN!$N$4</f>
        <v>0.50958904109589043</v>
      </c>
      <c r="CW28" s="216">
        <f t="shared" ca="1" si="21"/>
        <v>0</v>
      </c>
      <c r="CX28" s="219">
        <f t="shared" ca="1" si="22"/>
        <v>0</v>
      </c>
      <c r="CY28" s="230">
        <f t="shared" ca="1" si="23"/>
        <v>0</v>
      </c>
      <c r="CZ28" s="227">
        <f ca="1">(PATRÓN!$A$5*(CS28-CT28))/(PATRÓN!$N$4-30)*AM28</f>
        <v>151.99253731343285</v>
      </c>
      <c r="DA28" s="211">
        <f t="shared" ca="1" si="11"/>
        <v>10.807462686567163</v>
      </c>
      <c r="DB28" s="211">
        <f t="shared" ca="1" si="24"/>
        <v>1039.4328358208954</v>
      </c>
      <c r="DC28" s="212">
        <f t="shared" ca="1" si="12"/>
        <v>90.487164179104639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Plantilla!E29</f>
        <v>Natalia Máñez Toledo</v>
      </c>
      <c r="G29" s="148" t="str">
        <f t="shared" ca="1" si="13"/>
        <v>T</v>
      </c>
      <c r="H29" s="148" t="str">
        <f t="shared" ca="1" si="13"/>
        <v>T</v>
      </c>
      <c r="I29" s="148" t="str">
        <f t="shared" ca="1" si="13"/>
        <v>T</v>
      </c>
      <c r="J29" s="148" t="str">
        <f t="shared" ca="1" si="13"/>
        <v>N</v>
      </c>
      <c r="K29" s="148" t="str">
        <f t="shared" ca="1" si="13"/>
        <v>-</v>
      </c>
      <c r="L29" s="148" t="str">
        <f t="shared" ca="1" si="13"/>
        <v>L</v>
      </c>
      <c r="M29" s="148" t="str">
        <f t="shared" ca="1" si="13"/>
        <v>T</v>
      </c>
      <c r="N29" s="148" t="str">
        <f t="shared" ca="1" si="13"/>
        <v>T</v>
      </c>
      <c r="O29" s="148" t="str">
        <f t="shared" ca="1" si="13"/>
        <v>T</v>
      </c>
      <c r="P29" s="148" t="str">
        <f t="shared" ca="1" si="13"/>
        <v>T</v>
      </c>
      <c r="Q29" s="148" t="str">
        <f t="shared" ca="1" si="13"/>
        <v>L</v>
      </c>
      <c r="R29" s="148" t="str">
        <f t="shared" ca="1" si="13"/>
        <v>T</v>
      </c>
      <c r="S29" s="148" t="str">
        <f t="shared" ca="1" si="13"/>
        <v>T</v>
      </c>
      <c r="T29" s="148" t="str">
        <f t="shared" ca="1" si="13"/>
        <v>T</v>
      </c>
      <c r="U29" s="148" t="str">
        <f t="shared" ca="1" si="13"/>
        <v>T</v>
      </c>
      <c r="V29" s="148" t="str">
        <f t="shared" ca="1" si="13"/>
        <v>N</v>
      </c>
      <c r="W29" s="148" t="str">
        <f t="shared" ca="1" si="26"/>
        <v>N</v>
      </c>
      <c r="X29" s="148" t="str">
        <f t="shared" ca="1" si="26"/>
        <v>-</v>
      </c>
      <c r="Y29" s="148" t="str">
        <f t="shared" ca="1" si="26"/>
        <v>-</v>
      </c>
      <c r="Z29" s="148" t="str">
        <f t="shared" ca="1" si="26"/>
        <v>L</v>
      </c>
      <c r="AA29" s="148" t="str">
        <f t="shared" ca="1" si="26"/>
        <v>L</v>
      </c>
      <c r="AB29" s="148" t="str">
        <f t="shared" ca="1" si="26"/>
        <v>T</v>
      </c>
      <c r="AC29" s="148" t="str">
        <f t="shared" ca="1" si="26"/>
        <v>T</v>
      </c>
      <c r="AD29" s="148" t="str">
        <f t="shared" ca="1" si="26"/>
        <v>L</v>
      </c>
      <c r="AE29" s="148" t="str">
        <f t="shared" ca="1" si="26"/>
        <v>T</v>
      </c>
      <c r="AF29" s="148" t="str">
        <f t="shared" ca="1" si="26"/>
        <v>T</v>
      </c>
      <c r="AG29" s="148" t="str">
        <f t="shared" ca="1" si="26"/>
        <v>T</v>
      </c>
      <c r="AH29" s="148" t="str">
        <f t="shared" ca="1" si="26"/>
        <v>N</v>
      </c>
      <c r="AI29" s="148" t="str">
        <f t="shared" ca="1" si="26"/>
        <v>-</v>
      </c>
      <c r="AJ29" s="148" t="str">
        <f t="shared" ca="1" si="26"/>
        <v>L</v>
      </c>
      <c r="AK29" s="148" t="str">
        <f t="shared" ca="1" si="26"/>
        <v>T</v>
      </c>
      <c r="AL29" s="130"/>
      <c r="AM29" s="111">
        <f>VLOOKUP($E29,Plantilla!D:F,3,FALSE)</f>
        <v>1</v>
      </c>
      <c r="AN29" s="140">
        <f t="shared" ca="1" si="27"/>
        <v>0</v>
      </c>
      <c r="AO29" s="133">
        <f t="shared" ca="1" si="27"/>
        <v>17</v>
      </c>
      <c r="AP29" s="132">
        <f t="shared" ca="1" si="27"/>
        <v>4</v>
      </c>
      <c r="AQ29" s="133">
        <f t="shared" ca="1" si="27"/>
        <v>0</v>
      </c>
      <c r="AR29" s="132">
        <f t="shared" ca="1" si="27"/>
        <v>0</v>
      </c>
      <c r="AS29" s="133">
        <f t="shared" ca="1" si="27"/>
        <v>0</v>
      </c>
      <c r="AT29" s="132">
        <f t="shared" ca="1" si="27"/>
        <v>0</v>
      </c>
      <c r="AU29" s="133">
        <f t="shared" ca="1" si="27"/>
        <v>0</v>
      </c>
      <c r="AV29" s="132">
        <f t="shared" ca="1" si="27"/>
        <v>0</v>
      </c>
      <c r="AW29" s="133">
        <f t="shared" ca="1" si="27"/>
        <v>0</v>
      </c>
      <c r="AX29" s="132">
        <f t="shared" ca="1" si="27"/>
        <v>0</v>
      </c>
      <c r="AY29" s="133">
        <f t="shared" ca="1" si="27"/>
        <v>0</v>
      </c>
      <c r="AZ29" s="132">
        <f t="shared" ca="1" si="27"/>
        <v>0</v>
      </c>
      <c r="BA29" s="133">
        <f t="shared" ca="1" si="27"/>
        <v>0</v>
      </c>
      <c r="BB29" s="132">
        <f t="shared" ca="1" si="27"/>
        <v>0</v>
      </c>
      <c r="BC29" s="133">
        <f t="shared" ca="1" si="27"/>
        <v>0</v>
      </c>
      <c r="BD29" s="132">
        <f t="shared" ca="1" si="28"/>
        <v>0</v>
      </c>
      <c r="BE29" s="133">
        <f t="shared" ca="1" si="28"/>
        <v>0</v>
      </c>
      <c r="BF29" s="132">
        <f t="shared" ca="1" si="28"/>
        <v>0</v>
      </c>
      <c r="BG29" s="133">
        <f t="shared" ca="1" si="28"/>
        <v>0</v>
      </c>
      <c r="BH29" s="132">
        <f t="shared" ca="1" si="28"/>
        <v>0</v>
      </c>
      <c r="BI29" s="133">
        <f t="shared" ca="1" si="28"/>
        <v>0</v>
      </c>
      <c r="BJ29" s="132">
        <f t="shared" ca="1" si="28"/>
        <v>0</v>
      </c>
      <c r="BK29" s="110">
        <f t="shared" ca="1" si="15"/>
        <v>4</v>
      </c>
      <c r="BL29" s="110">
        <f t="shared" ca="1" si="16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17"/>
        <v>50.8</v>
      </c>
      <c r="BP29" s="195">
        <f t="shared" ca="1" si="18"/>
        <v>169.8</v>
      </c>
      <c r="BQ29" s="149">
        <f t="shared" ca="1" si="30"/>
        <v>0</v>
      </c>
      <c r="BR29" s="137">
        <f t="shared" ca="1" si="30"/>
        <v>23</v>
      </c>
      <c r="BS29" s="136">
        <f t="shared" ca="1" si="30"/>
        <v>5</v>
      </c>
      <c r="BT29" s="137">
        <f t="shared" ca="1" si="30"/>
        <v>0</v>
      </c>
      <c r="BU29" s="136">
        <f t="shared" ca="1" si="30"/>
        <v>0</v>
      </c>
      <c r="BV29" s="137">
        <f t="shared" ca="1" si="30"/>
        <v>0</v>
      </c>
      <c r="BW29" s="136">
        <f t="shared" ca="1" si="30"/>
        <v>0</v>
      </c>
      <c r="BX29" s="137">
        <f t="shared" ca="1" si="30"/>
        <v>0</v>
      </c>
      <c r="BY29" s="136">
        <f t="shared" ca="1" si="30"/>
        <v>0</v>
      </c>
      <c r="BZ29" s="137">
        <f t="shared" ca="1" si="30"/>
        <v>0</v>
      </c>
      <c r="CA29" s="136">
        <f t="shared" ca="1" si="30"/>
        <v>0</v>
      </c>
      <c r="CB29" s="137">
        <f t="shared" ca="1" si="30"/>
        <v>0</v>
      </c>
      <c r="CC29" s="136">
        <f t="shared" ca="1" si="30"/>
        <v>0</v>
      </c>
      <c r="CD29" s="137">
        <f t="shared" ca="1" si="30"/>
        <v>126</v>
      </c>
      <c r="CE29" s="136">
        <f t="shared" ca="1" si="30"/>
        <v>0</v>
      </c>
      <c r="CF29" s="137">
        <f t="shared" ca="1" si="29"/>
        <v>30</v>
      </c>
      <c r="CG29" s="136">
        <f t="shared" ca="1" si="9"/>
        <v>10</v>
      </c>
      <c r="CH29" s="137">
        <f t="shared" ca="1" si="9"/>
        <v>0</v>
      </c>
      <c r="CI29" s="136">
        <f t="shared" ca="1" si="9"/>
        <v>0</v>
      </c>
      <c r="CJ29" s="137">
        <f t="shared" ca="1" si="9"/>
        <v>10</v>
      </c>
      <c r="CK29" s="136">
        <f t="shared" ca="1" si="9"/>
        <v>0</v>
      </c>
      <c r="CL29" s="137">
        <f t="shared" ca="1" si="9"/>
        <v>0</v>
      </c>
      <c r="CM29" s="136">
        <f t="shared" ca="1" si="9"/>
        <v>0</v>
      </c>
      <c r="CN29" s="110">
        <f t="shared" ca="1" si="19"/>
        <v>5</v>
      </c>
      <c r="CO29" s="110">
        <f t="shared" ca="1" si="10"/>
        <v>987.68000000000006</v>
      </c>
      <c r="CP29" s="110">
        <f t="shared" ca="1" si="10"/>
        <v>50</v>
      </c>
      <c r="CQ29" s="198">
        <f t="shared" ca="1" si="10"/>
        <v>63.5</v>
      </c>
      <c r="CR29" s="199">
        <f t="shared" ca="1" si="10"/>
        <v>1051.18</v>
      </c>
      <c r="CS29" s="215">
        <f t="shared" ca="1" si="25"/>
        <v>31</v>
      </c>
      <c r="CT29" s="216">
        <f t="shared" ca="1" si="20"/>
        <v>0</v>
      </c>
      <c r="CU29" s="217">
        <f ca="1">INDEX(INDIRECT(CU$1),MATCH($E29,INDIRECT($BQ$2))) + (CS29*30)/[1]PATRÓN!$N$4 - CT29</f>
        <v>17.424657534246574</v>
      </c>
      <c r="CV29" s="217">
        <f ca="1">(CS29*6)/PATRÓN!$N$4</f>
        <v>0.50958904109589043</v>
      </c>
      <c r="CW29" s="216">
        <f t="shared" ca="1" si="21"/>
        <v>0</v>
      </c>
      <c r="CX29" s="219">
        <f t="shared" ca="1" si="22"/>
        <v>0</v>
      </c>
      <c r="CY29" s="230">
        <f t="shared" ca="1" si="23"/>
        <v>0</v>
      </c>
      <c r="CZ29" s="227">
        <f ca="1">(PATRÓN!$A$5*(CS29-CT29))/(PATRÓN!$N$4-30)*AM29</f>
        <v>151.99253731343285</v>
      </c>
      <c r="DA29" s="211">
        <f t="shared" ca="1" si="11"/>
        <v>17.807462686567163</v>
      </c>
      <c r="DB29" s="211">
        <f t="shared" ca="1" si="24"/>
        <v>1039.4328358208954</v>
      </c>
      <c r="DC29" s="212">
        <f t="shared" ca="1" si="12"/>
        <v>11.74716417910463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Plantilla!E30</f>
        <v>Richard Sánchez Camacho</v>
      </c>
      <c r="G30" s="148" t="str">
        <f t="shared" ca="1" si="13"/>
        <v>T</v>
      </c>
      <c r="H30" s="148" t="str">
        <f t="shared" ca="1" si="13"/>
        <v>T</v>
      </c>
      <c r="I30" s="148" t="str">
        <f t="shared" ca="1" si="13"/>
        <v>T</v>
      </c>
      <c r="J30" s="148" t="str">
        <f t="shared" ca="1" si="13"/>
        <v>L</v>
      </c>
      <c r="K30" s="148" t="str">
        <f t="shared" ca="1" si="13"/>
        <v>T</v>
      </c>
      <c r="L30" s="148" t="str">
        <f t="shared" ca="1" si="13"/>
        <v>T</v>
      </c>
      <c r="M30" s="148" t="str">
        <f t="shared" ca="1" si="13"/>
        <v>T</v>
      </c>
      <c r="N30" s="148" t="str">
        <f t="shared" ca="1" si="13"/>
        <v>T</v>
      </c>
      <c r="O30" s="148" t="str">
        <f t="shared" ca="1" si="13"/>
        <v>N</v>
      </c>
      <c r="P30" s="148" t="str">
        <f t="shared" ca="1" si="13"/>
        <v>N</v>
      </c>
      <c r="Q30" s="148" t="str">
        <f t="shared" ca="1" si="13"/>
        <v>-</v>
      </c>
      <c r="R30" s="148" t="str">
        <f t="shared" ca="1" si="13"/>
        <v>-</v>
      </c>
      <c r="S30" s="148" t="str">
        <f t="shared" ca="1" si="13"/>
        <v>L</v>
      </c>
      <c r="T30" s="148" t="str">
        <f t="shared" ca="1" si="13"/>
        <v>L</v>
      </c>
      <c r="U30" s="148" t="str">
        <f t="shared" ca="1" si="13"/>
        <v>T</v>
      </c>
      <c r="V30" s="148" t="str">
        <f t="shared" ca="1" si="13"/>
        <v>T</v>
      </c>
      <c r="W30" s="148" t="str">
        <f t="shared" ca="1" si="26"/>
        <v>L</v>
      </c>
      <c r="X30" s="148" t="str">
        <f t="shared" ca="1" si="26"/>
        <v>T</v>
      </c>
      <c r="Y30" s="148" t="str">
        <f t="shared" ca="1" si="26"/>
        <v>T</v>
      </c>
      <c r="Z30" s="148" t="str">
        <f t="shared" ca="1" si="26"/>
        <v>T</v>
      </c>
      <c r="AA30" s="148" t="str">
        <f t="shared" ca="1" si="26"/>
        <v>N</v>
      </c>
      <c r="AB30" s="148" t="str">
        <f t="shared" ca="1" si="26"/>
        <v>-</v>
      </c>
      <c r="AC30" s="148" t="str">
        <f t="shared" ca="1" si="26"/>
        <v>L</v>
      </c>
      <c r="AD30" s="148" t="str">
        <f t="shared" ca="1" si="26"/>
        <v>T</v>
      </c>
      <c r="AE30" s="148" t="str">
        <f t="shared" ca="1" si="26"/>
        <v>T</v>
      </c>
      <c r="AF30" s="148" t="str">
        <f t="shared" ca="1" si="26"/>
        <v>L</v>
      </c>
      <c r="AG30" s="148" t="str">
        <f t="shared" ca="1" si="26"/>
        <v>L</v>
      </c>
      <c r="AH30" s="148" t="str">
        <f t="shared" ca="1" si="26"/>
        <v>T</v>
      </c>
      <c r="AI30" s="148" t="str">
        <f t="shared" ca="1" si="26"/>
        <v>T</v>
      </c>
      <c r="AJ30" s="148" t="str">
        <f t="shared" ca="1" si="26"/>
        <v>T</v>
      </c>
      <c r="AK30" s="148" t="str">
        <f t="shared" ca="1" si="26"/>
        <v>T</v>
      </c>
      <c r="AL30" s="130"/>
      <c r="AM30" s="111">
        <f>VLOOKUP($E30,Plantilla!D:F,3,FALSE)</f>
        <v>1</v>
      </c>
      <c r="AN30" s="140">
        <f t="shared" ca="1" si="27"/>
        <v>0</v>
      </c>
      <c r="AO30" s="133">
        <f t="shared" ca="1" si="27"/>
        <v>18</v>
      </c>
      <c r="AP30" s="132">
        <f t="shared" ca="1" si="27"/>
        <v>3</v>
      </c>
      <c r="AQ30" s="133">
        <f t="shared" ca="1" si="27"/>
        <v>0</v>
      </c>
      <c r="AR30" s="132">
        <f t="shared" ca="1" si="27"/>
        <v>0</v>
      </c>
      <c r="AS30" s="133">
        <f t="shared" ca="1" si="27"/>
        <v>0</v>
      </c>
      <c r="AT30" s="132">
        <f t="shared" ca="1" si="27"/>
        <v>0</v>
      </c>
      <c r="AU30" s="133">
        <f t="shared" ca="1" si="27"/>
        <v>0</v>
      </c>
      <c r="AV30" s="132">
        <f t="shared" ca="1" si="27"/>
        <v>0</v>
      </c>
      <c r="AW30" s="133">
        <f t="shared" ca="1" si="27"/>
        <v>0</v>
      </c>
      <c r="AX30" s="132">
        <f t="shared" ca="1" si="27"/>
        <v>0</v>
      </c>
      <c r="AY30" s="133">
        <f t="shared" ca="1" si="27"/>
        <v>0</v>
      </c>
      <c r="AZ30" s="132">
        <f t="shared" ca="1" si="27"/>
        <v>0</v>
      </c>
      <c r="BA30" s="133">
        <f t="shared" ca="1" si="27"/>
        <v>0</v>
      </c>
      <c r="BB30" s="132">
        <f t="shared" ca="1" si="27"/>
        <v>0</v>
      </c>
      <c r="BC30" s="133">
        <f t="shared" ca="1" si="27"/>
        <v>0</v>
      </c>
      <c r="BD30" s="132">
        <f t="shared" ca="1" si="28"/>
        <v>0</v>
      </c>
      <c r="BE30" s="133">
        <f t="shared" ca="1" si="28"/>
        <v>0</v>
      </c>
      <c r="BF30" s="132">
        <f t="shared" ca="1" si="28"/>
        <v>0</v>
      </c>
      <c r="BG30" s="133">
        <f t="shared" ca="1" si="28"/>
        <v>0</v>
      </c>
      <c r="BH30" s="132">
        <f t="shared" ca="1" si="28"/>
        <v>0</v>
      </c>
      <c r="BI30" s="133">
        <f t="shared" ca="1" si="28"/>
        <v>0</v>
      </c>
      <c r="BJ30" s="132">
        <f t="shared" ca="1" si="28"/>
        <v>0</v>
      </c>
      <c r="BK30" s="110">
        <f t="shared" ca="1" si="15"/>
        <v>3</v>
      </c>
      <c r="BL30" s="110">
        <f t="shared" ca="1" si="16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126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30</v>
      </c>
      <c r="BO30" s="194">
        <f t="shared" ca="1" si="17"/>
        <v>38.1</v>
      </c>
      <c r="BP30" s="195">
        <f t="shared" ca="1" si="18"/>
        <v>164.1</v>
      </c>
      <c r="BQ30" s="149">
        <f t="shared" ca="1" si="30"/>
        <v>0</v>
      </c>
      <c r="BR30" s="137">
        <f t="shared" ca="1" si="30"/>
        <v>143</v>
      </c>
      <c r="BS30" s="136">
        <f t="shared" ca="1" si="30"/>
        <v>3</v>
      </c>
      <c r="BT30" s="137">
        <f t="shared" ca="1" si="30"/>
        <v>0</v>
      </c>
      <c r="BU30" s="136">
        <f t="shared" ca="1" si="30"/>
        <v>0</v>
      </c>
      <c r="BV30" s="137">
        <f t="shared" ca="1" si="30"/>
        <v>0</v>
      </c>
      <c r="BW30" s="136">
        <f t="shared" ca="1" si="30"/>
        <v>0</v>
      </c>
      <c r="BX30" s="137">
        <f t="shared" ca="1" si="30"/>
        <v>0</v>
      </c>
      <c r="BY30" s="136">
        <f t="shared" ca="1" si="30"/>
        <v>0</v>
      </c>
      <c r="BZ30" s="137">
        <f t="shared" ca="1" si="30"/>
        <v>0</v>
      </c>
      <c r="CA30" s="136">
        <f t="shared" ca="1" si="30"/>
        <v>0</v>
      </c>
      <c r="CB30" s="137">
        <f t="shared" ca="1" si="30"/>
        <v>0</v>
      </c>
      <c r="CC30" s="136">
        <f t="shared" ca="1" si="30"/>
        <v>0</v>
      </c>
      <c r="CD30" s="137">
        <f t="shared" ca="1" si="30"/>
        <v>3</v>
      </c>
      <c r="CE30" s="136">
        <f t="shared" ca="1" si="30"/>
        <v>0</v>
      </c>
      <c r="CF30" s="137">
        <f t="shared" ca="1" si="29"/>
        <v>0</v>
      </c>
      <c r="CG30" s="136">
        <f t="shared" ca="1" si="9"/>
        <v>0</v>
      </c>
      <c r="CH30" s="137">
        <f t="shared" ca="1" si="9"/>
        <v>0</v>
      </c>
      <c r="CI30" s="136">
        <f t="shared" ca="1" si="9"/>
        <v>0</v>
      </c>
      <c r="CJ30" s="137">
        <f t="shared" ca="1" si="9"/>
        <v>0</v>
      </c>
      <c r="CK30" s="136">
        <f t="shared" ca="1" si="9"/>
        <v>0</v>
      </c>
      <c r="CL30" s="137">
        <f t="shared" ca="1" si="9"/>
        <v>0</v>
      </c>
      <c r="CM30" s="136">
        <f t="shared" ca="1" si="9"/>
        <v>1</v>
      </c>
      <c r="CN30" s="110">
        <f t="shared" ca="1" si="19"/>
        <v>3</v>
      </c>
      <c r="CO30" s="110">
        <f t="shared" ca="1" si="10"/>
        <v>1023.44</v>
      </c>
      <c r="CP30" s="110">
        <f t="shared" ca="1" si="10"/>
        <v>30</v>
      </c>
      <c r="CQ30" s="198">
        <f t="shared" ca="1" si="10"/>
        <v>38.1</v>
      </c>
      <c r="CR30" s="199">
        <f t="shared" ca="1" si="10"/>
        <v>1061.54</v>
      </c>
      <c r="CS30" s="215">
        <f t="shared" ca="1" si="25"/>
        <v>31</v>
      </c>
      <c r="CT30" s="216">
        <f t="shared" ca="1" si="20"/>
        <v>0</v>
      </c>
      <c r="CU30" s="217">
        <f ca="1">INDEX(INDIRECT(CU$1),MATCH($E30,INDIRECT($BQ$2))) + (CS30*30)/[1]PATRÓN!$N$4 - CT30</f>
        <v>17.424657534246574</v>
      </c>
      <c r="CV30" s="217">
        <f ca="1">(CS30*6)/PATRÓN!$N$4</f>
        <v>0.50958904109589043</v>
      </c>
      <c r="CW30" s="216">
        <f t="shared" ca="1" si="21"/>
        <v>0</v>
      </c>
      <c r="CX30" s="219">
        <f t="shared" ca="1" si="22"/>
        <v>0</v>
      </c>
      <c r="CY30" s="230">
        <f t="shared" ca="1" si="23"/>
        <v>0</v>
      </c>
      <c r="CZ30" s="227">
        <f ca="1">(PATRÓN!$A$5*(CS30-CT30))/(PATRÓN!$N$4-30)*AM30</f>
        <v>151.99253731343285</v>
      </c>
      <c r="DA30" s="211">
        <f t="shared" ca="1" si="11"/>
        <v>12.107462686567146</v>
      </c>
      <c r="DB30" s="211">
        <f t="shared" ca="1" si="24"/>
        <v>1039.4328358208954</v>
      </c>
      <c r="DC30" s="212">
        <f t="shared" ca="1" si="12"/>
        <v>22.107164179104529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Plantilla!E31</f>
        <v>Patricia González Arcenegui</v>
      </c>
      <c r="G31" s="148" t="str">
        <f t="shared" ca="1" si="13"/>
        <v>T</v>
      </c>
      <c r="H31" s="148" t="str">
        <f t="shared" ca="1" si="13"/>
        <v>N</v>
      </c>
      <c r="I31" s="148" t="str">
        <f t="shared" ca="1" si="13"/>
        <v>N</v>
      </c>
      <c r="J31" s="148" t="str">
        <f t="shared" ca="1" si="13"/>
        <v>-</v>
      </c>
      <c r="K31" s="148" t="str">
        <f t="shared" ca="1" si="13"/>
        <v>-</v>
      </c>
      <c r="L31" s="148" t="str">
        <f t="shared" ca="1" si="13"/>
        <v>L</v>
      </c>
      <c r="M31" s="148" t="str">
        <f t="shared" ca="1" si="13"/>
        <v>L</v>
      </c>
      <c r="N31" s="148" t="str">
        <f t="shared" ref="N31:AC32" ca="1" si="31">IF($B31&lt;&gt;0,INDIRECT(ADDRESS($B31+6,10+N$2,1,FALSE,"PATRÓN"),FALSE),"")</f>
        <v>T</v>
      </c>
      <c r="O31" s="148" t="str">
        <f t="shared" ca="1" si="31"/>
        <v>T</v>
      </c>
      <c r="P31" s="148" t="str">
        <f t="shared" ca="1" si="31"/>
        <v>L</v>
      </c>
      <c r="Q31" s="148" t="str">
        <f t="shared" ca="1" si="31"/>
        <v>T</v>
      </c>
      <c r="R31" s="148" t="str">
        <f t="shared" ca="1" si="31"/>
        <v>T</v>
      </c>
      <c r="S31" s="148" t="str">
        <f t="shared" ca="1" si="31"/>
        <v>T</v>
      </c>
      <c r="T31" s="148" t="str">
        <f t="shared" ca="1" si="31"/>
        <v>N</v>
      </c>
      <c r="U31" s="148" t="str">
        <f t="shared" ca="1" si="31"/>
        <v>-</v>
      </c>
      <c r="V31" s="148" t="str">
        <f t="shared" ca="1" si="31"/>
        <v>L</v>
      </c>
      <c r="W31" s="148" t="str">
        <f t="shared" ca="1" si="31"/>
        <v>T</v>
      </c>
      <c r="X31" s="148" t="str">
        <f t="shared" ca="1" si="31"/>
        <v>T</v>
      </c>
      <c r="Y31" s="148" t="str">
        <f t="shared" ca="1" si="31"/>
        <v>L</v>
      </c>
      <c r="Z31" s="148" t="str">
        <f t="shared" ca="1" si="31"/>
        <v>L</v>
      </c>
      <c r="AA31" s="148" t="str">
        <f t="shared" ca="1" si="31"/>
        <v>T</v>
      </c>
      <c r="AB31" s="148" t="str">
        <f t="shared" ca="1" si="31"/>
        <v>T</v>
      </c>
      <c r="AC31" s="148" t="str">
        <f t="shared" ca="1" si="31"/>
        <v>T</v>
      </c>
      <c r="AD31" s="148" t="str">
        <f t="shared" ca="1" si="26"/>
        <v>T</v>
      </c>
      <c r="AE31" s="148" t="str">
        <f t="shared" ca="1" si="26"/>
        <v>L</v>
      </c>
      <c r="AF31" s="148" t="str">
        <f t="shared" ca="1" si="26"/>
        <v>N</v>
      </c>
      <c r="AG31" s="148" t="str">
        <f t="shared" ca="1" si="26"/>
        <v>N</v>
      </c>
      <c r="AH31" s="148" t="str">
        <f t="shared" ca="1" si="26"/>
        <v>-</v>
      </c>
      <c r="AI31" s="148" t="str">
        <f t="shared" ca="1" si="26"/>
        <v>-</v>
      </c>
      <c r="AJ31" s="148" t="str">
        <f t="shared" ca="1" si="26"/>
        <v>L</v>
      </c>
      <c r="AK31" s="148" t="str">
        <f t="shared" ca="1" si="26"/>
        <v>T</v>
      </c>
      <c r="AL31" s="130"/>
      <c r="AM31" s="111">
        <f>VLOOKUP($E31,Plantilla!D:F,3,FALSE)</f>
        <v>1</v>
      </c>
      <c r="AN31" s="140">
        <f t="shared" ca="1" si="27"/>
        <v>0</v>
      </c>
      <c r="AO31" s="133">
        <f t="shared" ca="1" si="27"/>
        <v>13</v>
      </c>
      <c r="AP31" s="132">
        <f t="shared" ca="1" si="27"/>
        <v>5</v>
      </c>
      <c r="AQ31" s="133">
        <f t="shared" ca="1" si="27"/>
        <v>0</v>
      </c>
      <c r="AR31" s="132">
        <f t="shared" ca="1" si="27"/>
        <v>0</v>
      </c>
      <c r="AS31" s="133">
        <f t="shared" ca="1" si="27"/>
        <v>0</v>
      </c>
      <c r="AT31" s="132">
        <f t="shared" ca="1" si="27"/>
        <v>0</v>
      </c>
      <c r="AU31" s="133">
        <f t="shared" ca="1" si="27"/>
        <v>0</v>
      </c>
      <c r="AV31" s="132">
        <f t="shared" ca="1" si="27"/>
        <v>0</v>
      </c>
      <c r="AW31" s="133">
        <f t="shared" ca="1" si="27"/>
        <v>0</v>
      </c>
      <c r="AX31" s="132">
        <f t="shared" ca="1" si="27"/>
        <v>0</v>
      </c>
      <c r="AY31" s="133">
        <f t="shared" ca="1" si="27"/>
        <v>0</v>
      </c>
      <c r="AZ31" s="132">
        <f t="shared" ca="1" si="27"/>
        <v>0</v>
      </c>
      <c r="BA31" s="133">
        <f t="shared" ca="1" si="27"/>
        <v>0</v>
      </c>
      <c r="BB31" s="132">
        <f t="shared" ca="1" si="27"/>
        <v>0</v>
      </c>
      <c r="BC31" s="133">
        <f t="shared" ca="1" si="27"/>
        <v>0</v>
      </c>
      <c r="BD31" s="132">
        <f t="shared" ca="1" si="28"/>
        <v>0</v>
      </c>
      <c r="BE31" s="133">
        <f t="shared" ca="1" si="28"/>
        <v>0</v>
      </c>
      <c r="BF31" s="132">
        <f t="shared" ca="1" si="28"/>
        <v>0</v>
      </c>
      <c r="BG31" s="133">
        <f t="shared" ca="1" si="28"/>
        <v>0</v>
      </c>
      <c r="BH31" s="132">
        <f t="shared" ca="1" si="28"/>
        <v>0</v>
      </c>
      <c r="BI31" s="133">
        <f t="shared" ca="1" si="28"/>
        <v>0</v>
      </c>
      <c r="BJ31" s="132">
        <f t="shared" ca="1" si="28"/>
        <v>0</v>
      </c>
      <c r="BK31" s="110">
        <f t="shared" ca="1" si="15"/>
        <v>5</v>
      </c>
      <c r="BL31" s="110">
        <f t="shared" ca="1" si="16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91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50</v>
      </c>
      <c r="BO31" s="194">
        <f t="shared" ca="1" si="17"/>
        <v>63.5</v>
      </c>
      <c r="BP31" s="195">
        <f t="shared" ca="1" si="18"/>
        <v>154.5</v>
      </c>
      <c r="BQ31" s="149">
        <f t="shared" ca="1" si="30"/>
        <v>0</v>
      </c>
      <c r="BR31" s="137">
        <f t="shared" ca="1" si="30"/>
        <v>90</v>
      </c>
      <c r="BS31" s="136">
        <f t="shared" ca="1" si="30"/>
        <v>33</v>
      </c>
      <c r="BT31" s="137">
        <f t="shared" ca="1" si="30"/>
        <v>0</v>
      </c>
      <c r="BU31" s="136">
        <f t="shared" ca="1" si="30"/>
        <v>0</v>
      </c>
      <c r="BV31" s="137">
        <f t="shared" ca="1" si="30"/>
        <v>0</v>
      </c>
      <c r="BW31" s="136">
        <f t="shared" ca="1" si="30"/>
        <v>0</v>
      </c>
      <c r="BX31" s="137">
        <f t="shared" ca="1" si="30"/>
        <v>0</v>
      </c>
      <c r="BY31" s="136">
        <f t="shared" ca="1" si="30"/>
        <v>0</v>
      </c>
      <c r="BZ31" s="137">
        <f t="shared" ca="1" si="30"/>
        <v>0</v>
      </c>
      <c r="CA31" s="136">
        <f t="shared" ca="1" si="30"/>
        <v>0</v>
      </c>
      <c r="CB31" s="137">
        <f t="shared" ca="1" si="30"/>
        <v>0</v>
      </c>
      <c r="CC31" s="136">
        <f t="shared" ca="1" si="30"/>
        <v>0</v>
      </c>
      <c r="CD31" s="137">
        <f t="shared" ca="1" si="30"/>
        <v>1</v>
      </c>
      <c r="CE31" s="136">
        <f t="shared" ca="1" si="30"/>
        <v>0</v>
      </c>
      <c r="CF31" s="137">
        <f t="shared" ca="1" si="29"/>
        <v>0</v>
      </c>
      <c r="CG31" s="136">
        <f t="shared" ca="1" si="9"/>
        <v>0</v>
      </c>
      <c r="CH31" s="137">
        <f t="shared" ca="1" si="9"/>
        <v>0</v>
      </c>
      <c r="CI31" s="136">
        <f t="shared" ca="1" si="9"/>
        <v>0</v>
      </c>
      <c r="CJ31" s="137">
        <f t="shared" ca="1" si="9"/>
        <v>0</v>
      </c>
      <c r="CK31" s="136">
        <f t="shared" ca="1" si="9"/>
        <v>0</v>
      </c>
      <c r="CL31" s="137">
        <f t="shared" ca="1" si="9"/>
        <v>0</v>
      </c>
      <c r="CM31" s="136">
        <f t="shared" ca="1" si="9"/>
        <v>0</v>
      </c>
      <c r="CN31" s="110">
        <f t="shared" ca="1" si="19"/>
        <v>33</v>
      </c>
      <c r="CO31" s="110">
        <f t="shared" ca="1" si="10"/>
        <v>634.98</v>
      </c>
      <c r="CP31" s="110">
        <f t="shared" ca="1" si="10"/>
        <v>330</v>
      </c>
      <c r="CQ31" s="198">
        <f t="shared" ca="1" si="10"/>
        <v>419.09999999999997</v>
      </c>
      <c r="CR31" s="199">
        <f t="shared" ca="1" si="10"/>
        <v>1054.0800000000002</v>
      </c>
      <c r="CS31" s="215">
        <f t="shared" ca="1" si="25"/>
        <v>31</v>
      </c>
      <c r="CT31" s="216">
        <f t="shared" ca="1" si="20"/>
        <v>0</v>
      </c>
      <c r="CU31" s="217">
        <f ca="1">INDEX(INDIRECT(CU$1),MATCH($E31,INDIRECT($BQ$2))) + (CS31*30)/[1]PATRÓN!$N$4 - CT31</f>
        <v>17.424657534246574</v>
      </c>
      <c r="CV31" s="217">
        <f ca="1">(CS31*6)/PATRÓN!$N$4</f>
        <v>0.50958904109589043</v>
      </c>
      <c r="CW31" s="216">
        <f t="shared" ca="1" si="21"/>
        <v>0</v>
      </c>
      <c r="CX31" s="219">
        <f t="shared" ca="1" si="22"/>
        <v>0</v>
      </c>
      <c r="CY31" s="230">
        <f t="shared" ca="1" si="23"/>
        <v>0</v>
      </c>
      <c r="CZ31" s="227">
        <f ca="1">(PATRÓN!$A$5*(CS31-CT31))/(PATRÓN!$N$4-30)*AM31</f>
        <v>151.99253731343285</v>
      </c>
      <c r="DA31" s="211">
        <f t="shared" ca="1" si="11"/>
        <v>2.5074626865671519</v>
      </c>
      <c r="DB31" s="211">
        <f t="shared" ca="1" si="24"/>
        <v>1039.4328358208954</v>
      </c>
      <c r="DC31" s="212">
        <f t="shared" ca="1" si="12"/>
        <v>14.64716417910472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Plantilla!E32</f>
        <v>Sandra Ana Garrido Maestro</v>
      </c>
      <c r="G32" s="148" t="str">
        <f t="shared" ref="G32:V42" ca="1" si="32">IF($B32&lt;&gt;0,INDIRECT(ADDRESS($B32+6,10+G$2,1,FALSE,"PATRÓN"),FALSE),"")</f>
        <v>T</v>
      </c>
      <c r="H32" s="148" t="str">
        <f t="shared" ca="1" si="32"/>
        <v>T</v>
      </c>
      <c r="I32" s="148" t="str">
        <f t="shared" ca="1" si="32"/>
        <v>L</v>
      </c>
      <c r="J32" s="148" t="str">
        <f t="shared" ca="1" si="32"/>
        <v>T</v>
      </c>
      <c r="K32" s="148" t="str">
        <f t="shared" ca="1" si="32"/>
        <v>T</v>
      </c>
      <c r="L32" s="148" t="str">
        <f t="shared" ca="1" si="32"/>
        <v>T</v>
      </c>
      <c r="M32" s="148" t="str">
        <f t="shared" ca="1" si="32"/>
        <v>N</v>
      </c>
      <c r="N32" s="148" t="str">
        <f t="shared" ca="1" si="32"/>
        <v>-</v>
      </c>
      <c r="O32" s="148" t="str">
        <f t="shared" ca="1" si="32"/>
        <v>L</v>
      </c>
      <c r="P32" s="148" t="str">
        <f t="shared" ca="1" si="32"/>
        <v>T</v>
      </c>
      <c r="Q32" s="148" t="str">
        <f t="shared" ca="1" si="32"/>
        <v>T</v>
      </c>
      <c r="R32" s="148" t="str">
        <f t="shared" ca="1" si="32"/>
        <v>L</v>
      </c>
      <c r="S32" s="148" t="str">
        <f t="shared" ca="1" si="32"/>
        <v>L</v>
      </c>
      <c r="T32" s="148" t="str">
        <f t="shared" ca="1" si="32"/>
        <v>T</v>
      </c>
      <c r="U32" s="148" t="str">
        <f t="shared" ca="1" si="32"/>
        <v>T</v>
      </c>
      <c r="V32" s="148" t="str">
        <f t="shared" ca="1" si="32"/>
        <v>T</v>
      </c>
      <c r="W32" s="148" t="str">
        <f t="shared" ca="1" si="31"/>
        <v>T</v>
      </c>
      <c r="X32" s="148" t="str">
        <f t="shared" ca="1" si="31"/>
        <v>L</v>
      </c>
      <c r="Y32" s="148" t="str">
        <f t="shared" ca="1" si="31"/>
        <v>N</v>
      </c>
      <c r="Z32" s="148" t="str">
        <f t="shared" ca="1" si="31"/>
        <v>N</v>
      </c>
      <c r="AA32" s="148" t="str">
        <f t="shared" ca="1" si="31"/>
        <v>-</v>
      </c>
      <c r="AB32" s="148" t="str">
        <f t="shared" ca="1" si="31"/>
        <v>-</v>
      </c>
      <c r="AC32" s="148" t="str">
        <f t="shared" ca="1" si="31"/>
        <v>L</v>
      </c>
      <c r="AD32" s="148" t="str">
        <f t="shared" ca="1" si="26"/>
        <v>T</v>
      </c>
      <c r="AE32" s="148" t="str">
        <f t="shared" ca="1" si="26"/>
        <v>T</v>
      </c>
      <c r="AF32" s="148" t="str">
        <f t="shared" ca="1" si="26"/>
        <v>L</v>
      </c>
      <c r="AG32" s="148" t="str">
        <f t="shared" ca="1" si="26"/>
        <v>L</v>
      </c>
      <c r="AH32" s="148" t="str">
        <f t="shared" ca="1" si="26"/>
        <v>T</v>
      </c>
      <c r="AI32" s="148" t="str">
        <f t="shared" ca="1" si="26"/>
        <v>N</v>
      </c>
      <c r="AJ32" s="148" t="str">
        <f t="shared" ca="1" si="26"/>
        <v>-</v>
      </c>
      <c r="AK32" s="148" t="str">
        <f t="shared" ref="H32:AK41" ca="1" si="33">IF($B32&lt;&gt;0,INDIRECT(ADDRESS($B32+6,10+AK$2,1,FALSE,"PATRÓN"),FALSE),"")</f>
        <v>L</v>
      </c>
      <c r="AL32" s="130"/>
      <c r="AM32" s="111">
        <f>VLOOKUP($E32,Plantilla!D:F,3,FALSE)</f>
        <v>1</v>
      </c>
      <c r="AN32" s="140">
        <f t="shared" ca="1" si="27"/>
        <v>0</v>
      </c>
      <c r="AO32" s="133">
        <f t="shared" ca="1" si="27"/>
        <v>14</v>
      </c>
      <c r="AP32" s="132">
        <f t="shared" ca="1" si="27"/>
        <v>4</v>
      </c>
      <c r="AQ32" s="133">
        <f t="shared" ca="1" si="27"/>
        <v>0</v>
      </c>
      <c r="AR32" s="132">
        <f t="shared" ca="1" si="27"/>
        <v>0</v>
      </c>
      <c r="AS32" s="133">
        <f t="shared" ca="1" si="27"/>
        <v>0</v>
      </c>
      <c r="AT32" s="132">
        <f t="shared" ca="1" si="27"/>
        <v>0</v>
      </c>
      <c r="AU32" s="133">
        <f t="shared" ca="1" si="27"/>
        <v>0</v>
      </c>
      <c r="AV32" s="132">
        <f t="shared" ca="1" si="27"/>
        <v>0</v>
      </c>
      <c r="AW32" s="133">
        <f t="shared" ca="1" si="27"/>
        <v>0</v>
      </c>
      <c r="AX32" s="132">
        <f t="shared" ca="1" si="27"/>
        <v>0</v>
      </c>
      <c r="AY32" s="133">
        <f t="shared" ca="1" si="27"/>
        <v>0</v>
      </c>
      <c r="AZ32" s="132">
        <f t="shared" ca="1" si="27"/>
        <v>0</v>
      </c>
      <c r="BA32" s="133">
        <f t="shared" ca="1" si="27"/>
        <v>0</v>
      </c>
      <c r="BB32" s="132">
        <f t="shared" ca="1" si="27"/>
        <v>0</v>
      </c>
      <c r="BC32" s="133">
        <f t="shared" ca="1" si="27"/>
        <v>0</v>
      </c>
      <c r="BD32" s="132">
        <f t="shared" ca="1" si="28"/>
        <v>0</v>
      </c>
      <c r="BE32" s="133">
        <f t="shared" ca="1" si="28"/>
        <v>0</v>
      </c>
      <c r="BF32" s="132">
        <f t="shared" ca="1" si="28"/>
        <v>0</v>
      </c>
      <c r="BG32" s="133">
        <f t="shared" ca="1" si="28"/>
        <v>0</v>
      </c>
      <c r="BH32" s="132">
        <f t="shared" ca="1" si="28"/>
        <v>0</v>
      </c>
      <c r="BI32" s="133">
        <f t="shared" ca="1" si="28"/>
        <v>0</v>
      </c>
      <c r="BJ32" s="132">
        <f t="shared" ca="1" si="28"/>
        <v>0</v>
      </c>
      <c r="BK32" s="110">
        <f t="shared" ca="1" si="15"/>
        <v>4</v>
      </c>
      <c r="BL32" s="110">
        <f t="shared" ca="1" si="16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98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17"/>
        <v>50.8</v>
      </c>
      <c r="BP32" s="195">
        <f t="shared" ca="1" si="18"/>
        <v>148.80000000000001</v>
      </c>
      <c r="BQ32" s="149">
        <f t="shared" ca="1" si="30"/>
        <v>0</v>
      </c>
      <c r="BR32" s="137">
        <f t="shared" ca="1" si="30"/>
        <v>97</v>
      </c>
      <c r="BS32" s="136">
        <f t="shared" ca="1" si="30"/>
        <v>27</v>
      </c>
      <c r="BT32" s="137">
        <f t="shared" ca="1" si="30"/>
        <v>0</v>
      </c>
      <c r="BU32" s="136">
        <f t="shared" ca="1" si="30"/>
        <v>0</v>
      </c>
      <c r="BV32" s="137">
        <f t="shared" ca="1" si="30"/>
        <v>0</v>
      </c>
      <c r="BW32" s="136">
        <f t="shared" ca="1" si="30"/>
        <v>0</v>
      </c>
      <c r="BX32" s="137">
        <f t="shared" ca="1" si="30"/>
        <v>0</v>
      </c>
      <c r="BY32" s="136">
        <f t="shared" ca="1" si="30"/>
        <v>0</v>
      </c>
      <c r="BZ32" s="137">
        <f t="shared" ca="1" si="30"/>
        <v>0</v>
      </c>
      <c r="CA32" s="136">
        <f t="shared" ca="1" si="30"/>
        <v>0</v>
      </c>
      <c r="CB32" s="137">
        <f t="shared" ca="1" si="30"/>
        <v>0</v>
      </c>
      <c r="CC32" s="136">
        <f t="shared" ca="1" si="30"/>
        <v>0</v>
      </c>
      <c r="CD32" s="137">
        <f t="shared" ca="1" si="30"/>
        <v>0</v>
      </c>
      <c r="CE32" s="136">
        <f t="shared" ca="1" si="30"/>
        <v>0</v>
      </c>
      <c r="CF32" s="137">
        <f t="shared" ca="1" si="29"/>
        <v>0</v>
      </c>
      <c r="CG32" s="136">
        <f t="shared" ca="1" si="9"/>
        <v>0</v>
      </c>
      <c r="CH32" s="137">
        <f t="shared" ca="1" si="9"/>
        <v>0</v>
      </c>
      <c r="CI32" s="136">
        <f t="shared" ca="1" si="9"/>
        <v>0</v>
      </c>
      <c r="CJ32" s="137">
        <f t="shared" ca="1" si="9"/>
        <v>0</v>
      </c>
      <c r="CK32" s="136">
        <f t="shared" ca="1" si="9"/>
        <v>0</v>
      </c>
      <c r="CL32" s="137">
        <f t="shared" ca="1" si="9"/>
        <v>0</v>
      </c>
      <c r="CM32" s="136">
        <f t="shared" ca="1" si="9"/>
        <v>0</v>
      </c>
      <c r="CN32" s="110">
        <f t="shared" ca="1" si="19"/>
        <v>29</v>
      </c>
      <c r="CO32" s="110">
        <f t="shared" ca="1" si="10"/>
        <v>679</v>
      </c>
      <c r="CP32" s="110">
        <f t="shared" ca="1" si="10"/>
        <v>270</v>
      </c>
      <c r="CQ32" s="198">
        <f t="shared" ca="1" si="10"/>
        <v>342.9</v>
      </c>
      <c r="CR32" s="199">
        <f t="shared" ca="1" si="10"/>
        <v>1021.8999999999999</v>
      </c>
      <c r="CS32" s="215">
        <f t="shared" ca="1" si="25"/>
        <v>31</v>
      </c>
      <c r="CT32" s="216">
        <f t="shared" ca="1" si="20"/>
        <v>0</v>
      </c>
      <c r="CU32" s="217">
        <f ca="1">INDEX(INDIRECT(CU$1),MATCH($E32,INDIRECT($BQ$2))) + (CS32*30)/[1]PATRÓN!$N$4 - CT32</f>
        <v>17.424657534246574</v>
      </c>
      <c r="CV32" s="217">
        <f ca="1">(CS32*6)/PATRÓN!$N$4</f>
        <v>0.50958904109589043</v>
      </c>
      <c r="CW32" s="216">
        <f t="shared" ca="1" si="21"/>
        <v>0</v>
      </c>
      <c r="CX32" s="219">
        <f t="shared" ca="1" si="22"/>
        <v>0</v>
      </c>
      <c r="CY32" s="230">
        <f t="shared" ca="1" si="23"/>
        <v>0</v>
      </c>
      <c r="CZ32" s="227">
        <f ca="1">(PATRÓN!$A$5*(CS32-CT32))/(PATRÓN!$N$4-30)*AM32</f>
        <v>151.99253731343285</v>
      </c>
      <c r="DA32" s="211">
        <f t="shared" ca="1" si="11"/>
        <v>-3.1925373134328368</v>
      </c>
      <c r="DB32" s="211">
        <f t="shared" ca="1" si="24"/>
        <v>1039.4328358208954</v>
      </c>
      <c r="DC32" s="212">
        <f t="shared" ca="1" si="12"/>
        <v>-17.532835820895571</v>
      </c>
    </row>
    <row r="33" spans="1:110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Plantilla!E33</f>
        <v>Rocío Rivilla Pérez (60%)</v>
      </c>
      <c r="G33" s="148" t="str">
        <f t="shared" ca="1" si="32"/>
        <v>-</v>
      </c>
      <c r="H33" s="148" t="str">
        <f t="shared" ca="1" si="33"/>
        <v>L</v>
      </c>
      <c r="I33" s="148" t="str">
        <f t="shared" ca="1" si="33"/>
        <v>T</v>
      </c>
      <c r="J33" s="148" t="str">
        <f t="shared" ca="1" si="33"/>
        <v>T</v>
      </c>
      <c r="K33" s="148" t="str">
        <f t="shared" ca="1" si="33"/>
        <v>L</v>
      </c>
      <c r="L33" s="148" t="str">
        <f t="shared" ca="1" si="33"/>
        <v>L</v>
      </c>
      <c r="M33" s="148" t="str">
        <f t="shared" ca="1" si="33"/>
        <v>T</v>
      </c>
      <c r="N33" s="148" t="str">
        <f t="shared" ca="1" si="33"/>
        <v>T</v>
      </c>
      <c r="O33" s="148" t="str">
        <f t="shared" ca="1" si="33"/>
        <v>T</v>
      </c>
      <c r="P33" s="148" t="str">
        <f t="shared" ca="1" si="33"/>
        <v>T</v>
      </c>
      <c r="Q33" s="148" t="str">
        <f t="shared" ca="1" si="33"/>
        <v>L</v>
      </c>
      <c r="R33" s="148" t="str">
        <f t="shared" ca="1" si="33"/>
        <v>N</v>
      </c>
      <c r="S33" s="148" t="str">
        <f t="shared" ca="1" si="33"/>
        <v>N</v>
      </c>
      <c r="T33" s="148" t="str">
        <f t="shared" ca="1" si="33"/>
        <v>-</v>
      </c>
      <c r="U33" s="148" t="str">
        <f t="shared" ca="1" si="33"/>
        <v>-</v>
      </c>
      <c r="V33" s="148" t="str">
        <f t="shared" ca="1" si="33"/>
        <v>L</v>
      </c>
      <c r="W33" s="148" t="str">
        <f t="shared" ca="1" si="33"/>
        <v>T</v>
      </c>
      <c r="X33" s="148" t="str">
        <f t="shared" ca="1" si="33"/>
        <v>T</v>
      </c>
      <c r="Y33" s="148" t="str">
        <f t="shared" ca="1" si="33"/>
        <v>L</v>
      </c>
      <c r="Z33" s="148" t="str">
        <f t="shared" ca="1" si="33"/>
        <v>L</v>
      </c>
      <c r="AA33" s="148" t="str">
        <f t="shared" ca="1" si="33"/>
        <v>T</v>
      </c>
      <c r="AB33" s="148" t="str">
        <f t="shared" ca="1" si="33"/>
        <v>N</v>
      </c>
      <c r="AC33" s="148" t="str">
        <f t="shared" ca="1" si="33"/>
        <v>-</v>
      </c>
      <c r="AD33" s="148" t="str">
        <f t="shared" ca="1" si="33"/>
        <v>L</v>
      </c>
      <c r="AE33" s="148" t="str">
        <f t="shared" ca="1" si="33"/>
        <v>T</v>
      </c>
      <c r="AF33" s="148" t="str">
        <f t="shared" ca="1" si="33"/>
        <v>T</v>
      </c>
      <c r="AG33" s="148" t="str">
        <f t="shared" ca="1" si="33"/>
        <v>T</v>
      </c>
      <c r="AH33" s="148" t="str">
        <f t="shared" ca="1" si="33"/>
        <v>L</v>
      </c>
      <c r="AI33" s="148" t="str">
        <f t="shared" ca="1" si="33"/>
        <v>T</v>
      </c>
      <c r="AJ33" s="148" t="str">
        <f t="shared" ca="1" si="33"/>
        <v>T</v>
      </c>
      <c r="AK33" s="148" t="str">
        <f t="shared" ca="1" si="33"/>
        <v>T</v>
      </c>
      <c r="AL33" s="130"/>
      <c r="AM33" s="111">
        <f>VLOOKUP($E33,Plantilla!D:F,3,FALSE)</f>
        <v>1</v>
      </c>
      <c r="AN33" s="140">
        <f t="shared" ca="1" si="27"/>
        <v>0</v>
      </c>
      <c r="AO33" s="133">
        <f t="shared" ca="1" si="27"/>
        <v>15</v>
      </c>
      <c r="AP33" s="132">
        <f t="shared" ca="1" si="27"/>
        <v>3</v>
      </c>
      <c r="AQ33" s="133">
        <f t="shared" ca="1" si="27"/>
        <v>0</v>
      </c>
      <c r="AR33" s="132">
        <f t="shared" ca="1" si="27"/>
        <v>0</v>
      </c>
      <c r="AS33" s="133">
        <f t="shared" ca="1" si="27"/>
        <v>0</v>
      </c>
      <c r="AT33" s="132">
        <f t="shared" ca="1" si="27"/>
        <v>0</v>
      </c>
      <c r="AU33" s="133">
        <f t="shared" ca="1" si="27"/>
        <v>0</v>
      </c>
      <c r="AV33" s="132">
        <f t="shared" ca="1" si="27"/>
        <v>0</v>
      </c>
      <c r="AW33" s="133">
        <f t="shared" ca="1" si="27"/>
        <v>0</v>
      </c>
      <c r="AX33" s="132">
        <f t="shared" ca="1" si="27"/>
        <v>0</v>
      </c>
      <c r="AY33" s="133">
        <f t="shared" ca="1" si="27"/>
        <v>0</v>
      </c>
      <c r="AZ33" s="132">
        <f t="shared" ca="1" si="27"/>
        <v>0</v>
      </c>
      <c r="BA33" s="133">
        <f t="shared" ca="1" si="27"/>
        <v>0</v>
      </c>
      <c r="BB33" s="132">
        <f t="shared" ca="1" si="27"/>
        <v>0</v>
      </c>
      <c r="BC33" s="133">
        <f t="shared" ca="1" si="27"/>
        <v>0</v>
      </c>
      <c r="BD33" s="132">
        <f t="shared" ca="1" si="28"/>
        <v>0</v>
      </c>
      <c r="BE33" s="133">
        <f t="shared" ca="1" si="28"/>
        <v>0</v>
      </c>
      <c r="BF33" s="132">
        <f t="shared" ca="1" si="28"/>
        <v>0</v>
      </c>
      <c r="BG33" s="133">
        <f t="shared" ca="1" si="28"/>
        <v>0</v>
      </c>
      <c r="BH33" s="132">
        <f t="shared" ca="1" si="28"/>
        <v>0</v>
      </c>
      <c r="BI33" s="133">
        <f t="shared" ca="1" si="28"/>
        <v>0</v>
      </c>
      <c r="BJ33" s="132">
        <f t="shared" ca="1" si="28"/>
        <v>0</v>
      </c>
      <c r="BK33" s="110">
        <f t="shared" ca="1" si="15"/>
        <v>3</v>
      </c>
      <c r="BL33" s="110">
        <f t="shared" ca="1" si="16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17"/>
        <v>38.1</v>
      </c>
      <c r="BP33" s="195">
        <f t="shared" ca="1" si="18"/>
        <v>143.1</v>
      </c>
      <c r="BQ33" s="149">
        <f t="shared" ca="1" si="30"/>
        <v>0</v>
      </c>
      <c r="BR33" s="137">
        <f t="shared" ca="1" si="30"/>
        <v>15</v>
      </c>
      <c r="BS33" s="136">
        <f t="shared" ca="1" si="30"/>
        <v>24</v>
      </c>
      <c r="BT33" s="137">
        <f t="shared" ca="1" si="30"/>
        <v>0</v>
      </c>
      <c r="BU33" s="136">
        <f t="shared" ca="1" si="30"/>
        <v>0</v>
      </c>
      <c r="BV33" s="137">
        <f t="shared" ca="1" si="30"/>
        <v>0</v>
      </c>
      <c r="BW33" s="136">
        <f t="shared" ca="1" si="30"/>
        <v>0</v>
      </c>
      <c r="BX33" s="137">
        <f t="shared" ca="1" si="30"/>
        <v>0</v>
      </c>
      <c r="BY33" s="136">
        <f t="shared" ca="1" si="30"/>
        <v>39</v>
      </c>
      <c r="BZ33" s="137">
        <f t="shared" ca="1" si="30"/>
        <v>0</v>
      </c>
      <c r="CA33" s="136">
        <f t="shared" ca="1" si="30"/>
        <v>0</v>
      </c>
      <c r="CB33" s="137">
        <f t="shared" ca="1" si="30"/>
        <v>0</v>
      </c>
      <c r="CC33" s="136">
        <f t="shared" ca="1" si="30"/>
        <v>0</v>
      </c>
      <c r="CD33" s="137">
        <f t="shared" ca="1" si="30"/>
        <v>0</v>
      </c>
      <c r="CE33" s="136">
        <f t="shared" ca="1" si="30"/>
        <v>0</v>
      </c>
      <c r="CF33" s="137">
        <f t="shared" ca="1" si="29"/>
        <v>0</v>
      </c>
      <c r="CG33" s="136">
        <f t="shared" ca="1" si="9"/>
        <v>2</v>
      </c>
      <c r="CH33" s="137">
        <f t="shared" ca="1" si="9"/>
        <v>0</v>
      </c>
      <c r="CI33" s="136">
        <f t="shared" ca="1" si="9"/>
        <v>0</v>
      </c>
      <c r="CJ33" s="137">
        <f t="shared" ca="1" si="9"/>
        <v>0</v>
      </c>
      <c r="CK33" s="136">
        <f t="shared" ca="1" si="9"/>
        <v>0</v>
      </c>
      <c r="CL33" s="137">
        <f t="shared" ca="1" si="9"/>
        <v>0</v>
      </c>
      <c r="CM33" s="136">
        <f t="shared" ca="1" si="9"/>
        <v>0</v>
      </c>
      <c r="CN33" s="110">
        <f t="shared" ca="1" si="19"/>
        <v>24</v>
      </c>
      <c r="CO33" s="110">
        <f t="shared" ca="1" si="10"/>
        <v>393</v>
      </c>
      <c r="CP33" s="110">
        <f t="shared" ca="1" si="10"/>
        <v>240</v>
      </c>
      <c r="CQ33" s="198">
        <f t="shared" ca="1" si="10"/>
        <v>304.8</v>
      </c>
      <c r="CR33" s="199">
        <f t="shared" ca="1" si="10"/>
        <v>697.8</v>
      </c>
      <c r="CS33" s="215">
        <f t="shared" ca="1" si="25"/>
        <v>31</v>
      </c>
      <c r="CT33" s="216">
        <f t="shared" ca="1" si="20"/>
        <v>0</v>
      </c>
      <c r="CU33" s="217">
        <f ca="1">INDEX(INDIRECT(CU$1),MATCH($E33,INDIRECT($BQ$2))) + (CS33*30)/[1]PATRÓN!$N$4 - CT33</f>
        <v>17.424657534246574</v>
      </c>
      <c r="CV33" s="217">
        <f ca="1">(CS33*6)/PATRÓN!$N$4</f>
        <v>0.50958904109589043</v>
      </c>
      <c r="CW33" s="216">
        <f t="shared" ca="1" si="21"/>
        <v>0</v>
      </c>
      <c r="CX33" s="219">
        <f t="shared" ca="1" si="22"/>
        <v>0</v>
      </c>
      <c r="CY33" s="230">
        <f t="shared" ca="1" si="23"/>
        <v>0</v>
      </c>
      <c r="CZ33" s="227">
        <f ca="1">(PATRÓN!$A$5*(CS33-CT33))/(PATRÓN!$N$4-30)*AM33</f>
        <v>151.99253731343285</v>
      </c>
      <c r="DA33" s="211">
        <f t="shared" ca="1" si="11"/>
        <v>-8.8925373134328538</v>
      </c>
      <c r="DB33" s="211">
        <f t="shared" ca="1" si="24"/>
        <v>1039.4328358208954</v>
      </c>
      <c r="DC33" s="212">
        <f t="shared" ca="1" si="12"/>
        <v>-341.63283582089548</v>
      </c>
    </row>
    <row r="34" spans="1:110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Plantilla!E34</f>
        <v>Jessica Rubina Vilchez (ECH) (50%)</v>
      </c>
      <c r="G34" s="148" t="str">
        <f t="shared" ca="1" si="32"/>
        <v>T</v>
      </c>
      <c r="H34" s="148" t="str">
        <f t="shared" ca="1" si="33"/>
        <v>T</v>
      </c>
      <c r="I34" s="148" t="str">
        <f t="shared" ca="1" si="33"/>
        <v>T</v>
      </c>
      <c r="J34" s="148" t="str">
        <f t="shared" ca="1" si="33"/>
        <v>L</v>
      </c>
      <c r="K34" s="148" t="str">
        <f t="shared" ca="1" si="33"/>
        <v>N</v>
      </c>
      <c r="L34" s="148" t="str">
        <f t="shared" ca="1" si="33"/>
        <v>N</v>
      </c>
      <c r="M34" s="148" t="str">
        <f t="shared" ca="1" si="33"/>
        <v>-</v>
      </c>
      <c r="N34" s="148" t="str">
        <f t="shared" ca="1" si="33"/>
        <v>-</v>
      </c>
      <c r="O34" s="148" t="str">
        <f t="shared" ca="1" si="33"/>
        <v>L</v>
      </c>
      <c r="P34" s="148" t="str">
        <f t="shared" ca="1" si="33"/>
        <v>T</v>
      </c>
      <c r="Q34" s="148" t="str">
        <f t="shared" ca="1" si="33"/>
        <v>T</v>
      </c>
      <c r="R34" s="148" t="str">
        <f t="shared" ca="1" si="33"/>
        <v>L</v>
      </c>
      <c r="S34" s="148" t="str">
        <f t="shared" ca="1" si="33"/>
        <v>L</v>
      </c>
      <c r="T34" s="148" t="str">
        <f t="shared" ca="1" si="33"/>
        <v>T</v>
      </c>
      <c r="U34" s="148" t="str">
        <f t="shared" ca="1" si="33"/>
        <v>N</v>
      </c>
      <c r="V34" s="148" t="str">
        <f t="shared" ca="1" si="33"/>
        <v>-</v>
      </c>
      <c r="W34" s="148" t="str">
        <f t="shared" ca="1" si="33"/>
        <v>L</v>
      </c>
      <c r="X34" s="148" t="str">
        <f t="shared" ca="1" si="33"/>
        <v>T</v>
      </c>
      <c r="Y34" s="148" t="str">
        <f t="shared" ca="1" si="33"/>
        <v>T</v>
      </c>
      <c r="Z34" s="148" t="str">
        <f t="shared" ca="1" si="33"/>
        <v>T</v>
      </c>
      <c r="AA34" s="148" t="str">
        <f t="shared" ca="1" si="33"/>
        <v>L</v>
      </c>
      <c r="AB34" s="148" t="str">
        <f t="shared" ca="1" si="33"/>
        <v>T</v>
      </c>
      <c r="AC34" s="148" t="str">
        <f t="shared" ca="1" si="33"/>
        <v>T</v>
      </c>
      <c r="AD34" s="148" t="str">
        <f t="shared" ca="1" si="33"/>
        <v>T</v>
      </c>
      <c r="AE34" s="148" t="str">
        <f t="shared" ca="1" si="33"/>
        <v>N</v>
      </c>
      <c r="AF34" s="148" t="str">
        <f t="shared" ca="1" si="33"/>
        <v>-</v>
      </c>
      <c r="AG34" s="148" t="str">
        <f t="shared" ca="1" si="33"/>
        <v>L</v>
      </c>
      <c r="AH34" s="148" t="str">
        <f t="shared" ca="1" si="33"/>
        <v>T</v>
      </c>
      <c r="AI34" s="148" t="str">
        <f t="shared" ca="1" si="33"/>
        <v>T</v>
      </c>
      <c r="AJ34" s="148" t="str">
        <f t="shared" ca="1" si="33"/>
        <v>T</v>
      </c>
      <c r="AK34" s="148" t="str">
        <f t="shared" ca="1" si="33"/>
        <v>T</v>
      </c>
      <c r="AL34" s="130"/>
      <c r="AM34" s="111">
        <f>VLOOKUP($E34,Plantilla!D:F,3,FALSE)</f>
        <v>1</v>
      </c>
      <c r="AN34" s="140">
        <f t="shared" ca="1" si="27"/>
        <v>0</v>
      </c>
      <c r="AO34" s="133">
        <f t="shared" ca="1" si="27"/>
        <v>16</v>
      </c>
      <c r="AP34" s="132">
        <f t="shared" ca="1" si="27"/>
        <v>4</v>
      </c>
      <c r="AQ34" s="133">
        <f t="shared" ca="1" si="27"/>
        <v>0</v>
      </c>
      <c r="AR34" s="132">
        <f t="shared" ca="1" si="27"/>
        <v>0</v>
      </c>
      <c r="AS34" s="133">
        <f t="shared" ca="1" si="27"/>
        <v>0</v>
      </c>
      <c r="AT34" s="132">
        <f t="shared" ca="1" si="27"/>
        <v>0</v>
      </c>
      <c r="AU34" s="133">
        <f t="shared" ca="1" si="27"/>
        <v>0</v>
      </c>
      <c r="AV34" s="132">
        <f t="shared" ca="1" si="27"/>
        <v>0</v>
      </c>
      <c r="AW34" s="133">
        <f t="shared" ca="1" si="27"/>
        <v>0</v>
      </c>
      <c r="AX34" s="132">
        <f t="shared" ca="1" si="27"/>
        <v>0</v>
      </c>
      <c r="AY34" s="133">
        <f t="shared" ca="1" si="27"/>
        <v>0</v>
      </c>
      <c r="AZ34" s="132">
        <f t="shared" ca="1" si="27"/>
        <v>0</v>
      </c>
      <c r="BA34" s="133">
        <f t="shared" ca="1" si="27"/>
        <v>0</v>
      </c>
      <c r="BB34" s="132">
        <f t="shared" ca="1" si="27"/>
        <v>0</v>
      </c>
      <c r="BC34" s="133">
        <f t="shared" ca="1" si="27"/>
        <v>0</v>
      </c>
      <c r="BD34" s="132">
        <f t="shared" ca="1" si="28"/>
        <v>0</v>
      </c>
      <c r="BE34" s="133">
        <f t="shared" ca="1" si="28"/>
        <v>0</v>
      </c>
      <c r="BF34" s="132">
        <f t="shared" ca="1" si="28"/>
        <v>0</v>
      </c>
      <c r="BG34" s="133">
        <f t="shared" ca="1" si="28"/>
        <v>0</v>
      </c>
      <c r="BH34" s="132">
        <f t="shared" ca="1" si="28"/>
        <v>0</v>
      </c>
      <c r="BI34" s="133">
        <f t="shared" ca="1" si="28"/>
        <v>0</v>
      </c>
      <c r="BJ34" s="132">
        <f t="shared" ca="1" si="28"/>
        <v>0</v>
      </c>
      <c r="BK34" s="110">
        <f t="shared" ca="1" si="15"/>
        <v>4</v>
      </c>
      <c r="BL34" s="110">
        <f t="shared" ca="1" si="16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112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17"/>
        <v>50.8</v>
      </c>
      <c r="BP34" s="195">
        <f t="shared" ca="1" si="18"/>
        <v>162.80000000000001</v>
      </c>
      <c r="BQ34" s="149">
        <f t="shared" ca="1" si="30"/>
        <v>0</v>
      </c>
      <c r="BR34" s="137">
        <f t="shared" ca="1" si="30"/>
        <v>17</v>
      </c>
      <c r="BS34" s="136">
        <f t="shared" ca="1" si="30"/>
        <v>25</v>
      </c>
      <c r="BT34" s="137">
        <f t="shared" ca="1" si="30"/>
        <v>0</v>
      </c>
      <c r="BU34" s="136">
        <f t="shared" ca="1" si="30"/>
        <v>0</v>
      </c>
      <c r="BV34" s="137">
        <f t="shared" ca="1" si="30"/>
        <v>0</v>
      </c>
      <c r="BW34" s="136">
        <f t="shared" ca="1" si="30"/>
        <v>0</v>
      </c>
      <c r="BX34" s="137">
        <f t="shared" ca="1" si="30"/>
        <v>1</v>
      </c>
      <c r="BY34" s="136">
        <f t="shared" ca="1" si="30"/>
        <v>24</v>
      </c>
      <c r="BZ34" s="137">
        <f t="shared" ca="1" si="30"/>
        <v>0</v>
      </c>
      <c r="CA34" s="136">
        <f t="shared" ca="1" si="30"/>
        <v>0</v>
      </c>
      <c r="CB34" s="137">
        <f t="shared" ca="1" si="30"/>
        <v>0</v>
      </c>
      <c r="CC34" s="136">
        <f t="shared" ca="1" si="30"/>
        <v>0</v>
      </c>
      <c r="CD34" s="137">
        <f t="shared" ca="1" si="30"/>
        <v>5</v>
      </c>
      <c r="CE34" s="136">
        <f t="shared" ca="1" si="30"/>
        <v>0</v>
      </c>
      <c r="CF34" s="137">
        <f t="shared" ca="1" si="29"/>
        <v>0</v>
      </c>
      <c r="CG34" s="136">
        <f t="shared" ca="1" si="9"/>
        <v>0</v>
      </c>
      <c r="CH34" s="137">
        <f t="shared" ca="1" si="9"/>
        <v>0</v>
      </c>
      <c r="CI34" s="136">
        <f t="shared" ca="1" si="9"/>
        <v>0</v>
      </c>
      <c r="CJ34" s="137">
        <f t="shared" ca="1" si="9"/>
        <v>0</v>
      </c>
      <c r="CK34" s="136">
        <f t="shared" ca="1" si="9"/>
        <v>0</v>
      </c>
      <c r="CL34" s="137">
        <f t="shared" ca="1" si="9"/>
        <v>0</v>
      </c>
      <c r="CM34" s="136">
        <f t="shared" ca="1" si="9"/>
        <v>0</v>
      </c>
      <c r="CN34" s="110">
        <f t="shared" ca="1" si="19"/>
        <v>26</v>
      </c>
      <c r="CO34" s="110">
        <f t="shared" ca="1" si="10"/>
        <v>318.89999999999998</v>
      </c>
      <c r="CP34" s="110">
        <f t="shared" ca="1" si="10"/>
        <v>250</v>
      </c>
      <c r="CQ34" s="198">
        <f t="shared" ca="1" si="10"/>
        <v>317.50000000000006</v>
      </c>
      <c r="CR34" s="199">
        <f t="shared" ca="1" si="10"/>
        <v>636.40000000000009</v>
      </c>
      <c r="CS34" s="215">
        <f t="shared" ca="1" si="25"/>
        <v>31</v>
      </c>
      <c r="CT34" s="216">
        <f t="shared" ca="1" si="20"/>
        <v>0</v>
      </c>
      <c r="CU34" s="217">
        <f ca="1">INDEX(INDIRECT(CU$1),MATCH($E34,INDIRECT($BQ$2))) + (CS34*30)/[1]PATRÓN!$N$4 - CT34</f>
        <v>17.424657534246574</v>
      </c>
      <c r="CV34" s="217">
        <f ca="1">(CS34*6)/PATRÓN!$N$4</f>
        <v>0.50958904109589043</v>
      </c>
      <c r="CW34" s="216">
        <f t="shared" ca="1" si="21"/>
        <v>0</v>
      </c>
      <c r="CX34" s="219">
        <f t="shared" ca="1" si="22"/>
        <v>0</v>
      </c>
      <c r="CY34" s="230">
        <f t="shared" ca="1" si="23"/>
        <v>0</v>
      </c>
      <c r="CZ34" s="227">
        <f ca="1">(PATRÓN!$A$5*(CS34-CT34))/(PATRÓN!$N$4-30)*AM34</f>
        <v>151.99253731343285</v>
      </c>
      <c r="DA34" s="211">
        <f t="shared" ca="1" si="11"/>
        <v>10.807462686567163</v>
      </c>
      <c r="DB34" s="211">
        <f t="shared" ca="1" si="24"/>
        <v>1039.4328358208954</v>
      </c>
      <c r="DC34" s="212">
        <f t="shared" ca="1" si="12"/>
        <v>-403.03283582089534</v>
      </c>
    </row>
    <row r="35" spans="1:110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Plantilla!E35</f>
        <v xml:space="preserve">Janira Ramírez Álvarez </v>
      </c>
      <c r="G35" s="148" t="str">
        <f t="shared" ca="1" si="32"/>
        <v>-</v>
      </c>
      <c r="H35" s="148" t="str">
        <f t="shared" ca="1" si="33"/>
        <v>L</v>
      </c>
      <c r="I35" s="148" t="str">
        <f t="shared" ca="1" si="33"/>
        <v>T</v>
      </c>
      <c r="J35" s="148" t="str">
        <f t="shared" ca="1" si="33"/>
        <v>T</v>
      </c>
      <c r="K35" s="148" t="str">
        <f t="shared" ca="1" si="33"/>
        <v>L</v>
      </c>
      <c r="L35" s="148" t="str">
        <f t="shared" ca="1" si="33"/>
        <v>L</v>
      </c>
      <c r="M35" s="148" t="str">
        <f t="shared" ca="1" si="33"/>
        <v>T</v>
      </c>
      <c r="N35" s="148" t="str">
        <f t="shared" ca="1" si="33"/>
        <v>N</v>
      </c>
      <c r="O35" s="148" t="str">
        <f t="shared" ca="1" si="33"/>
        <v>-</v>
      </c>
      <c r="P35" s="148" t="str">
        <f t="shared" ca="1" si="33"/>
        <v>L</v>
      </c>
      <c r="Q35" s="148" t="str">
        <f t="shared" ca="1" si="33"/>
        <v>T</v>
      </c>
      <c r="R35" s="148" t="str">
        <f t="shared" ca="1" si="33"/>
        <v>T</v>
      </c>
      <c r="S35" s="148" t="str">
        <f t="shared" ca="1" si="33"/>
        <v>T</v>
      </c>
      <c r="T35" s="148" t="str">
        <f t="shared" ca="1" si="33"/>
        <v>L</v>
      </c>
      <c r="U35" s="148" t="str">
        <f t="shared" ca="1" si="33"/>
        <v>T</v>
      </c>
      <c r="V35" s="148" t="str">
        <f t="shared" ca="1" si="33"/>
        <v>T</v>
      </c>
      <c r="W35" s="148" t="str">
        <f t="shared" ca="1" si="33"/>
        <v>T</v>
      </c>
      <c r="X35" s="148" t="str">
        <f t="shared" ca="1" si="33"/>
        <v>N</v>
      </c>
      <c r="Y35" s="148" t="str">
        <f t="shared" ca="1" si="33"/>
        <v>-</v>
      </c>
      <c r="Z35" s="148" t="str">
        <f t="shared" ca="1" si="33"/>
        <v>L</v>
      </c>
      <c r="AA35" s="148" t="str">
        <f t="shared" ca="1" si="33"/>
        <v>T</v>
      </c>
      <c r="AB35" s="148" t="str">
        <f t="shared" ca="1" si="33"/>
        <v>T</v>
      </c>
      <c r="AC35" s="148" t="str">
        <f t="shared" ca="1" si="33"/>
        <v>T</v>
      </c>
      <c r="AD35" s="148" t="str">
        <f t="shared" ca="1" si="33"/>
        <v>T</v>
      </c>
      <c r="AE35" s="148" t="str">
        <f t="shared" ca="1" si="33"/>
        <v>L</v>
      </c>
      <c r="AF35" s="148" t="str">
        <f t="shared" ca="1" si="33"/>
        <v>T</v>
      </c>
      <c r="AG35" s="148" t="str">
        <f t="shared" ca="1" si="33"/>
        <v>T</v>
      </c>
      <c r="AH35" s="148" t="str">
        <f t="shared" ca="1" si="33"/>
        <v>T</v>
      </c>
      <c r="AI35" s="148" t="str">
        <f t="shared" ca="1" si="33"/>
        <v>T</v>
      </c>
      <c r="AJ35" s="148" t="str">
        <f t="shared" ca="1" si="33"/>
        <v>N</v>
      </c>
      <c r="AK35" s="148" t="str">
        <f t="shared" ca="1" si="33"/>
        <v>N</v>
      </c>
      <c r="AL35" s="130"/>
      <c r="AM35" s="111">
        <f>VLOOKUP($E35,Plantilla!D:F,3,FALSE)</f>
        <v>1</v>
      </c>
      <c r="AN35" s="140">
        <f t="shared" ca="1" si="27"/>
        <v>0</v>
      </c>
      <c r="AO35" s="133">
        <f t="shared" ca="1" si="27"/>
        <v>17</v>
      </c>
      <c r="AP35" s="132">
        <f t="shared" ca="1" si="27"/>
        <v>4</v>
      </c>
      <c r="AQ35" s="133">
        <f t="shared" ca="1" si="27"/>
        <v>0</v>
      </c>
      <c r="AR35" s="132">
        <f t="shared" ca="1" si="27"/>
        <v>0</v>
      </c>
      <c r="AS35" s="133">
        <f t="shared" ca="1" si="27"/>
        <v>0</v>
      </c>
      <c r="AT35" s="132">
        <f t="shared" ca="1" si="27"/>
        <v>0</v>
      </c>
      <c r="AU35" s="133">
        <f t="shared" ca="1" si="27"/>
        <v>0</v>
      </c>
      <c r="AV35" s="132">
        <f t="shared" ca="1" si="27"/>
        <v>0</v>
      </c>
      <c r="AW35" s="133">
        <f t="shared" ca="1" si="27"/>
        <v>0</v>
      </c>
      <c r="AX35" s="132">
        <f t="shared" ca="1" si="27"/>
        <v>0</v>
      </c>
      <c r="AY35" s="133">
        <f t="shared" ca="1" si="27"/>
        <v>0</v>
      </c>
      <c r="AZ35" s="132">
        <f t="shared" ca="1" si="27"/>
        <v>0</v>
      </c>
      <c r="BA35" s="133">
        <f t="shared" ca="1" si="27"/>
        <v>0</v>
      </c>
      <c r="BB35" s="132">
        <f t="shared" ca="1" si="27"/>
        <v>0</v>
      </c>
      <c r="BC35" s="133">
        <f t="shared" ca="1" si="27"/>
        <v>0</v>
      </c>
      <c r="BD35" s="132">
        <f t="shared" ca="1" si="28"/>
        <v>0</v>
      </c>
      <c r="BE35" s="133">
        <f t="shared" ca="1" si="28"/>
        <v>0</v>
      </c>
      <c r="BF35" s="132">
        <f t="shared" ca="1" si="28"/>
        <v>0</v>
      </c>
      <c r="BG35" s="133">
        <f t="shared" ca="1" si="28"/>
        <v>0</v>
      </c>
      <c r="BH35" s="132">
        <f t="shared" ca="1" si="28"/>
        <v>0</v>
      </c>
      <c r="BI35" s="133">
        <f t="shared" ca="1" si="28"/>
        <v>0</v>
      </c>
      <c r="BJ35" s="132">
        <f t="shared" ca="1" si="28"/>
        <v>0</v>
      </c>
      <c r="BK35" s="110">
        <f t="shared" ca="1" si="15"/>
        <v>4</v>
      </c>
      <c r="BL35" s="110">
        <f t="shared" ca="1" si="16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119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17"/>
        <v>50.8</v>
      </c>
      <c r="BP35" s="195">
        <f t="shared" ca="1" si="18"/>
        <v>169.8</v>
      </c>
      <c r="BQ35" s="149">
        <f t="shared" ca="1" si="30"/>
        <v>1</v>
      </c>
      <c r="BR35" s="137">
        <f t="shared" ca="1" si="30"/>
        <v>86</v>
      </c>
      <c r="BS35" s="136">
        <f t="shared" ca="1" si="30"/>
        <v>8</v>
      </c>
      <c r="BT35" s="137">
        <f t="shared" ca="1" si="30"/>
        <v>0</v>
      </c>
      <c r="BU35" s="136">
        <f t="shared" ca="1" si="30"/>
        <v>0</v>
      </c>
      <c r="BV35" s="137">
        <f t="shared" ca="1" si="30"/>
        <v>0</v>
      </c>
      <c r="BW35" s="136">
        <f t="shared" ca="1" si="30"/>
        <v>0</v>
      </c>
      <c r="BX35" s="137">
        <f t="shared" ca="1" si="30"/>
        <v>0</v>
      </c>
      <c r="BY35" s="136">
        <f t="shared" ca="1" si="30"/>
        <v>0</v>
      </c>
      <c r="BZ35" s="137">
        <f t="shared" ca="1" si="30"/>
        <v>0</v>
      </c>
      <c r="CA35" s="136">
        <f t="shared" ca="1" si="30"/>
        <v>0</v>
      </c>
      <c r="CB35" s="137">
        <f t="shared" ca="1" si="30"/>
        <v>0</v>
      </c>
      <c r="CC35" s="136">
        <f t="shared" ca="1" si="30"/>
        <v>0</v>
      </c>
      <c r="CD35" s="137">
        <f t="shared" ca="1" si="30"/>
        <v>56</v>
      </c>
      <c r="CE35" s="136">
        <f t="shared" ca="1" si="30"/>
        <v>0</v>
      </c>
      <c r="CF35" s="137">
        <f t="shared" ca="1" si="29"/>
        <v>0</v>
      </c>
      <c r="CG35" s="136">
        <f t="shared" ca="1" si="9"/>
        <v>0</v>
      </c>
      <c r="CH35" s="137">
        <f t="shared" ca="1" si="9"/>
        <v>0</v>
      </c>
      <c r="CI35" s="136">
        <f t="shared" ca="1" si="9"/>
        <v>0</v>
      </c>
      <c r="CJ35" s="137">
        <f t="shared" ca="1" si="9"/>
        <v>0</v>
      </c>
      <c r="CK35" s="136">
        <f t="shared" ca="1" si="9"/>
        <v>0</v>
      </c>
      <c r="CL35" s="137">
        <f t="shared" ca="1" si="9"/>
        <v>0</v>
      </c>
      <c r="CM35" s="136">
        <f t="shared" ca="1" si="9"/>
        <v>0</v>
      </c>
      <c r="CN35" s="110">
        <f t="shared" ca="1" si="19"/>
        <v>8</v>
      </c>
      <c r="CO35" s="110">
        <f t="shared" ca="1" si="10"/>
        <v>887.88</v>
      </c>
      <c r="CP35" s="110">
        <f t="shared" ca="1" si="10"/>
        <v>80</v>
      </c>
      <c r="CQ35" s="198">
        <f t="shared" ca="1" si="10"/>
        <v>101.6</v>
      </c>
      <c r="CR35" s="199">
        <f t="shared" ca="1" si="10"/>
        <v>989.48</v>
      </c>
      <c r="CS35" s="215">
        <f t="shared" ca="1" si="25"/>
        <v>31</v>
      </c>
      <c r="CT35" s="216">
        <f t="shared" ca="1" si="20"/>
        <v>0</v>
      </c>
      <c r="CU35" s="217">
        <f ca="1">INDEX(INDIRECT(CU$1),MATCH($E35,INDIRECT($BQ$2))) + (CS35*30)/[1]PATRÓN!$N$4 - CT35</f>
        <v>16.027397260273972</v>
      </c>
      <c r="CV35" s="217">
        <f ca="1">(CS35*6)/PATRÓN!$N$4</f>
        <v>0.50958904109589043</v>
      </c>
      <c r="CW35" s="216">
        <f t="shared" ca="1" si="21"/>
        <v>0</v>
      </c>
      <c r="CX35" s="219">
        <f t="shared" ca="1" si="22"/>
        <v>0</v>
      </c>
      <c r="CY35" s="230">
        <f t="shared" ca="1" si="23"/>
        <v>0</v>
      </c>
      <c r="CZ35" s="227">
        <f ca="1">(PATRÓN!$A$5*(CS35-CT35))/(PATRÓN!$N$4-30)*AM35</f>
        <v>151.99253731343285</v>
      </c>
      <c r="DA35" s="211">
        <f t="shared" ca="1" si="11"/>
        <v>17.807462686567163</v>
      </c>
      <c r="DB35" s="211">
        <f t="shared" ca="1" si="24"/>
        <v>956.08208955223881</v>
      </c>
      <c r="DC35" s="212">
        <f t="shared" ca="1" si="12"/>
        <v>33.397910447761205</v>
      </c>
    </row>
    <row r="36" spans="1:110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Plantilla!E36</f>
        <v>Sheila Ayllón García</v>
      </c>
      <c r="G36" s="148" t="str">
        <f t="shared" ca="1" si="32"/>
        <v>N</v>
      </c>
      <c r="H36" s="148" t="str">
        <f t="shared" ca="1" si="33"/>
        <v>-</v>
      </c>
      <c r="I36" s="148" t="str">
        <f t="shared" ca="1" si="33"/>
        <v>L</v>
      </c>
      <c r="J36" s="148" t="str">
        <f t="shared" ca="1" si="33"/>
        <v>T</v>
      </c>
      <c r="K36" s="148" t="str">
        <f t="shared" ca="1" si="33"/>
        <v>T</v>
      </c>
      <c r="L36" s="148" t="str">
        <f t="shared" ca="1" si="33"/>
        <v>T</v>
      </c>
      <c r="M36" s="148" t="str">
        <f t="shared" ca="1" si="33"/>
        <v>L</v>
      </c>
      <c r="N36" s="148" t="str">
        <f t="shared" ca="1" si="33"/>
        <v>T</v>
      </c>
      <c r="O36" s="148" t="str">
        <f t="shared" ca="1" si="33"/>
        <v>T</v>
      </c>
      <c r="P36" s="148" t="str">
        <f t="shared" ca="1" si="33"/>
        <v>T</v>
      </c>
      <c r="Q36" s="148" t="str">
        <f t="shared" ca="1" si="33"/>
        <v>N</v>
      </c>
      <c r="R36" s="148" t="str">
        <f t="shared" ca="1" si="33"/>
        <v>-</v>
      </c>
      <c r="S36" s="148" t="str">
        <f t="shared" ca="1" si="33"/>
        <v>L</v>
      </c>
      <c r="T36" s="148" t="str">
        <f t="shared" ca="1" si="33"/>
        <v>T</v>
      </c>
      <c r="U36" s="148" t="str">
        <f t="shared" ca="1" si="33"/>
        <v>T</v>
      </c>
      <c r="V36" s="148" t="str">
        <f t="shared" ca="1" si="33"/>
        <v>T</v>
      </c>
      <c r="W36" s="148" t="str">
        <f t="shared" ca="1" si="33"/>
        <v>T</v>
      </c>
      <c r="X36" s="148" t="str">
        <f t="shared" ca="1" si="33"/>
        <v>L</v>
      </c>
      <c r="Y36" s="148" t="str">
        <f t="shared" ca="1" si="33"/>
        <v>T</v>
      </c>
      <c r="Z36" s="148" t="str">
        <f t="shared" ca="1" si="33"/>
        <v>T</v>
      </c>
      <c r="AA36" s="148" t="str">
        <f t="shared" ca="1" si="33"/>
        <v>T</v>
      </c>
      <c r="AB36" s="148" t="str">
        <f t="shared" ca="1" si="33"/>
        <v>T</v>
      </c>
      <c r="AC36" s="148" t="str">
        <f t="shared" ca="1" si="33"/>
        <v>N</v>
      </c>
      <c r="AD36" s="148" t="str">
        <f t="shared" ca="1" si="33"/>
        <v>N</v>
      </c>
      <c r="AE36" s="148" t="str">
        <f t="shared" ca="1" si="33"/>
        <v>-</v>
      </c>
      <c r="AF36" s="148" t="str">
        <f t="shared" ca="1" si="33"/>
        <v>-</v>
      </c>
      <c r="AG36" s="148" t="str">
        <f t="shared" ca="1" si="33"/>
        <v>L</v>
      </c>
      <c r="AH36" s="148" t="str">
        <f t="shared" ca="1" si="33"/>
        <v>L</v>
      </c>
      <c r="AI36" s="148" t="str">
        <f t="shared" ca="1" si="33"/>
        <v>T</v>
      </c>
      <c r="AJ36" s="148" t="str">
        <f t="shared" ca="1" si="33"/>
        <v>T</v>
      </c>
      <c r="AK36" s="148" t="str">
        <f t="shared" ca="1" si="33"/>
        <v>L</v>
      </c>
      <c r="AL36" s="130"/>
      <c r="AM36" s="111">
        <f>VLOOKUP($E36,Plantilla!D:F,3,FALSE)</f>
        <v>1</v>
      </c>
      <c r="AN36" s="140">
        <f t="shared" ca="1" si="27"/>
        <v>0</v>
      </c>
      <c r="AO36" s="133">
        <f t="shared" ca="1" si="27"/>
        <v>16</v>
      </c>
      <c r="AP36" s="132">
        <f t="shared" ca="1" si="27"/>
        <v>4</v>
      </c>
      <c r="AQ36" s="133">
        <f t="shared" ca="1" si="27"/>
        <v>0</v>
      </c>
      <c r="AR36" s="132">
        <f t="shared" ca="1" si="27"/>
        <v>0</v>
      </c>
      <c r="AS36" s="133">
        <f t="shared" ca="1" si="27"/>
        <v>0</v>
      </c>
      <c r="AT36" s="132">
        <f t="shared" ca="1" si="27"/>
        <v>0</v>
      </c>
      <c r="AU36" s="133">
        <f t="shared" ca="1" si="27"/>
        <v>0</v>
      </c>
      <c r="AV36" s="132">
        <f t="shared" ca="1" si="27"/>
        <v>0</v>
      </c>
      <c r="AW36" s="133">
        <f t="shared" ca="1" si="27"/>
        <v>0</v>
      </c>
      <c r="AX36" s="132">
        <f t="shared" ca="1" si="27"/>
        <v>0</v>
      </c>
      <c r="AY36" s="133">
        <f t="shared" ca="1" si="27"/>
        <v>0</v>
      </c>
      <c r="AZ36" s="132">
        <f t="shared" ca="1" si="27"/>
        <v>0</v>
      </c>
      <c r="BA36" s="133">
        <f t="shared" ca="1" si="27"/>
        <v>0</v>
      </c>
      <c r="BB36" s="132">
        <f t="shared" ca="1" si="27"/>
        <v>0</v>
      </c>
      <c r="BC36" s="133">
        <f t="shared" ca="1" si="27"/>
        <v>0</v>
      </c>
      <c r="BD36" s="132">
        <f t="shared" ca="1" si="28"/>
        <v>0</v>
      </c>
      <c r="BE36" s="133">
        <f t="shared" ca="1" si="28"/>
        <v>0</v>
      </c>
      <c r="BF36" s="132">
        <f t="shared" ca="1" si="28"/>
        <v>0</v>
      </c>
      <c r="BG36" s="133">
        <f t="shared" ca="1" si="28"/>
        <v>0</v>
      </c>
      <c r="BH36" s="132">
        <f t="shared" ca="1" si="28"/>
        <v>0</v>
      </c>
      <c r="BI36" s="133">
        <f t="shared" ca="1" si="28"/>
        <v>0</v>
      </c>
      <c r="BJ36" s="132">
        <f t="shared" ca="1" si="28"/>
        <v>0</v>
      </c>
      <c r="BK36" s="110">
        <f t="shared" ca="1" si="15"/>
        <v>4</v>
      </c>
      <c r="BL36" s="110">
        <f t="shared" ca="1" si="16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17"/>
        <v>50.8</v>
      </c>
      <c r="BP36" s="195">
        <f t="shared" ca="1" si="18"/>
        <v>162.80000000000001</v>
      </c>
      <c r="BQ36" s="149">
        <f t="shared" ca="1" si="30"/>
        <v>8</v>
      </c>
      <c r="BR36" s="137">
        <f t="shared" ca="1" si="30"/>
        <v>85</v>
      </c>
      <c r="BS36" s="136">
        <f t="shared" ca="1" si="30"/>
        <v>27</v>
      </c>
      <c r="BT36" s="137">
        <f t="shared" ca="1" si="30"/>
        <v>0</v>
      </c>
      <c r="BU36" s="136">
        <f t="shared" ca="1" si="30"/>
        <v>0</v>
      </c>
      <c r="BV36" s="137">
        <f t="shared" ca="1" si="30"/>
        <v>0</v>
      </c>
      <c r="BW36" s="136">
        <f t="shared" ca="1" si="30"/>
        <v>0</v>
      </c>
      <c r="BX36" s="137">
        <f t="shared" ca="1" si="30"/>
        <v>0</v>
      </c>
      <c r="BY36" s="136">
        <f t="shared" ca="1" si="30"/>
        <v>0</v>
      </c>
      <c r="BZ36" s="137">
        <f t="shared" ca="1" si="30"/>
        <v>0</v>
      </c>
      <c r="CA36" s="136">
        <f t="shared" ca="1" si="30"/>
        <v>0</v>
      </c>
      <c r="CB36" s="137">
        <f t="shared" ca="1" si="30"/>
        <v>0</v>
      </c>
      <c r="CC36" s="136">
        <f t="shared" ca="1" si="30"/>
        <v>0</v>
      </c>
      <c r="CD36" s="137">
        <f t="shared" ca="1" si="30"/>
        <v>0</v>
      </c>
      <c r="CE36" s="136">
        <f t="shared" ca="1" si="30"/>
        <v>0</v>
      </c>
      <c r="CF36" s="137">
        <f t="shared" ca="1" si="29"/>
        <v>0</v>
      </c>
      <c r="CG36" s="136">
        <f t="shared" ca="1" si="9"/>
        <v>4</v>
      </c>
      <c r="CH36" s="137">
        <f t="shared" ca="1" si="9"/>
        <v>0</v>
      </c>
      <c r="CI36" s="136">
        <f t="shared" ca="1" si="9"/>
        <v>0</v>
      </c>
      <c r="CJ36" s="137">
        <f t="shared" ca="1" si="9"/>
        <v>0</v>
      </c>
      <c r="CK36" s="136">
        <f t="shared" ca="1" si="9"/>
        <v>0</v>
      </c>
      <c r="CL36" s="137">
        <f t="shared" ca="1" si="9"/>
        <v>0</v>
      </c>
      <c r="CM36" s="136">
        <f t="shared" ca="1" si="9"/>
        <v>0</v>
      </c>
      <c r="CN36" s="110">
        <f t="shared" ca="1" si="19"/>
        <v>27</v>
      </c>
      <c r="CO36" s="110">
        <f t="shared" ca="1" si="10"/>
        <v>681</v>
      </c>
      <c r="CP36" s="110">
        <f t="shared" ca="1" si="10"/>
        <v>270</v>
      </c>
      <c r="CQ36" s="198">
        <f t="shared" ca="1" si="10"/>
        <v>342.90000000000003</v>
      </c>
      <c r="CR36" s="199">
        <f t="shared" ca="1" si="10"/>
        <v>1023.9000000000001</v>
      </c>
      <c r="CS36" s="215">
        <f t="shared" ca="1" si="25"/>
        <v>31</v>
      </c>
      <c r="CT36" s="216">
        <f t="shared" ca="1" si="20"/>
        <v>0</v>
      </c>
      <c r="CU36" s="217">
        <f ca="1">INDEX(INDIRECT(CU$1),MATCH($E36,INDIRECT($BQ$2))) + (CS36*30)/[1]PATRÓN!$N$4 - CT36</f>
        <v>17.424657534246574</v>
      </c>
      <c r="CV36" s="217">
        <f ca="1">(CS36*6)/PATRÓN!$N$4</f>
        <v>0.50958904109589043</v>
      </c>
      <c r="CW36" s="216">
        <f t="shared" ca="1" si="21"/>
        <v>0</v>
      </c>
      <c r="CX36" s="219">
        <f t="shared" ca="1" si="22"/>
        <v>0</v>
      </c>
      <c r="CY36" s="230">
        <f t="shared" ca="1" si="23"/>
        <v>0</v>
      </c>
      <c r="CZ36" s="227">
        <f ca="1">(PATRÓN!$A$5*(CS36-CT36))/(PATRÓN!$N$4-30)*AM36</f>
        <v>151.99253731343285</v>
      </c>
      <c r="DA36" s="211">
        <f t="shared" ca="1" si="11"/>
        <v>10.807462686567163</v>
      </c>
      <c r="DB36" s="211">
        <f t="shared" ca="1" si="24"/>
        <v>1039.4328358208954</v>
      </c>
      <c r="DC36" s="212">
        <f t="shared" ca="1" si="12"/>
        <v>-15.532835820895343</v>
      </c>
    </row>
    <row r="37" spans="1:110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Plantilla!E37</f>
        <v>Cristina Barón Lozano (50%)</v>
      </c>
      <c r="G37" s="148" t="str">
        <f t="shared" ca="1" si="32"/>
        <v>T</v>
      </c>
      <c r="H37" s="148" t="str">
        <f t="shared" ca="1" si="33"/>
        <v>T</v>
      </c>
      <c r="I37" s="148" t="str">
        <f t="shared" ca="1" si="33"/>
        <v>T</v>
      </c>
      <c r="J37" s="148" t="str">
        <f t="shared" ca="1" si="33"/>
        <v>N</v>
      </c>
      <c r="K37" s="148" t="str">
        <f t="shared" ca="1" si="33"/>
        <v>-</v>
      </c>
      <c r="L37" s="148" t="str">
        <f t="shared" ca="1" si="33"/>
        <v>L</v>
      </c>
      <c r="M37" s="148" t="str">
        <f t="shared" ca="1" si="33"/>
        <v>T</v>
      </c>
      <c r="N37" s="148" t="str">
        <f t="shared" ca="1" si="33"/>
        <v>T</v>
      </c>
      <c r="O37" s="148" t="str">
        <f t="shared" ca="1" si="33"/>
        <v>T</v>
      </c>
      <c r="P37" s="148" t="str">
        <f t="shared" ca="1" si="33"/>
        <v>T</v>
      </c>
      <c r="Q37" s="148" t="str">
        <f t="shared" ca="1" si="33"/>
        <v>L</v>
      </c>
      <c r="R37" s="148" t="str">
        <f t="shared" ca="1" si="33"/>
        <v>T</v>
      </c>
      <c r="S37" s="148" t="str">
        <f t="shared" ca="1" si="33"/>
        <v>T</v>
      </c>
      <c r="T37" s="148" t="str">
        <f t="shared" ca="1" si="33"/>
        <v>T</v>
      </c>
      <c r="U37" s="148" t="str">
        <f t="shared" ca="1" si="33"/>
        <v>T</v>
      </c>
      <c r="V37" s="148" t="str">
        <f t="shared" ca="1" si="33"/>
        <v>N</v>
      </c>
      <c r="W37" s="148" t="str">
        <f t="shared" ca="1" si="33"/>
        <v>N</v>
      </c>
      <c r="X37" s="148" t="str">
        <f t="shared" ca="1" si="33"/>
        <v>-</v>
      </c>
      <c r="Y37" s="148" t="str">
        <f t="shared" ca="1" si="33"/>
        <v>-</v>
      </c>
      <c r="Z37" s="148" t="str">
        <f t="shared" ca="1" si="33"/>
        <v>L</v>
      </c>
      <c r="AA37" s="148" t="str">
        <f t="shared" ca="1" si="33"/>
        <v>L</v>
      </c>
      <c r="AB37" s="148" t="str">
        <f t="shared" ca="1" si="33"/>
        <v>T</v>
      </c>
      <c r="AC37" s="148" t="str">
        <f t="shared" ca="1" si="33"/>
        <v>T</v>
      </c>
      <c r="AD37" s="148" t="str">
        <f t="shared" ca="1" si="33"/>
        <v>L</v>
      </c>
      <c r="AE37" s="148" t="str">
        <f t="shared" ca="1" si="33"/>
        <v>T</v>
      </c>
      <c r="AF37" s="148" t="str">
        <f t="shared" ca="1" si="33"/>
        <v>T</v>
      </c>
      <c r="AG37" s="148" t="str">
        <f t="shared" ca="1" si="33"/>
        <v>T</v>
      </c>
      <c r="AH37" s="148" t="str">
        <f t="shared" ca="1" si="33"/>
        <v>N</v>
      </c>
      <c r="AI37" s="148" t="str">
        <f t="shared" ca="1" si="33"/>
        <v>-</v>
      </c>
      <c r="AJ37" s="148" t="str">
        <f t="shared" ca="1" si="33"/>
        <v>L</v>
      </c>
      <c r="AK37" s="148" t="str">
        <f t="shared" ca="1" si="33"/>
        <v>T</v>
      </c>
      <c r="AL37" s="130"/>
      <c r="AM37" s="111">
        <f>VLOOKUP($E37,Plantilla!D:F,3,FALSE)</f>
        <v>1</v>
      </c>
      <c r="AN37" s="140">
        <f t="shared" ca="1" si="27"/>
        <v>0</v>
      </c>
      <c r="AO37" s="133">
        <f t="shared" ca="1" si="27"/>
        <v>17</v>
      </c>
      <c r="AP37" s="132">
        <f t="shared" ca="1" si="27"/>
        <v>4</v>
      </c>
      <c r="AQ37" s="133">
        <f t="shared" ca="1" si="27"/>
        <v>0</v>
      </c>
      <c r="AR37" s="132">
        <f t="shared" ca="1" si="27"/>
        <v>0</v>
      </c>
      <c r="AS37" s="133">
        <f t="shared" ca="1" si="27"/>
        <v>0</v>
      </c>
      <c r="AT37" s="132">
        <f t="shared" ca="1" si="27"/>
        <v>0</v>
      </c>
      <c r="AU37" s="133">
        <f t="shared" ca="1" si="27"/>
        <v>0</v>
      </c>
      <c r="AV37" s="132">
        <f t="shared" ca="1" si="27"/>
        <v>0</v>
      </c>
      <c r="AW37" s="133">
        <f t="shared" ca="1" si="27"/>
        <v>0</v>
      </c>
      <c r="AX37" s="132">
        <f t="shared" ca="1" si="27"/>
        <v>0</v>
      </c>
      <c r="AY37" s="133">
        <f t="shared" ca="1" si="27"/>
        <v>0</v>
      </c>
      <c r="AZ37" s="132">
        <f t="shared" ca="1" si="27"/>
        <v>0</v>
      </c>
      <c r="BA37" s="133">
        <f t="shared" ca="1" si="27"/>
        <v>0</v>
      </c>
      <c r="BB37" s="132">
        <f t="shared" ca="1" si="27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28"/>
        <v>0</v>
      </c>
      <c r="BF37" s="132">
        <f t="shared" ca="1" si="28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15"/>
        <v>4</v>
      </c>
      <c r="BL37" s="110">
        <f t="shared" ca="1" si="16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17"/>
        <v>50.8</v>
      </c>
      <c r="BP37" s="195">
        <f t="shared" ca="1" si="18"/>
        <v>169.8</v>
      </c>
      <c r="BQ37" s="149">
        <f t="shared" ca="1" si="30"/>
        <v>0</v>
      </c>
      <c r="BR37" s="137">
        <f t="shared" ca="1" si="30"/>
        <v>17</v>
      </c>
      <c r="BS37" s="136">
        <f t="shared" ca="1" si="30"/>
        <v>27</v>
      </c>
      <c r="BT37" s="137">
        <f t="shared" ca="1" si="30"/>
        <v>0</v>
      </c>
      <c r="BU37" s="136">
        <f t="shared" ca="1" si="30"/>
        <v>0</v>
      </c>
      <c r="BV37" s="137">
        <f t="shared" ca="1" si="30"/>
        <v>0</v>
      </c>
      <c r="BW37" s="136">
        <f t="shared" ca="1" si="30"/>
        <v>0</v>
      </c>
      <c r="BX37" s="137">
        <f t="shared" ca="1" si="30"/>
        <v>11</v>
      </c>
      <c r="BY37" s="136">
        <f t="shared" ca="1" si="30"/>
        <v>10</v>
      </c>
      <c r="BZ37" s="137">
        <f t="shared" ca="1" si="30"/>
        <v>0</v>
      </c>
      <c r="CA37" s="136">
        <f t="shared" ca="1" si="30"/>
        <v>0</v>
      </c>
      <c r="CB37" s="137">
        <f t="shared" ca="1" si="30"/>
        <v>0</v>
      </c>
      <c r="CC37" s="136">
        <f t="shared" ca="1" si="30"/>
        <v>0</v>
      </c>
      <c r="CD37" s="137">
        <f t="shared" ca="1" si="30"/>
        <v>1</v>
      </c>
      <c r="CE37" s="136">
        <f t="shared" ca="1" si="30"/>
        <v>0</v>
      </c>
      <c r="CF37" s="137">
        <f t="shared" ca="1" si="29"/>
        <v>0</v>
      </c>
      <c r="CG37" s="136">
        <f t="shared" ca="1" si="9"/>
        <v>0</v>
      </c>
      <c r="CH37" s="137">
        <f t="shared" ca="1" si="9"/>
        <v>0</v>
      </c>
      <c r="CI37" s="136">
        <f t="shared" ca="1" si="9"/>
        <v>0</v>
      </c>
      <c r="CJ37" s="137">
        <f t="shared" ca="1" si="9"/>
        <v>0</v>
      </c>
      <c r="CK37" s="136">
        <f t="shared" ca="1" si="9"/>
        <v>0</v>
      </c>
      <c r="CL37" s="137">
        <f t="shared" ca="1" si="9"/>
        <v>0</v>
      </c>
      <c r="CM37" s="136">
        <f t="shared" ca="1" si="9"/>
        <v>0</v>
      </c>
      <c r="CN37" s="110">
        <f t="shared" ca="1" si="19"/>
        <v>27</v>
      </c>
      <c r="CO37" s="110">
        <f t="shared" ca="1" si="10"/>
        <v>270.98</v>
      </c>
      <c r="CP37" s="110">
        <f t="shared" ca="1" si="10"/>
        <v>270</v>
      </c>
      <c r="CQ37" s="198">
        <f t="shared" ca="1" si="10"/>
        <v>342.9</v>
      </c>
      <c r="CR37" s="199">
        <f t="shared" ca="1" si="10"/>
        <v>613.88</v>
      </c>
      <c r="CS37" s="215">
        <f t="shared" ca="1" si="25"/>
        <v>31</v>
      </c>
      <c r="CT37" s="216">
        <f t="shared" ca="1" si="20"/>
        <v>0</v>
      </c>
      <c r="CU37" s="217">
        <f ca="1">INDEX(INDIRECT(CU$1),MATCH($E37,INDIRECT($BQ$2))) + (CS37*30)/[1]PATRÓN!$N$4 - CT37</f>
        <v>17.424657534246574</v>
      </c>
      <c r="CV37" s="217">
        <f ca="1">(CS37*6)/PATRÓN!$N$4</f>
        <v>0.50958904109589043</v>
      </c>
      <c r="CW37" s="216">
        <f t="shared" ca="1" si="21"/>
        <v>0</v>
      </c>
      <c r="CX37" s="219">
        <f t="shared" ca="1" si="22"/>
        <v>0</v>
      </c>
      <c r="CY37" s="230">
        <f t="shared" ca="1" si="23"/>
        <v>0</v>
      </c>
      <c r="CZ37" s="227">
        <f ca="1">(PATRÓN!$A$5*(CS37-CT37))/(PATRÓN!$N$4-30)*AM37</f>
        <v>151.99253731343285</v>
      </c>
      <c r="DA37" s="211">
        <f t="shared" ca="1" si="11"/>
        <v>17.807462686567163</v>
      </c>
      <c r="DB37" s="211">
        <f t="shared" ca="1" si="24"/>
        <v>1039.4328358208954</v>
      </c>
      <c r="DC37" s="212">
        <f t="shared" ca="1" si="12"/>
        <v>-425.55283582089544</v>
      </c>
    </row>
    <row r="38" spans="1:110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Plantilla!E38</f>
        <v>Esther Moral Minguez</v>
      </c>
      <c r="G38" s="148" t="str">
        <f t="shared" ca="1" si="32"/>
        <v>T</v>
      </c>
      <c r="H38" s="148" t="str">
        <f t="shared" ca="1" si="33"/>
        <v>T</v>
      </c>
      <c r="I38" s="148" t="str">
        <f t="shared" ca="1" si="33"/>
        <v>T</v>
      </c>
      <c r="J38" s="148" t="str">
        <f t="shared" ca="1" si="33"/>
        <v>L</v>
      </c>
      <c r="K38" s="148" t="str">
        <f t="shared" ca="1" si="33"/>
        <v>T</v>
      </c>
      <c r="L38" s="148" t="str">
        <f t="shared" ca="1" si="33"/>
        <v>T</v>
      </c>
      <c r="M38" s="148" t="str">
        <f t="shared" ca="1" si="33"/>
        <v>T</v>
      </c>
      <c r="N38" s="148" t="str">
        <f t="shared" ca="1" si="33"/>
        <v>T</v>
      </c>
      <c r="O38" s="148" t="str">
        <f t="shared" ca="1" si="33"/>
        <v>N</v>
      </c>
      <c r="P38" s="148" t="str">
        <f t="shared" ca="1" si="33"/>
        <v>N</v>
      </c>
      <c r="Q38" s="148" t="str">
        <f t="shared" ca="1" si="33"/>
        <v>-</v>
      </c>
      <c r="R38" s="148" t="str">
        <f t="shared" ca="1" si="33"/>
        <v>-</v>
      </c>
      <c r="S38" s="148" t="str">
        <f t="shared" ca="1" si="33"/>
        <v>L</v>
      </c>
      <c r="T38" s="148" t="str">
        <f t="shared" ca="1" si="33"/>
        <v>L</v>
      </c>
      <c r="U38" s="148" t="str">
        <f t="shared" ca="1" si="33"/>
        <v>T</v>
      </c>
      <c r="V38" s="148" t="str">
        <f t="shared" ca="1" si="33"/>
        <v>T</v>
      </c>
      <c r="W38" s="148" t="str">
        <f t="shared" ca="1" si="33"/>
        <v>L</v>
      </c>
      <c r="X38" s="148" t="str">
        <f t="shared" ca="1" si="33"/>
        <v>T</v>
      </c>
      <c r="Y38" s="148" t="str">
        <f t="shared" ca="1" si="33"/>
        <v>T</v>
      </c>
      <c r="Z38" s="148" t="str">
        <f t="shared" ca="1" si="33"/>
        <v>T</v>
      </c>
      <c r="AA38" s="148" t="str">
        <f t="shared" ca="1" si="33"/>
        <v>N</v>
      </c>
      <c r="AB38" s="148" t="str">
        <f t="shared" ca="1" si="33"/>
        <v>-</v>
      </c>
      <c r="AC38" s="148" t="str">
        <f t="shared" ca="1" si="33"/>
        <v>L</v>
      </c>
      <c r="AD38" s="148" t="str">
        <f t="shared" ca="1" si="33"/>
        <v>T</v>
      </c>
      <c r="AE38" s="148" t="str">
        <f t="shared" ca="1" si="33"/>
        <v>T</v>
      </c>
      <c r="AF38" s="148" t="str">
        <f t="shared" ca="1" si="33"/>
        <v>L</v>
      </c>
      <c r="AG38" s="148" t="str">
        <f t="shared" ca="1" si="33"/>
        <v>L</v>
      </c>
      <c r="AH38" s="148" t="str">
        <f t="shared" ca="1" si="33"/>
        <v>T</v>
      </c>
      <c r="AI38" s="148" t="str">
        <f t="shared" ca="1" si="33"/>
        <v>T</v>
      </c>
      <c r="AJ38" s="148" t="str">
        <f t="shared" ca="1" si="33"/>
        <v>T</v>
      </c>
      <c r="AK38" s="148" t="str">
        <f t="shared" ca="1" si="33"/>
        <v>T</v>
      </c>
      <c r="AL38" s="130"/>
      <c r="AM38" s="111">
        <f>VLOOKUP($E38,Plantilla!D:F,3,FALSE)</f>
        <v>1</v>
      </c>
      <c r="AN38" s="140">
        <f t="shared" ref="AN38:BC53" ca="1" si="34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34"/>
        <v>18</v>
      </c>
      <c r="AP38" s="132">
        <f t="shared" ca="1" si="34"/>
        <v>3</v>
      </c>
      <c r="AQ38" s="133">
        <f t="shared" ca="1" si="34"/>
        <v>0</v>
      </c>
      <c r="AR38" s="132">
        <f t="shared" ca="1" si="34"/>
        <v>0</v>
      </c>
      <c r="AS38" s="133">
        <f t="shared" ca="1" si="34"/>
        <v>0</v>
      </c>
      <c r="AT38" s="132">
        <f t="shared" ca="1" si="34"/>
        <v>0</v>
      </c>
      <c r="AU38" s="133">
        <f t="shared" ca="1" si="34"/>
        <v>0</v>
      </c>
      <c r="AV38" s="132">
        <f t="shared" ca="1" si="34"/>
        <v>0</v>
      </c>
      <c r="AW38" s="133">
        <f t="shared" ca="1" si="34"/>
        <v>0</v>
      </c>
      <c r="AX38" s="132">
        <f t="shared" ca="1" si="34"/>
        <v>0</v>
      </c>
      <c r="AY38" s="133">
        <f t="shared" ca="1" si="34"/>
        <v>0</v>
      </c>
      <c r="AZ38" s="132">
        <f t="shared" ca="1" si="34"/>
        <v>0</v>
      </c>
      <c r="BA38" s="133">
        <f t="shared" ca="1" si="34"/>
        <v>0</v>
      </c>
      <c r="BB38" s="132">
        <f t="shared" ca="1" si="34"/>
        <v>0</v>
      </c>
      <c r="BC38" s="133">
        <f t="shared" ca="1" si="34"/>
        <v>0</v>
      </c>
      <c r="BD38" s="132">
        <f t="shared" ref="BD38:BD67" ca="1" si="35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28"/>
        <v>0</v>
      </c>
      <c r="BF38" s="132">
        <f t="shared" ca="1" si="28"/>
        <v>0</v>
      </c>
      <c r="BG38" s="133">
        <f t="shared" ca="1" si="28"/>
        <v>0</v>
      </c>
      <c r="BH38" s="132">
        <f t="shared" ref="BH38:BH67" ca="1" si="36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28"/>
        <v>0</v>
      </c>
      <c r="BJ38" s="132">
        <f t="shared" ref="BJ38:BJ67" ca="1" si="37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15"/>
        <v>3</v>
      </c>
      <c r="BL38" s="110">
        <f t="shared" ca="1" si="16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126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30</v>
      </c>
      <c r="BO38" s="194">
        <f t="shared" ca="1" si="17"/>
        <v>38.1</v>
      </c>
      <c r="BP38" s="195">
        <f t="shared" ca="1" si="18"/>
        <v>164.1</v>
      </c>
      <c r="BQ38" s="149">
        <f t="shared" ca="1" si="30"/>
        <v>0</v>
      </c>
      <c r="BR38" s="137">
        <f t="shared" ca="1" si="30"/>
        <v>72</v>
      </c>
      <c r="BS38" s="136">
        <f t="shared" ca="1" si="30"/>
        <v>20</v>
      </c>
      <c r="BT38" s="137">
        <f t="shared" ca="1" si="30"/>
        <v>0</v>
      </c>
      <c r="BU38" s="136">
        <f t="shared" ca="1" si="30"/>
        <v>0</v>
      </c>
      <c r="BV38" s="137">
        <f t="shared" ca="1" si="30"/>
        <v>0</v>
      </c>
      <c r="BW38" s="136">
        <f t="shared" ca="1" si="30"/>
        <v>0</v>
      </c>
      <c r="BX38" s="137">
        <f t="shared" ca="1" si="30"/>
        <v>0</v>
      </c>
      <c r="BY38" s="136">
        <f t="shared" ca="1" si="30"/>
        <v>0</v>
      </c>
      <c r="BZ38" s="137">
        <f t="shared" ca="1" si="30"/>
        <v>0</v>
      </c>
      <c r="CA38" s="136">
        <f t="shared" ca="1" si="30"/>
        <v>0</v>
      </c>
      <c r="CB38" s="137">
        <f t="shared" ca="1" si="30"/>
        <v>0</v>
      </c>
      <c r="CC38" s="136">
        <f t="shared" ca="1" si="30"/>
        <v>0</v>
      </c>
      <c r="CD38" s="137">
        <f t="shared" ca="1" si="30"/>
        <v>0</v>
      </c>
      <c r="CE38" s="136">
        <f t="shared" ca="1" si="30"/>
        <v>0</v>
      </c>
      <c r="CF38" s="137">
        <f t="shared" ca="1" si="29"/>
        <v>0</v>
      </c>
      <c r="CG38" s="136">
        <f t="shared" ca="1" si="9"/>
        <v>62</v>
      </c>
      <c r="CH38" s="137">
        <f t="shared" ca="1" si="9"/>
        <v>0</v>
      </c>
      <c r="CI38" s="136">
        <f t="shared" ca="1" si="9"/>
        <v>0</v>
      </c>
      <c r="CJ38" s="137">
        <f t="shared" ca="1" si="9"/>
        <v>0</v>
      </c>
      <c r="CK38" s="136">
        <f t="shared" ca="1" si="9"/>
        <v>0</v>
      </c>
      <c r="CL38" s="137">
        <f t="shared" ca="1" si="9"/>
        <v>0</v>
      </c>
      <c r="CM38" s="136">
        <f t="shared" ca="1" si="9"/>
        <v>0</v>
      </c>
      <c r="CN38" s="110">
        <f t="shared" ca="1" si="19"/>
        <v>20</v>
      </c>
      <c r="CO38" s="110">
        <f t="shared" ca="1" si="10"/>
        <v>969</v>
      </c>
      <c r="CP38" s="110">
        <f t="shared" ca="1" si="10"/>
        <v>200</v>
      </c>
      <c r="CQ38" s="198">
        <f t="shared" ca="1" si="10"/>
        <v>253.99999999999997</v>
      </c>
      <c r="CR38" s="199">
        <f t="shared" ca="1" si="10"/>
        <v>1223</v>
      </c>
      <c r="CS38" s="215">
        <f t="shared" ca="1" si="25"/>
        <v>31</v>
      </c>
      <c r="CT38" s="216">
        <f t="shared" ca="1" si="20"/>
        <v>0</v>
      </c>
      <c r="CU38" s="217">
        <f ca="1">INDEX(INDIRECT(CU$1),MATCH($E38,INDIRECT($BQ$2))) + (CS38*30)/[1]PATRÓN!$N$4 - CT38</f>
        <v>17.424657534246574</v>
      </c>
      <c r="CV38" s="217">
        <f ca="1">(CS38*6)/PATRÓN!$N$4</f>
        <v>0.50958904109589043</v>
      </c>
      <c r="CW38" s="216">
        <f t="shared" ca="1" si="21"/>
        <v>0</v>
      </c>
      <c r="CX38" s="219">
        <f t="shared" ca="1" si="22"/>
        <v>0</v>
      </c>
      <c r="CY38" s="230">
        <f t="shared" ca="1" si="23"/>
        <v>0</v>
      </c>
      <c r="CZ38" s="227">
        <f ca="1">(PATRÓN!$A$5*(CS38-CT38))/(PATRÓN!$N$4-30)*AM38</f>
        <v>151.99253731343285</v>
      </c>
      <c r="DA38" s="211">
        <f t="shared" ca="1" si="11"/>
        <v>12.107462686567146</v>
      </c>
      <c r="DB38" s="211">
        <f t="shared" ca="1" si="24"/>
        <v>1039.4328358208954</v>
      </c>
      <c r="DC38" s="212">
        <f t="shared" ca="1" si="12"/>
        <v>183.56716417910457</v>
      </c>
      <c r="DF38" s="310"/>
    </row>
    <row r="39" spans="1:110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Plantilla!E39</f>
        <v xml:space="preserve">Nora Hernandez Robles </v>
      </c>
      <c r="G39" s="148" t="str">
        <f t="shared" ca="1" si="32"/>
        <v>T</v>
      </c>
      <c r="H39" s="148" t="str">
        <f t="shared" ca="1" si="33"/>
        <v>N</v>
      </c>
      <c r="I39" s="148" t="str">
        <f t="shared" ca="1" si="33"/>
        <v>N</v>
      </c>
      <c r="J39" s="148" t="str">
        <f t="shared" ca="1" si="33"/>
        <v>-</v>
      </c>
      <c r="K39" s="148" t="str">
        <f t="shared" ca="1" si="33"/>
        <v>-</v>
      </c>
      <c r="L39" s="148" t="str">
        <f t="shared" ca="1" si="33"/>
        <v>L</v>
      </c>
      <c r="M39" s="148" t="str">
        <f t="shared" ca="1" si="33"/>
        <v>L</v>
      </c>
      <c r="N39" s="148" t="str">
        <f t="shared" ca="1" si="33"/>
        <v>T</v>
      </c>
      <c r="O39" s="148" t="str">
        <f t="shared" ca="1" si="33"/>
        <v>T</v>
      </c>
      <c r="P39" s="148" t="str">
        <f t="shared" ca="1" si="33"/>
        <v>L</v>
      </c>
      <c r="Q39" s="148" t="str">
        <f t="shared" ca="1" si="33"/>
        <v>T</v>
      </c>
      <c r="R39" s="148" t="str">
        <f t="shared" ca="1" si="33"/>
        <v>T</v>
      </c>
      <c r="S39" s="148" t="str">
        <f t="shared" ca="1" si="33"/>
        <v>T</v>
      </c>
      <c r="T39" s="148" t="str">
        <f t="shared" ca="1" si="33"/>
        <v>N</v>
      </c>
      <c r="U39" s="148" t="str">
        <f t="shared" ca="1" si="33"/>
        <v>-</v>
      </c>
      <c r="V39" s="148" t="str">
        <f t="shared" ca="1" si="33"/>
        <v>L</v>
      </c>
      <c r="W39" s="148" t="str">
        <f t="shared" ca="1" si="33"/>
        <v>T</v>
      </c>
      <c r="X39" s="148" t="str">
        <f t="shared" ca="1" si="33"/>
        <v>T</v>
      </c>
      <c r="Y39" s="148" t="str">
        <f t="shared" ca="1" si="33"/>
        <v>L</v>
      </c>
      <c r="Z39" s="148" t="str">
        <f t="shared" ca="1" si="33"/>
        <v>L</v>
      </c>
      <c r="AA39" s="148" t="str">
        <f t="shared" ca="1" si="33"/>
        <v>T</v>
      </c>
      <c r="AB39" s="148" t="str">
        <f t="shared" ca="1" si="33"/>
        <v>T</v>
      </c>
      <c r="AC39" s="148" t="str">
        <f t="shared" ca="1" si="33"/>
        <v>T</v>
      </c>
      <c r="AD39" s="148" t="str">
        <f t="shared" ca="1" si="33"/>
        <v>T</v>
      </c>
      <c r="AE39" s="148" t="str">
        <f t="shared" ca="1" si="33"/>
        <v>L</v>
      </c>
      <c r="AF39" s="148" t="str">
        <f t="shared" ca="1" si="33"/>
        <v>N</v>
      </c>
      <c r="AG39" s="148" t="str">
        <f t="shared" ca="1" si="33"/>
        <v>N</v>
      </c>
      <c r="AH39" s="148" t="str">
        <f t="shared" ca="1" si="33"/>
        <v>-</v>
      </c>
      <c r="AI39" s="148" t="str">
        <f t="shared" ca="1" si="33"/>
        <v>-</v>
      </c>
      <c r="AJ39" s="148" t="str">
        <f t="shared" ca="1" si="33"/>
        <v>L</v>
      </c>
      <c r="AK39" s="148" t="str">
        <f t="shared" ca="1" si="33"/>
        <v>T</v>
      </c>
      <c r="AL39" s="130"/>
      <c r="AM39" s="111">
        <f>VLOOKUP($E39,Plantilla!D:F,3,FALSE)</f>
        <v>1</v>
      </c>
      <c r="AN39" s="140">
        <f t="shared" ca="1" si="34"/>
        <v>0</v>
      </c>
      <c r="AO39" s="133">
        <f t="shared" ca="1" si="34"/>
        <v>13</v>
      </c>
      <c r="AP39" s="132">
        <f t="shared" ca="1" si="34"/>
        <v>5</v>
      </c>
      <c r="AQ39" s="133">
        <f t="shared" ca="1" si="34"/>
        <v>0</v>
      </c>
      <c r="AR39" s="132">
        <f t="shared" ca="1" si="34"/>
        <v>0</v>
      </c>
      <c r="AS39" s="133">
        <f t="shared" ca="1" si="34"/>
        <v>0</v>
      </c>
      <c r="AT39" s="132">
        <f t="shared" ca="1" si="34"/>
        <v>0</v>
      </c>
      <c r="AU39" s="133">
        <f t="shared" ca="1" si="34"/>
        <v>0</v>
      </c>
      <c r="AV39" s="132">
        <f t="shared" ca="1" si="34"/>
        <v>0</v>
      </c>
      <c r="AW39" s="133">
        <f t="shared" ca="1" si="34"/>
        <v>0</v>
      </c>
      <c r="AX39" s="132">
        <f t="shared" ca="1" si="34"/>
        <v>0</v>
      </c>
      <c r="AY39" s="133">
        <f t="shared" ca="1" si="34"/>
        <v>0</v>
      </c>
      <c r="AZ39" s="132">
        <f t="shared" ca="1" si="34"/>
        <v>0</v>
      </c>
      <c r="BA39" s="133">
        <f t="shared" ca="1" si="34"/>
        <v>0</v>
      </c>
      <c r="BB39" s="132">
        <f t="shared" ca="1" si="34"/>
        <v>0</v>
      </c>
      <c r="BC39" s="133">
        <f t="shared" ca="1" si="34"/>
        <v>0</v>
      </c>
      <c r="BD39" s="132">
        <f t="shared" ca="1" si="35"/>
        <v>0</v>
      </c>
      <c r="BE39" s="133">
        <f t="shared" ca="1" si="28"/>
        <v>0</v>
      </c>
      <c r="BF39" s="132">
        <f t="shared" ca="1" si="28"/>
        <v>0</v>
      </c>
      <c r="BG39" s="133">
        <f t="shared" ca="1" si="28"/>
        <v>0</v>
      </c>
      <c r="BH39" s="132">
        <f t="shared" ca="1" si="36"/>
        <v>0</v>
      </c>
      <c r="BI39" s="133">
        <f t="shared" ca="1" si="28"/>
        <v>0</v>
      </c>
      <c r="BJ39" s="132">
        <f t="shared" ca="1" si="37"/>
        <v>0</v>
      </c>
      <c r="BK39" s="110">
        <f t="shared" ca="1" si="15"/>
        <v>5</v>
      </c>
      <c r="BL39" s="110">
        <f t="shared" ca="1" si="16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91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50</v>
      </c>
      <c r="BO39" s="194">
        <f t="shared" ca="1" si="17"/>
        <v>63.5</v>
      </c>
      <c r="BP39" s="195">
        <f t="shared" ca="1" si="18"/>
        <v>154.5</v>
      </c>
      <c r="BQ39" s="149">
        <f t="shared" ca="1" si="30"/>
        <v>0</v>
      </c>
      <c r="BR39" s="137">
        <f t="shared" ca="1" si="30"/>
        <v>62</v>
      </c>
      <c r="BS39" s="136">
        <f t="shared" ca="1" si="30"/>
        <v>16</v>
      </c>
      <c r="BT39" s="137">
        <f t="shared" ca="1" si="30"/>
        <v>0</v>
      </c>
      <c r="BU39" s="136">
        <f t="shared" ca="1" si="30"/>
        <v>0</v>
      </c>
      <c r="BV39" s="137">
        <f t="shared" ca="1" si="30"/>
        <v>0</v>
      </c>
      <c r="BW39" s="136">
        <f t="shared" ca="1" si="30"/>
        <v>0</v>
      </c>
      <c r="BX39" s="137">
        <f t="shared" ca="1" si="30"/>
        <v>0</v>
      </c>
      <c r="BY39" s="136">
        <f t="shared" ca="1" si="30"/>
        <v>0</v>
      </c>
      <c r="BZ39" s="137">
        <f t="shared" ca="1" si="30"/>
        <v>0</v>
      </c>
      <c r="CA39" s="136">
        <f t="shared" ca="1" si="30"/>
        <v>0</v>
      </c>
      <c r="CB39" s="137">
        <f t="shared" ca="1" si="30"/>
        <v>0</v>
      </c>
      <c r="CC39" s="136">
        <f t="shared" ca="1" si="30"/>
        <v>0</v>
      </c>
      <c r="CD39" s="137">
        <f t="shared" ca="1" si="30"/>
        <v>86</v>
      </c>
      <c r="CE39" s="136">
        <f t="shared" ca="1" si="30"/>
        <v>0</v>
      </c>
      <c r="CF39" s="137">
        <f t="shared" ca="1" si="29"/>
        <v>0</v>
      </c>
      <c r="CG39" s="136">
        <f t="shared" ca="1" si="29"/>
        <v>0</v>
      </c>
      <c r="CH39" s="137">
        <f t="shared" ca="1" si="29"/>
        <v>0</v>
      </c>
      <c r="CI39" s="136">
        <f t="shared" ca="1" si="29"/>
        <v>0</v>
      </c>
      <c r="CJ39" s="137">
        <f t="shared" ca="1" si="29"/>
        <v>0</v>
      </c>
      <c r="CK39" s="136">
        <f t="shared" ca="1" si="29"/>
        <v>0</v>
      </c>
      <c r="CL39" s="137">
        <f t="shared" ca="1" si="29"/>
        <v>0</v>
      </c>
      <c r="CM39" s="136">
        <f t="shared" ca="1" si="29"/>
        <v>0</v>
      </c>
      <c r="CN39" s="110">
        <f t="shared" ca="1" si="19"/>
        <v>16</v>
      </c>
      <c r="CO39" s="110">
        <f t="shared" ref="CO39:CR67" ca="1" si="38">BM39+INDEX(INDIRECT(CO$1),MATCH($E39,INDIRECT($BQ$2)))</f>
        <v>862.28000000000009</v>
      </c>
      <c r="CP39" s="110">
        <f t="shared" ca="1" si="38"/>
        <v>160</v>
      </c>
      <c r="CQ39" s="198">
        <f t="shared" ca="1" si="38"/>
        <v>203.2</v>
      </c>
      <c r="CR39" s="199">
        <f t="shared" ca="1" si="38"/>
        <v>1065.48</v>
      </c>
      <c r="CS39" s="215">
        <f t="shared" ca="1" si="25"/>
        <v>31</v>
      </c>
      <c r="CT39" s="216">
        <f t="shared" ca="1" si="20"/>
        <v>0</v>
      </c>
      <c r="CU39" s="217">
        <f ca="1">INDEX(INDIRECT(CU$1),MATCH($E39,INDIRECT($BQ$2))) + (CS39*30)/[1]PATRÓN!$N$4 - CT39</f>
        <v>17.424657534246574</v>
      </c>
      <c r="CV39" s="217">
        <f ca="1">(CS39*6)/PATRÓN!$N$4</f>
        <v>0.50958904109589043</v>
      </c>
      <c r="CW39" s="216">
        <f t="shared" ca="1" si="21"/>
        <v>0</v>
      </c>
      <c r="CX39" s="219">
        <f t="shared" ca="1" si="22"/>
        <v>0</v>
      </c>
      <c r="CY39" s="230">
        <f t="shared" ca="1" si="23"/>
        <v>0</v>
      </c>
      <c r="CZ39" s="227">
        <f ca="1">(PATRÓN!$A$5*(CS39-CT39))/(PATRÓN!$N$4-30)*AM39</f>
        <v>151.99253731343285</v>
      </c>
      <c r="DA39" s="211">
        <f t="shared" ref="DA39:DA67" ca="1" si="39">BP39-CZ39</f>
        <v>2.5074626865671519</v>
      </c>
      <c r="DB39" s="211">
        <f t="shared" ca="1" si="24"/>
        <v>1039.4328358208954</v>
      </c>
      <c r="DC39" s="212">
        <f t="shared" ref="DC39:DC67" ca="1" si="40">CR39-DB39</f>
        <v>26.047164179104584</v>
      </c>
    </row>
    <row r="40" spans="1:110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Plantilla!E40</f>
        <v>Irene de la Fuente Méndez</v>
      </c>
      <c r="G40" s="148" t="str">
        <f t="shared" ca="1" si="32"/>
        <v>T</v>
      </c>
      <c r="H40" s="148" t="str">
        <f t="shared" ca="1" si="33"/>
        <v>T</v>
      </c>
      <c r="I40" s="148" t="str">
        <f t="shared" ca="1" si="33"/>
        <v>L</v>
      </c>
      <c r="J40" s="148" t="str">
        <f t="shared" ca="1" si="33"/>
        <v>T</v>
      </c>
      <c r="K40" s="148" t="str">
        <f t="shared" ca="1" si="33"/>
        <v>T</v>
      </c>
      <c r="L40" s="148" t="str">
        <f t="shared" ca="1" si="33"/>
        <v>T</v>
      </c>
      <c r="M40" s="148" t="str">
        <f t="shared" ca="1" si="33"/>
        <v>N</v>
      </c>
      <c r="N40" s="148" t="str">
        <f t="shared" ca="1" si="33"/>
        <v>-</v>
      </c>
      <c r="O40" s="148" t="str">
        <f t="shared" ca="1" si="33"/>
        <v>L</v>
      </c>
      <c r="P40" s="148" t="str">
        <f t="shared" ca="1" si="33"/>
        <v>T</v>
      </c>
      <c r="Q40" s="148" t="str">
        <f t="shared" ca="1" si="33"/>
        <v>T</v>
      </c>
      <c r="R40" s="148" t="str">
        <f t="shared" ca="1" si="33"/>
        <v>L</v>
      </c>
      <c r="S40" s="148" t="str">
        <f t="shared" ca="1" si="33"/>
        <v>L</v>
      </c>
      <c r="T40" s="148" t="str">
        <f t="shared" ca="1" si="33"/>
        <v>T</v>
      </c>
      <c r="U40" s="148" t="str">
        <f t="shared" ca="1" si="33"/>
        <v>T</v>
      </c>
      <c r="V40" s="148" t="str">
        <f t="shared" ca="1" si="33"/>
        <v>T</v>
      </c>
      <c r="W40" s="148" t="str">
        <f t="shared" ca="1" si="33"/>
        <v>T</v>
      </c>
      <c r="X40" s="148" t="str">
        <f t="shared" ca="1" si="33"/>
        <v>L</v>
      </c>
      <c r="Y40" s="148" t="str">
        <f t="shared" ca="1" si="33"/>
        <v>N</v>
      </c>
      <c r="Z40" s="148" t="str">
        <f t="shared" ca="1" si="33"/>
        <v>N</v>
      </c>
      <c r="AA40" s="148" t="str">
        <f t="shared" ca="1" si="33"/>
        <v>-</v>
      </c>
      <c r="AB40" s="148" t="str">
        <f t="shared" ca="1" si="33"/>
        <v>-</v>
      </c>
      <c r="AC40" s="148" t="str">
        <f t="shared" ca="1" si="33"/>
        <v>L</v>
      </c>
      <c r="AD40" s="148" t="str">
        <f t="shared" ca="1" si="33"/>
        <v>T</v>
      </c>
      <c r="AE40" s="148" t="str">
        <f t="shared" ca="1" si="33"/>
        <v>T</v>
      </c>
      <c r="AF40" s="148" t="str">
        <f t="shared" ca="1" si="33"/>
        <v>L</v>
      </c>
      <c r="AG40" s="148" t="str">
        <f t="shared" ca="1" si="33"/>
        <v>L</v>
      </c>
      <c r="AH40" s="148" t="str">
        <f t="shared" ca="1" si="33"/>
        <v>T</v>
      </c>
      <c r="AI40" s="148" t="str">
        <f t="shared" ca="1" si="33"/>
        <v>N</v>
      </c>
      <c r="AJ40" s="148" t="str">
        <f t="shared" ca="1" si="33"/>
        <v>-</v>
      </c>
      <c r="AK40" s="148" t="str">
        <f t="shared" ca="1" si="33"/>
        <v>L</v>
      </c>
      <c r="AL40" s="130"/>
      <c r="AM40" s="111">
        <f>VLOOKUP($E40,Plantilla!D:F,3,FALSE)</f>
        <v>1</v>
      </c>
      <c r="AN40" s="140">
        <f t="shared" ca="1" si="34"/>
        <v>0</v>
      </c>
      <c r="AO40" s="133">
        <f t="shared" ca="1" si="34"/>
        <v>14</v>
      </c>
      <c r="AP40" s="132">
        <f t="shared" ca="1" si="34"/>
        <v>4</v>
      </c>
      <c r="AQ40" s="133">
        <f t="shared" ca="1" si="34"/>
        <v>0</v>
      </c>
      <c r="AR40" s="132">
        <f t="shared" ca="1" si="34"/>
        <v>0</v>
      </c>
      <c r="AS40" s="133">
        <f t="shared" ca="1" si="34"/>
        <v>0</v>
      </c>
      <c r="AT40" s="132">
        <f t="shared" ca="1" si="34"/>
        <v>0</v>
      </c>
      <c r="AU40" s="133">
        <f t="shared" ca="1" si="34"/>
        <v>0</v>
      </c>
      <c r="AV40" s="132">
        <f t="shared" ca="1" si="34"/>
        <v>0</v>
      </c>
      <c r="AW40" s="133">
        <f t="shared" ca="1" si="34"/>
        <v>0</v>
      </c>
      <c r="AX40" s="132">
        <f t="shared" ca="1" si="34"/>
        <v>0</v>
      </c>
      <c r="AY40" s="133">
        <f t="shared" ca="1" si="34"/>
        <v>0</v>
      </c>
      <c r="AZ40" s="132">
        <f t="shared" ca="1" si="34"/>
        <v>0</v>
      </c>
      <c r="BA40" s="133">
        <f t="shared" ca="1" si="34"/>
        <v>0</v>
      </c>
      <c r="BB40" s="132">
        <f t="shared" ca="1" si="34"/>
        <v>0</v>
      </c>
      <c r="BC40" s="133">
        <f t="shared" ca="1" si="34"/>
        <v>0</v>
      </c>
      <c r="BD40" s="132">
        <f t="shared" ca="1" si="35"/>
        <v>0</v>
      </c>
      <c r="BE40" s="133">
        <f t="shared" ca="1" si="28"/>
        <v>0</v>
      </c>
      <c r="BF40" s="132">
        <f t="shared" ca="1" si="28"/>
        <v>0</v>
      </c>
      <c r="BG40" s="133">
        <f t="shared" ca="1" si="28"/>
        <v>0</v>
      </c>
      <c r="BH40" s="132">
        <f t="shared" ca="1" si="36"/>
        <v>0</v>
      </c>
      <c r="BI40" s="133">
        <f t="shared" ca="1" si="28"/>
        <v>0</v>
      </c>
      <c r="BJ40" s="132">
        <f t="shared" ca="1" si="37"/>
        <v>0</v>
      </c>
      <c r="BK40" s="110">
        <f t="shared" ca="1" si="15"/>
        <v>4</v>
      </c>
      <c r="BL40" s="110">
        <f t="shared" ca="1" si="16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17"/>
        <v>50.8</v>
      </c>
      <c r="BP40" s="195">
        <f t="shared" ca="1" si="18"/>
        <v>148.80000000000001</v>
      </c>
      <c r="BQ40" s="149">
        <f t="shared" ref="BQ40:CF56" ca="1" si="41">AN40+INDEX(INDIRECT(BQ$1),MATCH($E40,INDIRECT($BQ$2)))</f>
        <v>7</v>
      </c>
      <c r="BR40" s="137">
        <f t="shared" ca="1" si="41"/>
        <v>74</v>
      </c>
      <c r="BS40" s="136">
        <f t="shared" ca="1" si="41"/>
        <v>34</v>
      </c>
      <c r="BT40" s="137">
        <f t="shared" ca="1" si="41"/>
        <v>0</v>
      </c>
      <c r="BU40" s="136">
        <f t="shared" ca="1" si="41"/>
        <v>0</v>
      </c>
      <c r="BV40" s="137">
        <f t="shared" ca="1" si="41"/>
        <v>0</v>
      </c>
      <c r="BW40" s="136">
        <f t="shared" ca="1" si="41"/>
        <v>0</v>
      </c>
      <c r="BX40" s="137">
        <f t="shared" ca="1" si="41"/>
        <v>0</v>
      </c>
      <c r="BY40" s="136">
        <f t="shared" ca="1" si="41"/>
        <v>2</v>
      </c>
      <c r="BZ40" s="137">
        <f t="shared" ca="1" si="41"/>
        <v>0</v>
      </c>
      <c r="CA40" s="136">
        <f t="shared" ca="1" si="41"/>
        <v>0</v>
      </c>
      <c r="CB40" s="137">
        <f t="shared" ca="1" si="41"/>
        <v>0</v>
      </c>
      <c r="CC40" s="136">
        <f t="shared" ca="1" si="41"/>
        <v>0</v>
      </c>
      <c r="CD40" s="137">
        <f t="shared" ca="1" si="41"/>
        <v>0</v>
      </c>
      <c r="CE40" s="136">
        <f t="shared" ca="1" si="41"/>
        <v>0</v>
      </c>
      <c r="CF40" s="137">
        <f t="shared" ca="1" si="29"/>
        <v>0</v>
      </c>
      <c r="CG40" s="136">
        <f t="shared" ca="1" si="29"/>
        <v>0</v>
      </c>
      <c r="CH40" s="137">
        <f t="shared" ca="1" si="29"/>
        <v>0</v>
      </c>
      <c r="CI40" s="136">
        <f t="shared" ca="1" si="29"/>
        <v>0</v>
      </c>
      <c r="CJ40" s="137">
        <f t="shared" ca="1" si="29"/>
        <v>0</v>
      </c>
      <c r="CK40" s="136">
        <f t="shared" ca="1" si="29"/>
        <v>0</v>
      </c>
      <c r="CL40" s="137">
        <f t="shared" ca="1" si="29"/>
        <v>0</v>
      </c>
      <c r="CM40" s="136">
        <f t="shared" ca="1" si="29"/>
        <v>0</v>
      </c>
      <c r="CN40" s="110">
        <f t="shared" ca="1" si="19"/>
        <v>34</v>
      </c>
      <c r="CO40" s="110">
        <f t="shared" ca="1" si="38"/>
        <v>581</v>
      </c>
      <c r="CP40" s="110">
        <f t="shared" ca="1" si="38"/>
        <v>340</v>
      </c>
      <c r="CQ40" s="198">
        <f t="shared" ca="1" si="38"/>
        <v>431.8</v>
      </c>
      <c r="CR40" s="199">
        <f t="shared" ca="1" si="38"/>
        <v>1012.8</v>
      </c>
      <c r="CS40" s="215">
        <f t="shared" ca="1" si="25"/>
        <v>31</v>
      </c>
      <c r="CT40" s="216">
        <f t="shared" ca="1" si="20"/>
        <v>0</v>
      </c>
      <c r="CU40" s="217">
        <f ca="1">INDEX(INDIRECT(CU$1),MATCH($E40,INDIRECT($BQ$2))) + (CS40*30)/[1]PATRÓN!$N$4 - CT40</f>
        <v>17.424657534246574</v>
      </c>
      <c r="CV40" s="217">
        <f ca="1">(CS40*6)/PATRÓN!$N$4</f>
        <v>0.50958904109589043</v>
      </c>
      <c r="CW40" s="216">
        <f t="shared" ca="1" si="21"/>
        <v>0</v>
      </c>
      <c r="CX40" s="219">
        <f t="shared" ca="1" si="22"/>
        <v>0</v>
      </c>
      <c r="CY40" s="230">
        <f t="shared" ca="1" si="23"/>
        <v>0</v>
      </c>
      <c r="CZ40" s="227">
        <f ca="1">(PATRÓN!$A$5*(CS40-CT40))/(PATRÓN!$N$4-30)*AM40</f>
        <v>151.99253731343285</v>
      </c>
      <c r="DA40" s="211">
        <f t="shared" ca="1" si="39"/>
        <v>-3.1925373134328368</v>
      </c>
      <c r="DB40" s="211">
        <f t="shared" ca="1" si="24"/>
        <v>1039.4328358208954</v>
      </c>
      <c r="DC40" s="212">
        <f t="shared" ca="1" si="40"/>
        <v>-26.63283582089548</v>
      </c>
    </row>
    <row r="41" spans="1:110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Plantilla!E41</f>
        <v>Alicia López Solis</v>
      </c>
      <c r="G41" s="148" t="str">
        <f t="shared" ca="1" si="32"/>
        <v>-</v>
      </c>
      <c r="H41" s="148" t="str">
        <f t="shared" ca="1" si="33"/>
        <v>L</v>
      </c>
      <c r="I41" s="148" t="str">
        <f t="shared" ca="1" si="33"/>
        <v>T</v>
      </c>
      <c r="J41" s="148" t="str">
        <f t="shared" ca="1" si="33"/>
        <v>T</v>
      </c>
      <c r="K41" s="148" t="str">
        <f t="shared" ca="1" si="33"/>
        <v>L</v>
      </c>
      <c r="L41" s="148" t="str">
        <f t="shared" ca="1" si="33"/>
        <v>L</v>
      </c>
      <c r="M41" s="148" t="str">
        <f t="shared" ca="1" si="33"/>
        <v>T</v>
      </c>
      <c r="N41" s="148" t="str">
        <f t="shared" ca="1" si="33"/>
        <v>T</v>
      </c>
      <c r="O41" s="148" t="str">
        <f t="shared" ca="1" si="33"/>
        <v>T</v>
      </c>
      <c r="P41" s="148" t="str">
        <f t="shared" ca="1" si="33"/>
        <v>T</v>
      </c>
      <c r="Q41" s="148" t="str">
        <f t="shared" ca="1" si="33"/>
        <v>L</v>
      </c>
      <c r="R41" s="148" t="str">
        <f t="shared" ca="1" si="33"/>
        <v>N</v>
      </c>
      <c r="S41" s="148" t="str">
        <f t="shared" ca="1" si="33"/>
        <v>N</v>
      </c>
      <c r="T41" s="148" t="str">
        <f t="shared" ca="1" si="33"/>
        <v>-</v>
      </c>
      <c r="U41" s="148" t="str">
        <f t="shared" ca="1" si="33"/>
        <v>-</v>
      </c>
      <c r="V41" s="148" t="str">
        <f t="shared" ref="V41:AK42" ca="1" si="42">IF($B41&lt;&gt;0,INDIRECT(ADDRESS($B41+6,10+V$2,1,FALSE,"PATRÓN"),FALSE),"")</f>
        <v>L</v>
      </c>
      <c r="W41" s="148" t="str">
        <f t="shared" ca="1" si="42"/>
        <v>T</v>
      </c>
      <c r="X41" s="148" t="str">
        <f t="shared" ca="1" si="42"/>
        <v>T</v>
      </c>
      <c r="Y41" s="148" t="str">
        <f t="shared" ca="1" si="42"/>
        <v>L</v>
      </c>
      <c r="Z41" s="148" t="str">
        <f t="shared" ca="1" si="42"/>
        <v>L</v>
      </c>
      <c r="AA41" s="148" t="str">
        <f t="shared" ca="1" si="42"/>
        <v>T</v>
      </c>
      <c r="AB41" s="148" t="str">
        <f t="shared" ca="1" si="42"/>
        <v>N</v>
      </c>
      <c r="AC41" s="148" t="str">
        <f t="shared" ca="1" si="42"/>
        <v>-</v>
      </c>
      <c r="AD41" s="148" t="str">
        <f t="shared" ca="1" si="42"/>
        <v>L</v>
      </c>
      <c r="AE41" s="148" t="str">
        <f t="shared" ca="1" si="42"/>
        <v>T</v>
      </c>
      <c r="AF41" s="148" t="str">
        <f t="shared" ca="1" si="42"/>
        <v>T</v>
      </c>
      <c r="AG41" s="148" t="str">
        <f t="shared" ca="1" si="42"/>
        <v>T</v>
      </c>
      <c r="AH41" s="148" t="str">
        <f t="shared" ca="1" si="42"/>
        <v>L</v>
      </c>
      <c r="AI41" s="148" t="str">
        <f t="shared" ca="1" si="42"/>
        <v>T</v>
      </c>
      <c r="AJ41" s="148" t="str">
        <f t="shared" ca="1" si="42"/>
        <v>T</v>
      </c>
      <c r="AK41" s="148" t="str">
        <f t="shared" ca="1" si="42"/>
        <v>T</v>
      </c>
      <c r="AL41" s="130"/>
      <c r="AM41" s="111">
        <f>VLOOKUP($E41,Plantilla!D:F,3,FALSE)</f>
        <v>1</v>
      </c>
      <c r="AN41" s="140">
        <f t="shared" ca="1" si="34"/>
        <v>0</v>
      </c>
      <c r="AO41" s="133">
        <f t="shared" ca="1" si="34"/>
        <v>15</v>
      </c>
      <c r="AP41" s="132">
        <f t="shared" ca="1" si="34"/>
        <v>3</v>
      </c>
      <c r="AQ41" s="133">
        <f t="shared" ca="1" si="34"/>
        <v>0</v>
      </c>
      <c r="AR41" s="132">
        <f t="shared" ca="1" si="34"/>
        <v>0</v>
      </c>
      <c r="AS41" s="133">
        <f t="shared" ca="1" si="34"/>
        <v>0</v>
      </c>
      <c r="AT41" s="132">
        <f t="shared" ca="1" si="34"/>
        <v>0</v>
      </c>
      <c r="AU41" s="133">
        <f t="shared" ca="1" si="34"/>
        <v>0</v>
      </c>
      <c r="AV41" s="132">
        <f t="shared" ca="1" si="34"/>
        <v>0</v>
      </c>
      <c r="AW41" s="133">
        <f t="shared" ca="1" si="34"/>
        <v>0</v>
      </c>
      <c r="AX41" s="132">
        <f t="shared" ca="1" si="34"/>
        <v>0</v>
      </c>
      <c r="AY41" s="133">
        <f t="shared" ca="1" si="34"/>
        <v>0</v>
      </c>
      <c r="AZ41" s="132">
        <f t="shared" ca="1" si="34"/>
        <v>0</v>
      </c>
      <c r="BA41" s="133">
        <f t="shared" ca="1" si="34"/>
        <v>0</v>
      </c>
      <c r="BB41" s="132">
        <f t="shared" ca="1" si="34"/>
        <v>0</v>
      </c>
      <c r="BC41" s="133">
        <f t="shared" ca="1" si="34"/>
        <v>0</v>
      </c>
      <c r="BD41" s="132">
        <f t="shared" ca="1" si="35"/>
        <v>0</v>
      </c>
      <c r="BE41" s="133">
        <f t="shared" ca="1" si="28"/>
        <v>0</v>
      </c>
      <c r="BF41" s="132">
        <f t="shared" ca="1" si="28"/>
        <v>0</v>
      </c>
      <c r="BG41" s="133">
        <f t="shared" ca="1" si="28"/>
        <v>0</v>
      </c>
      <c r="BH41" s="132">
        <f t="shared" ca="1" si="36"/>
        <v>0</v>
      </c>
      <c r="BI41" s="133">
        <f t="shared" ca="1" si="28"/>
        <v>0</v>
      </c>
      <c r="BJ41" s="132">
        <f t="shared" ca="1" si="37"/>
        <v>0</v>
      </c>
      <c r="BK41" s="110">
        <f t="shared" ca="1" si="15"/>
        <v>3</v>
      </c>
      <c r="BL41" s="110">
        <f t="shared" ca="1" si="16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17"/>
        <v>38.1</v>
      </c>
      <c r="BP41" s="195">
        <f t="shared" ca="1" si="18"/>
        <v>143.1</v>
      </c>
      <c r="BQ41" s="149">
        <f t="shared" ca="1" si="41"/>
        <v>4</v>
      </c>
      <c r="BR41" s="137">
        <f t="shared" ca="1" si="41"/>
        <v>78</v>
      </c>
      <c r="BS41" s="136">
        <f t="shared" ca="1" si="41"/>
        <v>25</v>
      </c>
      <c r="BT41" s="137">
        <f t="shared" ca="1" si="41"/>
        <v>0</v>
      </c>
      <c r="BU41" s="136">
        <f t="shared" ca="1" si="41"/>
        <v>0</v>
      </c>
      <c r="BV41" s="137">
        <f t="shared" ca="1" si="41"/>
        <v>0</v>
      </c>
      <c r="BW41" s="136">
        <f t="shared" ca="1" si="41"/>
        <v>0</v>
      </c>
      <c r="BX41" s="137">
        <f t="shared" ca="1" si="41"/>
        <v>0</v>
      </c>
      <c r="BY41" s="136">
        <f t="shared" ca="1" si="41"/>
        <v>0</v>
      </c>
      <c r="BZ41" s="137">
        <f t="shared" ca="1" si="41"/>
        <v>0</v>
      </c>
      <c r="CA41" s="136">
        <f t="shared" ca="1" si="41"/>
        <v>0</v>
      </c>
      <c r="CB41" s="137">
        <f t="shared" ca="1" si="41"/>
        <v>0</v>
      </c>
      <c r="CC41" s="136">
        <f t="shared" ca="1" si="41"/>
        <v>0</v>
      </c>
      <c r="CD41" s="137">
        <f t="shared" ca="1" si="41"/>
        <v>2</v>
      </c>
      <c r="CE41" s="136">
        <f t="shared" ca="1" si="41"/>
        <v>0</v>
      </c>
      <c r="CF41" s="137">
        <f t="shared" ca="1" si="29"/>
        <v>0</v>
      </c>
      <c r="CG41" s="136">
        <f t="shared" ca="1" si="29"/>
        <v>10</v>
      </c>
      <c r="CH41" s="137">
        <f t="shared" ca="1" si="29"/>
        <v>0</v>
      </c>
      <c r="CI41" s="136">
        <f t="shared" ca="1" si="29"/>
        <v>0</v>
      </c>
      <c r="CJ41" s="137">
        <f t="shared" ca="1" si="29"/>
        <v>0</v>
      </c>
      <c r="CK41" s="136">
        <f t="shared" ca="1" si="29"/>
        <v>0</v>
      </c>
      <c r="CL41" s="137">
        <f t="shared" ca="1" si="29"/>
        <v>0</v>
      </c>
      <c r="CM41" s="136">
        <f t="shared" ca="1" si="29"/>
        <v>0</v>
      </c>
      <c r="CN41" s="110">
        <f t="shared" ca="1" si="19"/>
        <v>26</v>
      </c>
      <c r="CO41" s="110">
        <f t="shared" ca="1" si="38"/>
        <v>658.96</v>
      </c>
      <c r="CP41" s="110">
        <f t="shared" ca="1" si="38"/>
        <v>250</v>
      </c>
      <c r="CQ41" s="198">
        <f t="shared" ca="1" si="38"/>
        <v>317.50000000000006</v>
      </c>
      <c r="CR41" s="199">
        <f t="shared" ca="1" si="38"/>
        <v>976.45999999999992</v>
      </c>
      <c r="CS41" s="215">
        <f t="shared" ca="1" si="25"/>
        <v>31</v>
      </c>
      <c r="CT41" s="216">
        <f t="shared" ca="1" si="20"/>
        <v>0</v>
      </c>
      <c r="CU41" s="217">
        <f ca="1">INDEX(INDIRECT(CU$1),MATCH($E41,INDIRECT($BQ$2))) + (CS41*30)/[1]PATRÓN!$N$4 - CT41</f>
        <v>17.424657534246574</v>
      </c>
      <c r="CV41" s="217">
        <f ca="1">(CS41*6)/PATRÓN!$N$4</f>
        <v>0.50958904109589043</v>
      </c>
      <c r="CW41" s="216">
        <f t="shared" ca="1" si="21"/>
        <v>0</v>
      </c>
      <c r="CX41" s="219">
        <f t="shared" ca="1" si="22"/>
        <v>0</v>
      </c>
      <c r="CY41" s="230">
        <f t="shared" ca="1" si="23"/>
        <v>0</v>
      </c>
      <c r="CZ41" s="227">
        <f ca="1">(PATRÓN!$A$5*(CS41-CT41))/(PATRÓN!$N$4-30)*AM41</f>
        <v>151.99253731343285</v>
      </c>
      <c r="DA41" s="211">
        <f t="shared" ca="1" si="39"/>
        <v>-8.8925373134328538</v>
      </c>
      <c r="DB41" s="211">
        <f t="shared" ca="1" si="24"/>
        <v>1039.4328358208954</v>
      </c>
      <c r="DC41" s="212">
        <f t="shared" ca="1" si="40"/>
        <v>-62.972835820895511</v>
      </c>
    </row>
    <row r="42" spans="1:110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Plantilla!E42</f>
        <v>MªHenar Carpintero Caballero</v>
      </c>
      <c r="G42" s="148" t="str">
        <f t="shared" ca="1" si="32"/>
        <v>T</v>
      </c>
      <c r="H42" s="148" t="str">
        <f t="shared" ca="1" si="32"/>
        <v>T</v>
      </c>
      <c r="I42" s="148" t="str">
        <f t="shared" ca="1" si="32"/>
        <v>T</v>
      </c>
      <c r="J42" s="148" t="str">
        <f t="shared" ca="1" si="32"/>
        <v>L</v>
      </c>
      <c r="K42" s="148" t="str">
        <f t="shared" ca="1" si="32"/>
        <v>N</v>
      </c>
      <c r="L42" s="148" t="str">
        <f t="shared" ca="1" si="32"/>
        <v>N</v>
      </c>
      <c r="M42" s="148" t="str">
        <f t="shared" ca="1" si="32"/>
        <v>-</v>
      </c>
      <c r="N42" s="148" t="str">
        <f t="shared" ca="1" si="32"/>
        <v>-</v>
      </c>
      <c r="O42" s="148" t="str">
        <f t="shared" ca="1" si="32"/>
        <v>L</v>
      </c>
      <c r="P42" s="148" t="str">
        <f t="shared" ca="1" si="32"/>
        <v>T</v>
      </c>
      <c r="Q42" s="148" t="str">
        <f t="shared" ca="1" si="32"/>
        <v>T</v>
      </c>
      <c r="R42" s="148" t="str">
        <f t="shared" ca="1" si="32"/>
        <v>L</v>
      </c>
      <c r="S42" s="148" t="str">
        <f t="shared" ca="1" si="32"/>
        <v>L</v>
      </c>
      <c r="T42" s="148" t="str">
        <f t="shared" ca="1" si="32"/>
        <v>T</v>
      </c>
      <c r="U42" s="148" t="str">
        <f t="shared" ca="1" si="32"/>
        <v>N</v>
      </c>
      <c r="V42" s="148" t="str">
        <f t="shared" ca="1" si="32"/>
        <v>-</v>
      </c>
      <c r="W42" s="148" t="str">
        <f t="shared" ca="1" si="42"/>
        <v>L</v>
      </c>
      <c r="X42" s="148" t="str">
        <f t="shared" ca="1" si="42"/>
        <v>T</v>
      </c>
      <c r="Y42" s="148" t="str">
        <f t="shared" ca="1" si="42"/>
        <v>T</v>
      </c>
      <c r="Z42" s="148" t="str">
        <f t="shared" ca="1" si="42"/>
        <v>T</v>
      </c>
      <c r="AA42" s="148" t="str">
        <f t="shared" ca="1" si="42"/>
        <v>L</v>
      </c>
      <c r="AB42" s="148" t="str">
        <f t="shared" ca="1" si="42"/>
        <v>T</v>
      </c>
      <c r="AC42" s="148" t="str">
        <f t="shared" ca="1" si="42"/>
        <v>T</v>
      </c>
      <c r="AD42" s="148" t="str">
        <f t="shared" ca="1" si="42"/>
        <v>T</v>
      </c>
      <c r="AE42" s="148" t="str">
        <f t="shared" ca="1" si="42"/>
        <v>N</v>
      </c>
      <c r="AF42" s="148" t="str">
        <f t="shared" ca="1" si="42"/>
        <v>-</v>
      </c>
      <c r="AG42" s="148" t="str">
        <f t="shared" ca="1" si="42"/>
        <v>L</v>
      </c>
      <c r="AH42" s="148" t="str">
        <f t="shared" ca="1" si="42"/>
        <v>T</v>
      </c>
      <c r="AI42" s="148" t="str">
        <f t="shared" ca="1" si="42"/>
        <v>T</v>
      </c>
      <c r="AJ42" s="148" t="str">
        <f t="shared" ca="1" si="42"/>
        <v>T</v>
      </c>
      <c r="AK42" s="148" t="str">
        <f t="shared" ca="1" si="42"/>
        <v>T</v>
      </c>
      <c r="AL42" s="130"/>
      <c r="AM42" s="111">
        <f>VLOOKUP($E42,Plantilla!D:F,3,FALSE)</f>
        <v>1</v>
      </c>
      <c r="AN42" s="140">
        <f t="shared" ca="1" si="34"/>
        <v>0</v>
      </c>
      <c r="AO42" s="133">
        <f t="shared" ca="1" si="34"/>
        <v>16</v>
      </c>
      <c r="AP42" s="132">
        <f t="shared" ca="1" si="34"/>
        <v>4</v>
      </c>
      <c r="AQ42" s="133">
        <f t="shared" ca="1" si="34"/>
        <v>0</v>
      </c>
      <c r="AR42" s="132">
        <f t="shared" ca="1" si="34"/>
        <v>0</v>
      </c>
      <c r="AS42" s="133">
        <f t="shared" ca="1" si="34"/>
        <v>0</v>
      </c>
      <c r="AT42" s="132">
        <f t="shared" ca="1" si="34"/>
        <v>0</v>
      </c>
      <c r="AU42" s="133">
        <f t="shared" ca="1" si="34"/>
        <v>0</v>
      </c>
      <c r="AV42" s="132">
        <f t="shared" ca="1" si="34"/>
        <v>0</v>
      </c>
      <c r="AW42" s="133">
        <f t="shared" ca="1" si="34"/>
        <v>0</v>
      </c>
      <c r="AX42" s="132">
        <f t="shared" ca="1" si="34"/>
        <v>0</v>
      </c>
      <c r="AY42" s="133">
        <f t="shared" ca="1" si="34"/>
        <v>0</v>
      </c>
      <c r="AZ42" s="132">
        <f t="shared" ca="1" si="34"/>
        <v>0</v>
      </c>
      <c r="BA42" s="133">
        <f t="shared" ca="1" si="34"/>
        <v>0</v>
      </c>
      <c r="BB42" s="132">
        <f t="shared" ca="1" si="34"/>
        <v>0</v>
      </c>
      <c r="BC42" s="133">
        <f t="shared" ca="1" si="34"/>
        <v>0</v>
      </c>
      <c r="BD42" s="132">
        <f t="shared" ca="1" si="35"/>
        <v>0</v>
      </c>
      <c r="BE42" s="133">
        <f t="shared" ca="1" si="28"/>
        <v>0</v>
      </c>
      <c r="BF42" s="132">
        <f t="shared" ca="1" si="28"/>
        <v>0</v>
      </c>
      <c r="BG42" s="133">
        <f t="shared" ca="1" si="28"/>
        <v>0</v>
      </c>
      <c r="BH42" s="132">
        <f t="shared" ca="1" si="36"/>
        <v>0</v>
      </c>
      <c r="BI42" s="133">
        <f t="shared" ca="1" si="28"/>
        <v>0</v>
      </c>
      <c r="BJ42" s="132">
        <f t="shared" ca="1" si="37"/>
        <v>0</v>
      </c>
      <c r="BK42" s="110">
        <f t="shared" ca="1" si="15"/>
        <v>4</v>
      </c>
      <c r="BL42" s="110">
        <f t="shared" ca="1" si="16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112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17"/>
        <v>50.8</v>
      </c>
      <c r="BP42" s="195">
        <f t="shared" ca="1" si="18"/>
        <v>162.80000000000001</v>
      </c>
      <c r="BQ42" s="149">
        <f t="shared" ca="1" si="41"/>
        <v>54</v>
      </c>
      <c r="BR42" s="137">
        <f t="shared" ca="1" si="41"/>
        <v>47</v>
      </c>
      <c r="BS42" s="136">
        <f t="shared" ca="1" si="41"/>
        <v>29</v>
      </c>
      <c r="BT42" s="137">
        <f t="shared" ca="1" si="41"/>
        <v>0</v>
      </c>
      <c r="BU42" s="136">
        <f t="shared" ca="1" si="41"/>
        <v>0</v>
      </c>
      <c r="BV42" s="137">
        <f t="shared" ca="1" si="41"/>
        <v>0</v>
      </c>
      <c r="BW42" s="136">
        <f t="shared" ca="1" si="41"/>
        <v>0</v>
      </c>
      <c r="BX42" s="137">
        <f t="shared" ca="1" si="41"/>
        <v>0</v>
      </c>
      <c r="BY42" s="136">
        <f t="shared" ca="1" si="41"/>
        <v>0</v>
      </c>
      <c r="BZ42" s="137">
        <f t="shared" ca="1" si="41"/>
        <v>0</v>
      </c>
      <c r="CA42" s="136">
        <f t="shared" ca="1" si="41"/>
        <v>0</v>
      </c>
      <c r="CB42" s="137">
        <f t="shared" ca="1" si="41"/>
        <v>0</v>
      </c>
      <c r="CC42" s="136">
        <f t="shared" ca="1" si="41"/>
        <v>0</v>
      </c>
      <c r="CD42" s="137">
        <f t="shared" ca="1" si="41"/>
        <v>0</v>
      </c>
      <c r="CE42" s="136">
        <f t="shared" ca="1" si="41"/>
        <v>0</v>
      </c>
      <c r="CF42" s="137">
        <f t="shared" ca="1" si="29"/>
        <v>0</v>
      </c>
      <c r="CG42" s="136">
        <f t="shared" ca="1" si="29"/>
        <v>0</v>
      </c>
      <c r="CH42" s="137">
        <f t="shared" ca="1" si="29"/>
        <v>0</v>
      </c>
      <c r="CI42" s="136">
        <f t="shared" ca="1" si="29"/>
        <v>0</v>
      </c>
      <c r="CJ42" s="137">
        <f t="shared" ca="1" si="29"/>
        <v>0</v>
      </c>
      <c r="CK42" s="136">
        <f t="shared" ca="1" si="29"/>
        <v>0</v>
      </c>
      <c r="CL42" s="137">
        <f t="shared" ca="1" si="29"/>
        <v>0</v>
      </c>
      <c r="CM42" s="136">
        <f t="shared" ca="1" si="29"/>
        <v>0</v>
      </c>
      <c r="CN42" s="110">
        <f t="shared" ca="1" si="19"/>
        <v>29</v>
      </c>
      <c r="CO42" s="110">
        <f t="shared" ca="1" si="38"/>
        <v>707</v>
      </c>
      <c r="CP42" s="110">
        <f t="shared" ca="1" si="38"/>
        <v>290</v>
      </c>
      <c r="CQ42" s="198">
        <f t="shared" ca="1" si="38"/>
        <v>368.3</v>
      </c>
      <c r="CR42" s="199">
        <f t="shared" ca="1" si="38"/>
        <v>1075.3000000000002</v>
      </c>
      <c r="CS42" s="215">
        <f t="shared" ca="1" si="25"/>
        <v>31</v>
      </c>
      <c r="CT42" s="216">
        <f t="shared" ca="1" si="20"/>
        <v>0</v>
      </c>
      <c r="CU42" s="217">
        <f ca="1">INDEX(INDIRECT(CU$1),MATCH($E42,INDIRECT($BQ$2))) + (CS42*30)/[1]PATRÓN!$N$4 - CT42</f>
        <v>17.424657534246574</v>
      </c>
      <c r="CV42" s="217">
        <f ca="1">(CS42*6)/PATRÓN!$N$4</f>
        <v>0.50958904109589043</v>
      </c>
      <c r="CW42" s="216">
        <f t="shared" ca="1" si="21"/>
        <v>0</v>
      </c>
      <c r="CX42" s="219">
        <f t="shared" ca="1" si="22"/>
        <v>0</v>
      </c>
      <c r="CY42" s="230">
        <f t="shared" ca="1" si="23"/>
        <v>0</v>
      </c>
      <c r="CZ42" s="227">
        <f ca="1">(PATRÓN!$A$5*(CS42-CT42))/(PATRÓN!$N$4-30)*AM42</f>
        <v>151.99253731343285</v>
      </c>
      <c r="DA42" s="211">
        <f t="shared" ca="1" si="39"/>
        <v>10.807462686567163</v>
      </c>
      <c r="DB42" s="211">
        <f t="shared" ca="1" si="24"/>
        <v>1039.4328358208954</v>
      </c>
      <c r="DC42" s="212">
        <f t="shared" ca="1" si="40"/>
        <v>35.867164179104748</v>
      </c>
    </row>
    <row r="43" spans="1:110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Plantilla!E43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34"/>
        <v>0</v>
      </c>
      <c r="AO43" s="133">
        <f t="shared" ca="1" si="34"/>
        <v>0</v>
      </c>
      <c r="AP43" s="132">
        <f t="shared" ca="1" si="34"/>
        <v>0</v>
      </c>
      <c r="AQ43" s="133">
        <f t="shared" ca="1" si="34"/>
        <v>0</v>
      </c>
      <c r="AR43" s="132">
        <f t="shared" ca="1" si="34"/>
        <v>0</v>
      </c>
      <c r="AS43" s="133">
        <f t="shared" ca="1" si="34"/>
        <v>0</v>
      </c>
      <c r="AT43" s="132">
        <f t="shared" ca="1" si="34"/>
        <v>0</v>
      </c>
      <c r="AU43" s="133">
        <f t="shared" ca="1" si="34"/>
        <v>0</v>
      </c>
      <c r="AV43" s="132">
        <f t="shared" ca="1" si="34"/>
        <v>0</v>
      </c>
      <c r="AW43" s="133">
        <f t="shared" ca="1" si="34"/>
        <v>0</v>
      </c>
      <c r="AX43" s="132">
        <f t="shared" ca="1" si="34"/>
        <v>0</v>
      </c>
      <c r="AY43" s="133">
        <f t="shared" ca="1" si="34"/>
        <v>0</v>
      </c>
      <c r="AZ43" s="132">
        <f t="shared" ca="1" si="34"/>
        <v>0</v>
      </c>
      <c r="BA43" s="133">
        <f t="shared" ca="1" si="34"/>
        <v>0</v>
      </c>
      <c r="BB43" s="132">
        <f t="shared" ca="1" si="34"/>
        <v>0</v>
      </c>
      <c r="BC43" s="133">
        <f t="shared" ca="1" si="34"/>
        <v>0</v>
      </c>
      <c r="BD43" s="132">
        <f t="shared" ca="1" si="35"/>
        <v>0</v>
      </c>
      <c r="BE43" s="133">
        <f t="shared" ca="1" si="28"/>
        <v>0</v>
      </c>
      <c r="BF43" s="132">
        <f t="shared" ca="1" si="28"/>
        <v>0</v>
      </c>
      <c r="BG43" s="133">
        <f t="shared" ca="1" si="28"/>
        <v>0</v>
      </c>
      <c r="BH43" s="132">
        <f t="shared" ca="1" si="36"/>
        <v>0</v>
      </c>
      <c r="BI43" s="133">
        <f t="shared" ca="1" si="28"/>
        <v>0</v>
      </c>
      <c r="BJ43" s="132">
        <f t="shared" ca="1" si="37"/>
        <v>0</v>
      </c>
      <c r="BK43" s="110">
        <f t="shared" ca="1" si="15"/>
        <v>0</v>
      </c>
      <c r="BL43" s="110">
        <f t="shared" ca="1" si="16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17"/>
        <v>0</v>
      </c>
      <c r="BP43" s="195">
        <f t="shared" ca="1" si="18"/>
        <v>0</v>
      </c>
      <c r="BQ43" s="149">
        <f t="shared" ca="1" si="41"/>
        <v>0</v>
      </c>
      <c r="BR43" s="137">
        <f t="shared" ca="1" si="41"/>
        <v>0</v>
      </c>
      <c r="BS43" s="136">
        <f t="shared" ca="1" si="41"/>
        <v>0</v>
      </c>
      <c r="BT43" s="137">
        <f t="shared" ca="1" si="41"/>
        <v>0</v>
      </c>
      <c r="BU43" s="136">
        <f t="shared" ca="1" si="41"/>
        <v>0</v>
      </c>
      <c r="BV43" s="137">
        <f t="shared" ca="1" si="41"/>
        <v>0</v>
      </c>
      <c r="BW43" s="136">
        <f t="shared" ca="1" si="41"/>
        <v>0</v>
      </c>
      <c r="BX43" s="137">
        <f t="shared" ca="1" si="41"/>
        <v>94</v>
      </c>
      <c r="BY43" s="136">
        <f t="shared" ca="1" si="41"/>
        <v>0</v>
      </c>
      <c r="BZ43" s="137">
        <f t="shared" ca="1" si="41"/>
        <v>0</v>
      </c>
      <c r="CA43" s="136">
        <f t="shared" ca="1" si="41"/>
        <v>0</v>
      </c>
      <c r="CB43" s="137">
        <f t="shared" ca="1" si="41"/>
        <v>0</v>
      </c>
      <c r="CC43" s="136">
        <f t="shared" ca="1" si="41"/>
        <v>0</v>
      </c>
      <c r="CD43" s="137">
        <f t="shared" ca="1" si="41"/>
        <v>0</v>
      </c>
      <c r="CE43" s="136">
        <f t="shared" ca="1" si="41"/>
        <v>0</v>
      </c>
      <c r="CF43" s="137">
        <f t="shared" ca="1" si="29"/>
        <v>0</v>
      </c>
      <c r="CG43" s="136">
        <f t="shared" ca="1" si="29"/>
        <v>1</v>
      </c>
      <c r="CH43" s="137">
        <f t="shared" ca="1" si="29"/>
        <v>0</v>
      </c>
      <c r="CI43" s="136">
        <f t="shared" ca="1" si="29"/>
        <v>0</v>
      </c>
      <c r="CJ43" s="137">
        <f t="shared" ca="1" si="29"/>
        <v>0</v>
      </c>
      <c r="CK43" s="136">
        <f t="shared" ca="1" si="29"/>
        <v>0</v>
      </c>
      <c r="CL43" s="137">
        <f t="shared" ca="1" si="29"/>
        <v>0</v>
      </c>
      <c r="CM43" s="136">
        <f t="shared" ca="1" si="29"/>
        <v>0</v>
      </c>
      <c r="CN43" s="110">
        <f t="shared" ca="1" si="19"/>
        <v>0</v>
      </c>
      <c r="CO43" s="110">
        <f t="shared" ca="1" si="38"/>
        <v>665.5</v>
      </c>
      <c r="CP43" s="110">
        <f t="shared" ca="1" si="38"/>
        <v>0</v>
      </c>
      <c r="CQ43" s="198">
        <f t="shared" ca="1" si="38"/>
        <v>0</v>
      </c>
      <c r="CR43" s="199">
        <f t="shared" ca="1" si="38"/>
        <v>665.5</v>
      </c>
      <c r="CS43" s="215">
        <f t="shared" si="25"/>
        <v>0</v>
      </c>
      <c r="CT43" s="216">
        <f t="shared" si="20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21"/>
        <v>0</v>
      </c>
      <c r="CX43" s="219">
        <f t="shared" si="22"/>
        <v>0</v>
      </c>
      <c r="CY43" s="230">
        <f t="shared" ca="1" si="23"/>
        <v>0</v>
      </c>
      <c r="CZ43" s="227">
        <f>(PATRÓN!$A$5*(CS43-CT43))/(PATRÓN!$N$4-30)*AM43</f>
        <v>0</v>
      </c>
      <c r="DA43" s="211">
        <f t="shared" ca="1" si="39"/>
        <v>0</v>
      </c>
      <c r="DB43" s="211">
        <f t="shared" ca="1" si="24"/>
        <v>887.44029850746267</v>
      </c>
      <c r="DC43" s="212">
        <f t="shared" ca="1" si="40"/>
        <v>-221.94029850746267</v>
      </c>
    </row>
    <row r="44" spans="1:110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Plantilla!E44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34"/>
        <v>0</v>
      </c>
      <c r="AO44" s="133">
        <f t="shared" ca="1" si="34"/>
        <v>0</v>
      </c>
      <c r="AP44" s="132">
        <f t="shared" ca="1" si="34"/>
        <v>0</v>
      </c>
      <c r="AQ44" s="133">
        <f t="shared" ca="1" si="34"/>
        <v>0</v>
      </c>
      <c r="AR44" s="132">
        <f t="shared" ca="1" si="34"/>
        <v>0</v>
      </c>
      <c r="AS44" s="133">
        <f t="shared" ca="1" si="34"/>
        <v>0</v>
      </c>
      <c r="AT44" s="132">
        <f t="shared" ca="1" si="34"/>
        <v>0</v>
      </c>
      <c r="AU44" s="133">
        <f t="shared" ca="1" si="34"/>
        <v>0</v>
      </c>
      <c r="AV44" s="132">
        <f t="shared" ca="1" si="34"/>
        <v>0</v>
      </c>
      <c r="AW44" s="133">
        <f t="shared" ca="1" si="34"/>
        <v>0</v>
      </c>
      <c r="AX44" s="132">
        <f t="shared" ca="1" si="34"/>
        <v>0</v>
      </c>
      <c r="AY44" s="133">
        <f t="shared" ca="1" si="34"/>
        <v>0</v>
      </c>
      <c r="AZ44" s="132">
        <f t="shared" ca="1" si="34"/>
        <v>0</v>
      </c>
      <c r="BA44" s="133">
        <f t="shared" ca="1" si="34"/>
        <v>0</v>
      </c>
      <c r="BB44" s="132">
        <f t="shared" ca="1" si="34"/>
        <v>0</v>
      </c>
      <c r="BC44" s="133">
        <f t="shared" ca="1" si="34"/>
        <v>0</v>
      </c>
      <c r="BD44" s="132">
        <f t="shared" ca="1" si="35"/>
        <v>0</v>
      </c>
      <c r="BE44" s="133">
        <f t="shared" ca="1" si="28"/>
        <v>0</v>
      </c>
      <c r="BF44" s="132">
        <f t="shared" ca="1" si="28"/>
        <v>0</v>
      </c>
      <c r="BG44" s="133">
        <f t="shared" ca="1" si="28"/>
        <v>0</v>
      </c>
      <c r="BH44" s="132">
        <f t="shared" ca="1" si="36"/>
        <v>0</v>
      </c>
      <c r="BI44" s="133">
        <f t="shared" ca="1" si="28"/>
        <v>0</v>
      </c>
      <c r="BJ44" s="132">
        <f t="shared" ca="1" si="37"/>
        <v>0</v>
      </c>
      <c r="BK44" s="110">
        <f t="shared" ca="1" si="15"/>
        <v>0</v>
      </c>
      <c r="BL44" s="110">
        <f t="shared" ca="1" si="16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17"/>
        <v>0</v>
      </c>
      <c r="BP44" s="195">
        <f t="shared" ca="1" si="18"/>
        <v>0</v>
      </c>
      <c r="BQ44" s="149">
        <f t="shared" ca="1" si="41"/>
        <v>8</v>
      </c>
      <c r="BR44" s="137">
        <f t="shared" ca="1" si="41"/>
        <v>5</v>
      </c>
      <c r="BS44" s="136">
        <f t="shared" ca="1" si="41"/>
        <v>16</v>
      </c>
      <c r="BT44" s="137">
        <f t="shared" ca="1" si="41"/>
        <v>0</v>
      </c>
      <c r="BU44" s="136">
        <f t="shared" ca="1" si="41"/>
        <v>0</v>
      </c>
      <c r="BV44" s="137">
        <f t="shared" ca="1" si="41"/>
        <v>0</v>
      </c>
      <c r="BW44" s="136">
        <f t="shared" ca="1" si="41"/>
        <v>0</v>
      </c>
      <c r="BX44" s="137">
        <f t="shared" ca="1" si="41"/>
        <v>0</v>
      </c>
      <c r="BY44" s="136">
        <f t="shared" ca="1" si="41"/>
        <v>38</v>
      </c>
      <c r="BZ44" s="137">
        <f t="shared" ca="1" si="41"/>
        <v>0</v>
      </c>
      <c r="CA44" s="136">
        <f t="shared" ca="1" si="41"/>
        <v>0</v>
      </c>
      <c r="CB44" s="137">
        <f t="shared" ca="1" si="41"/>
        <v>0</v>
      </c>
      <c r="CC44" s="136">
        <f t="shared" ca="1" si="41"/>
        <v>0</v>
      </c>
      <c r="CD44" s="137">
        <f t="shared" ca="1" si="41"/>
        <v>0</v>
      </c>
      <c r="CE44" s="136">
        <f t="shared" ca="1" si="41"/>
        <v>0</v>
      </c>
      <c r="CF44" s="137">
        <f t="shared" ca="1" si="29"/>
        <v>0</v>
      </c>
      <c r="CG44" s="136">
        <f t="shared" ca="1" si="29"/>
        <v>0</v>
      </c>
      <c r="CH44" s="137">
        <f t="shared" ca="1" si="29"/>
        <v>0</v>
      </c>
      <c r="CI44" s="136">
        <f t="shared" ca="1" si="29"/>
        <v>0</v>
      </c>
      <c r="CJ44" s="137">
        <f t="shared" ca="1" si="29"/>
        <v>0</v>
      </c>
      <c r="CK44" s="136">
        <f t="shared" ca="1" si="29"/>
        <v>0</v>
      </c>
      <c r="CL44" s="137">
        <f t="shared" ca="1" si="29"/>
        <v>0</v>
      </c>
      <c r="CM44" s="136">
        <f t="shared" ca="1" si="29"/>
        <v>0</v>
      </c>
      <c r="CN44" s="110">
        <f t="shared" ca="1" si="19"/>
        <v>16</v>
      </c>
      <c r="CO44" s="110">
        <f t="shared" ca="1" si="38"/>
        <v>357</v>
      </c>
      <c r="CP44" s="110">
        <f t="shared" ca="1" si="38"/>
        <v>160</v>
      </c>
      <c r="CQ44" s="198">
        <f t="shared" ca="1" si="38"/>
        <v>203.20000000000002</v>
      </c>
      <c r="CR44" s="199">
        <f t="shared" ca="1" si="38"/>
        <v>560.19999999999993</v>
      </c>
      <c r="CS44" s="215">
        <f t="shared" si="25"/>
        <v>0</v>
      </c>
      <c r="CT44" s="216">
        <f t="shared" si="20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21"/>
        <v>0</v>
      </c>
      <c r="CX44" s="219">
        <f t="shared" si="22"/>
        <v>0</v>
      </c>
      <c r="CY44" s="230">
        <f t="shared" ca="1" si="23"/>
        <v>0</v>
      </c>
      <c r="CZ44" s="227">
        <f>(PATRÓN!$A$5*(CS44-CT44))/(PATRÓN!$N$4-30)*AM44</f>
        <v>0</v>
      </c>
      <c r="DA44" s="211">
        <f t="shared" ca="1" si="39"/>
        <v>0</v>
      </c>
      <c r="DB44" s="211">
        <f t="shared" ca="1" si="24"/>
        <v>593.26119402985069</v>
      </c>
      <c r="DC44" s="212">
        <f t="shared" ca="1" si="40"/>
        <v>-33.061194029850753</v>
      </c>
    </row>
    <row r="45" spans="1:110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Plantilla!E45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34"/>
        <v>0</v>
      </c>
      <c r="AO45" s="133">
        <f t="shared" ca="1" si="34"/>
        <v>0</v>
      </c>
      <c r="AP45" s="132">
        <f t="shared" ca="1" si="34"/>
        <v>0</v>
      </c>
      <c r="AQ45" s="133">
        <f t="shared" ca="1" si="34"/>
        <v>0</v>
      </c>
      <c r="AR45" s="132">
        <f t="shared" ca="1" si="34"/>
        <v>0</v>
      </c>
      <c r="AS45" s="133">
        <f t="shared" ca="1" si="34"/>
        <v>0</v>
      </c>
      <c r="AT45" s="132">
        <f t="shared" ca="1" si="34"/>
        <v>0</v>
      </c>
      <c r="AU45" s="133">
        <f t="shared" ca="1" si="34"/>
        <v>0</v>
      </c>
      <c r="AV45" s="132">
        <f t="shared" ca="1" si="34"/>
        <v>0</v>
      </c>
      <c r="AW45" s="133">
        <f t="shared" ca="1" si="34"/>
        <v>0</v>
      </c>
      <c r="AX45" s="132">
        <f t="shared" ca="1" si="34"/>
        <v>0</v>
      </c>
      <c r="AY45" s="133">
        <f t="shared" ca="1" si="34"/>
        <v>0</v>
      </c>
      <c r="AZ45" s="132">
        <f t="shared" ca="1" si="34"/>
        <v>0</v>
      </c>
      <c r="BA45" s="133">
        <f t="shared" ca="1" si="34"/>
        <v>0</v>
      </c>
      <c r="BB45" s="132">
        <f t="shared" ca="1" si="34"/>
        <v>0</v>
      </c>
      <c r="BC45" s="133">
        <f t="shared" ca="1" si="34"/>
        <v>0</v>
      </c>
      <c r="BD45" s="132">
        <f t="shared" ca="1" si="35"/>
        <v>0</v>
      </c>
      <c r="BE45" s="133">
        <f t="shared" ca="1" si="28"/>
        <v>0</v>
      </c>
      <c r="BF45" s="132">
        <f t="shared" ca="1" si="28"/>
        <v>0</v>
      </c>
      <c r="BG45" s="133">
        <f t="shared" ca="1" si="28"/>
        <v>0</v>
      </c>
      <c r="BH45" s="132">
        <f t="shared" ca="1" si="36"/>
        <v>0</v>
      </c>
      <c r="BI45" s="133">
        <f t="shared" ca="1" si="28"/>
        <v>0</v>
      </c>
      <c r="BJ45" s="132">
        <f t="shared" ca="1" si="37"/>
        <v>0</v>
      </c>
      <c r="BK45" s="110">
        <f t="shared" ca="1" si="15"/>
        <v>0</v>
      </c>
      <c r="BL45" s="110">
        <f t="shared" ca="1" si="16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17"/>
        <v>0</v>
      </c>
      <c r="BP45" s="195">
        <f t="shared" ca="1" si="18"/>
        <v>0</v>
      </c>
      <c r="BQ45" s="149">
        <f t="shared" ca="1" si="41"/>
        <v>0</v>
      </c>
      <c r="BR45" s="137">
        <f t="shared" ca="1" si="41"/>
        <v>11</v>
      </c>
      <c r="BS45" s="136">
        <f t="shared" ca="1" si="41"/>
        <v>9</v>
      </c>
      <c r="BT45" s="137">
        <f t="shared" ca="1" si="41"/>
        <v>0</v>
      </c>
      <c r="BU45" s="136">
        <f t="shared" ca="1" si="41"/>
        <v>0</v>
      </c>
      <c r="BV45" s="137">
        <f t="shared" ca="1" si="41"/>
        <v>0</v>
      </c>
      <c r="BW45" s="136">
        <f t="shared" ca="1" si="41"/>
        <v>0</v>
      </c>
      <c r="BX45" s="137">
        <f t="shared" ca="1" si="41"/>
        <v>6</v>
      </c>
      <c r="BY45" s="136">
        <f t="shared" ca="1" si="41"/>
        <v>3</v>
      </c>
      <c r="BZ45" s="137">
        <f t="shared" ca="1" si="41"/>
        <v>0</v>
      </c>
      <c r="CA45" s="136">
        <f t="shared" ca="1" si="41"/>
        <v>0</v>
      </c>
      <c r="CB45" s="137">
        <f t="shared" ca="1" si="41"/>
        <v>0</v>
      </c>
      <c r="CC45" s="136">
        <f t="shared" ca="1" si="41"/>
        <v>0</v>
      </c>
      <c r="CD45" s="137">
        <f t="shared" ca="1" si="41"/>
        <v>0</v>
      </c>
      <c r="CE45" s="136">
        <f t="shared" ca="1" si="41"/>
        <v>0</v>
      </c>
      <c r="CF45" s="137">
        <f t="shared" ca="1" si="29"/>
        <v>0</v>
      </c>
      <c r="CG45" s="136">
        <f t="shared" ca="1" si="29"/>
        <v>0</v>
      </c>
      <c r="CH45" s="137">
        <f t="shared" ca="1" si="29"/>
        <v>0</v>
      </c>
      <c r="CI45" s="136">
        <f t="shared" ca="1" si="29"/>
        <v>0</v>
      </c>
      <c r="CJ45" s="137">
        <f t="shared" ca="1" si="29"/>
        <v>0</v>
      </c>
      <c r="CK45" s="136">
        <f t="shared" ca="1" si="29"/>
        <v>0</v>
      </c>
      <c r="CL45" s="137">
        <f t="shared" ca="1" si="29"/>
        <v>0</v>
      </c>
      <c r="CM45" s="136">
        <f t="shared" ca="1" si="29"/>
        <v>0</v>
      </c>
      <c r="CN45" s="110">
        <f t="shared" ca="1" si="19"/>
        <v>9</v>
      </c>
      <c r="CO45" s="110">
        <f t="shared" ca="1" si="38"/>
        <v>140</v>
      </c>
      <c r="CP45" s="110">
        <f t="shared" ca="1" si="38"/>
        <v>90</v>
      </c>
      <c r="CQ45" s="198">
        <f t="shared" ca="1" si="38"/>
        <v>114.30000000000001</v>
      </c>
      <c r="CR45" s="199">
        <f t="shared" ca="1" si="38"/>
        <v>254.29999999999998</v>
      </c>
      <c r="CS45" s="215">
        <f t="shared" si="25"/>
        <v>0</v>
      </c>
      <c r="CT45" s="216">
        <f t="shared" si="20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21"/>
        <v>0</v>
      </c>
      <c r="CX45" s="219">
        <f t="shared" si="22"/>
        <v>0</v>
      </c>
      <c r="CY45" s="230">
        <f t="shared" ca="1" si="23"/>
        <v>0</v>
      </c>
      <c r="CZ45" s="227">
        <f>(PATRÓN!$A$5*(CS45-CT45))/(PATRÓN!$N$4-30)*AM45</f>
        <v>0</v>
      </c>
      <c r="DA45" s="211">
        <f t="shared" ca="1" si="39"/>
        <v>0</v>
      </c>
      <c r="DB45" s="211">
        <f t="shared" ca="1" si="24"/>
        <v>588.35820895522386</v>
      </c>
      <c r="DC45" s="212">
        <f t="shared" ca="1" si="40"/>
        <v>-334.0582089552239</v>
      </c>
    </row>
    <row r="46" spans="1:110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270">
        <f>Plantilla!E46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34"/>
        <v>0</v>
      </c>
      <c r="AO46" s="133">
        <f t="shared" ca="1" si="34"/>
        <v>0</v>
      </c>
      <c r="AP46" s="132">
        <f t="shared" ca="1" si="34"/>
        <v>0</v>
      </c>
      <c r="AQ46" s="133">
        <f t="shared" ca="1" si="34"/>
        <v>0</v>
      </c>
      <c r="AR46" s="132">
        <f t="shared" ca="1" si="34"/>
        <v>0</v>
      </c>
      <c r="AS46" s="133">
        <f t="shared" ca="1" si="34"/>
        <v>0</v>
      </c>
      <c r="AT46" s="132">
        <f t="shared" ca="1" si="34"/>
        <v>0</v>
      </c>
      <c r="AU46" s="133">
        <f t="shared" ca="1" si="34"/>
        <v>0</v>
      </c>
      <c r="AV46" s="132">
        <f t="shared" ca="1" si="34"/>
        <v>0</v>
      </c>
      <c r="AW46" s="133">
        <f t="shared" ca="1" si="34"/>
        <v>0</v>
      </c>
      <c r="AX46" s="132">
        <f t="shared" ca="1" si="34"/>
        <v>0</v>
      </c>
      <c r="AY46" s="133">
        <f t="shared" ca="1" si="34"/>
        <v>0</v>
      </c>
      <c r="AZ46" s="132">
        <f t="shared" ca="1" si="34"/>
        <v>0</v>
      </c>
      <c r="BA46" s="133">
        <f t="shared" ca="1" si="34"/>
        <v>0</v>
      </c>
      <c r="BB46" s="132">
        <f t="shared" ca="1" si="34"/>
        <v>0</v>
      </c>
      <c r="BC46" s="133">
        <f t="shared" ca="1" si="34"/>
        <v>0</v>
      </c>
      <c r="BD46" s="132">
        <f t="shared" ca="1" si="35"/>
        <v>0</v>
      </c>
      <c r="BE46" s="133">
        <f t="shared" ca="1" si="28"/>
        <v>0</v>
      </c>
      <c r="BF46" s="132">
        <f t="shared" ca="1" si="28"/>
        <v>0</v>
      </c>
      <c r="BG46" s="133">
        <f t="shared" ca="1" si="28"/>
        <v>0</v>
      </c>
      <c r="BH46" s="132">
        <f t="shared" ca="1" si="36"/>
        <v>0</v>
      </c>
      <c r="BI46" s="133">
        <f t="shared" ca="1" si="28"/>
        <v>0</v>
      </c>
      <c r="BJ46" s="132">
        <f t="shared" ca="1" si="37"/>
        <v>0</v>
      </c>
      <c r="BK46" s="110">
        <f t="shared" ca="1" si="15"/>
        <v>0</v>
      </c>
      <c r="BL46" s="110">
        <f t="shared" ca="1" si="16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17"/>
        <v>0</v>
      </c>
      <c r="BP46" s="195">
        <f t="shared" ca="1" si="18"/>
        <v>0</v>
      </c>
      <c r="BQ46" s="149">
        <f t="shared" ca="1" si="41"/>
        <v>8</v>
      </c>
      <c r="BR46" s="137">
        <f t="shared" ca="1" si="41"/>
        <v>22</v>
      </c>
      <c r="BS46" s="136">
        <f t="shared" ca="1" si="41"/>
        <v>15</v>
      </c>
      <c r="BT46" s="137">
        <f t="shared" ca="1" si="41"/>
        <v>0</v>
      </c>
      <c r="BU46" s="136">
        <f t="shared" ca="1" si="41"/>
        <v>0</v>
      </c>
      <c r="BV46" s="137">
        <f t="shared" ca="1" si="41"/>
        <v>0</v>
      </c>
      <c r="BW46" s="136">
        <f t="shared" ca="1" si="41"/>
        <v>0</v>
      </c>
      <c r="BX46" s="137">
        <f t="shared" ca="1" si="41"/>
        <v>1</v>
      </c>
      <c r="BY46" s="136">
        <f t="shared" ca="1" si="41"/>
        <v>4</v>
      </c>
      <c r="BZ46" s="137">
        <f t="shared" ca="1" si="41"/>
        <v>0</v>
      </c>
      <c r="CA46" s="136">
        <f t="shared" ca="1" si="41"/>
        <v>0</v>
      </c>
      <c r="CB46" s="137">
        <f t="shared" ca="1" si="41"/>
        <v>0</v>
      </c>
      <c r="CC46" s="136">
        <f t="shared" ca="1" si="41"/>
        <v>0</v>
      </c>
      <c r="CD46" s="137">
        <f t="shared" ca="1" si="41"/>
        <v>0</v>
      </c>
      <c r="CE46" s="136">
        <f t="shared" ca="1" si="41"/>
        <v>0</v>
      </c>
      <c r="CF46" s="137">
        <f t="shared" ca="1" si="29"/>
        <v>0</v>
      </c>
      <c r="CG46" s="136">
        <f t="shared" ca="1" si="29"/>
        <v>0</v>
      </c>
      <c r="CH46" s="137">
        <f t="shared" ca="1" si="29"/>
        <v>0</v>
      </c>
      <c r="CI46" s="136">
        <f t="shared" ca="1" si="29"/>
        <v>0</v>
      </c>
      <c r="CJ46" s="137">
        <f t="shared" ca="1" si="29"/>
        <v>0</v>
      </c>
      <c r="CK46" s="136">
        <f t="shared" ca="1" si="29"/>
        <v>0</v>
      </c>
      <c r="CL46" s="137">
        <f t="shared" ca="1" si="29"/>
        <v>0</v>
      </c>
      <c r="CM46" s="136">
        <f t="shared" ca="1" si="29"/>
        <v>0</v>
      </c>
      <c r="CN46" s="110">
        <f t="shared" ca="1" si="19"/>
        <v>15</v>
      </c>
      <c r="CO46" s="110">
        <f t="shared" ca="1" si="38"/>
        <v>245</v>
      </c>
      <c r="CP46" s="110">
        <f t="shared" ca="1" si="38"/>
        <v>150</v>
      </c>
      <c r="CQ46" s="198">
        <f t="shared" ca="1" si="38"/>
        <v>190.5</v>
      </c>
      <c r="CR46" s="199">
        <f t="shared" ca="1" si="38"/>
        <v>435.5</v>
      </c>
      <c r="CS46" s="215">
        <f t="shared" si="25"/>
        <v>0</v>
      </c>
      <c r="CT46" s="216">
        <f t="shared" si="20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21"/>
        <v>0</v>
      </c>
      <c r="CX46" s="219">
        <f t="shared" si="22"/>
        <v>0</v>
      </c>
      <c r="CY46" s="230">
        <f t="shared" ca="1" si="23"/>
        <v>0</v>
      </c>
      <c r="CZ46" s="227">
        <f>(PATRÓN!$A$5*(CS46-CT46))/(PATRÓN!$N$4-30)*AM46</f>
        <v>0</v>
      </c>
      <c r="DA46" s="211">
        <f t="shared" ca="1" si="39"/>
        <v>0</v>
      </c>
      <c r="DB46" s="211">
        <f t="shared" ca="1" si="24"/>
        <v>588.35820895522386</v>
      </c>
      <c r="DC46" s="212">
        <f t="shared" ca="1" si="40"/>
        <v>-152.85820895522386</v>
      </c>
    </row>
    <row r="47" spans="1:110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270">
        <f>Plantilla!E47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34"/>
        <v>0</v>
      </c>
      <c r="AO47" s="133">
        <f t="shared" ca="1" si="34"/>
        <v>0</v>
      </c>
      <c r="AP47" s="132">
        <f t="shared" ca="1" si="34"/>
        <v>0</v>
      </c>
      <c r="AQ47" s="133">
        <f t="shared" ca="1" si="34"/>
        <v>0</v>
      </c>
      <c r="AR47" s="132">
        <f t="shared" ca="1" si="34"/>
        <v>0</v>
      </c>
      <c r="AS47" s="133">
        <f t="shared" ca="1" si="34"/>
        <v>0</v>
      </c>
      <c r="AT47" s="132">
        <f t="shared" ca="1" si="34"/>
        <v>0</v>
      </c>
      <c r="AU47" s="133">
        <f t="shared" ca="1" si="34"/>
        <v>0</v>
      </c>
      <c r="AV47" s="132">
        <f t="shared" ca="1" si="34"/>
        <v>0</v>
      </c>
      <c r="AW47" s="133">
        <f t="shared" ca="1" si="34"/>
        <v>0</v>
      </c>
      <c r="AX47" s="132">
        <f t="shared" ca="1" si="34"/>
        <v>0</v>
      </c>
      <c r="AY47" s="133">
        <f t="shared" ca="1" si="34"/>
        <v>0</v>
      </c>
      <c r="AZ47" s="132">
        <f t="shared" ca="1" si="34"/>
        <v>0</v>
      </c>
      <c r="BA47" s="133">
        <f t="shared" ca="1" si="34"/>
        <v>0</v>
      </c>
      <c r="BB47" s="132">
        <f t="shared" ca="1" si="34"/>
        <v>0</v>
      </c>
      <c r="BC47" s="133">
        <f t="shared" ca="1" si="34"/>
        <v>0</v>
      </c>
      <c r="BD47" s="132">
        <f t="shared" ca="1" si="35"/>
        <v>0</v>
      </c>
      <c r="BE47" s="133">
        <f t="shared" ca="1" si="28"/>
        <v>0</v>
      </c>
      <c r="BF47" s="132">
        <f t="shared" ca="1" si="28"/>
        <v>0</v>
      </c>
      <c r="BG47" s="133">
        <f t="shared" ca="1" si="28"/>
        <v>0</v>
      </c>
      <c r="BH47" s="132">
        <f t="shared" ca="1" si="36"/>
        <v>0</v>
      </c>
      <c r="BI47" s="133">
        <f t="shared" ca="1" si="28"/>
        <v>0</v>
      </c>
      <c r="BJ47" s="132">
        <f t="shared" ca="1" si="37"/>
        <v>0</v>
      </c>
      <c r="BK47" s="110">
        <f t="shared" ca="1" si="15"/>
        <v>0</v>
      </c>
      <c r="BL47" s="110">
        <f t="shared" ca="1" si="16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17"/>
        <v>0</v>
      </c>
      <c r="BP47" s="195">
        <f t="shared" ca="1" si="18"/>
        <v>0</v>
      </c>
      <c r="BQ47" s="149">
        <f t="shared" ca="1" si="41"/>
        <v>0</v>
      </c>
      <c r="BR47" s="137">
        <f t="shared" ca="1" si="41"/>
        <v>39</v>
      </c>
      <c r="BS47" s="136">
        <f t="shared" ca="1" si="41"/>
        <v>17</v>
      </c>
      <c r="BT47" s="137">
        <f t="shared" ca="1" si="41"/>
        <v>0</v>
      </c>
      <c r="BU47" s="136">
        <f t="shared" ca="1" si="41"/>
        <v>0</v>
      </c>
      <c r="BV47" s="137">
        <f t="shared" ca="1" si="41"/>
        <v>0</v>
      </c>
      <c r="BW47" s="136">
        <f t="shared" ca="1" si="41"/>
        <v>0</v>
      </c>
      <c r="BX47" s="137">
        <f t="shared" ca="1" si="41"/>
        <v>0</v>
      </c>
      <c r="BY47" s="136">
        <f t="shared" ca="1" si="41"/>
        <v>4</v>
      </c>
      <c r="BZ47" s="137">
        <f t="shared" ca="1" si="41"/>
        <v>0</v>
      </c>
      <c r="CA47" s="136">
        <f t="shared" ca="1" si="41"/>
        <v>0</v>
      </c>
      <c r="CB47" s="137">
        <f t="shared" ca="1" si="41"/>
        <v>0</v>
      </c>
      <c r="CC47" s="136">
        <f t="shared" ca="1" si="41"/>
        <v>0</v>
      </c>
      <c r="CD47" s="137">
        <f t="shared" ca="1" si="41"/>
        <v>0</v>
      </c>
      <c r="CE47" s="136">
        <f t="shared" ca="1" si="41"/>
        <v>0</v>
      </c>
      <c r="CF47" s="137">
        <f t="shared" ca="1" si="29"/>
        <v>0</v>
      </c>
      <c r="CG47" s="136">
        <f t="shared" ca="1" si="29"/>
        <v>0</v>
      </c>
      <c r="CH47" s="137">
        <f t="shared" ca="1" si="29"/>
        <v>0</v>
      </c>
      <c r="CI47" s="136">
        <f t="shared" ca="1" si="29"/>
        <v>0</v>
      </c>
      <c r="CJ47" s="137">
        <f t="shared" ca="1" si="29"/>
        <v>0</v>
      </c>
      <c r="CK47" s="136">
        <f t="shared" ca="1" si="29"/>
        <v>0</v>
      </c>
      <c r="CL47" s="137">
        <f t="shared" ca="1" si="29"/>
        <v>0</v>
      </c>
      <c r="CM47" s="136">
        <f t="shared" ca="1" si="29"/>
        <v>0</v>
      </c>
      <c r="CN47" s="110">
        <f t="shared" ca="1" si="19"/>
        <v>17</v>
      </c>
      <c r="CO47" s="110">
        <f t="shared" ca="1" si="38"/>
        <v>301</v>
      </c>
      <c r="CP47" s="110">
        <f t="shared" ca="1" si="38"/>
        <v>170</v>
      </c>
      <c r="CQ47" s="198">
        <f t="shared" ca="1" si="38"/>
        <v>215.9</v>
      </c>
      <c r="CR47" s="199">
        <f t="shared" ca="1" si="38"/>
        <v>516.90000000000009</v>
      </c>
      <c r="CS47" s="215">
        <f t="shared" si="25"/>
        <v>0</v>
      </c>
      <c r="CT47" s="216">
        <f t="shared" si="20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</v>
      </c>
      <c r="CW47" s="216">
        <f t="shared" ca="1" si="21"/>
        <v>0</v>
      </c>
      <c r="CX47" s="219">
        <f t="shared" si="22"/>
        <v>0</v>
      </c>
      <c r="CY47" s="230">
        <f t="shared" ca="1" si="23"/>
        <v>0</v>
      </c>
      <c r="CZ47" s="227">
        <f>(PATRÓN!$A$5*(CS47-CT47))/(PATRÓN!$N$4-30)*AM47</f>
        <v>0</v>
      </c>
      <c r="DA47" s="211">
        <f t="shared" ca="1" si="39"/>
        <v>0</v>
      </c>
      <c r="DB47" s="211">
        <f t="shared" ca="1" si="24"/>
        <v>578.55223880597009</v>
      </c>
      <c r="DC47" s="212">
        <f t="shared" ca="1" si="40"/>
        <v>-61.652238805970001</v>
      </c>
    </row>
    <row r="48" spans="1:110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270">
        <f>Plantilla!E48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34"/>
        <v>0</v>
      </c>
      <c r="AO48" s="133">
        <f t="shared" ca="1" si="34"/>
        <v>0</v>
      </c>
      <c r="AP48" s="132">
        <f t="shared" ca="1" si="34"/>
        <v>0</v>
      </c>
      <c r="AQ48" s="133">
        <f t="shared" ca="1" si="34"/>
        <v>0</v>
      </c>
      <c r="AR48" s="132">
        <f t="shared" ca="1" si="34"/>
        <v>0</v>
      </c>
      <c r="AS48" s="133">
        <f t="shared" ca="1" si="34"/>
        <v>0</v>
      </c>
      <c r="AT48" s="132">
        <f t="shared" ca="1" si="34"/>
        <v>0</v>
      </c>
      <c r="AU48" s="133">
        <f t="shared" ca="1" si="34"/>
        <v>0</v>
      </c>
      <c r="AV48" s="132">
        <f t="shared" ca="1" si="34"/>
        <v>0</v>
      </c>
      <c r="AW48" s="133">
        <f t="shared" ca="1" si="34"/>
        <v>0</v>
      </c>
      <c r="AX48" s="132">
        <f t="shared" ca="1" si="34"/>
        <v>0</v>
      </c>
      <c r="AY48" s="133">
        <f t="shared" ca="1" si="34"/>
        <v>0</v>
      </c>
      <c r="AZ48" s="132">
        <f t="shared" ca="1" si="34"/>
        <v>0</v>
      </c>
      <c r="BA48" s="133">
        <f t="shared" ca="1" si="34"/>
        <v>0</v>
      </c>
      <c r="BB48" s="132">
        <f t="shared" ca="1" si="34"/>
        <v>0</v>
      </c>
      <c r="BC48" s="133">
        <f t="shared" ca="1" si="34"/>
        <v>0</v>
      </c>
      <c r="BD48" s="132">
        <f t="shared" ca="1" si="35"/>
        <v>0</v>
      </c>
      <c r="BE48" s="133">
        <f t="shared" ca="1" si="28"/>
        <v>0</v>
      </c>
      <c r="BF48" s="132">
        <f t="shared" ca="1" si="28"/>
        <v>0</v>
      </c>
      <c r="BG48" s="133">
        <f t="shared" ca="1" si="28"/>
        <v>0</v>
      </c>
      <c r="BH48" s="132">
        <f t="shared" ca="1" si="36"/>
        <v>0</v>
      </c>
      <c r="BI48" s="133">
        <f t="shared" ca="1" si="28"/>
        <v>0</v>
      </c>
      <c r="BJ48" s="132">
        <f t="shared" ca="1" si="37"/>
        <v>0</v>
      </c>
      <c r="BK48" s="110">
        <f t="shared" ca="1" si="15"/>
        <v>0</v>
      </c>
      <c r="BL48" s="110">
        <f t="shared" ca="1" si="16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17"/>
        <v>0</v>
      </c>
      <c r="BP48" s="195">
        <f t="shared" ca="1" si="18"/>
        <v>0</v>
      </c>
      <c r="BQ48" s="149">
        <f t="shared" ca="1" si="41"/>
        <v>1</v>
      </c>
      <c r="BR48" s="137">
        <f t="shared" ca="1" si="41"/>
        <v>66</v>
      </c>
      <c r="BS48" s="136">
        <f t="shared" ca="1" si="41"/>
        <v>22</v>
      </c>
      <c r="BT48" s="137">
        <f t="shared" ca="1" si="41"/>
        <v>0</v>
      </c>
      <c r="BU48" s="136">
        <f t="shared" ca="1" si="41"/>
        <v>0</v>
      </c>
      <c r="BV48" s="137">
        <f t="shared" ca="1" si="41"/>
        <v>0</v>
      </c>
      <c r="BW48" s="136">
        <f t="shared" ca="1" si="41"/>
        <v>0</v>
      </c>
      <c r="BX48" s="137">
        <f t="shared" ca="1" si="41"/>
        <v>0</v>
      </c>
      <c r="BY48" s="136">
        <f t="shared" ca="1" si="41"/>
        <v>0</v>
      </c>
      <c r="BZ48" s="137">
        <f t="shared" ca="1" si="41"/>
        <v>0</v>
      </c>
      <c r="CA48" s="136">
        <f t="shared" ca="1" si="41"/>
        <v>0</v>
      </c>
      <c r="CB48" s="137">
        <f t="shared" ca="1" si="41"/>
        <v>0</v>
      </c>
      <c r="CC48" s="136">
        <f t="shared" ca="1" si="41"/>
        <v>0</v>
      </c>
      <c r="CD48" s="137">
        <f t="shared" ca="1" si="41"/>
        <v>0</v>
      </c>
      <c r="CE48" s="136">
        <f t="shared" ca="1" si="41"/>
        <v>0</v>
      </c>
      <c r="CF48" s="137">
        <f t="shared" ca="1" si="29"/>
        <v>0</v>
      </c>
      <c r="CG48" s="136">
        <f t="shared" ca="1" si="29"/>
        <v>0</v>
      </c>
      <c r="CH48" s="137">
        <f t="shared" ca="1" si="29"/>
        <v>0</v>
      </c>
      <c r="CI48" s="136">
        <f t="shared" ca="1" si="29"/>
        <v>0</v>
      </c>
      <c r="CJ48" s="137">
        <f t="shared" ca="1" si="29"/>
        <v>0</v>
      </c>
      <c r="CK48" s="136">
        <f t="shared" ca="1" si="29"/>
        <v>0</v>
      </c>
      <c r="CL48" s="137">
        <f t="shared" ca="1" si="29"/>
        <v>0</v>
      </c>
      <c r="CM48" s="136">
        <f t="shared" ca="1" si="29"/>
        <v>0</v>
      </c>
      <c r="CN48" s="110">
        <f t="shared" ca="1" si="19"/>
        <v>22</v>
      </c>
      <c r="CO48" s="110">
        <f t="shared" ca="1" si="38"/>
        <v>469</v>
      </c>
      <c r="CP48" s="110">
        <f t="shared" ca="1" si="38"/>
        <v>220</v>
      </c>
      <c r="CQ48" s="198">
        <f t="shared" ca="1" si="38"/>
        <v>279.39999999999998</v>
      </c>
      <c r="CR48" s="199">
        <f t="shared" ca="1" si="38"/>
        <v>748.4</v>
      </c>
      <c r="CS48" s="215">
        <f t="shared" si="25"/>
        <v>0</v>
      </c>
      <c r="CT48" s="216">
        <f t="shared" si="20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21"/>
        <v>0</v>
      </c>
      <c r="CX48" s="219">
        <f t="shared" si="22"/>
        <v>0</v>
      </c>
      <c r="CY48" s="230">
        <f t="shared" ca="1" si="23"/>
        <v>0</v>
      </c>
      <c r="CZ48" s="227">
        <f>(PATRÓN!$A$5*(CS48-CT48))/(PATRÓN!$N$4-30)*AM48</f>
        <v>0</v>
      </c>
      <c r="DA48" s="211">
        <f t="shared" ca="1" si="39"/>
        <v>0</v>
      </c>
      <c r="DB48" s="211">
        <f t="shared" ca="1" si="24"/>
        <v>764.86567164179098</v>
      </c>
      <c r="DC48" s="212">
        <f t="shared" ca="1" si="40"/>
        <v>-16.465671641791005</v>
      </c>
    </row>
    <row r="49" spans="1:10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>
        <f>Plantilla!E49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34"/>
        <v>0</v>
      </c>
      <c r="AO49" s="133">
        <f t="shared" ca="1" si="34"/>
        <v>0</v>
      </c>
      <c r="AP49" s="132">
        <f t="shared" ca="1" si="34"/>
        <v>0</v>
      </c>
      <c r="AQ49" s="133">
        <f t="shared" ca="1" si="34"/>
        <v>0</v>
      </c>
      <c r="AR49" s="132">
        <f t="shared" ca="1" si="34"/>
        <v>0</v>
      </c>
      <c r="AS49" s="133">
        <f t="shared" ca="1" si="34"/>
        <v>0</v>
      </c>
      <c r="AT49" s="132">
        <f t="shared" ca="1" si="34"/>
        <v>0</v>
      </c>
      <c r="AU49" s="133">
        <f t="shared" ca="1" si="34"/>
        <v>0</v>
      </c>
      <c r="AV49" s="132">
        <f t="shared" ca="1" si="34"/>
        <v>0</v>
      </c>
      <c r="AW49" s="133">
        <f t="shared" ca="1" si="34"/>
        <v>0</v>
      </c>
      <c r="AX49" s="132">
        <f t="shared" ca="1" si="34"/>
        <v>0</v>
      </c>
      <c r="AY49" s="133">
        <f t="shared" ca="1" si="34"/>
        <v>0</v>
      </c>
      <c r="AZ49" s="132">
        <f t="shared" ca="1" si="34"/>
        <v>0</v>
      </c>
      <c r="BA49" s="133">
        <f t="shared" ca="1" si="34"/>
        <v>0</v>
      </c>
      <c r="BB49" s="132">
        <f t="shared" ca="1" si="34"/>
        <v>0</v>
      </c>
      <c r="BC49" s="133">
        <f t="shared" ca="1" si="34"/>
        <v>0</v>
      </c>
      <c r="BD49" s="132">
        <f t="shared" ca="1" si="35"/>
        <v>0</v>
      </c>
      <c r="BE49" s="133">
        <f t="shared" ca="1" si="28"/>
        <v>0</v>
      </c>
      <c r="BF49" s="132">
        <f t="shared" ca="1" si="28"/>
        <v>0</v>
      </c>
      <c r="BG49" s="133">
        <f t="shared" ca="1" si="28"/>
        <v>0</v>
      </c>
      <c r="BH49" s="132">
        <f t="shared" ca="1" si="36"/>
        <v>0</v>
      </c>
      <c r="BI49" s="133">
        <f t="shared" ca="1" si="28"/>
        <v>0</v>
      </c>
      <c r="BJ49" s="132">
        <f t="shared" ca="1" si="37"/>
        <v>0</v>
      </c>
      <c r="BK49" s="110">
        <f t="shared" ca="1" si="15"/>
        <v>0</v>
      </c>
      <c r="BL49" s="110">
        <f t="shared" ca="1" si="16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17"/>
        <v>0</v>
      </c>
      <c r="BP49" s="195">
        <f t="shared" ca="1" si="18"/>
        <v>0</v>
      </c>
      <c r="BQ49" s="149">
        <f t="shared" ca="1" si="41"/>
        <v>5</v>
      </c>
      <c r="BR49" s="137">
        <f t="shared" ca="1" si="41"/>
        <v>24</v>
      </c>
      <c r="BS49" s="136">
        <f t="shared" ca="1" si="41"/>
        <v>14</v>
      </c>
      <c r="BT49" s="137">
        <f t="shared" ca="1" si="41"/>
        <v>0</v>
      </c>
      <c r="BU49" s="136">
        <f t="shared" ca="1" si="41"/>
        <v>0</v>
      </c>
      <c r="BV49" s="137">
        <f t="shared" ca="1" si="41"/>
        <v>0</v>
      </c>
      <c r="BW49" s="136">
        <f t="shared" ca="1" si="41"/>
        <v>0</v>
      </c>
      <c r="BX49" s="137">
        <f t="shared" ca="1" si="41"/>
        <v>0</v>
      </c>
      <c r="BY49" s="136">
        <f t="shared" ca="1" si="41"/>
        <v>0</v>
      </c>
      <c r="BZ49" s="137">
        <f t="shared" ca="1" si="41"/>
        <v>0</v>
      </c>
      <c r="CA49" s="136">
        <f t="shared" ca="1" si="41"/>
        <v>0</v>
      </c>
      <c r="CB49" s="137">
        <f t="shared" ca="1" si="41"/>
        <v>0</v>
      </c>
      <c r="CC49" s="136">
        <f t="shared" ca="1" si="41"/>
        <v>0</v>
      </c>
      <c r="CD49" s="137">
        <f t="shared" ca="1" si="41"/>
        <v>0</v>
      </c>
      <c r="CE49" s="136">
        <f t="shared" ca="1" si="41"/>
        <v>0</v>
      </c>
      <c r="CF49" s="137">
        <f t="shared" ca="1" si="29"/>
        <v>0</v>
      </c>
      <c r="CG49" s="136">
        <f t="shared" ca="1" si="29"/>
        <v>0</v>
      </c>
      <c r="CH49" s="137">
        <f t="shared" ca="1" si="29"/>
        <v>0</v>
      </c>
      <c r="CI49" s="136">
        <f t="shared" ca="1" si="29"/>
        <v>0</v>
      </c>
      <c r="CJ49" s="137">
        <f t="shared" ca="1" si="29"/>
        <v>0</v>
      </c>
      <c r="CK49" s="136">
        <f t="shared" ca="1" si="29"/>
        <v>0</v>
      </c>
      <c r="CL49" s="137">
        <f t="shared" ca="1" si="29"/>
        <v>0</v>
      </c>
      <c r="CM49" s="136">
        <f t="shared" ca="1" si="29"/>
        <v>0</v>
      </c>
      <c r="CN49" s="110">
        <f t="shared" ca="1" si="19"/>
        <v>14</v>
      </c>
      <c r="CO49" s="110">
        <f t="shared" ca="1" si="38"/>
        <v>203</v>
      </c>
      <c r="CP49" s="110">
        <f t="shared" ca="1" si="38"/>
        <v>140</v>
      </c>
      <c r="CQ49" s="198">
        <f t="shared" ca="1" si="38"/>
        <v>177.8</v>
      </c>
      <c r="CR49" s="199">
        <f t="shared" ca="1" si="38"/>
        <v>380.8</v>
      </c>
      <c r="CS49" s="215">
        <f t="shared" si="25"/>
        <v>0</v>
      </c>
      <c r="CT49" s="216">
        <f t="shared" si="20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21"/>
        <v>0</v>
      </c>
      <c r="CX49" s="219">
        <f t="shared" si="22"/>
        <v>0</v>
      </c>
      <c r="CY49" s="230">
        <f t="shared" ca="1" si="23"/>
        <v>0</v>
      </c>
      <c r="CZ49" s="227">
        <f>(PATRÓN!$A$5*(CS49-CT49))/(PATRÓN!$N$4-30)*AM49</f>
        <v>0</v>
      </c>
      <c r="DA49" s="211">
        <f t="shared" ca="1" si="39"/>
        <v>0</v>
      </c>
      <c r="DB49" s="211">
        <f t="shared" ca="1" si="24"/>
        <v>406.94776119402985</v>
      </c>
      <c r="DC49" s="212">
        <f t="shared" ca="1" si="40"/>
        <v>-26.14776119402984</v>
      </c>
    </row>
    <row r="50" spans="1:10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Plantilla!E50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34"/>
        <v>0</v>
      </c>
      <c r="AO50" s="133">
        <f t="shared" ca="1" si="34"/>
        <v>0</v>
      </c>
      <c r="AP50" s="132">
        <f t="shared" ca="1" si="34"/>
        <v>0</v>
      </c>
      <c r="AQ50" s="133">
        <f t="shared" ca="1" si="34"/>
        <v>0</v>
      </c>
      <c r="AR50" s="132">
        <f t="shared" ca="1" si="34"/>
        <v>0</v>
      </c>
      <c r="AS50" s="133">
        <f t="shared" ca="1" si="34"/>
        <v>0</v>
      </c>
      <c r="AT50" s="132">
        <f t="shared" ca="1" si="34"/>
        <v>0</v>
      </c>
      <c r="AU50" s="133">
        <f t="shared" ca="1" si="34"/>
        <v>0</v>
      </c>
      <c r="AV50" s="132">
        <f t="shared" ca="1" si="34"/>
        <v>0</v>
      </c>
      <c r="AW50" s="133">
        <f t="shared" ca="1" si="34"/>
        <v>0</v>
      </c>
      <c r="AX50" s="132">
        <f t="shared" ca="1" si="34"/>
        <v>0</v>
      </c>
      <c r="AY50" s="133">
        <f t="shared" ca="1" si="34"/>
        <v>0</v>
      </c>
      <c r="AZ50" s="132">
        <f t="shared" ca="1" si="34"/>
        <v>0</v>
      </c>
      <c r="BA50" s="133">
        <f t="shared" ca="1" si="34"/>
        <v>0</v>
      </c>
      <c r="BB50" s="132">
        <f t="shared" ca="1" si="34"/>
        <v>0</v>
      </c>
      <c r="BC50" s="133">
        <f t="shared" ca="1" si="34"/>
        <v>0</v>
      </c>
      <c r="BD50" s="132">
        <f t="shared" ca="1" si="35"/>
        <v>0</v>
      </c>
      <c r="BE50" s="133">
        <f t="shared" ca="1" si="28"/>
        <v>0</v>
      </c>
      <c r="BF50" s="132">
        <f t="shared" ca="1" si="28"/>
        <v>0</v>
      </c>
      <c r="BG50" s="133">
        <f t="shared" ca="1" si="28"/>
        <v>0</v>
      </c>
      <c r="BH50" s="132">
        <f t="shared" ca="1" si="36"/>
        <v>0</v>
      </c>
      <c r="BI50" s="133">
        <f t="shared" ca="1" si="28"/>
        <v>0</v>
      </c>
      <c r="BJ50" s="132">
        <f t="shared" ca="1" si="37"/>
        <v>0</v>
      </c>
      <c r="BK50" s="110">
        <f t="shared" ca="1" si="15"/>
        <v>0</v>
      </c>
      <c r="BL50" s="110">
        <f t="shared" ca="1" si="16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17"/>
        <v>0</v>
      </c>
      <c r="BP50" s="195">
        <f t="shared" ca="1" si="18"/>
        <v>0</v>
      </c>
      <c r="BQ50" s="149">
        <f t="shared" ca="1" si="41"/>
        <v>2</v>
      </c>
      <c r="BR50" s="137">
        <f t="shared" ca="1" si="41"/>
        <v>36</v>
      </c>
      <c r="BS50" s="136">
        <f t="shared" ca="1" si="41"/>
        <v>12</v>
      </c>
      <c r="BT50" s="137">
        <f t="shared" ca="1" si="41"/>
        <v>0</v>
      </c>
      <c r="BU50" s="136">
        <f t="shared" ca="1" si="41"/>
        <v>0</v>
      </c>
      <c r="BV50" s="137">
        <f t="shared" ca="1" si="41"/>
        <v>0</v>
      </c>
      <c r="BW50" s="136">
        <f t="shared" ca="1" si="41"/>
        <v>0</v>
      </c>
      <c r="BX50" s="137">
        <f t="shared" ca="1" si="41"/>
        <v>0</v>
      </c>
      <c r="BY50" s="136">
        <f t="shared" ca="1" si="41"/>
        <v>0</v>
      </c>
      <c r="BZ50" s="137">
        <f t="shared" ca="1" si="41"/>
        <v>0</v>
      </c>
      <c r="CA50" s="136">
        <f t="shared" ca="1" si="41"/>
        <v>0</v>
      </c>
      <c r="CB50" s="137">
        <f t="shared" ca="1" si="41"/>
        <v>0</v>
      </c>
      <c r="CC50" s="136">
        <f t="shared" ca="1" si="41"/>
        <v>0</v>
      </c>
      <c r="CD50" s="137">
        <f t="shared" ca="1" si="41"/>
        <v>0</v>
      </c>
      <c r="CE50" s="136">
        <f t="shared" ca="1" si="41"/>
        <v>0</v>
      </c>
      <c r="CF50" s="137">
        <f t="shared" ca="1" si="29"/>
        <v>0</v>
      </c>
      <c r="CG50" s="136">
        <f t="shared" ca="1" si="29"/>
        <v>0</v>
      </c>
      <c r="CH50" s="137">
        <f t="shared" ca="1" si="29"/>
        <v>0</v>
      </c>
      <c r="CI50" s="136">
        <f t="shared" ca="1" si="29"/>
        <v>0</v>
      </c>
      <c r="CJ50" s="137">
        <f t="shared" ca="1" si="29"/>
        <v>0</v>
      </c>
      <c r="CK50" s="136">
        <f t="shared" ca="1" si="29"/>
        <v>0</v>
      </c>
      <c r="CL50" s="137">
        <f t="shared" ca="1" si="29"/>
        <v>0</v>
      </c>
      <c r="CM50" s="136">
        <f t="shared" ca="1" si="29"/>
        <v>0</v>
      </c>
      <c r="CN50" s="110">
        <f t="shared" ca="1" si="19"/>
        <v>12</v>
      </c>
      <c r="CO50" s="110">
        <f t="shared" ca="1" si="38"/>
        <v>266</v>
      </c>
      <c r="CP50" s="110">
        <f t="shared" ca="1" si="38"/>
        <v>120</v>
      </c>
      <c r="CQ50" s="198">
        <f t="shared" ca="1" si="38"/>
        <v>152.4</v>
      </c>
      <c r="CR50" s="199">
        <f t="shared" ca="1" si="38"/>
        <v>418.4</v>
      </c>
      <c r="CS50" s="215">
        <f t="shared" si="25"/>
        <v>0</v>
      </c>
      <c r="CT50" s="216">
        <f t="shared" si="20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21"/>
        <v>0</v>
      </c>
      <c r="CX50" s="219">
        <f t="shared" si="22"/>
        <v>0</v>
      </c>
      <c r="CY50" s="230">
        <f t="shared" ca="1" si="23"/>
        <v>0</v>
      </c>
      <c r="CZ50" s="227">
        <f>(PATRÓN!$A$5*(CS50-CT50))/(PATRÓN!$N$4-30)*AM50</f>
        <v>0</v>
      </c>
      <c r="DA50" s="211">
        <f t="shared" ca="1" si="39"/>
        <v>0</v>
      </c>
      <c r="DB50" s="211">
        <f t="shared" ca="1" si="24"/>
        <v>446.17164179104481</v>
      </c>
      <c r="DC50" s="212">
        <f t="shared" ca="1" si="40"/>
        <v>-27.771641791044829</v>
      </c>
    </row>
    <row r="51" spans="1:10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Plantilla!E51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34"/>
        <v>0</v>
      </c>
      <c r="AO51" s="133">
        <f t="shared" ca="1" si="34"/>
        <v>0</v>
      </c>
      <c r="AP51" s="132">
        <f t="shared" ca="1" si="34"/>
        <v>0</v>
      </c>
      <c r="AQ51" s="133">
        <f t="shared" ca="1" si="34"/>
        <v>0</v>
      </c>
      <c r="AR51" s="132">
        <f t="shared" ca="1" si="34"/>
        <v>0</v>
      </c>
      <c r="AS51" s="133">
        <f t="shared" ca="1" si="34"/>
        <v>0</v>
      </c>
      <c r="AT51" s="132">
        <f t="shared" ca="1" si="34"/>
        <v>0</v>
      </c>
      <c r="AU51" s="133">
        <f t="shared" ca="1" si="34"/>
        <v>0</v>
      </c>
      <c r="AV51" s="132">
        <f t="shared" ca="1" si="34"/>
        <v>0</v>
      </c>
      <c r="AW51" s="133">
        <f t="shared" ca="1" si="34"/>
        <v>0</v>
      </c>
      <c r="AX51" s="132">
        <f t="shared" ca="1" si="34"/>
        <v>0</v>
      </c>
      <c r="AY51" s="133">
        <f t="shared" ca="1" si="34"/>
        <v>0</v>
      </c>
      <c r="AZ51" s="132">
        <f t="shared" ca="1" si="34"/>
        <v>0</v>
      </c>
      <c r="BA51" s="133">
        <f t="shared" ca="1" si="34"/>
        <v>0</v>
      </c>
      <c r="BB51" s="132">
        <f t="shared" ca="1" si="34"/>
        <v>0</v>
      </c>
      <c r="BC51" s="133">
        <f t="shared" ca="1" si="34"/>
        <v>0</v>
      </c>
      <c r="BD51" s="132">
        <f t="shared" ca="1" si="35"/>
        <v>0</v>
      </c>
      <c r="BE51" s="133">
        <f t="shared" ca="1" si="28"/>
        <v>0</v>
      </c>
      <c r="BF51" s="132">
        <f t="shared" ca="1" si="28"/>
        <v>0</v>
      </c>
      <c r="BG51" s="133">
        <f t="shared" ca="1" si="28"/>
        <v>0</v>
      </c>
      <c r="BH51" s="132">
        <f t="shared" ca="1" si="36"/>
        <v>0</v>
      </c>
      <c r="BI51" s="133">
        <f t="shared" ca="1" si="28"/>
        <v>0</v>
      </c>
      <c r="BJ51" s="132">
        <f t="shared" ca="1" si="37"/>
        <v>0</v>
      </c>
      <c r="BK51" s="110">
        <f t="shared" ca="1" si="15"/>
        <v>0</v>
      </c>
      <c r="BL51" s="110">
        <f t="shared" ca="1" si="16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17"/>
        <v>0</v>
      </c>
      <c r="BP51" s="195">
        <f t="shared" ca="1" si="18"/>
        <v>0</v>
      </c>
      <c r="BQ51" s="149">
        <f t="shared" ca="1" si="41"/>
        <v>4</v>
      </c>
      <c r="BR51" s="137">
        <f t="shared" ca="1" si="41"/>
        <v>24</v>
      </c>
      <c r="BS51" s="136">
        <f t="shared" ca="1" si="41"/>
        <v>10</v>
      </c>
      <c r="BT51" s="137">
        <f t="shared" ca="1" si="41"/>
        <v>0</v>
      </c>
      <c r="BU51" s="136">
        <f t="shared" ca="1" si="41"/>
        <v>0</v>
      </c>
      <c r="BV51" s="137">
        <f t="shared" ca="1" si="41"/>
        <v>0</v>
      </c>
      <c r="BW51" s="136">
        <f t="shared" ca="1" si="41"/>
        <v>0</v>
      </c>
      <c r="BX51" s="137">
        <f t="shared" ca="1" si="41"/>
        <v>0</v>
      </c>
      <c r="BY51" s="136">
        <f t="shared" ca="1" si="41"/>
        <v>0</v>
      </c>
      <c r="BZ51" s="137">
        <f t="shared" ca="1" si="41"/>
        <v>0</v>
      </c>
      <c r="CA51" s="136">
        <f t="shared" ca="1" si="41"/>
        <v>0</v>
      </c>
      <c r="CB51" s="137">
        <f t="shared" ca="1" si="41"/>
        <v>0</v>
      </c>
      <c r="CC51" s="136">
        <f t="shared" ca="1" si="41"/>
        <v>0</v>
      </c>
      <c r="CD51" s="137">
        <f t="shared" ca="1" si="41"/>
        <v>0</v>
      </c>
      <c r="CE51" s="136">
        <f t="shared" ca="1" si="41"/>
        <v>0</v>
      </c>
      <c r="CF51" s="137">
        <f t="shared" ca="1" si="29"/>
        <v>0</v>
      </c>
      <c r="CG51" s="136">
        <f t="shared" ca="1" si="29"/>
        <v>0</v>
      </c>
      <c r="CH51" s="137">
        <f t="shared" ca="1" si="29"/>
        <v>0</v>
      </c>
      <c r="CI51" s="136">
        <f t="shared" ca="1" si="29"/>
        <v>0</v>
      </c>
      <c r="CJ51" s="137">
        <f t="shared" ca="1" si="29"/>
        <v>0</v>
      </c>
      <c r="CK51" s="136">
        <f t="shared" ca="1" si="29"/>
        <v>0</v>
      </c>
      <c r="CL51" s="137">
        <f t="shared" ca="1" si="29"/>
        <v>0</v>
      </c>
      <c r="CM51" s="136">
        <f t="shared" ca="1" si="29"/>
        <v>0</v>
      </c>
      <c r="CN51" s="110">
        <f t="shared" ca="1" si="19"/>
        <v>10</v>
      </c>
      <c r="CO51" s="110">
        <f t="shared" ca="1" si="38"/>
        <v>196</v>
      </c>
      <c r="CP51" s="110">
        <f t="shared" ca="1" si="38"/>
        <v>100</v>
      </c>
      <c r="CQ51" s="198">
        <f t="shared" ca="1" si="38"/>
        <v>126.99999999999999</v>
      </c>
      <c r="CR51" s="199">
        <f t="shared" ca="1" si="38"/>
        <v>323</v>
      </c>
      <c r="CS51" s="215">
        <f t="shared" si="25"/>
        <v>0</v>
      </c>
      <c r="CT51" s="216">
        <f t="shared" si="20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</v>
      </c>
      <c r="CW51" s="216">
        <f t="shared" ca="1" si="21"/>
        <v>0</v>
      </c>
      <c r="CX51" s="219">
        <f t="shared" si="22"/>
        <v>0</v>
      </c>
      <c r="CY51" s="230">
        <f t="shared" ca="1" si="23"/>
        <v>0</v>
      </c>
      <c r="CZ51" s="227">
        <f>(PATRÓN!$A$5*(CS51-CT51))/(PATRÓN!$N$4-30)*AM51</f>
        <v>0</v>
      </c>
      <c r="DA51" s="211">
        <f t="shared" ca="1" si="39"/>
        <v>0</v>
      </c>
      <c r="DB51" s="211">
        <f t="shared" ca="1" si="24"/>
        <v>362.82089552238813</v>
      </c>
      <c r="DC51" s="212">
        <f t="shared" ca="1" si="40"/>
        <v>-39.820895522388128</v>
      </c>
    </row>
    <row r="52" spans="1:10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Plantilla!E52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341"/>
      <c r="AM52" s="111">
        <f>VLOOKUP($E52,Plantilla!D:F,3,FALSE)</f>
        <v>1</v>
      </c>
      <c r="AN52" s="140">
        <f t="shared" ca="1" si="34"/>
        <v>0</v>
      </c>
      <c r="AO52" s="133">
        <f t="shared" ca="1" si="34"/>
        <v>0</v>
      </c>
      <c r="AP52" s="132">
        <f t="shared" ca="1" si="34"/>
        <v>0</v>
      </c>
      <c r="AQ52" s="133">
        <f t="shared" ca="1" si="34"/>
        <v>0</v>
      </c>
      <c r="AR52" s="132">
        <f t="shared" ca="1" si="34"/>
        <v>0</v>
      </c>
      <c r="AS52" s="133">
        <f t="shared" ca="1" si="34"/>
        <v>0</v>
      </c>
      <c r="AT52" s="132">
        <f t="shared" ca="1" si="34"/>
        <v>0</v>
      </c>
      <c r="AU52" s="133">
        <f t="shared" ca="1" si="34"/>
        <v>0</v>
      </c>
      <c r="AV52" s="132">
        <f t="shared" ca="1" si="34"/>
        <v>0</v>
      </c>
      <c r="AW52" s="133">
        <f t="shared" ca="1" si="34"/>
        <v>0</v>
      </c>
      <c r="AX52" s="132">
        <f t="shared" ca="1" si="34"/>
        <v>0</v>
      </c>
      <c r="AY52" s="133">
        <f t="shared" ca="1" si="34"/>
        <v>0</v>
      </c>
      <c r="AZ52" s="132">
        <f t="shared" ca="1" si="34"/>
        <v>0</v>
      </c>
      <c r="BA52" s="133">
        <f t="shared" ca="1" si="34"/>
        <v>0</v>
      </c>
      <c r="BB52" s="132">
        <f t="shared" ca="1" si="34"/>
        <v>0</v>
      </c>
      <c r="BC52" s="133">
        <f t="shared" ca="1" si="34"/>
        <v>0</v>
      </c>
      <c r="BD52" s="132">
        <f t="shared" ca="1" si="35"/>
        <v>0</v>
      </c>
      <c r="BE52" s="133">
        <f t="shared" ref="BE52:BE67" ca="1" si="43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28"/>
        <v>0</v>
      </c>
      <c r="BG52" s="133">
        <f t="shared" ca="1" si="28"/>
        <v>0</v>
      </c>
      <c r="BH52" s="132">
        <f t="shared" ca="1" si="36"/>
        <v>0</v>
      </c>
      <c r="BI52" s="133">
        <f t="shared" ca="1" si="28"/>
        <v>0</v>
      </c>
      <c r="BJ52" s="132">
        <f t="shared" ca="1" si="37"/>
        <v>0</v>
      </c>
      <c r="BK52" s="110">
        <f t="shared" ca="1" si="15"/>
        <v>0</v>
      </c>
      <c r="BL52" s="110">
        <f t="shared" ca="1" si="16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17"/>
        <v>0</v>
      </c>
      <c r="BP52" s="195">
        <f t="shared" ca="1" si="18"/>
        <v>0</v>
      </c>
      <c r="BQ52" s="149">
        <f t="shared" ca="1" si="41"/>
        <v>2</v>
      </c>
      <c r="BR52" s="137">
        <f t="shared" ca="1" si="41"/>
        <v>20</v>
      </c>
      <c r="BS52" s="136">
        <f t="shared" ca="1" si="41"/>
        <v>10</v>
      </c>
      <c r="BT52" s="137">
        <f t="shared" ca="1" si="41"/>
        <v>0</v>
      </c>
      <c r="BU52" s="136">
        <f t="shared" ca="1" si="41"/>
        <v>0</v>
      </c>
      <c r="BV52" s="137">
        <f t="shared" ca="1" si="41"/>
        <v>0</v>
      </c>
      <c r="BW52" s="136">
        <f t="shared" ca="1" si="41"/>
        <v>0</v>
      </c>
      <c r="BX52" s="137">
        <f t="shared" ca="1" si="41"/>
        <v>0</v>
      </c>
      <c r="BY52" s="136">
        <f t="shared" ca="1" si="41"/>
        <v>0</v>
      </c>
      <c r="BZ52" s="137">
        <f t="shared" ca="1" si="41"/>
        <v>0</v>
      </c>
      <c r="CA52" s="136">
        <f t="shared" ca="1" si="41"/>
        <v>0</v>
      </c>
      <c r="CB52" s="137">
        <f t="shared" ca="1" si="41"/>
        <v>0</v>
      </c>
      <c r="CC52" s="136">
        <f t="shared" ca="1" si="41"/>
        <v>0</v>
      </c>
      <c r="CD52" s="137">
        <f t="shared" ca="1" si="41"/>
        <v>0</v>
      </c>
      <c r="CE52" s="136">
        <f t="shared" ca="1" si="41"/>
        <v>0</v>
      </c>
      <c r="CF52" s="137">
        <f t="shared" ca="1" si="29"/>
        <v>0</v>
      </c>
      <c r="CG52" s="136">
        <f t="shared" ca="1" si="29"/>
        <v>5</v>
      </c>
      <c r="CH52" s="137">
        <f t="shared" ca="1" si="29"/>
        <v>0</v>
      </c>
      <c r="CI52" s="136">
        <f t="shared" ca="1" si="29"/>
        <v>0</v>
      </c>
      <c r="CJ52" s="137">
        <f t="shared" ca="1" si="29"/>
        <v>0</v>
      </c>
      <c r="CK52" s="136">
        <f t="shared" ca="1" si="29"/>
        <v>0</v>
      </c>
      <c r="CL52" s="137">
        <f t="shared" ca="1" si="29"/>
        <v>0</v>
      </c>
      <c r="CM52" s="136">
        <f t="shared" ca="1" si="29"/>
        <v>0</v>
      </c>
      <c r="CN52" s="110">
        <f t="shared" ca="1" si="19"/>
        <v>10</v>
      </c>
      <c r="CO52" s="110">
        <f t="shared" ca="1" si="38"/>
        <v>191.5</v>
      </c>
      <c r="CP52" s="110">
        <f t="shared" ca="1" si="38"/>
        <v>100</v>
      </c>
      <c r="CQ52" s="198">
        <f t="shared" ca="1" si="38"/>
        <v>127</v>
      </c>
      <c r="CR52" s="199">
        <f t="shared" ca="1" si="38"/>
        <v>318.5</v>
      </c>
      <c r="CS52" s="215">
        <f t="shared" si="25"/>
        <v>0</v>
      </c>
      <c r="CT52" s="216">
        <f t="shared" si="20"/>
        <v>0</v>
      </c>
      <c r="CU52" s="217">
        <f ca="1">INDEX(INDIRECT(CU$1),MATCH($E52,INDIRECT($BQ$2))) + (CS52*30)/[1]PATRÓN!$N$4 - CT52</f>
        <v>4.0821917808219172</v>
      </c>
      <c r="CV52" s="217">
        <f>(CS52*6)/PATRÓN!$N$4</f>
        <v>0</v>
      </c>
      <c r="CW52" s="216">
        <f t="shared" ca="1" si="21"/>
        <v>0</v>
      </c>
      <c r="CX52" s="219">
        <f t="shared" si="22"/>
        <v>0</v>
      </c>
      <c r="CY52" s="230">
        <f t="shared" ca="1" si="23"/>
        <v>0</v>
      </c>
      <c r="CZ52" s="227">
        <f>(PATRÓN!$A$5*(CS52-CT52))/(PATRÓN!$N$4-30)*AM52</f>
        <v>0</v>
      </c>
      <c r="DA52" s="211">
        <f t="shared" ca="1" si="39"/>
        <v>0</v>
      </c>
      <c r="DB52" s="211">
        <f t="shared" ca="1" si="24"/>
        <v>353.01492537313436</v>
      </c>
      <c r="DC52" s="212">
        <f t="shared" ca="1" si="40"/>
        <v>-34.514925373134361</v>
      </c>
    </row>
    <row r="53" spans="1:10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Plantilla!E53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34"/>
        <v>0</v>
      </c>
      <c r="AO53" s="133">
        <f t="shared" ca="1" si="34"/>
        <v>0</v>
      </c>
      <c r="AP53" s="132">
        <f t="shared" ca="1" si="34"/>
        <v>0</v>
      </c>
      <c r="AQ53" s="133">
        <f t="shared" ca="1" si="34"/>
        <v>0</v>
      </c>
      <c r="AR53" s="132">
        <f t="shared" ca="1" si="34"/>
        <v>0</v>
      </c>
      <c r="AS53" s="133">
        <f t="shared" ca="1" si="34"/>
        <v>0</v>
      </c>
      <c r="AT53" s="132">
        <f t="shared" ca="1" si="34"/>
        <v>0</v>
      </c>
      <c r="AU53" s="133">
        <f t="shared" ca="1" si="34"/>
        <v>0</v>
      </c>
      <c r="AV53" s="132">
        <f t="shared" ca="1" si="34"/>
        <v>0</v>
      </c>
      <c r="AW53" s="133">
        <f t="shared" ca="1" si="34"/>
        <v>0</v>
      </c>
      <c r="AX53" s="132">
        <f t="shared" ca="1" si="34"/>
        <v>0</v>
      </c>
      <c r="AY53" s="133">
        <f t="shared" ca="1" si="34"/>
        <v>0</v>
      </c>
      <c r="AZ53" s="132">
        <f t="shared" ca="1" si="34"/>
        <v>0</v>
      </c>
      <c r="BA53" s="133">
        <f t="shared" ca="1" si="34"/>
        <v>0</v>
      </c>
      <c r="BB53" s="132">
        <f t="shared" ca="1" si="34"/>
        <v>0</v>
      </c>
      <c r="BC53" s="133">
        <f t="shared" ref="BC53:BI53" ca="1" si="44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35"/>
        <v>0</v>
      </c>
      <c r="BE53" s="133">
        <f t="shared" ca="1" si="43"/>
        <v>0</v>
      </c>
      <c r="BF53" s="132">
        <f t="shared" ca="1" si="28"/>
        <v>0</v>
      </c>
      <c r="BG53" s="133">
        <f t="shared" ca="1" si="44"/>
        <v>0</v>
      </c>
      <c r="BH53" s="132">
        <f t="shared" ca="1" si="36"/>
        <v>0</v>
      </c>
      <c r="BI53" s="133">
        <f t="shared" ca="1" si="44"/>
        <v>0</v>
      </c>
      <c r="BJ53" s="132">
        <f t="shared" ca="1" si="37"/>
        <v>0</v>
      </c>
      <c r="BK53" s="110">
        <f t="shared" ca="1" si="15"/>
        <v>0</v>
      </c>
      <c r="BL53" s="110">
        <f t="shared" ca="1" si="16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17"/>
        <v>0</v>
      </c>
      <c r="BP53" s="195">
        <f t="shared" ca="1" si="18"/>
        <v>0</v>
      </c>
      <c r="BQ53" s="149">
        <f t="shared" ca="1" si="41"/>
        <v>0</v>
      </c>
      <c r="BR53" s="137">
        <f t="shared" ca="1" si="41"/>
        <v>11</v>
      </c>
      <c r="BS53" s="136">
        <f t="shared" ca="1" si="41"/>
        <v>7</v>
      </c>
      <c r="BT53" s="137">
        <f t="shared" ca="1" si="41"/>
        <v>0</v>
      </c>
      <c r="BU53" s="136">
        <f t="shared" ca="1" si="41"/>
        <v>0</v>
      </c>
      <c r="BV53" s="137">
        <f t="shared" ca="1" si="41"/>
        <v>0</v>
      </c>
      <c r="BW53" s="136">
        <f t="shared" ca="1" si="41"/>
        <v>0</v>
      </c>
      <c r="BX53" s="137">
        <f t="shared" ca="1" si="41"/>
        <v>0</v>
      </c>
      <c r="BY53" s="136">
        <f t="shared" ca="1" si="41"/>
        <v>0</v>
      </c>
      <c r="BZ53" s="137">
        <f t="shared" ca="1" si="41"/>
        <v>0</v>
      </c>
      <c r="CA53" s="136">
        <f t="shared" ca="1" si="41"/>
        <v>0</v>
      </c>
      <c r="CB53" s="137">
        <f t="shared" ca="1" si="41"/>
        <v>0</v>
      </c>
      <c r="CC53" s="136">
        <f t="shared" ca="1" si="41"/>
        <v>0</v>
      </c>
      <c r="CD53" s="137">
        <f t="shared" ca="1" si="41"/>
        <v>41</v>
      </c>
      <c r="CE53" s="136">
        <f t="shared" ca="1" si="41"/>
        <v>0</v>
      </c>
      <c r="CF53" s="137">
        <f t="shared" ca="1" si="29"/>
        <v>0</v>
      </c>
      <c r="CG53" s="136">
        <f t="shared" ca="1" si="29"/>
        <v>0</v>
      </c>
      <c r="CH53" s="137">
        <f t="shared" ca="1" si="29"/>
        <v>0</v>
      </c>
      <c r="CI53" s="136">
        <f t="shared" ca="1" si="29"/>
        <v>0</v>
      </c>
      <c r="CJ53" s="137">
        <f t="shared" ca="1" si="29"/>
        <v>0</v>
      </c>
      <c r="CK53" s="136">
        <f t="shared" ca="1" si="29"/>
        <v>0</v>
      </c>
      <c r="CL53" s="137">
        <f t="shared" ca="1" si="29"/>
        <v>0</v>
      </c>
      <c r="CM53" s="136">
        <f t="shared" ca="1" si="29"/>
        <v>0</v>
      </c>
      <c r="CN53" s="110">
        <f t="shared" ca="1" si="19"/>
        <v>8</v>
      </c>
      <c r="CO53" s="110">
        <f t="shared" ca="1" si="38"/>
        <v>281.18</v>
      </c>
      <c r="CP53" s="110">
        <f t="shared" ca="1" si="38"/>
        <v>70</v>
      </c>
      <c r="CQ53" s="198">
        <f t="shared" ca="1" si="38"/>
        <v>88.9</v>
      </c>
      <c r="CR53" s="199">
        <f t="shared" ca="1" si="38"/>
        <v>370.08</v>
      </c>
      <c r="CS53" s="215">
        <f t="shared" si="25"/>
        <v>0</v>
      </c>
      <c r="CT53" s="216">
        <f t="shared" si="20"/>
        <v>0</v>
      </c>
      <c r="CU53" s="217">
        <f ca="1">INDEX(INDIRECT(CU$1),MATCH($E53,INDIRECT($BQ$2))) + (CS53*30)/[1]PATRÓN!$N$4 - CT53</f>
        <v>6.0821917808219172</v>
      </c>
      <c r="CV53" s="217">
        <f>(CS53*6)/PATRÓN!$N$4</f>
        <v>0</v>
      </c>
      <c r="CW53" s="216">
        <f t="shared" ca="1" si="21"/>
        <v>0</v>
      </c>
      <c r="CX53" s="219">
        <f t="shared" si="22"/>
        <v>0</v>
      </c>
      <c r="CY53" s="230">
        <f t="shared" ca="1" si="23"/>
        <v>0</v>
      </c>
      <c r="CZ53" s="227">
        <f>(PATRÓN!$A$5*(CS53-CT53))/(PATRÓN!$N$4-30)*AM53</f>
        <v>0</v>
      </c>
      <c r="DA53" s="211">
        <f t="shared" ca="1" si="39"/>
        <v>0</v>
      </c>
      <c r="DB53" s="211">
        <f t="shared" ca="1" si="24"/>
        <v>362.82089552238801</v>
      </c>
      <c r="DC53" s="212">
        <f t="shared" ca="1" si="40"/>
        <v>7.2591044776119702</v>
      </c>
    </row>
    <row r="54" spans="1:10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Plantilla!E54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ref="AN54:BC67" ca="1" si="45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45"/>
        <v>0</v>
      </c>
      <c r="AP54" s="132">
        <f t="shared" ca="1" si="45"/>
        <v>0</v>
      </c>
      <c r="AQ54" s="133">
        <f t="shared" ca="1" si="45"/>
        <v>0</v>
      </c>
      <c r="AR54" s="132">
        <f t="shared" ca="1" si="45"/>
        <v>0</v>
      </c>
      <c r="AS54" s="133">
        <f t="shared" ca="1" si="45"/>
        <v>0</v>
      </c>
      <c r="AT54" s="132">
        <f t="shared" ca="1" si="45"/>
        <v>0</v>
      </c>
      <c r="AU54" s="133">
        <f t="shared" ca="1" si="45"/>
        <v>0</v>
      </c>
      <c r="AV54" s="132">
        <f t="shared" ca="1" si="45"/>
        <v>0</v>
      </c>
      <c r="AW54" s="133">
        <f t="shared" ca="1" si="45"/>
        <v>0</v>
      </c>
      <c r="AX54" s="132">
        <f t="shared" ca="1" si="45"/>
        <v>0</v>
      </c>
      <c r="AY54" s="133">
        <f t="shared" ca="1" si="45"/>
        <v>0</v>
      </c>
      <c r="AZ54" s="132">
        <f t="shared" ca="1" si="45"/>
        <v>0</v>
      </c>
      <c r="BA54" s="133">
        <f t="shared" ca="1" si="45"/>
        <v>0</v>
      </c>
      <c r="BB54" s="132">
        <f t="shared" ca="1" si="45"/>
        <v>0</v>
      </c>
      <c r="BC54" s="133">
        <f t="shared" ca="1" si="45"/>
        <v>0</v>
      </c>
      <c r="BD54" s="132">
        <f t="shared" ca="1" si="35"/>
        <v>0</v>
      </c>
      <c r="BE54" s="133">
        <f t="shared" ca="1" si="43"/>
        <v>0</v>
      </c>
      <c r="BF54" s="132">
        <f t="shared" ca="1" si="28"/>
        <v>0</v>
      </c>
      <c r="BG54" s="133">
        <f t="shared" ca="1" si="28"/>
        <v>0</v>
      </c>
      <c r="BH54" s="132">
        <f t="shared" ca="1" si="36"/>
        <v>0</v>
      </c>
      <c r="BI54" s="133">
        <f t="shared" ca="1" si="28"/>
        <v>0</v>
      </c>
      <c r="BJ54" s="132">
        <f t="shared" ca="1" si="37"/>
        <v>0</v>
      </c>
      <c r="BK54" s="110">
        <f t="shared" ca="1" si="15"/>
        <v>0</v>
      </c>
      <c r="BL54" s="110">
        <f t="shared" ca="1" si="16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17"/>
        <v>0</v>
      </c>
      <c r="BP54" s="195">
        <f t="shared" ca="1" si="18"/>
        <v>0</v>
      </c>
      <c r="BQ54" s="149">
        <f t="shared" ca="1" si="41"/>
        <v>1</v>
      </c>
      <c r="BR54" s="137">
        <f t="shared" ca="1" si="41"/>
        <v>35</v>
      </c>
      <c r="BS54" s="136">
        <f t="shared" ca="1" si="41"/>
        <v>10</v>
      </c>
      <c r="BT54" s="137">
        <f t="shared" ca="1" si="41"/>
        <v>0</v>
      </c>
      <c r="BU54" s="136">
        <f t="shared" ca="1" si="41"/>
        <v>0</v>
      </c>
      <c r="BV54" s="137">
        <f t="shared" ca="1" si="41"/>
        <v>0</v>
      </c>
      <c r="BW54" s="136">
        <f t="shared" ca="1" si="41"/>
        <v>0</v>
      </c>
      <c r="BX54" s="137">
        <f t="shared" ca="1" si="41"/>
        <v>0</v>
      </c>
      <c r="BY54" s="136">
        <f t="shared" ca="1" si="41"/>
        <v>0</v>
      </c>
      <c r="BZ54" s="137">
        <f t="shared" ca="1" si="41"/>
        <v>0</v>
      </c>
      <c r="CA54" s="136">
        <f t="shared" ca="1" si="41"/>
        <v>0</v>
      </c>
      <c r="CB54" s="137">
        <f t="shared" ca="1" si="41"/>
        <v>0</v>
      </c>
      <c r="CC54" s="136">
        <f t="shared" ca="1" si="41"/>
        <v>0</v>
      </c>
      <c r="CD54" s="137">
        <f t="shared" ca="1" si="41"/>
        <v>0</v>
      </c>
      <c r="CE54" s="136">
        <f t="shared" ca="1" si="41"/>
        <v>0</v>
      </c>
      <c r="CF54" s="137">
        <f t="shared" ca="1" si="41"/>
        <v>0</v>
      </c>
      <c r="CG54" s="136">
        <f t="shared" ref="CG54:CM67" ca="1" si="46">BD54+INDEX(INDIRECT(CG$1),MATCH($E54,INDIRECT($BQ$2)))</f>
        <v>0</v>
      </c>
      <c r="CH54" s="137">
        <f t="shared" ca="1" si="46"/>
        <v>0</v>
      </c>
      <c r="CI54" s="136">
        <f t="shared" ca="1" si="46"/>
        <v>0</v>
      </c>
      <c r="CJ54" s="137">
        <f t="shared" ca="1" si="46"/>
        <v>0</v>
      </c>
      <c r="CK54" s="136">
        <f t="shared" ca="1" si="46"/>
        <v>0</v>
      </c>
      <c r="CL54" s="137">
        <f t="shared" ca="1" si="46"/>
        <v>0</v>
      </c>
      <c r="CM54" s="136">
        <f t="shared" ca="1" si="46"/>
        <v>0</v>
      </c>
      <c r="CN54" s="110">
        <f t="shared" ca="1" si="19"/>
        <v>10</v>
      </c>
      <c r="CO54" s="110">
        <f t="shared" ca="1" si="38"/>
        <v>252</v>
      </c>
      <c r="CP54" s="110">
        <f t="shared" ca="1" si="38"/>
        <v>100</v>
      </c>
      <c r="CQ54" s="198">
        <f t="shared" ca="1" si="38"/>
        <v>127</v>
      </c>
      <c r="CR54" s="199">
        <f t="shared" ca="1" si="38"/>
        <v>386</v>
      </c>
      <c r="CS54" s="215">
        <f t="shared" si="25"/>
        <v>0</v>
      </c>
      <c r="CT54" s="216">
        <f t="shared" si="20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21"/>
        <v>0</v>
      </c>
      <c r="CX54" s="219">
        <f t="shared" si="22"/>
        <v>0</v>
      </c>
      <c r="CY54" s="230">
        <f t="shared" ca="1" si="23"/>
        <v>0</v>
      </c>
      <c r="CZ54" s="227">
        <f>(PATRÓN!$A$5*(CS54-CT54))/(PATRÓN!$N$4-30)*AM54</f>
        <v>0</v>
      </c>
      <c r="DA54" s="211">
        <f t="shared" ca="1" si="39"/>
        <v>0</v>
      </c>
      <c r="DB54" s="211">
        <f t="shared" ca="1" si="24"/>
        <v>421.65671641791039</v>
      </c>
      <c r="DC54" s="212">
        <f t="shared" ca="1" si="40"/>
        <v>-35.656716417910388</v>
      </c>
    </row>
    <row r="55" spans="1:10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Plantilla!E55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ca="1" si="45"/>
        <v>0</v>
      </c>
      <c r="AO55" s="133">
        <f t="shared" ca="1" si="45"/>
        <v>0</v>
      </c>
      <c r="AP55" s="132">
        <f t="shared" ca="1" si="45"/>
        <v>0</v>
      </c>
      <c r="AQ55" s="133">
        <f t="shared" ca="1" si="45"/>
        <v>0</v>
      </c>
      <c r="AR55" s="132">
        <f t="shared" ca="1" si="45"/>
        <v>0</v>
      </c>
      <c r="AS55" s="133">
        <f t="shared" ca="1" si="45"/>
        <v>0</v>
      </c>
      <c r="AT55" s="132">
        <f t="shared" ca="1" si="45"/>
        <v>0</v>
      </c>
      <c r="AU55" s="133">
        <f t="shared" ca="1" si="45"/>
        <v>0</v>
      </c>
      <c r="AV55" s="132">
        <f t="shared" ca="1" si="45"/>
        <v>0</v>
      </c>
      <c r="AW55" s="133">
        <f t="shared" ca="1" si="45"/>
        <v>0</v>
      </c>
      <c r="AX55" s="132">
        <f t="shared" ca="1" si="45"/>
        <v>0</v>
      </c>
      <c r="AY55" s="133">
        <f t="shared" ca="1" si="45"/>
        <v>0</v>
      </c>
      <c r="AZ55" s="132">
        <f t="shared" ca="1" si="45"/>
        <v>0</v>
      </c>
      <c r="BA55" s="133">
        <f t="shared" ca="1" si="45"/>
        <v>0</v>
      </c>
      <c r="BB55" s="132">
        <f t="shared" ca="1" si="45"/>
        <v>0</v>
      </c>
      <c r="BC55" s="133">
        <f t="shared" ca="1" si="45"/>
        <v>0</v>
      </c>
      <c r="BD55" s="132">
        <f t="shared" ca="1" si="35"/>
        <v>0</v>
      </c>
      <c r="BE55" s="133">
        <f t="shared" ca="1" si="43"/>
        <v>0</v>
      </c>
      <c r="BF55" s="132">
        <f t="shared" ca="1" si="28"/>
        <v>0</v>
      </c>
      <c r="BG55" s="133">
        <f t="shared" ca="1" si="28"/>
        <v>0</v>
      </c>
      <c r="BH55" s="132">
        <f t="shared" ca="1" si="36"/>
        <v>0</v>
      </c>
      <c r="BI55" s="133">
        <f t="shared" ca="1" si="28"/>
        <v>0</v>
      </c>
      <c r="BJ55" s="132">
        <f t="shared" ca="1" si="37"/>
        <v>0</v>
      </c>
      <c r="BK55" s="110">
        <f t="shared" ca="1" si="15"/>
        <v>0</v>
      </c>
      <c r="BL55" s="110">
        <f t="shared" ca="1" si="16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17"/>
        <v>0</v>
      </c>
      <c r="BP55" s="195">
        <f t="shared" ca="1" si="18"/>
        <v>0</v>
      </c>
      <c r="BQ55" s="149">
        <f t="shared" ca="1" si="41"/>
        <v>3</v>
      </c>
      <c r="BR55" s="137">
        <f t="shared" ca="1" si="41"/>
        <v>5</v>
      </c>
      <c r="BS55" s="136">
        <f t="shared" ca="1" si="41"/>
        <v>8</v>
      </c>
      <c r="BT55" s="137">
        <f t="shared" ca="1" si="41"/>
        <v>0</v>
      </c>
      <c r="BU55" s="136">
        <f t="shared" ca="1" si="41"/>
        <v>0</v>
      </c>
      <c r="BV55" s="137">
        <f t="shared" ca="1" si="41"/>
        <v>0</v>
      </c>
      <c r="BW55" s="136">
        <f t="shared" ca="1" si="41"/>
        <v>0</v>
      </c>
      <c r="BX55" s="137">
        <f t="shared" ca="1" si="41"/>
        <v>0</v>
      </c>
      <c r="BY55" s="136">
        <f t="shared" ca="1" si="41"/>
        <v>1</v>
      </c>
      <c r="BZ55" s="137">
        <f t="shared" ca="1" si="41"/>
        <v>0</v>
      </c>
      <c r="CA55" s="136">
        <f t="shared" ca="1" si="41"/>
        <v>0</v>
      </c>
      <c r="CB55" s="137">
        <f t="shared" ca="1" si="41"/>
        <v>0</v>
      </c>
      <c r="CC55" s="136">
        <f t="shared" ca="1" si="41"/>
        <v>0</v>
      </c>
      <c r="CD55" s="137">
        <f t="shared" ca="1" si="41"/>
        <v>22</v>
      </c>
      <c r="CE55" s="136">
        <f t="shared" ca="1" si="41"/>
        <v>0</v>
      </c>
      <c r="CF55" s="137">
        <f t="shared" ca="1" si="41"/>
        <v>0</v>
      </c>
      <c r="CG55" s="136">
        <f t="shared" ca="1" si="46"/>
        <v>0</v>
      </c>
      <c r="CH55" s="137">
        <f t="shared" ca="1" si="46"/>
        <v>0</v>
      </c>
      <c r="CI55" s="136">
        <f t="shared" ca="1" si="46"/>
        <v>0</v>
      </c>
      <c r="CJ55" s="137">
        <f t="shared" ca="1" si="46"/>
        <v>0</v>
      </c>
      <c r="CK55" s="136">
        <f t="shared" ca="1" si="46"/>
        <v>0</v>
      </c>
      <c r="CL55" s="137">
        <f t="shared" ca="1" si="46"/>
        <v>0</v>
      </c>
      <c r="CM55" s="136">
        <f t="shared" ca="1" si="46"/>
        <v>0</v>
      </c>
      <c r="CN55" s="110">
        <f t="shared" ca="1" si="19"/>
        <v>8</v>
      </c>
      <c r="CO55" s="110">
        <f t="shared" ca="1" si="38"/>
        <v>172.56</v>
      </c>
      <c r="CP55" s="110">
        <f t="shared" ca="1" si="38"/>
        <v>80</v>
      </c>
      <c r="CQ55" s="198">
        <f t="shared" ca="1" si="38"/>
        <v>101.6</v>
      </c>
      <c r="CR55" s="199">
        <f t="shared" ca="1" si="38"/>
        <v>281.15999999999997</v>
      </c>
      <c r="CS55" s="215">
        <f t="shared" si="25"/>
        <v>0</v>
      </c>
      <c r="CT55" s="216">
        <f t="shared" si="20"/>
        <v>0</v>
      </c>
      <c r="CU55" s="217">
        <f ca="1">INDEX(INDIRECT(CU$1),MATCH($E55,INDIRECT($BQ$2))) + (CS55*30)/[1]PATRÓN!$N$4 - CT55</f>
        <v>4.0136986301369859</v>
      </c>
      <c r="CV55" s="217">
        <f>(CS55*6)/PATRÓN!$N$4</f>
        <v>0</v>
      </c>
      <c r="CW55" s="216">
        <f t="shared" ca="1" si="21"/>
        <v>0</v>
      </c>
      <c r="CX55" s="219">
        <f t="shared" si="22"/>
        <v>0</v>
      </c>
      <c r="CY55" s="230">
        <f t="shared" ca="1" si="23"/>
        <v>0</v>
      </c>
      <c r="CZ55" s="227">
        <f>(PATRÓN!$A$5*(CS55-CT55))/(PATRÓN!$N$4-30)*AM55</f>
        <v>0</v>
      </c>
      <c r="DA55" s="211">
        <f t="shared" ca="1" si="39"/>
        <v>0</v>
      </c>
      <c r="DB55" s="211">
        <f t="shared" ca="1" si="24"/>
        <v>294.17910447761199</v>
      </c>
      <c r="DC55" s="212">
        <f t="shared" ca="1" si="40"/>
        <v>-13.019104477612018</v>
      </c>
    </row>
    <row r="56" spans="1:107" ht="33.75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Plantilla!E56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45"/>
        <v>0</v>
      </c>
      <c r="AO56" s="133">
        <f t="shared" ca="1" si="45"/>
        <v>0</v>
      </c>
      <c r="AP56" s="132">
        <f t="shared" ca="1" si="45"/>
        <v>0</v>
      </c>
      <c r="AQ56" s="133">
        <f t="shared" ca="1" si="45"/>
        <v>0</v>
      </c>
      <c r="AR56" s="132">
        <f t="shared" ca="1" si="45"/>
        <v>0</v>
      </c>
      <c r="AS56" s="133">
        <f t="shared" ca="1" si="45"/>
        <v>0</v>
      </c>
      <c r="AT56" s="132">
        <f t="shared" ca="1" si="45"/>
        <v>0</v>
      </c>
      <c r="AU56" s="133">
        <f t="shared" ca="1" si="45"/>
        <v>0</v>
      </c>
      <c r="AV56" s="132">
        <f t="shared" ca="1" si="45"/>
        <v>0</v>
      </c>
      <c r="AW56" s="133">
        <f t="shared" ca="1" si="45"/>
        <v>0</v>
      </c>
      <c r="AX56" s="132">
        <f t="shared" ca="1" si="45"/>
        <v>0</v>
      </c>
      <c r="AY56" s="133">
        <f t="shared" ca="1" si="45"/>
        <v>0</v>
      </c>
      <c r="AZ56" s="132">
        <f t="shared" ca="1" si="45"/>
        <v>0</v>
      </c>
      <c r="BA56" s="133">
        <f t="shared" ca="1" si="45"/>
        <v>0</v>
      </c>
      <c r="BB56" s="132">
        <f t="shared" ca="1" si="45"/>
        <v>0</v>
      </c>
      <c r="BC56" s="133">
        <f t="shared" ca="1" si="45"/>
        <v>0</v>
      </c>
      <c r="BD56" s="132">
        <f t="shared" ca="1" si="35"/>
        <v>0</v>
      </c>
      <c r="BE56" s="133">
        <f t="shared" ca="1" si="43"/>
        <v>0</v>
      </c>
      <c r="BF56" s="132">
        <f t="shared" ca="1" si="28"/>
        <v>0</v>
      </c>
      <c r="BG56" s="133">
        <f t="shared" ca="1" si="28"/>
        <v>0</v>
      </c>
      <c r="BH56" s="132">
        <f t="shared" ca="1" si="36"/>
        <v>0</v>
      </c>
      <c r="BI56" s="133">
        <f t="shared" ca="1" si="28"/>
        <v>0</v>
      </c>
      <c r="BJ56" s="132">
        <f t="shared" ca="1" si="37"/>
        <v>0</v>
      </c>
      <c r="BK56" s="110">
        <f t="shared" ca="1" si="15"/>
        <v>0</v>
      </c>
      <c r="BL56" s="110">
        <f t="shared" ca="1" si="16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17"/>
        <v>0</v>
      </c>
      <c r="BP56" s="195">
        <f t="shared" ca="1" si="18"/>
        <v>0</v>
      </c>
      <c r="BQ56" s="149">
        <f t="shared" ca="1" si="41"/>
        <v>0</v>
      </c>
      <c r="BR56" s="137">
        <f t="shared" ca="1" si="41"/>
        <v>14</v>
      </c>
      <c r="BS56" s="136">
        <f t="shared" ca="1" si="41"/>
        <v>6</v>
      </c>
      <c r="BT56" s="137">
        <f t="shared" ca="1" si="41"/>
        <v>0</v>
      </c>
      <c r="BU56" s="136">
        <f t="shared" ca="1" si="41"/>
        <v>0</v>
      </c>
      <c r="BV56" s="137">
        <f t="shared" ca="1" si="41"/>
        <v>0</v>
      </c>
      <c r="BW56" s="136">
        <f t="shared" ca="1" si="41"/>
        <v>0</v>
      </c>
      <c r="BX56" s="137">
        <f t="shared" ca="1" si="41"/>
        <v>0</v>
      </c>
      <c r="BY56" s="136">
        <f t="shared" ca="1" si="41"/>
        <v>0</v>
      </c>
      <c r="BZ56" s="137">
        <f t="shared" ca="1" si="41"/>
        <v>0</v>
      </c>
      <c r="CA56" s="136">
        <f t="shared" ca="1" si="41"/>
        <v>0</v>
      </c>
      <c r="CB56" s="137">
        <f t="shared" ca="1" si="41"/>
        <v>0</v>
      </c>
      <c r="CC56" s="136">
        <f t="shared" ca="1" si="41"/>
        <v>0</v>
      </c>
      <c r="CD56" s="137">
        <f t="shared" ref="CD56:CF60" ca="1" si="47">BA56+INDEX(INDIRECT(CD$1),MATCH($E56,INDIRECT($BQ$2)))</f>
        <v>0</v>
      </c>
      <c r="CE56" s="136">
        <f t="shared" ca="1" si="47"/>
        <v>0</v>
      </c>
      <c r="CF56" s="137">
        <f t="shared" ca="1" si="47"/>
        <v>0</v>
      </c>
      <c r="CG56" s="136">
        <f t="shared" ca="1" si="46"/>
        <v>0</v>
      </c>
      <c r="CH56" s="137">
        <f t="shared" ca="1" si="46"/>
        <v>0</v>
      </c>
      <c r="CI56" s="136">
        <f t="shared" ca="1" si="46"/>
        <v>0</v>
      </c>
      <c r="CJ56" s="137">
        <f t="shared" ca="1" si="46"/>
        <v>0</v>
      </c>
      <c r="CK56" s="136">
        <f t="shared" ca="1" si="46"/>
        <v>0</v>
      </c>
      <c r="CL56" s="137">
        <f t="shared" ca="1" si="46"/>
        <v>0</v>
      </c>
      <c r="CM56" s="136">
        <f t="shared" ca="1" si="46"/>
        <v>0</v>
      </c>
      <c r="CN56" s="110">
        <f t="shared" ca="1" si="19"/>
        <v>6</v>
      </c>
      <c r="CO56" s="110">
        <f t="shared" ca="1" si="38"/>
        <v>98</v>
      </c>
      <c r="CP56" s="110">
        <f t="shared" ca="1" si="38"/>
        <v>60</v>
      </c>
      <c r="CQ56" s="198">
        <f t="shared" ca="1" si="38"/>
        <v>76.199999999999989</v>
      </c>
      <c r="CR56" s="199">
        <f t="shared" ca="1" si="38"/>
        <v>188.2</v>
      </c>
      <c r="CS56" s="215">
        <f t="shared" si="25"/>
        <v>0</v>
      </c>
      <c r="CT56" s="216">
        <f t="shared" si="20"/>
        <v>0</v>
      </c>
      <c r="CU56" s="217">
        <f ca="1">INDEX(INDIRECT(CU$1),MATCH($E56,INDIRECT($BQ$2))) + (CS56*30)/[1]PATRÓN!$N$4 - CT56</f>
        <v>1.6164383561643834</v>
      </c>
      <c r="CV56" s="217">
        <f>(CS56*6)/PATRÓN!$N$4</f>
        <v>0</v>
      </c>
      <c r="CW56" s="216">
        <f t="shared" ca="1" si="21"/>
        <v>0</v>
      </c>
      <c r="CX56" s="219">
        <f t="shared" si="22"/>
        <v>0</v>
      </c>
      <c r="CY56" s="230">
        <f t="shared" ca="1" si="23"/>
        <v>0</v>
      </c>
      <c r="CZ56" s="227">
        <f>(PATRÓN!$A$5*(CS56-CT56))/(PATRÓN!$N$4-30)*AM56</f>
        <v>0</v>
      </c>
      <c r="DA56" s="211">
        <f t="shared" ca="1" si="39"/>
        <v>0</v>
      </c>
      <c r="DB56" s="211">
        <f t="shared" ca="1" si="24"/>
        <v>205.92537313432837</v>
      </c>
      <c r="DC56" s="212">
        <f t="shared" ca="1" si="40"/>
        <v>-17.725373134328379</v>
      </c>
    </row>
    <row r="57" spans="1:107" ht="33.75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Plantilla!E57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45"/>
        <v>0</v>
      </c>
      <c r="AO57" s="133">
        <f t="shared" ca="1" si="45"/>
        <v>0</v>
      </c>
      <c r="AP57" s="132">
        <f t="shared" ca="1" si="45"/>
        <v>0</v>
      </c>
      <c r="AQ57" s="133">
        <f t="shared" ca="1" si="45"/>
        <v>0</v>
      </c>
      <c r="AR57" s="132">
        <f t="shared" ca="1" si="45"/>
        <v>0</v>
      </c>
      <c r="AS57" s="133">
        <f t="shared" ca="1" si="45"/>
        <v>0</v>
      </c>
      <c r="AT57" s="132">
        <f t="shared" ca="1" si="45"/>
        <v>0</v>
      </c>
      <c r="AU57" s="133">
        <f t="shared" ca="1" si="45"/>
        <v>0</v>
      </c>
      <c r="AV57" s="132">
        <f t="shared" ca="1" si="45"/>
        <v>0</v>
      </c>
      <c r="AW57" s="133">
        <f t="shared" ca="1" si="45"/>
        <v>0</v>
      </c>
      <c r="AX57" s="132">
        <f t="shared" ca="1" si="45"/>
        <v>0</v>
      </c>
      <c r="AY57" s="133">
        <f t="shared" ca="1" si="45"/>
        <v>0</v>
      </c>
      <c r="AZ57" s="132">
        <f t="shared" ca="1" si="45"/>
        <v>0</v>
      </c>
      <c r="BA57" s="133">
        <f t="shared" ca="1" si="45"/>
        <v>0</v>
      </c>
      <c r="BB57" s="132">
        <f t="shared" ca="1" si="45"/>
        <v>0</v>
      </c>
      <c r="BC57" s="133">
        <f t="shared" ca="1" si="45"/>
        <v>0</v>
      </c>
      <c r="BD57" s="132">
        <f t="shared" ca="1" si="35"/>
        <v>0</v>
      </c>
      <c r="BE57" s="133">
        <f t="shared" ca="1" si="43"/>
        <v>0</v>
      </c>
      <c r="BF57" s="132">
        <f t="shared" ca="1" si="28"/>
        <v>0</v>
      </c>
      <c r="BG57" s="133">
        <f t="shared" ca="1" si="28"/>
        <v>0</v>
      </c>
      <c r="BH57" s="132">
        <f t="shared" ca="1" si="36"/>
        <v>0</v>
      </c>
      <c r="BI57" s="133">
        <f t="shared" ca="1" si="28"/>
        <v>0</v>
      </c>
      <c r="BJ57" s="132">
        <f t="shared" ca="1" si="37"/>
        <v>0</v>
      </c>
      <c r="BK57" s="110">
        <f t="shared" ca="1" si="15"/>
        <v>0</v>
      </c>
      <c r="BL57" s="110">
        <f t="shared" ca="1" si="16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17"/>
        <v>0</v>
      </c>
      <c r="BP57" s="195">
        <f t="shared" ca="1" si="18"/>
        <v>0</v>
      </c>
      <c r="BQ57" s="149">
        <f t="shared" ref="BQ57:CC60" ca="1" si="48">AN57+INDEX(INDIRECT(BQ$1),MATCH($E57,INDIRECT($BQ$2)))</f>
        <v>0</v>
      </c>
      <c r="BR57" s="137">
        <f t="shared" ca="1" si="48"/>
        <v>7</v>
      </c>
      <c r="BS57" s="136">
        <f t="shared" ca="1" si="48"/>
        <v>5</v>
      </c>
      <c r="BT57" s="137">
        <f t="shared" ca="1" si="48"/>
        <v>0</v>
      </c>
      <c r="BU57" s="136">
        <f t="shared" ca="1" si="48"/>
        <v>0</v>
      </c>
      <c r="BV57" s="137">
        <f t="shared" ca="1" si="48"/>
        <v>0</v>
      </c>
      <c r="BW57" s="136">
        <f t="shared" ca="1" si="48"/>
        <v>0</v>
      </c>
      <c r="BX57" s="137">
        <f t="shared" ca="1" si="48"/>
        <v>0</v>
      </c>
      <c r="BY57" s="136">
        <f t="shared" ca="1" si="48"/>
        <v>5</v>
      </c>
      <c r="BZ57" s="137">
        <f t="shared" ca="1" si="48"/>
        <v>0</v>
      </c>
      <c r="CA57" s="136">
        <f t="shared" ca="1" si="48"/>
        <v>0</v>
      </c>
      <c r="CB57" s="137">
        <f t="shared" ca="1" si="48"/>
        <v>0</v>
      </c>
      <c r="CC57" s="136">
        <f t="shared" ca="1" si="48"/>
        <v>0</v>
      </c>
      <c r="CD57" s="137">
        <f t="shared" ca="1" si="47"/>
        <v>0</v>
      </c>
      <c r="CE57" s="136">
        <f t="shared" ca="1" si="47"/>
        <v>0</v>
      </c>
      <c r="CF57" s="137">
        <f t="shared" ca="1" si="47"/>
        <v>0</v>
      </c>
      <c r="CG57" s="136">
        <f t="shared" ca="1" si="46"/>
        <v>0</v>
      </c>
      <c r="CH57" s="137">
        <f t="shared" ca="1" si="46"/>
        <v>0</v>
      </c>
      <c r="CI57" s="136">
        <f t="shared" ca="1" si="46"/>
        <v>0</v>
      </c>
      <c r="CJ57" s="137">
        <f t="shared" ca="1" si="46"/>
        <v>0</v>
      </c>
      <c r="CK57" s="136">
        <f t="shared" ca="1" si="46"/>
        <v>0</v>
      </c>
      <c r="CL57" s="137">
        <f t="shared" ca="1" si="46"/>
        <v>0</v>
      </c>
      <c r="CM57" s="136">
        <f t="shared" ca="1" si="46"/>
        <v>0</v>
      </c>
      <c r="CN57" s="110">
        <f t="shared" ca="1" si="19"/>
        <v>5</v>
      </c>
      <c r="CO57" s="110">
        <f t="shared" ca="1" si="38"/>
        <v>84</v>
      </c>
      <c r="CP57" s="110">
        <f t="shared" ca="1" si="38"/>
        <v>50</v>
      </c>
      <c r="CQ57" s="198">
        <f t="shared" ca="1" si="38"/>
        <v>63.5</v>
      </c>
      <c r="CR57" s="199">
        <f t="shared" ca="1" si="38"/>
        <v>147.5</v>
      </c>
      <c r="CS57" s="215">
        <f t="shared" si="25"/>
        <v>0</v>
      </c>
      <c r="CT57" s="216">
        <f t="shared" si="20"/>
        <v>0</v>
      </c>
      <c r="CU57" s="217">
        <f ca="1">INDEX(INDIRECT(CU$1),MATCH($E57,INDIRECT($BQ$2))) + (CS57*30)/[1]PATRÓN!$N$4 - CT57</f>
        <v>1.3698630136986303</v>
      </c>
      <c r="CV57" s="217">
        <f>(CS57*6)/PATRÓN!$N$4</f>
        <v>0</v>
      </c>
      <c r="CW57" s="216">
        <f t="shared" ca="1" si="21"/>
        <v>0</v>
      </c>
      <c r="CX57" s="219">
        <f t="shared" si="22"/>
        <v>0</v>
      </c>
      <c r="CY57" s="230">
        <f t="shared" ca="1" si="23"/>
        <v>0</v>
      </c>
      <c r="CZ57" s="227">
        <f>(PATRÓN!$A$5*(CS57-CT57))/(PATRÓN!$N$4-30)*AM57</f>
        <v>0</v>
      </c>
      <c r="DA57" s="211">
        <f t="shared" ca="1" si="39"/>
        <v>0</v>
      </c>
      <c r="DB57" s="211">
        <f t="shared" ca="1" si="24"/>
        <v>191.21641791044777</v>
      </c>
      <c r="DC57" s="212">
        <f t="shared" ca="1" si="40"/>
        <v>-43.716417910447774</v>
      </c>
    </row>
    <row r="58" spans="1:107" ht="33.75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Plantilla!E58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45"/>
        <v>0</v>
      </c>
      <c r="AO58" s="133">
        <f t="shared" ca="1" si="45"/>
        <v>0</v>
      </c>
      <c r="AP58" s="132">
        <f t="shared" ca="1" si="45"/>
        <v>0</v>
      </c>
      <c r="AQ58" s="133">
        <f t="shared" ca="1" si="45"/>
        <v>0</v>
      </c>
      <c r="AR58" s="132">
        <f t="shared" ca="1" si="45"/>
        <v>0</v>
      </c>
      <c r="AS58" s="133">
        <f t="shared" ca="1" si="45"/>
        <v>0</v>
      </c>
      <c r="AT58" s="132">
        <f t="shared" ca="1" si="45"/>
        <v>0</v>
      </c>
      <c r="AU58" s="133">
        <f t="shared" ca="1" si="45"/>
        <v>0</v>
      </c>
      <c r="AV58" s="132">
        <f t="shared" ca="1" si="45"/>
        <v>0</v>
      </c>
      <c r="AW58" s="133">
        <f t="shared" ca="1" si="45"/>
        <v>0</v>
      </c>
      <c r="AX58" s="132">
        <f t="shared" ca="1" si="45"/>
        <v>0</v>
      </c>
      <c r="AY58" s="133">
        <f t="shared" ca="1" si="45"/>
        <v>0</v>
      </c>
      <c r="AZ58" s="132">
        <f t="shared" ca="1" si="45"/>
        <v>0</v>
      </c>
      <c r="BA58" s="133">
        <f t="shared" ca="1" si="45"/>
        <v>0</v>
      </c>
      <c r="BB58" s="132">
        <f t="shared" ca="1" si="45"/>
        <v>0</v>
      </c>
      <c r="BC58" s="133">
        <f t="shared" ca="1" si="45"/>
        <v>0</v>
      </c>
      <c r="BD58" s="132">
        <f t="shared" ca="1" si="35"/>
        <v>0</v>
      </c>
      <c r="BE58" s="133">
        <f t="shared" ca="1" si="43"/>
        <v>0</v>
      </c>
      <c r="BF58" s="132">
        <f t="shared" ca="1" si="28"/>
        <v>0</v>
      </c>
      <c r="BG58" s="133">
        <f t="shared" ca="1" si="28"/>
        <v>0</v>
      </c>
      <c r="BH58" s="132">
        <f t="shared" ca="1" si="36"/>
        <v>0</v>
      </c>
      <c r="BI58" s="133">
        <f t="shared" ca="1" si="28"/>
        <v>0</v>
      </c>
      <c r="BJ58" s="132">
        <f t="shared" ca="1" si="37"/>
        <v>0</v>
      </c>
      <c r="BK58" s="110">
        <f t="shared" ca="1" si="15"/>
        <v>0</v>
      </c>
      <c r="BL58" s="110">
        <f t="shared" ca="1" si="16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17"/>
        <v>0</v>
      </c>
      <c r="BP58" s="195">
        <f t="shared" ca="1" si="18"/>
        <v>0</v>
      </c>
      <c r="BQ58" s="149">
        <f t="shared" ca="1" si="48"/>
        <v>0</v>
      </c>
      <c r="BR58" s="137">
        <f t="shared" ca="1" si="48"/>
        <v>7</v>
      </c>
      <c r="BS58" s="136">
        <f t="shared" ca="1" si="48"/>
        <v>3</v>
      </c>
      <c r="BT58" s="137">
        <f t="shared" ca="1" si="48"/>
        <v>0</v>
      </c>
      <c r="BU58" s="136">
        <f t="shared" ca="1" si="48"/>
        <v>0</v>
      </c>
      <c r="BV58" s="137">
        <f t="shared" ca="1" si="48"/>
        <v>0</v>
      </c>
      <c r="BW58" s="136">
        <f t="shared" ca="1" si="48"/>
        <v>0</v>
      </c>
      <c r="BX58" s="137">
        <f t="shared" ca="1" si="48"/>
        <v>0</v>
      </c>
      <c r="BY58" s="136">
        <f t="shared" ca="1" si="48"/>
        <v>3</v>
      </c>
      <c r="BZ58" s="137">
        <f t="shared" ca="1" si="48"/>
        <v>0</v>
      </c>
      <c r="CA58" s="136">
        <f t="shared" ca="1" si="48"/>
        <v>0</v>
      </c>
      <c r="CB58" s="137">
        <f t="shared" ca="1" si="48"/>
        <v>0</v>
      </c>
      <c r="CC58" s="136">
        <f t="shared" ca="1" si="48"/>
        <v>0</v>
      </c>
      <c r="CD58" s="137">
        <f t="shared" ca="1" si="47"/>
        <v>0</v>
      </c>
      <c r="CE58" s="136">
        <f t="shared" ca="1" si="47"/>
        <v>0</v>
      </c>
      <c r="CF58" s="137">
        <f t="shared" ca="1" si="47"/>
        <v>0</v>
      </c>
      <c r="CG58" s="136">
        <f t="shared" ca="1" si="46"/>
        <v>0</v>
      </c>
      <c r="CH58" s="137">
        <f t="shared" ca="1" si="46"/>
        <v>0</v>
      </c>
      <c r="CI58" s="136">
        <f t="shared" ca="1" si="46"/>
        <v>0</v>
      </c>
      <c r="CJ58" s="137">
        <f t="shared" ca="1" si="46"/>
        <v>0</v>
      </c>
      <c r="CK58" s="136">
        <f t="shared" ca="1" si="46"/>
        <v>0</v>
      </c>
      <c r="CL58" s="137">
        <f t="shared" ca="1" si="46"/>
        <v>0</v>
      </c>
      <c r="CM58" s="136">
        <f t="shared" ca="1" si="46"/>
        <v>0</v>
      </c>
      <c r="CN58" s="110">
        <f t="shared" ca="1" si="19"/>
        <v>3</v>
      </c>
      <c r="CO58" s="110">
        <f t="shared" ca="1" si="38"/>
        <v>70</v>
      </c>
      <c r="CP58" s="110">
        <f t="shared" ca="1" si="38"/>
        <v>30</v>
      </c>
      <c r="CQ58" s="198">
        <f t="shared" ca="1" si="38"/>
        <v>38.099999999999994</v>
      </c>
      <c r="CR58" s="199">
        <f t="shared" ca="1" si="38"/>
        <v>108.1</v>
      </c>
      <c r="CS58" s="215">
        <f t="shared" si="25"/>
        <v>0</v>
      </c>
      <c r="CT58" s="216">
        <f t="shared" si="20"/>
        <v>0</v>
      </c>
      <c r="CU58" s="217">
        <f ca="1">INDEX(INDIRECT(CU$1),MATCH($E58,INDIRECT($BQ$2))) + (CS58*30)/[1]PATRÓN!$N$4 - CT58</f>
        <v>2.7123287671232879</v>
      </c>
      <c r="CV58" s="217">
        <f>(CS58*6)/PATRÓN!$N$4</f>
        <v>0</v>
      </c>
      <c r="CW58" s="216">
        <f t="shared" ca="1" si="21"/>
        <v>0</v>
      </c>
      <c r="CX58" s="219">
        <f t="shared" si="22"/>
        <v>0</v>
      </c>
      <c r="CY58" s="230">
        <f t="shared" ca="1" si="23"/>
        <v>0</v>
      </c>
      <c r="CZ58" s="227">
        <f>(PATRÓN!$A$5*(CS58-CT58))/(PATRÓN!$N$4-30)*AM58</f>
        <v>0</v>
      </c>
      <c r="DA58" s="211">
        <f t="shared" ca="1" si="39"/>
        <v>0</v>
      </c>
      <c r="DB58" s="211">
        <f t="shared" ca="1" si="24"/>
        <v>161.79850746268656</v>
      </c>
      <c r="DC58" s="212">
        <f t="shared" ca="1" si="40"/>
        <v>-53.698507462686564</v>
      </c>
    </row>
    <row r="59" spans="1:107" ht="33.75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Plantilla!E59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t="shared" ca="1" si="45"/>
        <v>0</v>
      </c>
      <c r="AO59" s="133">
        <f t="shared" ca="1" si="45"/>
        <v>0</v>
      </c>
      <c r="AP59" s="132">
        <f t="shared" ca="1" si="45"/>
        <v>0</v>
      </c>
      <c r="AQ59" s="133">
        <f t="shared" ca="1" si="45"/>
        <v>0</v>
      </c>
      <c r="AR59" s="132">
        <f t="shared" ca="1" si="45"/>
        <v>0</v>
      </c>
      <c r="AS59" s="133">
        <f t="shared" ca="1" si="45"/>
        <v>0</v>
      </c>
      <c r="AT59" s="132">
        <f t="shared" ca="1" si="45"/>
        <v>0</v>
      </c>
      <c r="AU59" s="133">
        <f t="shared" ca="1" si="45"/>
        <v>0</v>
      </c>
      <c r="AV59" s="132">
        <f t="shared" ca="1" si="45"/>
        <v>0</v>
      </c>
      <c r="AW59" s="133">
        <f t="shared" ca="1" si="45"/>
        <v>0</v>
      </c>
      <c r="AX59" s="132">
        <f t="shared" ca="1" si="45"/>
        <v>0</v>
      </c>
      <c r="AY59" s="133">
        <f t="shared" ca="1" si="45"/>
        <v>0</v>
      </c>
      <c r="AZ59" s="132">
        <f t="shared" ca="1" si="45"/>
        <v>0</v>
      </c>
      <c r="BA59" s="133">
        <f t="shared" ca="1" si="45"/>
        <v>0</v>
      </c>
      <c r="BB59" s="132">
        <f t="shared" ca="1" si="45"/>
        <v>0</v>
      </c>
      <c r="BC59" s="133">
        <f t="shared" ca="1" si="45"/>
        <v>0</v>
      </c>
      <c r="BD59" s="132">
        <f t="shared" ca="1" si="35"/>
        <v>0</v>
      </c>
      <c r="BE59" s="133">
        <f t="shared" ca="1" si="43"/>
        <v>0</v>
      </c>
      <c r="BF59" s="132">
        <f t="shared" ca="1" si="28"/>
        <v>0</v>
      </c>
      <c r="BG59" s="133">
        <f t="shared" ca="1" si="28"/>
        <v>0</v>
      </c>
      <c r="BH59" s="132">
        <f t="shared" ca="1" si="36"/>
        <v>0</v>
      </c>
      <c r="BI59" s="133">
        <f t="shared" ca="1" si="28"/>
        <v>0</v>
      </c>
      <c r="BJ59" s="132">
        <f t="shared" ca="1" si="37"/>
        <v>0</v>
      </c>
      <c r="BK59" s="110">
        <f t="shared" ca="1" si="15"/>
        <v>0</v>
      </c>
      <c r="BL59" s="110">
        <f t="shared" ca="1" si="16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17"/>
        <v>0</v>
      </c>
      <c r="BP59" s="195">
        <f t="shared" ca="1" si="18"/>
        <v>0</v>
      </c>
      <c r="BQ59" s="149">
        <f t="shared" ca="1" si="48"/>
        <v>0</v>
      </c>
      <c r="BR59" s="137">
        <f t="shared" ca="1" si="48"/>
        <v>2</v>
      </c>
      <c r="BS59" s="136">
        <f t="shared" ca="1" si="48"/>
        <v>2</v>
      </c>
      <c r="BT59" s="137">
        <f t="shared" ca="1" si="48"/>
        <v>0</v>
      </c>
      <c r="BU59" s="136">
        <f t="shared" ca="1" si="48"/>
        <v>0</v>
      </c>
      <c r="BV59" s="137">
        <f t="shared" ca="1" si="48"/>
        <v>0</v>
      </c>
      <c r="BW59" s="136">
        <f t="shared" ca="1" si="48"/>
        <v>0</v>
      </c>
      <c r="BX59" s="137">
        <f t="shared" ca="1" si="48"/>
        <v>0</v>
      </c>
      <c r="BY59" s="136">
        <f t="shared" ca="1" si="48"/>
        <v>0</v>
      </c>
      <c r="BZ59" s="137">
        <f t="shared" ca="1" si="48"/>
        <v>0</v>
      </c>
      <c r="CA59" s="136">
        <f t="shared" ca="1" si="48"/>
        <v>0</v>
      </c>
      <c r="CB59" s="137">
        <f t="shared" ca="1" si="48"/>
        <v>0</v>
      </c>
      <c r="CC59" s="136">
        <f t="shared" ca="1" si="48"/>
        <v>0</v>
      </c>
      <c r="CD59" s="137">
        <f t="shared" ca="1" si="47"/>
        <v>0</v>
      </c>
      <c r="CE59" s="136">
        <f t="shared" ca="1" si="47"/>
        <v>0</v>
      </c>
      <c r="CF59" s="137">
        <f t="shared" ca="1" si="47"/>
        <v>0</v>
      </c>
      <c r="CG59" s="136">
        <f t="shared" ca="1" si="46"/>
        <v>0</v>
      </c>
      <c r="CH59" s="137">
        <f t="shared" ca="1" si="46"/>
        <v>0</v>
      </c>
      <c r="CI59" s="136">
        <f t="shared" ca="1" si="46"/>
        <v>0</v>
      </c>
      <c r="CJ59" s="137">
        <f t="shared" ca="1" si="46"/>
        <v>0</v>
      </c>
      <c r="CK59" s="136">
        <f t="shared" ca="1" si="46"/>
        <v>0</v>
      </c>
      <c r="CL59" s="137">
        <f t="shared" ca="1" si="46"/>
        <v>0</v>
      </c>
      <c r="CM59" s="136">
        <f t="shared" ca="1" si="46"/>
        <v>0</v>
      </c>
      <c r="CN59" s="110">
        <f t="shared" ca="1" si="19"/>
        <v>2</v>
      </c>
      <c r="CO59" s="110">
        <f t="shared" ca="1" si="38"/>
        <v>14</v>
      </c>
      <c r="CP59" s="110">
        <f t="shared" ca="1" si="38"/>
        <v>20</v>
      </c>
      <c r="CQ59" s="198">
        <f t="shared" ca="1" si="38"/>
        <v>25.4</v>
      </c>
      <c r="CR59" s="199">
        <f t="shared" ca="1" si="38"/>
        <v>39.4</v>
      </c>
      <c r="CS59" s="215">
        <f t="shared" si="25"/>
        <v>0</v>
      </c>
      <c r="CT59" s="216">
        <f t="shared" si="20"/>
        <v>0</v>
      </c>
      <c r="CU59" s="217">
        <f ca="1">INDEX(INDIRECT(CU$1),MATCH($E59,INDIRECT($BQ$2))) + (CS59*30)/[1]PATRÓN!$N$4 - CT59</f>
        <v>6.8493150684931559E-2</v>
      </c>
      <c r="CV59" s="217">
        <f>(CS59*6)/PATRÓN!$N$4</f>
        <v>0</v>
      </c>
      <c r="CW59" s="216">
        <f t="shared" ca="1" si="21"/>
        <v>0</v>
      </c>
      <c r="CX59" s="219">
        <f t="shared" si="22"/>
        <v>0</v>
      </c>
      <c r="CY59" s="230">
        <f t="shared" ca="1" si="23"/>
        <v>0</v>
      </c>
      <c r="CZ59" s="227">
        <f>(PATRÓN!$A$5*(CS59-CT59))/(PATRÓN!$N$4-30)*AM59</f>
        <v>0</v>
      </c>
      <c r="DA59" s="211">
        <f t="shared" ca="1" si="39"/>
        <v>0</v>
      </c>
      <c r="DB59" s="211">
        <f t="shared" ca="1" si="24"/>
        <v>58.835820895522389</v>
      </c>
      <c r="DC59" s="212">
        <f t="shared" ca="1" si="40"/>
        <v>-19.43582089552239</v>
      </c>
    </row>
    <row r="60" spans="1:107" ht="33.75" customHeight="1" thickBot="1" x14ac:dyDescent="0.35">
      <c r="A60" s="61"/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Plantilla!E60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277"/>
      <c r="AM60" s="111">
        <f>VLOOKUP($E60,Plantilla!D:F,3,FALSE)</f>
        <v>1</v>
      </c>
      <c r="AN60" s="140">
        <f t="shared" ca="1" si="45"/>
        <v>0</v>
      </c>
      <c r="AO60" s="133">
        <f t="shared" ca="1" si="45"/>
        <v>0</v>
      </c>
      <c r="AP60" s="132">
        <f t="shared" ca="1" si="45"/>
        <v>0</v>
      </c>
      <c r="AQ60" s="133">
        <f t="shared" ca="1" si="45"/>
        <v>0</v>
      </c>
      <c r="AR60" s="132">
        <f t="shared" ca="1" si="45"/>
        <v>0</v>
      </c>
      <c r="AS60" s="133">
        <f t="shared" ca="1" si="45"/>
        <v>0</v>
      </c>
      <c r="AT60" s="132">
        <f t="shared" ca="1" si="45"/>
        <v>0</v>
      </c>
      <c r="AU60" s="133">
        <f t="shared" ca="1" si="45"/>
        <v>0</v>
      </c>
      <c r="AV60" s="132">
        <f t="shared" ca="1" si="45"/>
        <v>0</v>
      </c>
      <c r="AW60" s="133">
        <f t="shared" ca="1" si="45"/>
        <v>0</v>
      </c>
      <c r="AX60" s="132">
        <f t="shared" ca="1" si="45"/>
        <v>0</v>
      </c>
      <c r="AY60" s="133">
        <f t="shared" ca="1" si="45"/>
        <v>0</v>
      </c>
      <c r="AZ60" s="132">
        <f t="shared" ca="1" si="45"/>
        <v>0</v>
      </c>
      <c r="BA60" s="133">
        <f t="shared" ca="1" si="45"/>
        <v>0</v>
      </c>
      <c r="BB60" s="132">
        <f t="shared" ca="1" si="45"/>
        <v>0</v>
      </c>
      <c r="BC60" s="133">
        <f t="shared" ca="1" si="45"/>
        <v>0</v>
      </c>
      <c r="BD60" s="132">
        <f t="shared" ca="1" si="35"/>
        <v>0</v>
      </c>
      <c r="BE60" s="133">
        <f t="shared" ca="1" si="43"/>
        <v>0</v>
      </c>
      <c r="BF60" s="132">
        <f t="shared" ca="1" si="28"/>
        <v>0</v>
      </c>
      <c r="BG60" s="133">
        <f t="shared" ca="1" si="28"/>
        <v>0</v>
      </c>
      <c r="BH60" s="132">
        <f t="shared" ca="1" si="36"/>
        <v>0</v>
      </c>
      <c r="BI60" s="133">
        <f t="shared" ca="1" si="28"/>
        <v>0</v>
      </c>
      <c r="BJ60" s="132">
        <f t="shared" ca="1" si="37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48"/>
        <v>0</v>
      </c>
      <c r="BR60" s="137">
        <f t="shared" ca="1" si="48"/>
        <v>0</v>
      </c>
      <c r="BS60" s="136">
        <f t="shared" ca="1" si="48"/>
        <v>0</v>
      </c>
      <c r="BT60" s="137">
        <f t="shared" ca="1" si="48"/>
        <v>0</v>
      </c>
      <c r="BU60" s="136">
        <f t="shared" ca="1" si="48"/>
        <v>0</v>
      </c>
      <c r="BV60" s="137">
        <f t="shared" ca="1" si="48"/>
        <v>0</v>
      </c>
      <c r="BW60" s="136">
        <f t="shared" ca="1" si="48"/>
        <v>0</v>
      </c>
      <c r="BX60" s="137">
        <f t="shared" ca="1" si="48"/>
        <v>0</v>
      </c>
      <c r="BY60" s="136">
        <f t="shared" ca="1" si="48"/>
        <v>0</v>
      </c>
      <c r="BZ60" s="137">
        <f t="shared" ca="1" si="48"/>
        <v>0</v>
      </c>
      <c r="CA60" s="136">
        <f t="shared" ca="1" si="48"/>
        <v>0</v>
      </c>
      <c r="CB60" s="137">
        <f t="shared" ca="1" si="48"/>
        <v>0</v>
      </c>
      <c r="CC60" s="136">
        <f t="shared" ca="1" si="48"/>
        <v>0</v>
      </c>
      <c r="CD60" s="137">
        <f t="shared" ca="1" si="47"/>
        <v>0</v>
      </c>
      <c r="CE60" s="136">
        <f t="shared" ca="1" si="47"/>
        <v>0</v>
      </c>
      <c r="CF60" s="137">
        <f t="shared" ca="1" si="47"/>
        <v>0</v>
      </c>
      <c r="CG60" s="136">
        <f t="shared" ref="CG60:CM60" ca="1" si="49">BD60+INDEX(INDIRECT(CG$1),MATCH($E60,INDIRECT($BQ$2)))</f>
        <v>0</v>
      </c>
      <c r="CH60" s="137">
        <f t="shared" ca="1" si="49"/>
        <v>0</v>
      </c>
      <c r="CI60" s="136">
        <f t="shared" ca="1" si="49"/>
        <v>0</v>
      </c>
      <c r="CJ60" s="137">
        <f t="shared" ca="1" si="49"/>
        <v>0</v>
      </c>
      <c r="CK60" s="136">
        <f t="shared" ca="1" si="49"/>
        <v>0</v>
      </c>
      <c r="CL60" s="137">
        <f t="shared" ca="1" si="49"/>
        <v>0</v>
      </c>
      <c r="CM60" s="136">
        <f t="shared" ca="1" si="49"/>
        <v>0</v>
      </c>
      <c r="CN60" s="110">
        <f t="shared" ca="1" si="19"/>
        <v>0</v>
      </c>
      <c r="CO60" s="110">
        <f ca="1">BM60+INDEX(INDIRECT(CO$1),MATCH($E60,INDIRECT($BQ$2)))</f>
        <v>0</v>
      </c>
      <c r="CP60" s="110">
        <f ca="1">BN60+INDEX(INDIRECT(CP$1),MATCH($E60,INDIRECT($BQ$2)))</f>
        <v>0</v>
      </c>
      <c r="CQ60" s="198">
        <f ca="1">BO60+INDEX(INDIRECT(CQ$1),MATCH($E60,INDIRECT($BQ$2)))</f>
        <v>0</v>
      </c>
      <c r="CR60" s="199">
        <f ca="1">BP60+INDEX(INDIRECT(CR$1),MATCH($E60,INDIRECT($BQ$2)))</f>
        <v>0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21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451.07462686567169</v>
      </c>
      <c r="DC60" s="212">
        <f ca="1">CR60-DB60</f>
        <v>-451.07462686567169</v>
      </c>
    </row>
    <row r="61" spans="1:107" ht="33.75" customHeight="1" thickBot="1" x14ac:dyDescent="0.35">
      <c r="A61" s="61"/>
      <c r="B61" s="185">
        <f>INDEX(Plantilla!$B$7:$B$60,MATCH(E61,Plantilla!$D$7:$D$60))</f>
        <v>54</v>
      </c>
      <c r="C61" s="62">
        <f>Plantilla!F61</f>
        <v>0</v>
      </c>
      <c r="D61" s="68">
        <f>Plantilla!C61</f>
        <v>0</v>
      </c>
      <c r="E61" s="67">
        <v>55</v>
      </c>
      <c r="F61" s="270">
        <f>Plantilla!E61</f>
        <v>0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277"/>
      <c r="AM61" s="111"/>
      <c r="AN61" s="140"/>
      <c r="AO61" s="133"/>
      <c r="AP61" s="132"/>
      <c r="AQ61" s="133"/>
      <c r="AR61" s="132"/>
      <c r="AS61" s="133"/>
      <c r="AT61" s="132"/>
      <c r="AU61" s="133"/>
      <c r="AV61" s="132"/>
      <c r="AW61" s="133"/>
      <c r="AX61" s="132"/>
      <c r="AY61" s="133"/>
      <c r="AZ61" s="132"/>
      <c r="BA61" s="133"/>
      <c r="BB61" s="132"/>
      <c r="BC61" s="133"/>
      <c r="BD61" s="132"/>
      <c r="BE61" s="133"/>
      <c r="BF61" s="132"/>
      <c r="BG61" s="133"/>
      <c r="BH61" s="132"/>
      <c r="BI61" s="133"/>
      <c r="BJ61" s="132"/>
      <c r="BK61" s="110"/>
      <c r="BL61" s="110"/>
      <c r="BM61" s="70"/>
      <c r="BN61" s="70"/>
      <c r="BO61" s="194"/>
      <c r="BP61" s="278"/>
      <c r="BQ61" s="149"/>
      <c r="BR61" s="137"/>
      <c r="BS61" s="136"/>
      <c r="BT61" s="137"/>
      <c r="BU61" s="136"/>
      <c r="BV61" s="137"/>
      <c r="BW61" s="136"/>
      <c r="BX61" s="137"/>
      <c r="BY61" s="136"/>
      <c r="BZ61" s="137"/>
      <c r="CA61" s="136"/>
      <c r="CB61" s="137"/>
      <c r="CC61" s="136"/>
      <c r="CD61" s="137"/>
      <c r="CE61" s="136"/>
      <c r="CF61" s="137"/>
      <c r="CG61" s="136"/>
      <c r="CH61" s="137"/>
      <c r="CI61" s="136"/>
      <c r="CJ61" s="137"/>
      <c r="CK61" s="136"/>
      <c r="CL61" s="137"/>
      <c r="CM61" s="136"/>
      <c r="CN61" s="110"/>
      <c r="CO61" s="110"/>
      <c r="CP61" s="110"/>
      <c r="CQ61" s="198"/>
      <c r="CR61" s="309"/>
      <c r="CS61" s="283"/>
      <c r="CT61" s="284"/>
      <c r="CU61" s="217"/>
      <c r="CV61" s="285"/>
      <c r="CW61" s="284"/>
      <c r="CX61" s="219"/>
      <c r="CY61" s="230"/>
      <c r="CZ61" s="227"/>
      <c r="DA61" s="211"/>
      <c r="DB61" s="211"/>
      <c r="DC61" s="212"/>
    </row>
    <row r="62" spans="1:107" ht="33.75" hidden="1" customHeight="1" thickBot="1" x14ac:dyDescent="0.35">
      <c r="A62" s="61"/>
      <c r="B62" s="185">
        <f>INDEX(Plantilla!$B$7:$B$60,MATCH(E62,Plantilla!$D$7:$D$60))</f>
        <v>54</v>
      </c>
      <c r="C62" s="62">
        <f>Plantilla!F62</f>
        <v>0</v>
      </c>
      <c r="D62" s="68">
        <f>Plantilla!C62</f>
        <v>0</v>
      </c>
      <c r="E62" s="67">
        <v>56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277"/>
      <c r="AM62" s="111"/>
      <c r="AN62" s="140"/>
      <c r="AO62" s="133"/>
      <c r="AP62" s="132"/>
      <c r="AQ62" s="133"/>
      <c r="AR62" s="132"/>
      <c r="AS62" s="133"/>
      <c r="AT62" s="132"/>
      <c r="AU62" s="133"/>
      <c r="AV62" s="132"/>
      <c r="AW62" s="133"/>
      <c r="AX62" s="132"/>
      <c r="AY62" s="133"/>
      <c r="AZ62" s="132"/>
      <c r="BA62" s="133"/>
      <c r="BB62" s="132"/>
      <c r="BC62" s="133"/>
      <c r="BD62" s="132"/>
      <c r="BE62" s="133"/>
      <c r="BF62" s="132"/>
      <c r="BG62" s="133"/>
      <c r="BH62" s="132"/>
      <c r="BI62" s="133"/>
      <c r="BJ62" s="132"/>
      <c r="BK62" s="110"/>
      <c r="BL62" s="110"/>
      <c r="BM62" s="70"/>
      <c r="BN62" s="70"/>
      <c r="BO62" s="194"/>
      <c r="BP62" s="278"/>
      <c r="BQ62" s="149"/>
      <c r="BR62" s="137"/>
      <c r="BS62" s="136"/>
      <c r="BT62" s="137"/>
      <c r="BU62" s="136"/>
      <c r="BV62" s="137"/>
      <c r="BW62" s="136"/>
      <c r="BX62" s="137"/>
      <c r="BY62" s="136"/>
      <c r="BZ62" s="137"/>
      <c r="CA62" s="136"/>
      <c r="CB62" s="137"/>
      <c r="CC62" s="136"/>
      <c r="CD62" s="137"/>
      <c r="CE62" s="136"/>
      <c r="CF62" s="137"/>
      <c r="CG62" s="136"/>
      <c r="CH62" s="137"/>
      <c r="CI62" s="136"/>
      <c r="CJ62" s="137"/>
      <c r="CK62" s="136"/>
      <c r="CL62" s="137"/>
      <c r="CM62" s="136"/>
      <c r="CN62" s="110"/>
      <c r="CO62" s="110"/>
      <c r="CP62" s="110"/>
      <c r="CQ62" s="198"/>
      <c r="CR62" s="309"/>
      <c r="CS62" s="283"/>
      <c r="CT62" s="284"/>
      <c r="CU62" s="217"/>
      <c r="CV62" s="285"/>
      <c r="CW62" s="284"/>
      <c r="CX62" s="219"/>
      <c r="CY62" s="230"/>
      <c r="CZ62" s="227"/>
      <c r="DA62" s="211"/>
      <c r="DB62" s="211"/>
      <c r="DC62" s="212"/>
    </row>
    <row r="63" spans="1:107" ht="33.75" hidden="1" customHeight="1" thickBot="1" x14ac:dyDescent="0.35">
      <c r="A63" s="61"/>
      <c r="B63" s="185">
        <f>INDEX(Plantilla!$B$7:$B$60,MATCH(E63,Plantilla!$D$7:$D$60))</f>
        <v>54</v>
      </c>
      <c r="C63" s="62">
        <f>Plantilla!F63</f>
        <v>0</v>
      </c>
      <c r="D63" s="68">
        <f>Plantilla!C63</f>
        <v>0</v>
      </c>
      <c r="E63" s="67">
        <v>57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149"/>
      <c r="BR63" s="137"/>
      <c r="BS63" s="136"/>
      <c r="BT63" s="137"/>
      <c r="BU63" s="136"/>
      <c r="BV63" s="137"/>
      <c r="BW63" s="136"/>
      <c r="BX63" s="137"/>
      <c r="BY63" s="136"/>
      <c r="BZ63" s="137"/>
      <c r="CA63" s="136"/>
      <c r="CB63" s="137"/>
      <c r="CC63" s="136"/>
      <c r="CD63" s="137"/>
      <c r="CE63" s="136"/>
      <c r="CF63" s="137"/>
      <c r="CG63" s="136"/>
      <c r="CH63" s="137"/>
      <c r="CI63" s="136"/>
      <c r="CJ63" s="137"/>
      <c r="CK63" s="136"/>
      <c r="CL63" s="137"/>
      <c r="CM63" s="136"/>
      <c r="CN63" s="110"/>
      <c r="CO63" s="110"/>
      <c r="CP63" s="110"/>
      <c r="CQ63" s="198"/>
      <c r="CR63" s="309"/>
      <c r="CS63" s="283"/>
      <c r="CT63" s="284"/>
      <c r="CU63" s="217"/>
      <c r="CV63" s="285"/>
      <c r="CW63" s="284"/>
      <c r="CX63" s="219"/>
      <c r="CY63" s="230"/>
      <c r="CZ63" s="227"/>
      <c r="DA63" s="211"/>
      <c r="DB63" s="211"/>
      <c r="DC63" s="212"/>
    </row>
    <row r="64" spans="1:107" ht="33.75" hidden="1" customHeight="1" thickBot="1" x14ac:dyDescent="0.35">
      <c r="A64" s="61"/>
      <c r="B64" s="185">
        <f>INDEX(Plantilla!$B$7:$B$60,MATCH(E64,Plantilla!$D$7:$D$60))</f>
        <v>54</v>
      </c>
      <c r="C64" s="62">
        <f>Plantilla!F64</f>
        <v>0</v>
      </c>
      <c r="D64" s="68">
        <f>Plantilla!C64</f>
        <v>0</v>
      </c>
      <c r="E64" s="67">
        <v>58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/>
      <c r="B65" s="185">
        <f>INDEX(Plantilla!$B$7:$B$60,MATCH(E65,Plantilla!$D$7:$D$60))</f>
        <v>54</v>
      </c>
      <c r="C65" s="62">
        <f>Plantilla!F65</f>
        <v>0</v>
      </c>
      <c r="D65" s="68">
        <f>Plantilla!C65</f>
        <v>0</v>
      </c>
      <c r="E65" s="67">
        <v>59</v>
      </c>
      <c r="F65" s="30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149"/>
      <c r="BR65" s="137"/>
      <c r="BS65" s="136"/>
      <c r="BT65" s="137"/>
      <c r="BU65" s="136"/>
      <c r="BV65" s="137"/>
      <c r="BW65" s="136"/>
      <c r="BX65" s="137"/>
      <c r="BY65" s="136"/>
      <c r="BZ65" s="137"/>
      <c r="CA65" s="136"/>
      <c r="CB65" s="137"/>
      <c r="CC65" s="136"/>
      <c r="CD65" s="137"/>
      <c r="CE65" s="136"/>
      <c r="CF65" s="137"/>
      <c r="CG65" s="136"/>
      <c r="CH65" s="137"/>
      <c r="CI65" s="136"/>
      <c r="CJ65" s="137"/>
      <c r="CK65" s="136"/>
      <c r="CL65" s="137"/>
      <c r="CM65" s="136"/>
      <c r="CN65" s="110"/>
      <c r="CO65" s="110"/>
      <c r="CP65" s="110"/>
      <c r="CQ65" s="198"/>
      <c r="CR65" s="309"/>
      <c r="CS65" s="283"/>
      <c r="CT65" s="284"/>
      <c r="CU65" s="217"/>
      <c r="CV65" s="285"/>
      <c r="CW65" s="284"/>
      <c r="CX65" s="219"/>
      <c r="CY65" s="230"/>
      <c r="CZ65" s="227"/>
      <c r="DA65" s="211"/>
      <c r="DB65" s="211"/>
      <c r="DC65" s="212"/>
    </row>
    <row r="66" spans="1:137" ht="33.75" hidden="1" customHeight="1" thickBot="1" x14ac:dyDescent="0.35">
      <c r="A66" s="61"/>
      <c r="B66" s="185">
        <f>INDEX(Plantilla!$B$7:$B$60,MATCH(E66,Plantilla!$D$7:$D$60))</f>
        <v>54</v>
      </c>
      <c r="C66" s="62">
        <f>Plantilla!F66</f>
        <v>0</v>
      </c>
      <c r="D66" s="68">
        <f>Plantilla!C66</f>
        <v>0</v>
      </c>
      <c r="E66" s="67">
        <v>60</v>
      </c>
      <c r="F66" s="30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149"/>
      <c r="BR66" s="137"/>
      <c r="BS66" s="136"/>
      <c r="BT66" s="137"/>
      <c r="BU66" s="136"/>
      <c r="BV66" s="137"/>
      <c r="BW66" s="136"/>
      <c r="BX66" s="137"/>
      <c r="BY66" s="136"/>
      <c r="BZ66" s="137"/>
      <c r="CA66" s="136"/>
      <c r="CB66" s="137"/>
      <c r="CC66" s="136"/>
      <c r="CD66" s="137"/>
      <c r="CE66" s="136"/>
      <c r="CF66" s="137"/>
      <c r="CG66" s="136"/>
      <c r="CH66" s="137"/>
      <c r="CI66" s="136"/>
      <c r="CJ66" s="137"/>
      <c r="CK66" s="136"/>
      <c r="CL66" s="137"/>
      <c r="CM66" s="136"/>
      <c r="CN66" s="110"/>
      <c r="CO66" s="110"/>
      <c r="CP66" s="110"/>
      <c r="CQ66" s="198"/>
      <c r="CR66" s="309"/>
      <c r="CS66" s="283"/>
      <c r="CT66" s="284"/>
      <c r="CU66" s="217"/>
      <c r="CV66" s="285"/>
      <c r="CW66" s="284"/>
      <c r="CX66" s="219"/>
      <c r="CY66" s="230"/>
      <c r="CZ66" s="227"/>
      <c r="DA66" s="211"/>
      <c r="DB66" s="211"/>
      <c r="DC66" s="212"/>
    </row>
    <row r="67" spans="1:137" ht="33.75" hidden="1" customHeight="1" thickBot="1" x14ac:dyDescent="0.35">
      <c r="A67" s="61">
        <f>Plantilla!A60</f>
        <v>0</v>
      </c>
      <c r="B67" s="185">
        <f>INDEX(Plantilla!$B$7:$B$60,MATCH(E67,Plantilla!$D$7:$D$60))</f>
        <v>54</v>
      </c>
      <c r="C67" s="62">
        <f>Plantilla!F67</f>
        <v>0</v>
      </c>
      <c r="D67" s="68">
        <f>Plantilla!C67</f>
        <v>0</v>
      </c>
      <c r="E67" s="67">
        <v>61</v>
      </c>
      <c r="F67" s="30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31"/>
      <c r="AM67" s="111" t="e">
        <f>VLOOKUP($E67,Plantilla!D:F,3,FALSE)</f>
        <v>#N/A</v>
      </c>
      <c r="AN67" s="140">
        <f t="shared" ca="1" si="45"/>
        <v>0</v>
      </c>
      <c r="AO67" s="133">
        <f t="shared" ca="1" si="45"/>
        <v>0</v>
      </c>
      <c r="AP67" s="132">
        <f t="shared" ca="1" si="45"/>
        <v>0</v>
      </c>
      <c r="AQ67" s="133">
        <f t="shared" ca="1" si="45"/>
        <v>0</v>
      </c>
      <c r="AR67" s="132">
        <f t="shared" ca="1" si="45"/>
        <v>0</v>
      </c>
      <c r="AS67" s="133">
        <f t="shared" ca="1" si="45"/>
        <v>0</v>
      </c>
      <c r="AT67" s="132">
        <f t="shared" ca="1" si="45"/>
        <v>0</v>
      </c>
      <c r="AU67" s="133">
        <f t="shared" ca="1" si="45"/>
        <v>0</v>
      </c>
      <c r="AV67" s="132">
        <f t="shared" ca="1" si="45"/>
        <v>0</v>
      </c>
      <c r="AW67" s="133">
        <f t="shared" ca="1" si="45"/>
        <v>0</v>
      </c>
      <c r="AX67" s="132">
        <f t="shared" ca="1" si="45"/>
        <v>0</v>
      </c>
      <c r="AY67" s="133">
        <f t="shared" ca="1" si="45"/>
        <v>0</v>
      </c>
      <c r="AZ67" s="132">
        <f t="shared" ca="1" si="45"/>
        <v>0</v>
      </c>
      <c r="BA67" s="133">
        <f t="shared" ca="1" si="45"/>
        <v>0</v>
      </c>
      <c r="BB67" s="132">
        <f t="shared" ca="1" si="45"/>
        <v>0</v>
      </c>
      <c r="BC67" s="133">
        <f t="shared" ca="1" si="45"/>
        <v>0</v>
      </c>
      <c r="BD67" s="132">
        <f t="shared" ca="1" si="35"/>
        <v>0</v>
      </c>
      <c r="BE67" s="133">
        <f t="shared" ca="1" si="43"/>
        <v>0</v>
      </c>
      <c r="BF67" s="132">
        <f t="shared" ca="1" si="28"/>
        <v>0</v>
      </c>
      <c r="BG67" s="133">
        <f t="shared" ca="1" si="28"/>
        <v>0</v>
      </c>
      <c r="BH67" s="132">
        <f t="shared" ca="1" si="36"/>
        <v>0</v>
      </c>
      <c r="BI67" s="133">
        <f t="shared" ca="1" si="28"/>
        <v>0</v>
      </c>
      <c r="BJ67" s="132">
        <f t="shared" ca="1" si="37"/>
        <v>0</v>
      </c>
      <c r="BK67" s="110">
        <f t="shared" ca="1" si="15"/>
        <v>0</v>
      </c>
      <c r="BL67" s="110">
        <f t="shared" ca="1" si="16"/>
        <v>0</v>
      </c>
      <c r="BM67" s="70" t="e">
        <f ca="1">IF(INDEX('HORAS TURNO'!$4:$4,MATCH($AN$5,Tabla1[#Headers],0)) = "NO",         (INDEX('HORAS TURNO'!$2:$2,MATCH($AN$5,Tabla1[#Headers],0))*AN67),         (INDEX('HORAS TURNO'!$2:$2,MATCH($AN$5,Tabla1[#Headers],0))*AN67) * AM67) +IF(INDEX('HORAS TURNO'!$4:$4,MATCH($AO$5,Tabla1[#Headers],0)) = "NO",         (INDEX('HORAS TURNO'!$2:$2,MATCH($AO$5,Tabla1[#Headers],0))*AO67),         (INDEX('HORAS TURNO'!$2:$2,MATCH($AO$5,Tabla1[#Headers],0))*AO67)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TURNO'!$2:$2,MATCH($AP$5,Tabla1[#Headers],0))*AP67),         (INDEX('HORAS TURNO'!$2:$2,MATCH($AP$5,Tabla1[#Headers],0))*AP67) * AM67) +IF(INDEX('HORAS TURNO'!$4:$4,MATCH($AQ$5,Tabla1[#Headers],0)) = "NO",         (INDEX('HORAS TURNO'!$2:$2,MATCH($AQ$5,Tabla1[#Headers],0))*AQ67),         (INDEX('HORAS TURNO'!$2:$2,MATCH($AQ$5,Tabla1[#Headers],0))*AQ67) * AM67) +IF(INDEX('HORAS TURNO'!$4:$4,MATCH($AR$5,Tabla1[#Headers],0)) = "NO",         (INDEX('HORAS TURNO'!$2:$2,MATCH($AR$5,Tabla1[#Headers],0))*AR67),         (INDEX('HORAS TURNO'!$2:$2,MATCH($AR$5,Tabla1[#Headers],0))*AR67) * AM67) +IF(INDEX('HORAS TURNO'!$4:$4,MATCH($AS$5,Tabla1[#Headers],0)) = "NO",         (INDEX('HORAS TURNO'!$2:$2,MATCH($AS$5,Tabla1[#Headers],0))*AS67),         (INDEX('HORAS TURNO'!$2:$2,MATCH($AS$5,Tabla1[#Headers],0))*AS67) * AM67) +IF(INDEX('HORAS TURNO'!$4:$4,MATCH($AT$5,Tabla1[#Headers],0)) = "NO",         (INDEX('HORAS TURNO'!$2:$2,MATCH($AT$5,Tabla1[#Headers],0))*AT67),         (INDEX('HORAS TURNO'!$2:$2,MATCH($AT$5,Tabla1[#Headers],0))*AT67) * AM67) +IF(INDEX('HORAS TURNO'!$4:$4,MATCH($AU$5,Tabla1[#Headers],0)) = "NO",         (INDEX('HORAS TURNO'!$2:$2,MATCH($AU$5,Tabla1[#Headers],0))*AU67),         (INDEX('HORAS TURNO'!$2:$2,MATCH($AU$5,Tabla1[#Headers],0))*AU67) * AM67) +IF(INDEX('HORAS TURNO'!$4:$4,MATCH($AV$5,Tabla1[#Headers],0)) = "NO",         (INDEX('HORAS TURNO'!$2:$2,MATCH($AV$5,Tabla1[#Headers],0))*AV67),         (INDEX('HORAS TURNO'!$2:$2,MATCH($AV$5,Tabla1[#Headers],0))*AV67) * AM67) +IF(INDEX('HORAS TURNO'!$4:$4,MATCH($AW$5,Tabla1[#Headers],0)) = "NO",         (INDEX('HORAS TURNO'!$2:$2,MATCH($AW$5,Tabla1[#Headers],0))*AW67),         (INDEX('HORAS TURNO'!$2:$2,MATCH($AW$5,Tabla1[#Headers],0))*AW67) * AM67) +IF(INDEX('HORAS TURNO'!$4:$4,MATCH($AX$5,Tabla1[#Headers],0)) = "NO",         (INDEX('HORAS TURNO'!$2:$2,MATCH($AX$5,Tabla1[#Headers],0))*AX67),         (INDEX('HORAS TURNO'!$2:$2,MATCH($AX$5,Tabla1[#Headers],0))*AX67) * AM67) +IF(INDEX('HORAS TURNO'!$4:$4,MATCH($AY$5,Tabla1[#Headers],0)) = "NO",         (INDEX('HORAS TURNO'!$2:$2,MATCH($AY$5,Tabla1[#Headers],0))*AY67),         (INDEX('HORAS TURNO'!$2:$2,MATCH($AY$5,Tabla1[#Headers],0))*AY67) * AM67) +IF(INDEX('HORAS TURNO'!$4:$4,MATCH($AZ$5,Tabla1[#Headers],0)) = "NO",         (INDEX('HORAS TURNO'!$2:$2,MATCH($AZ$5,Tabla1[#Headers],0))*AZ67),         (INDEX('HORAS TURNO'!$2:$2,MATCH($AZ$5,Tabla1[#Headers],0))*AZ67) * AM67) +IF(INDEX('HORAS TURNO'!$4:$4,MATCH($BA$5,Tabla1[#Headers],0)) = "NO",         (INDEX('HORAS TURNO'!$2:$2,MATCH($BA$5,Tabla1[#Headers],0))*BA67),         (INDEX('HORAS TURNO'!$2:$2,MATCH($BA$5,Tabla1[#Headers],0))*BA67) * AM67) +IF(INDEX('HORAS TURNO'!$4:$4,MATCH($BB$5,Tabla1[#Headers],0)) = "NO",         (INDEX('HORAS TURNO'!$2:$2,MATCH($BB$5,Tabla1[#Headers],0))*BB67),         (INDEX('HORAS TURNO'!$2:$2,MATCH($BB$5,Tabla1[#Headers],0))*BB67) * AM67) +IF(INDEX('HORAS TURNO'!$4:$4,MATCH($BC$5,Tabla1[#Headers],0)) = "NO",         (INDEX('HORAS TURNO'!$2:$2,MATCH($BC$5,Tabla1[#Headers],0))*BC67),         (INDEX('HORAS TURNO'!$2:$2,MATCH($BC$5,Tabla1[#Headers],0))*BC67) * AM67) +IF(INDEX('HORAS TURNO'!$4:$4,MATCH($BD$5,Tabla1[#Headers],0)) = "NO",         (INDEX('HORAS TURNO'!$2:$2,MATCH($BD$5,Tabla1[#Headers],0))*BD67),         (INDEX('HORAS TURNO'!$2:$2,MATCH($BD$5,Tabla1[#Headers],0))*BD67) * AM67) +IF(INDEX('HORAS TURNO'!$4:$4,MATCH($BE$5,Tabla1[#Headers],0)) = "NO",         (INDEX('HORAS TURNO'!$2:$2,MATCH($BE$5,Tabla1[#Headers],0))*BE67),         (INDEX('HORAS TURNO'!$2:$2,MATCH($BE$5,Tabla1[#Headers],0))*BE67) * AM67) +IF(INDEX('HORAS TURNO'!$4:$4,MATCH($BF$5,Tabla1[#Headers],0)) = "NO",         (INDEX('HORAS TURNO'!$2:$2,MATCH($BF$5,Tabla1[#Headers],0))*BF67),         (INDEX('HORAS TURNO'!$2:$2,MATCH($BF$5,Tabla1[#Headers],0))*BF67) * AM67) +IF(INDEX('HORAS TURNO'!$4:$4,MATCH($BG$5,Tabla1[#Headers],0)) = "NO",         (INDEX('HORAS TURNO'!$2:$2,MATCH($BG$5,Tabla1[#Headers],0))*BG67),         (INDEX('HORAS TURNO'!$2:$2,MATCH($BG$5,Tabla1[#Headers],0))*BG67) * AM67) +IF(INDEX('HORAS TURNO'!$4:$4,MATCH($BH$5,Tabla1[#Headers],0)) = "NO",         (INDEX('HORAS TURNO'!$2:$2,MATCH($BH$5,Tabla1[#Headers],0))*BH67),         (INDEX('HORAS TURNO'!$2:$2,MATCH($BH$5,Tabla1[#Headers],0))*BH67) * AM67) +IF(INDEX('HORAS TURNO'!$4:$4,MATCH($BI$5,Tabla1[#Headers],0)) = "NO",         (INDEX('HORAS TURNO'!$2:$2,MATCH($BI$5,Tabla1[#Headers],0))*BI67),         (INDEX('HORAS TURNO'!$2:$2,MATCH($BI$5,Tabla1[#Headers],0))*BI67) * AM67) +IF(INDEX('HORAS TURNO'!$4:$4,MATCH($BJ$5,Tabla1[#Headers],0)) = "NO",         (INDEX('HORAS TURNO'!$2:$2,MATCH($BJ$5,Tabla1[#Headers],0))*BJ67),         (INDEX('HORAS TURNO'!$2:$2,MATCH($BJ$5,Tabla1[#Headers],0))*BJ67) * AM67)</f>
        <v>#N/A</v>
      </c>
      <c r="BN67" s="70" t="e">
        <f ca="1">IF(INDEX('HORAS TURNO'!$4:$4,MATCH($AN$5,Tabla1[#Headers],0)) = "NO",         (INDEX('HORAS TURNO'!$3:$3,MATCH($AN$5,Tabla1[#Headers],0))*AN67),         (INDEX('HORAS TURNO'!$3:$3,MATCH($AN$5,Tabla1[#Headers],0))*AN67) * AM67) +IF(INDEX('HORAS TURNO'!$4:$4,MATCH($AO$5,Tabla1[#Headers],0)) = "NO",         (INDEX('HORAS TURNO'!$3:$3,MATCH($AO$5,Tabla1[#Headers],0))*AO67),         (INDEX('HORAS TURNO'!$3:$3,MATCH($AO$5,Tabla1[#Headers],0))*AO67)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TURNO'!$3:$3,MATCH($AP$5,Tabla1[#Headers],0))*AP67),         (INDEX('HORAS TURNO'!$3:$3,MATCH($AP$5,Tabla1[#Headers],0))*AP67) * AM67) +IF(INDEX('HORAS TURNO'!$4:$4,MATCH($AQ$5,Tabla1[#Headers],0)) = "NO",         (INDEX('HORAS TURNO'!$3:$3,MATCH($AQ$5,Tabla1[#Headers],0))*AQ67),         (INDEX('HORAS TURNO'!$3:$3,MATCH($AQ$5,Tabla1[#Headers],0))*AQ67) * AM67) +IF(INDEX('HORAS TURNO'!$4:$4,MATCH($AR$5,Tabla1[#Headers],0)) = "NO",         (INDEX('HORAS TURNO'!$3:$3,MATCH($AR$5,Tabla1[#Headers],0))*AR67),         (INDEX('HORAS TURNO'!$3:$3,MATCH($AR$5,Tabla1[#Headers],0))*AR67) * AM67) +IF(INDEX('HORAS TURNO'!$4:$4,MATCH($AS$5,Tabla1[#Headers],0)) = "NO",         (INDEX('HORAS TURNO'!$3:$3,MATCH($AS$5,Tabla1[#Headers],0))*AS67),         (INDEX('HORAS TURNO'!$3:$3,MATCH($AS$5,Tabla1[#Headers],0))*AS67) * AM67) +IF(INDEX('HORAS TURNO'!$4:$4,MATCH($AT$5,Tabla1[#Headers],0)) = "NO",         (INDEX('HORAS TURNO'!$3:$3,MATCH($AT$5,Tabla1[#Headers],0))*AT67),         (INDEX('HORAS TURNO'!$3:$3,MATCH($AT$5,Tabla1[#Headers],0))*AT67) * AM67) +IF(INDEX('HORAS TURNO'!$4:$4,MATCH($AU$5,Tabla1[#Headers],0)) = "NO",         (INDEX('HORAS TURNO'!$3:$3,MATCH($AU$5,Tabla1[#Headers],0))*AU67),         (INDEX('HORAS TURNO'!$3:$3,MATCH($AU$5,Tabla1[#Headers],0))*AU67) * AM67) +IF(INDEX('HORAS TURNO'!$4:$4,MATCH($AV$5,Tabla1[#Headers],0)) = "NO",         (INDEX('HORAS TURNO'!$3:$3,MATCH($AV$5,Tabla1[#Headers],0))*AV67),         (INDEX('HORAS TURNO'!$3:$3,MATCH($AV$5,Tabla1[#Headers],0))*AV67) * AM67) +IF(INDEX('HORAS TURNO'!$4:$4,MATCH($AW$5,Tabla1[#Headers],0)) = "NO",         (INDEX('HORAS TURNO'!$3:$3,MATCH($AW$5,Tabla1[#Headers],0))*AW67),         (INDEX('HORAS TURNO'!$3:$3,MATCH($AW$5,Tabla1[#Headers],0))*AW67) * AM67) +IF(INDEX('HORAS TURNO'!$4:$4,MATCH($AX$5,Tabla1[#Headers],0)) = "NO",         (INDEX('HORAS TURNO'!$3:$3,MATCH($AX$5,Tabla1[#Headers],0))*AX67),         (INDEX('HORAS TURNO'!$3:$3,MATCH($AX$5,Tabla1[#Headers],0))*AX67) * AM67) +IF(INDEX('HORAS TURNO'!$4:$4,MATCH($AY$5,Tabla1[#Headers],0)) = "NO",         (INDEX('HORAS TURNO'!$3:$3,MATCH($AY$5,Tabla1[#Headers],0))*AY67),         (INDEX('HORAS TURNO'!$3:$3,MATCH($AY$5,Tabla1[#Headers],0))*AY67) * AM67) +IF(INDEX('HORAS TURNO'!$4:$4,MATCH($AZ$5,Tabla1[#Headers],0)) = "NO",         (INDEX('HORAS TURNO'!$3:$3,MATCH($AZ$5,Tabla1[#Headers],0))*AZ67),         (INDEX('HORAS TURNO'!$3:$3,MATCH($AZ$5,Tabla1[#Headers],0))*AZ67) * AM67) +IF(INDEX('HORAS TURNO'!$4:$4,MATCH($BA$5,Tabla1[#Headers],0)) = "NO",         (INDEX('HORAS TURNO'!$3:$3,MATCH($BA$5,Tabla1[#Headers],0))*BA67),         (INDEX('HORAS TURNO'!$3:$3,MATCH($BA$5,Tabla1[#Headers],0))*BA67) * AM67) +IF(INDEX('HORAS TURNO'!$4:$4,MATCH($BB$5,Tabla1[#Headers],0)) = "NO",         (INDEX('HORAS TURNO'!$3:$3,MATCH($BB$5,Tabla1[#Headers],0))*BB67),         (INDEX('HORAS TURNO'!$3:$3,MATCH($BB$5,Tabla1[#Headers],0))*BB67) * AM67) +IF(INDEX('HORAS TURNO'!$4:$4,MATCH($BC$5,Tabla1[#Headers],0)) = "NO",         (INDEX('HORAS TURNO'!$3:$3,MATCH($BC$5,Tabla1[#Headers],0))*BC67),         (INDEX('HORAS TURNO'!$3:$3,MATCH($BC$5,Tabla1[#Headers],0))*BC67) * AM67) +IF(INDEX('HORAS TURNO'!$4:$4,MATCH($BD$5,Tabla1[#Headers],0)) = "NO",         (INDEX('HORAS TURNO'!$3:$3,MATCH($BD$5,Tabla1[#Headers],0))*BD67),         (INDEX('HORAS TURNO'!$3:$3,MATCH($BD$5,Tabla1[#Headers],0))*BD67) * AM67) +IF(INDEX('HORAS TURNO'!$4:$4,MATCH($BE$5,Tabla1[#Headers],0)) = "NO",         (INDEX('HORAS TURNO'!$3:$3,MATCH($BE$5,Tabla1[#Headers],0))*BE67),         (INDEX('HORAS TURNO'!$3:$3,MATCH($BE$5,Tabla1[#Headers],0))*BE67) * AM67) +IF(INDEX('HORAS TURNO'!$4:$4,MATCH($BF$5,Tabla1[#Headers],0)) = "NO",         (INDEX('HORAS TURNO'!$3:$3,MATCH($BF$5,Tabla1[#Headers],0))*BF67),         (INDEX('HORAS TURNO'!$3:$3,MATCH($BF$5,Tabla1[#Headers],0))*BF67) * AM67) +IF(INDEX('HORAS TURNO'!$4:$4,MATCH($BG$5,Tabla1[#Headers],0)) = "NO",         (INDEX('HORAS TURNO'!$3:$3,MATCH($BG$5,Tabla1[#Headers],0))*BG67),         (INDEX('HORAS TURNO'!$3:$3,MATCH($BG$5,Tabla1[#Headers],0))*BG67) * AM67) +IF(INDEX('HORAS TURNO'!$4:$4,MATCH($BH$5,Tabla1[#Headers],0)) = "NO",         (INDEX('HORAS TURNO'!$3:$3,MATCH($BH$5,Tabla1[#Headers],0))*BH67),         (INDEX('HORAS TURNO'!$3:$3,MATCH($BH$5,Tabla1[#Headers],0))*BH67) * AM67) +IF(INDEX('HORAS TURNO'!$4:$4,MATCH($BI$5,Tabla1[#Headers],0)) = "NO",         (INDEX('HORAS TURNO'!$3:$3,MATCH($BI$5,Tabla1[#Headers],0))*BI67),         (INDEX('HORAS TURNO'!$3:$3,MATCH($BI$5,Tabla1[#Headers],0))*BI67) * AM67) +IF(INDEX('HORAS TURNO'!$4:$4,MATCH($BJ$5,Tabla1[#Headers],0)) = "NO",         (INDEX('HORAS TURNO'!$3:$3,MATCH($BJ$5,Tabla1[#Headers],0))*BJ67),         (INDEX('HORAS TURNO'!$3:$3,MATCH($BJ$5,Tabla1[#Headers],0))*BJ67) * AM67)</f>
        <v>#N/A</v>
      </c>
      <c r="BO67" s="194" t="e">
        <f t="shared" ca="1" si="17"/>
        <v>#N/A</v>
      </c>
      <c r="BP67" s="196" t="e">
        <f t="shared" ca="1" si="18"/>
        <v>#N/A</v>
      </c>
      <c r="BQ67" s="149">
        <f t="shared" ref="BQ67:CF67" ca="1" si="50">AN67+INDEX(INDIRECT(BQ$1),MATCH($E67,INDIRECT($BQ$2)))</f>
        <v>0</v>
      </c>
      <c r="BR67" s="137">
        <f t="shared" ca="1" si="50"/>
        <v>0</v>
      </c>
      <c r="BS67" s="136">
        <f t="shared" ca="1" si="50"/>
        <v>0</v>
      </c>
      <c r="BT67" s="137">
        <f t="shared" ca="1" si="50"/>
        <v>0</v>
      </c>
      <c r="BU67" s="136">
        <f t="shared" ca="1" si="50"/>
        <v>0</v>
      </c>
      <c r="BV67" s="137">
        <f t="shared" ca="1" si="50"/>
        <v>0</v>
      </c>
      <c r="BW67" s="136">
        <f t="shared" ca="1" si="50"/>
        <v>0</v>
      </c>
      <c r="BX67" s="137">
        <f t="shared" ca="1" si="50"/>
        <v>0</v>
      </c>
      <c r="BY67" s="136">
        <f t="shared" ca="1" si="50"/>
        <v>0</v>
      </c>
      <c r="BZ67" s="137">
        <f t="shared" ca="1" si="50"/>
        <v>0</v>
      </c>
      <c r="CA67" s="136">
        <f t="shared" ca="1" si="50"/>
        <v>0</v>
      </c>
      <c r="CB67" s="137">
        <f t="shared" ca="1" si="50"/>
        <v>0</v>
      </c>
      <c r="CC67" s="136">
        <f t="shared" ca="1" si="50"/>
        <v>0</v>
      </c>
      <c r="CD67" s="137">
        <f t="shared" ca="1" si="50"/>
        <v>0</v>
      </c>
      <c r="CE67" s="136">
        <f t="shared" ca="1" si="50"/>
        <v>0</v>
      </c>
      <c r="CF67" s="137">
        <f t="shared" ca="1" si="50"/>
        <v>0</v>
      </c>
      <c r="CG67" s="136">
        <f t="shared" ca="1" si="46"/>
        <v>0</v>
      </c>
      <c r="CH67" s="137">
        <f t="shared" ca="1" si="46"/>
        <v>0</v>
      </c>
      <c r="CI67" s="136">
        <f t="shared" ca="1" si="46"/>
        <v>0</v>
      </c>
      <c r="CJ67" s="137">
        <f t="shared" ca="1" si="46"/>
        <v>0</v>
      </c>
      <c r="CK67" s="136">
        <f t="shared" ca="1" si="46"/>
        <v>0</v>
      </c>
      <c r="CL67" s="137">
        <f t="shared" ca="1" si="46"/>
        <v>0</v>
      </c>
      <c r="CM67" s="136">
        <f t="shared" ca="1" si="46"/>
        <v>0</v>
      </c>
      <c r="CN67" s="110">
        <f t="shared" ca="1" si="19"/>
        <v>0</v>
      </c>
      <c r="CO67" s="110" t="e">
        <f t="shared" ca="1" si="38"/>
        <v>#N/A</v>
      </c>
      <c r="CP67" s="110" t="e">
        <f t="shared" ca="1" si="38"/>
        <v>#N/A</v>
      </c>
      <c r="CQ67" s="198" t="e">
        <f t="shared" ca="1" si="38"/>
        <v>#N/A</v>
      </c>
      <c r="CR67" s="200" t="e">
        <f t="shared" ca="1" si="38"/>
        <v>#N/A</v>
      </c>
      <c r="CS67" s="222">
        <f t="shared" si="25"/>
        <v>0</v>
      </c>
      <c r="CT67" s="223">
        <f t="shared" si="20"/>
        <v>0</v>
      </c>
      <c r="CU67" s="217">
        <f ca="1">INDEX(INDIRECT(CU$1),MATCH($E67,INDIRECT($BQ$2))) + (CS67*30)/[1]PATRÓN!$N$4 - CT67</f>
        <v>7.5616438356164384</v>
      </c>
      <c r="CV67" s="218">
        <f>(CS67*6)/PATRÓN!$N$4</f>
        <v>0</v>
      </c>
      <c r="CW67" s="223">
        <f t="shared" ca="1" si="21"/>
        <v>0</v>
      </c>
      <c r="CX67" s="219">
        <f t="shared" si="22"/>
        <v>0</v>
      </c>
      <c r="CY67" s="230">
        <f t="shared" ca="1" si="23"/>
        <v>0</v>
      </c>
      <c r="CZ67" s="227" t="e">
        <f>(PATRÓN!$A$5*(CS67-CT67))/(PATRÓN!$N$4-30)*AM67</f>
        <v>#N/A</v>
      </c>
      <c r="DA67" s="211" t="e">
        <f t="shared" ca="1" si="39"/>
        <v>#N/A</v>
      </c>
      <c r="DB67" s="211" t="e">
        <f t="shared" ca="1" si="24"/>
        <v>#N/A</v>
      </c>
      <c r="DC67" s="212" t="e">
        <f t="shared" ca="1" si="40"/>
        <v>#N/A</v>
      </c>
    </row>
    <row r="68" spans="1:137" s="57" customFormat="1" ht="16" hidden="1" thickBot="1" x14ac:dyDescent="0.4">
      <c r="A68" s="60"/>
      <c r="B68" s="60"/>
      <c r="C68" s="63"/>
      <c r="D68" s="66"/>
      <c r="E68" s="147" t="str">
        <f>'Diseño Patrón'!B66</f>
        <v>D</v>
      </c>
      <c r="F68" s="123" t="str">
        <f>CONCATENATE("Presencias Turno de ",'Diseño Patrón'!A66," (",E68,")")</f>
        <v>Presencias Turno de Día (D)</v>
      </c>
      <c r="G68" s="146">
        <f ca="1">COUNTIF(G$7:G$67,$E68) +  COUNTIF(G$7:G$67,CONCATENATE("*;",TEXT(CELL("contenido",$E68),"00"))) +  COUNTIF(G$7:G$67,CONCATENATE("*;",TEXT(CELL("contenido",$E68),"00"),";*")) +  COUNTIF(G$7:G$67,CONCATENATE(TEXT(CELL("contenido",$E68),"00"),";*"))</f>
        <v>0</v>
      </c>
      <c r="H68" s="146">
        <f t="shared" ref="H68:AK75" ca="1" si="51">COUNTIF(H$7:H$67,$E68) +  COUNTIF(H$7:H$67,CONCATENATE("*;",TEXT(CELL("contenido",$E68),"00"))) +  COUNTIF(H$7:H$67,CONCATENATE("*;",TEXT(CELL("contenido",$E68),"00"),";*")) +  COUNTIF(H$7:H$67,CONCATENATE(TEXT(CELL("contenido",$E68),"00"),";*"))</f>
        <v>0</v>
      </c>
      <c r="I68" s="146">
        <f t="shared" ca="1" si="51"/>
        <v>0</v>
      </c>
      <c r="J68" s="146">
        <f t="shared" ca="1" si="51"/>
        <v>0</v>
      </c>
      <c r="K68" s="146">
        <f t="shared" ca="1" si="51"/>
        <v>0</v>
      </c>
      <c r="L68" s="146">
        <f t="shared" ca="1" si="51"/>
        <v>0</v>
      </c>
      <c r="M68" s="146">
        <f t="shared" ca="1" si="51"/>
        <v>0</v>
      </c>
      <c r="N68" s="146">
        <f t="shared" ca="1" si="51"/>
        <v>0</v>
      </c>
      <c r="O68" s="146">
        <f t="shared" ca="1" si="51"/>
        <v>0</v>
      </c>
      <c r="P68" s="146">
        <f t="shared" ca="1" si="51"/>
        <v>0</v>
      </c>
      <c r="Q68" s="146">
        <f t="shared" ca="1" si="51"/>
        <v>0</v>
      </c>
      <c r="R68" s="146">
        <f t="shared" ca="1" si="51"/>
        <v>0</v>
      </c>
      <c r="S68" s="146">
        <f t="shared" ca="1" si="51"/>
        <v>0</v>
      </c>
      <c r="T68" s="146">
        <f t="shared" ca="1" si="51"/>
        <v>0</v>
      </c>
      <c r="U68" s="146">
        <f t="shared" ca="1" si="51"/>
        <v>0</v>
      </c>
      <c r="V68" s="146">
        <f t="shared" ca="1" si="51"/>
        <v>0</v>
      </c>
      <c r="W68" s="146">
        <f t="shared" ca="1" si="51"/>
        <v>0</v>
      </c>
      <c r="X68" s="146">
        <f t="shared" ca="1" si="51"/>
        <v>0</v>
      </c>
      <c r="Y68" s="146">
        <f t="shared" ca="1" si="51"/>
        <v>0</v>
      </c>
      <c r="Z68" s="146">
        <f t="shared" ca="1" si="51"/>
        <v>0</v>
      </c>
      <c r="AA68" s="146">
        <f t="shared" ca="1" si="51"/>
        <v>0</v>
      </c>
      <c r="AB68" s="146">
        <f t="shared" ca="1" si="51"/>
        <v>0</v>
      </c>
      <c r="AC68" s="146">
        <f t="shared" ca="1" si="51"/>
        <v>0</v>
      </c>
      <c r="AD68" s="146">
        <f t="shared" ca="1" si="51"/>
        <v>0</v>
      </c>
      <c r="AE68" s="146">
        <f t="shared" ca="1" si="51"/>
        <v>0</v>
      </c>
      <c r="AF68" s="146">
        <f t="shared" ca="1" si="51"/>
        <v>0</v>
      </c>
      <c r="AG68" s="146">
        <f t="shared" ca="1" si="51"/>
        <v>0</v>
      </c>
      <c r="AH68" s="146">
        <f t="shared" ca="1" si="51"/>
        <v>0</v>
      </c>
      <c r="AI68" s="146">
        <f t="shared" ca="1" si="51"/>
        <v>0</v>
      </c>
      <c r="AJ68" s="146">
        <f t="shared" ca="1" si="51"/>
        <v>0</v>
      </c>
      <c r="AK68" s="146">
        <f t="shared" ca="1" si="51"/>
        <v>0</v>
      </c>
      <c r="AL68" s="124"/>
      <c r="AM68" s="108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6"/>
      <c r="BN68" s="76"/>
      <c r="BO68" s="73"/>
      <c r="BP68" s="76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6"/>
      <c r="CS68" s="11"/>
      <c r="CT68" s="11"/>
      <c r="CU68" s="11"/>
      <c r="CV68" s="73"/>
      <c r="CW68" s="73"/>
      <c r="CX68" s="73"/>
      <c r="CY68" s="73"/>
      <c r="CZ68" s="11"/>
      <c r="DA68" s="208"/>
      <c r="DB68" s="208"/>
      <c r="DC68" s="55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6"/>
    </row>
    <row r="69" spans="1:137" s="57" customFormat="1" ht="16" hidden="1" thickBot="1" x14ac:dyDescent="0.4">
      <c r="A69" s="60"/>
      <c r="B69" s="60"/>
      <c r="C69" s="63"/>
      <c r="D69" s="66"/>
      <c r="E69" s="147" t="str">
        <f>'Diseño Patrón'!B67</f>
        <v>Nm</v>
      </c>
      <c r="F69" s="123" t="str">
        <f>CONCATENATE("Presencias Turno de ",'Diseño Patrón'!A67," (",E69,")")</f>
        <v>Presencias Turno de Noche 12h (Nm)</v>
      </c>
      <c r="G69" s="146">
        <f t="shared" ref="G69:G75" ca="1" si="52">COUNTIF(G$7:G$67,$E69) +  COUNTIF(G$7:G$67,CONCATENATE("*;",TEXT(CELL("contenido",$E69),"00"))) +  COUNTIF(G$7:G$67,CONCATENATE("*;",TEXT(CELL("contenido",$E69),"00"),";*")) +  COUNTIF(G$7:G$67,CONCATENATE(TEXT(CELL("contenido",$E69),"00"),";*"))</f>
        <v>0</v>
      </c>
      <c r="H69" s="146">
        <f t="shared" ca="1" si="51"/>
        <v>0</v>
      </c>
      <c r="I69" s="146">
        <f t="shared" ca="1" si="51"/>
        <v>0</v>
      </c>
      <c r="J69" s="146">
        <f t="shared" ca="1" si="51"/>
        <v>0</v>
      </c>
      <c r="K69" s="146">
        <f t="shared" ca="1" si="51"/>
        <v>0</v>
      </c>
      <c r="L69" s="146">
        <f t="shared" ca="1" si="51"/>
        <v>0</v>
      </c>
      <c r="M69" s="146">
        <f t="shared" ca="1" si="51"/>
        <v>0</v>
      </c>
      <c r="N69" s="146">
        <f t="shared" ca="1" si="51"/>
        <v>0</v>
      </c>
      <c r="O69" s="146">
        <f t="shared" ca="1" si="51"/>
        <v>0</v>
      </c>
      <c r="P69" s="146">
        <f t="shared" ca="1" si="51"/>
        <v>0</v>
      </c>
      <c r="Q69" s="146">
        <f t="shared" ca="1" si="51"/>
        <v>0</v>
      </c>
      <c r="R69" s="146">
        <f t="shared" ca="1" si="51"/>
        <v>0</v>
      </c>
      <c r="S69" s="146">
        <f t="shared" ca="1" si="51"/>
        <v>0</v>
      </c>
      <c r="T69" s="146">
        <f t="shared" ca="1" si="51"/>
        <v>0</v>
      </c>
      <c r="U69" s="146">
        <f t="shared" ca="1" si="51"/>
        <v>0</v>
      </c>
      <c r="V69" s="146">
        <f t="shared" ca="1" si="51"/>
        <v>0</v>
      </c>
      <c r="W69" s="146">
        <f t="shared" ca="1" si="51"/>
        <v>0</v>
      </c>
      <c r="X69" s="146">
        <f t="shared" ca="1" si="51"/>
        <v>0</v>
      </c>
      <c r="Y69" s="146">
        <f t="shared" ca="1" si="51"/>
        <v>0</v>
      </c>
      <c r="Z69" s="146">
        <f t="shared" ca="1" si="51"/>
        <v>0</v>
      </c>
      <c r="AA69" s="146">
        <f t="shared" ca="1" si="51"/>
        <v>0</v>
      </c>
      <c r="AB69" s="146">
        <f t="shared" ca="1" si="51"/>
        <v>0</v>
      </c>
      <c r="AC69" s="146">
        <f t="shared" ca="1" si="51"/>
        <v>0</v>
      </c>
      <c r="AD69" s="146">
        <f t="shared" ca="1" si="51"/>
        <v>0</v>
      </c>
      <c r="AE69" s="146">
        <f t="shared" ca="1" si="51"/>
        <v>0</v>
      </c>
      <c r="AF69" s="146">
        <f t="shared" ca="1" si="51"/>
        <v>0</v>
      </c>
      <c r="AG69" s="146">
        <f t="shared" ca="1" si="51"/>
        <v>0</v>
      </c>
      <c r="AH69" s="146">
        <f t="shared" ca="1" si="51"/>
        <v>0</v>
      </c>
      <c r="AI69" s="146">
        <f t="shared" ca="1" si="51"/>
        <v>0</v>
      </c>
      <c r="AJ69" s="146">
        <f t="shared" ca="1" si="51"/>
        <v>0</v>
      </c>
      <c r="AK69" s="146">
        <f t="shared" ca="1" si="51"/>
        <v>0</v>
      </c>
      <c r="AL69" s="74"/>
      <c r="AM69" s="107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6"/>
      <c r="BN69" s="76"/>
      <c r="BO69" s="73"/>
      <c r="BP69" s="76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6"/>
      <c r="CS69" s="11"/>
      <c r="CT69" s="11"/>
      <c r="CU69" s="11"/>
      <c r="CV69" s="73"/>
      <c r="CW69" s="73"/>
      <c r="CX69" s="73"/>
      <c r="CY69" s="73"/>
      <c r="CZ69" s="11"/>
      <c r="DA69" s="11"/>
      <c r="DB69" s="11"/>
      <c r="DC69" s="11"/>
      <c r="DD69" s="55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6"/>
    </row>
    <row r="70" spans="1:137" s="57" customFormat="1" ht="18.75" hidden="1" customHeight="1" thickBot="1" x14ac:dyDescent="0.4">
      <c r="A70" s="60"/>
      <c r="B70" s="60"/>
      <c r="C70" s="63"/>
      <c r="D70" s="66"/>
      <c r="E70" s="147" t="str">
        <f>'Diseño Patrón'!B68</f>
        <v>Dm</v>
      </c>
      <c r="F70" s="123" t="str">
        <f>CONCATENATE("Presencias Turno de ",'Diseño Patrón'!A68," (",E70,")")</f>
        <v>Presencias Turno de Mañana 6h (Dm)</v>
      </c>
      <c r="G70" s="146">
        <f t="shared" ca="1" si="52"/>
        <v>0</v>
      </c>
      <c r="H70" s="146">
        <f t="shared" ca="1" si="51"/>
        <v>0</v>
      </c>
      <c r="I70" s="146">
        <f t="shared" ca="1" si="51"/>
        <v>0</v>
      </c>
      <c r="J70" s="146">
        <f t="shared" ca="1" si="51"/>
        <v>0</v>
      </c>
      <c r="K70" s="146">
        <f t="shared" ca="1" si="51"/>
        <v>0</v>
      </c>
      <c r="L70" s="146">
        <f t="shared" ca="1" si="51"/>
        <v>0</v>
      </c>
      <c r="M70" s="146">
        <f t="shared" ca="1" si="51"/>
        <v>0</v>
      </c>
      <c r="N70" s="146">
        <f t="shared" ca="1" si="51"/>
        <v>0</v>
      </c>
      <c r="O70" s="146">
        <f t="shared" ca="1" si="51"/>
        <v>0</v>
      </c>
      <c r="P70" s="146">
        <f t="shared" ca="1" si="51"/>
        <v>0</v>
      </c>
      <c r="Q70" s="146">
        <f t="shared" ca="1" si="51"/>
        <v>0</v>
      </c>
      <c r="R70" s="146">
        <f t="shared" ca="1" si="51"/>
        <v>0</v>
      </c>
      <c r="S70" s="146">
        <f t="shared" ca="1" si="51"/>
        <v>0</v>
      </c>
      <c r="T70" s="146">
        <f t="shared" ca="1" si="51"/>
        <v>0</v>
      </c>
      <c r="U70" s="146">
        <f t="shared" ca="1" si="51"/>
        <v>0</v>
      </c>
      <c r="V70" s="146">
        <f t="shared" ca="1" si="51"/>
        <v>0</v>
      </c>
      <c r="W70" s="146">
        <f t="shared" ca="1" si="51"/>
        <v>0</v>
      </c>
      <c r="X70" s="146">
        <f t="shared" ca="1" si="51"/>
        <v>0</v>
      </c>
      <c r="Y70" s="146">
        <f t="shared" ca="1" si="51"/>
        <v>0</v>
      </c>
      <c r="Z70" s="146">
        <f t="shared" ca="1" si="51"/>
        <v>0</v>
      </c>
      <c r="AA70" s="146">
        <f t="shared" ca="1" si="51"/>
        <v>0</v>
      </c>
      <c r="AB70" s="146">
        <f t="shared" ca="1" si="51"/>
        <v>0</v>
      </c>
      <c r="AC70" s="146">
        <f t="shared" ca="1" si="51"/>
        <v>0</v>
      </c>
      <c r="AD70" s="146">
        <f t="shared" ca="1" si="51"/>
        <v>0</v>
      </c>
      <c r="AE70" s="146">
        <f t="shared" ca="1" si="51"/>
        <v>0</v>
      </c>
      <c r="AF70" s="146">
        <f t="shared" ca="1" si="51"/>
        <v>0</v>
      </c>
      <c r="AG70" s="146">
        <f t="shared" ca="1" si="51"/>
        <v>0</v>
      </c>
      <c r="AH70" s="146">
        <f t="shared" ca="1" si="51"/>
        <v>0</v>
      </c>
      <c r="AI70" s="146">
        <f t="shared" ca="1" si="51"/>
        <v>0</v>
      </c>
      <c r="AJ70" s="146">
        <f t="shared" ca="1" si="51"/>
        <v>0</v>
      </c>
      <c r="AK70" s="146">
        <f t="shared" ca="1" si="51"/>
        <v>0</v>
      </c>
      <c r="AL70" s="74"/>
      <c r="AM70" s="107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11"/>
      <c r="CT70" s="11"/>
      <c r="CU70" s="11"/>
      <c r="CV70" s="76"/>
      <c r="CW70" s="76"/>
      <c r="CX70" s="76"/>
      <c r="CY70" s="76"/>
      <c r="CZ70" s="11"/>
      <c r="DA70" s="11"/>
      <c r="DB70" s="11"/>
      <c r="DC70" s="11"/>
      <c r="DD70" s="55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6"/>
    </row>
    <row r="71" spans="1:137" ht="18" hidden="1" customHeight="1" thickBot="1" x14ac:dyDescent="0.4">
      <c r="A71" s="60"/>
      <c r="B71" s="60"/>
      <c r="C71" s="63"/>
      <c r="D71" s="66"/>
      <c r="E71" s="147" t="str">
        <f>'Diseño Patrón'!B69</f>
        <v>Tm</v>
      </c>
      <c r="F71" s="123" t="str">
        <f>CONCATENATE("Presencias Turno de ",'Diseño Patrón'!A69," (",E71,")")</f>
        <v>Presencias Turno de Tarde 6h (Tm)</v>
      </c>
      <c r="G71" s="146">
        <f t="shared" ca="1" si="52"/>
        <v>0</v>
      </c>
      <c r="H71" s="146">
        <f t="shared" ca="1" si="51"/>
        <v>0</v>
      </c>
      <c r="I71" s="146">
        <f t="shared" ca="1" si="51"/>
        <v>0</v>
      </c>
      <c r="J71" s="146">
        <f t="shared" ca="1" si="51"/>
        <v>0</v>
      </c>
      <c r="K71" s="146">
        <f t="shared" ca="1" si="51"/>
        <v>0</v>
      </c>
      <c r="L71" s="146">
        <f t="shared" ca="1" si="51"/>
        <v>0</v>
      </c>
      <c r="M71" s="146">
        <f t="shared" ca="1" si="51"/>
        <v>0</v>
      </c>
      <c r="N71" s="146">
        <f t="shared" ca="1" si="51"/>
        <v>0</v>
      </c>
      <c r="O71" s="146">
        <f t="shared" ca="1" si="51"/>
        <v>0</v>
      </c>
      <c r="P71" s="146">
        <f t="shared" ca="1" si="51"/>
        <v>0</v>
      </c>
      <c r="Q71" s="146">
        <f t="shared" ca="1" si="51"/>
        <v>0</v>
      </c>
      <c r="R71" s="146">
        <f t="shared" ca="1" si="51"/>
        <v>0</v>
      </c>
      <c r="S71" s="146">
        <f t="shared" ca="1" si="51"/>
        <v>0</v>
      </c>
      <c r="T71" s="146">
        <f t="shared" ca="1" si="51"/>
        <v>0</v>
      </c>
      <c r="U71" s="146">
        <f t="shared" ca="1" si="51"/>
        <v>0</v>
      </c>
      <c r="V71" s="146">
        <f t="shared" ca="1" si="51"/>
        <v>0</v>
      </c>
      <c r="W71" s="146">
        <f t="shared" ca="1" si="51"/>
        <v>0</v>
      </c>
      <c r="X71" s="146">
        <f t="shared" ca="1" si="51"/>
        <v>0</v>
      </c>
      <c r="Y71" s="146">
        <f t="shared" ca="1" si="51"/>
        <v>0</v>
      </c>
      <c r="Z71" s="146">
        <f t="shared" ca="1" si="51"/>
        <v>0</v>
      </c>
      <c r="AA71" s="146">
        <f t="shared" ca="1" si="51"/>
        <v>0</v>
      </c>
      <c r="AB71" s="146">
        <f t="shared" ca="1" si="51"/>
        <v>0</v>
      </c>
      <c r="AC71" s="146">
        <f t="shared" ca="1" si="51"/>
        <v>0</v>
      </c>
      <c r="AD71" s="146">
        <f t="shared" ca="1" si="51"/>
        <v>0</v>
      </c>
      <c r="AE71" s="146">
        <f t="shared" ca="1" si="51"/>
        <v>0</v>
      </c>
      <c r="AF71" s="146">
        <f t="shared" ca="1" si="51"/>
        <v>0</v>
      </c>
      <c r="AG71" s="146">
        <f t="shared" ca="1" si="51"/>
        <v>0</v>
      </c>
      <c r="AH71" s="146">
        <f t="shared" ca="1" si="51"/>
        <v>0</v>
      </c>
      <c r="AI71" s="146">
        <f t="shared" ca="1" si="51"/>
        <v>0</v>
      </c>
      <c r="AJ71" s="146">
        <f t="shared" ca="1" si="51"/>
        <v>0</v>
      </c>
      <c r="AK71" s="146">
        <f t="shared" ca="1" si="51"/>
        <v>0</v>
      </c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7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7"/>
      <c r="CS71" s="11"/>
      <c r="CT71" s="11"/>
      <c r="CV71" s="76"/>
      <c r="CW71" s="76"/>
      <c r="CX71" s="76"/>
      <c r="CY71" s="76"/>
      <c r="CZ71" s="11"/>
      <c r="DA71" s="11"/>
      <c r="DB71" s="11"/>
      <c r="DC71" s="11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customHeight="1" thickBot="1" x14ac:dyDescent="0.4">
      <c r="A72" s="60"/>
      <c r="B72" s="60"/>
      <c r="C72" s="63"/>
      <c r="D72" s="66"/>
      <c r="E72" s="147" t="str">
        <f>'Diseño Patrón'!B70</f>
        <v>M</v>
      </c>
      <c r="F72" s="123" t="str">
        <f>CONCATENATE("Presencias Turno de ",'Diseño Patrón'!A70," (",E72,")")</f>
        <v>Presencias Turno de Mañana (M)</v>
      </c>
      <c r="G72" s="267">
        <f ca="1">COUNTIF(G7:G67,"*m*")-COUNTIF(G7:G67,"*BM*")*1</f>
        <v>11</v>
      </c>
      <c r="H72" s="267">
        <f t="shared" ref="H72:AK72" ca="1" si="53">COUNTIF(H7:H67,"*m*")-COUNTIF(H7:H67,"*BM*")*1</f>
        <v>11</v>
      </c>
      <c r="I72" s="267">
        <f t="shared" ca="1" si="53"/>
        <v>10</v>
      </c>
      <c r="J72" s="267">
        <f t="shared" ca="1" si="53"/>
        <v>9</v>
      </c>
      <c r="K72" s="267">
        <f t="shared" ca="1" si="53"/>
        <v>7</v>
      </c>
      <c r="L72" s="267">
        <f t="shared" ca="1" si="53"/>
        <v>7</v>
      </c>
      <c r="M72" s="267">
        <f t="shared" ca="1" si="53"/>
        <v>10</v>
      </c>
      <c r="N72" s="267">
        <f t="shared" ca="1" si="53"/>
        <v>11</v>
      </c>
      <c r="O72" s="267">
        <f t="shared" ref="O72:Z72" ca="1" si="54">COUNTIF(O7:O67,"*m*")-COUNTIF(O7:O67,"*BM*")*1</f>
        <v>11</v>
      </c>
      <c r="P72" s="267">
        <f t="shared" ca="1" si="54"/>
        <v>10</v>
      </c>
      <c r="Q72" s="267">
        <f t="shared" ca="1" si="54"/>
        <v>9</v>
      </c>
      <c r="R72" s="267">
        <f t="shared" ca="1" si="54"/>
        <v>7</v>
      </c>
      <c r="S72" s="267">
        <f t="shared" ca="1" si="54"/>
        <v>7</v>
      </c>
      <c r="T72" s="267">
        <f t="shared" ca="1" si="54"/>
        <v>10</v>
      </c>
      <c r="U72" s="267">
        <f t="shared" ca="1" si="54"/>
        <v>11</v>
      </c>
      <c r="V72" s="267">
        <f t="shared" ca="1" si="54"/>
        <v>11</v>
      </c>
      <c r="W72" s="267">
        <f t="shared" ca="1" si="54"/>
        <v>10</v>
      </c>
      <c r="X72" s="267">
        <f t="shared" ca="1" si="54"/>
        <v>9</v>
      </c>
      <c r="Y72" s="267">
        <f t="shared" ca="1" si="54"/>
        <v>7</v>
      </c>
      <c r="Z72" s="267">
        <f t="shared" ca="1" si="54"/>
        <v>7</v>
      </c>
      <c r="AA72" s="267">
        <f t="shared" ca="1" si="53"/>
        <v>10</v>
      </c>
      <c r="AB72" s="267">
        <f t="shared" ca="1" si="53"/>
        <v>11</v>
      </c>
      <c r="AC72" s="267">
        <f t="shared" ca="1" si="53"/>
        <v>11</v>
      </c>
      <c r="AD72" s="267">
        <f t="shared" ca="1" si="53"/>
        <v>10</v>
      </c>
      <c r="AE72" s="267">
        <f t="shared" ca="1" si="53"/>
        <v>9</v>
      </c>
      <c r="AF72" s="267">
        <f t="shared" ca="1" si="53"/>
        <v>7</v>
      </c>
      <c r="AG72" s="267">
        <f t="shared" ca="1" si="53"/>
        <v>7</v>
      </c>
      <c r="AH72" s="267">
        <f t="shared" ca="1" si="53"/>
        <v>10</v>
      </c>
      <c r="AI72" s="267">
        <f t="shared" ca="1" si="53"/>
        <v>11</v>
      </c>
      <c r="AJ72" s="267">
        <f t="shared" ca="1" si="53"/>
        <v>11</v>
      </c>
      <c r="AK72" s="267">
        <f t="shared" ca="1" si="53"/>
        <v>10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CZ72" s="11"/>
      <c r="DA72" s="11"/>
      <c r="DB72" s="11"/>
      <c r="DC72" s="11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8" customHeight="1" thickBot="1" x14ac:dyDescent="0.4">
      <c r="A73" s="60"/>
      <c r="B73" s="60"/>
      <c r="C73" s="63"/>
      <c r="D73" s="66"/>
      <c r="E73" s="147" t="str">
        <f>'Diseño Patrón'!B71</f>
        <v>T</v>
      </c>
      <c r="F73" s="123" t="str">
        <f>CONCATENATE("Presencias Turno de ",'Diseño Patrón'!A71," (",E73,")")</f>
        <v>Presencias Turno de Tarde (T)</v>
      </c>
      <c r="G73" s="267">
        <f ca="1">COUNTIF(G7:G67,"*t*")-COUNTIF(G7:G67,"*AT*")-COUNTIF(G7:G67,"*VDT*")*1-COUNTIF(G7:G67,"*PT*")*1-COUNTIF(G7:G67,"*VT*")*1</f>
        <v>10</v>
      </c>
      <c r="H73" s="267">
        <f t="shared" ref="H73:AK73" ca="1" si="55">COUNTIF(H7:H67,"*t*")-COUNTIF(H7:H67,"*AT*")-COUNTIF(H7:H67,"*VDT*")*1-COUNTIF(H7:H67,"*PT*")*1-COUNTIF(H7:H67,"*VT*")*1</f>
        <v>8</v>
      </c>
      <c r="I73" s="267">
        <f t="shared" ca="1" si="55"/>
        <v>10</v>
      </c>
      <c r="J73" s="267">
        <f t="shared" ca="1" si="55"/>
        <v>8</v>
      </c>
      <c r="K73" s="267">
        <f t="shared" ca="1" si="55"/>
        <v>6</v>
      </c>
      <c r="L73" s="267">
        <f t="shared" ca="1" si="55"/>
        <v>6</v>
      </c>
      <c r="M73" s="267">
        <f t="shared" ca="1" si="55"/>
        <v>8</v>
      </c>
      <c r="N73" s="267">
        <f t="shared" ca="1" si="55"/>
        <v>10</v>
      </c>
      <c r="O73" s="267">
        <f t="shared" ref="O73:Z73" ca="1" si="56">COUNTIF(O7:O67,"*t*")-COUNTIF(O7:O67,"*AT*")-COUNTIF(O7:O67,"*VDT*")*1-COUNTIF(O7:O67,"*PT*")*1-COUNTIF(O7:O67,"*VT*")*1</f>
        <v>8</v>
      </c>
      <c r="P73" s="267">
        <f t="shared" ca="1" si="56"/>
        <v>10</v>
      </c>
      <c r="Q73" s="267">
        <f t="shared" ca="1" si="56"/>
        <v>8</v>
      </c>
      <c r="R73" s="267">
        <f t="shared" ca="1" si="56"/>
        <v>6</v>
      </c>
      <c r="S73" s="267">
        <f t="shared" ca="1" si="56"/>
        <v>6</v>
      </c>
      <c r="T73" s="267">
        <f t="shared" ca="1" si="56"/>
        <v>8</v>
      </c>
      <c r="U73" s="267">
        <f t="shared" ca="1" si="56"/>
        <v>10</v>
      </c>
      <c r="V73" s="267">
        <f t="shared" ca="1" si="56"/>
        <v>8</v>
      </c>
      <c r="W73" s="267">
        <f t="shared" ca="1" si="56"/>
        <v>10</v>
      </c>
      <c r="X73" s="267">
        <f t="shared" ca="1" si="56"/>
        <v>8</v>
      </c>
      <c r="Y73" s="267">
        <f t="shared" ca="1" si="56"/>
        <v>6</v>
      </c>
      <c r="Z73" s="267">
        <f t="shared" ca="1" si="56"/>
        <v>6</v>
      </c>
      <c r="AA73" s="267">
        <f t="shared" ca="1" si="55"/>
        <v>8</v>
      </c>
      <c r="AB73" s="267">
        <f t="shared" ca="1" si="55"/>
        <v>10</v>
      </c>
      <c r="AC73" s="267">
        <f t="shared" ca="1" si="55"/>
        <v>8</v>
      </c>
      <c r="AD73" s="267">
        <f t="shared" ca="1" si="55"/>
        <v>10</v>
      </c>
      <c r="AE73" s="267">
        <f t="shared" ca="1" si="55"/>
        <v>8</v>
      </c>
      <c r="AF73" s="267">
        <f t="shared" ca="1" si="55"/>
        <v>6</v>
      </c>
      <c r="AG73" s="267">
        <f t="shared" ca="1" si="55"/>
        <v>6</v>
      </c>
      <c r="AH73" s="267">
        <f t="shared" ca="1" si="55"/>
        <v>8</v>
      </c>
      <c r="AI73" s="267">
        <f t="shared" ca="1" si="55"/>
        <v>10</v>
      </c>
      <c r="AJ73" s="267">
        <f t="shared" ca="1" si="55"/>
        <v>8</v>
      </c>
      <c r="AK73" s="267">
        <f t="shared" ca="1" si="55"/>
        <v>10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V73" s="76"/>
      <c r="CW73" s="76"/>
      <c r="CX73" s="76"/>
      <c r="CY73" s="76"/>
      <c r="DA73" s="11"/>
      <c r="DC73" s="11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8" customHeight="1" thickBot="1" x14ac:dyDescent="0.4">
      <c r="A74" s="60"/>
      <c r="B74" s="60"/>
      <c r="C74" s="63"/>
      <c r="D74" s="66"/>
      <c r="E74" s="147" t="str">
        <f>'Diseño Patrón'!B72</f>
        <v>N</v>
      </c>
      <c r="F74" s="123" t="str">
        <f>CONCATENATE("Presencias Turno de ",'Diseño Patrón'!A72," (",E74,")")</f>
        <v>Presencias Turno de Noche (N)</v>
      </c>
      <c r="G74" s="268">
        <f ca="1">COUNTIF(G7:G67,"*n*")</f>
        <v>5</v>
      </c>
      <c r="H74" s="268">
        <f t="shared" ref="H74:AK74" ca="1" si="57">COUNTIF(H7:H67,"*n*")</f>
        <v>5</v>
      </c>
      <c r="I74" s="268">
        <f t="shared" ca="1" si="57"/>
        <v>5</v>
      </c>
      <c r="J74" s="268">
        <f t="shared" ca="1" si="57"/>
        <v>5</v>
      </c>
      <c r="K74" s="268">
        <f t="shared" ca="1" si="57"/>
        <v>5</v>
      </c>
      <c r="L74" s="268">
        <f t="shared" ca="1" si="57"/>
        <v>5</v>
      </c>
      <c r="M74" s="268">
        <f t="shared" ca="1" si="57"/>
        <v>5</v>
      </c>
      <c r="N74" s="268">
        <f t="shared" ca="1" si="57"/>
        <v>5</v>
      </c>
      <c r="O74" s="268">
        <f t="shared" ref="O74:Z74" ca="1" si="58">COUNTIF(O7:O67,"*n*")</f>
        <v>5</v>
      </c>
      <c r="P74" s="268">
        <f t="shared" ca="1" si="58"/>
        <v>5</v>
      </c>
      <c r="Q74" s="268">
        <f t="shared" ca="1" si="58"/>
        <v>5</v>
      </c>
      <c r="R74" s="268">
        <f t="shared" ca="1" si="58"/>
        <v>5</v>
      </c>
      <c r="S74" s="268">
        <f t="shared" ca="1" si="58"/>
        <v>5</v>
      </c>
      <c r="T74" s="268">
        <f t="shared" ca="1" si="58"/>
        <v>5</v>
      </c>
      <c r="U74" s="268">
        <f t="shared" ca="1" si="58"/>
        <v>5</v>
      </c>
      <c r="V74" s="268">
        <f t="shared" ca="1" si="58"/>
        <v>5</v>
      </c>
      <c r="W74" s="268">
        <f t="shared" ca="1" si="58"/>
        <v>5</v>
      </c>
      <c r="X74" s="268">
        <f t="shared" ca="1" si="58"/>
        <v>5</v>
      </c>
      <c r="Y74" s="268">
        <f t="shared" ca="1" si="58"/>
        <v>5</v>
      </c>
      <c r="Z74" s="268">
        <f t="shared" ca="1" si="58"/>
        <v>5</v>
      </c>
      <c r="AA74" s="268">
        <f t="shared" ca="1" si="57"/>
        <v>5</v>
      </c>
      <c r="AB74" s="268">
        <f t="shared" ca="1" si="57"/>
        <v>5</v>
      </c>
      <c r="AC74" s="268">
        <f t="shared" ca="1" si="57"/>
        <v>5</v>
      </c>
      <c r="AD74" s="268">
        <f t="shared" ca="1" si="57"/>
        <v>5</v>
      </c>
      <c r="AE74" s="268">
        <f t="shared" ca="1" si="57"/>
        <v>5</v>
      </c>
      <c r="AF74" s="268">
        <f t="shared" ca="1" si="57"/>
        <v>5</v>
      </c>
      <c r="AG74" s="268">
        <f t="shared" ca="1" si="57"/>
        <v>5</v>
      </c>
      <c r="AH74" s="268">
        <f t="shared" ca="1" si="57"/>
        <v>5</v>
      </c>
      <c r="AI74" s="268">
        <f t="shared" ca="1" si="57"/>
        <v>5</v>
      </c>
      <c r="AJ74" s="268">
        <f t="shared" ca="1" si="57"/>
        <v>5</v>
      </c>
      <c r="AK74" s="268">
        <f t="shared" ca="1" si="57"/>
        <v>5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8.75" hidden="1" customHeight="1" x14ac:dyDescent="0.35">
      <c r="A75" s="60"/>
      <c r="B75" s="60"/>
      <c r="C75" s="63"/>
      <c r="D75" s="66"/>
      <c r="E75" s="147" t="str">
        <f>'Diseño Patrón'!B73</f>
        <v>G24</v>
      </c>
      <c r="F75" s="123" t="str">
        <f>CONCATENATE("Presencias Turno de ",'Diseño Patrón'!A73," (",E75,")")</f>
        <v>Presencias Turno de Guardia 24h (G24)</v>
      </c>
      <c r="G75" s="146">
        <f t="shared" ca="1" si="52"/>
        <v>0</v>
      </c>
      <c r="H75" s="146">
        <f t="shared" ca="1" si="51"/>
        <v>0</v>
      </c>
      <c r="I75" s="146">
        <f t="shared" ca="1" si="51"/>
        <v>0</v>
      </c>
      <c r="J75" s="146">
        <f t="shared" ca="1" si="51"/>
        <v>0</v>
      </c>
      <c r="K75" s="146">
        <f t="shared" ca="1" si="51"/>
        <v>0</v>
      </c>
      <c r="L75" s="146">
        <f t="shared" ca="1" si="51"/>
        <v>0</v>
      </c>
      <c r="M75" s="146">
        <f t="shared" ca="1" si="51"/>
        <v>0</v>
      </c>
      <c r="N75" s="146">
        <f t="shared" ca="1" si="51"/>
        <v>0</v>
      </c>
      <c r="O75" s="146">
        <f t="shared" ca="1" si="51"/>
        <v>0</v>
      </c>
      <c r="P75" s="146">
        <f t="shared" ca="1" si="51"/>
        <v>0</v>
      </c>
      <c r="Q75" s="146">
        <f t="shared" ca="1" si="51"/>
        <v>0</v>
      </c>
      <c r="R75" s="146">
        <f t="shared" ca="1" si="51"/>
        <v>0</v>
      </c>
      <c r="S75" s="146">
        <f t="shared" ca="1" si="51"/>
        <v>0</v>
      </c>
      <c r="T75" s="146">
        <f t="shared" ca="1" si="51"/>
        <v>0</v>
      </c>
      <c r="U75" s="146">
        <f t="shared" ca="1" si="51"/>
        <v>0</v>
      </c>
      <c r="V75" s="146">
        <f t="shared" ca="1" si="51"/>
        <v>0</v>
      </c>
      <c r="W75" s="146">
        <f t="shared" ca="1" si="51"/>
        <v>0</v>
      </c>
      <c r="X75" s="146">
        <f t="shared" ca="1" si="51"/>
        <v>0</v>
      </c>
      <c r="Y75" s="146">
        <f t="shared" ca="1" si="51"/>
        <v>0</v>
      </c>
      <c r="Z75" s="146">
        <f t="shared" ca="1" si="51"/>
        <v>0</v>
      </c>
      <c r="AA75" s="146">
        <f t="shared" ca="1" si="51"/>
        <v>0</v>
      </c>
      <c r="AB75" s="146">
        <f t="shared" ca="1" si="51"/>
        <v>0</v>
      </c>
      <c r="AC75" s="146">
        <f t="shared" ca="1" si="51"/>
        <v>0</v>
      </c>
      <c r="AD75" s="146">
        <f t="shared" ca="1" si="51"/>
        <v>0</v>
      </c>
      <c r="AE75" s="146">
        <f t="shared" ca="1" si="51"/>
        <v>0</v>
      </c>
      <c r="AF75" s="146">
        <f t="shared" ca="1" si="51"/>
        <v>0</v>
      </c>
      <c r="AG75" s="146">
        <f t="shared" ca="1" si="51"/>
        <v>0</v>
      </c>
      <c r="AH75" s="146">
        <f t="shared" ca="1" si="51"/>
        <v>0</v>
      </c>
      <c r="AI75" s="146">
        <f t="shared" ca="1" si="51"/>
        <v>0</v>
      </c>
      <c r="AJ75" s="146">
        <f t="shared" ca="1" si="51"/>
        <v>0</v>
      </c>
      <c r="AK75" s="146">
        <f t="shared" ca="1" si="51"/>
        <v>0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O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V75" s="76"/>
      <c r="CW75" s="76"/>
      <c r="CX75" s="76"/>
      <c r="CY75" s="76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8" x14ac:dyDescent="0.35">
      <c r="A76" s="60"/>
      <c r="B76" s="60"/>
      <c r="C76" s="63"/>
      <c r="D76" s="66"/>
      <c r="E76" s="63"/>
      <c r="F76" s="20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72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V76" s="76"/>
      <c r="CW76" s="76"/>
      <c r="CX76" s="76"/>
      <c r="CY76" s="76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5.5" x14ac:dyDescent="0.35">
      <c r="A77" s="60"/>
      <c r="B77" s="60"/>
      <c r="C77" s="63"/>
      <c r="D77" s="66"/>
      <c r="E77" s="63"/>
      <c r="F77" s="21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5.5" x14ac:dyDescent="0.35">
      <c r="A78" s="60"/>
      <c r="B78" s="60"/>
      <c r="C78" s="63"/>
      <c r="D78" s="66"/>
      <c r="E78" s="63"/>
      <c r="F78" s="21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08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08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08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08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08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08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08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08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08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108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108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108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108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108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108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108:137" ht="14.5" x14ac:dyDescent="0.35"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ht="14.5" x14ac:dyDescent="0.35">
      <c r="BM100" s="93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/>
    </row>
    <row r="101" spans="1:137" ht="14.5" x14ac:dyDescent="0.35">
      <c r="BM101" s="93"/>
      <c r="BN101" s="93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/>
    </row>
    <row r="102" spans="1:137" ht="14.5" x14ac:dyDescent="0.35">
      <c r="BM102" s="93"/>
      <c r="BN102" s="93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/>
    </row>
    <row r="103" spans="1:137" ht="14.5" x14ac:dyDescent="0.35">
      <c r="BM103" s="93"/>
      <c r="BN103" s="93"/>
      <c r="CS103" s="94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CZ104" s="10"/>
      <c r="DA104" s="10"/>
      <c r="DB104" s="10"/>
      <c r="DC104" s="10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CZ105" s="10"/>
      <c r="DA105" s="10"/>
      <c r="DB105" s="10"/>
      <c r="DC105" s="10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4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4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4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4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s="94" customFormat="1" ht="14.5" x14ac:dyDescent="0.35">
      <c r="A116" s="90"/>
      <c r="B116" s="90"/>
      <c r="C116" s="90"/>
      <c r="D116" s="91"/>
      <c r="E116" s="90"/>
      <c r="F116" s="145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71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6"/>
    </row>
    <row r="117" spans="1:137" s="94" customFormat="1" ht="14.5" x14ac:dyDescent="0.35">
      <c r="A117" s="90"/>
      <c r="B117" s="90"/>
      <c r="C117" s="90"/>
      <c r="D117" s="91"/>
      <c r="E117" s="90"/>
      <c r="F117" s="145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71"/>
      <c r="BN117" s="71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6"/>
    </row>
    <row r="118" spans="1:137" s="94" customFormat="1" ht="14.5" x14ac:dyDescent="0.35">
      <c r="A118" s="90"/>
      <c r="B118" s="90"/>
      <c r="C118" s="90"/>
      <c r="D118" s="91"/>
      <c r="E118" s="90"/>
      <c r="F118" s="145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71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6"/>
    </row>
    <row r="119" spans="1:137" s="94" customFormat="1" ht="14.5" x14ac:dyDescent="0.35">
      <c r="A119" s="90"/>
      <c r="B119" s="90"/>
      <c r="C119" s="90"/>
      <c r="D119" s="91"/>
      <c r="E119" s="90"/>
      <c r="F119" s="145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10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6"/>
    </row>
    <row r="120" spans="1:137" ht="14.5" x14ac:dyDescent="0.35">
      <c r="CZ120" s="94"/>
      <c r="DA120" s="94"/>
      <c r="DB120" s="94"/>
      <c r="DC120" s="94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/>
    </row>
    <row r="121" spans="1:137" x14ac:dyDescent="0.3">
      <c r="CZ121" s="94"/>
      <c r="DA121" s="94"/>
      <c r="DB121" s="94"/>
      <c r="DC121" s="94"/>
    </row>
    <row r="122" spans="1:137" x14ac:dyDescent="0.3">
      <c r="CZ122" s="94"/>
      <c r="DA122" s="94"/>
      <c r="DB122" s="94"/>
      <c r="DC122" s="94"/>
    </row>
  </sheetData>
  <protectedRanges>
    <protectedRange sqref="B7:E67 G7:AL67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S5:AS6"/>
    <mergeCell ref="AU5:AU6"/>
    <mergeCell ref="AV5:AV6"/>
    <mergeCell ref="AW5:AW6"/>
    <mergeCell ref="AX5:AX6"/>
    <mergeCell ref="AY5:AY6"/>
    <mergeCell ref="AT5:AT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Q5:AQ6"/>
    <mergeCell ref="AR5:AR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3717" priority="2346" stopIfTrue="1" operator="equal">
      <formula>0</formula>
    </cfRule>
  </conditionalFormatting>
  <conditionalFormatting sqref="G5:AK5">
    <cfRule type="cellIs" dxfId="13716" priority="2148" operator="equal">
      <formula>"S"</formula>
    </cfRule>
    <cfRule type="cellIs" dxfId="13715" priority="2149" operator="equal">
      <formula>"D"</formula>
    </cfRule>
  </conditionalFormatting>
  <conditionalFormatting sqref="G6:AK6">
    <cfRule type="expression" dxfId="13714" priority="2100">
      <formula>G$3</formula>
    </cfRule>
  </conditionalFormatting>
  <conditionalFormatting sqref="G68:AK71 G75:AK75">
    <cfRule type="expression" dxfId="13713" priority="2013">
      <formula>G68&lt;G112</formula>
    </cfRule>
    <cfRule type="expression" dxfId="13712" priority="2014">
      <formula>G68&gt;G104</formula>
    </cfRule>
  </conditionalFormatting>
  <conditionalFormatting sqref="G7:AK67">
    <cfRule type="containsText" dxfId="13711" priority="1992" operator="containsText" text="21">
      <formula>NOT(ISERROR(SEARCH("21",G7)))</formula>
    </cfRule>
    <cfRule type="cellIs" dxfId="13710" priority="1993" operator="equal">
      <formula>"F"</formula>
    </cfRule>
    <cfRule type="containsText" dxfId="13709" priority="1994" operator="containsText" text="CA">
      <formula>NOT(ISERROR(SEARCH("CA",G7)))</formula>
    </cfRule>
    <cfRule type="cellIs" dxfId="13708" priority="1995" operator="equal">
      <formula>"LD"</formula>
    </cfRule>
    <cfRule type="containsText" dxfId="13707" priority="1996" operator="containsText" text="V">
      <formula>NOT(ISERROR(SEARCH("V",G7)))</formula>
    </cfRule>
    <cfRule type="containsText" dxfId="13706" priority="1997" operator="containsText" text="P">
      <formula>NOT(ISERROR(SEARCH("P",G7)))</formula>
    </cfRule>
    <cfRule type="cellIs" dxfId="13705" priority="1998" operator="equal">
      <formula>"LL"</formula>
    </cfRule>
    <cfRule type="cellIs" dxfId="13704" priority="1999" operator="equal">
      <formula>"AT"</formula>
    </cfRule>
    <cfRule type="containsText" dxfId="13703" priority="2000" operator="containsText" text="B">
      <formula>NOT(ISERROR(SEARCH("B",G7)))</formula>
    </cfRule>
    <cfRule type="cellIs" dxfId="13702" priority="2001" operator="equal">
      <formula>"L"</formula>
    </cfRule>
    <cfRule type="containsText" dxfId="13701" priority="2002" operator="containsText" text="N">
      <formula>NOT(ISERROR(SEARCH("N",G7)))</formula>
    </cfRule>
  </conditionalFormatting>
  <conditionalFormatting sqref="G7:AK67">
    <cfRule type="containsText" dxfId="13700" priority="1981" operator="containsText" text="21">
      <formula>NOT(ISERROR(SEARCH("21",G7)))</formula>
    </cfRule>
    <cfRule type="cellIs" dxfId="13699" priority="1982" operator="equal">
      <formula>"F"</formula>
    </cfRule>
    <cfRule type="containsText" dxfId="13698" priority="1983" operator="containsText" text="CA">
      <formula>NOT(ISERROR(SEARCH("CA",G7)))</formula>
    </cfRule>
    <cfRule type="cellIs" dxfId="13697" priority="1984" operator="equal">
      <formula>"LD"</formula>
    </cfRule>
    <cfRule type="containsText" dxfId="13696" priority="1985" operator="containsText" text="V">
      <formula>NOT(ISERROR(SEARCH("V",G7)))</formula>
    </cfRule>
    <cfRule type="containsText" dxfId="13695" priority="1986" operator="containsText" text="P">
      <formula>NOT(ISERROR(SEARCH("P",G7)))</formula>
    </cfRule>
    <cfRule type="cellIs" dxfId="13694" priority="1987" operator="equal">
      <formula>"LL"</formula>
    </cfRule>
    <cfRule type="cellIs" dxfId="13693" priority="1988" operator="equal">
      <formula>"AT"</formula>
    </cfRule>
    <cfRule type="containsText" dxfId="13692" priority="1989" operator="containsText" text="B">
      <formula>NOT(ISERROR(SEARCH("B",G7)))</formula>
    </cfRule>
    <cfRule type="cellIs" dxfId="13691" priority="1990" operator="equal">
      <formula>"L"</formula>
    </cfRule>
    <cfRule type="containsText" dxfId="13690" priority="1991" operator="containsText" text="N">
      <formula>NOT(ISERROR(SEARCH("N",G7)))</formula>
    </cfRule>
  </conditionalFormatting>
  <conditionalFormatting sqref="G68:AK71 G75:AK75">
    <cfRule type="expression" dxfId="13689" priority="1979">
      <formula>G68&lt;G112</formula>
    </cfRule>
    <cfRule type="expression" dxfId="13688" priority="1980">
      <formula>G68&gt;G104</formula>
    </cfRule>
  </conditionalFormatting>
  <conditionalFormatting sqref="G68:AK70">
    <cfRule type="containsText" dxfId="13687" priority="1968" operator="containsText" text="21">
      <formula>NOT(ISERROR(SEARCH("21",G68)))</formula>
    </cfRule>
    <cfRule type="cellIs" dxfId="13686" priority="1969" operator="equal">
      <formula>"F"</formula>
    </cfRule>
    <cfRule type="containsText" dxfId="13685" priority="1970" operator="containsText" text="CA">
      <formula>NOT(ISERROR(SEARCH("CA",G68)))</formula>
    </cfRule>
    <cfRule type="cellIs" dxfId="13684" priority="1971" operator="equal">
      <formula>"LD"</formula>
    </cfRule>
    <cfRule type="containsText" dxfId="13683" priority="1972" operator="containsText" text="V">
      <formula>NOT(ISERROR(SEARCH("V",G68)))</formula>
    </cfRule>
    <cfRule type="containsText" dxfId="13682" priority="1973" operator="containsText" text="P">
      <formula>NOT(ISERROR(SEARCH("P",G68)))</formula>
    </cfRule>
    <cfRule type="cellIs" dxfId="13681" priority="1974" operator="equal">
      <formula>"LL"</formula>
    </cfRule>
    <cfRule type="cellIs" dxfId="13680" priority="1975" operator="equal">
      <formula>"AT"</formula>
    </cfRule>
    <cfRule type="containsText" dxfId="13679" priority="1976" operator="containsText" text="B">
      <formula>NOT(ISERROR(SEARCH("B",G68)))</formula>
    </cfRule>
    <cfRule type="cellIs" dxfId="13678" priority="1977" operator="equal">
      <formula>"L"</formula>
    </cfRule>
    <cfRule type="containsText" dxfId="13677" priority="1978" operator="containsText" text="N">
      <formula>NOT(ISERROR(SEARCH("N",G68)))</formula>
    </cfRule>
  </conditionalFormatting>
  <conditionalFormatting sqref="AF4:AK4">
    <cfRule type="cellIs" dxfId="13676" priority="1966" stopIfTrue="1" operator="equal">
      <formula>0</formula>
    </cfRule>
  </conditionalFormatting>
  <conditionalFormatting sqref="G5:AK5">
    <cfRule type="cellIs" dxfId="13675" priority="1964" operator="equal">
      <formula>"S"</formula>
    </cfRule>
    <cfRule type="cellIs" dxfId="13674" priority="1965" operator="equal">
      <formula>"D"</formula>
    </cfRule>
  </conditionalFormatting>
  <conditionalFormatting sqref="G6:AK6">
    <cfRule type="expression" dxfId="13673" priority="1963">
      <formula>G$3</formula>
    </cfRule>
  </conditionalFormatting>
  <conditionalFormatting sqref="G68:AK71 G75:AK75">
    <cfRule type="expression" dxfId="13672" priority="1961">
      <formula>G68&lt;G112</formula>
    </cfRule>
    <cfRule type="expression" dxfId="13671" priority="1962">
      <formula>G68&gt;G104</formula>
    </cfRule>
  </conditionalFormatting>
  <conditionalFormatting sqref="G7:AK67">
    <cfRule type="containsText" dxfId="13670" priority="1950" operator="containsText" text="21">
      <formula>NOT(ISERROR(SEARCH("21",G7)))</formula>
    </cfRule>
    <cfRule type="cellIs" dxfId="13669" priority="1951" operator="equal">
      <formula>"F"</formula>
    </cfRule>
    <cfRule type="containsText" dxfId="13668" priority="1952" operator="containsText" text="CA">
      <formula>NOT(ISERROR(SEARCH("CA",G7)))</formula>
    </cfRule>
    <cfRule type="cellIs" dxfId="13667" priority="1953" operator="equal">
      <formula>"LD"</formula>
    </cfRule>
    <cfRule type="containsText" dxfId="13666" priority="1954" operator="containsText" text="V">
      <formula>NOT(ISERROR(SEARCH("V",G7)))</formula>
    </cfRule>
    <cfRule type="containsText" dxfId="13665" priority="1955" operator="containsText" text="P">
      <formula>NOT(ISERROR(SEARCH("P",G7)))</formula>
    </cfRule>
    <cfRule type="cellIs" dxfId="13664" priority="1956" operator="equal">
      <formula>"LL"</formula>
    </cfRule>
    <cfRule type="cellIs" dxfId="13663" priority="1957" operator="equal">
      <formula>"AT"</formula>
    </cfRule>
    <cfRule type="containsText" dxfId="13662" priority="1958" operator="containsText" text="B">
      <formula>NOT(ISERROR(SEARCH("B",G7)))</formula>
    </cfRule>
    <cfRule type="cellIs" dxfId="13661" priority="1959" operator="equal">
      <formula>"L"</formula>
    </cfRule>
    <cfRule type="containsText" dxfId="13660" priority="1960" operator="containsText" text="N">
      <formula>NOT(ISERROR(SEARCH("N",G7)))</formula>
    </cfRule>
  </conditionalFormatting>
  <conditionalFormatting sqref="G7:AK67">
    <cfRule type="containsText" dxfId="13659" priority="1939" operator="containsText" text="21">
      <formula>NOT(ISERROR(SEARCH("21",G7)))</formula>
    </cfRule>
    <cfRule type="cellIs" dxfId="13658" priority="1940" operator="equal">
      <formula>"F"</formula>
    </cfRule>
    <cfRule type="containsText" dxfId="13657" priority="1941" operator="containsText" text="CA">
      <formula>NOT(ISERROR(SEARCH("CA",G7)))</formula>
    </cfRule>
    <cfRule type="cellIs" dxfId="13656" priority="1942" operator="equal">
      <formula>"LD"</formula>
    </cfRule>
    <cfRule type="containsText" dxfId="13655" priority="1943" operator="containsText" text="V">
      <formula>NOT(ISERROR(SEARCH("V",G7)))</formula>
    </cfRule>
    <cfRule type="containsText" dxfId="13654" priority="1944" operator="containsText" text="P">
      <formula>NOT(ISERROR(SEARCH("P",G7)))</formula>
    </cfRule>
    <cfRule type="cellIs" dxfId="13653" priority="1945" operator="equal">
      <formula>"LL"</formula>
    </cfRule>
    <cfRule type="cellIs" dxfId="13652" priority="1946" operator="equal">
      <formula>"AT"</formula>
    </cfRule>
    <cfRule type="containsText" dxfId="13651" priority="1947" operator="containsText" text="B">
      <formula>NOT(ISERROR(SEARCH("B",G7)))</formula>
    </cfRule>
    <cfRule type="cellIs" dxfId="13650" priority="1948" operator="equal">
      <formula>"L"</formula>
    </cfRule>
    <cfRule type="containsText" dxfId="13649" priority="1949" operator="containsText" text="N">
      <formula>NOT(ISERROR(SEARCH("N",G7)))</formula>
    </cfRule>
  </conditionalFormatting>
  <conditionalFormatting sqref="G68:AK71 G75:AK75">
    <cfRule type="expression" dxfId="13648" priority="1937">
      <formula>G68&lt;G112</formula>
    </cfRule>
    <cfRule type="expression" dxfId="13647" priority="1938">
      <formula>G68&gt;G104</formula>
    </cfRule>
  </conditionalFormatting>
  <conditionalFormatting sqref="G7:AK67">
    <cfRule type="containsText" dxfId="13646" priority="1926" operator="containsText" text="21">
      <formula>NOT(ISERROR(SEARCH("21",G7)))</formula>
    </cfRule>
    <cfRule type="cellIs" dxfId="13645" priority="1927" operator="equal">
      <formula>"F"</formula>
    </cfRule>
    <cfRule type="containsText" dxfId="13644" priority="1928" operator="containsText" text="CA">
      <formula>NOT(ISERROR(SEARCH("CA",G7)))</formula>
    </cfRule>
    <cfRule type="cellIs" dxfId="13643" priority="1929" operator="equal">
      <formula>"LD"</formula>
    </cfRule>
    <cfRule type="containsText" dxfId="13642" priority="1930" operator="containsText" text="V">
      <formula>NOT(ISERROR(SEARCH("V",G7)))</formula>
    </cfRule>
    <cfRule type="containsText" dxfId="13641" priority="1931" operator="containsText" text="P">
      <formula>NOT(ISERROR(SEARCH("P",G7)))</formula>
    </cfRule>
    <cfRule type="cellIs" dxfId="13640" priority="1932" operator="equal">
      <formula>"LL"</formula>
    </cfRule>
    <cfRule type="cellIs" dxfId="13639" priority="1933" operator="equal">
      <formula>"AT"</formula>
    </cfRule>
    <cfRule type="containsText" dxfId="13638" priority="1934" operator="containsText" text="B">
      <formula>NOT(ISERROR(SEARCH("B",G7)))</formula>
    </cfRule>
    <cfRule type="cellIs" dxfId="13637" priority="1935" operator="equal">
      <formula>"L"</formula>
    </cfRule>
    <cfRule type="containsText" dxfId="13636" priority="1936" operator="containsText" text="N">
      <formula>NOT(ISERROR(SEARCH("N",G7)))</formula>
    </cfRule>
  </conditionalFormatting>
  <conditionalFormatting sqref="G7:AK67">
    <cfRule type="containsText" dxfId="13635" priority="1915" operator="containsText" text="21">
      <formula>NOT(ISERROR(SEARCH("21",G7)))</formula>
    </cfRule>
    <cfRule type="cellIs" dxfId="13634" priority="1916" operator="equal">
      <formula>"F"</formula>
    </cfRule>
    <cfRule type="containsText" dxfId="13633" priority="1917" operator="containsText" text="CA">
      <formula>NOT(ISERROR(SEARCH("CA",G7)))</formula>
    </cfRule>
    <cfRule type="cellIs" dxfId="13632" priority="1918" operator="equal">
      <formula>"LD"</formula>
    </cfRule>
    <cfRule type="containsText" dxfId="13631" priority="1919" operator="containsText" text="V">
      <formula>NOT(ISERROR(SEARCH("V",G7)))</formula>
    </cfRule>
    <cfRule type="containsText" dxfId="13630" priority="1920" operator="containsText" text="P">
      <formula>NOT(ISERROR(SEARCH("P",G7)))</formula>
    </cfRule>
    <cfRule type="cellIs" dxfId="13629" priority="1921" operator="equal">
      <formula>"LL"</formula>
    </cfRule>
    <cfRule type="cellIs" dxfId="13628" priority="1922" operator="equal">
      <formula>"AT"</formula>
    </cfRule>
    <cfRule type="containsText" dxfId="13627" priority="1923" operator="containsText" text="B">
      <formula>NOT(ISERROR(SEARCH("B",G7)))</formula>
    </cfRule>
    <cfRule type="cellIs" dxfId="13626" priority="1924" operator="equal">
      <formula>"L"</formula>
    </cfRule>
    <cfRule type="containsText" dxfId="13625" priority="1925" operator="containsText" text="N">
      <formula>NOT(ISERROR(SEARCH("N",G7)))</formula>
    </cfRule>
  </conditionalFormatting>
  <conditionalFormatting sqref="G7:AK67">
    <cfRule type="containsText" dxfId="13624" priority="1904" operator="containsText" text="21">
      <formula>NOT(ISERROR(SEARCH("21",G7)))</formula>
    </cfRule>
    <cfRule type="cellIs" dxfId="13623" priority="1905" operator="equal">
      <formula>"F"</formula>
    </cfRule>
    <cfRule type="containsText" dxfId="13622" priority="1906" operator="containsText" text="CA">
      <formula>NOT(ISERROR(SEARCH("CA",G7)))</formula>
    </cfRule>
    <cfRule type="cellIs" dxfId="13621" priority="1907" operator="equal">
      <formula>"LD"</formula>
    </cfRule>
    <cfRule type="containsText" dxfId="13620" priority="1908" operator="containsText" text="V">
      <formula>NOT(ISERROR(SEARCH("V",G7)))</formula>
    </cfRule>
    <cfRule type="containsText" dxfId="13619" priority="1909" operator="containsText" text="P">
      <formula>NOT(ISERROR(SEARCH("P",G7)))</formula>
    </cfRule>
    <cfRule type="cellIs" dxfId="13618" priority="1910" operator="equal">
      <formula>"LL"</formula>
    </cfRule>
    <cfRule type="cellIs" dxfId="13617" priority="1911" operator="equal">
      <formula>"AT"</formula>
    </cfRule>
    <cfRule type="containsText" dxfId="13616" priority="1912" operator="containsText" text="B">
      <formula>NOT(ISERROR(SEARCH("B",G7)))</formula>
    </cfRule>
    <cfRule type="cellIs" dxfId="13615" priority="1913" operator="equal">
      <formula>"L"</formula>
    </cfRule>
    <cfRule type="containsText" dxfId="13614" priority="1914" operator="containsText" text="N">
      <formula>NOT(ISERROR(SEARCH("N",G7)))</formula>
    </cfRule>
  </conditionalFormatting>
  <conditionalFormatting sqref="X7:AK67">
    <cfRule type="containsText" dxfId="13613" priority="1774" operator="containsText" text="21">
      <formula>NOT(ISERROR(SEARCH("21",X7)))</formula>
    </cfRule>
    <cfRule type="cellIs" dxfId="13612" priority="1775" operator="equal">
      <formula>"F"</formula>
    </cfRule>
    <cfRule type="containsText" dxfId="13611" priority="1776" operator="containsText" text="CA">
      <formula>NOT(ISERROR(SEARCH("CA",X7)))</formula>
    </cfRule>
    <cfRule type="cellIs" dxfId="13610" priority="1777" operator="equal">
      <formula>"LD"</formula>
    </cfRule>
    <cfRule type="containsText" dxfId="13609" priority="1778" operator="containsText" text="V">
      <formula>NOT(ISERROR(SEARCH("V",X7)))</formula>
    </cfRule>
    <cfRule type="containsText" dxfId="13608" priority="1779" operator="containsText" text="P">
      <formula>NOT(ISERROR(SEARCH("P",X7)))</formula>
    </cfRule>
    <cfRule type="cellIs" dxfId="13607" priority="1780" operator="equal">
      <formula>"LL"</formula>
    </cfRule>
    <cfRule type="cellIs" dxfId="13606" priority="1781" operator="equal">
      <formula>"AT"</formula>
    </cfRule>
    <cfRule type="containsText" dxfId="13605" priority="1782" operator="containsText" text="B">
      <formula>NOT(ISERROR(SEARCH("B",X7)))</formula>
    </cfRule>
    <cfRule type="cellIs" dxfId="13604" priority="1783" operator="equal">
      <formula>"L"</formula>
    </cfRule>
    <cfRule type="containsText" dxfId="13603" priority="1784" operator="containsText" text="N">
      <formula>NOT(ISERROR(SEARCH("N",X7)))</formula>
    </cfRule>
  </conditionalFormatting>
  <conditionalFormatting sqref="Z50:AA50 AA7:AK67">
    <cfRule type="containsText" dxfId="13602" priority="1763" operator="containsText" text="21">
      <formula>NOT(ISERROR(SEARCH("21",Z7)))</formula>
    </cfRule>
    <cfRule type="cellIs" dxfId="13601" priority="1764" operator="equal">
      <formula>"F"</formula>
    </cfRule>
    <cfRule type="containsText" dxfId="13600" priority="1765" operator="containsText" text="CA">
      <formula>NOT(ISERROR(SEARCH("CA",Z7)))</formula>
    </cfRule>
    <cfRule type="cellIs" dxfId="13599" priority="1766" operator="equal">
      <formula>"LD"</formula>
    </cfRule>
    <cfRule type="containsText" dxfId="13598" priority="1767" operator="containsText" text="V">
      <formula>NOT(ISERROR(SEARCH("V",Z7)))</formula>
    </cfRule>
    <cfRule type="containsText" dxfId="13597" priority="1768" operator="containsText" text="P">
      <formula>NOT(ISERROR(SEARCH("P",Z7)))</formula>
    </cfRule>
    <cfRule type="cellIs" dxfId="13596" priority="1769" operator="equal">
      <formula>"LL"</formula>
    </cfRule>
    <cfRule type="cellIs" dxfId="13595" priority="1770" operator="equal">
      <formula>"AT"</formula>
    </cfRule>
    <cfRule type="containsText" dxfId="13594" priority="1771" operator="containsText" text="B">
      <formula>NOT(ISERROR(SEARCH("B",Z7)))</formula>
    </cfRule>
    <cfRule type="cellIs" dxfId="13593" priority="1772" operator="equal">
      <formula>"L"</formula>
    </cfRule>
    <cfRule type="containsText" dxfId="13592" priority="1773" operator="containsText" text="N">
      <formula>NOT(ISERROR(SEARCH("N",Z7)))</formula>
    </cfRule>
  </conditionalFormatting>
  <conditionalFormatting sqref="F62">
    <cfRule type="cellIs" dxfId="13591" priority="1177" stopIfTrue="1" operator="equal">
      <formula>0</formula>
    </cfRule>
  </conditionalFormatting>
  <conditionalFormatting sqref="F62">
    <cfRule type="cellIs" dxfId="13590" priority="1176" stopIfTrue="1" operator="equal">
      <formula>0</formula>
    </cfRule>
  </conditionalFormatting>
  <conditionalFormatting sqref="F62">
    <cfRule type="cellIs" dxfId="13589" priority="1175" stopIfTrue="1" operator="equal">
      <formula>0</formula>
    </cfRule>
  </conditionalFormatting>
  <conditionalFormatting sqref="F62">
    <cfRule type="cellIs" dxfId="13588" priority="1174" stopIfTrue="1" operator="equal">
      <formula>0</formula>
    </cfRule>
  </conditionalFormatting>
  <conditionalFormatting sqref="F62">
    <cfRule type="cellIs" dxfId="13587" priority="1173" stopIfTrue="1" operator="equal">
      <formula>0</formula>
    </cfRule>
  </conditionalFormatting>
  <conditionalFormatting sqref="F62">
    <cfRule type="cellIs" dxfId="13586" priority="1172" stopIfTrue="1" operator="equal">
      <formula>0</formula>
    </cfRule>
  </conditionalFormatting>
  <conditionalFormatting sqref="F62">
    <cfRule type="cellIs" dxfId="13585" priority="1171" stopIfTrue="1" operator="equal">
      <formula>0</formula>
    </cfRule>
  </conditionalFormatting>
  <conditionalFormatting sqref="F62">
    <cfRule type="cellIs" dxfId="13584" priority="1170" stopIfTrue="1" operator="equal">
      <formula>0</formula>
    </cfRule>
  </conditionalFormatting>
  <conditionalFormatting sqref="F62">
    <cfRule type="cellIs" dxfId="13583" priority="1169" stopIfTrue="1" operator="equal">
      <formula>0</formula>
    </cfRule>
  </conditionalFormatting>
  <conditionalFormatting sqref="F62">
    <cfRule type="cellIs" dxfId="13582" priority="1168" stopIfTrue="1" operator="equal">
      <formula>0</formula>
    </cfRule>
  </conditionalFormatting>
  <conditionalFormatting sqref="F62">
    <cfRule type="cellIs" dxfId="13581" priority="1167" stopIfTrue="1" operator="equal">
      <formula>0</formula>
    </cfRule>
  </conditionalFormatting>
  <conditionalFormatting sqref="F62">
    <cfRule type="cellIs" dxfId="13580" priority="1166" stopIfTrue="1" operator="equal">
      <formula>0</formula>
    </cfRule>
  </conditionalFormatting>
  <conditionalFormatting sqref="F62">
    <cfRule type="cellIs" dxfId="13579" priority="1165" stopIfTrue="1" operator="equal">
      <formula>0</formula>
    </cfRule>
  </conditionalFormatting>
  <conditionalFormatting sqref="F62">
    <cfRule type="cellIs" dxfId="13578" priority="1164" stopIfTrue="1" operator="equal">
      <formula>0</formula>
    </cfRule>
  </conditionalFormatting>
  <conditionalFormatting sqref="F62">
    <cfRule type="cellIs" dxfId="13577" priority="1163" stopIfTrue="1" operator="equal">
      <formula>0</formula>
    </cfRule>
  </conditionalFormatting>
  <conditionalFormatting sqref="F62">
    <cfRule type="cellIs" dxfId="13576" priority="1162" stopIfTrue="1" operator="equal">
      <formula>0</formula>
    </cfRule>
  </conditionalFormatting>
  <conditionalFormatting sqref="F62">
    <cfRule type="cellIs" dxfId="13575" priority="1161" stopIfTrue="1" operator="equal">
      <formula>0</formula>
    </cfRule>
  </conditionalFormatting>
  <conditionalFormatting sqref="F62">
    <cfRule type="cellIs" dxfId="13574" priority="1160" stopIfTrue="1" operator="equal">
      <formula>0</formula>
    </cfRule>
  </conditionalFormatting>
  <conditionalFormatting sqref="F62">
    <cfRule type="cellIs" dxfId="13573" priority="1159" stopIfTrue="1" operator="equal">
      <formula>0</formula>
    </cfRule>
  </conditionalFormatting>
  <conditionalFormatting sqref="F62">
    <cfRule type="cellIs" dxfId="13572" priority="1158" stopIfTrue="1" operator="equal">
      <formula>0</formula>
    </cfRule>
  </conditionalFormatting>
  <conditionalFormatting sqref="F62">
    <cfRule type="cellIs" dxfId="13571" priority="1157" stopIfTrue="1" operator="equal">
      <formula>0</formula>
    </cfRule>
  </conditionalFormatting>
  <conditionalFormatting sqref="F62">
    <cfRule type="cellIs" dxfId="13570" priority="1156" stopIfTrue="1" operator="equal">
      <formula>0</formula>
    </cfRule>
  </conditionalFormatting>
  <conditionalFormatting sqref="F62">
    <cfRule type="cellIs" dxfId="13569" priority="1155" stopIfTrue="1" operator="equal">
      <formula>0</formula>
    </cfRule>
  </conditionalFormatting>
  <conditionalFormatting sqref="F62">
    <cfRule type="cellIs" dxfId="13568" priority="1154" stopIfTrue="1" operator="equal">
      <formula>0</formula>
    </cfRule>
  </conditionalFormatting>
  <conditionalFormatting sqref="F62">
    <cfRule type="cellIs" dxfId="13567" priority="1153" stopIfTrue="1" operator="equal">
      <formula>0</formula>
    </cfRule>
  </conditionalFormatting>
  <conditionalFormatting sqref="F62">
    <cfRule type="cellIs" dxfId="13566" priority="1152" stopIfTrue="1" operator="equal">
      <formula>0</formula>
    </cfRule>
  </conditionalFormatting>
  <conditionalFormatting sqref="F62">
    <cfRule type="cellIs" dxfId="13565" priority="1151" stopIfTrue="1" operator="equal">
      <formula>0</formula>
    </cfRule>
  </conditionalFormatting>
  <conditionalFormatting sqref="F62">
    <cfRule type="cellIs" dxfId="13564" priority="1150" stopIfTrue="1" operator="equal">
      <formula>0</formula>
    </cfRule>
  </conditionalFormatting>
  <conditionalFormatting sqref="F62">
    <cfRule type="cellIs" dxfId="13563" priority="1149" stopIfTrue="1" operator="equal">
      <formula>0</formula>
    </cfRule>
  </conditionalFormatting>
  <conditionalFormatting sqref="F62">
    <cfRule type="cellIs" dxfId="13562" priority="1148" stopIfTrue="1" operator="equal">
      <formula>0</formula>
    </cfRule>
  </conditionalFormatting>
  <conditionalFormatting sqref="F62">
    <cfRule type="cellIs" dxfId="13561" priority="1147" stopIfTrue="1" operator="equal">
      <formula>0</formula>
    </cfRule>
  </conditionalFormatting>
  <conditionalFormatting sqref="F62">
    <cfRule type="cellIs" dxfId="13560" priority="1146" stopIfTrue="1" operator="equal">
      <formula>0</formula>
    </cfRule>
  </conditionalFormatting>
  <conditionalFormatting sqref="F62">
    <cfRule type="cellIs" dxfId="13559" priority="1145" stopIfTrue="1" operator="equal">
      <formula>0</formula>
    </cfRule>
  </conditionalFormatting>
  <conditionalFormatting sqref="F62">
    <cfRule type="cellIs" dxfId="13558" priority="1144" stopIfTrue="1" operator="equal">
      <formula>0</formula>
    </cfRule>
  </conditionalFormatting>
  <conditionalFormatting sqref="F62">
    <cfRule type="cellIs" dxfId="13557" priority="1143" stopIfTrue="1" operator="equal">
      <formula>0</formula>
    </cfRule>
  </conditionalFormatting>
  <conditionalFormatting sqref="F62">
    <cfRule type="cellIs" dxfId="13556" priority="1142" stopIfTrue="1" operator="equal">
      <formula>0</formula>
    </cfRule>
  </conditionalFormatting>
  <conditionalFormatting sqref="F62">
    <cfRule type="cellIs" dxfId="13555" priority="1141" stopIfTrue="1" operator="equal">
      <formula>0</formula>
    </cfRule>
  </conditionalFormatting>
  <conditionalFormatting sqref="F62">
    <cfRule type="cellIs" dxfId="13554" priority="1140" stopIfTrue="1" operator="equal">
      <formula>0</formula>
    </cfRule>
  </conditionalFormatting>
  <conditionalFormatting sqref="F62">
    <cfRule type="cellIs" dxfId="13553" priority="1139" stopIfTrue="1" operator="equal">
      <formula>0</formula>
    </cfRule>
  </conditionalFormatting>
  <conditionalFormatting sqref="F62">
    <cfRule type="cellIs" dxfId="13552" priority="1138" stopIfTrue="1" operator="equal">
      <formula>0</formula>
    </cfRule>
  </conditionalFormatting>
  <conditionalFormatting sqref="F62">
    <cfRule type="cellIs" dxfId="13551" priority="1137" stopIfTrue="1" operator="equal">
      <formula>0</formula>
    </cfRule>
  </conditionalFormatting>
  <conditionalFormatting sqref="F62">
    <cfRule type="cellIs" dxfId="13550" priority="1136" stopIfTrue="1" operator="equal">
      <formula>0</formula>
    </cfRule>
  </conditionalFormatting>
  <conditionalFormatting sqref="F62">
    <cfRule type="cellIs" dxfId="13549" priority="1135" stopIfTrue="1" operator="equal">
      <formula>0</formula>
    </cfRule>
  </conditionalFormatting>
  <conditionalFormatting sqref="F62">
    <cfRule type="cellIs" dxfId="13548" priority="1134" stopIfTrue="1" operator="equal">
      <formula>0</formula>
    </cfRule>
  </conditionalFormatting>
  <conditionalFormatting sqref="F62">
    <cfRule type="cellIs" dxfId="13547" priority="1133" stopIfTrue="1" operator="equal">
      <formula>0</formula>
    </cfRule>
  </conditionalFormatting>
  <conditionalFormatting sqref="F62">
    <cfRule type="cellIs" dxfId="13546" priority="1132" stopIfTrue="1" operator="equal">
      <formula>0</formula>
    </cfRule>
  </conditionalFormatting>
  <conditionalFormatting sqref="F62">
    <cfRule type="cellIs" dxfId="13545" priority="1131" stopIfTrue="1" operator="equal">
      <formula>0</formula>
    </cfRule>
  </conditionalFormatting>
  <conditionalFormatting sqref="F62">
    <cfRule type="cellIs" dxfId="13544" priority="1130" stopIfTrue="1" operator="equal">
      <formula>0</formula>
    </cfRule>
  </conditionalFormatting>
  <conditionalFormatting sqref="F62">
    <cfRule type="cellIs" dxfId="13543" priority="1129" stopIfTrue="1" operator="equal">
      <formula>0</formula>
    </cfRule>
  </conditionalFormatting>
  <conditionalFormatting sqref="F62">
    <cfRule type="cellIs" dxfId="13542" priority="1128" stopIfTrue="1" operator="equal">
      <formula>0</formula>
    </cfRule>
  </conditionalFormatting>
  <conditionalFormatting sqref="F62">
    <cfRule type="cellIs" dxfId="13541" priority="1127" stopIfTrue="1" operator="equal">
      <formula>0</formula>
    </cfRule>
  </conditionalFormatting>
  <conditionalFormatting sqref="F62">
    <cfRule type="cellIs" dxfId="13540" priority="1126" stopIfTrue="1" operator="equal">
      <formula>0</formula>
    </cfRule>
  </conditionalFormatting>
  <conditionalFormatting sqref="F62">
    <cfRule type="cellIs" dxfId="13539" priority="1125" stopIfTrue="1" operator="equal">
      <formula>0</formula>
    </cfRule>
  </conditionalFormatting>
  <conditionalFormatting sqref="F62">
    <cfRule type="cellIs" dxfId="13538" priority="1124" stopIfTrue="1" operator="equal">
      <formula>0</formula>
    </cfRule>
  </conditionalFormatting>
  <conditionalFormatting sqref="F62">
    <cfRule type="cellIs" dxfId="13537" priority="1123" stopIfTrue="1" operator="equal">
      <formula>0</formula>
    </cfRule>
  </conditionalFormatting>
  <conditionalFormatting sqref="F62">
    <cfRule type="cellIs" dxfId="13536" priority="1122" stopIfTrue="1" operator="equal">
      <formula>0</formula>
    </cfRule>
  </conditionalFormatting>
  <conditionalFormatting sqref="F62">
    <cfRule type="cellIs" dxfId="13535" priority="1121" stopIfTrue="1" operator="equal">
      <formula>0</formula>
    </cfRule>
  </conditionalFormatting>
  <conditionalFormatting sqref="F62">
    <cfRule type="cellIs" dxfId="13534" priority="1120" stopIfTrue="1" operator="equal">
      <formula>0</formula>
    </cfRule>
  </conditionalFormatting>
  <conditionalFormatting sqref="F62">
    <cfRule type="cellIs" dxfId="13533" priority="1119" stopIfTrue="1" operator="equal">
      <formula>0</formula>
    </cfRule>
  </conditionalFormatting>
  <conditionalFormatting sqref="F62">
    <cfRule type="cellIs" dxfId="13532" priority="1118" stopIfTrue="1" operator="equal">
      <formula>0</formula>
    </cfRule>
  </conditionalFormatting>
  <conditionalFormatting sqref="F62">
    <cfRule type="cellIs" dxfId="13531" priority="1117" stopIfTrue="1" operator="equal">
      <formula>0</formula>
    </cfRule>
  </conditionalFormatting>
  <conditionalFormatting sqref="F62">
    <cfRule type="cellIs" dxfId="13530" priority="1116" stopIfTrue="1" operator="equal">
      <formula>0</formula>
    </cfRule>
  </conditionalFormatting>
  <conditionalFormatting sqref="F62">
    <cfRule type="cellIs" dxfId="13529" priority="1115" stopIfTrue="1" operator="equal">
      <formula>0</formula>
    </cfRule>
  </conditionalFormatting>
  <conditionalFormatting sqref="F62">
    <cfRule type="cellIs" dxfId="13528" priority="1114" stopIfTrue="1" operator="equal">
      <formula>0</formula>
    </cfRule>
  </conditionalFormatting>
  <conditionalFormatting sqref="F62">
    <cfRule type="cellIs" dxfId="13527" priority="1113" stopIfTrue="1" operator="equal">
      <formula>0</formula>
    </cfRule>
  </conditionalFormatting>
  <conditionalFormatting sqref="F62">
    <cfRule type="cellIs" dxfId="13526" priority="1112" stopIfTrue="1" operator="equal">
      <formula>0</formula>
    </cfRule>
  </conditionalFormatting>
  <conditionalFormatting sqref="F62">
    <cfRule type="cellIs" dxfId="13525" priority="1111" stopIfTrue="1" operator="equal">
      <formula>0</formula>
    </cfRule>
  </conditionalFormatting>
  <conditionalFormatting sqref="F62">
    <cfRule type="cellIs" dxfId="13524" priority="1110" stopIfTrue="1" operator="equal">
      <formula>0</formula>
    </cfRule>
  </conditionalFormatting>
  <conditionalFormatting sqref="F62">
    <cfRule type="cellIs" dxfId="13523" priority="1109" stopIfTrue="1" operator="equal">
      <formula>0</formula>
    </cfRule>
  </conditionalFormatting>
  <conditionalFormatting sqref="F62">
    <cfRule type="cellIs" dxfId="13522" priority="1108" stopIfTrue="1" operator="equal">
      <formula>0</formula>
    </cfRule>
  </conditionalFormatting>
  <conditionalFormatting sqref="F62">
    <cfRule type="cellIs" dxfId="13521" priority="1107" stopIfTrue="1" operator="equal">
      <formula>0</formula>
    </cfRule>
  </conditionalFormatting>
  <conditionalFormatting sqref="F62">
    <cfRule type="cellIs" dxfId="13520" priority="1106" stopIfTrue="1" operator="equal">
      <formula>0</formula>
    </cfRule>
  </conditionalFormatting>
  <conditionalFormatting sqref="F62">
    <cfRule type="cellIs" dxfId="13519" priority="1105" stopIfTrue="1" operator="equal">
      <formula>0</formula>
    </cfRule>
  </conditionalFormatting>
  <conditionalFormatting sqref="F62">
    <cfRule type="cellIs" dxfId="13518" priority="1104" stopIfTrue="1" operator="equal">
      <formula>0</formula>
    </cfRule>
  </conditionalFormatting>
  <conditionalFormatting sqref="F62">
    <cfRule type="cellIs" dxfId="13517" priority="1103" stopIfTrue="1" operator="equal">
      <formula>0</formula>
    </cfRule>
  </conditionalFormatting>
  <conditionalFormatting sqref="F62">
    <cfRule type="cellIs" dxfId="13516" priority="1102" stopIfTrue="1" operator="equal">
      <formula>0</formula>
    </cfRule>
  </conditionalFormatting>
  <conditionalFormatting sqref="F62">
    <cfRule type="cellIs" dxfId="13515" priority="1101" stopIfTrue="1" operator="equal">
      <formula>0</formula>
    </cfRule>
  </conditionalFormatting>
  <conditionalFormatting sqref="F62">
    <cfRule type="cellIs" dxfId="13514" priority="1100" stopIfTrue="1" operator="equal">
      <formula>0</formula>
    </cfRule>
  </conditionalFormatting>
  <conditionalFormatting sqref="F62">
    <cfRule type="cellIs" dxfId="13513" priority="1099" stopIfTrue="1" operator="equal">
      <formula>0</formula>
    </cfRule>
  </conditionalFormatting>
  <conditionalFormatting sqref="F62">
    <cfRule type="cellIs" dxfId="13512" priority="1098" stopIfTrue="1" operator="equal">
      <formula>0</formula>
    </cfRule>
  </conditionalFormatting>
  <conditionalFormatting sqref="F62">
    <cfRule type="cellIs" dxfId="13511" priority="1097" stopIfTrue="1" operator="equal">
      <formula>0</formula>
    </cfRule>
  </conditionalFormatting>
  <conditionalFormatting sqref="F62">
    <cfRule type="cellIs" dxfId="13510" priority="1096" stopIfTrue="1" operator="equal">
      <formula>0</formula>
    </cfRule>
  </conditionalFormatting>
  <conditionalFormatting sqref="F62">
    <cfRule type="cellIs" dxfId="13509" priority="1095" stopIfTrue="1" operator="equal">
      <formula>0</formula>
    </cfRule>
  </conditionalFormatting>
  <conditionalFormatting sqref="F62">
    <cfRule type="cellIs" dxfId="13508" priority="1094" stopIfTrue="1" operator="equal">
      <formula>0</formula>
    </cfRule>
  </conditionalFormatting>
  <conditionalFormatting sqref="F62">
    <cfRule type="cellIs" dxfId="13507" priority="1093" stopIfTrue="1" operator="equal">
      <formula>0</formula>
    </cfRule>
  </conditionalFormatting>
  <conditionalFormatting sqref="F62">
    <cfRule type="cellIs" dxfId="13506" priority="1092" stopIfTrue="1" operator="equal">
      <formula>0</formula>
    </cfRule>
  </conditionalFormatting>
  <conditionalFormatting sqref="F62">
    <cfRule type="cellIs" dxfId="13505" priority="1091" stopIfTrue="1" operator="equal">
      <formula>0</formula>
    </cfRule>
  </conditionalFormatting>
  <conditionalFormatting sqref="F62">
    <cfRule type="cellIs" dxfId="13504" priority="1090" stopIfTrue="1" operator="equal">
      <formula>0</formula>
    </cfRule>
  </conditionalFormatting>
  <conditionalFormatting sqref="F62">
    <cfRule type="cellIs" dxfId="13503" priority="1089" stopIfTrue="1" operator="equal">
      <formula>0</formula>
    </cfRule>
  </conditionalFormatting>
  <conditionalFormatting sqref="F62">
    <cfRule type="cellIs" dxfId="13502" priority="1088" stopIfTrue="1" operator="equal">
      <formula>0</formula>
    </cfRule>
  </conditionalFormatting>
  <conditionalFormatting sqref="F62">
    <cfRule type="cellIs" dxfId="13501" priority="1087" stopIfTrue="1" operator="equal">
      <formula>0</formula>
    </cfRule>
  </conditionalFormatting>
  <conditionalFormatting sqref="F62">
    <cfRule type="cellIs" dxfId="13500" priority="1086" stopIfTrue="1" operator="equal">
      <formula>0</formula>
    </cfRule>
  </conditionalFormatting>
  <conditionalFormatting sqref="F62">
    <cfRule type="cellIs" dxfId="13499" priority="1085" stopIfTrue="1" operator="equal">
      <formula>0</formula>
    </cfRule>
  </conditionalFormatting>
  <conditionalFormatting sqref="F62">
    <cfRule type="cellIs" dxfId="13498" priority="1084" stopIfTrue="1" operator="equal">
      <formula>0</formula>
    </cfRule>
  </conditionalFormatting>
  <conditionalFormatting sqref="F62">
    <cfRule type="cellIs" dxfId="13497" priority="1083" stopIfTrue="1" operator="equal">
      <formula>0</formula>
    </cfRule>
  </conditionalFormatting>
  <conditionalFormatting sqref="F62">
    <cfRule type="cellIs" dxfId="13496" priority="1082" stopIfTrue="1" operator="equal">
      <formula>0</formula>
    </cfRule>
  </conditionalFormatting>
  <conditionalFormatting sqref="F62">
    <cfRule type="cellIs" dxfId="13495" priority="1081" stopIfTrue="1" operator="equal">
      <formula>0</formula>
    </cfRule>
  </conditionalFormatting>
  <conditionalFormatting sqref="F62">
    <cfRule type="cellIs" dxfId="13494" priority="1080" stopIfTrue="1" operator="equal">
      <formula>0</formula>
    </cfRule>
  </conditionalFormatting>
  <conditionalFormatting sqref="F62">
    <cfRule type="cellIs" dxfId="13493" priority="1079" stopIfTrue="1" operator="equal">
      <formula>0</formula>
    </cfRule>
  </conditionalFormatting>
  <conditionalFormatting sqref="F62">
    <cfRule type="cellIs" dxfId="13492" priority="1078" stopIfTrue="1" operator="equal">
      <formula>0</formula>
    </cfRule>
  </conditionalFormatting>
  <conditionalFormatting sqref="F62">
    <cfRule type="cellIs" dxfId="13491" priority="1077" stopIfTrue="1" operator="equal">
      <formula>0</formula>
    </cfRule>
  </conditionalFormatting>
  <conditionalFormatting sqref="F62">
    <cfRule type="cellIs" dxfId="13490" priority="1076" stopIfTrue="1" operator="equal">
      <formula>0</formula>
    </cfRule>
  </conditionalFormatting>
  <conditionalFormatting sqref="F62">
    <cfRule type="cellIs" dxfId="13489" priority="1075" stopIfTrue="1" operator="equal">
      <formula>0</formula>
    </cfRule>
  </conditionalFormatting>
  <conditionalFormatting sqref="F62">
    <cfRule type="cellIs" dxfId="13488" priority="1074" stopIfTrue="1" operator="equal">
      <formula>0</formula>
    </cfRule>
  </conditionalFormatting>
  <conditionalFormatting sqref="F62">
    <cfRule type="cellIs" dxfId="13487" priority="1073" stopIfTrue="1" operator="equal">
      <formula>0</formula>
    </cfRule>
  </conditionalFormatting>
  <conditionalFormatting sqref="F62">
    <cfRule type="cellIs" dxfId="13486" priority="1072" stopIfTrue="1" operator="equal">
      <formula>0</formula>
    </cfRule>
  </conditionalFormatting>
  <conditionalFormatting sqref="F62">
    <cfRule type="cellIs" dxfId="13485" priority="1071" stopIfTrue="1" operator="equal">
      <formula>0</formula>
    </cfRule>
  </conditionalFormatting>
  <conditionalFormatting sqref="F62">
    <cfRule type="cellIs" dxfId="13484" priority="1070" stopIfTrue="1" operator="equal">
      <formula>0</formula>
    </cfRule>
  </conditionalFormatting>
  <conditionalFormatting sqref="F62">
    <cfRule type="cellIs" dxfId="13483" priority="1069" stopIfTrue="1" operator="equal">
      <formula>0</formula>
    </cfRule>
  </conditionalFormatting>
  <conditionalFormatting sqref="F62">
    <cfRule type="cellIs" dxfId="13482" priority="1068" stopIfTrue="1" operator="equal">
      <formula>0</formula>
    </cfRule>
  </conditionalFormatting>
  <conditionalFormatting sqref="F62">
    <cfRule type="cellIs" dxfId="13481" priority="1067" stopIfTrue="1" operator="equal">
      <formula>0</formula>
    </cfRule>
  </conditionalFormatting>
  <conditionalFormatting sqref="F62">
    <cfRule type="cellIs" dxfId="13480" priority="1066" stopIfTrue="1" operator="equal">
      <formula>0</formula>
    </cfRule>
  </conditionalFormatting>
  <conditionalFormatting sqref="F62">
    <cfRule type="cellIs" dxfId="13479" priority="1065" stopIfTrue="1" operator="equal">
      <formula>0</formula>
    </cfRule>
  </conditionalFormatting>
  <conditionalFormatting sqref="F62">
    <cfRule type="cellIs" dxfId="13478" priority="1064" stopIfTrue="1" operator="equal">
      <formula>0</formula>
    </cfRule>
  </conditionalFormatting>
  <conditionalFormatting sqref="F62">
    <cfRule type="cellIs" dxfId="13477" priority="1063" stopIfTrue="1" operator="equal">
      <formula>0</formula>
    </cfRule>
  </conditionalFormatting>
  <conditionalFormatting sqref="F62">
    <cfRule type="cellIs" dxfId="13476" priority="1062" stopIfTrue="1" operator="equal">
      <formula>0</formula>
    </cfRule>
  </conditionalFormatting>
  <conditionalFormatting sqref="F62">
    <cfRule type="cellIs" dxfId="13475" priority="1061" stopIfTrue="1" operator="equal">
      <formula>0</formula>
    </cfRule>
  </conditionalFormatting>
  <conditionalFormatting sqref="F62">
    <cfRule type="cellIs" dxfId="13474" priority="1060" stopIfTrue="1" operator="equal">
      <formula>0</formula>
    </cfRule>
  </conditionalFormatting>
  <conditionalFormatting sqref="F62">
    <cfRule type="cellIs" dxfId="13473" priority="1059" stopIfTrue="1" operator="equal">
      <formula>0</formula>
    </cfRule>
  </conditionalFormatting>
  <conditionalFormatting sqref="F62">
    <cfRule type="cellIs" dxfId="13472" priority="1058" stopIfTrue="1" operator="equal">
      <formula>0</formula>
    </cfRule>
  </conditionalFormatting>
  <conditionalFormatting sqref="F62">
    <cfRule type="cellIs" dxfId="13471" priority="1057" stopIfTrue="1" operator="equal">
      <formula>0</formula>
    </cfRule>
  </conditionalFormatting>
  <conditionalFormatting sqref="F62">
    <cfRule type="cellIs" dxfId="13470" priority="1056" stopIfTrue="1" operator="equal">
      <formula>0</formula>
    </cfRule>
  </conditionalFormatting>
  <conditionalFormatting sqref="F62">
    <cfRule type="cellIs" dxfId="13469" priority="1055" stopIfTrue="1" operator="equal">
      <formula>0</formula>
    </cfRule>
  </conditionalFormatting>
  <conditionalFormatting sqref="F62">
    <cfRule type="cellIs" dxfId="13468" priority="1054" stopIfTrue="1" operator="equal">
      <formula>0</formula>
    </cfRule>
  </conditionalFormatting>
  <conditionalFormatting sqref="F62">
    <cfRule type="cellIs" dxfId="13467" priority="1053" stopIfTrue="1" operator="equal">
      <formula>0</formula>
    </cfRule>
  </conditionalFormatting>
  <conditionalFormatting sqref="F62">
    <cfRule type="cellIs" dxfId="13466" priority="1052" stopIfTrue="1" operator="equal">
      <formula>0</formula>
    </cfRule>
  </conditionalFormatting>
  <conditionalFormatting sqref="F62">
    <cfRule type="cellIs" dxfId="13465" priority="1051" stopIfTrue="1" operator="equal">
      <formula>0</formula>
    </cfRule>
  </conditionalFormatting>
  <conditionalFormatting sqref="F62">
    <cfRule type="cellIs" dxfId="13464" priority="1050" stopIfTrue="1" operator="equal">
      <formula>0</formula>
    </cfRule>
  </conditionalFormatting>
  <conditionalFormatting sqref="F62">
    <cfRule type="cellIs" dxfId="13463" priority="1049" stopIfTrue="1" operator="equal">
      <formula>0</formula>
    </cfRule>
  </conditionalFormatting>
  <conditionalFormatting sqref="F62">
    <cfRule type="cellIs" dxfId="13462" priority="1048" stopIfTrue="1" operator="equal">
      <formula>0</formula>
    </cfRule>
  </conditionalFormatting>
  <conditionalFormatting sqref="F62">
    <cfRule type="cellIs" dxfId="13461" priority="1047" stopIfTrue="1" operator="equal">
      <formula>0</formula>
    </cfRule>
  </conditionalFormatting>
  <conditionalFormatting sqref="F62">
    <cfRule type="cellIs" dxfId="13460" priority="1046" stopIfTrue="1" operator="equal">
      <formula>0</formula>
    </cfRule>
  </conditionalFormatting>
  <conditionalFormatting sqref="F62">
    <cfRule type="cellIs" dxfId="13459" priority="1045" stopIfTrue="1" operator="equal">
      <formula>0</formula>
    </cfRule>
  </conditionalFormatting>
  <conditionalFormatting sqref="F62">
    <cfRule type="cellIs" dxfId="13458" priority="1044" stopIfTrue="1" operator="equal">
      <formula>0</formula>
    </cfRule>
  </conditionalFormatting>
  <conditionalFormatting sqref="F62">
    <cfRule type="cellIs" dxfId="13457" priority="1043" stopIfTrue="1" operator="equal">
      <formula>0</formula>
    </cfRule>
  </conditionalFormatting>
  <conditionalFormatting sqref="F62">
    <cfRule type="cellIs" dxfId="13456" priority="1042" stopIfTrue="1" operator="equal">
      <formula>0</formula>
    </cfRule>
  </conditionalFormatting>
  <conditionalFormatting sqref="F62">
    <cfRule type="cellIs" dxfId="13455" priority="1041" stopIfTrue="1" operator="equal">
      <formula>0</formula>
    </cfRule>
  </conditionalFormatting>
  <conditionalFormatting sqref="F62">
    <cfRule type="cellIs" dxfId="13454" priority="1040" stopIfTrue="1" operator="equal">
      <formula>0</formula>
    </cfRule>
  </conditionalFormatting>
  <conditionalFormatting sqref="F62">
    <cfRule type="cellIs" dxfId="13453" priority="1039" stopIfTrue="1" operator="equal">
      <formula>0</formula>
    </cfRule>
  </conditionalFormatting>
  <conditionalFormatting sqref="F62">
    <cfRule type="cellIs" dxfId="13452" priority="1038" stopIfTrue="1" operator="equal">
      <formula>0</formula>
    </cfRule>
  </conditionalFormatting>
  <conditionalFormatting sqref="F62">
    <cfRule type="cellIs" dxfId="13451" priority="1037" stopIfTrue="1" operator="equal">
      <formula>0</formula>
    </cfRule>
  </conditionalFormatting>
  <conditionalFormatting sqref="F62">
    <cfRule type="cellIs" dxfId="13450" priority="1036" stopIfTrue="1" operator="equal">
      <formula>0</formula>
    </cfRule>
  </conditionalFormatting>
  <conditionalFormatting sqref="F62">
    <cfRule type="cellIs" dxfId="13449" priority="1035" stopIfTrue="1" operator="equal">
      <formula>0</formula>
    </cfRule>
  </conditionalFormatting>
  <conditionalFormatting sqref="F62">
    <cfRule type="cellIs" dxfId="13448" priority="1034" stopIfTrue="1" operator="equal">
      <formula>0</formula>
    </cfRule>
  </conditionalFormatting>
  <conditionalFormatting sqref="F62">
    <cfRule type="cellIs" dxfId="13447" priority="1033" stopIfTrue="1" operator="equal">
      <formula>0</formula>
    </cfRule>
  </conditionalFormatting>
  <conditionalFormatting sqref="F62">
    <cfRule type="cellIs" dxfId="13446" priority="1032" stopIfTrue="1" operator="equal">
      <formula>0</formula>
    </cfRule>
  </conditionalFormatting>
  <conditionalFormatting sqref="F62">
    <cfRule type="cellIs" dxfId="13445" priority="1031" stopIfTrue="1" operator="equal">
      <formula>0</formula>
    </cfRule>
  </conditionalFormatting>
  <conditionalFormatting sqref="F62">
    <cfRule type="cellIs" dxfId="13444" priority="1030" stopIfTrue="1" operator="equal">
      <formula>0</formula>
    </cfRule>
  </conditionalFormatting>
  <conditionalFormatting sqref="F62">
    <cfRule type="cellIs" dxfId="13443" priority="1029" stopIfTrue="1" operator="equal">
      <formula>0</formula>
    </cfRule>
  </conditionalFormatting>
  <conditionalFormatting sqref="F62">
    <cfRule type="cellIs" dxfId="13442" priority="1028" stopIfTrue="1" operator="equal">
      <formula>0</formula>
    </cfRule>
  </conditionalFormatting>
  <conditionalFormatting sqref="F62">
    <cfRule type="cellIs" dxfId="13441" priority="1027" stopIfTrue="1" operator="equal">
      <formula>0</formula>
    </cfRule>
  </conditionalFormatting>
  <conditionalFormatting sqref="F62">
    <cfRule type="cellIs" dxfId="13440" priority="1026" stopIfTrue="1" operator="equal">
      <formula>0</formula>
    </cfRule>
  </conditionalFormatting>
  <conditionalFormatting sqref="F62">
    <cfRule type="cellIs" dxfId="13439" priority="1025" stopIfTrue="1" operator="equal">
      <formula>0</formula>
    </cfRule>
  </conditionalFormatting>
  <conditionalFormatting sqref="F62">
    <cfRule type="cellIs" dxfId="13438" priority="1024" stopIfTrue="1" operator="equal">
      <formula>0</formula>
    </cfRule>
  </conditionalFormatting>
  <conditionalFormatting sqref="F62">
    <cfRule type="cellIs" dxfId="13437" priority="1023" stopIfTrue="1" operator="equal">
      <formula>0</formula>
    </cfRule>
  </conditionalFormatting>
  <conditionalFormatting sqref="F62">
    <cfRule type="cellIs" dxfId="13436" priority="1022" stopIfTrue="1" operator="equal">
      <formula>0</formula>
    </cfRule>
  </conditionalFormatting>
  <conditionalFormatting sqref="F62">
    <cfRule type="cellIs" dxfId="13435" priority="1021" stopIfTrue="1" operator="equal">
      <formula>0</formula>
    </cfRule>
  </conditionalFormatting>
  <conditionalFormatting sqref="F62">
    <cfRule type="cellIs" dxfId="13434" priority="1020" stopIfTrue="1" operator="equal">
      <formula>0</formula>
    </cfRule>
  </conditionalFormatting>
  <conditionalFormatting sqref="F62">
    <cfRule type="cellIs" dxfId="13433" priority="1019" stopIfTrue="1" operator="equal">
      <formula>0</formula>
    </cfRule>
  </conditionalFormatting>
  <conditionalFormatting sqref="F62">
    <cfRule type="cellIs" dxfId="13432" priority="1018" stopIfTrue="1" operator="equal">
      <formula>0</formula>
    </cfRule>
  </conditionalFormatting>
  <conditionalFormatting sqref="F62">
    <cfRule type="cellIs" dxfId="13431" priority="1017" stopIfTrue="1" operator="equal">
      <formula>0</formula>
    </cfRule>
  </conditionalFormatting>
  <conditionalFormatting sqref="F62">
    <cfRule type="cellIs" dxfId="13430" priority="1016" stopIfTrue="1" operator="equal">
      <formula>0</formula>
    </cfRule>
  </conditionalFormatting>
  <conditionalFormatting sqref="F62">
    <cfRule type="cellIs" dxfId="13429" priority="1015" stopIfTrue="1" operator="equal">
      <formula>0</formula>
    </cfRule>
  </conditionalFormatting>
  <conditionalFormatting sqref="F62">
    <cfRule type="cellIs" dxfId="13428" priority="1014" stopIfTrue="1" operator="equal">
      <formula>0</formula>
    </cfRule>
  </conditionalFormatting>
  <conditionalFormatting sqref="F62">
    <cfRule type="cellIs" dxfId="13427" priority="1013" stopIfTrue="1" operator="equal">
      <formula>0</formula>
    </cfRule>
  </conditionalFormatting>
  <conditionalFormatting sqref="F62">
    <cfRule type="cellIs" dxfId="13426" priority="1012" stopIfTrue="1" operator="equal">
      <formula>0</formula>
    </cfRule>
  </conditionalFormatting>
  <conditionalFormatting sqref="F62">
    <cfRule type="cellIs" dxfId="13425" priority="1011" stopIfTrue="1" operator="equal">
      <formula>0</formula>
    </cfRule>
  </conditionalFormatting>
  <conditionalFormatting sqref="F62">
    <cfRule type="cellIs" dxfId="13424" priority="1010" stopIfTrue="1" operator="equal">
      <formula>0</formula>
    </cfRule>
  </conditionalFormatting>
  <conditionalFormatting sqref="F62">
    <cfRule type="cellIs" dxfId="13423" priority="1009" stopIfTrue="1" operator="equal">
      <formula>0</formula>
    </cfRule>
  </conditionalFormatting>
  <conditionalFormatting sqref="F62">
    <cfRule type="cellIs" dxfId="13422" priority="1008" stopIfTrue="1" operator="equal">
      <formula>0</formula>
    </cfRule>
  </conditionalFormatting>
  <conditionalFormatting sqref="F62">
    <cfRule type="cellIs" dxfId="13421" priority="1007" stopIfTrue="1" operator="equal">
      <formula>0</formula>
    </cfRule>
  </conditionalFormatting>
  <conditionalFormatting sqref="F62">
    <cfRule type="cellIs" dxfId="13420" priority="1006" stopIfTrue="1" operator="equal">
      <formula>0</formula>
    </cfRule>
  </conditionalFormatting>
  <conditionalFormatting sqref="F62">
    <cfRule type="cellIs" dxfId="13419" priority="1005" stopIfTrue="1" operator="equal">
      <formula>0</formula>
    </cfRule>
  </conditionalFormatting>
  <conditionalFormatting sqref="F62">
    <cfRule type="cellIs" dxfId="13418" priority="1004" stopIfTrue="1" operator="equal">
      <formula>0</formula>
    </cfRule>
  </conditionalFormatting>
  <conditionalFormatting sqref="F62">
    <cfRule type="cellIs" dxfId="13417" priority="1003" stopIfTrue="1" operator="equal">
      <formula>0</formula>
    </cfRule>
  </conditionalFormatting>
  <conditionalFormatting sqref="F62">
    <cfRule type="cellIs" dxfId="13416" priority="1002" stopIfTrue="1" operator="equal">
      <formula>0</formula>
    </cfRule>
  </conditionalFormatting>
  <conditionalFormatting sqref="F62">
    <cfRule type="cellIs" dxfId="13415" priority="1001" stopIfTrue="1" operator="equal">
      <formula>0</formula>
    </cfRule>
  </conditionalFormatting>
  <conditionalFormatting sqref="F62">
    <cfRule type="cellIs" dxfId="13414" priority="1000" stopIfTrue="1" operator="equal">
      <formula>0</formula>
    </cfRule>
  </conditionalFormatting>
  <conditionalFormatting sqref="F62">
    <cfRule type="cellIs" dxfId="13413" priority="999" stopIfTrue="1" operator="equal">
      <formula>0</formula>
    </cfRule>
  </conditionalFormatting>
  <conditionalFormatting sqref="F62">
    <cfRule type="cellIs" dxfId="13412" priority="998" stopIfTrue="1" operator="equal">
      <formula>0</formula>
    </cfRule>
  </conditionalFormatting>
  <conditionalFormatting sqref="F62">
    <cfRule type="cellIs" dxfId="13411" priority="997" stopIfTrue="1" operator="equal">
      <formula>0</formula>
    </cfRule>
  </conditionalFormatting>
  <conditionalFormatting sqref="F62">
    <cfRule type="cellIs" dxfId="13410" priority="996" stopIfTrue="1" operator="equal">
      <formula>0</formula>
    </cfRule>
  </conditionalFormatting>
  <conditionalFormatting sqref="F62">
    <cfRule type="cellIs" dxfId="13409" priority="995" stopIfTrue="1" operator="equal">
      <formula>0</formula>
    </cfRule>
  </conditionalFormatting>
  <conditionalFormatting sqref="F62">
    <cfRule type="cellIs" dxfId="13408" priority="994" stopIfTrue="1" operator="equal">
      <formula>0</formula>
    </cfRule>
  </conditionalFormatting>
  <conditionalFormatting sqref="F62">
    <cfRule type="cellIs" dxfId="13407" priority="993" stopIfTrue="1" operator="equal">
      <formula>0</formula>
    </cfRule>
  </conditionalFormatting>
  <conditionalFormatting sqref="F62">
    <cfRule type="cellIs" dxfId="13406" priority="992" stopIfTrue="1" operator="equal">
      <formula>0</formula>
    </cfRule>
  </conditionalFormatting>
  <conditionalFormatting sqref="F62">
    <cfRule type="cellIs" dxfId="13405" priority="991" stopIfTrue="1" operator="equal">
      <formula>0</formula>
    </cfRule>
  </conditionalFormatting>
  <conditionalFormatting sqref="F62">
    <cfRule type="cellIs" dxfId="13404" priority="990" stopIfTrue="1" operator="equal">
      <formula>0</formula>
    </cfRule>
  </conditionalFormatting>
  <conditionalFormatting sqref="F62">
    <cfRule type="cellIs" dxfId="13403" priority="989" stopIfTrue="1" operator="equal">
      <formula>0</formula>
    </cfRule>
  </conditionalFormatting>
  <conditionalFormatting sqref="F62">
    <cfRule type="cellIs" dxfId="13402" priority="988" stopIfTrue="1" operator="equal">
      <formula>0</formula>
    </cfRule>
  </conditionalFormatting>
  <conditionalFormatting sqref="F62">
    <cfRule type="cellIs" dxfId="13401" priority="987" stopIfTrue="1" operator="equal">
      <formula>0</formula>
    </cfRule>
  </conditionalFormatting>
  <conditionalFormatting sqref="F62">
    <cfRule type="cellIs" dxfId="13400" priority="986" stopIfTrue="1" operator="equal">
      <formula>0</formula>
    </cfRule>
  </conditionalFormatting>
  <conditionalFormatting sqref="F62">
    <cfRule type="cellIs" dxfId="13399" priority="985" stopIfTrue="1" operator="equal">
      <formula>0</formula>
    </cfRule>
  </conditionalFormatting>
  <conditionalFormatting sqref="F62">
    <cfRule type="cellIs" dxfId="13398" priority="984" stopIfTrue="1" operator="equal">
      <formula>0</formula>
    </cfRule>
  </conditionalFormatting>
  <conditionalFormatting sqref="F62">
    <cfRule type="cellIs" dxfId="13397" priority="983" stopIfTrue="1" operator="equal">
      <formula>0</formula>
    </cfRule>
  </conditionalFormatting>
  <conditionalFormatting sqref="F62">
    <cfRule type="cellIs" dxfId="13396" priority="982" stopIfTrue="1" operator="equal">
      <formula>0</formula>
    </cfRule>
  </conditionalFormatting>
  <conditionalFormatting sqref="F62">
    <cfRule type="cellIs" dxfId="13395" priority="981" stopIfTrue="1" operator="equal">
      <formula>0</formula>
    </cfRule>
  </conditionalFormatting>
  <conditionalFormatting sqref="F62">
    <cfRule type="cellIs" dxfId="13394" priority="980" stopIfTrue="1" operator="equal">
      <formula>0</formula>
    </cfRule>
  </conditionalFormatting>
  <conditionalFormatting sqref="F62">
    <cfRule type="cellIs" dxfId="13393" priority="979" stopIfTrue="1" operator="equal">
      <formula>0</formula>
    </cfRule>
  </conditionalFormatting>
  <conditionalFormatting sqref="F62">
    <cfRule type="cellIs" dxfId="13392" priority="978" stopIfTrue="1" operator="equal">
      <formula>0</formula>
    </cfRule>
  </conditionalFormatting>
  <conditionalFormatting sqref="F62">
    <cfRule type="cellIs" dxfId="13391" priority="977" stopIfTrue="1" operator="equal">
      <formula>0</formula>
    </cfRule>
  </conditionalFormatting>
  <conditionalFormatting sqref="F62">
    <cfRule type="cellIs" dxfId="13390" priority="976" stopIfTrue="1" operator="equal">
      <formula>0</formula>
    </cfRule>
  </conditionalFormatting>
  <conditionalFormatting sqref="F62">
    <cfRule type="cellIs" dxfId="13389" priority="975" stopIfTrue="1" operator="equal">
      <formula>0</formula>
    </cfRule>
  </conditionalFormatting>
  <conditionalFormatting sqref="F62">
    <cfRule type="cellIs" dxfId="13388" priority="974" stopIfTrue="1" operator="equal">
      <formula>0</formula>
    </cfRule>
  </conditionalFormatting>
  <conditionalFormatting sqref="F62">
    <cfRule type="cellIs" dxfId="13387" priority="973" stopIfTrue="1" operator="equal">
      <formula>0</formula>
    </cfRule>
  </conditionalFormatting>
  <conditionalFormatting sqref="F62">
    <cfRule type="cellIs" dxfId="13386" priority="972" stopIfTrue="1" operator="equal">
      <formula>0</formula>
    </cfRule>
  </conditionalFormatting>
  <conditionalFormatting sqref="F62">
    <cfRule type="cellIs" dxfId="13385" priority="971" stopIfTrue="1" operator="equal">
      <formula>0</formula>
    </cfRule>
  </conditionalFormatting>
  <conditionalFormatting sqref="F62">
    <cfRule type="cellIs" dxfId="13384" priority="970" stopIfTrue="1" operator="equal">
      <formula>0</formula>
    </cfRule>
  </conditionalFormatting>
  <conditionalFormatting sqref="F62">
    <cfRule type="cellIs" dxfId="13383" priority="969" stopIfTrue="1" operator="equal">
      <formula>0</formula>
    </cfRule>
  </conditionalFormatting>
  <conditionalFormatting sqref="F62">
    <cfRule type="cellIs" dxfId="13382" priority="968" stopIfTrue="1" operator="equal">
      <formula>0</formula>
    </cfRule>
  </conditionalFormatting>
  <conditionalFormatting sqref="F62">
    <cfRule type="cellIs" dxfId="13381" priority="967" stopIfTrue="1" operator="equal">
      <formula>0</formula>
    </cfRule>
  </conditionalFormatting>
  <conditionalFormatting sqref="F62">
    <cfRule type="cellIs" dxfId="13380" priority="966" stopIfTrue="1" operator="equal">
      <formula>0</formula>
    </cfRule>
  </conditionalFormatting>
  <conditionalFormatting sqref="F62">
    <cfRule type="cellIs" dxfId="13379" priority="965" stopIfTrue="1" operator="equal">
      <formula>0</formula>
    </cfRule>
  </conditionalFormatting>
  <conditionalFormatting sqref="F62">
    <cfRule type="cellIs" dxfId="13378" priority="964" stopIfTrue="1" operator="equal">
      <formula>0</formula>
    </cfRule>
  </conditionalFormatting>
  <conditionalFormatting sqref="F62">
    <cfRule type="cellIs" dxfId="13377" priority="963" stopIfTrue="1" operator="equal">
      <formula>0</formula>
    </cfRule>
  </conditionalFormatting>
  <conditionalFormatting sqref="F62">
    <cfRule type="cellIs" dxfId="13376" priority="962" stopIfTrue="1" operator="equal">
      <formula>0</formula>
    </cfRule>
  </conditionalFormatting>
  <conditionalFormatting sqref="F62">
    <cfRule type="cellIs" dxfId="13375" priority="961" stopIfTrue="1" operator="equal">
      <formula>0</formula>
    </cfRule>
  </conditionalFormatting>
  <conditionalFormatting sqref="F62">
    <cfRule type="cellIs" dxfId="13374" priority="960" stopIfTrue="1" operator="equal">
      <formula>0</formula>
    </cfRule>
  </conditionalFormatting>
  <conditionalFormatting sqref="F62">
    <cfRule type="cellIs" dxfId="13373" priority="959" stopIfTrue="1" operator="equal">
      <formula>0</formula>
    </cfRule>
  </conditionalFormatting>
  <conditionalFormatting sqref="F62">
    <cfRule type="cellIs" dxfId="13372" priority="958" stopIfTrue="1" operator="equal">
      <formula>0</formula>
    </cfRule>
  </conditionalFormatting>
  <conditionalFormatting sqref="F62">
    <cfRule type="cellIs" dxfId="13371" priority="957" stopIfTrue="1" operator="equal">
      <formula>0</formula>
    </cfRule>
  </conditionalFormatting>
  <conditionalFormatting sqref="F62">
    <cfRule type="cellIs" dxfId="13370" priority="956" stopIfTrue="1" operator="equal">
      <formula>0</formula>
    </cfRule>
  </conditionalFormatting>
  <conditionalFormatting sqref="F62">
    <cfRule type="cellIs" dxfId="13369" priority="955" stopIfTrue="1" operator="equal">
      <formula>0</formula>
    </cfRule>
  </conditionalFormatting>
  <conditionalFormatting sqref="F62">
    <cfRule type="cellIs" dxfId="13368" priority="954" stopIfTrue="1" operator="equal">
      <formula>0</formula>
    </cfRule>
  </conditionalFormatting>
  <conditionalFormatting sqref="F62">
    <cfRule type="cellIs" dxfId="13367" priority="953" stopIfTrue="1" operator="equal">
      <formula>0</formula>
    </cfRule>
  </conditionalFormatting>
  <conditionalFormatting sqref="F62">
    <cfRule type="cellIs" dxfId="13366" priority="952" stopIfTrue="1" operator="equal">
      <formula>0</formula>
    </cfRule>
  </conditionalFormatting>
  <conditionalFormatting sqref="F62">
    <cfRule type="cellIs" dxfId="13365" priority="951" stopIfTrue="1" operator="equal">
      <formula>0</formula>
    </cfRule>
  </conditionalFormatting>
  <conditionalFormatting sqref="F62">
    <cfRule type="cellIs" dxfId="13364" priority="950" stopIfTrue="1" operator="equal">
      <formula>0</formula>
    </cfRule>
  </conditionalFormatting>
  <conditionalFormatting sqref="F62">
    <cfRule type="cellIs" dxfId="13363" priority="949" stopIfTrue="1" operator="equal">
      <formula>0</formula>
    </cfRule>
  </conditionalFormatting>
  <conditionalFormatting sqref="F62">
    <cfRule type="cellIs" dxfId="13362" priority="948" stopIfTrue="1" operator="equal">
      <formula>0</formula>
    </cfRule>
  </conditionalFormatting>
  <conditionalFormatting sqref="F62">
    <cfRule type="cellIs" dxfId="13361" priority="947" stopIfTrue="1" operator="equal">
      <formula>0</formula>
    </cfRule>
  </conditionalFormatting>
  <conditionalFormatting sqref="F62">
    <cfRule type="cellIs" dxfId="13360" priority="946" stopIfTrue="1" operator="equal">
      <formula>0</formula>
    </cfRule>
  </conditionalFormatting>
  <conditionalFormatting sqref="F62">
    <cfRule type="cellIs" dxfId="13359" priority="945" stopIfTrue="1" operator="equal">
      <formula>0</formula>
    </cfRule>
  </conditionalFormatting>
  <conditionalFormatting sqref="F62">
    <cfRule type="cellIs" dxfId="13358" priority="944" stopIfTrue="1" operator="equal">
      <formula>0</formula>
    </cfRule>
  </conditionalFormatting>
  <conditionalFormatting sqref="F62">
    <cfRule type="cellIs" dxfId="13357" priority="943" stopIfTrue="1" operator="equal">
      <formula>0</formula>
    </cfRule>
  </conditionalFormatting>
  <conditionalFormatting sqref="F62">
    <cfRule type="cellIs" dxfId="13356" priority="942" stopIfTrue="1" operator="equal">
      <formula>0</formula>
    </cfRule>
  </conditionalFormatting>
  <conditionalFormatting sqref="F62">
    <cfRule type="cellIs" dxfId="13355" priority="941" stopIfTrue="1" operator="equal">
      <formula>0</formula>
    </cfRule>
  </conditionalFormatting>
  <conditionalFormatting sqref="F62">
    <cfRule type="cellIs" dxfId="13354" priority="940" stopIfTrue="1" operator="equal">
      <formula>0</formula>
    </cfRule>
  </conditionalFormatting>
  <conditionalFormatting sqref="F62">
    <cfRule type="cellIs" dxfId="13353" priority="939" stopIfTrue="1" operator="equal">
      <formula>0</formula>
    </cfRule>
  </conditionalFormatting>
  <conditionalFormatting sqref="F62">
    <cfRule type="cellIs" dxfId="13352" priority="938" stopIfTrue="1" operator="equal">
      <formula>0</formula>
    </cfRule>
  </conditionalFormatting>
  <conditionalFormatting sqref="F62">
    <cfRule type="cellIs" dxfId="13351" priority="937" stopIfTrue="1" operator="equal">
      <formula>0</formula>
    </cfRule>
  </conditionalFormatting>
  <conditionalFormatting sqref="F62">
    <cfRule type="cellIs" dxfId="13350" priority="936" stopIfTrue="1" operator="equal">
      <formula>0</formula>
    </cfRule>
  </conditionalFormatting>
  <conditionalFormatting sqref="F62">
    <cfRule type="cellIs" dxfId="13349" priority="935" stopIfTrue="1" operator="equal">
      <formula>0</formula>
    </cfRule>
  </conditionalFormatting>
  <conditionalFormatting sqref="F62">
    <cfRule type="cellIs" dxfId="13348" priority="934" stopIfTrue="1" operator="equal">
      <formula>0</formula>
    </cfRule>
  </conditionalFormatting>
  <conditionalFormatting sqref="F62">
    <cfRule type="cellIs" dxfId="13347" priority="933" stopIfTrue="1" operator="equal">
      <formula>0</formula>
    </cfRule>
  </conditionalFormatting>
  <conditionalFormatting sqref="F62">
    <cfRule type="cellIs" dxfId="13346" priority="932" stopIfTrue="1" operator="equal">
      <formula>0</formula>
    </cfRule>
  </conditionalFormatting>
  <conditionalFormatting sqref="F62">
    <cfRule type="cellIs" dxfId="13345" priority="931" stopIfTrue="1" operator="equal">
      <formula>0</formula>
    </cfRule>
  </conditionalFormatting>
  <conditionalFormatting sqref="F62">
    <cfRule type="cellIs" dxfId="13344" priority="930" stopIfTrue="1" operator="equal">
      <formula>0</formula>
    </cfRule>
  </conditionalFormatting>
  <conditionalFormatting sqref="F62">
    <cfRule type="cellIs" dxfId="13343" priority="929" stopIfTrue="1" operator="equal">
      <formula>0</formula>
    </cfRule>
  </conditionalFormatting>
  <conditionalFormatting sqref="F62">
    <cfRule type="cellIs" dxfId="13342" priority="928" stopIfTrue="1" operator="equal">
      <formula>0</formula>
    </cfRule>
  </conditionalFormatting>
  <conditionalFormatting sqref="F62">
    <cfRule type="cellIs" dxfId="13341" priority="927" stopIfTrue="1" operator="equal">
      <formula>0</formula>
    </cfRule>
  </conditionalFormatting>
  <conditionalFormatting sqref="F62">
    <cfRule type="cellIs" dxfId="13340" priority="926" stopIfTrue="1" operator="equal">
      <formula>0</formula>
    </cfRule>
  </conditionalFormatting>
  <conditionalFormatting sqref="F62">
    <cfRule type="cellIs" dxfId="13339" priority="925" stopIfTrue="1" operator="equal">
      <formula>0</formula>
    </cfRule>
  </conditionalFormatting>
  <conditionalFormatting sqref="F62">
    <cfRule type="cellIs" dxfId="13338" priority="924" stopIfTrue="1" operator="equal">
      <formula>0</formula>
    </cfRule>
  </conditionalFormatting>
  <conditionalFormatting sqref="F62">
    <cfRule type="cellIs" dxfId="13337" priority="923" stopIfTrue="1" operator="equal">
      <formula>0</formula>
    </cfRule>
  </conditionalFormatting>
  <conditionalFormatting sqref="F62">
    <cfRule type="cellIs" dxfId="13336" priority="922" stopIfTrue="1" operator="equal">
      <formula>0</formula>
    </cfRule>
  </conditionalFormatting>
  <conditionalFormatting sqref="F62">
    <cfRule type="cellIs" dxfId="13335" priority="921" stopIfTrue="1" operator="equal">
      <formula>0</formula>
    </cfRule>
  </conditionalFormatting>
  <conditionalFormatting sqref="F62">
    <cfRule type="cellIs" dxfId="13334" priority="920" stopIfTrue="1" operator="equal">
      <formula>0</formula>
    </cfRule>
  </conditionalFormatting>
  <conditionalFormatting sqref="F62">
    <cfRule type="cellIs" dxfId="13333" priority="919" stopIfTrue="1" operator="equal">
      <formula>0</formula>
    </cfRule>
  </conditionalFormatting>
  <conditionalFormatting sqref="F62">
    <cfRule type="cellIs" dxfId="13332" priority="918" stopIfTrue="1" operator="equal">
      <formula>0</formula>
    </cfRule>
  </conditionalFormatting>
  <conditionalFormatting sqref="F62">
    <cfRule type="cellIs" dxfId="13331" priority="917" stopIfTrue="1" operator="equal">
      <formula>0</formula>
    </cfRule>
  </conditionalFormatting>
  <conditionalFormatting sqref="F62">
    <cfRule type="cellIs" dxfId="13330" priority="916" stopIfTrue="1" operator="equal">
      <formula>0</formula>
    </cfRule>
  </conditionalFormatting>
  <conditionalFormatting sqref="F62">
    <cfRule type="cellIs" dxfId="13329" priority="915" stopIfTrue="1" operator="equal">
      <formula>0</formula>
    </cfRule>
  </conditionalFormatting>
  <conditionalFormatting sqref="F62">
    <cfRule type="cellIs" dxfId="13328" priority="914" stopIfTrue="1" operator="equal">
      <formula>0</formula>
    </cfRule>
  </conditionalFormatting>
  <conditionalFormatting sqref="F62">
    <cfRule type="cellIs" dxfId="13327" priority="913" stopIfTrue="1" operator="equal">
      <formula>0</formula>
    </cfRule>
  </conditionalFormatting>
  <conditionalFormatting sqref="F62">
    <cfRule type="cellIs" dxfId="13326" priority="912" stopIfTrue="1" operator="equal">
      <formula>0</formula>
    </cfRule>
  </conditionalFormatting>
  <conditionalFormatting sqref="F62">
    <cfRule type="cellIs" dxfId="13325" priority="911" stopIfTrue="1" operator="equal">
      <formula>0</formula>
    </cfRule>
  </conditionalFormatting>
  <conditionalFormatting sqref="F62">
    <cfRule type="cellIs" dxfId="13324" priority="910" stopIfTrue="1" operator="equal">
      <formula>0</formula>
    </cfRule>
  </conditionalFormatting>
  <conditionalFormatting sqref="F62">
    <cfRule type="cellIs" dxfId="13323" priority="909" stopIfTrue="1" operator="equal">
      <formula>0</formula>
    </cfRule>
  </conditionalFormatting>
  <conditionalFormatting sqref="F62">
    <cfRule type="cellIs" dxfId="13322" priority="908" stopIfTrue="1" operator="equal">
      <formula>0</formula>
    </cfRule>
  </conditionalFormatting>
  <conditionalFormatting sqref="F62">
    <cfRule type="cellIs" dxfId="13321" priority="907" stopIfTrue="1" operator="equal">
      <formula>0</formula>
    </cfRule>
  </conditionalFormatting>
  <conditionalFormatting sqref="F62">
    <cfRule type="cellIs" dxfId="13320" priority="906" stopIfTrue="1" operator="equal">
      <formula>0</formula>
    </cfRule>
  </conditionalFormatting>
  <conditionalFormatting sqref="F62">
    <cfRule type="cellIs" dxfId="13319" priority="905" stopIfTrue="1" operator="equal">
      <formula>0</formula>
    </cfRule>
  </conditionalFormatting>
  <conditionalFormatting sqref="F62">
    <cfRule type="cellIs" dxfId="13318" priority="904" stopIfTrue="1" operator="equal">
      <formula>0</formula>
    </cfRule>
  </conditionalFormatting>
  <conditionalFormatting sqref="F62">
    <cfRule type="cellIs" dxfId="13317" priority="903" stopIfTrue="1" operator="equal">
      <formula>0</formula>
    </cfRule>
  </conditionalFormatting>
  <conditionalFormatting sqref="F62">
    <cfRule type="cellIs" dxfId="13316" priority="902" stopIfTrue="1" operator="equal">
      <formula>0</formula>
    </cfRule>
  </conditionalFormatting>
  <conditionalFormatting sqref="F62">
    <cfRule type="cellIs" dxfId="13315" priority="901" stopIfTrue="1" operator="equal">
      <formula>0</formula>
    </cfRule>
  </conditionalFormatting>
  <conditionalFormatting sqref="F62">
    <cfRule type="cellIs" dxfId="13314" priority="900" stopIfTrue="1" operator="equal">
      <formula>0</formula>
    </cfRule>
  </conditionalFormatting>
  <conditionalFormatting sqref="F62">
    <cfRule type="cellIs" dxfId="13313" priority="899" stopIfTrue="1" operator="equal">
      <formula>0</formula>
    </cfRule>
  </conditionalFormatting>
  <conditionalFormatting sqref="F62">
    <cfRule type="cellIs" dxfId="13312" priority="898" stopIfTrue="1" operator="equal">
      <formula>0</formula>
    </cfRule>
  </conditionalFormatting>
  <conditionalFormatting sqref="F62">
    <cfRule type="cellIs" dxfId="13311" priority="897" stopIfTrue="1" operator="equal">
      <formula>0</formula>
    </cfRule>
  </conditionalFormatting>
  <conditionalFormatting sqref="F62">
    <cfRule type="cellIs" dxfId="13310" priority="896" stopIfTrue="1" operator="equal">
      <formula>0</formula>
    </cfRule>
  </conditionalFormatting>
  <conditionalFormatting sqref="F62">
    <cfRule type="cellIs" dxfId="13309" priority="895" stopIfTrue="1" operator="equal">
      <formula>0</formula>
    </cfRule>
  </conditionalFormatting>
  <conditionalFormatting sqref="F62">
    <cfRule type="cellIs" dxfId="13308" priority="894" stopIfTrue="1" operator="equal">
      <formula>0</formula>
    </cfRule>
  </conditionalFormatting>
  <conditionalFormatting sqref="F62">
    <cfRule type="cellIs" dxfId="13307" priority="893" stopIfTrue="1" operator="equal">
      <formula>0</formula>
    </cfRule>
  </conditionalFormatting>
  <conditionalFormatting sqref="F62">
    <cfRule type="cellIs" dxfId="13306" priority="892" stopIfTrue="1" operator="equal">
      <formula>0</formula>
    </cfRule>
  </conditionalFormatting>
  <conditionalFormatting sqref="F62">
    <cfRule type="cellIs" dxfId="13305" priority="891" stopIfTrue="1" operator="equal">
      <formula>0</formula>
    </cfRule>
  </conditionalFormatting>
  <conditionalFormatting sqref="F62">
    <cfRule type="cellIs" dxfId="13304" priority="890" stopIfTrue="1" operator="equal">
      <formula>0</formula>
    </cfRule>
  </conditionalFormatting>
  <conditionalFormatting sqref="Z8">
    <cfRule type="containsText" dxfId="13303" priority="369" operator="containsText" text="21">
      <formula>NOT(ISERROR(SEARCH("21",Z8)))</formula>
    </cfRule>
    <cfRule type="cellIs" dxfId="13302" priority="370" operator="equal">
      <formula>"F"</formula>
    </cfRule>
    <cfRule type="containsText" dxfId="13301" priority="371" operator="containsText" text="CA">
      <formula>NOT(ISERROR(SEARCH("CA",Z8)))</formula>
    </cfRule>
    <cfRule type="cellIs" dxfId="13300" priority="372" operator="equal">
      <formula>"LD"</formula>
    </cfRule>
    <cfRule type="containsText" dxfId="13299" priority="373" operator="containsText" text="V">
      <formula>NOT(ISERROR(SEARCH("V",Z8)))</formula>
    </cfRule>
    <cfRule type="containsText" dxfId="13298" priority="374" operator="containsText" text="P">
      <formula>NOT(ISERROR(SEARCH("P",Z8)))</formula>
    </cfRule>
    <cfRule type="cellIs" dxfId="13297" priority="375" operator="equal">
      <formula>"LL"</formula>
    </cfRule>
    <cfRule type="cellIs" dxfId="13296" priority="376" operator="equal">
      <formula>"AT"</formula>
    </cfRule>
    <cfRule type="containsText" dxfId="13295" priority="377" operator="containsText" text="B">
      <formula>NOT(ISERROR(SEARCH("B",Z8)))</formula>
    </cfRule>
    <cfRule type="cellIs" dxfId="13294" priority="378" operator="equal">
      <formula>"L"</formula>
    </cfRule>
    <cfRule type="containsText" dxfId="13293" priority="379" operator="containsText" text="N">
      <formula>NOT(ISERROR(SEARCH("N",Z8)))</formula>
    </cfRule>
  </conditionalFormatting>
  <conditionalFormatting sqref="P16:Q16">
    <cfRule type="containsText" dxfId="13292" priority="358" operator="containsText" text="21">
      <formula>NOT(ISERROR(SEARCH("21",P16)))</formula>
    </cfRule>
    <cfRule type="cellIs" dxfId="13291" priority="359" operator="equal">
      <formula>"F"</formula>
    </cfRule>
    <cfRule type="containsText" dxfId="13290" priority="360" operator="containsText" text="CA">
      <formula>NOT(ISERROR(SEARCH("CA",P16)))</formula>
    </cfRule>
    <cfRule type="cellIs" dxfId="13289" priority="361" operator="equal">
      <formula>"LD"</formula>
    </cfRule>
    <cfRule type="containsText" dxfId="13288" priority="362" operator="containsText" text="V">
      <formula>NOT(ISERROR(SEARCH("V",P16)))</formula>
    </cfRule>
    <cfRule type="containsText" dxfId="13287" priority="363" operator="containsText" text="P">
      <formula>NOT(ISERROR(SEARCH("P",P16)))</formula>
    </cfRule>
    <cfRule type="cellIs" dxfId="13286" priority="364" operator="equal">
      <formula>"LL"</formula>
    </cfRule>
    <cfRule type="cellIs" dxfId="13285" priority="365" operator="equal">
      <formula>"AT"</formula>
    </cfRule>
    <cfRule type="containsText" dxfId="13284" priority="366" operator="containsText" text="B">
      <formula>NOT(ISERROR(SEARCH("B",P16)))</formula>
    </cfRule>
    <cfRule type="cellIs" dxfId="13283" priority="367" operator="equal">
      <formula>"L"</formula>
    </cfRule>
    <cfRule type="containsText" dxfId="13282" priority="368" operator="containsText" text="N">
      <formula>NOT(ISERROR(SEARCH("N",P16)))</formula>
    </cfRule>
  </conditionalFormatting>
  <conditionalFormatting sqref="P16:Q16">
    <cfRule type="containsText" dxfId="13281" priority="347" operator="containsText" text="21">
      <formula>NOT(ISERROR(SEARCH("21",P16)))</formula>
    </cfRule>
    <cfRule type="cellIs" dxfId="13280" priority="348" operator="equal">
      <formula>"F"</formula>
    </cfRule>
    <cfRule type="containsText" dxfId="13279" priority="349" operator="containsText" text="CA">
      <formula>NOT(ISERROR(SEARCH("CA",P16)))</formula>
    </cfRule>
    <cfRule type="cellIs" dxfId="13278" priority="350" operator="equal">
      <formula>"LD"</formula>
    </cfRule>
    <cfRule type="containsText" dxfId="13277" priority="351" operator="containsText" text="V">
      <formula>NOT(ISERROR(SEARCH("V",P16)))</formula>
    </cfRule>
    <cfRule type="containsText" dxfId="13276" priority="352" operator="containsText" text="P">
      <formula>NOT(ISERROR(SEARCH("P",P16)))</formula>
    </cfRule>
    <cfRule type="cellIs" dxfId="13275" priority="353" operator="equal">
      <formula>"LL"</formula>
    </cfRule>
    <cfRule type="cellIs" dxfId="13274" priority="354" operator="equal">
      <formula>"AT"</formula>
    </cfRule>
    <cfRule type="containsText" dxfId="13273" priority="355" operator="containsText" text="B">
      <formula>NOT(ISERROR(SEARCH("B",P16)))</formula>
    </cfRule>
    <cfRule type="cellIs" dxfId="13272" priority="356" operator="equal">
      <formula>"L"</formula>
    </cfRule>
    <cfRule type="containsText" dxfId="13271" priority="357" operator="containsText" text="N">
      <formula>NOT(ISERROR(SEARCH("N",P16)))</formula>
    </cfRule>
  </conditionalFormatting>
  <conditionalFormatting sqref="Z16">
    <cfRule type="containsText" dxfId="13270" priority="336" operator="containsText" text="21">
      <formula>NOT(ISERROR(SEARCH("21",Z16)))</formula>
    </cfRule>
    <cfRule type="cellIs" dxfId="13269" priority="337" operator="equal">
      <formula>"F"</formula>
    </cfRule>
    <cfRule type="containsText" dxfId="13268" priority="338" operator="containsText" text="CA">
      <formula>NOT(ISERROR(SEARCH("CA",Z16)))</formula>
    </cfRule>
    <cfRule type="cellIs" dxfId="13267" priority="339" operator="equal">
      <formula>"LD"</formula>
    </cfRule>
    <cfRule type="containsText" dxfId="13266" priority="340" operator="containsText" text="V">
      <formula>NOT(ISERROR(SEARCH("V",Z16)))</formula>
    </cfRule>
    <cfRule type="containsText" dxfId="13265" priority="341" operator="containsText" text="P">
      <formula>NOT(ISERROR(SEARCH("P",Z16)))</formula>
    </cfRule>
    <cfRule type="cellIs" dxfId="13264" priority="342" operator="equal">
      <formula>"LL"</formula>
    </cfRule>
    <cfRule type="cellIs" dxfId="13263" priority="343" operator="equal">
      <formula>"AT"</formula>
    </cfRule>
    <cfRule type="containsText" dxfId="13262" priority="344" operator="containsText" text="B">
      <formula>NOT(ISERROR(SEARCH("B",Z16)))</formula>
    </cfRule>
    <cfRule type="cellIs" dxfId="13261" priority="345" operator="equal">
      <formula>"L"</formula>
    </cfRule>
    <cfRule type="containsText" dxfId="13260" priority="346" operator="containsText" text="N">
      <formula>NOT(ISERROR(SEARCH("N",Z16)))</formula>
    </cfRule>
  </conditionalFormatting>
  <conditionalFormatting sqref="W52">
    <cfRule type="containsText" dxfId="13259" priority="198" operator="containsText" text="21">
      <formula>NOT(ISERROR(SEARCH("21",W52)))</formula>
    </cfRule>
    <cfRule type="cellIs" dxfId="13258" priority="199" operator="equal">
      <formula>"F"</formula>
    </cfRule>
    <cfRule type="containsText" dxfId="13257" priority="200" operator="containsText" text="CA">
      <formula>NOT(ISERROR(SEARCH("CA",W52)))</formula>
    </cfRule>
    <cfRule type="cellIs" dxfId="13256" priority="201" operator="equal">
      <formula>"LD"</formula>
    </cfRule>
    <cfRule type="containsText" dxfId="13255" priority="202" operator="containsText" text="V">
      <formula>NOT(ISERROR(SEARCH("V",W52)))</formula>
    </cfRule>
    <cfRule type="containsText" dxfId="13254" priority="203" operator="containsText" text="P">
      <formula>NOT(ISERROR(SEARCH("P",W52)))</formula>
    </cfRule>
    <cfRule type="cellIs" dxfId="13253" priority="204" operator="equal">
      <formula>"LL"</formula>
    </cfRule>
    <cfRule type="cellIs" dxfId="13252" priority="205" operator="equal">
      <formula>"AT"</formula>
    </cfRule>
    <cfRule type="containsText" dxfId="13251" priority="206" operator="containsText" text="B">
      <formula>NOT(ISERROR(SEARCH("B",W52)))</formula>
    </cfRule>
    <cfRule type="cellIs" dxfId="13250" priority="207" operator="equal">
      <formula>"L"</formula>
    </cfRule>
    <cfRule type="containsText" dxfId="13249" priority="208" operator="containsText" text="N">
      <formula>NOT(ISERROR(SEARCH("N",W52)))</formula>
    </cfRule>
  </conditionalFormatting>
  <conditionalFormatting sqref="W52">
    <cfRule type="containsText" dxfId="13248" priority="187" operator="containsText" text="21">
      <formula>NOT(ISERROR(SEARCH("21",W52)))</formula>
    </cfRule>
    <cfRule type="cellIs" dxfId="13247" priority="188" operator="equal">
      <formula>"F"</formula>
    </cfRule>
    <cfRule type="containsText" dxfId="13246" priority="189" operator="containsText" text="CA">
      <formula>NOT(ISERROR(SEARCH("CA",W52)))</formula>
    </cfRule>
    <cfRule type="cellIs" dxfId="13245" priority="190" operator="equal">
      <formula>"LD"</formula>
    </cfRule>
    <cfRule type="containsText" dxfId="13244" priority="191" operator="containsText" text="V">
      <formula>NOT(ISERROR(SEARCH("V",W52)))</formula>
    </cfRule>
    <cfRule type="containsText" dxfId="13243" priority="192" operator="containsText" text="P">
      <formula>NOT(ISERROR(SEARCH("P",W52)))</formula>
    </cfRule>
    <cfRule type="cellIs" dxfId="13242" priority="193" operator="equal">
      <formula>"LL"</formula>
    </cfRule>
    <cfRule type="cellIs" dxfId="13241" priority="194" operator="equal">
      <formula>"AT"</formula>
    </cfRule>
    <cfRule type="containsText" dxfId="13240" priority="195" operator="containsText" text="B">
      <formula>NOT(ISERROR(SEARCH("B",W52)))</formula>
    </cfRule>
    <cfRule type="cellIs" dxfId="13239" priority="196" operator="equal">
      <formula>"L"</formula>
    </cfRule>
    <cfRule type="containsText" dxfId="13238" priority="197" operator="containsText" text="N">
      <formula>NOT(ISERROR(SEARCH("N",W52)))</formula>
    </cfRule>
  </conditionalFormatting>
  <conditionalFormatting sqref="T45:V45 T46">
    <cfRule type="containsText" dxfId="13237" priority="176" operator="containsText" text="21">
      <formula>NOT(ISERROR(SEARCH("21",T45)))</formula>
    </cfRule>
    <cfRule type="cellIs" dxfId="13236" priority="177" operator="equal">
      <formula>"F"</formula>
    </cfRule>
    <cfRule type="containsText" dxfId="13235" priority="178" operator="containsText" text="CA">
      <formula>NOT(ISERROR(SEARCH("CA",T45)))</formula>
    </cfRule>
    <cfRule type="cellIs" dxfId="13234" priority="179" operator="equal">
      <formula>"LD"</formula>
    </cfRule>
    <cfRule type="containsText" dxfId="13233" priority="180" operator="containsText" text="V">
      <formula>NOT(ISERROR(SEARCH("V",T45)))</formula>
    </cfRule>
    <cfRule type="containsText" dxfId="13232" priority="181" operator="containsText" text="P">
      <formula>NOT(ISERROR(SEARCH("P",T45)))</formula>
    </cfRule>
    <cfRule type="cellIs" dxfId="13231" priority="182" operator="equal">
      <formula>"LL"</formula>
    </cfRule>
    <cfRule type="cellIs" dxfId="13230" priority="183" operator="equal">
      <formula>"AT"</formula>
    </cfRule>
    <cfRule type="containsText" dxfId="13229" priority="184" operator="containsText" text="B">
      <formula>NOT(ISERROR(SEARCH("B",T45)))</formula>
    </cfRule>
    <cfRule type="cellIs" dxfId="13228" priority="185" operator="equal">
      <formula>"L"</formula>
    </cfRule>
    <cfRule type="containsText" dxfId="13227" priority="186" operator="containsText" text="N">
      <formula>NOT(ISERROR(SEARCH("N",T45)))</formula>
    </cfRule>
  </conditionalFormatting>
  <conditionalFormatting sqref="W44">
    <cfRule type="containsText" dxfId="13226" priority="165" operator="containsText" text="21">
      <formula>NOT(ISERROR(SEARCH("21",W44)))</formula>
    </cfRule>
    <cfRule type="cellIs" dxfId="13225" priority="166" operator="equal">
      <formula>"F"</formula>
    </cfRule>
    <cfRule type="containsText" dxfId="13224" priority="167" operator="containsText" text="CA">
      <formula>NOT(ISERROR(SEARCH("CA",W44)))</formula>
    </cfRule>
    <cfRule type="cellIs" dxfId="13223" priority="168" operator="equal">
      <formula>"LD"</formula>
    </cfRule>
    <cfRule type="containsText" dxfId="13222" priority="169" operator="containsText" text="V">
      <formula>NOT(ISERROR(SEARCH("V",W44)))</formula>
    </cfRule>
    <cfRule type="containsText" dxfId="13221" priority="170" operator="containsText" text="P">
      <formula>NOT(ISERROR(SEARCH("P",W44)))</formula>
    </cfRule>
    <cfRule type="cellIs" dxfId="13220" priority="171" operator="equal">
      <formula>"LL"</formula>
    </cfRule>
    <cfRule type="cellIs" dxfId="13219" priority="172" operator="equal">
      <formula>"AT"</formula>
    </cfRule>
    <cfRule type="containsText" dxfId="13218" priority="173" operator="containsText" text="B">
      <formula>NOT(ISERROR(SEARCH("B",W44)))</formula>
    </cfRule>
    <cfRule type="cellIs" dxfId="13217" priority="174" operator="equal">
      <formula>"L"</formula>
    </cfRule>
    <cfRule type="containsText" dxfId="13216" priority="175" operator="containsText" text="N">
      <formula>NOT(ISERROR(SEARCH("N",W44)))</formula>
    </cfRule>
  </conditionalFormatting>
  <conditionalFormatting sqref="Q45">
    <cfRule type="containsText" dxfId="13215" priority="148" operator="containsText" text="21">
      <formula>NOT(ISERROR(SEARCH("21",Q45)))</formula>
    </cfRule>
    <cfRule type="cellIs" dxfId="13214" priority="149" operator="equal">
      <formula>"F"</formula>
    </cfRule>
    <cfRule type="containsText" dxfId="13213" priority="150" operator="containsText" text="CA">
      <formula>NOT(ISERROR(SEARCH("CA",Q45)))</formula>
    </cfRule>
    <cfRule type="cellIs" dxfId="13212" priority="151" operator="equal">
      <formula>"LD"</formula>
    </cfRule>
    <cfRule type="containsText" dxfId="13211" priority="152" operator="containsText" text="V">
      <formula>NOT(ISERROR(SEARCH("V",Q45)))</formula>
    </cfRule>
    <cfRule type="containsText" dxfId="13210" priority="153" operator="containsText" text="P">
      <formula>NOT(ISERROR(SEARCH("P",Q45)))</formula>
    </cfRule>
    <cfRule type="cellIs" dxfId="13209" priority="154" operator="equal">
      <formula>"LL"</formula>
    </cfRule>
    <cfRule type="cellIs" dxfId="13208" priority="155" operator="equal">
      <formula>"AT"</formula>
    </cfRule>
    <cfRule type="containsText" dxfId="13207" priority="156" operator="containsText" text="B">
      <formula>NOT(ISERROR(SEARCH("B",Q45)))</formula>
    </cfRule>
    <cfRule type="cellIs" dxfId="13206" priority="157" operator="equal">
      <formula>"L"</formula>
    </cfRule>
    <cfRule type="containsText" dxfId="13205" priority="158" operator="containsText" text="N">
      <formula>NOT(ISERROR(SEARCH("N",Q45)))</formula>
    </cfRule>
  </conditionalFormatting>
  <conditionalFormatting sqref="AH39">
    <cfRule type="containsText" dxfId="13204" priority="137" operator="containsText" text="21">
      <formula>NOT(ISERROR(SEARCH("21",AH39)))</formula>
    </cfRule>
    <cfRule type="cellIs" dxfId="13203" priority="138" operator="equal">
      <formula>"F"</formula>
    </cfRule>
    <cfRule type="containsText" dxfId="13202" priority="139" operator="containsText" text="CA">
      <formula>NOT(ISERROR(SEARCH("CA",AH39)))</formula>
    </cfRule>
    <cfRule type="cellIs" dxfId="13201" priority="140" operator="equal">
      <formula>"LD"</formula>
    </cfRule>
    <cfRule type="containsText" dxfId="13200" priority="141" operator="containsText" text="V">
      <formula>NOT(ISERROR(SEARCH("V",AH39)))</formula>
    </cfRule>
    <cfRule type="containsText" dxfId="13199" priority="142" operator="containsText" text="P">
      <formula>NOT(ISERROR(SEARCH("P",AH39)))</formula>
    </cfRule>
    <cfRule type="cellIs" dxfId="13198" priority="143" operator="equal">
      <formula>"LL"</formula>
    </cfRule>
    <cfRule type="cellIs" dxfId="13197" priority="144" operator="equal">
      <formula>"AT"</formula>
    </cfRule>
    <cfRule type="containsText" dxfId="13196" priority="145" operator="containsText" text="B">
      <formula>NOT(ISERROR(SEARCH("B",AH39)))</formula>
    </cfRule>
    <cfRule type="cellIs" dxfId="13195" priority="146" operator="equal">
      <formula>"L"</formula>
    </cfRule>
    <cfRule type="containsText" dxfId="13194" priority="147" operator="containsText" text="N">
      <formula>NOT(ISERROR(SEARCH("N",AH39)))</formula>
    </cfRule>
  </conditionalFormatting>
  <conditionalFormatting sqref="AF40">
    <cfRule type="containsText" dxfId="13193" priority="126" operator="containsText" text="21">
      <formula>NOT(ISERROR(SEARCH("21",AF40)))</formula>
    </cfRule>
    <cfRule type="cellIs" dxfId="13192" priority="127" operator="equal">
      <formula>"F"</formula>
    </cfRule>
    <cfRule type="containsText" dxfId="13191" priority="128" operator="containsText" text="CA">
      <formula>NOT(ISERROR(SEARCH("CA",AF40)))</formula>
    </cfRule>
    <cfRule type="cellIs" dxfId="13190" priority="129" operator="equal">
      <formula>"LD"</formula>
    </cfRule>
    <cfRule type="containsText" dxfId="13189" priority="130" operator="containsText" text="V">
      <formula>NOT(ISERROR(SEARCH("V",AF40)))</formula>
    </cfRule>
    <cfRule type="containsText" dxfId="13188" priority="131" operator="containsText" text="P">
      <formula>NOT(ISERROR(SEARCH("P",AF40)))</formula>
    </cfRule>
    <cfRule type="cellIs" dxfId="13187" priority="132" operator="equal">
      <formula>"LL"</formula>
    </cfRule>
    <cfRule type="cellIs" dxfId="13186" priority="133" operator="equal">
      <formula>"AT"</formula>
    </cfRule>
    <cfRule type="containsText" dxfId="13185" priority="134" operator="containsText" text="B">
      <formula>NOT(ISERROR(SEARCH("B",AF40)))</formula>
    </cfRule>
    <cfRule type="cellIs" dxfId="13184" priority="135" operator="equal">
      <formula>"L"</formula>
    </cfRule>
    <cfRule type="containsText" dxfId="13183" priority="136" operator="containsText" text="N">
      <formula>NOT(ISERROR(SEARCH("N",AF40)))</formula>
    </cfRule>
  </conditionalFormatting>
  <conditionalFormatting sqref="P45">
    <cfRule type="containsText" dxfId="13182" priority="115" operator="containsText" text="21">
      <formula>NOT(ISERROR(SEARCH("21",P45)))</formula>
    </cfRule>
    <cfRule type="cellIs" dxfId="13181" priority="116" operator="equal">
      <formula>"F"</formula>
    </cfRule>
    <cfRule type="containsText" dxfId="13180" priority="117" operator="containsText" text="CA">
      <formula>NOT(ISERROR(SEARCH("CA",P45)))</formula>
    </cfRule>
    <cfRule type="cellIs" dxfId="13179" priority="118" operator="equal">
      <formula>"LD"</formula>
    </cfRule>
    <cfRule type="containsText" dxfId="13178" priority="119" operator="containsText" text="V">
      <formula>NOT(ISERROR(SEARCH("V",P45)))</formula>
    </cfRule>
    <cfRule type="containsText" dxfId="13177" priority="120" operator="containsText" text="P">
      <formula>NOT(ISERROR(SEARCH("P",P45)))</formula>
    </cfRule>
    <cfRule type="cellIs" dxfId="13176" priority="121" operator="equal">
      <formula>"LL"</formula>
    </cfRule>
    <cfRule type="cellIs" dxfId="13175" priority="122" operator="equal">
      <formula>"AT"</formula>
    </cfRule>
    <cfRule type="containsText" dxfId="13174" priority="123" operator="containsText" text="B">
      <formula>NOT(ISERROR(SEARCH("B",P45)))</formula>
    </cfRule>
    <cfRule type="cellIs" dxfId="13173" priority="124" operator="equal">
      <formula>"L"</formula>
    </cfRule>
    <cfRule type="containsText" dxfId="13172" priority="125" operator="containsText" text="N">
      <formula>NOT(ISERROR(SEARCH("N",P45)))</formula>
    </cfRule>
  </conditionalFormatting>
  <conditionalFormatting sqref="Y38">
    <cfRule type="containsText" dxfId="13171" priority="104" operator="containsText" text="21">
      <formula>NOT(ISERROR(SEARCH("21",Y38)))</formula>
    </cfRule>
    <cfRule type="cellIs" dxfId="13170" priority="105" operator="equal">
      <formula>"F"</formula>
    </cfRule>
    <cfRule type="containsText" dxfId="13169" priority="106" operator="containsText" text="CA">
      <formula>NOT(ISERROR(SEARCH("CA",Y38)))</formula>
    </cfRule>
    <cfRule type="cellIs" dxfId="13168" priority="107" operator="equal">
      <formula>"LD"</formula>
    </cfRule>
    <cfRule type="containsText" dxfId="13167" priority="108" operator="containsText" text="V">
      <formula>NOT(ISERROR(SEARCH("V",Y38)))</formula>
    </cfRule>
    <cfRule type="containsText" dxfId="13166" priority="109" operator="containsText" text="P">
      <formula>NOT(ISERROR(SEARCH("P",Y38)))</formula>
    </cfRule>
    <cfRule type="cellIs" dxfId="13165" priority="110" operator="equal">
      <formula>"LL"</formula>
    </cfRule>
    <cfRule type="cellIs" dxfId="13164" priority="111" operator="equal">
      <formula>"AT"</formula>
    </cfRule>
    <cfRule type="containsText" dxfId="13163" priority="112" operator="containsText" text="B">
      <formula>NOT(ISERROR(SEARCH("B",Y38)))</formula>
    </cfRule>
    <cfRule type="cellIs" dxfId="13162" priority="113" operator="equal">
      <formula>"L"</formula>
    </cfRule>
    <cfRule type="containsText" dxfId="13161" priority="114" operator="containsText" text="N">
      <formula>NOT(ISERROR(SEARCH("N",Y38)))</formula>
    </cfRule>
  </conditionalFormatting>
  <conditionalFormatting sqref="U39">
    <cfRule type="containsText" dxfId="13160" priority="93" operator="containsText" text="21">
      <formula>NOT(ISERROR(SEARCH("21",U39)))</formula>
    </cfRule>
    <cfRule type="cellIs" dxfId="13159" priority="94" operator="equal">
      <formula>"F"</formula>
    </cfRule>
    <cfRule type="containsText" dxfId="13158" priority="95" operator="containsText" text="CA">
      <formula>NOT(ISERROR(SEARCH("CA",U39)))</formula>
    </cfRule>
    <cfRule type="cellIs" dxfId="13157" priority="96" operator="equal">
      <formula>"LD"</formula>
    </cfRule>
    <cfRule type="containsText" dxfId="13156" priority="97" operator="containsText" text="V">
      <formula>NOT(ISERROR(SEARCH("V",U39)))</formula>
    </cfRule>
    <cfRule type="containsText" dxfId="13155" priority="98" operator="containsText" text="P">
      <formula>NOT(ISERROR(SEARCH("P",U39)))</formula>
    </cfRule>
    <cfRule type="cellIs" dxfId="13154" priority="99" operator="equal">
      <formula>"LL"</formula>
    </cfRule>
    <cfRule type="cellIs" dxfId="13153" priority="100" operator="equal">
      <formula>"AT"</formula>
    </cfRule>
    <cfRule type="containsText" dxfId="13152" priority="101" operator="containsText" text="B">
      <formula>NOT(ISERROR(SEARCH("B",U39)))</formula>
    </cfRule>
    <cfRule type="cellIs" dxfId="13151" priority="102" operator="equal">
      <formula>"L"</formula>
    </cfRule>
    <cfRule type="containsText" dxfId="13150" priority="103" operator="containsText" text="N">
      <formula>NOT(ISERROR(SEARCH("N",U39)))</formula>
    </cfRule>
  </conditionalFormatting>
  <conditionalFormatting sqref="U39">
    <cfRule type="containsText" dxfId="13149" priority="82" operator="containsText" text="21">
      <formula>NOT(ISERROR(SEARCH("21",U39)))</formula>
    </cfRule>
    <cfRule type="cellIs" dxfId="13148" priority="83" operator="equal">
      <formula>"F"</formula>
    </cfRule>
    <cfRule type="containsText" dxfId="13147" priority="84" operator="containsText" text="CA">
      <formula>NOT(ISERROR(SEARCH("CA",U39)))</formula>
    </cfRule>
    <cfRule type="cellIs" dxfId="13146" priority="85" operator="equal">
      <formula>"LD"</formula>
    </cfRule>
    <cfRule type="containsText" dxfId="13145" priority="86" operator="containsText" text="V">
      <formula>NOT(ISERROR(SEARCH("V",U39)))</formula>
    </cfRule>
    <cfRule type="containsText" dxfId="13144" priority="87" operator="containsText" text="P">
      <formula>NOT(ISERROR(SEARCH("P",U39)))</formula>
    </cfRule>
    <cfRule type="cellIs" dxfId="13143" priority="88" operator="equal">
      <formula>"LL"</formula>
    </cfRule>
    <cfRule type="cellIs" dxfId="13142" priority="89" operator="equal">
      <formula>"AT"</formula>
    </cfRule>
    <cfRule type="containsText" dxfId="13141" priority="90" operator="containsText" text="B">
      <formula>NOT(ISERROR(SEARCH("B",U39)))</formula>
    </cfRule>
    <cfRule type="cellIs" dxfId="13140" priority="91" operator="equal">
      <formula>"L"</formula>
    </cfRule>
    <cfRule type="containsText" dxfId="13139" priority="92" operator="containsText" text="N">
      <formula>NOT(ISERROR(SEARCH("N",U39)))</formula>
    </cfRule>
  </conditionalFormatting>
  <conditionalFormatting sqref="AC39">
    <cfRule type="containsText" dxfId="13138" priority="71" operator="containsText" text="21">
      <formula>NOT(ISERROR(SEARCH("21",AC39)))</formula>
    </cfRule>
    <cfRule type="cellIs" dxfId="13137" priority="72" operator="equal">
      <formula>"F"</formula>
    </cfRule>
    <cfRule type="containsText" dxfId="13136" priority="73" operator="containsText" text="CA">
      <formula>NOT(ISERROR(SEARCH("CA",AC39)))</formula>
    </cfRule>
    <cfRule type="cellIs" dxfId="13135" priority="74" operator="equal">
      <formula>"LD"</formula>
    </cfRule>
    <cfRule type="containsText" dxfId="13134" priority="75" operator="containsText" text="V">
      <formula>NOT(ISERROR(SEARCH("V",AC39)))</formula>
    </cfRule>
    <cfRule type="containsText" dxfId="13133" priority="76" operator="containsText" text="P">
      <formula>NOT(ISERROR(SEARCH("P",AC39)))</formula>
    </cfRule>
    <cfRule type="cellIs" dxfId="13132" priority="77" operator="equal">
      <formula>"LL"</formula>
    </cfRule>
    <cfRule type="cellIs" dxfId="13131" priority="78" operator="equal">
      <formula>"AT"</formula>
    </cfRule>
    <cfRule type="containsText" dxfId="13130" priority="79" operator="containsText" text="B">
      <formula>NOT(ISERROR(SEARCH("B",AC39)))</formula>
    </cfRule>
    <cfRule type="cellIs" dxfId="13129" priority="80" operator="equal">
      <formula>"L"</formula>
    </cfRule>
    <cfRule type="containsText" dxfId="13128" priority="81" operator="containsText" text="N">
      <formula>NOT(ISERROR(SEARCH("N",AC39)))</formula>
    </cfRule>
  </conditionalFormatting>
  <conditionalFormatting sqref="Z45">
    <cfRule type="containsText" dxfId="13127" priority="60" operator="containsText" text="21">
      <formula>NOT(ISERROR(SEARCH("21",Z45)))</formula>
    </cfRule>
    <cfRule type="cellIs" dxfId="13126" priority="61" operator="equal">
      <formula>"F"</formula>
    </cfRule>
    <cfRule type="containsText" dxfId="13125" priority="62" operator="containsText" text="CA">
      <formula>NOT(ISERROR(SEARCH("CA",Z45)))</formula>
    </cfRule>
    <cfRule type="cellIs" dxfId="13124" priority="63" operator="equal">
      <formula>"LD"</formula>
    </cfRule>
    <cfRule type="containsText" dxfId="13123" priority="64" operator="containsText" text="V">
      <formula>NOT(ISERROR(SEARCH("V",Z45)))</formula>
    </cfRule>
    <cfRule type="containsText" dxfId="13122" priority="65" operator="containsText" text="P">
      <formula>NOT(ISERROR(SEARCH("P",Z45)))</formula>
    </cfRule>
    <cfRule type="cellIs" dxfId="13121" priority="66" operator="equal">
      <formula>"LL"</formula>
    </cfRule>
    <cfRule type="cellIs" dxfId="13120" priority="67" operator="equal">
      <formula>"AT"</formula>
    </cfRule>
    <cfRule type="containsText" dxfId="13119" priority="68" operator="containsText" text="B">
      <formula>NOT(ISERROR(SEARCH("B",Z45)))</formula>
    </cfRule>
    <cfRule type="cellIs" dxfId="13118" priority="69" operator="equal">
      <formula>"L"</formula>
    </cfRule>
    <cfRule type="containsText" dxfId="13117" priority="70" operator="containsText" text="N">
      <formula>NOT(ISERROR(SEARCH("N",Z45)))</formula>
    </cfRule>
  </conditionalFormatting>
  <conditionalFormatting sqref="U55">
    <cfRule type="containsText" dxfId="13116" priority="49" operator="containsText" text="21">
      <formula>NOT(ISERROR(SEARCH("21",U55)))</formula>
    </cfRule>
    <cfRule type="cellIs" dxfId="13115" priority="50" operator="equal">
      <formula>"F"</formula>
    </cfRule>
    <cfRule type="containsText" dxfId="13114" priority="51" operator="containsText" text="CA">
      <formula>NOT(ISERROR(SEARCH("CA",U55)))</formula>
    </cfRule>
    <cfRule type="cellIs" dxfId="13113" priority="52" operator="equal">
      <formula>"LD"</formula>
    </cfRule>
    <cfRule type="containsText" dxfId="13112" priority="53" operator="containsText" text="V">
      <formula>NOT(ISERROR(SEARCH("V",U55)))</formula>
    </cfRule>
    <cfRule type="containsText" dxfId="13111" priority="54" operator="containsText" text="P">
      <formula>NOT(ISERROR(SEARCH("P",U55)))</formula>
    </cfRule>
    <cfRule type="cellIs" dxfId="13110" priority="55" operator="equal">
      <formula>"LL"</formula>
    </cfRule>
    <cfRule type="cellIs" dxfId="13109" priority="56" operator="equal">
      <formula>"AT"</formula>
    </cfRule>
    <cfRule type="containsText" dxfId="13108" priority="57" operator="containsText" text="B">
      <formula>NOT(ISERROR(SEARCH("B",U55)))</formula>
    </cfRule>
    <cfRule type="cellIs" dxfId="13107" priority="58" operator="equal">
      <formula>"L"</formula>
    </cfRule>
    <cfRule type="containsText" dxfId="13106" priority="59" operator="containsText" text="N">
      <formula>NOT(ISERROR(SEARCH("N",U55)))</formula>
    </cfRule>
  </conditionalFormatting>
  <conditionalFormatting sqref="Y50">
    <cfRule type="containsText" dxfId="13105" priority="38" operator="containsText" text="21">
      <formula>NOT(ISERROR(SEARCH("21",Y50)))</formula>
    </cfRule>
    <cfRule type="cellIs" dxfId="13104" priority="39" operator="equal">
      <formula>"F"</formula>
    </cfRule>
    <cfRule type="containsText" dxfId="13103" priority="40" operator="containsText" text="CA">
      <formula>NOT(ISERROR(SEARCH("CA",Y50)))</formula>
    </cfRule>
    <cfRule type="cellIs" dxfId="13102" priority="41" operator="equal">
      <formula>"LD"</formula>
    </cfRule>
    <cfRule type="containsText" dxfId="13101" priority="42" operator="containsText" text="V">
      <formula>NOT(ISERROR(SEARCH("V",Y50)))</formula>
    </cfRule>
    <cfRule type="containsText" dxfId="13100" priority="43" operator="containsText" text="P">
      <formula>NOT(ISERROR(SEARCH("P",Y50)))</formula>
    </cfRule>
    <cfRule type="cellIs" dxfId="13099" priority="44" operator="equal">
      <formula>"LL"</formula>
    </cfRule>
    <cfRule type="cellIs" dxfId="13098" priority="45" operator="equal">
      <formula>"AT"</formula>
    </cfRule>
    <cfRule type="containsText" dxfId="13097" priority="46" operator="containsText" text="B">
      <formula>NOT(ISERROR(SEARCH("B",Y50)))</formula>
    </cfRule>
    <cfRule type="cellIs" dxfId="13096" priority="47" operator="equal">
      <formula>"L"</formula>
    </cfRule>
    <cfRule type="containsText" dxfId="13095" priority="48" operator="containsText" text="N">
      <formula>NOT(ISERROR(SEARCH("N",Y50)))</formula>
    </cfRule>
  </conditionalFormatting>
  <conditionalFormatting sqref="X50">
    <cfRule type="containsText" dxfId="13094" priority="27" operator="containsText" text="21">
      <formula>NOT(ISERROR(SEARCH("21",X50)))</formula>
    </cfRule>
    <cfRule type="cellIs" dxfId="13093" priority="28" operator="equal">
      <formula>"F"</formula>
    </cfRule>
    <cfRule type="containsText" dxfId="13092" priority="29" operator="containsText" text="CA">
      <formula>NOT(ISERROR(SEARCH("CA",X50)))</formula>
    </cfRule>
    <cfRule type="cellIs" dxfId="13091" priority="30" operator="equal">
      <formula>"LD"</formula>
    </cfRule>
    <cfRule type="containsText" dxfId="13090" priority="31" operator="containsText" text="V">
      <formula>NOT(ISERROR(SEARCH("V",X50)))</formula>
    </cfRule>
    <cfRule type="containsText" dxfId="13089" priority="32" operator="containsText" text="P">
      <formula>NOT(ISERROR(SEARCH("P",X50)))</formula>
    </cfRule>
    <cfRule type="cellIs" dxfId="13088" priority="33" operator="equal">
      <formula>"LL"</formula>
    </cfRule>
    <cfRule type="cellIs" dxfId="13087" priority="34" operator="equal">
      <formula>"AT"</formula>
    </cfRule>
    <cfRule type="containsText" dxfId="13086" priority="35" operator="containsText" text="B">
      <formula>NOT(ISERROR(SEARCH("B",X50)))</formula>
    </cfRule>
    <cfRule type="cellIs" dxfId="13085" priority="36" operator="equal">
      <formula>"L"</formula>
    </cfRule>
    <cfRule type="containsText" dxfId="13084" priority="37" operator="containsText" text="N">
      <formula>NOT(ISERROR(SEARCH("N",X50)))</formula>
    </cfRule>
  </conditionalFormatting>
  <conditionalFormatting sqref="Y52">
    <cfRule type="containsText" dxfId="13083" priority="16" operator="containsText" text="21">
      <formula>NOT(ISERROR(SEARCH("21",Y52)))</formula>
    </cfRule>
    <cfRule type="cellIs" dxfId="13082" priority="17" operator="equal">
      <formula>"F"</formula>
    </cfRule>
    <cfRule type="containsText" dxfId="13081" priority="18" operator="containsText" text="CA">
      <formula>NOT(ISERROR(SEARCH("CA",Y52)))</formula>
    </cfRule>
    <cfRule type="cellIs" dxfId="13080" priority="19" operator="equal">
      <formula>"LD"</formula>
    </cfRule>
    <cfRule type="containsText" dxfId="13079" priority="20" operator="containsText" text="V">
      <formula>NOT(ISERROR(SEARCH("V",Y52)))</formula>
    </cfRule>
    <cfRule type="containsText" dxfId="13078" priority="21" operator="containsText" text="P">
      <formula>NOT(ISERROR(SEARCH("P",Y52)))</formula>
    </cfRule>
    <cfRule type="cellIs" dxfId="13077" priority="22" operator="equal">
      <formula>"LL"</formula>
    </cfRule>
    <cfRule type="cellIs" dxfId="13076" priority="23" operator="equal">
      <formula>"AT"</formula>
    </cfRule>
    <cfRule type="containsText" dxfId="13075" priority="24" operator="containsText" text="B">
      <formula>NOT(ISERROR(SEARCH("B",Y52)))</formula>
    </cfRule>
    <cfRule type="cellIs" dxfId="13074" priority="25" operator="equal">
      <formula>"L"</formula>
    </cfRule>
    <cfRule type="containsText" dxfId="13073" priority="26" operator="containsText" text="N">
      <formula>NOT(ISERROR(SEARCH("N",Y52)))</formula>
    </cfRule>
  </conditionalFormatting>
  <conditionalFormatting sqref="AE37">
    <cfRule type="containsText" dxfId="13072" priority="5" operator="containsText" text="21">
      <formula>NOT(ISERROR(SEARCH("21",AE37)))</formula>
    </cfRule>
    <cfRule type="cellIs" dxfId="13071" priority="6" operator="equal">
      <formula>"F"</formula>
    </cfRule>
    <cfRule type="containsText" dxfId="13070" priority="7" operator="containsText" text="CA">
      <formula>NOT(ISERROR(SEARCH("CA",AE37)))</formula>
    </cfRule>
    <cfRule type="cellIs" dxfId="13069" priority="8" operator="equal">
      <formula>"LD"</formula>
    </cfRule>
    <cfRule type="containsText" dxfId="13068" priority="9" operator="containsText" text="V">
      <formula>NOT(ISERROR(SEARCH("V",AE37)))</formula>
    </cfRule>
    <cfRule type="containsText" dxfId="13067" priority="10" operator="containsText" text="P">
      <formula>NOT(ISERROR(SEARCH("P",AE37)))</formula>
    </cfRule>
    <cfRule type="cellIs" dxfId="13066" priority="11" operator="equal">
      <formula>"LL"</formula>
    </cfRule>
    <cfRule type="cellIs" dxfId="13065" priority="12" operator="equal">
      <formula>"AT"</formula>
    </cfRule>
    <cfRule type="containsText" dxfId="13064" priority="13" operator="containsText" text="B">
      <formula>NOT(ISERROR(SEARCH("B",AE37)))</formula>
    </cfRule>
    <cfRule type="cellIs" dxfId="13063" priority="14" operator="equal">
      <formula>"L"</formula>
    </cfRule>
    <cfRule type="containsText" dxfId="13062" priority="15" operator="containsText" text="N">
      <formula>NOT(ISERROR(SEARCH("N",AE37)))</formula>
    </cfRule>
  </conditionalFormatting>
  <conditionalFormatting sqref="G72:AK73">
    <cfRule type="cellIs" dxfId="13061" priority="3" operator="lessThan">
      <formula>7</formula>
    </cfRule>
    <cfRule type="cellIs" dxfId="13060" priority="4" operator="greaterThan">
      <formula>7</formula>
    </cfRule>
  </conditionalFormatting>
  <conditionalFormatting sqref="G74:AK74">
    <cfRule type="cellIs" dxfId="13059" priority="1" operator="lessThan">
      <formula>5</formula>
    </cfRule>
    <cfRule type="cellIs" dxfId="13058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7:AK4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Botón1_Haga_clic_en">
                <anchor moveWithCells="1" sizeWithCells="1">
                  <from>
                    <xdr:col>1</xdr:col>
                    <xdr:colOff>317500</xdr:colOff>
                    <xdr:row>0</xdr:row>
                    <xdr:rowOff>50800</xdr:rowOff>
                  </from>
                  <to>
                    <xdr:col>5</xdr:col>
                    <xdr:colOff>2819400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6" name="Button 16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7" name="Button 17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 filterMode="1">
    <tabColor theme="7" tint="-0.249977111117893"/>
    <pageSetUpPr fitToPage="1"/>
  </sheetPr>
  <dimension ref="A1:EG124"/>
  <sheetViews>
    <sheetView showGridLines="0" zoomScale="80" zoomScaleNormal="80" workbookViewId="0">
      <pane xSplit="6" ySplit="6" topLeftCell="G57" activePane="bottomRight" state="frozen"/>
      <selection activeCell="J7" sqref="J7"/>
      <selection pane="topRight" activeCell="J7" sqref="J7"/>
      <selection pane="bottomLeft" activeCell="J7" sqref="J7"/>
      <selection pane="bottomRight" activeCell="F27" sqref="F27:F42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312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311"/>
      <c r="G1" s="28"/>
      <c r="H1" s="29"/>
      <c r="I1" s="453" t="str">
        <f>PROPER(TEXT(G6-1,"MMMM"))</f>
        <v>Julio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Julio!BR$7:BR$98</v>
      </c>
      <c r="BS1" s="151" t="str">
        <f t="shared" si="0"/>
        <v>Julio!BS$7:BS$98</v>
      </c>
      <c r="BT1" s="151" t="str">
        <f t="shared" si="0"/>
        <v>Julio!BT$7:BT$98</v>
      </c>
      <c r="BU1" s="151" t="str">
        <f t="shared" si="0"/>
        <v>Julio!BU$7:BU$98</v>
      </c>
      <c r="BV1" s="151" t="str">
        <f t="shared" si="0"/>
        <v>Julio!BV$7:BV$98</v>
      </c>
      <c r="BW1" s="151" t="str">
        <f t="shared" si="0"/>
        <v>Julio!BW$7:BW$98</v>
      </c>
      <c r="BX1" s="151" t="str">
        <f t="shared" si="0"/>
        <v>Julio!BX$7:BX$98</v>
      </c>
      <c r="BY1" s="151" t="str">
        <f t="shared" si="0"/>
        <v>Julio!BY$7:BY$98</v>
      </c>
      <c r="BZ1" s="151" t="str">
        <f t="shared" si="0"/>
        <v>Julio!BZ$7:BZ$98</v>
      </c>
      <c r="CA1" s="151" t="str">
        <f t="shared" si="0"/>
        <v>Julio!CA$7:CA$98</v>
      </c>
      <c r="CB1" s="151" t="str">
        <f t="shared" si="0"/>
        <v>Julio!CB$7:CB$98</v>
      </c>
      <c r="CC1" s="151" t="str">
        <f t="shared" si="0"/>
        <v>Julio!CC$7:CC$98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Julio!CD$7:CD$98</v>
      </c>
      <c r="CE1" s="151" t="str">
        <f t="shared" si="0"/>
        <v>Julio!CE$7:CE$98</v>
      </c>
      <c r="CF1" s="151" t="str">
        <f t="shared" si="0"/>
        <v>Julio!CF$7:CF$98</v>
      </c>
      <c r="CG1" s="151" t="str">
        <f t="shared" si="0"/>
        <v>Julio!CG$7:CG$98</v>
      </c>
      <c r="CH1" s="151" t="str">
        <f t="shared" si="0"/>
        <v>Julio!CH$7:CH$98</v>
      </c>
      <c r="CI1" s="151" t="str">
        <f t="shared" si="0"/>
        <v>Julio!CI$7:CI$98</v>
      </c>
      <c r="CJ1" s="151" t="str">
        <f t="shared" si="0"/>
        <v>Julio!CJ$7:CJ$98</v>
      </c>
      <c r="CK1" s="151" t="str">
        <f t="shared" si="0"/>
        <v>Julio!CK$7:CK$98</v>
      </c>
      <c r="CL1" s="151" t="str">
        <f t="shared" si="0"/>
        <v>Julio!CL$7:CL$98</v>
      </c>
      <c r="CM1" s="151" t="str">
        <f t="shared" si="0"/>
        <v>Julio!CM$7:CM$98</v>
      </c>
      <c r="CN1" s="151" t="str">
        <f t="shared" si="0"/>
        <v>Julio!CN$7:CN$98</v>
      </c>
      <c r="CO1" s="151" t="str">
        <f t="shared" si="0"/>
        <v>Julio!CO$7:CO$98</v>
      </c>
      <c r="CP1" s="151" t="str">
        <f t="shared" si="0"/>
        <v>Julio!CP$7:CP$98</v>
      </c>
      <c r="CQ1" s="151" t="str">
        <f t="shared" si="0"/>
        <v>Julio!CQ$7:CQ$98</v>
      </c>
      <c r="CR1" s="151" t="str">
        <f t="shared" si="0"/>
        <v>Julio!CR$7:CR$98</v>
      </c>
      <c r="CS1" s="151" t="str">
        <f t="shared" si="0"/>
        <v>Julio!CS$7:CS$98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Julio!CW$7:CW$98</v>
      </c>
      <c r="CX1" s="151" t="str">
        <f t="shared" si="1"/>
        <v>Julio!CX$7:CX$98</v>
      </c>
      <c r="CY1" s="151" t="str">
        <f t="shared" si="1"/>
        <v>Julio!CY$7:CY$98</v>
      </c>
      <c r="CZ1" s="151"/>
      <c r="DA1" s="151"/>
      <c r="DB1" s="151" t="str">
        <f t="shared" si="1"/>
        <v>Julio!DB$7:DB$98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311"/>
      <c r="G2" s="183">
        <f>$G$6-DATE(YEAR($G$6),1,0)</f>
        <v>213</v>
      </c>
      <c r="H2" s="183">
        <f>G2+1</f>
        <v>214</v>
      </c>
      <c r="I2" s="183">
        <f t="shared" ref="I2:AJ2" si="2">H2+1</f>
        <v>215</v>
      </c>
      <c r="J2" s="183">
        <f t="shared" si="2"/>
        <v>216</v>
      </c>
      <c r="K2" s="183">
        <f t="shared" si="2"/>
        <v>217</v>
      </c>
      <c r="L2" s="183">
        <f t="shared" si="2"/>
        <v>218</v>
      </c>
      <c r="M2" s="183">
        <f t="shared" si="2"/>
        <v>219</v>
      </c>
      <c r="N2" s="183">
        <f t="shared" si="2"/>
        <v>220</v>
      </c>
      <c r="O2" s="183">
        <f t="shared" si="2"/>
        <v>221</v>
      </c>
      <c r="P2" s="183">
        <f t="shared" si="2"/>
        <v>222</v>
      </c>
      <c r="Q2" s="183">
        <f t="shared" si="2"/>
        <v>223</v>
      </c>
      <c r="R2" s="183">
        <f t="shared" si="2"/>
        <v>224</v>
      </c>
      <c r="S2" s="183">
        <f t="shared" si="2"/>
        <v>225</v>
      </c>
      <c r="T2" s="183">
        <f t="shared" si="2"/>
        <v>226</v>
      </c>
      <c r="U2" s="183">
        <f t="shared" si="2"/>
        <v>227</v>
      </c>
      <c r="V2" s="183">
        <f t="shared" si="2"/>
        <v>228</v>
      </c>
      <c r="W2" s="183">
        <f t="shared" si="2"/>
        <v>229</v>
      </c>
      <c r="X2" s="183">
        <f t="shared" si="2"/>
        <v>230</v>
      </c>
      <c r="Y2" s="183">
        <f t="shared" si="2"/>
        <v>231</v>
      </c>
      <c r="Z2" s="183">
        <f t="shared" si="2"/>
        <v>232</v>
      </c>
      <c r="AA2" s="183">
        <f t="shared" si="2"/>
        <v>233</v>
      </c>
      <c r="AB2" s="183">
        <f t="shared" si="2"/>
        <v>234</v>
      </c>
      <c r="AC2" s="183">
        <f t="shared" si="2"/>
        <v>235</v>
      </c>
      <c r="AD2" s="183">
        <f t="shared" si="2"/>
        <v>236</v>
      </c>
      <c r="AE2" s="183">
        <f t="shared" si="2"/>
        <v>237</v>
      </c>
      <c r="AF2" s="183">
        <f t="shared" si="2"/>
        <v>238</v>
      </c>
      <c r="AG2" s="183">
        <f t="shared" si="2"/>
        <v>239</v>
      </c>
      <c r="AH2" s="183">
        <f t="shared" si="2"/>
        <v>240</v>
      </c>
      <c r="AI2" s="183">
        <f t="shared" si="2"/>
        <v>241</v>
      </c>
      <c r="AJ2" s="183">
        <f t="shared" si="2"/>
        <v>242</v>
      </c>
      <c r="AK2" s="183">
        <f>AJ2+1</f>
        <v>243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Julio!$E$7:$E$99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1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25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V</v>
      </c>
      <c r="H5" s="13" t="str">
        <f>IF(LEFT(UPPER(TEXT(H6,"DDD")),2)="MI","X",LEFT(UPPER(TEXT(H6,"DDD")),1))</f>
        <v>S</v>
      </c>
      <c r="I5" s="13" t="str">
        <f>IF(LEFT(UPPER(TEXT(I6,"DDD")),2)="MI","X",LEFT(UPPER(TEXT(I6,"DDD")),1))</f>
        <v>D</v>
      </c>
      <c r="J5" s="13" t="str">
        <f>IF(LEFT(UPPER(TEXT(J6,"DDD")),2)="MI","X",LEFT(UPPER(TEXT(J6,"DDD")),1))</f>
        <v>L</v>
      </c>
      <c r="K5" s="13" t="str">
        <f t="shared" ref="K5:AK5" si="3">IF(LEFT(UPPER(TEXT(K6,"DDD")),2)="MI","X",LEFT(UPPER(TEXT(K6,"DDD")),1))</f>
        <v>M</v>
      </c>
      <c r="L5" s="13" t="str">
        <f t="shared" si="3"/>
        <v>X</v>
      </c>
      <c r="M5" s="13" t="str">
        <f t="shared" si="3"/>
        <v>J</v>
      </c>
      <c r="N5" s="13" t="str">
        <f t="shared" si="3"/>
        <v>V</v>
      </c>
      <c r="O5" s="13" t="str">
        <f t="shared" si="3"/>
        <v>S</v>
      </c>
      <c r="P5" s="13" t="str">
        <f t="shared" si="3"/>
        <v>D</v>
      </c>
      <c r="Q5" s="13" t="str">
        <f t="shared" si="3"/>
        <v>L</v>
      </c>
      <c r="R5" s="13" t="str">
        <f t="shared" si="3"/>
        <v>M</v>
      </c>
      <c r="S5" s="13" t="str">
        <f t="shared" si="3"/>
        <v>X</v>
      </c>
      <c r="T5" s="13" t="str">
        <f t="shared" si="3"/>
        <v>J</v>
      </c>
      <c r="U5" s="13" t="str">
        <f t="shared" si="3"/>
        <v>V</v>
      </c>
      <c r="V5" s="13" t="str">
        <f t="shared" si="3"/>
        <v>S</v>
      </c>
      <c r="W5" s="13" t="str">
        <f t="shared" si="3"/>
        <v>D</v>
      </c>
      <c r="X5" s="13" t="str">
        <f t="shared" si="3"/>
        <v>L</v>
      </c>
      <c r="Y5" s="13" t="str">
        <f t="shared" si="3"/>
        <v>M</v>
      </c>
      <c r="Z5" s="13" t="str">
        <f t="shared" si="3"/>
        <v>X</v>
      </c>
      <c r="AA5" s="13" t="str">
        <f t="shared" si="3"/>
        <v>J</v>
      </c>
      <c r="AB5" s="13" t="str">
        <f t="shared" si="3"/>
        <v>V</v>
      </c>
      <c r="AC5" s="13" t="str">
        <f t="shared" si="3"/>
        <v>S</v>
      </c>
      <c r="AD5" s="13" t="str">
        <f t="shared" si="3"/>
        <v>D</v>
      </c>
      <c r="AE5" s="13" t="str">
        <f t="shared" si="3"/>
        <v>L</v>
      </c>
      <c r="AF5" s="13" t="str">
        <f t="shared" si="3"/>
        <v>M</v>
      </c>
      <c r="AG5" s="13" t="str">
        <f t="shared" si="3"/>
        <v>X</v>
      </c>
      <c r="AH5" s="13" t="str">
        <f t="shared" si="3"/>
        <v>J</v>
      </c>
      <c r="AI5" s="13" t="str">
        <f t="shared" si="3"/>
        <v>V</v>
      </c>
      <c r="AJ5" s="13" t="str">
        <f t="shared" si="3"/>
        <v>S</v>
      </c>
      <c r="AK5" s="13" t="str">
        <f t="shared" si="3"/>
        <v>D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313" t="s">
        <v>13</v>
      </c>
      <c r="G6" s="84">
        <f>DATEVALUE(CONCATENATE("01/",F4,"/",PATRÓN!K4))</f>
        <v>45870</v>
      </c>
      <c r="H6" s="84">
        <f>G6+1</f>
        <v>45871</v>
      </c>
      <c r="I6" s="84">
        <f t="shared" ref="I6:AK6" si="4">H6+1</f>
        <v>45872</v>
      </c>
      <c r="J6" s="84">
        <f t="shared" si="4"/>
        <v>45873</v>
      </c>
      <c r="K6" s="84">
        <f t="shared" si="4"/>
        <v>45874</v>
      </c>
      <c r="L6" s="84">
        <f t="shared" si="4"/>
        <v>45875</v>
      </c>
      <c r="M6" s="84">
        <f t="shared" si="4"/>
        <v>45876</v>
      </c>
      <c r="N6" s="84">
        <f t="shared" si="4"/>
        <v>45877</v>
      </c>
      <c r="O6" s="84">
        <f t="shared" si="4"/>
        <v>45878</v>
      </c>
      <c r="P6" s="84">
        <f t="shared" si="4"/>
        <v>45879</v>
      </c>
      <c r="Q6" s="84">
        <f t="shared" si="4"/>
        <v>45880</v>
      </c>
      <c r="R6" s="84">
        <f t="shared" si="4"/>
        <v>45881</v>
      </c>
      <c r="S6" s="84">
        <f t="shared" si="4"/>
        <v>45882</v>
      </c>
      <c r="T6" s="84">
        <f t="shared" si="4"/>
        <v>45883</v>
      </c>
      <c r="U6" s="335">
        <f t="shared" si="4"/>
        <v>45884</v>
      </c>
      <c r="V6" s="84">
        <f t="shared" si="4"/>
        <v>45885</v>
      </c>
      <c r="W6" s="84">
        <f t="shared" si="4"/>
        <v>45886</v>
      </c>
      <c r="X6" s="84">
        <f t="shared" si="4"/>
        <v>45887</v>
      </c>
      <c r="Y6" s="84">
        <f t="shared" si="4"/>
        <v>45888</v>
      </c>
      <c r="Z6" s="84">
        <f t="shared" si="4"/>
        <v>45889</v>
      </c>
      <c r="AA6" s="84">
        <f t="shared" si="4"/>
        <v>45890</v>
      </c>
      <c r="AB6" s="84">
        <f t="shared" si="4"/>
        <v>45891</v>
      </c>
      <c r="AC6" s="84">
        <f t="shared" si="4"/>
        <v>45892</v>
      </c>
      <c r="AD6" s="84">
        <f t="shared" si="4"/>
        <v>45893</v>
      </c>
      <c r="AE6" s="84">
        <f t="shared" si="4"/>
        <v>45894</v>
      </c>
      <c r="AF6" s="84">
        <f t="shared" si="4"/>
        <v>45895</v>
      </c>
      <c r="AG6" s="84">
        <f t="shared" si="4"/>
        <v>45896</v>
      </c>
      <c r="AH6" s="84">
        <f t="shared" si="4"/>
        <v>45897</v>
      </c>
      <c r="AI6" s="84">
        <f t="shared" si="4"/>
        <v>45898</v>
      </c>
      <c r="AJ6" s="84">
        <f t="shared" si="4"/>
        <v>45899</v>
      </c>
      <c r="AK6" s="84">
        <f t="shared" si="4"/>
        <v>45900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">
        <v>5</v>
      </c>
      <c r="H7" s="148" t="s">
        <v>32</v>
      </c>
      <c r="I7" s="148" t="s">
        <v>32</v>
      </c>
      <c r="J7" s="148" t="s">
        <v>140</v>
      </c>
      <c r="K7" s="148" t="s">
        <v>140</v>
      </c>
      <c r="L7" s="148" t="s">
        <v>4</v>
      </c>
      <c r="M7" s="148" t="s">
        <v>5</v>
      </c>
      <c r="N7" s="148" t="s">
        <v>5</v>
      </c>
      <c r="O7" s="148" t="s">
        <v>5</v>
      </c>
      <c r="P7" s="148" t="s">
        <v>5</v>
      </c>
      <c r="Q7" s="148" t="s">
        <v>32</v>
      </c>
      <c r="R7" s="148" t="s">
        <v>32</v>
      </c>
      <c r="S7" s="148" t="s">
        <v>140</v>
      </c>
      <c r="T7" s="148" t="s">
        <v>140</v>
      </c>
      <c r="U7" s="148" t="s">
        <v>4</v>
      </c>
      <c r="V7" s="148" t="s">
        <v>4</v>
      </c>
      <c r="W7" s="148" t="s">
        <v>4</v>
      </c>
      <c r="X7" s="148" t="s">
        <v>5</v>
      </c>
      <c r="Y7" s="148" t="s">
        <v>5</v>
      </c>
      <c r="Z7" s="148" t="s">
        <v>32</v>
      </c>
      <c r="AA7" s="148" t="s">
        <v>140</v>
      </c>
      <c r="AB7" s="148" t="s">
        <v>4</v>
      </c>
      <c r="AC7" s="148" t="s">
        <v>5</v>
      </c>
      <c r="AD7" s="148" t="s">
        <v>5</v>
      </c>
      <c r="AE7" s="148" t="s">
        <v>5</v>
      </c>
      <c r="AF7" s="148" t="s">
        <v>4</v>
      </c>
      <c r="AG7" s="148" t="s">
        <v>5</v>
      </c>
      <c r="AH7" s="148" t="s">
        <v>5</v>
      </c>
      <c r="AI7" s="148" t="s">
        <v>5</v>
      </c>
      <c r="AJ7" s="148" t="s">
        <v>4</v>
      </c>
      <c r="AK7" s="148" t="s">
        <v>4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13</v>
      </c>
      <c r="AO7" s="133">
        <f t="shared" ref="AO7:BE21" ca="1" si="5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5"/>
        <v>5</v>
      </c>
      <c r="AQ7" s="133">
        <f t="shared" ca="1" si="5"/>
        <v>0</v>
      </c>
      <c r="AR7" s="132">
        <f t="shared" ca="1" si="5"/>
        <v>0</v>
      </c>
      <c r="AS7" s="133">
        <f t="shared" ca="1" si="5"/>
        <v>0</v>
      </c>
      <c r="AT7" s="132">
        <f t="shared" ca="1" si="5"/>
        <v>0</v>
      </c>
      <c r="AU7" s="133">
        <f t="shared" ca="1" si="5"/>
        <v>0</v>
      </c>
      <c r="AV7" s="132">
        <f t="shared" ca="1" si="5"/>
        <v>0</v>
      </c>
      <c r="AW7" s="133">
        <f t="shared" ca="1" si="5"/>
        <v>0</v>
      </c>
      <c r="AX7" s="132">
        <f t="shared" ca="1" si="5"/>
        <v>0</v>
      </c>
      <c r="AY7" s="133">
        <f t="shared" ca="1" si="5"/>
        <v>0</v>
      </c>
      <c r="AZ7" s="132">
        <f t="shared" ca="1" si="5"/>
        <v>0</v>
      </c>
      <c r="BA7" s="133">
        <f t="shared" ca="1" si="5"/>
        <v>0</v>
      </c>
      <c r="BB7" s="132">
        <f t="shared" ca="1" si="5"/>
        <v>0</v>
      </c>
      <c r="BC7" s="133">
        <f t="shared" ca="1" si="5"/>
        <v>0</v>
      </c>
      <c r="BD7" s="132">
        <f t="shared" ca="1" si="5"/>
        <v>0</v>
      </c>
      <c r="BE7" s="133">
        <f t="shared" ca="1" si="5"/>
        <v>0</v>
      </c>
      <c r="BF7" s="132">
        <f t="shared" ref="BF7:BJ21" ca="1" si="6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6"/>
        <v>0</v>
      </c>
      <c r="BH7" s="132">
        <f t="shared" ca="1" si="6"/>
        <v>0</v>
      </c>
      <c r="BI7" s="133">
        <f t="shared" ca="1" si="6"/>
        <v>0</v>
      </c>
      <c r="BJ7" s="132">
        <f t="shared" ca="1" si="6"/>
        <v>0</v>
      </c>
      <c r="BK7" s="110">
        <f ca="1">COUNTIF($G7:$AK7,"*N*")-BL7</f>
        <v>5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91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50</v>
      </c>
      <c r="BO7" s="194">
        <f ca="1">IF(BN7=0,                 0,                 BN7 * 1.27 * (BK7/(BK7+BL7)) + BN7 * 1.06 * (BL7/(BK7+BL7))        )</f>
        <v>63.5</v>
      </c>
      <c r="BP7" s="195">
        <f ca="1">BO7 + BM7 + AL7</f>
        <v>154.5</v>
      </c>
      <c r="BQ7" s="149">
        <f t="shared" ref="BQ7:BQ38" ca="1" si="7">AN7+INDEX(INDIRECT(BQ$1),MATCH($E7,INDIRECT($BQ$2)))</f>
        <v>29</v>
      </c>
      <c r="BR7" s="137">
        <f t="shared" ref="BR7:BR38" ca="1" si="8">AO7+INDEX(INDIRECT(BR$1),MATCH($E7,INDIRECT($BQ$2)))</f>
        <v>0</v>
      </c>
      <c r="BS7" s="136">
        <f t="shared" ref="BS7:BS38" ca="1" si="9">AP7+INDEX(INDIRECT(BS$1),MATCH($E7,INDIRECT($BQ$2)))</f>
        <v>41</v>
      </c>
      <c r="BT7" s="137">
        <f t="shared" ref="BT7:BT38" ca="1" si="10">AQ7+INDEX(INDIRECT(BT$1),MATCH($E7,INDIRECT($BQ$2)))</f>
        <v>0</v>
      </c>
      <c r="BU7" s="136">
        <f t="shared" ref="BU7:BU38" ca="1" si="11">AR7+INDEX(INDIRECT(BU$1),MATCH($E7,INDIRECT($BQ$2)))</f>
        <v>0</v>
      </c>
      <c r="BV7" s="137">
        <f t="shared" ref="BV7:BV38" ca="1" si="12">AS7+INDEX(INDIRECT(BV$1),MATCH($E7,INDIRECT($BQ$2)))</f>
        <v>0</v>
      </c>
      <c r="BW7" s="136">
        <f t="shared" ref="BW7:BW38" ca="1" si="13">AT7+INDEX(INDIRECT(BW$1),MATCH($E7,INDIRECT($BQ$2)))</f>
        <v>0</v>
      </c>
      <c r="BX7" s="137">
        <f t="shared" ref="BX7:BX38" ca="1" si="14">AU7+INDEX(INDIRECT(BX$1),MATCH($E7,INDIRECT($BQ$2)))</f>
        <v>35</v>
      </c>
      <c r="BY7" s="136">
        <f t="shared" ref="BY7:BY38" ca="1" si="15">AV7+INDEX(INDIRECT(BY$1),MATCH($E7,INDIRECT($BQ$2)))</f>
        <v>1</v>
      </c>
      <c r="BZ7" s="137">
        <f t="shared" ref="BZ7:BZ38" ca="1" si="16">AW7+INDEX(INDIRECT(BZ$1),MATCH($E7,INDIRECT($BQ$2)))</f>
        <v>0</v>
      </c>
      <c r="CA7" s="136">
        <f t="shared" ref="CA7:CA38" ca="1" si="17">AX7+INDEX(INDIRECT(CA$1),MATCH($E7,INDIRECT($BQ$2)))</f>
        <v>0</v>
      </c>
      <c r="CB7" s="137">
        <f t="shared" ref="CB7:CB38" ca="1" si="18">AY7+INDEX(INDIRECT(CB$1),MATCH($E7,INDIRECT($BQ$2)))</f>
        <v>0</v>
      </c>
      <c r="CC7" s="136">
        <f t="shared" ref="CC7:CC38" ca="1" si="19">AZ7+INDEX(INDIRECT(CC$1),MATCH($E7,INDIRECT($BQ$2)))</f>
        <v>0</v>
      </c>
      <c r="CD7" s="137">
        <f t="shared" ref="CD7:CD38" ca="1" si="20">BA7+INDEX(INDIRECT(CD$1),MATCH($E7,INDIRECT($BQ$2)))</f>
        <v>1</v>
      </c>
      <c r="CE7" s="136">
        <f t="shared" ref="CE7:CE38" ca="1" si="21">BB7+INDEX(INDIRECT(CE$1),MATCH($E7,INDIRECT($BQ$2)))</f>
        <v>0</v>
      </c>
      <c r="CF7" s="137">
        <f t="shared" ref="CF7:CF38" ca="1" si="22">BC7+INDEX(INDIRECT(CF$1),MATCH($E7,INDIRECT($BQ$2)))</f>
        <v>0</v>
      </c>
      <c r="CG7" s="136">
        <f t="shared" ref="CG7:CG38" ca="1" si="23">BD7+INDEX(INDIRECT(CG$1),MATCH($E7,INDIRECT($BQ$2)))</f>
        <v>0</v>
      </c>
      <c r="CH7" s="137">
        <f t="shared" ref="CH7:CH38" ca="1" si="24">BE7+INDEX(INDIRECT(CH$1),MATCH($E7,INDIRECT($BQ$2)))</f>
        <v>0</v>
      </c>
      <c r="CI7" s="136">
        <f t="shared" ref="CI7:CI38" ca="1" si="25">BF7+INDEX(INDIRECT(CI$1),MATCH($E7,INDIRECT($BQ$2)))</f>
        <v>0</v>
      </c>
      <c r="CJ7" s="137">
        <f t="shared" ref="CJ7:CJ38" ca="1" si="26">BG7+INDEX(INDIRECT(CJ$1),MATCH($E7,INDIRECT($BQ$2)))</f>
        <v>0</v>
      </c>
      <c r="CK7" s="136">
        <f t="shared" ref="CK7:CK38" ca="1" si="27">BH7+INDEX(INDIRECT(CK$1),MATCH($E7,INDIRECT($BQ$2)))</f>
        <v>0</v>
      </c>
      <c r="CL7" s="137">
        <f t="shared" ref="CL7:CL38" ca="1" si="28">BI7+INDEX(INDIRECT(CL$1),MATCH($E7,INDIRECT($BQ$2)))</f>
        <v>0</v>
      </c>
      <c r="CM7" s="136">
        <f t="shared" ref="CM7:CM38" ca="1" si="29">BJ7+INDEX(INDIRECT(CM$1),MATCH($E7,INDIRECT($BQ$2)))</f>
        <v>0</v>
      </c>
      <c r="CN7" s="110">
        <f ca="1">COUNTIF($G7:$AK7,"*N*")+INDEX(INDIRECT(CN$1),MATCH($E7,INDIRECT($BQ$2)))</f>
        <v>41</v>
      </c>
      <c r="CO7" s="110">
        <f t="shared" ref="CO7:CO38" ca="1" si="30">BM7+INDEX(INDIRECT(CO$1),MATCH($E7,INDIRECT($BQ$2)))</f>
        <v>459.98</v>
      </c>
      <c r="CP7" s="110">
        <f t="shared" ref="CP7:CP38" ca="1" si="31">BN7+INDEX(INDIRECT(CP$1),MATCH($E7,INDIRECT($BQ$2)))</f>
        <v>410</v>
      </c>
      <c r="CQ7" s="198">
        <f t="shared" ref="CQ7:CQ38" ca="1" si="32">BO7+INDEX(INDIRECT(CQ$1),MATCH($E7,INDIRECT($BQ$2)))</f>
        <v>520.70000000000005</v>
      </c>
      <c r="CR7" s="199">
        <f t="shared" ref="CR7:CR38" ca="1" si="33">BP7+INDEX(INDIRECT(CR$1),MATCH($E7,INDIRECT($BQ$2)))</f>
        <v>980.68</v>
      </c>
      <c r="CS7" s="220">
        <f>MEDIAN(0,EOMONTH($G$6,0)-$G$6+1,EOMONTH($G$6,0)-$G$6+1-COUNTBLANK(G7:AK7)+DATEDIF(G$6,AI$6,"m")+DATEDIF(G$6,AJ$6,"m")++DATEDIF(G$6,AK$6,"m"))</f>
        <v>31</v>
      </c>
      <c r="CT7" s="219">
        <f>COUNTIF(G7:AK7,"V")</f>
        <v>0</v>
      </c>
      <c r="CU7" s="221">
        <f ca="1">INDEX(INDIRECT(CU$1),MATCH($E7,INDIRECT($BQ$2))) + (CS7*30)/[1]PATRÓN!$N$4 - CT7</f>
        <v>19.972602739726025</v>
      </c>
      <c r="CV7" s="221">
        <f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>(PATRÓN!$A$5*(CS7-CT7))/(PATRÓN!$N$4-30)*AM7</f>
        <v>151.99253731343285</v>
      </c>
      <c r="DA7" s="211">
        <f t="shared" ref="DA7:DA38" ca="1" si="34">BP7-CZ7</f>
        <v>2.5074626865671519</v>
      </c>
      <c r="DB7" s="211">
        <f ca="1">CZ7+INDEX(INDIRECT(DB$1),MATCH($E7,INDIRECT($BQ$2)))</f>
        <v>1191.4253731343283</v>
      </c>
      <c r="DC7" s="212">
        <f t="shared" ref="DC7:DC38" ca="1" si="35">CR7-DB7</f>
        <v>-210.74537313432836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">
        <v>5</v>
      </c>
      <c r="H8" s="148" t="s">
        <v>5</v>
      </c>
      <c r="I8" s="148" t="s">
        <v>5</v>
      </c>
      <c r="J8" s="148" t="s">
        <v>32</v>
      </c>
      <c r="K8" s="148" t="s">
        <v>32</v>
      </c>
      <c r="L8" s="148" t="s">
        <v>140</v>
      </c>
      <c r="M8" s="148" t="s">
        <v>140</v>
      </c>
      <c r="N8" s="148" t="s">
        <v>4</v>
      </c>
      <c r="O8" s="148" t="s">
        <v>4</v>
      </c>
      <c r="P8" s="148" t="s">
        <v>4</v>
      </c>
      <c r="Q8" s="148" t="s">
        <v>5</v>
      </c>
      <c r="R8" s="148" t="s">
        <v>5</v>
      </c>
      <c r="S8" s="148" t="s">
        <v>32</v>
      </c>
      <c r="T8" s="148" t="s">
        <v>140</v>
      </c>
      <c r="U8" s="148" t="s">
        <v>4</v>
      </c>
      <c r="V8" s="148" t="s">
        <v>5</v>
      </c>
      <c r="W8" s="148" t="s">
        <v>5</v>
      </c>
      <c r="X8" s="148" t="s">
        <v>5</v>
      </c>
      <c r="Y8" s="148" t="s">
        <v>4</v>
      </c>
      <c r="Z8" s="148" t="s">
        <v>5</v>
      </c>
      <c r="AA8" s="148" t="s">
        <v>5</v>
      </c>
      <c r="AB8" s="148" t="s">
        <v>5</v>
      </c>
      <c r="AC8" s="148" t="s">
        <v>4</v>
      </c>
      <c r="AD8" s="148" t="s">
        <v>4</v>
      </c>
      <c r="AE8" s="148" t="s">
        <v>5</v>
      </c>
      <c r="AF8" s="148" t="s">
        <v>5</v>
      </c>
      <c r="AG8" s="148" t="s">
        <v>5</v>
      </c>
      <c r="AH8" s="148" t="s">
        <v>32</v>
      </c>
      <c r="AI8" s="148" t="s">
        <v>32</v>
      </c>
      <c r="AJ8" s="148" t="s">
        <v>140</v>
      </c>
      <c r="AK8" s="148" t="s">
        <v>140</v>
      </c>
      <c r="AL8" s="129"/>
      <c r="AM8" s="111">
        <f>VLOOKUP($E8,Plantilla!D:F,3,FALSE)</f>
        <v>1</v>
      </c>
      <c r="AN8" s="140">
        <f t="shared" ref="AN8:AN21" ca="1" si="36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14</v>
      </c>
      <c r="AO8" s="133">
        <f t="shared" ca="1" si="5"/>
        <v>0</v>
      </c>
      <c r="AP8" s="132">
        <f t="shared" ca="1" si="5"/>
        <v>5</v>
      </c>
      <c r="AQ8" s="133">
        <f t="shared" ca="1" si="5"/>
        <v>0</v>
      </c>
      <c r="AR8" s="132">
        <f t="shared" ca="1" si="5"/>
        <v>0</v>
      </c>
      <c r="AS8" s="133">
        <f t="shared" ca="1" si="5"/>
        <v>0</v>
      </c>
      <c r="AT8" s="132">
        <f t="shared" ca="1" si="5"/>
        <v>0</v>
      </c>
      <c r="AU8" s="133">
        <f t="shared" ca="1" si="5"/>
        <v>0</v>
      </c>
      <c r="AV8" s="132">
        <f t="shared" ca="1" si="5"/>
        <v>0</v>
      </c>
      <c r="AW8" s="133">
        <f t="shared" ca="1" si="5"/>
        <v>0</v>
      </c>
      <c r="AX8" s="132">
        <f t="shared" ca="1" si="5"/>
        <v>0</v>
      </c>
      <c r="AY8" s="133">
        <f t="shared" ca="1" si="5"/>
        <v>0</v>
      </c>
      <c r="AZ8" s="132">
        <f t="shared" ca="1" si="5"/>
        <v>0</v>
      </c>
      <c r="BA8" s="133">
        <f t="shared" ca="1" si="5"/>
        <v>0</v>
      </c>
      <c r="BB8" s="132">
        <f t="shared" ca="1" si="5"/>
        <v>0</v>
      </c>
      <c r="BC8" s="133">
        <f t="shared" ca="1" si="5"/>
        <v>0</v>
      </c>
      <c r="BD8" s="132">
        <f t="shared" ca="1" si="5"/>
        <v>0</v>
      </c>
      <c r="BE8" s="133">
        <f t="shared" ca="1" si="5"/>
        <v>0</v>
      </c>
      <c r="BF8" s="132">
        <f t="shared" ca="1" si="6"/>
        <v>0</v>
      </c>
      <c r="BG8" s="133">
        <f t="shared" ca="1" si="6"/>
        <v>0</v>
      </c>
      <c r="BH8" s="132">
        <f t="shared" ca="1" si="6"/>
        <v>0</v>
      </c>
      <c r="BI8" s="133">
        <f t="shared" ca="1" si="6"/>
        <v>0</v>
      </c>
      <c r="BJ8" s="132">
        <f t="shared" ca="1" si="6"/>
        <v>0</v>
      </c>
      <c r="BK8" s="110">
        <f t="shared" ref="BK8:BK70" ca="1" si="37">COUNTIF($G8:$AK8,"*N*")-BL8</f>
        <v>5</v>
      </c>
      <c r="BL8" s="110">
        <f t="shared" ref="BL8:BL70" ca="1" si="38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98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50</v>
      </c>
      <c r="BO8" s="194">
        <f t="shared" ref="BO8:BO70" ca="1" si="39">IF(BN8=0,                 0,                 BN8 * 1.27 * (BK8/(BK8+BL8)) + BN8 * 1.06 * (BL8/(BK8+BL8))        )</f>
        <v>63.5</v>
      </c>
      <c r="BP8" s="195">
        <f t="shared" ref="BP8:BP70" ca="1" si="40">BO8 + BM8 + AL8</f>
        <v>161.5</v>
      </c>
      <c r="BQ8" s="149">
        <f t="shared" ca="1" si="7"/>
        <v>112</v>
      </c>
      <c r="BR8" s="137">
        <f t="shared" ca="1" si="8"/>
        <v>0</v>
      </c>
      <c r="BS8" s="136">
        <f t="shared" ca="1" si="9"/>
        <v>37</v>
      </c>
      <c r="BT8" s="137">
        <f t="shared" ca="1" si="10"/>
        <v>0</v>
      </c>
      <c r="BU8" s="136">
        <f t="shared" ca="1" si="11"/>
        <v>0</v>
      </c>
      <c r="BV8" s="137">
        <f t="shared" ca="1" si="12"/>
        <v>0</v>
      </c>
      <c r="BW8" s="136">
        <f t="shared" ca="1" si="13"/>
        <v>0</v>
      </c>
      <c r="BX8" s="137">
        <f t="shared" ca="1" si="14"/>
        <v>0</v>
      </c>
      <c r="BY8" s="136">
        <f t="shared" ca="1" si="15"/>
        <v>0</v>
      </c>
      <c r="BZ8" s="137">
        <f t="shared" ca="1" si="16"/>
        <v>0</v>
      </c>
      <c r="CA8" s="136">
        <f t="shared" ca="1" si="17"/>
        <v>0</v>
      </c>
      <c r="CB8" s="137">
        <f t="shared" ca="1" si="18"/>
        <v>0</v>
      </c>
      <c r="CC8" s="136">
        <f t="shared" ca="1" si="19"/>
        <v>0</v>
      </c>
      <c r="CD8" s="137">
        <f t="shared" ca="1" si="20"/>
        <v>0</v>
      </c>
      <c r="CE8" s="136">
        <f t="shared" ca="1" si="21"/>
        <v>0</v>
      </c>
      <c r="CF8" s="137">
        <f t="shared" ca="1" si="22"/>
        <v>0</v>
      </c>
      <c r="CG8" s="136">
        <f t="shared" ca="1" si="23"/>
        <v>0</v>
      </c>
      <c r="CH8" s="137">
        <f t="shared" ca="1" si="24"/>
        <v>0</v>
      </c>
      <c r="CI8" s="136">
        <f t="shared" ca="1" si="25"/>
        <v>0</v>
      </c>
      <c r="CJ8" s="137">
        <f t="shared" ca="1" si="26"/>
        <v>0</v>
      </c>
      <c r="CK8" s="136">
        <f t="shared" ca="1" si="27"/>
        <v>0</v>
      </c>
      <c r="CL8" s="137">
        <f t="shared" ca="1" si="28"/>
        <v>0</v>
      </c>
      <c r="CM8" s="136">
        <f t="shared" ca="1" si="29"/>
        <v>0</v>
      </c>
      <c r="CN8" s="110">
        <f t="shared" ref="CN8:CN70" ca="1" si="41">COUNTIF($G8:$AK8,"*N*")+INDEX(INDIRECT(CN$1),MATCH($E8,INDIRECT($BQ$2)))</f>
        <v>37</v>
      </c>
      <c r="CO8" s="110">
        <f t="shared" ca="1" si="30"/>
        <v>784</v>
      </c>
      <c r="CP8" s="110">
        <f t="shared" ca="1" si="31"/>
        <v>370</v>
      </c>
      <c r="CQ8" s="198">
        <f t="shared" ca="1" si="32"/>
        <v>469.90000000000003</v>
      </c>
      <c r="CR8" s="199">
        <f t="shared" ca="1" si="33"/>
        <v>1253.8999999999999</v>
      </c>
      <c r="CS8" s="215">
        <f>MEDIAN(0,EOMONTH($G$6,0)-$G$6+1,EOMONTH($G$6,0)-$G$6+1-COUNTBLANK(G8:AK8)+DATEDIF(G$6,AI$6,"m")+DATEDIF(G$6,AJ$6,"m")++DATEDIF(G$6,AK$6,"m"))</f>
        <v>31</v>
      </c>
      <c r="CT8" s="216">
        <f t="shared" ref="CT8:CT70" si="42">COUNTIF(G8:AK8,"V")</f>
        <v>0</v>
      </c>
      <c r="CU8" s="217">
        <f ca="1">INDEX(INDIRECT(CU$1),MATCH($E8,INDIRECT($BQ$2))) + (CS8*30)/[1]PATRÓN!$N$4 - CT8</f>
        <v>19.972602739726025</v>
      </c>
      <c r="CV8" s="217">
        <f>(CS8*6)/PATRÓN!$N$4</f>
        <v>0.50958904109589043</v>
      </c>
      <c r="CW8" s="216">
        <f t="shared" ref="CW8:CW70" ca="1" si="43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70" si="44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70" ca="1" si="45">CX8+INDEX(INDIRECT(CY$1),MATCH($E8,INDIRECT($BQ$2)))</f>
        <v>0</v>
      </c>
      <c r="CZ8" s="227">
        <f>(PATRÓN!$A$5*(CS8-CT8))/(PATRÓN!$N$4-30)*AM8</f>
        <v>151.99253731343285</v>
      </c>
      <c r="DA8" s="211">
        <f t="shared" ca="1" si="34"/>
        <v>9.5074626865671519</v>
      </c>
      <c r="DB8" s="211">
        <f t="shared" ref="DB8:DB70" ca="1" si="46">CZ8+INDEX(INDIRECT(DB$1),MATCH($E8,INDIRECT($BQ$2)))</f>
        <v>1191.4253731343283</v>
      </c>
      <c r="DC8" s="212">
        <f t="shared" ca="1" si="35"/>
        <v>62.474626865671553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">
        <v>4</v>
      </c>
      <c r="H9" s="148" t="s">
        <v>4</v>
      </c>
      <c r="I9" s="148" t="s">
        <v>4</v>
      </c>
      <c r="J9" s="148" t="s">
        <v>5</v>
      </c>
      <c r="K9" s="148" t="s">
        <v>5</v>
      </c>
      <c r="L9" s="148" t="s">
        <v>32</v>
      </c>
      <c r="M9" s="148" t="s">
        <v>140</v>
      </c>
      <c r="N9" s="148" t="s">
        <v>4</v>
      </c>
      <c r="O9" s="148" t="s">
        <v>5</v>
      </c>
      <c r="P9" s="148" t="s">
        <v>5</v>
      </c>
      <c r="Q9" s="148" t="s">
        <v>5</v>
      </c>
      <c r="R9" s="148" t="s">
        <v>4</v>
      </c>
      <c r="S9" s="148" t="s">
        <v>5</v>
      </c>
      <c r="T9" s="148" t="s">
        <v>5</v>
      </c>
      <c r="U9" s="148" t="s">
        <v>5</v>
      </c>
      <c r="V9" s="148" t="s">
        <v>4</v>
      </c>
      <c r="W9" s="148" t="s">
        <v>4</v>
      </c>
      <c r="X9" s="148" t="s">
        <v>5</v>
      </c>
      <c r="Y9" s="148" t="s">
        <v>5</v>
      </c>
      <c r="Z9" s="148" t="s">
        <v>5</v>
      </c>
      <c r="AA9" s="148" t="s">
        <v>32</v>
      </c>
      <c r="AB9" s="148" t="s">
        <v>32</v>
      </c>
      <c r="AC9" s="148" t="s">
        <v>140</v>
      </c>
      <c r="AD9" s="148" t="s">
        <v>140</v>
      </c>
      <c r="AE9" s="148" t="s">
        <v>4</v>
      </c>
      <c r="AF9" s="148" t="s">
        <v>4</v>
      </c>
      <c r="AG9" s="148" t="s">
        <v>5</v>
      </c>
      <c r="AH9" s="148" t="s">
        <v>5</v>
      </c>
      <c r="AI9" s="148" t="s">
        <v>5</v>
      </c>
      <c r="AJ9" s="148" t="s">
        <v>32</v>
      </c>
      <c r="AK9" s="148" t="s">
        <v>32</v>
      </c>
      <c r="AL9" s="129"/>
      <c r="AM9" s="111">
        <f>VLOOKUP($E9,Plantilla!D:F,3,FALSE)</f>
        <v>1</v>
      </c>
      <c r="AN9" s="140">
        <f t="shared" ca="1" si="36"/>
        <v>14</v>
      </c>
      <c r="AO9" s="133">
        <f t="shared" ca="1" si="5"/>
        <v>0</v>
      </c>
      <c r="AP9" s="132">
        <f t="shared" ca="1" si="5"/>
        <v>5</v>
      </c>
      <c r="AQ9" s="133">
        <f t="shared" ca="1" si="5"/>
        <v>0</v>
      </c>
      <c r="AR9" s="132">
        <f t="shared" ca="1" si="5"/>
        <v>0</v>
      </c>
      <c r="AS9" s="133">
        <f t="shared" ca="1" si="5"/>
        <v>0</v>
      </c>
      <c r="AT9" s="132">
        <f t="shared" ca="1" si="5"/>
        <v>0</v>
      </c>
      <c r="AU9" s="133">
        <f t="shared" ca="1" si="5"/>
        <v>0</v>
      </c>
      <c r="AV9" s="132">
        <f t="shared" ca="1" si="5"/>
        <v>0</v>
      </c>
      <c r="AW9" s="133">
        <f t="shared" ca="1" si="5"/>
        <v>0</v>
      </c>
      <c r="AX9" s="132">
        <f t="shared" ca="1" si="5"/>
        <v>0</v>
      </c>
      <c r="AY9" s="133">
        <f t="shared" ca="1" si="5"/>
        <v>0</v>
      </c>
      <c r="AZ9" s="132">
        <f t="shared" ca="1" si="5"/>
        <v>0</v>
      </c>
      <c r="BA9" s="133">
        <f t="shared" ca="1" si="5"/>
        <v>0</v>
      </c>
      <c r="BB9" s="132">
        <f t="shared" ca="1" si="5"/>
        <v>0</v>
      </c>
      <c r="BC9" s="133">
        <f t="shared" ca="1" si="5"/>
        <v>0</v>
      </c>
      <c r="BD9" s="132">
        <f t="shared" ca="1" si="5"/>
        <v>0</v>
      </c>
      <c r="BE9" s="133">
        <f t="shared" ca="1" si="5"/>
        <v>0</v>
      </c>
      <c r="BF9" s="132">
        <f t="shared" ca="1" si="6"/>
        <v>0</v>
      </c>
      <c r="BG9" s="133">
        <f t="shared" ca="1" si="6"/>
        <v>0</v>
      </c>
      <c r="BH9" s="132">
        <f t="shared" ca="1" si="6"/>
        <v>0</v>
      </c>
      <c r="BI9" s="133">
        <f t="shared" ca="1" si="6"/>
        <v>0</v>
      </c>
      <c r="BJ9" s="132">
        <f t="shared" ca="1" si="6"/>
        <v>0</v>
      </c>
      <c r="BK9" s="110">
        <f t="shared" ca="1" si="37"/>
        <v>5</v>
      </c>
      <c r="BL9" s="110">
        <f t="shared" ca="1" si="3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39"/>
        <v>63.5</v>
      </c>
      <c r="BP9" s="195">
        <f t="shared" ca="1" si="40"/>
        <v>161.5</v>
      </c>
      <c r="BQ9" s="149">
        <f t="shared" ca="1" si="7"/>
        <v>28</v>
      </c>
      <c r="BR9" s="137">
        <f t="shared" ca="1" si="8"/>
        <v>0</v>
      </c>
      <c r="BS9" s="136">
        <f t="shared" ca="1" si="9"/>
        <v>14</v>
      </c>
      <c r="BT9" s="137">
        <f t="shared" ca="1" si="10"/>
        <v>0</v>
      </c>
      <c r="BU9" s="136">
        <f t="shared" ca="1" si="11"/>
        <v>0</v>
      </c>
      <c r="BV9" s="137">
        <f t="shared" ca="1" si="12"/>
        <v>0</v>
      </c>
      <c r="BW9" s="136">
        <f t="shared" ca="1" si="13"/>
        <v>0</v>
      </c>
      <c r="BX9" s="137">
        <f t="shared" ca="1" si="14"/>
        <v>42</v>
      </c>
      <c r="BY9" s="136">
        <f t="shared" ca="1" si="15"/>
        <v>0</v>
      </c>
      <c r="BZ9" s="137">
        <f t="shared" ca="1" si="16"/>
        <v>0</v>
      </c>
      <c r="CA9" s="136">
        <f t="shared" ca="1" si="17"/>
        <v>0</v>
      </c>
      <c r="CB9" s="137">
        <f t="shared" ca="1" si="18"/>
        <v>0</v>
      </c>
      <c r="CC9" s="136">
        <f t="shared" ca="1" si="19"/>
        <v>0</v>
      </c>
      <c r="CD9" s="137">
        <f t="shared" ca="1" si="20"/>
        <v>0</v>
      </c>
      <c r="CE9" s="136">
        <f t="shared" ca="1" si="21"/>
        <v>0</v>
      </c>
      <c r="CF9" s="137">
        <f t="shared" ca="1" si="22"/>
        <v>0</v>
      </c>
      <c r="CG9" s="136">
        <f t="shared" ca="1" si="23"/>
        <v>1</v>
      </c>
      <c r="CH9" s="137">
        <f t="shared" ca="1" si="24"/>
        <v>0</v>
      </c>
      <c r="CI9" s="136">
        <f t="shared" ca="1" si="25"/>
        <v>0</v>
      </c>
      <c r="CJ9" s="137">
        <f t="shared" ca="1" si="26"/>
        <v>0</v>
      </c>
      <c r="CK9" s="136">
        <f t="shared" ca="1" si="27"/>
        <v>0</v>
      </c>
      <c r="CL9" s="137">
        <f t="shared" ca="1" si="28"/>
        <v>0</v>
      </c>
      <c r="CM9" s="136">
        <f t="shared" ca="1" si="29"/>
        <v>0</v>
      </c>
      <c r="CN9" s="110">
        <f t="shared" ca="1" si="41"/>
        <v>14</v>
      </c>
      <c r="CO9" s="110">
        <f t="shared" ca="1" si="30"/>
        <v>497.5</v>
      </c>
      <c r="CP9" s="110">
        <f t="shared" ca="1" si="31"/>
        <v>140</v>
      </c>
      <c r="CQ9" s="198">
        <f t="shared" ca="1" si="32"/>
        <v>177.8</v>
      </c>
      <c r="CR9" s="199">
        <f t="shared" ca="1" si="33"/>
        <v>675.3</v>
      </c>
      <c r="CS9" s="215">
        <f t="shared" ref="CS9:CS70" si="47">MEDIAN(0,EOMONTH($G$6,0)-$G$6+1,EOMONTH($G$6,0)-$G$6+1-COUNTBLANK(G9:AK9)+DATEDIF(G$6,AI$6,"m")+DATEDIF(G$6,AJ$6,"m")++DATEDIF(G$6,AK$6,"m"))</f>
        <v>31</v>
      </c>
      <c r="CT9" s="216">
        <f t="shared" si="42"/>
        <v>0</v>
      </c>
      <c r="CU9" s="217">
        <f ca="1">INDEX(INDIRECT(CU$1),MATCH($E9,INDIRECT($BQ$2))) + (CS9*30)/[1]PATRÓN!$N$4 - CT9</f>
        <v>19.972602739726025</v>
      </c>
      <c r="CV9" s="217">
        <f>(CS9*6)/PATRÓN!$N$4</f>
        <v>0.50958904109589043</v>
      </c>
      <c r="CW9" s="216">
        <f t="shared" ca="1" si="43"/>
        <v>0</v>
      </c>
      <c r="CX9" s="219">
        <f t="shared" si="44"/>
        <v>0</v>
      </c>
      <c r="CY9" s="230">
        <f t="shared" ca="1" si="45"/>
        <v>0</v>
      </c>
      <c r="CZ9" s="227">
        <f>(PATRÓN!$A$5*(CS9-CT9))/(PATRÓN!$N$4-30)*AM9</f>
        <v>151.99253731343285</v>
      </c>
      <c r="DA9" s="211">
        <f t="shared" ca="1" si="34"/>
        <v>9.5074626865671519</v>
      </c>
      <c r="DB9" s="211">
        <f t="shared" ca="1" si="46"/>
        <v>1191.4253731343283</v>
      </c>
      <c r="DC9" s="212">
        <f t="shared" ca="1" si="35"/>
        <v>-516.12537313432836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">
        <v>4</v>
      </c>
      <c r="H10" s="148" t="s">
        <v>5</v>
      </c>
      <c r="I10" s="148" t="s">
        <v>5</v>
      </c>
      <c r="J10" s="148" t="s">
        <v>5</v>
      </c>
      <c r="K10" s="148" t="s">
        <v>4</v>
      </c>
      <c r="L10" s="148" t="s">
        <v>5</v>
      </c>
      <c r="M10" s="148" t="s">
        <v>5</v>
      </c>
      <c r="N10" s="148" t="s">
        <v>5</v>
      </c>
      <c r="O10" s="148" t="s">
        <v>4</v>
      </c>
      <c r="P10" s="148" t="s">
        <v>4</v>
      </c>
      <c r="Q10" s="148" t="s">
        <v>5</v>
      </c>
      <c r="R10" s="148" t="s">
        <v>5</v>
      </c>
      <c r="S10" s="148" t="s">
        <v>5</v>
      </c>
      <c r="T10" s="148" t="s">
        <v>32</v>
      </c>
      <c r="U10" s="148" t="s">
        <v>32</v>
      </c>
      <c r="V10" s="148" t="s">
        <v>140</v>
      </c>
      <c r="W10" s="148" t="s">
        <v>140</v>
      </c>
      <c r="X10" s="148" t="s">
        <v>4</v>
      </c>
      <c r="Y10" s="148" t="s">
        <v>4</v>
      </c>
      <c r="Z10" s="148" t="s">
        <v>5</v>
      </c>
      <c r="AA10" s="148" t="s">
        <v>5</v>
      </c>
      <c r="AB10" s="148" t="s">
        <v>5</v>
      </c>
      <c r="AC10" s="148" t="s">
        <v>32</v>
      </c>
      <c r="AD10" s="148" t="s">
        <v>32</v>
      </c>
      <c r="AE10" s="148" t="s">
        <v>140</v>
      </c>
      <c r="AF10" s="148" t="s">
        <v>140</v>
      </c>
      <c r="AG10" s="148" t="s">
        <v>4</v>
      </c>
      <c r="AH10" s="148" t="s">
        <v>5</v>
      </c>
      <c r="AI10" s="148" t="s">
        <v>5</v>
      </c>
      <c r="AJ10" s="148" t="s">
        <v>5</v>
      </c>
      <c r="AK10" s="148" t="s">
        <v>5</v>
      </c>
      <c r="AL10" s="129"/>
      <c r="AM10" s="111">
        <f>VLOOKUP($E10,Plantilla!D:F,3,FALSE)</f>
        <v>1</v>
      </c>
      <c r="AN10" s="140">
        <f t="shared" ca="1" si="36"/>
        <v>16</v>
      </c>
      <c r="AO10" s="133">
        <f t="shared" ca="1" si="5"/>
        <v>0</v>
      </c>
      <c r="AP10" s="132">
        <f t="shared" ca="1" si="5"/>
        <v>4</v>
      </c>
      <c r="AQ10" s="133">
        <f t="shared" ca="1" si="5"/>
        <v>0</v>
      </c>
      <c r="AR10" s="132">
        <f t="shared" ca="1" si="5"/>
        <v>0</v>
      </c>
      <c r="AS10" s="133">
        <f t="shared" ca="1" si="5"/>
        <v>0</v>
      </c>
      <c r="AT10" s="132">
        <f t="shared" ca="1" si="5"/>
        <v>0</v>
      </c>
      <c r="AU10" s="133">
        <f t="shared" ca="1" si="5"/>
        <v>0</v>
      </c>
      <c r="AV10" s="132">
        <f t="shared" ca="1" si="5"/>
        <v>0</v>
      </c>
      <c r="AW10" s="133">
        <f t="shared" ca="1" si="5"/>
        <v>0</v>
      </c>
      <c r="AX10" s="132">
        <f t="shared" ca="1" si="5"/>
        <v>0</v>
      </c>
      <c r="AY10" s="133">
        <f t="shared" ca="1" si="5"/>
        <v>0</v>
      </c>
      <c r="AZ10" s="132">
        <f t="shared" ca="1" si="5"/>
        <v>0</v>
      </c>
      <c r="BA10" s="133">
        <f t="shared" ca="1" si="5"/>
        <v>0</v>
      </c>
      <c r="BB10" s="132">
        <f t="shared" ca="1" si="5"/>
        <v>0</v>
      </c>
      <c r="BC10" s="133">
        <f t="shared" ca="1" si="5"/>
        <v>0</v>
      </c>
      <c r="BD10" s="132">
        <f t="shared" ca="1" si="5"/>
        <v>0</v>
      </c>
      <c r="BE10" s="133">
        <f t="shared" ca="1" si="5"/>
        <v>0</v>
      </c>
      <c r="BF10" s="132">
        <f t="shared" ca="1" si="6"/>
        <v>0</v>
      </c>
      <c r="BG10" s="133">
        <f t="shared" ca="1" si="6"/>
        <v>0</v>
      </c>
      <c r="BH10" s="132">
        <f t="shared" ca="1" si="6"/>
        <v>0</v>
      </c>
      <c r="BI10" s="133">
        <f t="shared" ca="1" si="6"/>
        <v>0</v>
      </c>
      <c r="BJ10" s="132">
        <f t="shared" ca="1" si="6"/>
        <v>0</v>
      </c>
      <c r="BK10" s="110">
        <f t="shared" ca="1" si="37"/>
        <v>4</v>
      </c>
      <c r="BL10" s="110">
        <f t="shared" ca="1" si="38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112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40</v>
      </c>
      <c r="BO10" s="194">
        <f t="shared" ca="1" si="39"/>
        <v>50.8</v>
      </c>
      <c r="BP10" s="195">
        <f t="shared" ca="1" si="40"/>
        <v>162.80000000000001</v>
      </c>
      <c r="BQ10" s="149">
        <f t="shared" ca="1" si="7"/>
        <v>107</v>
      </c>
      <c r="BR10" s="137">
        <f t="shared" ca="1" si="8"/>
        <v>0</v>
      </c>
      <c r="BS10" s="136">
        <f t="shared" ca="1" si="9"/>
        <v>37</v>
      </c>
      <c r="BT10" s="137">
        <f t="shared" ca="1" si="10"/>
        <v>0</v>
      </c>
      <c r="BU10" s="136">
        <f t="shared" ca="1" si="11"/>
        <v>0</v>
      </c>
      <c r="BV10" s="137">
        <f t="shared" ca="1" si="12"/>
        <v>0</v>
      </c>
      <c r="BW10" s="136">
        <f t="shared" ca="1" si="13"/>
        <v>0</v>
      </c>
      <c r="BX10" s="137">
        <f t="shared" ca="1" si="14"/>
        <v>0</v>
      </c>
      <c r="BY10" s="136">
        <f t="shared" ca="1" si="15"/>
        <v>0</v>
      </c>
      <c r="BZ10" s="137">
        <f t="shared" ca="1" si="16"/>
        <v>0</v>
      </c>
      <c r="CA10" s="136">
        <f t="shared" ca="1" si="17"/>
        <v>0</v>
      </c>
      <c r="CB10" s="137">
        <f t="shared" ca="1" si="18"/>
        <v>0</v>
      </c>
      <c r="CC10" s="136">
        <f t="shared" ca="1" si="19"/>
        <v>0</v>
      </c>
      <c r="CD10" s="137">
        <f t="shared" ca="1" si="20"/>
        <v>0</v>
      </c>
      <c r="CE10" s="136">
        <f t="shared" ca="1" si="21"/>
        <v>0</v>
      </c>
      <c r="CF10" s="137">
        <f t="shared" ca="1" si="22"/>
        <v>0</v>
      </c>
      <c r="CG10" s="136">
        <f t="shared" ca="1" si="23"/>
        <v>2</v>
      </c>
      <c r="CH10" s="137">
        <f t="shared" ca="1" si="24"/>
        <v>0</v>
      </c>
      <c r="CI10" s="136">
        <f t="shared" ca="1" si="25"/>
        <v>0</v>
      </c>
      <c r="CJ10" s="137">
        <f t="shared" ca="1" si="26"/>
        <v>0</v>
      </c>
      <c r="CK10" s="136">
        <f t="shared" ca="1" si="27"/>
        <v>0</v>
      </c>
      <c r="CL10" s="137">
        <f t="shared" ca="1" si="28"/>
        <v>0</v>
      </c>
      <c r="CM10" s="136">
        <f t="shared" ca="1" si="29"/>
        <v>0</v>
      </c>
      <c r="CN10" s="110">
        <f t="shared" ca="1" si="41"/>
        <v>37</v>
      </c>
      <c r="CO10" s="110">
        <f t="shared" ca="1" si="30"/>
        <v>764</v>
      </c>
      <c r="CP10" s="110">
        <f t="shared" ca="1" si="31"/>
        <v>370</v>
      </c>
      <c r="CQ10" s="198">
        <f t="shared" ca="1" si="32"/>
        <v>469.90000000000003</v>
      </c>
      <c r="CR10" s="199">
        <f t="shared" ca="1" si="33"/>
        <v>1233.9000000000001</v>
      </c>
      <c r="CS10" s="215">
        <f t="shared" si="47"/>
        <v>31</v>
      </c>
      <c r="CT10" s="216">
        <f t="shared" si="42"/>
        <v>0</v>
      </c>
      <c r="CU10" s="217">
        <f ca="1">INDEX(INDIRECT(CU$1),MATCH($E10,INDIRECT($BQ$2))) + (CS10*30)/[1]PATRÓN!$N$4 - CT10</f>
        <v>19.972602739726025</v>
      </c>
      <c r="CV10" s="217">
        <f>(CS10*6)/PATRÓN!$N$4</f>
        <v>0.50958904109589043</v>
      </c>
      <c r="CW10" s="216">
        <f t="shared" ca="1" si="43"/>
        <v>0</v>
      </c>
      <c r="CX10" s="219">
        <f t="shared" si="44"/>
        <v>0</v>
      </c>
      <c r="CY10" s="230">
        <f t="shared" ca="1" si="45"/>
        <v>0</v>
      </c>
      <c r="CZ10" s="227">
        <f>(PATRÓN!$A$5*(CS10-CT10))/(PATRÓN!$N$4-30)*AM10</f>
        <v>151.99253731343285</v>
      </c>
      <c r="DA10" s="211">
        <f t="shared" ca="1" si="34"/>
        <v>10.807462686567163</v>
      </c>
      <c r="DB10" s="211">
        <f t="shared" ca="1" si="46"/>
        <v>1191.4253731343283</v>
      </c>
      <c r="DC10" s="212">
        <f t="shared" ca="1" si="35"/>
        <v>42.47462686567178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">
        <v>5</v>
      </c>
      <c r="H11" s="148" t="s">
        <v>4</v>
      </c>
      <c r="I11" s="148" t="s">
        <v>4</v>
      </c>
      <c r="J11" s="148" t="s">
        <v>5</v>
      </c>
      <c r="K11" s="148" t="s">
        <v>5</v>
      </c>
      <c r="L11" s="148" t="s">
        <v>5</v>
      </c>
      <c r="M11" s="148" t="s">
        <v>32</v>
      </c>
      <c r="N11" s="148" t="s">
        <v>32</v>
      </c>
      <c r="O11" s="148" t="s">
        <v>140</v>
      </c>
      <c r="P11" s="148" t="s">
        <v>140</v>
      </c>
      <c r="Q11" s="148" t="s">
        <v>4</v>
      </c>
      <c r="R11" s="148" t="s">
        <v>4</v>
      </c>
      <c r="S11" s="148" t="s">
        <v>5</v>
      </c>
      <c r="T11" s="148" t="s">
        <v>5</v>
      </c>
      <c r="U11" s="148" t="s">
        <v>5</v>
      </c>
      <c r="V11" s="148" t="s">
        <v>32</v>
      </c>
      <c r="W11" s="148" t="s">
        <v>32</v>
      </c>
      <c r="X11" s="148" t="s">
        <v>140</v>
      </c>
      <c r="Y11" s="148" t="s">
        <v>140</v>
      </c>
      <c r="Z11" s="148" t="s">
        <v>4</v>
      </c>
      <c r="AA11" s="148" t="s">
        <v>5</v>
      </c>
      <c r="AB11" s="148" t="s">
        <v>5</v>
      </c>
      <c r="AC11" s="148" t="s">
        <v>5</v>
      </c>
      <c r="AD11" s="148" t="s">
        <v>5</v>
      </c>
      <c r="AE11" s="148" t="s">
        <v>32</v>
      </c>
      <c r="AF11" s="148" t="s">
        <v>32</v>
      </c>
      <c r="AG11" s="148" t="s">
        <v>140</v>
      </c>
      <c r="AH11" s="148" t="s">
        <v>140</v>
      </c>
      <c r="AI11" s="148" t="s">
        <v>4</v>
      </c>
      <c r="AJ11" s="148" t="s">
        <v>4</v>
      </c>
      <c r="AK11" s="148" t="s">
        <v>4</v>
      </c>
      <c r="AL11" s="129"/>
      <c r="AM11" s="111">
        <f>VLOOKUP($E11,Plantilla!D:F,3,FALSE)</f>
        <v>1</v>
      </c>
      <c r="AN11" s="140">
        <f t="shared" ca="1" si="36"/>
        <v>11</v>
      </c>
      <c r="AO11" s="133">
        <f t="shared" ca="1" si="5"/>
        <v>0</v>
      </c>
      <c r="AP11" s="132">
        <f t="shared" ca="1" si="5"/>
        <v>6</v>
      </c>
      <c r="AQ11" s="133">
        <f t="shared" ca="1" si="5"/>
        <v>0</v>
      </c>
      <c r="AR11" s="132">
        <f t="shared" ca="1" si="5"/>
        <v>0</v>
      </c>
      <c r="AS11" s="133">
        <f t="shared" ca="1" si="5"/>
        <v>0</v>
      </c>
      <c r="AT11" s="132">
        <f t="shared" ca="1" si="5"/>
        <v>0</v>
      </c>
      <c r="AU11" s="133">
        <f t="shared" ca="1" si="5"/>
        <v>0</v>
      </c>
      <c r="AV11" s="132">
        <f t="shared" ca="1" si="5"/>
        <v>0</v>
      </c>
      <c r="AW11" s="133">
        <f t="shared" ca="1" si="5"/>
        <v>0</v>
      </c>
      <c r="AX11" s="132">
        <f t="shared" ca="1" si="5"/>
        <v>0</v>
      </c>
      <c r="AY11" s="133">
        <f t="shared" ca="1" si="5"/>
        <v>0</v>
      </c>
      <c r="AZ11" s="132">
        <f t="shared" ca="1" si="5"/>
        <v>0</v>
      </c>
      <c r="BA11" s="133">
        <f t="shared" ca="1" si="5"/>
        <v>0</v>
      </c>
      <c r="BB11" s="132">
        <f t="shared" ca="1" si="5"/>
        <v>0</v>
      </c>
      <c r="BC11" s="133">
        <f t="shared" ca="1" si="5"/>
        <v>0</v>
      </c>
      <c r="BD11" s="132">
        <f t="shared" ca="1" si="5"/>
        <v>0</v>
      </c>
      <c r="BE11" s="133">
        <f t="shared" ca="1" si="5"/>
        <v>0</v>
      </c>
      <c r="BF11" s="132">
        <f t="shared" ca="1" si="6"/>
        <v>0</v>
      </c>
      <c r="BG11" s="133">
        <f t="shared" ca="1" si="6"/>
        <v>0</v>
      </c>
      <c r="BH11" s="132">
        <f t="shared" ca="1" si="6"/>
        <v>0</v>
      </c>
      <c r="BI11" s="133">
        <f t="shared" ca="1" si="6"/>
        <v>0</v>
      </c>
      <c r="BJ11" s="132">
        <f t="shared" ca="1" si="6"/>
        <v>0</v>
      </c>
      <c r="BK11" s="110">
        <f t="shared" ca="1" si="37"/>
        <v>6</v>
      </c>
      <c r="BL11" s="110">
        <f t="shared" ca="1" si="3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77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39"/>
        <v>76.2</v>
      </c>
      <c r="BP11" s="195">
        <f t="shared" ca="1" si="40"/>
        <v>153.19999999999999</v>
      </c>
      <c r="BQ11" s="149">
        <f t="shared" ca="1" si="7"/>
        <v>80</v>
      </c>
      <c r="BR11" s="137">
        <f t="shared" ca="1" si="8"/>
        <v>2</v>
      </c>
      <c r="BS11" s="136">
        <f t="shared" ca="1" si="9"/>
        <v>37</v>
      </c>
      <c r="BT11" s="137">
        <f t="shared" ca="1" si="10"/>
        <v>0</v>
      </c>
      <c r="BU11" s="136">
        <f t="shared" ca="1" si="11"/>
        <v>0</v>
      </c>
      <c r="BV11" s="137">
        <f t="shared" ca="1" si="12"/>
        <v>0</v>
      </c>
      <c r="BW11" s="136">
        <f t="shared" ca="1" si="13"/>
        <v>0</v>
      </c>
      <c r="BX11" s="137">
        <f t="shared" ca="1" si="14"/>
        <v>5</v>
      </c>
      <c r="BY11" s="136">
        <f t="shared" ca="1" si="15"/>
        <v>0</v>
      </c>
      <c r="BZ11" s="137">
        <f t="shared" ca="1" si="16"/>
        <v>0</v>
      </c>
      <c r="CA11" s="136">
        <f t="shared" ca="1" si="17"/>
        <v>0</v>
      </c>
      <c r="CB11" s="137">
        <f t="shared" ca="1" si="18"/>
        <v>0</v>
      </c>
      <c r="CC11" s="136">
        <f t="shared" ca="1" si="19"/>
        <v>0</v>
      </c>
      <c r="CD11" s="137">
        <f t="shared" ca="1" si="20"/>
        <v>0</v>
      </c>
      <c r="CE11" s="136">
        <f t="shared" ca="1" si="21"/>
        <v>0</v>
      </c>
      <c r="CF11" s="137">
        <f t="shared" ca="1" si="22"/>
        <v>0</v>
      </c>
      <c r="CG11" s="136">
        <f t="shared" ca="1" si="23"/>
        <v>5</v>
      </c>
      <c r="CH11" s="137">
        <f t="shared" ca="1" si="24"/>
        <v>0</v>
      </c>
      <c r="CI11" s="136">
        <f t="shared" ca="1" si="25"/>
        <v>0</v>
      </c>
      <c r="CJ11" s="137">
        <f t="shared" ca="1" si="26"/>
        <v>0</v>
      </c>
      <c r="CK11" s="136">
        <f t="shared" ca="1" si="27"/>
        <v>0</v>
      </c>
      <c r="CL11" s="137">
        <f t="shared" ca="1" si="28"/>
        <v>0</v>
      </c>
      <c r="CM11" s="136">
        <f t="shared" ca="1" si="29"/>
        <v>0</v>
      </c>
      <c r="CN11" s="110">
        <f t="shared" ca="1" si="41"/>
        <v>37</v>
      </c>
      <c r="CO11" s="110">
        <f t="shared" ca="1" si="30"/>
        <v>646.5</v>
      </c>
      <c r="CP11" s="110">
        <f t="shared" ca="1" si="31"/>
        <v>370</v>
      </c>
      <c r="CQ11" s="198">
        <f t="shared" ca="1" si="32"/>
        <v>469.9</v>
      </c>
      <c r="CR11" s="199">
        <f t="shared" ca="1" si="33"/>
        <v>1123.3999999999999</v>
      </c>
      <c r="CS11" s="215">
        <f t="shared" si="47"/>
        <v>31</v>
      </c>
      <c r="CT11" s="216">
        <f t="shared" si="42"/>
        <v>0</v>
      </c>
      <c r="CU11" s="217">
        <f ca="1">INDEX(INDIRECT(CU$1),MATCH($E11,INDIRECT($BQ$2))) + (CS11*30)/[1]PATRÓN!$N$4 - CT11</f>
        <v>19.972602739726025</v>
      </c>
      <c r="CV11" s="217">
        <f>(CS11*6)/PATRÓN!$N$4</f>
        <v>0.50958904109589043</v>
      </c>
      <c r="CW11" s="216">
        <f t="shared" ca="1" si="43"/>
        <v>0</v>
      </c>
      <c r="CX11" s="219">
        <f t="shared" si="44"/>
        <v>0</v>
      </c>
      <c r="CY11" s="230">
        <f t="shared" ca="1" si="45"/>
        <v>0</v>
      </c>
      <c r="CZ11" s="227">
        <f>(PATRÓN!$A$5*(CS11-CT11))/(PATRÓN!$N$4-30)*AM11</f>
        <v>151.99253731343285</v>
      </c>
      <c r="DA11" s="211">
        <f t="shared" ca="1" si="34"/>
        <v>1.2074626865671405</v>
      </c>
      <c r="DB11" s="211">
        <f t="shared" ca="1" si="46"/>
        <v>1191.4253731343283</v>
      </c>
      <c r="DC11" s="212">
        <f t="shared" ca="1" si="35"/>
        <v>-68.025373134328447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">
        <v>32</v>
      </c>
      <c r="H12" s="148" t="s">
        <v>140</v>
      </c>
      <c r="I12" s="148" t="s">
        <v>140</v>
      </c>
      <c r="J12" s="148" t="s">
        <v>4</v>
      </c>
      <c r="K12" s="148" t="s">
        <v>4</v>
      </c>
      <c r="L12" s="148" t="s">
        <v>5</v>
      </c>
      <c r="M12" s="148" t="s">
        <v>5</v>
      </c>
      <c r="N12" s="148" t="s">
        <v>5</v>
      </c>
      <c r="O12" s="148" t="s">
        <v>32</v>
      </c>
      <c r="P12" s="148" t="s">
        <v>32</v>
      </c>
      <c r="Q12" s="148" t="s">
        <v>140</v>
      </c>
      <c r="R12" s="148" t="s">
        <v>140</v>
      </c>
      <c r="S12" s="148" t="s">
        <v>4</v>
      </c>
      <c r="T12" s="148" t="s">
        <v>5</v>
      </c>
      <c r="U12" s="148" t="s">
        <v>5</v>
      </c>
      <c r="V12" s="148" t="s">
        <v>5</v>
      </c>
      <c r="W12" s="148" t="s">
        <v>5</v>
      </c>
      <c r="X12" s="148" t="s">
        <v>32</v>
      </c>
      <c r="Y12" s="148" t="s">
        <v>32</v>
      </c>
      <c r="Z12" s="148" t="s">
        <v>140</v>
      </c>
      <c r="AA12" s="148" t="s">
        <v>140</v>
      </c>
      <c r="AB12" s="148" t="s">
        <v>4</v>
      </c>
      <c r="AC12" s="148" t="s">
        <v>4</v>
      </c>
      <c r="AD12" s="148" t="s">
        <v>4</v>
      </c>
      <c r="AE12" s="148" t="s">
        <v>5</v>
      </c>
      <c r="AF12" s="148" t="s">
        <v>5</v>
      </c>
      <c r="AG12" s="148" t="s">
        <v>5</v>
      </c>
      <c r="AH12" s="148" t="s">
        <v>5</v>
      </c>
      <c r="AI12" s="148" t="s">
        <v>4</v>
      </c>
      <c r="AJ12" s="148" t="s">
        <v>5</v>
      </c>
      <c r="AK12" s="148" t="s">
        <v>5</v>
      </c>
      <c r="AL12" s="129"/>
      <c r="AM12" s="111">
        <f>VLOOKUP($E12,Plantilla!D:F,3,FALSE)</f>
        <v>1</v>
      </c>
      <c r="AN12" s="140">
        <f t="shared" ca="1" si="36"/>
        <v>13</v>
      </c>
      <c r="AO12" s="133">
        <f t="shared" ca="1" si="5"/>
        <v>0</v>
      </c>
      <c r="AP12" s="132">
        <f t="shared" ca="1" si="5"/>
        <v>5</v>
      </c>
      <c r="AQ12" s="133">
        <f t="shared" ca="1" si="5"/>
        <v>0</v>
      </c>
      <c r="AR12" s="132">
        <f t="shared" ca="1" si="5"/>
        <v>0</v>
      </c>
      <c r="AS12" s="133">
        <f t="shared" ca="1" si="5"/>
        <v>0</v>
      </c>
      <c r="AT12" s="132">
        <f t="shared" ca="1" si="5"/>
        <v>0</v>
      </c>
      <c r="AU12" s="133">
        <f t="shared" ca="1" si="5"/>
        <v>0</v>
      </c>
      <c r="AV12" s="132">
        <f t="shared" ca="1" si="5"/>
        <v>0</v>
      </c>
      <c r="AW12" s="133">
        <f t="shared" ca="1" si="5"/>
        <v>0</v>
      </c>
      <c r="AX12" s="132">
        <f t="shared" ca="1" si="5"/>
        <v>0</v>
      </c>
      <c r="AY12" s="133">
        <f t="shared" ca="1" si="5"/>
        <v>0</v>
      </c>
      <c r="AZ12" s="132">
        <f t="shared" ca="1" si="5"/>
        <v>0</v>
      </c>
      <c r="BA12" s="133">
        <f t="shared" ca="1" si="5"/>
        <v>0</v>
      </c>
      <c r="BB12" s="132">
        <f t="shared" ca="1" si="5"/>
        <v>0</v>
      </c>
      <c r="BC12" s="133">
        <f t="shared" ca="1" si="5"/>
        <v>0</v>
      </c>
      <c r="BD12" s="132">
        <f t="shared" ca="1" si="5"/>
        <v>0</v>
      </c>
      <c r="BE12" s="133">
        <f t="shared" ca="1" si="5"/>
        <v>0</v>
      </c>
      <c r="BF12" s="132">
        <f t="shared" ca="1" si="6"/>
        <v>0</v>
      </c>
      <c r="BG12" s="133">
        <f t="shared" ca="1" si="6"/>
        <v>0</v>
      </c>
      <c r="BH12" s="132">
        <f t="shared" ca="1" si="6"/>
        <v>0</v>
      </c>
      <c r="BI12" s="133">
        <f t="shared" ca="1" si="6"/>
        <v>0</v>
      </c>
      <c r="BJ12" s="132">
        <f t="shared" ca="1" si="6"/>
        <v>0</v>
      </c>
      <c r="BK12" s="110">
        <f t="shared" ca="1" si="37"/>
        <v>5</v>
      </c>
      <c r="BL12" s="110">
        <f t="shared" ca="1" si="38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39"/>
        <v>63.5</v>
      </c>
      <c r="BP12" s="195">
        <f t="shared" ca="1" si="40"/>
        <v>154.5</v>
      </c>
      <c r="BQ12" s="149">
        <f t="shared" ca="1" si="7"/>
        <v>108</v>
      </c>
      <c r="BR12" s="137">
        <f t="shared" ca="1" si="8"/>
        <v>0</v>
      </c>
      <c r="BS12" s="136">
        <f t="shared" ca="1" si="9"/>
        <v>36</v>
      </c>
      <c r="BT12" s="137">
        <f t="shared" ca="1" si="10"/>
        <v>0</v>
      </c>
      <c r="BU12" s="136">
        <f t="shared" ca="1" si="11"/>
        <v>0</v>
      </c>
      <c r="BV12" s="137">
        <f t="shared" ca="1" si="12"/>
        <v>0</v>
      </c>
      <c r="BW12" s="136">
        <f t="shared" ca="1" si="13"/>
        <v>0</v>
      </c>
      <c r="BX12" s="137">
        <f t="shared" ca="1" si="14"/>
        <v>0</v>
      </c>
      <c r="BY12" s="136">
        <f t="shared" ca="1" si="15"/>
        <v>0</v>
      </c>
      <c r="BZ12" s="137">
        <f t="shared" ca="1" si="16"/>
        <v>0</v>
      </c>
      <c r="CA12" s="136">
        <f t="shared" ca="1" si="17"/>
        <v>0</v>
      </c>
      <c r="CB12" s="137">
        <f t="shared" ca="1" si="18"/>
        <v>0</v>
      </c>
      <c r="CC12" s="136">
        <f t="shared" ca="1" si="19"/>
        <v>0</v>
      </c>
      <c r="CD12" s="137">
        <f t="shared" ca="1" si="20"/>
        <v>0</v>
      </c>
      <c r="CE12" s="136">
        <f t="shared" ca="1" si="21"/>
        <v>0</v>
      </c>
      <c r="CF12" s="137">
        <f t="shared" ca="1" si="22"/>
        <v>0</v>
      </c>
      <c r="CG12" s="136">
        <f t="shared" ca="1" si="23"/>
        <v>2</v>
      </c>
      <c r="CH12" s="137">
        <f t="shared" ca="1" si="24"/>
        <v>0</v>
      </c>
      <c r="CI12" s="136">
        <f t="shared" ca="1" si="25"/>
        <v>0</v>
      </c>
      <c r="CJ12" s="137">
        <f t="shared" ca="1" si="26"/>
        <v>0</v>
      </c>
      <c r="CK12" s="136">
        <f t="shared" ca="1" si="27"/>
        <v>0</v>
      </c>
      <c r="CL12" s="137">
        <f t="shared" ca="1" si="28"/>
        <v>0</v>
      </c>
      <c r="CM12" s="136">
        <f t="shared" ca="1" si="29"/>
        <v>0</v>
      </c>
      <c r="CN12" s="110">
        <f t="shared" ca="1" si="41"/>
        <v>36</v>
      </c>
      <c r="CO12" s="110">
        <f t="shared" ca="1" si="30"/>
        <v>771</v>
      </c>
      <c r="CP12" s="110">
        <f t="shared" ca="1" si="31"/>
        <v>360</v>
      </c>
      <c r="CQ12" s="198">
        <f t="shared" ca="1" si="32"/>
        <v>457.20000000000005</v>
      </c>
      <c r="CR12" s="199">
        <f t="shared" ca="1" si="33"/>
        <v>1228.2</v>
      </c>
      <c r="CS12" s="215">
        <f t="shared" si="47"/>
        <v>31</v>
      </c>
      <c r="CT12" s="216">
        <f t="shared" si="42"/>
        <v>0</v>
      </c>
      <c r="CU12" s="217">
        <f ca="1">INDEX(INDIRECT(CU$1),MATCH($E12,INDIRECT($BQ$2))) + (CS12*30)/[1]PATRÓN!$N$4 - CT12</f>
        <v>19.972602739726025</v>
      </c>
      <c r="CV12" s="217">
        <f>(CS12*6)/PATRÓN!$N$4</f>
        <v>0.50958904109589043</v>
      </c>
      <c r="CW12" s="216">
        <f t="shared" ca="1" si="43"/>
        <v>0</v>
      </c>
      <c r="CX12" s="219">
        <f t="shared" si="44"/>
        <v>0</v>
      </c>
      <c r="CY12" s="230">
        <f t="shared" ca="1" si="45"/>
        <v>0</v>
      </c>
      <c r="CZ12" s="227">
        <f>(PATRÓN!$A$5*(CS12-CT12))/(PATRÓN!$N$4-30)*AM12</f>
        <v>151.99253731343285</v>
      </c>
      <c r="DA12" s="211">
        <f t="shared" ca="1" si="34"/>
        <v>2.5074626865671519</v>
      </c>
      <c r="DB12" s="211">
        <f t="shared" ca="1" si="46"/>
        <v>1191.4253731343283</v>
      </c>
      <c r="DC12" s="212">
        <f t="shared" ca="1" si="35"/>
        <v>36.774626865671735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">
        <v>5</v>
      </c>
      <c r="H13" s="148" t="s">
        <v>32</v>
      </c>
      <c r="I13" s="148" t="s">
        <v>32</v>
      </c>
      <c r="J13" s="148" t="s">
        <v>140</v>
      </c>
      <c r="K13" s="148" t="s">
        <v>140</v>
      </c>
      <c r="L13" s="148" t="s">
        <v>4</v>
      </c>
      <c r="M13" s="148" t="s">
        <v>5</v>
      </c>
      <c r="N13" s="148" t="s">
        <v>5</v>
      </c>
      <c r="O13" s="148" t="s">
        <v>5</v>
      </c>
      <c r="P13" s="148" t="s">
        <v>5</v>
      </c>
      <c r="Q13" s="148" t="s">
        <v>32</v>
      </c>
      <c r="R13" s="148" t="s">
        <v>32</v>
      </c>
      <c r="S13" s="148" t="s">
        <v>140</v>
      </c>
      <c r="T13" s="148" t="s">
        <v>140</v>
      </c>
      <c r="U13" s="148" t="s">
        <v>4</v>
      </c>
      <c r="V13" s="148" t="s">
        <v>4</v>
      </c>
      <c r="W13" s="148" t="s">
        <v>4</v>
      </c>
      <c r="X13" s="148" t="s">
        <v>5</v>
      </c>
      <c r="Y13" s="148" t="s">
        <v>5</v>
      </c>
      <c r="Z13" s="148" t="s">
        <v>5</v>
      </c>
      <c r="AA13" s="148" t="s">
        <v>5</v>
      </c>
      <c r="AB13" s="148" t="s">
        <v>4</v>
      </c>
      <c r="AC13" s="148" t="s">
        <v>5</v>
      </c>
      <c r="AD13" s="148" t="s">
        <v>5</v>
      </c>
      <c r="AE13" s="148" t="s">
        <v>5</v>
      </c>
      <c r="AF13" s="148" t="s">
        <v>5</v>
      </c>
      <c r="AG13" s="148" t="s">
        <v>32</v>
      </c>
      <c r="AH13" s="148" t="s">
        <v>140</v>
      </c>
      <c r="AI13" s="148" t="s">
        <v>4</v>
      </c>
      <c r="AJ13" s="148" t="s">
        <v>4</v>
      </c>
      <c r="AK13" s="148" t="s">
        <v>4</v>
      </c>
      <c r="AL13" s="129"/>
      <c r="AM13" s="111">
        <f>VLOOKUP($E13,Plantilla!D:F,3,FALSE)</f>
        <v>1</v>
      </c>
      <c r="AN13" s="140">
        <f t="shared" ca="1" si="36"/>
        <v>13</v>
      </c>
      <c r="AO13" s="133">
        <f t="shared" ca="1" si="5"/>
        <v>0</v>
      </c>
      <c r="AP13" s="132">
        <f t="shared" ca="1" si="5"/>
        <v>5</v>
      </c>
      <c r="AQ13" s="133">
        <f t="shared" ca="1" si="5"/>
        <v>0</v>
      </c>
      <c r="AR13" s="132">
        <f t="shared" ca="1" si="5"/>
        <v>0</v>
      </c>
      <c r="AS13" s="133">
        <f t="shared" ca="1" si="5"/>
        <v>0</v>
      </c>
      <c r="AT13" s="132">
        <f t="shared" ca="1" si="5"/>
        <v>0</v>
      </c>
      <c r="AU13" s="133">
        <f t="shared" ca="1" si="5"/>
        <v>0</v>
      </c>
      <c r="AV13" s="132">
        <f t="shared" ca="1" si="5"/>
        <v>0</v>
      </c>
      <c r="AW13" s="133">
        <f t="shared" ca="1" si="5"/>
        <v>0</v>
      </c>
      <c r="AX13" s="132">
        <f t="shared" ca="1" si="5"/>
        <v>0</v>
      </c>
      <c r="AY13" s="133">
        <f t="shared" ca="1" si="5"/>
        <v>0</v>
      </c>
      <c r="AZ13" s="132">
        <f t="shared" ca="1" si="5"/>
        <v>0</v>
      </c>
      <c r="BA13" s="133">
        <f t="shared" ca="1" si="5"/>
        <v>0</v>
      </c>
      <c r="BB13" s="132">
        <f t="shared" ca="1" si="5"/>
        <v>0</v>
      </c>
      <c r="BC13" s="133">
        <f t="shared" ca="1" si="5"/>
        <v>0</v>
      </c>
      <c r="BD13" s="132">
        <f t="shared" ca="1" si="5"/>
        <v>0</v>
      </c>
      <c r="BE13" s="133">
        <f t="shared" ca="1" si="5"/>
        <v>0</v>
      </c>
      <c r="BF13" s="132">
        <f t="shared" ca="1" si="6"/>
        <v>0</v>
      </c>
      <c r="BG13" s="133">
        <f t="shared" ca="1" si="6"/>
        <v>0</v>
      </c>
      <c r="BH13" s="132">
        <f t="shared" ca="1" si="6"/>
        <v>0</v>
      </c>
      <c r="BI13" s="133">
        <f t="shared" ca="1" si="6"/>
        <v>0</v>
      </c>
      <c r="BJ13" s="132">
        <f t="shared" ca="1" si="6"/>
        <v>0</v>
      </c>
      <c r="BK13" s="110">
        <f t="shared" ca="1" si="37"/>
        <v>5</v>
      </c>
      <c r="BL13" s="110">
        <f t="shared" ca="1" si="38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39"/>
        <v>63.5</v>
      </c>
      <c r="BP13" s="195">
        <f t="shared" ca="1" si="40"/>
        <v>154.5</v>
      </c>
      <c r="BQ13" s="149">
        <f t="shared" ca="1" si="7"/>
        <v>107</v>
      </c>
      <c r="BR13" s="137">
        <f t="shared" ca="1" si="8"/>
        <v>0</v>
      </c>
      <c r="BS13" s="136">
        <f t="shared" ca="1" si="9"/>
        <v>37</v>
      </c>
      <c r="BT13" s="137">
        <f t="shared" ca="1" si="10"/>
        <v>0</v>
      </c>
      <c r="BU13" s="136">
        <f t="shared" ca="1" si="11"/>
        <v>0</v>
      </c>
      <c r="BV13" s="137">
        <f t="shared" ca="1" si="12"/>
        <v>0</v>
      </c>
      <c r="BW13" s="136">
        <f t="shared" ca="1" si="13"/>
        <v>0</v>
      </c>
      <c r="BX13" s="137">
        <f t="shared" ca="1" si="14"/>
        <v>0</v>
      </c>
      <c r="BY13" s="136">
        <f t="shared" ca="1" si="15"/>
        <v>0</v>
      </c>
      <c r="BZ13" s="137">
        <f t="shared" ca="1" si="16"/>
        <v>0</v>
      </c>
      <c r="CA13" s="136">
        <f t="shared" ca="1" si="17"/>
        <v>0</v>
      </c>
      <c r="CB13" s="137">
        <f t="shared" ca="1" si="18"/>
        <v>0</v>
      </c>
      <c r="CC13" s="136">
        <f t="shared" ca="1" si="19"/>
        <v>0</v>
      </c>
      <c r="CD13" s="137">
        <f t="shared" ca="1" si="20"/>
        <v>0</v>
      </c>
      <c r="CE13" s="136">
        <f t="shared" ca="1" si="21"/>
        <v>0</v>
      </c>
      <c r="CF13" s="137">
        <f t="shared" ca="1" si="22"/>
        <v>0</v>
      </c>
      <c r="CG13" s="136">
        <f t="shared" ca="1" si="23"/>
        <v>2</v>
      </c>
      <c r="CH13" s="137">
        <f t="shared" ca="1" si="24"/>
        <v>0</v>
      </c>
      <c r="CI13" s="136">
        <f t="shared" ca="1" si="25"/>
        <v>0</v>
      </c>
      <c r="CJ13" s="137">
        <f t="shared" ca="1" si="26"/>
        <v>0</v>
      </c>
      <c r="CK13" s="136">
        <f t="shared" ca="1" si="27"/>
        <v>0</v>
      </c>
      <c r="CL13" s="137">
        <f t="shared" ca="1" si="28"/>
        <v>0</v>
      </c>
      <c r="CM13" s="136">
        <f t="shared" ca="1" si="29"/>
        <v>0</v>
      </c>
      <c r="CN13" s="110">
        <f t="shared" ca="1" si="41"/>
        <v>37</v>
      </c>
      <c r="CO13" s="110">
        <f t="shared" ca="1" si="30"/>
        <v>764</v>
      </c>
      <c r="CP13" s="110">
        <f t="shared" ca="1" si="31"/>
        <v>370</v>
      </c>
      <c r="CQ13" s="198">
        <f t="shared" ca="1" si="32"/>
        <v>469.90000000000003</v>
      </c>
      <c r="CR13" s="199">
        <f t="shared" ca="1" si="33"/>
        <v>1233.9000000000001</v>
      </c>
      <c r="CS13" s="215">
        <f t="shared" si="47"/>
        <v>31</v>
      </c>
      <c r="CT13" s="216">
        <f t="shared" si="42"/>
        <v>0</v>
      </c>
      <c r="CU13" s="217">
        <f ca="1">INDEX(INDIRECT(CU$1),MATCH($E13,INDIRECT($BQ$2))) + (CS13*30)/[1]PATRÓN!$N$4 - CT13</f>
        <v>19.972602739726025</v>
      </c>
      <c r="CV13" s="217">
        <f>(CS13*6)/PATRÓN!$N$4</f>
        <v>0.50958904109589043</v>
      </c>
      <c r="CW13" s="216">
        <f t="shared" ca="1" si="43"/>
        <v>0</v>
      </c>
      <c r="CX13" s="219">
        <f t="shared" si="44"/>
        <v>0</v>
      </c>
      <c r="CY13" s="230">
        <f t="shared" ca="1" si="45"/>
        <v>0</v>
      </c>
      <c r="CZ13" s="227">
        <f>(PATRÓN!$A$5*(CS13-CT13))/(PATRÓN!$N$4-30)*AM13</f>
        <v>151.99253731343285</v>
      </c>
      <c r="DA13" s="211">
        <f t="shared" ca="1" si="34"/>
        <v>2.5074626865671519</v>
      </c>
      <c r="DB13" s="211">
        <f t="shared" ca="1" si="46"/>
        <v>1191.4253731343283</v>
      </c>
      <c r="DC13" s="212">
        <f t="shared" ca="1" si="35"/>
        <v>42.47462686567178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">
        <v>5</v>
      </c>
      <c r="H14" s="148" t="s">
        <v>5</v>
      </c>
      <c r="I14" s="148" t="s">
        <v>5</v>
      </c>
      <c r="J14" s="148" t="s">
        <v>32</v>
      </c>
      <c r="K14" s="148" t="s">
        <v>32</v>
      </c>
      <c r="L14" s="148" t="s">
        <v>140</v>
      </c>
      <c r="M14" s="148" t="s">
        <v>140</v>
      </c>
      <c r="N14" s="148" t="s">
        <v>4</v>
      </c>
      <c r="O14" s="148" t="s">
        <v>4</v>
      </c>
      <c r="P14" s="148" t="s">
        <v>4</v>
      </c>
      <c r="Q14" s="148" t="s">
        <v>5</v>
      </c>
      <c r="R14" s="148" t="s">
        <v>5</v>
      </c>
      <c r="S14" s="148" t="s">
        <v>5</v>
      </c>
      <c r="T14" s="148" t="s">
        <v>5</v>
      </c>
      <c r="U14" s="148" t="s">
        <v>4</v>
      </c>
      <c r="V14" s="148" t="s">
        <v>5</v>
      </c>
      <c r="W14" s="148" t="s">
        <v>5</v>
      </c>
      <c r="X14" s="148" t="s">
        <v>5</v>
      </c>
      <c r="Y14" s="148" t="s">
        <v>5</v>
      </c>
      <c r="Z14" s="148" t="s">
        <v>32</v>
      </c>
      <c r="AA14" s="148" t="s">
        <v>140</v>
      </c>
      <c r="AB14" s="148" t="s">
        <v>4</v>
      </c>
      <c r="AC14" s="148" t="s">
        <v>4</v>
      </c>
      <c r="AD14" s="148" t="s">
        <v>4</v>
      </c>
      <c r="AE14" s="148" t="s">
        <v>5</v>
      </c>
      <c r="AF14" s="148" t="s">
        <v>5</v>
      </c>
      <c r="AG14" s="148" t="s">
        <v>5</v>
      </c>
      <c r="AH14" s="148" t="s">
        <v>32</v>
      </c>
      <c r="AI14" s="148" t="s">
        <v>32</v>
      </c>
      <c r="AJ14" s="148" t="s">
        <v>140</v>
      </c>
      <c r="AK14" s="148" t="s">
        <v>140</v>
      </c>
      <c r="AL14" s="129"/>
      <c r="AM14" s="111">
        <f>VLOOKUP($E14,Plantilla!D:F,3,FALSE)</f>
        <v>1</v>
      </c>
      <c r="AN14" s="140">
        <f t="shared" ca="1" si="36"/>
        <v>14</v>
      </c>
      <c r="AO14" s="133">
        <f t="shared" ca="1" si="5"/>
        <v>0</v>
      </c>
      <c r="AP14" s="132">
        <f t="shared" ca="1" si="5"/>
        <v>5</v>
      </c>
      <c r="AQ14" s="133">
        <f t="shared" ca="1" si="5"/>
        <v>0</v>
      </c>
      <c r="AR14" s="132">
        <f t="shared" ca="1" si="5"/>
        <v>0</v>
      </c>
      <c r="AS14" s="133">
        <f t="shared" ca="1" si="5"/>
        <v>0</v>
      </c>
      <c r="AT14" s="132">
        <f t="shared" ca="1" si="5"/>
        <v>0</v>
      </c>
      <c r="AU14" s="133">
        <f t="shared" ca="1" si="5"/>
        <v>0</v>
      </c>
      <c r="AV14" s="132">
        <f t="shared" ca="1" si="5"/>
        <v>0</v>
      </c>
      <c r="AW14" s="133">
        <f t="shared" ca="1" si="5"/>
        <v>0</v>
      </c>
      <c r="AX14" s="132">
        <f t="shared" ca="1" si="5"/>
        <v>0</v>
      </c>
      <c r="AY14" s="133">
        <f t="shared" ca="1" si="5"/>
        <v>0</v>
      </c>
      <c r="AZ14" s="132">
        <f t="shared" ca="1" si="5"/>
        <v>0</v>
      </c>
      <c r="BA14" s="133">
        <f t="shared" ca="1" si="5"/>
        <v>0</v>
      </c>
      <c r="BB14" s="132">
        <f t="shared" ca="1" si="5"/>
        <v>0</v>
      </c>
      <c r="BC14" s="133">
        <f t="shared" ca="1" si="5"/>
        <v>0</v>
      </c>
      <c r="BD14" s="132">
        <f t="shared" ca="1" si="5"/>
        <v>0</v>
      </c>
      <c r="BE14" s="133">
        <f t="shared" ca="1" si="5"/>
        <v>0</v>
      </c>
      <c r="BF14" s="132">
        <f t="shared" ca="1" si="6"/>
        <v>0</v>
      </c>
      <c r="BG14" s="133">
        <f t="shared" ca="1" si="6"/>
        <v>0</v>
      </c>
      <c r="BH14" s="132">
        <f t="shared" ca="1" si="6"/>
        <v>0</v>
      </c>
      <c r="BI14" s="133">
        <f t="shared" ca="1" si="6"/>
        <v>0</v>
      </c>
      <c r="BJ14" s="132">
        <f t="shared" ca="1" si="6"/>
        <v>0</v>
      </c>
      <c r="BK14" s="110">
        <f t="shared" ca="1" si="37"/>
        <v>5</v>
      </c>
      <c r="BL14" s="110">
        <f t="shared" ca="1" si="3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39"/>
        <v>63.5</v>
      </c>
      <c r="BP14" s="195">
        <f t="shared" ca="1" si="40"/>
        <v>161.5</v>
      </c>
      <c r="BQ14" s="149">
        <f t="shared" ca="1" si="7"/>
        <v>108</v>
      </c>
      <c r="BR14" s="137">
        <f t="shared" ca="1" si="8"/>
        <v>4</v>
      </c>
      <c r="BS14" s="136">
        <f t="shared" ca="1" si="9"/>
        <v>32</v>
      </c>
      <c r="BT14" s="137">
        <f t="shared" ca="1" si="10"/>
        <v>0</v>
      </c>
      <c r="BU14" s="136">
        <f t="shared" ca="1" si="11"/>
        <v>0</v>
      </c>
      <c r="BV14" s="137">
        <f t="shared" ca="1" si="12"/>
        <v>0</v>
      </c>
      <c r="BW14" s="136">
        <f t="shared" ca="1" si="13"/>
        <v>0</v>
      </c>
      <c r="BX14" s="137">
        <f t="shared" ca="1" si="14"/>
        <v>0</v>
      </c>
      <c r="BY14" s="136">
        <f t="shared" ca="1" si="15"/>
        <v>0</v>
      </c>
      <c r="BZ14" s="137">
        <f t="shared" ca="1" si="16"/>
        <v>0</v>
      </c>
      <c r="CA14" s="136">
        <f t="shared" ca="1" si="17"/>
        <v>0</v>
      </c>
      <c r="CB14" s="137">
        <f t="shared" ca="1" si="18"/>
        <v>0</v>
      </c>
      <c r="CC14" s="136">
        <f t="shared" ca="1" si="19"/>
        <v>0</v>
      </c>
      <c r="CD14" s="137">
        <f t="shared" ca="1" si="20"/>
        <v>0</v>
      </c>
      <c r="CE14" s="136">
        <f t="shared" ca="1" si="21"/>
        <v>0</v>
      </c>
      <c r="CF14" s="137">
        <f t="shared" ca="1" si="22"/>
        <v>0</v>
      </c>
      <c r="CG14" s="136">
        <f t="shared" ca="1" si="23"/>
        <v>6</v>
      </c>
      <c r="CH14" s="137">
        <f t="shared" ca="1" si="24"/>
        <v>0</v>
      </c>
      <c r="CI14" s="136">
        <f t="shared" ca="1" si="25"/>
        <v>0</v>
      </c>
      <c r="CJ14" s="137">
        <f t="shared" ca="1" si="26"/>
        <v>0</v>
      </c>
      <c r="CK14" s="136">
        <f t="shared" ca="1" si="27"/>
        <v>0</v>
      </c>
      <c r="CL14" s="137">
        <f t="shared" ca="1" si="28"/>
        <v>0</v>
      </c>
      <c r="CM14" s="136">
        <f t="shared" ca="1" si="29"/>
        <v>0</v>
      </c>
      <c r="CN14" s="110">
        <f t="shared" ca="1" si="41"/>
        <v>32</v>
      </c>
      <c r="CO14" s="110">
        <f t="shared" ca="1" si="30"/>
        <v>829</v>
      </c>
      <c r="CP14" s="110">
        <f t="shared" ca="1" si="31"/>
        <v>320</v>
      </c>
      <c r="CQ14" s="198">
        <f t="shared" ca="1" si="32"/>
        <v>406.4</v>
      </c>
      <c r="CR14" s="199">
        <f t="shared" ca="1" si="33"/>
        <v>1235.4000000000001</v>
      </c>
      <c r="CS14" s="215">
        <f t="shared" si="47"/>
        <v>31</v>
      </c>
      <c r="CT14" s="216">
        <f t="shared" si="42"/>
        <v>0</v>
      </c>
      <c r="CU14" s="217">
        <f ca="1">INDEX(INDIRECT(CU$1),MATCH($E14,INDIRECT($BQ$2))) + (CS14*30)/[1]PATRÓN!$N$4 - CT14</f>
        <v>19.972602739726025</v>
      </c>
      <c r="CV14" s="217">
        <f>(CS14*6)/PATRÓN!$N$4</f>
        <v>0.50958904109589043</v>
      </c>
      <c r="CW14" s="216">
        <f t="shared" ca="1" si="43"/>
        <v>0</v>
      </c>
      <c r="CX14" s="219">
        <f t="shared" si="44"/>
        <v>0</v>
      </c>
      <c r="CY14" s="230">
        <f t="shared" ca="1" si="45"/>
        <v>0</v>
      </c>
      <c r="CZ14" s="227">
        <f>(PATRÓN!$A$5*(CS14-CT14))/(PATRÓN!$N$4-30)*AM14</f>
        <v>151.99253731343285</v>
      </c>
      <c r="DA14" s="211">
        <f t="shared" ca="1" si="34"/>
        <v>9.5074626865671519</v>
      </c>
      <c r="DB14" s="211">
        <f t="shared" ca="1" si="46"/>
        <v>1191.4253731343283</v>
      </c>
      <c r="DC14" s="212">
        <f t="shared" ca="1" si="35"/>
        <v>43.97462686567178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">
        <v>4</v>
      </c>
      <c r="H15" s="148" t="s">
        <v>4</v>
      </c>
      <c r="I15" s="148" t="s">
        <v>4</v>
      </c>
      <c r="J15" s="148" t="s">
        <v>5</v>
      </c>
      <c r="K15" s="148" t="s">
        <v>5</v>
      </c>
      <c r="L15" s="148" t="s">
        <v>5</v>
      </c>
      <c r="M15" s="148" t="s">
        <v>5</v>
      </c>
      <c r="N15" s="148" t="s">
        <v>4</v>
      </c>
      <c r="O15" s="148" t="s">
        <v>5</v>
      </c>
      <c r="P15" s="148" t="s">
        <v>5</v>
      </c>
      <c r="Q15" s="148" t="s">
        <v>5</v>
      </c>
      <c r="R15" s="148" t="s">
        <v>5</v>
      </c>
      <c r="S15" s="148" t="s">
        <v>32</v>
      </c>
      <c r="T15" s="148" t="s">
        <v>140</v>
      </c>
      <c r="U15" s="148" t="s">
        <v>4</v>
      </c>
      <c r="V15" s="148" t="s">
        <v>4</v>
      </c>
      <c r="W15" s="148" t="s">
        <v>4</v>
      </c>
      <c r="X15" s="148" t="s">
        <v>5</v>
      </c>
      <c r="Y15" s="148" t="s">
        <v>5</v>
      </c>
      <c r="Z15" s="148" t="s">
        <v>5</v>
      </c>
      <c r="AA15" s="148" t="s">
        <v>32</v>
      </c>
      <c r="AB15" s="148" t="s">
        <v>32</v>
      </c>
      <c r="AC15" s="148" t="s">
        <v>140</v>
      </c>
      <c r="AD15" s="148" t="s">
        <v>140</v>
      </c>
      <c r="AE15" s="148" t="s">
        <v>4</v>
      </c>
      <c r="AF15" s="148" t="s">
        <v>5</v>
      </c>
      <c r="AG15" s="148" t="s">
        <v>5</v>
      </c>
      <c r="AH15" s="148" t="s">
        <v>5</v>
      </c>
      <c r="AI15" s="148" t="s">
        <v>5</v>
      </c>
      <c r="AJ15" s="148" t="s">
        <v>32</v>
      </c>
      <c r="AK15" s="148" t="s">
        <v>32</v>
      </c>
      <c r="AL15" s="129"/>
      <c r="AM15" s="111">
        <f>VLOOKUP($E15,Plantilla!D:F,3,FALSE)</f>
        <v>1</v>
      </c>
      <c r="AN15" s="140">
        <f t="shared" ca="1" si="36"/>
        <v>15</v>
      </c>
      <c r="AO15" s="133">
        <f t="shared" ca="1" si="5"/>
        <v>0</v>
      </c>
      <c r="AP15" s="132">
        <f t="shared" ca="1" si="5"/>
        <v>5</v>
      </c>
      <c r="AQ15" s="133">
        <f t="shared" ca="1" si="5"/>
        <v>0</v>
      </c>
      <c r="AR15" s="132">
        <f t="shared" ca="1" si="5"/>
        <v>0</v>
      </c>
      <c r="AS15" s="133">
        <f t="shared" ca="1" si="5"/>
        <v>0</v>
      </c>
      <c r="AT15" s="132">
        <f t="shared" ca="1" si="5"/>
        <v>0</v>
      </c>
      <c r="AU15" s="133">
        <f t="shared" ca="1" si="5"/>
        <v>0</v>
      </c>
      <c r="AV15" s="132">
        <f t="shared" ca="1" si="5"/>
        <v>0</v>
      </c>
      <c r="AW15" s="133">
        <f t="shared" ca="1" si="5"/>
        <v>0</v>
      </c>
      <c r="AX15" s="132">
        <f t="shared" ca="1" si="5"/>
        <v>0</v>
      </c>
      <c r="AY15" s="133">
        <f t="shared" ca="1" si="5"/>
        <v>0</v>
      </c>
      <c r="AZ15" s="132">
        <f t="shared" ca="1" si="5"/>
        <v>0</v>
      </c>
      <c r="BA15" s="133">
        <f t="shared" ca="1" si="5"/>
        <v>0</v>
      </c>
      <c r="BB15" s="132">
        <f t="shared" ca="1" si="5"/>
        <v>0</v>
      </c>
      <c r="BC15" s="133">
        <f t="shared" ca="1" si="5"/>
        <v>0</v>
      </c>
      <c r="BD15" s="132">
        <f t="shared" ca="1" si="5"/>
        <v>0</v>
      </c>
      <c r="BE15" s="133">
        <f t="shared" ca="1" si="5"/>
        <v>0</v>
      </c>
      <c r="BF15" s="132">
        <f t="shared" ca="1" si="6"/>
        <v>0</v>
      </c>
      <c r="BG15" s="133">
        <f t="shared" ca="1" si="6"/>
        <v>0</v>
      </c>
      <c r="BH15" s="132">
        <f t="shared" ca="1" si="6"/>
        <v>0</v>
      </c>
      <c r="BI15" s="133">
        <f t="shared" ca="1" si="6"/>
        <v>0</v>
      </c>
      <c r="BJ15" s="132">
        <f t="shared" ca="1" si="6"/>
        <v>0</v>
      </c>
      <c r="BK15" s="110">
        <f t="shared" ca="1" si="37"/>
        <v>5</v>
      </c>
      <c r="BL15" s="110">
        <f t="shared" ca="1" si="38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105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39"/>
        <v>63.5</v>
      </c>
      <c r="BP15" s="195">
        <f t="shared" ca="1" si="40"/>
        <v>168.5</v>
      </c>
      <c r="BQ15" s="149">
        <f t="shared" ca="1" si="7"/>
        <v>28</v>
      </c>
      <c r="BR15" s="137">
        <f t="shared" ca="1" si="8"/>
        <v>1</v>
      </c>
      <c r="BS15" s="136">
        <f t="shared" ca="1" si="9"/>
        <v>40</v>
      </c>
      <c r="BT15" s="137">
        <f t="shared" ca="1" si="10"/>
        <v>0</v>
      </c>
      <c r="BU15" s="136">
        <f t="shared" ca="1" si="11"/>
        <v>0</v>
      </c>
      <c r="BV15" s="137">
        <f t="shared" ca="1" si="12"/>
        <v>0</v>
      </c>
      <c r="BW15" s="136">
        <f t="shared" ca="1" si="13"/>
        <v>0</v>
      </c>
      <c r="BX15" s="137">
        <f t="shared" ca="1" si="14"/>
        <v>49</v>
      </c>
      <c r="BY15" s="136">
        <f t="shared" ca="1" si="15"/>
        <v>0</v>
      </c>
      <c r="BZ15" s="137">
        <f t="shared" ca="1" si="16"/>
        <v>0</v>
      </c>
      <c r="CA15" s="136">
        <f t="shared" ca="1" si="17"/>
        <v>0</v>
      </c>
      <c r="CB15" s="137">
        <f t="shared" ca="1" si="18"/>
        <v>0</v>
      </c>
      <c r="CC15" s="136">
        <f t="shared" ca="1" si="19"/>
        <v>0</v>
      </c>
      <c r="CD15" s="137">
        <f t="shared" ca="1" si="20"/>
        <v>0</v>
      </c>
      <c r="CE15" s="136">
        <f t="shared" ca="1" si="21"/>
        <v>0</v>
      </c>
      <c r="CF15" s="137">
        <f t="shared" ca="1" si="22"/>
        <v>0</v>
      </c>
      <c r="CG15" s="136">
        <f t="shared" ca="1" si="23"/>
        <v>0</v>
      </c>
      <c r="CH15" s="137">
        <f t="shared" ca="1" si="24"/>
        <v>0</v>
      </c>
      <c r="CI15" s="136">
        <f t="shared" ca="1" si="25"/>
        <v>0</v>
      </c>
      <c r="CJ15" s="137">
        <f t="shared" ca="1" si="26"/>
        <v>0</v>
      </c>
      <c r="CK15" s="136">
        <f t="shared" ca="1" si="27"/>
        <v>0</v>
      </c>
      <c r="CL15" s="137">
        <f t="shared" ca="1" si="28"/>
        <v>0</v>
      </c>
      <c r="CM15" s="136">
        <f t="shared" ca="1" si="29"/>
        <v>1</v>
      </c>
      <c r="CN15" s="110">
        <f t="shared" ca="1" si="41"/>
        <v>40</v>
      </c>
      <c r="CO15" s="110">
        <f t="shared" ca="1" si="30"/>
        <v>553.5</v>
      </c>
      <c r="CP15" s="110">
        <f t="shared" ca="1" si="31"/>
        <v>400</v>
      </c>
      <c r="CQ15" s="198">
        <f t="shared" ca="1" si="32"/>
        <v>508</v>
      </c>
      <c r="CR15" s="199">
        <f t="shared" ca="1" si="33"/>
        <v>1061.5</v>
      </c>
      <c r="CS15" s="215">
        <f t="shared" si="47"/>
        <v>31</v>
      </c>
      <c r="CT15" s="216">
        <f t="shared" si="42"/>
        <v>0</v>
      </c>
      <c r="CU15" s="217">
        <f ca="1">INDEX(INDIRECT(CU$1),MATCH($E15,INDIRECT($BQ$2))) + (CS15*30)/[1]PATRÓN!$N$4 - CT15</f>
        <v>19.972602739726025</v>
      </c>
      <c r="CV15" s="217">
        <f>(CS15*6)/PATRÓN!$N$4</f>
        <v>0.50958904109589043</v>
      </c>
      <c r="CW15" s="216">
        <f t="shared" ca="1" si="43"/>
        <v>0</v>
      </c>
      <c r="CX15" s="219">
        <f t="shared" si="44"/>
        <v>0</v>
      </c>
      <c r="CY15" s="230">
        <f t="shared" ca="1" si="45"/>
        <v>0</v>
      </c>
      <c r="CZ15" s="227">
        <f>(PATRÓN!$A$5*(CS15-CT15))/(PATRÓN!$N$4-30)*AM15</f>
        <v>151.99253731343285</v>
      </c>
      <c r="DA15" s="211">
        <f t="shared" ca="1" si="34"/>
        <v>16.507462686567152</v>
      </c>
      <c r="DB15" s="211">
        <f t="shared" ca="1" si="46"/>
        <v>1191.4253731343283</v>
      </c>
      <c r="DC15" s="212">
        <f t="shared" ca="1" si="35"/>
        <v>-129.92537313432831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">
        <v>4</v>
      </c>
      <c r="H16" s="148" t="s">
        <v>5</v>
      </c>
      <c r="I16" s="148" t="s">
        <v>5</v>
      </c>
      <c r="J16" s="148" t="s">
        <v>5</v>
      </c>
      <c r="K16" s="148" t="s">
        <v>5</v>
      </c>
      <c r="L16" s="148" t="s">
        <v>32</v>
      </c>
      <c r="M16" s="148" t="s">
        <v>140</v>
      </c>
      <c r="N16" s="148" t="s">
        <v>4</v>
      </c>
      <c r="O16" s="148" t="s">
        <v>4</v>
      </c>
      <c r="P16" s="148" t="s">
        <v>4</v>
      </c>
      <c r="Q16" s="148" t="s">
        <v>5</v>
      </c>
      <c r="R16" s="148" t="s">
        <v>5</v>
      </c>
      <c r="S16" s="148" t="s">
        <v>5</v>
      </c>
      <c r="T16" s="148" t="s">
        <v>32</v>
      </c>
      <c r="U16" s="148" t="s">
        <v>32</v>
      </c>
      <c r="V16" s="148" t="s">
        <v>140</v>
      </c>
      <c r="W16" s="148" t="s">
        <v>140</v>
      </c>
      <c r="X16" s="148" t="s">
        <v>4</v>
      </c>
      <c r="Y16" s="148" t="s">
        <v>5</v>
      </c>
      <c r="Z16" s="148" t="s">
        <v>5</v>
      </c>
      <c r="AA16" s="148" t="s">
        <v>5</v>
      </c>
      <c r="AB16" s="148" t="s">
        <v>5</v>
      </c>
      <c r="AC16" s="148" t="s">
        <v>32</v>
      </c>
      <c r="AD16" s="148" t="s">
        <v>32</v>
      </c>
      <c r="AE16" s="148" t="s">
        <v>140</v>
      </c>
      <c r="AF16" s="148" t="s">
        <v>140</v>
      </c>
      <c r="AG16" s="148" t="s">
        <v>4</v>
      </c>
      <c r="AH16" s="148" t="s">
        <v>5</v>
      </c>
      <c r="AI16" s="148" t="s">
        <v>5</v>
      </c>
      <c r="AJ16" s="148" t="s">
        <v>5</v>
      </c>
      <c r="AK16" s="148" t="s">
        <v>5</v>
      </c>
      <c r="AL16" s="129"/>
      <c r="AM16" s="111">
        <f>VLOOKUP($E16,Plantilla!D:F,3,FALSE)</f>
        <v>1</v>
      </c>
      <c r="AN16" s="140">
        <f t="shared" ca="1" si="36"/>
        <v>15</v>
      </c>
      <c r="AO16" s="133">
        <f t="shared" ca="1" si="5"/>
        <v>0</v>
      </c>
      <c r="AP16" s="132">
        <f t="shared" ca="1" si="5"/>
        <v>5</v>
      </c>
      <c r="AQ16" s="133">
        <f t="shared" ca="1" si="5"/>
        <v>0</v>
      </c>
      <c r="AR16" s="132">
        <f t="shared" ca="1" si="5"/>
        <v>0</v>
      </c>
      <c r="AS16" s="133">
        <f t="shared" ca="1" si="5"/>
        <v>0</v>
      </c>
      <c r="AT16" s="132">
        <f t="shared" ca="1" si="5"/>
        <v>0</v>
      </c>
      <c r="AU16" s="133">
        <f t="shared" ca="1" si="5"/>
        <v>0</v>
      </c>
      <c r="AV16" s="132">
        <f t="shared" ca="1" si="5"/>
        <v>0</v>
      </c>
      <c r="AW16" s="133">
        <f t="shared" ca="1" si="5"/>
        <v>0</v>
      </c>
      <c r="AX16" s="132">
        <f t="shared" ca="1" si="5"/>
        <v>0</v>
      </c>
      <c r="AY16" s="133">
        <f t="shared" ca="1" si="5"/>
        <v>0</v>
      </c>
      <c r="AZ16" s="132">
        <f t="shared" ca="1" si="5"/>
        <v>0</v>
      </c>
      <c r="BA16" s="133">
        <f t="shared" ca="1" si="5"/>
        <v>0</v>
      </c>
      <c r="BB16" s="132">
        <f t="shared" ca="1" si="5"/>
        <v>0</v>
      </c>
      <c r="BC16" s="133">
        <f t="shared" ca="1" si="5"/>
        <v>0</v>
      </c>
      <c r="BD16" s="132">
        <f t="shared" ca="1" si="5"/>
        <v>0</v>
      </c>
      <c r="BE16" s="133">
        <f t="shared" ca="1" si="5"/>
        <v>0</v>
      </c>
      <c r="BF16" s="132">
        <f t="shared" ca="1" si="6"/>
        <v>0</v>
      </c>
      <c r="BG16" s="133">
        <f t="shared" ca="1" si="6"/>
        <v>0</v>
      </c>
      <c r="BH16" s="132">
        <f t="shared" ca="1" si="6"/>
        <v>0</v>
      </c>
      <c r="BI16" s="133">
        <f t="shared" ca="1" si="6"/>
        <v>0</v>
      </c>
      <c r="BJ16" s="132">
        <f t="shared" ca="1" si="6"/>
        <v>0</v>
      </c>
      <c r="BK16" s="110">
        <f t="shared" ca="1" si="37"/>
        <v>5</v>
      </c>
      <c r="BL16" s="110">
        <f t="shared" ca="1" si="3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39"/>
        <v>63.5</v>
      </c>
      <c r="BP16" s="195">
        <f t="shared" ca="1" si="40"/>
        <v>168.5</v>
      </c>
      <c r="BQ16" s="149">
        <f t="shared" ca="1" si="7"/>
        <v>93</v>
      </c>
      <c r="BR16" s="137">
        <f t="shared" ca="1" si="8"/>
        <v>4</v>
      </c>
      <c r="BS16" s="136">
        <f t="shared" ca="1" si="9"/>
        <v>32</v>
      </c>
      <c r="BT16" s="137">
        <f t="shared" ca="1" si="10"/>
        <v>0</v>
      </c>
      <c r="BU16" s="136">
        <f t="shared" ca="1" si="11"/>
        <v>0</v>
      </c>
      <c r="BV16" s="137">
        <f t="shared" ca="1" si="12"/>
        <v>0</v>
      </c>
      <c r="BW16" s="136">
        <f t="shared" ca="1" si="13"/>
        <v>0</v>
      </c>
      <c r="BX16" s="137">
        <f t="shared" ca="1" si="14"/>
        <v>0</v>
      </c>
      <c r="BY16" s="136">
        <f t="shared" ca="1" si="15"/>
        <v>0</v>
      </c>
      <c r="BZ16" s="137">
        <f t="shared" ca="1" si="16"/>
        <v>0</v>
      </c>
      <c r="CA16" s="136">
        <f t="shared" ca="1" si="17"/>
        <v>0</v>
      </c>
      <c r="CB16" s="137">
        <f t="shared" ca="1" si="18"/>
        <v>0</v>
      </c>
      <c r="CC16" s="136">
        <f t="shared" ca="1" si="19"/>
        <v>0</v>
      </c>
      <c r="CD16" s="137">
        <f t="shared" ca="1" si="20"/>
        <v>25</v>
      </c>
      <c r="CE16" s="136">
        <f t="shared" ca="1" si="21"/>
        <v>0</v>
      </c>
      <c r="CF16" s="137">
        <f t="shared" ca="1" si="22"/>
        <v>0</v>
      </c>
      <c r="CG16" s="136">
        <f t="shared" ca="1" si="23"/>
        <v>2</v>
      </c>
      <c r="CH16" s="137">
        <f t="shared" ca="1" si="24"/>
        <v>0</v>
      </c>
      <c r="CI16" s="136">
        <f t="shared" ca="1" si="25"/>
        <v>0</v>
      </c>
      <c r="CJ16" s="137">
        <f t="shared" ca="1" si="26"/>
        <v>0</v>
      </c>
      <c r="CK16" s="136">
        <f t="shared" ca="1" si="27"/>
        <v>0</v>
      </c>
      <c r="CL16" s="137">
        <f t="shared" ca="1" si="28"/>
        <v>0</v>
      </c>
      <c r="CM16" s="136">
        <f t="shared" ca="1" si="29"/>
        <v>0</v>
      </c>
      <c r="CN16" s="110">
        <f t="shared" ca="1" si="41"/>
        <v>32</v>
      </c>
      <c r="CO16" s="110">
        <f t="shared" ca="1" si="30"/>
        <v>818.5</v>
      </c>
      <c r="CP16" s="110">
        <f t="shared" ca="1" si="31"/>
        <v>320</v>
      </c>
      <c r="CQ16" s="198">
        <f t="shared" ca="1" si="32"/>
        <v>406.4</v>
      </c>
      <c r="CR16" s="199">
        <f t="shared" ca="1" si="33"/>
        <v>1245.9000000000001</v>
      </c>
      <c r="CS16" s="215">
        <f t="shared" si="47"/>
        <v>31</v>
      </c>
      <c r="CT16" s="216">
        <f t="shared" si="42"/>
        <v>0</v>
      </c>
      <c r="CU16" s="217">
        <f ca="1">INDEX(INDIRECT(CU$1),MATCH($E16,INDIRECT($BQ$2))) + (CS16*30)/[1]PATRÓN!$N$4 - CT16</f>
        <v>19.972602739726025</v>
      </c>
      <c r="CV16" s="217">
        <f>(CS16*6)/PATRÓN!$N$4</f>
        <v>0.50958904109589043</v>
      </c>
      <c r="CW16" s="216">
        <f t="shared" ca="1" si="43"/>
        <v>0</v>
      </c>
      <c r="CX16" s="219">
        <f t="shared" si="44"/>
        <v>0</v>
      </c>
      <c r="CY16" s="230">
        <f t="shared" ca="1" si="45"/>
        <v>0</v>
      </c>
      <c r="CZ16" s="227">
        <f>(PATRÓN!$A$5*(CS16-CT16))/(PATRÓN!$N$4-30)*AM16</f>
        <v>151.99253731343285</v>
      </c>
      <c r="DA16" s="211">
        <f t="shared" ca="1" si="34"/>
        <v>16.507462686567152</v>
      </c>
      <c r="DB16" s="211">
        <f t="shared" ca="1" si="46"/>
        <v>1191.4253731343283</v>
      </c>
      <c r="DC16" s="212">
        <f t="shared" ca="1" si="35"/>
        <v>54.47462686567178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">
        <v>4</v>
      </c>
      <c r="H17" s="148" t="s">
        <v>4</v>
      </c>
      <c r="I17" s="148" t="s">
        <v>4</v>
      </c>
      <c r="J17" s="148" t="s">
        <v>5</v>
      </c>
      <c r="K17" s="148" t="s">
        <v>5</v>
      </c>
      <c r="L17" s="148" t="s">
        <v>5</v>
      </c>
      <c r="M17" s="148" t="s">
        <v>32</v>
      </c>
      <c r="N17" s="148" t="s">
        <v>32</v>
      </c>
      <c r="O17" s="148" t="s">
        <v>140</v>
      </c>
      <c r="P17" s="148" t="s">
        <v>140</v>
      </c>
      <c r="Q17" s="148" t="s">
        <v>4</v>
      </c>
      <c r="R17" s="148" t="s">
        <v>5</v>
      </c>
      <c r="S17" s="148" t="s">
        <v>5</v>
      </c>
      <c r="T17" s="148" t="s">
        <v>5</v>
      </c>
      <c r="U17" s="148" t="s">
        <v>5</v>
      </c>
      <c r="V17" s="148" t="s">
        <v>32</v>
      </c>
      <c r="W17" s="148" t="s">
        <v>32</v>
      </c>
      <c r="X17" s="148" t="s">
        <v>140</v>
      </c>
      <c r="Y17" s="148" t="s">
        <v>140</v>
      </c>
      <c r="Z17" s="148" t="s">
        <v>4</v>
      </c>
      <c r="AA17" s="148" t="s">
        <v>5</v>
      </c>
      <c r="AB17" s="148" t="s">
        <v>5</v>
      </c>
      <c r="AC17" s="148" t="s">
        <v>5</v>
      </c>
      <c r="AD17" s="148" t="s">
        <v>5</v>
      </c>
      <c r="AE17" s="148" t="s">
        <v>32</v>
      </c>
      <c r="AF17" s="148" t="s">
        <v>32</v>
      </c>
      <c r="AG17" s="148" t="s">
        <v>140</v>
      </c>
      <c r="AH17" s="148" t="s">
        <v>140</v>
      </c>
      <c r="AI17" s="148" t="s">
        <v>4</v>
      </c>
      <c r="AJ17" s="148" t="s">
        <v>4</v>
      </c>
      <c r="AK17" s="148" t="s">
        <v>4</v>
      </c>
      <c r="AL17" s="129"/>
      <c r="AM17" s="111">
        <f>VLOOKUP($E17,Plantilla!D:F,3,FALSE)</f>
        <v>1</v>
      </c>
      <c r="AN17" s="140">
        <f t="shared" ca="1" si="36"/>
        <v>11</v>
      </c>
      <c r="AO17" s="133">
        <f t="shared" ca="1" si="5"/>
        <v>0</v>
      </c>
      <c r="AP17" s="132">
        <f t="shared" ca="1" si="5"/>
        <v>6</v>
      </c>
      <c r="AQ17" s="133">
        <f t="shared" ca="1" si="5"/>
        <v>0</v>
      </c>
      <c r="AR17" s="132">
        <f t="shared" ca="1" si="5"/>
        <v>0</v>
      </c>
      <c r="AS17" s="133">
        <f t="shared" ca="1" si="5"/>
        <v>0</v>
      </c>
      <c r="AT17" s="132">
        <f t="shared" ca="1" si="5"/>
        <v>0</v>
      </c>
      <c r="AU17" s="133">
        <f t="shared" ca="1" si="5"/>
        <v>0</v>
      </c>
      <c r="AV17" s="132">
        <f t="shared" ca="1" si="5"/>
        <v>0</v>
      </c>
      <c r="AW17" s="133">
        <f t="shared" ca="1" si="5"/>
        <v>0</v>
      </c>
      <c r="AX17" s="132">
        <f t="shared" ca="1" si="5"/>
        <v>0</v>
      </c>
      <c r="AY17" s="133">
        <f t="shared" ca="1" si="5"/>
        <v>0</v>
      </c>
      <c r="AZ17" s="132">
        <f t="shared" ca="1" si="5"/>
        <v>0</v>
      </c>
      <c r="BA17" s="133">
        <f t="shared" ca="1" si="5"/>
        <v>0</v>
      </c>
      <c r="BB17" s="132">
        <f t="shared" ca="1" si="5"/>
        <v>0</v>
      </c>
      <c r="BC17" s="133">
        <f t="shared" ca="1" si="5"/>
        <v>0</v>
      </c>
      <c r="BD17" s="132">
        <f t="shared" ca="1" si="5"/>
        <v>0</v>
      </c>
      <c r="BE17" s="133">
        <f t="shared" ca="1" si="5"/>
        <v>0</v>
      </c>
      <c r="BF17" s="132">
        <f t="shared" ca="1" si="6"/>
        <v>0</v>
      </c>
      <c r="BG17" s="133">
        <f t="shared" ca="1" si="6"/>
        <v>0</v>
      </c>
      <c r="BH17" s="132">
        <f t="shared" ca="1" si="6"/>
        <v>0</v>
      </c>
      <c r="BI17" s="133">
        <f t="shared" ca="1" si="6"/>
        <v>0</v>
      </c>
      <c r="BJ17" s="132">
        <f t="shared" ca="1" si="6"/>
        <v>0</v>
      </c>
      <c r="BK17" s="110">
        <f t="shared" ca="1" si="37"/>
        <v>6</v>
      </c>
      <c r="BL17" s="110">
        <f t="shared" ca="1" si="3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77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60</v>
      </c>
      <c r="BO17" s="194">
        <f t="shared" ca="1" si="39"/>
        <v>76.2</v>
      </c>
      <c r="BP17" s="195">
        <f t="shared" ca="1" si="40"/>
        <v>153.19999999999999</v>
      </c>
      <c r="BQ17" s="149">
        <f t="shared" ca="1" si="7"/>
        <v>98</v>
      </c>
      <c r="BR17" s="137">
        <f t="shared" ca="1" si="8"/>
        <v>0</v>
      </c>
      <c r="BS17" s="136">
        <f t="shared" ca="1" si="9"/>
        <v>41</v>
      </c>
      <c r="BT17" s="137">
        <f t="shared" ca="1" si="10"/>
        <v>0</v>
      </c>
      <c r="BU17" s="136">
        <f t="shared" ca="1" si="11"/>
        <v>0</v>
      </c>
      <c r="BV17" s="137">
        <f t="shared" ca="1" si="12"/>
        <v>0</v>
      </c>
      <c r="BW17" s="136">
        <f t="shared" ca="1" si="13"/>
        <v>0</v>
      </c>
      <c r="BX17" s="137">
        <f t="shared" ca="1" si="14"/>
        <v>0</v>
      </c>
      <c r="BY17" s="136">
        <f t="shared" ca="1" si="15"/>
        <v>0</v>
      </c>
      <c r="BZ17" s="137">
        <f t="shared" ca="1" si="16"/>
        <v>0</v>
      </c>
      <c r="CA17" s="136">
        <f t="shared" ca="1" si="17"/>
        <v>0</v>
      </c>
      <c r="CB17" s="137">
        <f t="shared" ca="1" si="18"/>
        <v>0</v>
      </c>
      <c r="CC17" s="136">
        <f t="shared" ca="1" si="19"/>
        <v>0</v>
      </c>
      <c r="CD17" s="137">
        <f t="shared" ca="1" si="20"/>
        <v>3</v>
      </c>
      <c r="CE17" s="136">
        <f t="shared" ca="1" si="21"/>
        <v>0</v>
      </c>
      <c r="CF17" s="137">
        <f t="shared" ca="1" si="22"/>
        <v>0</v>
      </c>
      <c r="CG17" s="136">
        <f t="shared" ca="1" si="23"/>
        <v>0</v>
      </c>
      <c r="CH17" s="137">
        <f t="shared" ca="1" si="24"/>
        <v>0</v>
      </c>
      <c r="CI17" s="136">
        <f t="shared" ca="1" si="25"/>
        <v>0</v>
      </c>
      <c r="CJ17" s="137">
        <f t="shared" ca="1" si="26"/>
        <v>0</v>
      </c>
      <c r="CK17" s="136">
        <f t="shared" ca="1" si="27"/>
        <v>0</v>
      </c>
      <c r="CL17" s="137">
        <f t="shared" ca="1" si="28"/>
        <v>0</v>
      </c>
      <c r="CM17" s="136">
        <f t="shared" ca="1" si="29"/>
        <v>0</v>
      </c>
      <c r="CN17" s="110">
        <f t="shared" ca="1" si="41"/>
        <v>41</v>
      </c>
      <c r="CO17" s="110">
        <f t="shared" ca="1" si="30"/>
        <v>700.94</v>
      </c>
      <c r="CP17" s="110">
        <f t="shared" ca="1" si="31"/>
        <v>410</v>
      </c>
      <c r="CQ17" s="198">
        <f t="shared" ca="1" si="32"/>
        <v>520.70000000000005</v>
      </c>
      <c r="CR17" s="199">
        <f t="shared" ca="1" si="33"/>
        <v>1221.6400000000001</v>
      </c>
      <c r="CS17" s="215">
        <f t="shared" si="47"/>
        <v>31</v>
      </c>
      <c r="CT17" s="216">
        <f t="shared" si="42"/>
        <v>0</v>
      </c>
      <c r="CU17" s="217">
        <f ca="1">INDEX(INDIRECT(CU$1),MATCH($E17,INDIRECT($BQ$2))) + (CS17*30)/[1]PATRÓN!$N$4 - CT17</f>
        <v>19.972602739726025</v>
      </c>
      <c r="CV17" s="217">
        <f>(CS17*6)/PATRÓN!$N$4</f>
        <v>0.50958904109589043</v>
      </c>
      <c r="CW17" s="216">
        <f t="shared" ca="1" si="43"/>
        <v>0</v>
      </c>
      <c r="CX17" s="219">
        <f t="shared" si="44"/>
        <v>0</v>
      </c>
      <c r="CY17" s="230">
        <f t="shared" ca="1" si="45"/>
        <v>0</v>
      </c>
      <c r="CZ17" s="227">
        <f>(PATRÓN!$A$5*(CS17-CT17))/(PATRÓN!$N$4-30)*AM17</f>
        <v>151.99253731343285</v>
      </c>
      <c r="DA17" s="211">
        <f t="shared" ca="1" si="34"/>
        <v>1.2074626865671405</v>
      </c>
      <c r="DB17" s="211">
        <f t="shared" ca="1" si="46"/>
        <v>1191.4253731343283</v>
      </c>
      <c r="DC17" s="212">
        <f t="shared" ca="1" si="35"/>
        <v>30.214626865671789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">
        <v>32</v>
      </c>
      <c r="H18" s="148" t="s">
        <v>140</v>
      </c>
      <c r="I18" s="148" t="s">
        <v>140</v>
      </c>
      <c r="J18" s="148" t="s">
        <v>4</v>
      </c>
      <c r="K18" s="148" t="s">
        <v>5</v>
      </c>
      <c r="L18" s="148" t="s">
        <v>5</v>
      </c>
      <c r="M18" s="148" t="s">
        <v>5</v>
      </c>
      <c r="N18" s="148" t="s">
        <v>5</v>
      </c>
      <c r="O18" s="148" t="s">
        <v>32</v>
      </c>
      <c r="P18" s="148" t="s">
        <v>32</v>
      </c>
      <c r="Q18" s="148" t="s">
        <v>140</v>
      </c>
      <c r="R18" s="148" t="s">
        <v>140</v>
      </c>
      <c r="S18" s="148" t="s">
        <v>4</v>
      </c>
      <c r="T18" s="148" t="s">
        <v>5</v>
      </c>
      <c r="U18" s="148" t="s">
        <v>5</v>
      </c>
      <c r="V18" s="148" t="s">
        <v>5</v>
      </c>
      <c r="W18" s="148" t="s">
        <v>5</v>
      </c>
      <c r="X18" s="148" t="s">
        <v>32</v>
      </c>
      <c r="Y18" s="148" t="s">
        <v>32</v>
      </c>
      <c r="Z18" s="148" t="s">
        <v>140</v>
      </c>
      <c r="AA18" s="148" t="s">
        <v>140</v>
      </c>
      <c r="AB18" s="148" t="s">
        <v>4</v>
      </c>
      <c r="AC18" s="148" t="s">
        <v>4</v>
      </c>
      <c r="AD18" s="148" t="s">
        <v>4</v>
      </c>
      <c r="AE18" s="148" t="s">
        <v>5</v>
      </c>
      <c r="AF18" s="148" t="s">
        <v>5</v>
      </c>
      <c r="AG18" s="148" t="s">
        <v>5</v>
      </c>
      <c r="AH18" s="148" t="s">
        <v>5</v>
      </c>
      <c r="AI18" s="148" t="s">
        <v>4</v>
      </c>
      <c r="AJ18" s="148" t="s">
        <v>5</v>
      </c>
      <c r="AK18" s="148" t="s">
        <v>5</v>
      </c>
      <c r="AL18" s="130"/>
      <c r="AM18" s="111">
        <f>VLOOKUP($E18,Plantilla!D:F,3,FALSE)</f>
        <v>1</v>
      </c>
      <c r="AN18" s="140">
        <f t="shared" ca="1" si="36"/>
        <v>14</v>
      </c>
      <c r="AO18" s="133">
        <f t="shared" ca="1" si="5"/>
        <v>0</v>
      </c>
      <c r="AP18" s="132">
        <f t="shared" ca="1" si="5"/>
        <v>5</v>
      </c>
      <c r="AQ18" s="133">
        <f t="shared" ca="1" si="5"/>
        <v>0</v>
      </c>
      <c r="AR18" s="132">
        <f t="shared" ca="1" si="5"/>
        <v>0</v>
      </c>
      <c r="AS18" s="133">
        <f t="shared" ca="1" si="5"/>
        <v>0</v>
      </c>
      <c r="AT18" s="132">
        <f t="shared" ca="1" si="5"/>
        <v>0</v>
      </c>
      <c r="AU18" s="133">
        <f t="shared" ca="1" si="5"/>
        <v>0</v>
      </c>
      <c r="AV18" s="132">
        <f t="shared" ca="1" si="5"/>
        <v>0</v>
      </c>
      <c r="AW18" s="133">
        <f t="shared" ca="1" si="5"/>
        <v>0</v>
      </c>
      <c r="AX18" s="132">
        <f t="shared" ca="1" si="5"/>
        <v>0</v>
      </c>
      <c r="AY18" s="133">
        <f t="shared" ca="1" si="5"/>
        <v>0</v>
      </c>
      <c r="AZ18" s="132">
        <f t="shared" ca="1" si="5"/>
        <v>0</v>
      </c>
      <c r="BA18" s="133">
        <f t="shared" ca="1" si="5"/>
        <v>0</v>
      </c>
      <c r="BB18" s="132">
        <f t="shared" ca="1" si="5"/>
        <v>0</v>
      </c>
      <c r="BC18" s="133">
        <f t="shared" ca="1" si="5"/>
        <v>0</v>
      </c>
      <c r="BD18" s="132">
        <f t="shared" ca="1" si="5"/>
        <v>0</v>
      </c>
      <c r="BE18" s="133">
        <f t="shared" ca="1" si="5"/>
        <v>0</v>
      </c>
      <c r="BF18" s="132">
        <f t="shared" ca="1" si="6"/>
        <v>0</v>
      </c>
      <c r="BG18" s="133">
        <f t="shared" ca="1" si="6"/>
        <v>0</v>
      </c>
      <c r="BH18" s="132">
        <f t="shared" ca="1" si="6"/>
        <v>0</v>
      </c>
      <c r="BI18" s="133">
        <f t="shared" ca="1" si="6"/>
        <v>0</v>
      </c>
      <c r="BJ18" s="132">
        <f t="shared" ca="1" si="6"/>
        <v>0</v>
      </c>
      <c r="BK18" s="110">
        <f t="shared" ca="1" si="37"/>
        <v>5</v>
      </c>
      <c r="BL18" s="110">
        <f t="shared" ca="1" si="3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98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39"/>
        <v>63.5</v>
      </c>
      <c r="BP18" s="195">
        <f t="shared" ca="1" si="40"/>
        <v>161.5</v>
      </c>
      <c r="BQ18" s="149">
        <f t="shared" ca="1" si="7"/>
        <v>104</v>
      </c>
      <c r="BR18" s="137">
        <f t="shared" ca="1" si="8"/>
        <v>1</v>
      </c>
      <c r="BS18" s="136">
        <f t="shared" ca="1" si="9"/>
        <v>38</v>
      </c>
      <c r="BT18" s="137">
        <f t="shared" ca="1" si="10"/>
        <v>0</v>
      </c>
      <c r="BU18" s="136">
        <f t="shared" ca="1" si="11"/>
        <v>0</v>
      </c>
      <c r="BV18" s="137">
        <f t="shared" ca="1" si="12"/>
        <v>0</v>
      </c>
      <c r="BW18" s="136">
        <f t="shared" ca="1" si="13"/>
        <v>0</v>
      </c>
      <c r="BX18" s="137">
        <f t="shared" ca="1" si="14"/>
        <v>0</v>
      </c>
      <c r="BY18" s="136">
        <f t="shared" ca="1" si="15"/>
        <v>0</v>
      </c>
      <c r="BZ18" s="137">
        <f t="shared" ca="1" si="16"/>
        <v>0</v>
      </c>
      <c r="CA18" s="136">
        <f t="shared" ca="1" si="17"/>
        <v>0</v>
      </c>
      <c r="CB18" s="137">
        <f t="shared" ca="1" si="18"/>
        <v>0</v>
      </c>
      <c r="CC18" s="136">
        <f t="shared" ca="1" si="19"/>
        <v>0</v>
      </c>
      <c r="CD18" s="137">
        <f t="shared" ca="1" si="20"/>
        <v>0</v>
      </c>
      <c r="CE18" s="136">
        <f t="shared" ca="1" si="21"/>
        <v>0</v>
      </c>
      <c r="CF18" s="137">
        <f t="shared" ca="1" si="22"/>
        <v>0</v>
      </c>
      <c r="CG18" s="136">
        <f t="shared" ca="1" si="23"/>
        <v>2</v>
      </c>
      <c r="CH18" s="137">
        <f t="shared" ca="1" si="24"/>
        <v>0</v>
      </c>
      <c r="CI18" s="136">
        <f t="shared" ca="1" si="25"/>
        <v>0</v>
      </c>
      <c r="CJ18" s="137">
        <f t="shared" ca="1" si="26"/>
        <v>0</v>
      </c>
      <c r="CK18" s="136">
        <f t="shared" ca="1" si="27"/>
        <v>0</v>
      </c>
      <c r="CL18" s="137">
        <f t="shared" ca="1" si="28"/>
        <v>0</v>
      </c>
      <c r="CM18" s="136">
        <f t="shared" ca="1" si="29"/>
        <v>0</v>
      </c>
      <c r="CN18" s="110">
        <f t="shared" ca="1" si="41"/>
        <v>38</v>
      </c>
      <c r="CO18" s="110">
        <f t="shared" ca="1" si="30"/>
        <v>750</v>
      </c>
      <c r="CP18" s="110">
        <f t="shared" ca="1" si="31"/>
        <v>380</v>
      </c>
      <c r="CQ18" s="198">
        <f t="shared" ca="1" si="32"/>
        <v>482.6</v>
      </c>
      <c r="CR18" s="199">
        <f t="shared" ca="1" si="33"/>
        <v>1232.5999999999999</v>
      </c>
      <c r="CS18" s="215">
        <f t="shared" si="47"/>
        <v>31</v>
      </c>
      <c r="CT18" s="216">
        <f t="shared" si="42"/>
        <v>0</v>
      </c>
      <c r="CU18" s="217">
        <f ca="1">INDEX(INDIRECT(CU$1),MATCH($E18,INDIRECT($BQ$2))) + (CS18*30)/[1]PATRÓN!$N$4 - CT18</f>
        <v>19.972602739726025</v>
      </c>
      <c r="CV18" s="217">
        <f>(CS18*6)/PATRÓN!$N$4</f>
        <v>0.50958904109589043</v>
      </c>
      <c r="CW18" s="216">
        <f t="shared" ca="1" si="43"/>
        <v>0</v>
      </c>
      <c r="CX18" s="219">
        <f t="shared" si="44"/>
        <v>0</v>
      </c>
      <c r="CY18" s="230">
        <f t="shared" ca="1" si="45"/>
        <v>0</v>
      </c>
      <c r="CZ18" s="227">
        <f>(PATRÓN!$A$5*(CS18-CT18))/(PATRÓN!$N$4-30)*AM18</f>
        <v>151.99253731343285</v>
      </c>
      <c r="DA18" s="211">
        <f t="shared" ca="1" si="34"/>
        <v>9.5074626865671519</v>
      </c>
      <c r="DB18" s="211">
        <f t="shared" ca="1" si="46"/>
        <v>1191.4253731343283</v>
      </c>
      <c r="DC18" s="212">
        <f t="shared" ca="1" si="35"/>
        <v>41.174626865671598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">
        <v>5</v>
      </c>
      <c r="H19" s="148" t="s">
        <v>32</v>
      </c>
      <c r="I19" s="148" t="s">
        <v>32</v>
      </c>
      <c r="J19" s="148" t="s">
        <v>140</v>
      </c>
      <c r="K19" s="148" t="s">
        <v>140</v>
      </c>
      <c r="L19" s="148" t="s">
        <v>4</v>
      </c>
      <c r="M19" s="148" t="s">
        <v>5</v>
      </c>
      <c r="N19" s="148" t="s">
        <v>5</v>
      </c>
      <c r="O19" s="148" t="s">
        <v>5</v>
      </c>
      <c r="P19" s="148" t="s">
        <v>5</v>
      </c>
      <c r="Q19" s="148" t="s">
        <v>32</v>
      </c>
      <c r="R19" s="148" t="s">
        <v>32</v>
      </c>
      <c r="S19" s="148" t="s">
        <v>140</v>
      </c>
      <c r="T19" s="148" t="s">
        <v>140</v>
      </c>
      <c r="U19" s="148" t="s">
        <v>4</v>
      </c>
      <c r="V19" s="148" t="s">
        <v>4</v>
      </c>
      <c r="W19" s="148" t="s">
        <v>4</v>
      </c>
      <c r="X19" s="148" t="s">
        <v>5</v>
      </c>
      <c r="Y19" s="148" t="s">
        <v>5</v>
      </c>
      <c r="Z19" s="148" t="s">
        <v>5</v>
      </c>
      <c r="AA19" s="148" t="s">
        <v>5</v>
      </c>
      <c r="AB19" s="148" t="s">
        <v>4</v>
      </c>
      <c r="AC19" s="148" t="s">
        <v>5</v>
      </c>
      <c r="AD19" s="148" t="s">
        <v>5</v>
      </c>
      <c r="AE19" s="148" t="s">
        <v>5</v>
      </c>
      <c r="AF19" s="148" t="s">
        <v>5</v>
      </c>
      <c r="AG19" s="148" t="s">
        <v>32</v>
      </c>
      <c r="AH19" s="148" t="s">
        <v>140</v>
      </c>
      <c r="AI19" s="148" t="s">
        <v>4</v>
      </c>
      <c r="AJ19" s="148" t="s">
        <v>4</v>
      </c>
      <c r="AK19" s="148" t="s">
        <v>4</v>
      </c>
      <c r="AL19" s="130"/>
      <c r="AM19" s="111">
        <f>VLOOKUP($E19,Plantilla!D:F,3,FALSE)</f>
        <v>1</v>
      </c>
      <c r="AN19" s="140">
        <f t="shared" ca="1" si="36"/>
        <v>13</v>
      </c>
      <c r="AO19" s="133">
        <f t="shared" ca="1" si="5"/>
        <v>0</v>
      </c>
      <c r="AP19" s="132">
        <f t="shared" ca="1" si="5"/>
        <v>5</v>
      </c>
      <c r="AQ19" s="133">
        <f t="shared" ca="1" si="5"/>
        <v>0</v>
      </c>
      <c r="AR19" s="132">
        <f t="shared" ca="1" si="5"/>
        <v>0</v>
      </c>
      <c r="AS19" s="133">
        <f t="shared" ca="1" si="5"/>
        <v>0</v>
      </c>
      <c r="AT19" s="132">
        <f t="shared" ca="1" si="5"/>
        <v>0</v>
      </c>
      <c r="AU19" s="133">
        <f t="shared" ca="1" si="5"/>
        <v>0</v>
      </c>
      <c r="AV19" s="132">
        <f t="shared" ca="1" si="5"/>
        <v>0</v>
      </c>
      <c r="AW19" s="133">
        <f t="shared" ca="1" si="5"/>
        <v>0</v>
      </c>
      <c r="AX19" s="132">
        <f t="shared" ca="1" si="5"/>
        <v>0</v>
      </c>
      <c r="AY19" s="133">
        <f t="shared" ca="1" si="5"/>
        <v>0</v>
      </c>
      <c r="AZ19" s="132">
        <f t="shared" ca="1" si="5"/>
        <v>0</v>
      </c>
      <c r="BA19" s="133">
        <f t="shared" ca="1" si="5"/>
        <v>0</v>
      </c>
      <c r="BB19" s="132">
        <f t="shared" ca="1" si="5"/>
        <v>0</v>
      </c>
      <c r="BC19" s="133">
        <f t="shared" ca="1" si="5"/>
        <v>0</v>
      </c>
      <c r="BD19" s="132">
        <f t="shared" ca="1" si="5"/>
        <v>0</v>
      </c>
      <c r="BE19" s="133">
        <f t="shared" ca="1" si="5"/>
        <v>0</v>
      </c>
      <c r="BF19" s="132">
        <f t="shared" ca="1" si="6"/>
        <v>0</v>
      </c>
      <c r="BG19" s="133">
        <f t="shared" ca="1" si="6"/>
        <v>0</v>
      </c>
      <c r="BH19" s="132">
        <f t="shared" ca="1" si="6"/>
        <v>0</v>
      </c>
      <c r="BI19" s="133">
        <f t="shared" ca="1" si="6"/>
        <v>0</v>
      </c>
      <c r="BJ19" s="132">
        <f t="shared" ca="1" si="6"/>
        <v>0</v>
      </c>
      <c r="BK19" s="110">
        <f t="shared" ca="1" si="37"/>
        <v>5</v>
      </c>
      <c r="BL19" s="110">
        <f t="shared" ca="1" si="3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39"/>
        <v>63.5</v>
      </c>
      <c r="BP19" s="195">
        <f t="shared" ca="1" si="40"/>
        <v>154.5</v>
      </c>
      <c r="BQ19" s="149">
        <f t="shared" ca="1" si="7"/>
        <v>108</v>
      </c>
      <c r="BR19" s="137">
        <f t="shared" ca="1" si="8"/>
        <v>0</v>
      </c>
      <c r="BS19" s="136">
        <f t="shared" ca="1" si="9"/>
        <v>36</v>
      </c>
      <c r="BT19" s="137">
        <f t="shared" ca="1" si="10"/>
        <v>0</v>
      </c>
      <c r="BU19" s="136">
        <f t="shared" ca="1" si="11"/>
        <v>0</v>
      </c>
      <c r="BV19" s="137">
        <f t="shared" ca="1" si="12"/>
        <v>0</v>
      </c>
      <c r="BW19" s="136">
        <f t="shared" ca="1" si="13"/>
        <v>0</v>
      </c>
      <c r="BX19" s="137">
        <f t="shared" ca="1" si="14"/>
        <v>0</v>
      </c>
      <c r="BY19" s="136">
        <f t="shared" ca="1" si="15"/>
        <v>0</v>
      </c>
      <c r="BZ19" s="137">
        <f t="shared" ca="1" si="16"/>
        <v>0</v>
      </c>
      <c r="CA19" s="136">
        <f t="shared" ca="1" si="17"/>
        <v>0</v>
      </c>
      <c r="CB19" s="137">
        <f t="shared" ca="1" si="18"/>
        <v>0</v>
      </c>
      <c r="CC19" s="136">
        <f t="shared" ca="1" si="19"/>
        <v>0</v>
      </c>
      <c r="CD19" s="137">
        <f t="shared" ca="1" si="20"/>
        <v>0</v>
      </c>
      <c r="CE19" s="136">
        <f t="shared" ca="1" si="21"/>
        <v>0</v>
      </c>
      <c r="CF19" s="137">
        <f t="shared" ca="1" si="22"/>
        <v>0</v>
      </c>
      <c r="CG19" s="136">
        <f t="shared" ca="1" si="23"/>
        <v>4</v>
      </c>
      <c r="CH19" s="137">
        <f t="shared" ca="1" si="24"/>
        <v>0</v>
      </c>
      <c r="CI19" s="136">
        <f t="shared" ca="1" si="25"/>
        <v>0</v>
      </c>
      <c r="CJ19" s="137">
        <f t="shared" ca="1" si="26"/>
        <v>0</v>
      </c>
      <c r="CK19" s="136">
        <f t="shared" ca="1" si="27"/>
        <v>0</v>
      </c>
      <c r="CL19" s="137">
        <f t="shared" ca="1" si="28"/>
        <v>0</v>
      </c>
      <c r="CM19" s="136">
        <f t="shared" ca="1" si="29"/>
        <v>0</v>
      </c>
      <c r="CN19" s="110">
        <f t="shared" ca="1" si="41"/>
        <v>36</v>
      </c>
      <c r="CO19" s="110">
        <f t="shared" ca="1" si="30"/>
        <v>786</v>
      </c>
      <c r="CP19" s="110">
        <f t="shared" ca="1" si="31"/>
        <v>360</v>
      </c>
      <c r="CQ19" s="198">
        <f t="shared" ca="1" si="32"/>
        <v>457.2</v>
      </c>
      <c r="CR19" s="199">
        <f t="shared" ca="1" si="33"/>
        <v>1243.2</v>
      </c>
      <c r="CS19" s="215">
        <f t="shared" si="47"/>
        <v>31</v>
      </c>
      <c r="CT19" s="216">
        <f t="shared" si="42"/>
        <v>0</v>
      </c>
      <c r="CU19" s="217">
        <f ca="1">INDEX(INDIRECT(CU$1),MATCH($E19,INDIRECT($BQ$2))) + (CS19*30)/[1]PATRÓN!$N$4 - CT19</f>
        <v>19.972602739726025</v>
      </c>
      <c r="CV19" s="217">
        <f>(CS19*6)/PATRÓN!$N$4</f>
        <v>0.50958904109589043</v>
      </c>
      <c r="CW19" s="216">
        <f t="shared" ca="1" si="43"/>
        <v>0</v>
      </c>
      <c r="CX19" s="219">
        <f t="shared" si="44"/>
        <v>0</v>
      </c>
      <c r="CY19" s="230">
        <f t="shared" ca="1" si="45"/>
        <v>0</v>
      </c>
      <c r="CZ19" s="227">
        <f>(PATRÓN!$A$5*(CS19-CT19))/(PATRÓN!$N$4-30)*AM19</f>
        <v>151.99253731343285</v>
      </c>
      <c r="DA19" s="211">
        <f t="shared" ca="1" si="34"/>
        <v>2.5074626865671519</v>
      </c>
      <c r="DB19" s="211">
        <f t="shared" ca="1" si="46"/>
        <v>1191.4253731343283</v>
      </c>
      <c r="DC19" s="212">
        <f t="shared" ca="1" si="35"/>
        <v>51.774626865671735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">
        <v>5</v>
      </c>
      <c r="H20" s="148" t="s">
        <v>5</v>
      </c>
      <c r="I20" s="148" t="s">
        <v>5</v>
      </c>
      <c r="J20" s="148" t="s">
        <v>32</v>
      </c>
      <c r="K20" s="148" t="s">
        <v>32</v>
      </c>
      <c r="L20" s="148" t="s">
        <v>140</v>
      </c>
      <c r="M20" s="148" t="s">
        <v>140</v>
      </c>
      <c r="N20" s="148" t="s">
        <v>4</v>
      </c>
      <c r="O20" s="148" t="s">
        <v>4</v>
      </c>
      <c r="P20" s="148" t="s">
        <v>4</v>
      </c>
      <c r="Q20" s="148" t="s">
        <v>5</v>
      </c>
      <c r="R20" s="148" t="s">
        <v>5</v>
      </c>
      <c r="S20" s="148" t="s">
        <v>5</v>
      </c>
      <c r="T20" s="148" t="s">
        <v>5</v>
      </c>
      <c r="U20" s="148" t="s">
        <v>4</v>
      </c>
      <c r="V20" s="148" t="s">
        <v>5</v>
      </c>
      <c r="W20" s="148" t="s">
        <v>5</v>
      </c>
      <c r="X20" s="148" t="s">
        <v>5</v>
      </c>
      <c r="Y20" s="148" t="s">
        <v>5</v>
      </c>
      <c r="Z20" s="148" t="s">
        <v>32</v>
      </c>
      <c r="AA20" s="148" t="s">
        <v>140</v>
      </c>
      <c r="AB20" s="148" t="s">
        <v>4</v>
      </c>
      <c r="AC20" s="148" t="s">
        <v>4</v>
      </c>
      <c r="AD20" s="148" t="s">
        <v>4</v>
      </c>
      <c r="AE20" s="148" t="s">
        <v>5</v>
      </c>
      <c r="AF20" s="148" t="s">
        <v>5</v>
      </c>
      <c r="AG20" s="148" t="s">
        <v>5</v>
      </c>
      <c r="AH20" s="148" t="s">
        <v>4</v>
      </c>
      <c r="AI20" s="148" t="s">
        <v>5</v>
      </c>
      <c r="AJ20" s="148" t="s">
        <v>5</v>
      </c>
      <c r="AK20" s="148" t="s">
        <v>5</v>
      </c>
      <c r="AL20" s="130"/>
      <c r="AM20" s="111">
        <f>VLOOKUP($E20,Plantilla!D:F,3,FALSE)</f>
        <v>1</v>
      </c>
      <c r="AN20" s="140">
        <f t="shared" ca="1" si="36"/>
        <v>17</v>
      </c>
      <c r="AO20" s="133">
        <f t="shared" ca="1" si="5"/>
        <v>0</v>
      </c>
      <c r="AP20" s="132">
        <f t="shared" ca="1" si="5"/>
        <v>3</v>
      </c>
      <c r="AQ20" s="133">
        <f t="shared" ca="1" si="5"/>
        <v>0</v>
      </c>
      <c r="AR20" s="132">
        <f t="shared" ca="1" si="5"/>
        <v>0</v>
      </c>
      <c r="AS20" s="133">
        <f t="shared" ca="1" si="5"/>
        <v>0</v>
      </c>
      <c r="AT20" s="132">
        <f t="shared" ca="1" si="5"/>
        <v>0</v>
      </c>
      <c r="AU20" s="133">
        <f t="shared" ca="1" si="5"/>
        <v>0</v>
      </c>
      <c r="AV20" s="132">
        <f t="shared" ca="1" si="5"/>
        <v>0</v>
      </c>
      <c r="AW20" s="133">
        <f t="shared" ca="1" si="5"/>
        <v>0</v>
      </c>
      <c r="AX20" s="132">
        <f t="shared" ca="1" si="5"/>
        <v>0</v>
      </c>
      <c r="AY20" s="133">
        <f t="shared" ca="1" si="5"/>
        <v>0</v>
      </c>
      <c r="AZ20" s="132">
        <f t="shared" ca="1" si="5"/>
        <v>0</v>
      </c>
      <c r="BA20" s="133">
        <f t="shared" ca="1" si="5"/>
        <v>0</v>
      </c>
      <c r="BB20" s="132">
        <f t="shared" ca="1" si="5"/>
        <v>0</v>
      </c>
      <c r="BC20" s="133">
        <f t="shared" ca="1" si="5"/>
        <v>0</v>
      </c>
      <c r="BD20" s="132">
        <f t="shared" ca="1" si="5"/>
        <v>0</v>
      </c>
      <c r="BE20" s="133">
        <f t="shared" ca="1" si="5"/>
        <v>0</v>
      </c>
      <c r="BF20" s="132">
        <f t="shared" ca="1" si="6"/>
        <v>0</v>
      </c>
      <c r="BG20" s="133">
        <f t="shared" ca="1" si="6"/>
        <v>0</v>
      </c>
      <c r="BH20" s="132">
        <f t="shared" ca="1" si="6"/>
        <v>0</v>
      </c>
      <c r="BI20" s="133">
        <f t="shared" ca="1" si="6"/>
        <v>0</v>
      </c>
      <c r="BJ20" s="132">
        <f t="shared" ca="1" si="6"/>
        <v>0</v>
      </c>
      <c r="BK20" s="110">
        <f t="shared" ca="1" si="37"/>
        <v>3</v>
      </c>
      <c r="BL20" s="110">
        <f t="shared" ca="1" si="3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119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39"/>
        <v>38.1</v>
      </c>
      <c r="BP20" s="195">
        <f t="shared" ca="1" si="40"/>
        <v>157.1</v>
      </c>
      <c r="BQ20" s="149">
        <f t="shared" ca="1" si="7"/>
        <v>33</v>
      </c>
      <c r="BR20" s="137">
        <f t="shared" ca="1" si="8"/>
        <v>0</v>
      </c>
      <c r="BS20" s="136">
        <f t="shared" ca="1" si="9"/>
        <v>18</v>
      </c>
      <c r="BT20" s="137">
        <f t="shared" ca="1" si="10"/>
        <v>0</v>
      </c>
      <c r="BU20" s="136">
        <f t="shared" ca="1" si="11"/>
        <v>0</v>
      </c>
      <c r="BV20" s="137">
        <f t="shared" ca="1" si="12"/>
        <v>0</v>
      </c>
      <c r="BW20" s="136">
        <f t="shared" ca="1" si="13"/>
        <v>0</v>
      </c>
      <c r="BX20" s="137">
        <f t="shared" ca="1" si="14"/>
        <v>11</v>
      </c>
      <c r="BY20" s="136">
        <f t="shared" ca="1" si="15"/>
        <v>0</v>
      </c>
      <c r="BZ20" s="137">
        <f t="shared" ca="1" si="16"/>
        <v>0</v>
      </c>
      <c r="CA20" s="136">
        <f t="shared" ca="1" si="17"/>
        <v>0</v>
      </c>
      <c r="CB20" s="137">
        <f t="shared" ca="1" si="18"/>
        <v>0</v>
      </c>
      <c r="CC20" s="136">
        <f t="shared" ca="1" si="19"/>
        <v>0</v>
      </c>
      <c r="CD20" s="137">
        <f t="shared" ca="1" si="20"/>
        <v>27</v>
      </c>
      <c r="CE20" s="136">
        <f t="shared" ca="1" si="21"/>
        <v>0</v>
      </c>
      <c r="CF20" s="137">
        <f t="shared" ca="1" si="22"/>
        <v>30</v>
      </c>
      <c r="CG20" s="136">
        <f t="shared" ca="1" si="23"/>
        <v>10</v>
      </c>
      <c r="CH20" s="137">
        <f t="shared" ca="1" si="24"/>
        <v>0</v>
      </c>
      <c r="CI20" s="136">
        <f t="shared" ca="1" si="25"/>
        <v>0</v>
      </c>
      <c r="CJ20" s="137">
        <f t="shared" ca="1" si="26"/>
        <v>10</v>
      </c>
      <c r="CK20" s="136">
        <f t="shared" ca="1" si="27"/>
        <v>31</v>
      </c>
      <c r="CL20" s="137">
        <f t="shared" ca="1" si="28"/>
        <v>0</v>
      </c>
      <c r="CM20" s="136">
        <f t="shared" ca="1" si="29"/>
        <v>0</v>
      </c>
      <c r="CN20" s="110">
        <f t="shared" ca="1" si="41"/>
        <v>18</v>
      </c>
      <c r="CO20" s="110">
        <f t="shared" ca="1" si="30"/>
        <v>796.04</v>
      </c>
      <c r="CP20" s="110">
        <f t="shared" ca="1" si="31"/>
        <v>180</v>
      </c>
      <c r="CQ20" s="198">
        <f t="shared" ca="1" si="32"/>
        <v>228.6</v>
      </c>
      <c r="CR20" s="199">
        <f t="shared" ca="1" si="33"/>
        <v>1024.6400000000001</v>
      </c>
      <c r="CS20" s="215">
        <f t="shared" si="47"/>
        <v>31</v>
      </c>
      <c r="CT20" s="216">
        <f t="shared" si="42"/>
        <v>0</v>
      </c>
      <c r="CU20" s="217">
        <f ca="1">INDEX(INDIRECT(CU$1),MATCH($E20,INDIRECT($BQ$2))) + (CS20*30)/[1]PATRÓN!$N$4 - CT20</f>
        <v>19.972602739726025</v>
      </c>
      <c r="CV20" s="217">
        <f>(CS20*6)/PATRÓN!$N$4</f>
        <v>0.50958904109589043</v>
      </c>
      <c r="CW20" s="216">
        <f t="shared" ca="1" si="43"/>
        <v>0</v>
      </c>
      <c r="CX20" s="219">
        <f t="shared" si="44"/>
        <v>0</v>
      </c>
      <c r="CY20" s="230">
        <f t="shared" ca="1" si="45"/>
        <v>0</v>
      </c>
      <c r="CZ20" s="227">
        <f>(PATRÓN!$A$5*(CS20-CT20))/(PATRÓN!$N$4-30)*AM20</f>
        <v>151.99253731343285</v>
      </c>
      <c r="DA20" s="211">
        <f t="shared" ca="1" si="34"/>
        <v>5.1074626865671462</v>
      </c>
      <c r="DB20" s="211">
        <f t="shared" ca="1" si="46"/>
        <v>1191.4253731343283</v>
      </c>
      <c r="DC20" s="212">
        <f t="shared" ca="1" si="35"/>
        <v>-166.78537313432821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">
        <v>4</v>
      </c>
      <c r="H21" s="148" t="s">
        <v>4</v>
      </c>
      <c r="I21" s="148" t="s">
        <v>4</v>
      </c>
      <c r="J21" s="148" t="s">
        <v>5</v>
      </c>
      <c r="K21" s="148" t="s">
        <v>5</v>
      </c>
      <c r="L21" s="148" t="s">
        <v>5</v>
      </c>
      <c r="M21" s="148" t="s">
        <v>5</v>
      </c>
      <c r="N21" s="148" t="s">
        <v>4</v>
      </c>
      <c r="O21" s="148" t="s">
        <v>5</v>
      </c>
      <c r="P21" s="148" t="s">
        <v>5</v>
      </c>
      <c r="Q21" s="148" t="s">
        <v>5</v>
      </c>
      <c r="R21" s="148" t="s">
        <v>5</v>
      </c>
      <c r="S21" s="148" t="s">
        <v>32</v>
      </c>
      <c r="T21" s="148" t="s">
        <v>140</v>
      </c>
      <c r="U21" s="148" t="s">
        <v>4</v>
      </c>
      <c r="V21" s="148" t="s">
        <v>4</v>
      </c>
      <c r="W21" s="148" t="s">
        <v>4</v>
      </c>
      <c r="X21" s="148" t="s">
        <v>5</v>
      </c>
      <c r="Y21" s="148" t="s">
        <v>5</v>
      </c>
      <c r="Z21" s="148" t="s">
        <v>5</v>
      </c>
      <c r="AA21" s="148" t="s">
        <v>4</v>
      </c>
      <c r="AB21" s="148" t="s">
        <v>5</v>
      </c>
      <c r="AC21" s="148" t="s">
        <v>5</v>
      </c>
      <c r="AD21" s="148" t="s">
        <v>5</v>
      </c>
      <c r="AE21" s="148" t="s">
        <v>4</v>
      </c>
      <c r="AF21" s="148" t="s">
        <v>4</v>
      </c>
      <c r="AG21" s="148" t="s">
        <v>5</v>
      </c>
      <c r="AH21" s="148" t="s">
        <v>5</v>
      </c>
      <c r="AI21" s="148" t="s">
        <v>5</v>
      </c>
      <c r="AJ21" s="148" t="s">
        <v>4</v>
      </c>
      <c r="AK21" s="148" t="s">
        <v>4</v>
      </c>
      <c r="AL21" s="130"/>
      <c r="AM21" s="111">
        <f>VLOOKUP($E21,Plantilla!D:F,3,FALSE)</f>
        <v>1</v>
      </c>
      <c r="AN21" s="140">
        <f t="shared" ca="1" si="36"/>
        <v>17</v>
      </c>
      <c r="AO21" s="133">
        <f t="shared" ca="1" si="5"/>
        <v>0</v>
      </c>
      <c r="AP21" s="132">
        <f t="shared" ca="1" si="5"/>
        <v>1</v>
      </c>
      <c r="AQ21" s="133">
        <f t="shared" ca="1" si="5"/>
        <v>0</v>
      </c>
      <c r="AR21" s="132">
        <f t="shared" ca="1" si="5"/>
        <v>0</v>
      </c>
      <c r="AS21" s="133">
        <f t="shared" ca="1" si="5"/>
        <v>0</v>
      </c>
      <c r="AT21" s="132">
        <f t="shared" ca="1" si="5"/>
        <v>0</v>
      </c>
      <c r="AU21" s="133">
        <f t="shared" ca="1" si="5"/>
        <v>0</v>
      </c>
      <c r="AV21" s="132">
        <f t="shared" ca="1" si="5"/>
        <v>0</v>
      </c>
      <c r="AW21" s="133">
        <f t="shared" ca="1" si="5"/>
        <v>0</v>
      </c>
      <c r="AX21" s="132">
        <f t="shared" ca="1" si="5"/>
        <v>0</v>
      </c>
      <c r="AY21" s="133">
        <f t="shared" ca="1" si="5"/>
        <v>0</v>
      </c>
      <c r="AZ21" s="132">
        <f t="shared" ca="1" si="5"/>
        <v>0</v>
      </c>
      <c r="BA21" s="133">
        <f t="shared" ca="1" si="5"/>
        <v>0</v>
      </c>
      <c r="BB21" s="132">
        <f t="shared" ca="1" si="5"/>
        <v>0</v>
      </c>
      <c r="BC21" s="133">
        <f t="shared" ca="1" si="5"/>
        <v>0</v>
      </c>
      <c r="BD21" s="132">
        <f t="shared" ca="1" si="5"/>
        <v>0</v>
      </c>
      <c r="BE21" s="133">
        <f t="shared" ca="1" si="5"/>
        <v>0</v>
      </c>
      <c r="BF21" s="132">
        <f t="shared" ca="1" si="6"/>
        <v>0</v>
      </c>
      <c r="BG21" s="133">
        <f t="shared" ca="1" si="6"/>
        <v>0</v>
      </c>
      <c r="BH21" s="132">
        <f t="shared" ca="1" si="6"/>
        <v>0</v>
      </c>
      <c r="BI21" s="133">
        <f t="shared" ca="1" si="6"/>
        <v>0</v>
      </c>
      <c r="BJ21" s="132">
        <f t="shared" ca="1" si="6"/>
        <v>0</v>
      </c>
      <c r="BK21" s="110">
        <f t="shared" ca="1" si="37"/>
        <v>1</v>
      </c>
      <c r="BL21" s="110">
        <f t="shared" ca="1" si="3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119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10</v>
      </c>
      <c r="BO21" s="194">
        <f t="shared" ca="1" si="39"/>
        <v>12.7</v>
      </c>
      <c r="BP21" s="195">
        <f t="shared" ca="1" si="40"/>
        <v>131.69999999999999</v>
      </c>
      <c r="BQ21" s="149">
        <f t="shared" ca="1" si="7"/>
        <v>30</v>
      </c>
      <c r="BR21" s="137">
        <f t="shared" ca="1" si="8"/>
        <v>0</v>
      </c>
      <c r="BS21" s="136">
        <f t="shared" ca="1" si="9"/>
        <v>33</v>
      </c>
      <c r="BT21" s="137">
        <f t="shared" ca="1" si="10"/>
        <v>0</v>
      </c>
      <c r="BU21" s="136">
        <f t="shared" ca="1" si="11"/>
        <v>0</v>
      </c>
      <c r="BV21" s="137">
        <f t="shared" ca="1" si="12"/>
        <v>0</v>
      </c>
      <c r="BW21" s="136">
        <f t="shared" ca="1" si="13"/>
        <v>0</v>
      </c>
      <c r="BX21" s="137">
        <f t="shared" ca="1" si="14"/>
        <v>30</v>
      </c>
      <c r="BY21" s="136">
        <f t="shared" ca="1" si="15"/>
        <v>0</v>
      </c>
      <c r="BZ21" s="137">
        <f t="shared" ca="1" si="16"/>
        <v>0</v>
      </c>
      <c r="CA21" s="136">
        <f t="shared" ca="1" si="17"/>
        <v>0</v>
      </c>
      <c r="CB21" s="137">
        <f t="shared" ca="1" si="18"/>
        <v>0</v>
      </c>
      <c r="CC21" s="136">
        <f t="shared" ca="1" si="19"/>
        <v>0</v>
      </c>
      <c r="CD21" s="137">
        <f t="shared" ca="1" si="20"/>
        <v>0</v>
      </c>
      <c r="CE21" s="136">
        <f t="shared" ca="1" si="21"/>
        <v>0</v>
      </c>
      <c r="CF21" s="137">
        <f t="shared" ca="1" si="22"/>
        <v>0</v>
      </c>
      <c r="CG21" s="136">
        <f t="shared" ca="1" si="23"/>
        <v>0</v>
      </c>
      <c r="CH21" s="137">
        <f t="shared" ca="1" si="24"/>
        <v>0</v>
      </c>
      <c r="CI21" s="136">
        <f t="shared" ca="1" si="25"/>
        <v>0</v>
      </c>
      <c r="CJ21" s="137">
        <f t="shared" ca="1" si="26"/>
        <v>0</v>
      </c>
      <c r="CK21" s="136">
        <f t="shared" ca="1" si="27"/>
        <v>0</v>
      </c>
      <c r="CL21" s="137">
        <f t="shared" ca="1" si="28"/>
        <v>0</v>
      </c>
      <c r="CM21" s="136">
        <f t="shared" ca="1" si="29"/>
        <v>0</v>
      </c>
      <c r="CN21" s="110">
        <f t="shared" ca="1" si="41"/>
        <v>33</v>
      </c>
      <c r="CO21" s="110">
        <f t="shared" ca="1" si="30"/>
        <v>420</v>
      </c>
      <c r="CP21" s="110">
        <f t="shared" ca="1" si="31"/>
        <v>330</v>
      </c>
      <c r="CQ21" s="198">
        <f t="shared" ca="1" si="32"/>
        <v>419.09999999999997</v>
      </c>
      <c r="CR21" s="199">
        <f t="shared" ca="1" si="33"/>
        <v>839.09999999999991</v>
      </c>
      <c r="CS21" s="215">
        <f t="shared" si="47"/>
        <v>31</v>
      </c>
      <c r="CT21" s="216">
        <f t="shared" si="42"/>
        <v>0</v>
      </c>
      <c r="CU21" s="217">
        <f ca="1">INDEX(INDIRECT(CU$1),MATCH($E21,INDIRECT($BQ$2))) + (CS21*30)/[1]PATRÓN!$N$4 - CT21</f>
        <v>19.972602739726025</v>
      </c>
      <c r="CV21" s="217">
        <f>(CS21*6)/PATRÓN!$N$4</f>
        <v>0.50958904109589043</v>
      </c>
      <c r="CW21" s="216">
        <f t="shared" ca="1" si="43"/>
        <v>0</v>
      </c>
      <c r="CX21" s="219">
        <f t="shared" si="44"/>
        <v>0</v>
      </c>
      <c r="CY21" s="230">
        <f t="shared" ca="1" si="45"/>
        <v>0</v>
      </c>
      <c r="CZ21" s="227">
        <f>(PATRÓN!$A$5*(CS21-CT21))/(PATRÓN!$N$4-30)*AM21</f>
        <v>151.99253731343285</v>
      </c>
      <c r="DA21" s="211">
        <f t="shared" ca="1" si="34"/>
        <v>-20.292537313432859</v>
      </c>
      <c r="DB21" s="211">
        <f t="shared" ca="1" si="46"/>
        <v>1191.4253731343283</v>
      </c>
      <c r="DC21" s="212">
        <f t="shared" ca="1" si="35"/>
        <v>-352.3253731343284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">
        <v>4</v>
      </c>
      <c r="H22" s="148" t="s">
        <v>5</v>
      </c>
      <c r="I22" s="148" t="s">
        <v>5</v>
      </c>
      <c r="J22" s="148" t="s">
        <v>5</v>
      </c>
      <c r="K22" s="148" t="s">
        <v>5</v>
      </c>
      <c r="L22" s="148" t="s">
        <v>32</v>
      </c>
      <c r="M22" s="148" t="s">
        <v>140</v>
      </c>
      <c r="N22" s="148" t="s">
        <v>4</v>
      </c>
      <c r="O22" s="148" t="s">
        <v>4</v>
      </c>
      <c r="P22" s="148" t="s">
        <v>4</v>
      </c>
      <c r="Q22" s="148" t="s">
        <v>5</v>
      </c>
      <c r="R22" s="148" t="s">
        <v>5</v>
      </c>
      <c r="S22" s="148" t="s">
        <v>5</v>
      </c>
      <c r="T22" s="148" t="s">
        <v>4</v>
      </c>
      <c r="U22" s="148" t="s">
        <v>5</v>
      </c>
      <c r="V22" s="148" t="s">
        <v>5</v>
      </c>
      <c r="W22" s="148" t="s">
        <v>5</v>
      </c>
      <c r="X22" s="148" t="s">
        <v>4</v>
      </c>
      <c r="Y22" s="148" t="s">
        <v>4</v>
      </c>
      <c r="Z22" s="148" t="s">
        <v>5</v>
      </c>
      <c r="AA22" s="148" t="s">
        <v>5</v>
      </c>
      <c r="AB22" s="148" t="s">
        <v>5</v>
      </c>
      <c r="AC22" s="148" t="s">
        <v>4</v>
      </c>
      <c r="AD22" s="148" t="s">
        <v>4</v>
      </c>
      <c r="AE22" s="148" t="s">
        <v>5</v>
      </c>
      <c r="AF22" s="148" t="s">
        <v>5</v>
      </c>
      <c r="AG22" s="148" t="s">
        <v>5</v>
      </c>
      <c r="AH22" s="148" t="s">
        <v>32</v>
      </c>
      <c r="AI22" s="148" t="s">
        <v>32</v>
      </c>
      <c r="AJ22" s="148" t="s">
        <v>140</v>
      </c>
      <c r="AK22" s="148" t="s">
        <v>140</v>
      </c>
      <c r="AL22" s="130"/>
      <c r="AM22" s="111">
        <f>VLOOKUP($E22,Plantilla!D:F,3,FALSE)</f>
        <v>1</v>
      </c>
      <c r="AN22" s="140">
        <f t="shared" ref="AN22:BC37" ca="1" si="4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16</v>
      </c>
      <c r="AO22" s="133">
        <f t="shared" ca="1" si="48"/>
        <v>0</v>
      </c>
      <c r="AP22" s="132">
        <f t="shared" ca="1" si="48"/>
        <v>3</v>
      </c>
      <c r="AQ22" s="133">
        <f t="shared" ca="1" si="48"/>
        <v>0</v>
      </c>
      <c r="AR22" s="132">
        <f t="shared" ca="1" si="48"/>
        <v>0</v>
      </c>
      <c r="AS22" s="133">
        <f t="shared" ca="1" si="48"/>
        <v>0</v>
      </c>
      <c r="AT22" s="132">
        <f t="shared" ca="1" si="48"/>
        <v>0</v>
      </c>
      <c r="AU22" s="133">
        <f t="shared" ca="1" si="48"/>
        <v>0</v>
      </c>
      <c r="AV22" s="132">
        <f t="shared" ca="1" si="48"/>
        <v>0</v>
      </c>
      <c r="AW22" s="133">
        <f t="shared" ca="1" si="48"/>
        <v>0</v>
      </c>
      <c r="AX22" s="132">
        <f t="shared" ca="1" si="48"/>
        <v>0</v>
      </c>
      <c r="AY22" s="133">
        <f t="shared" ca="1" si="48"/>
        <v>0</v>
      </c>
      <c r="AZ22" s="132">
        <f t="shared" ca="1" si="48"/>
        <v>0</v>
      </c>
      <c r="BA22" s="133">
        <f t="shared" ca="1" si="48"/>
        <v>0</v>
      </c>
      <c r="BB22" s="132">
        <f t="shared" ca="1" si="48"/>
        <v>0</v>
      </c>
      <c r="BC22" s="133">
        <f t="shared" ca="1" si="48"/>
        <v>0</v>
      </c>
      <c r="BD22" s="132">
        <f t="shared" ref="BD22:BJ31" ca="1" si="4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49"/>
        <v>0</v>
      </c>
      <c r="BF22" s="132">
        <f t="shared" ca="1" si="49"/>
        <v>0</v>
      </c>
      <c r="BG22" s="133">
        <f t="shared" ca="1" si="49"/>
        <v>0</v>
      </c>
      <c r="BH22" s="132">
        <f t="shared" ca="1" si="49"/>
        <v>0</v>
      </c>
      <c r="BI22" s="133">
        <f t="shared" ca="1" si="49"/>
        <v>0</v>
      </c>
      <c r="BJ22" s="132">
        <f t="shared" ca="1" si="49"/>
        <v>0</v>
      </c>
      <c r="BK22" s="110">
        <f t="shared" ca="1" si="37"/>
        <v>3</v>
      </c>
      <c r="BL22" s="110">
        <f t="shared" ca="1" si="3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39"/>
        <v>38.1</v>
      </c>
      <c r="BP22" s="195">
        <f t="shared" ca="1" si="40"/>
        <v>150.1</v>
      </c>
      <c r="BQ22" s="149">
        <f t="shared" ca="1" si="7"/>
        <v>106</v>
      </c>
      <c r="BR22" s="137">
        <f t="shared" ca="1" si="8"/>
        <v>0</v>
      </c>
      <c r="BS22" s="136">
        <f t="shared" ca="1" si="9"/>
        <v>34</v>
      </c>
      <c r="BT22" s="137">
        <f t="shared" ca="1" si="10"/>
        <v>0</v>
      </c>
      <c r="BU22" s="136">
        <f t="shared" ca="1" si="11"/>
        <v>0</v>
      </c>
      <c r="BV22" s="137">
        <f t="shared" ca="1" si="12"/>
        <v>0</v>
      </c>
      <c r="BW22" s="136">
        <f t="shared" ca="1" si="13"/>
        <v>0</v>
      </c>
      <c r="BX22" s="137">
        <f t="shared" ca="1" si="14"/>
        <v>0</v>
      </c>
      <c r="BY22" s="136">
        <f t="shared" ca="1" si="15"/>
        <v>0</v>
      </c>
      <c r="BZ22" s="137">
        <f t="shared" ca="1" si="16"/>
        <v>0</v>
      </c>
      <c r="CA22" s="136">
        <f t="shared" ca="1" si="17"/>
        <v>0</v>
      </c>
      <c r="CB22" s="137">
        <f t="shared" ca="1" si="18"/>
        <v>0</v>
      </c>
      <c r="CC22" s="136">
        <f t="shared" ca="1" si="19"/>
        <v>0</v>
      </c>
      <c r="CD22" s="137">
        <f t="shared" ca="1" si="20"/>
        <v>6</v>
      </c>
      <c r="CE22" s="136">
        <f t="shared" ca="1" si="21"/>
        <v>0</v>
      </c>
      <c r="CF22" s="137">
        <f t="shared" ca="1" si="22"/>
        <v>0</v>
      </c>
      <c r="CG22" s="136">
        <f t="shared" ca="1" si="23"/>
        <v>2</v>
      </c>
      <c r="CH22" s="137">
        <f t="shared" ca="1" si="24"/>
        <v>0</v>
      </c>
      <c r="CI22" s="136">
        <f t="shared" ca="1" si="25"/>
        <v>0</v>
      </c>
      <c r="CJ22" s="137">
        <f t="shared" ca="1" si="26"/>
        <v>0</v>
      </c>
      <c r="CK22" s="136">
        <f t="shared" ca="1" si="27"/>
        <v>0</v>
      </c>
      <c r="CL22" s="137">
        <f t="shared" ca="1" si="28"/>
        <v>2</v>
      </c>
      <c r="CM22" s="136">
        <f t="shared" ca="1" si="29"/>
        <v>1</v>
      </c>
      <c r="CN22" s="110">
        <f t="shared" ca="1" si="41"/>
        <v>34</v>
      </c>
      <c r="CO22" s="110">
        <f t="shared" ca="1" si="30"/>
        <v>809.38</v>
      </c>
      <c r="CP22" s="110">
        <f t="shared" ca="1" si="31"/>
        <v>340</v>
      </c>
      <c r="CQ22" s="198">
        <f t="shared" ca="1" si="32"/>
        <v>431.8</v>
      </c>
      <c r="CR22" s="199">
        <f t="shared" ca="1" si="33"/>
        <v>1241.1799999999998</v>
      </c>
      <c r="CS22" s="215">
        <f t="shared" si="47"/>
        <v>31</v>
      </c>
      <c r="CT22" s="216">
        <f t="shared" si="42"/>
        <v>0</v>
      </c>
      <c r="CU22" s="217">
        <f ca="1">INDEX(INDIRECT(CU$1),MATCH($E22,INDIRECT($BQ$2))) + (CS22*30)/[1]PATRÓN!$N$4 - CT22</f>
        <v>19.972602739726025</v>
      </c>
      <c r="CV22" s="217">
        <f>(CS22*6)/PATRÓN!$N$4</f>
        <v>0.50958904109589043</v>
      </c>
      <c r="CW22" s="216">
        <f t="shared" ca="1" si="43"/>
        <v>0</v>
      </c>
      <c r="CX22" s="219">
        <f t="shared" si="44"/>
        <v>0</v>
      </c>
      <c r="CY22" s="230">
        <f t="shared" ca="1" si="45"/>
        <v>0</v>
      </c>
      <c r="CZ22" s="227">
        <f>(PATRÓN!$A$5*(CS22-CT22))/(PATRÓN!$N$4-30)*AM22</f>
        <v>151.99253731343285</v>
      </c>
      <c r="DA22" s="211">
        <f t="shared" ca="1" si="34"/>
        <v>-1.8925373134328538</v>
      </c>
      <c r="DB22" s="211">
        <f t="shared" ca="1" si="46"/>
        <v>1191.4253731343283</v>
      </c>
      <c r="DC22" s="212">
        <f t="shared" ca="1" si="35"/>
        <v>49.754626865671526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">
        <v>4</v>
      </c>
      <c r="H23" s="148" t="s">
        <v>4</v>
      </c>
      <c r="I23" s="148" t="s">
        <v>4</v>
      </c>
      <c r="J23" s="148" t="s">
        <v>5</v>
      </c>
      <c r="K23" s="148" t="s">
        <v>5</v>
      </c>
      <c r="L23" s="148" t="s">
        <v>5</v>
      </c>
      <c r="M23" s="148" t="s">
        <v>4</v>
      </c>
      <c r="N23" s="148" t="s">
        <v>5</v>
      </c>
      <c r="O23" s="148" t="s">
        <v>5</v>
      </c>
      <c r="P23" s="148" t="s">
        <v>5</v>
      </c>
      <c r="Q23" s="148" t="s">
        <v>4</v>
      </c>
      <c r="R23" s="148" t="s">
        <v>4</v>
      </c>
      <c r="S23" s="148" t="s">
        <v>5</v>
      </c>
      <c r="T23" s="148" t="s">
        <v>5</v>
      </c>
      <c r="U23" s="148" t="s">
        <v>5</v>
      </c>
      <c r="V23" s="148" t="s">
        <v>4</v>
      </c>
      <c r="W23" s="148" t="s">
        <v>4</v>
      </c>
      <c r="X23" s="148" t="s">
        <v>5</v>
      </c>
      <c r="Y23" s="148" t="s">
        <v>5</v>
      </c>
      <c r="Z23" s="148" t="s">
        <v>5</v>
      </c>
      <c r="AA23" s="148" t="s">
        <v>32</v>
      </c>
      <c r="AB23" s="148" t="s">
        <v>32</v>
      </c>
      <c r="AC23" s="148" t="s">
        <v>140</v>
      </c>
      <c r="AD23" s="148" t="s">
        <v>140</v>
      </c>
      <c r="AE23" s="148" t="s">
        <v>4</v>
      </c>
      <c r="AF23" s="148" t="s">
        <v>5</v>
      </c>
      <c r="AG23" s="148" t="s">
        <v>5</v>
      </c>
      <c r="AH23" s="148" t="s">
        <v>5</v>
      </c>
      <c r="AI23" s="148" t="s">
        <v>5</v>
      </c>
      <c r="AJ23" s="148" t="s">
        <v>32</v>
      </c>
      <c r="AK23" s="148" t="s">
        <v>32</v>
      </c>
      <c r="AL23" s="130"/>
      <c r="AM23" s="111">
        <f>VLOOKUP($E23,Plantilla!D:F,3,FALSE)</f>
        <v>1</v>
      </c>
      <c r="AN23" s="140">
        <f t="shared" ca="1" si="48"/>
        <v>16</v>
      </c>
      <c r="AO23" s="133">
        <f t="shared" ca="1" si="48"/>
        <v>0</v>
      </c>
      <c r="AP23" s="132">
        <f t="shared" ca="1" si="48"/>
        <v>4</v>
      </c>
      <c r="AQ23" s="133">
        <f t="shared" ca="1" si="48"/>
        <v>0</v>
      </c>
      <c r="AR23" s="132">
        <f t="shared" ca="1" si="48"/>
        <v>0</v>
      </c>
      <c r="AS23" s="133">
        <f t="shared" ca="1" si="48"/>
        <v>0</v>
      </c>
      <c r="AT23" s="132">
        <f t="shared" ca="1" si="48"/>
        <v>0</v>
      </c>
      <c r="AU23" s="133">
        <f t="shared" ca="1" si="48"/>
        <v>0</v>
      </c>
      <c r="AV23" s="132">
        <f t="shared" ca="1" si="48"/>
        <v>0</v>
      </c>
      <c r="AW23" s="133">
        <f t="shared" ca="1" si="48"/>
        <v>0</v>
      </c>
      <c r="AX23" s="132">
        <f t="shared" ca="1" si="48"/>
        <v>0</v>
      </c>
      <c r="AY23" s="133">
        <f t="shared" ca="1" si="48"/>
        <v>0</v>
      </c>
      <c r="AZ23" s="132">
        <f t="shared" ca="1" si="48"/>
        <v>0</v>
      </c>
      <c r="BA23" s="133">
        <f t="shared" ca="1" si="48"/>
        <v>0</v>
      </c>
      <c r="BB23" s="132">
        <f t="shared" ca="1" si="48"/>
        <v>0</v>
      </c>
      <c r="BC23" s="133">
        <f t="shared" ca="1" si="48"/>
        <v>0</v>
      </c>
      <c r="BD23" s="132">
        <f t="shared" ca="1" si="49"/>
        <v>0</v>
      </c>
      <c r="BE23" s="133">
        <f t="shared" ca="1" si="49"/>
        <v>0</v>
      </c>
      <c r="BF23" s="132">
        <f t="shared" ca="1" si="49"/>
        <v>0</v>
      </c>
      <c r="BG23" s="133">
        <f t="shared" ca="1" si="49"/>
        <v>0</v>
      </c>
      <c r="BH23" s="132">
        <f t="shared" ca="1" si="49"/>
        <v>0</v>
      </c>
      <c r="BI23" s="133">
        <f t="shared" ca="1" si="49"/>
        <v>0</v>
      </c>
      <c r="BJ23" s="132">
        <f t="shared" ca="1" si="49"/>
        <v>0</v>
      </c>
      <c r="BK23" s="110">
        <f t="shared" ca="1" si="37"/>
        <v>4</v>
      </c>
      <c r="BL23" s="110">
        <f t="shared" ca="1" si="38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112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40</v>
      </c>
      <c r="BO23" s="194">
        <f t="shared" ca="1" si="39"/>
        <v>50.8</v>
      </c>
      <c r="BP23" s="195">
        <f t="shared" ca="1" si="40"/>
        <v>162.80000000000001</v>
      </c>
      <c r="BQ23" s="149">
        <f t="shared" ca="1" si="7"/>
        <v>100</v>
      </c>
      <c r="BR23" s="137">
        <f t="shared" ca="1" si="8"/>
        <v>0</v>
      </c>
      <c r="BS23" s="136">
        <f t="shared" ca="1" si="9"/>
        <v>36</v>
      </c>
      <c r="BT23" s="137">
        <f t="shared" ca="1" si="10"/>
        <v>0</v>
      </c>
      <c r="BU23" s="136">
        <f t="shared" ca="1" si="11"/>
        <v>0</v>
      </c>
      <c r="BV23" s="137">
        <f t="shared" ca="1" si="12"/>
        <v>0</v>
      </c>
      <c r="BW23" s="136">
        <f t="shared" ca="1" si="13"/>
        <v>0</v>
      </c>
      <c r="BX23" s="137">
        <f t="shared" ca="1" si="14"/>
        <v>0</v>
      </c>
      <c r="BY23" s="136">
        <f t="shared" ca="1" si="15"/>
        <v>0</v>
      </c>
      <c r="BZ23" s="137">
        <f t="shared" ca="1" si="16"/>
        <v>0</v>
      </c>
      <c r="CA23" s="136">
        <f t="shared" ca="1" si="17"/>
        <v>0</v>
      </c>
      <c r="CB23" s="137">
        <f t="shared" ca="1" si="18"/>
        <v>0</v>
      </c>
      <c r="CC23" s="136">
        <f t="shared" ca="1" si="19"/>
        <v>0</v>
      </c>
      <c r="CD23" s="137">
        <f t="shared" ca="1" si="20"/>
        <v>13</v>
      </c>
      <c r="CE23" s="136">
        <f t="shared" ca="1" si="21"/>
        <v>0</v>
      </c>
      <c r="CF23" s="137">
        <f t="shared" ca="1" si="22"/>
        <v>0</v>
      </c>
      <c r="CG23" s="136">
        <f t="shared" ca="1" si="23"/>
        <v>3</v>
      </c>
      <c r="CH23" s="137">
        <f t="shared" ca="1" si="24"/>
        <v>0</v>
      </c>
      <c r="CI23" s="136">
        <f t="shared" ca="1" si="25"/>
        <v>0</v>
      </c>
      <c r="CJ23" s="137">
        <f t="shared" ca="1" si="26"/>
        <v>0</v>
      </c>
      <c r="CK23" s="136">
        <f t="shared" ca="1" si="27"/>
        <v>0</v>
      </c>
      <c r="CL23" s="137">
        <f t="shared" ca="1" si="28"/>
        <v>0</v>
      </c>
      <c r="CM23" s="136">
        <f t="shared" ca="1" si="29"/>
        <v>0</v>
      </c>
      <c r="CN23" s="110">
        <f t="shared" ca="1" si="41"/>
        <v>36</v>
      </c>
      <c r="CO23" s="110">
        <f t="shared" ca="1" si="30"/>
        <v>787.24</v>
      </c>
      <c r="CP23" s="110">
        <f t="shared" ca="1" si="31"/>
        <v>360</v>
      </c>
      <c r="CQ23" s="198">
        <f t="shared" ca="1" si="32"/>
        <v>457.20000000000005</v>
      </c>
      <c r="CR23" s="199">
        <f t="shared" ca="1" si="33"/>
        <v>1244.4399999999998</v>
      </c>
      <c r="CS23" s="215">
        <f t="shared" si="47"/>
        <v>31</v>
      </c>
      <c r="CT23" s="216">
        <f t="shared" si="42"/>
        <v>0</v>
      </c>
      <c r="CU23" s="217">
        <f ca="1">INDEX(INDIRECT(CU$1),MATCH($E23,INDIRECT($BQ$2))) + (CS23*30)/[1]PATRÓN!$N$4 - CT23</f>
        <v>19.972602739726025</v>
      </c>
      <c r="CV23" s="217">
        <f>(CS23*6)/PATRÓN!$N$4</f>
        <v>0.50958904109589043</v>
      </c>
      <c r="CW23" s="216">
        <f t="shared" ca="1" si="43"/>
        <v>0</v>
      </c>
      <c r="CX23" s="219">
        <f t="shared" si="44"/>
        <v>0</v>
      </c>
      <c r="CY23" s="230">
        <f t="shared" ca="1" si="45"/>
        <v>0</v>
      </c>
      <c r="CZ23" s="227">
        <f>(PATRÓN!$A$5*(CS23-CT23))/(PATRÓN!$N$4-30)*AM23</f>
        <v>151.99253731343285</v>
      </c>
      <c r="DA23" s="211">
        <f t="shared" ca="1" si="34"/>
        <v>10.807462686567163</v>
      </c>
      <c r="DB23" s="211">
        <f t="shared" ca="1" si="46"/>
        <v>1191.4253731343283</v>
      </c>
      <c r="DC23" s="212">
        <f t="shared" ca="1" si="35"/>
        <v>53.014626865671516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">
        <v>5</v>
      </c>
      <c r="H24" s="148" t="s">
        <v>5</v>
      </c>
      <c r="I24" s="148" t="s">
        <v>5</v>
      </c>
      <c r="J24" s="148" t="s">
        <v>4</v>
      </c>
      <c r="K24" s="148" t="s">
        <v>4</v>
      </c>
      <c r="L24" s="148" t="s">
        <v>5</v>
      </c>
      <c r="M24" s="148" t="s">
        <v>5</v>
      </c>
      <c r="N24" s="148" t="s">
        <v>5</v>
      </c>
      <c r="O24" s="148" t="s">
        <v>4</v>
      </c>
      <c r="P24" s="148" t="s">
        <v>4</v>
      </c>
      <c r="Q24" s="148" t="s">
        <v>5</v>
      </c>
      <c r="R24" s="148" t="s">
        <v>5</v>
      </c>
      <c r="S24" s="148" t="s">
        <v>5</v>
      </c>
      <c r="T24" s="148" t="s">
        <v>32</v>
      </c>
      <c r="U24" s="148" t="s">
        <v>32</v>
      </c>
      <c r="V24" s="148" t="s">
        <v>140</v>
      </c>
      <c r="W24" s="148" t="s">
        <v>140</v>
      </c>
      <c r="X24" s="148" t="s">
        <v>4</v>
      </c>
      <c r="Y24" s="148" t="s">
        <v>5</v>
      </c>
      <c r="Z24" s="148" t="s">
        <v>5</v>
      </c>
      <c r="AA24" s="148" t="s">
        <v>5</v>
      </c>
      <c r="AB24" s="148" t="s">
        <v>5</v>
      </c>
      <c r="AC24" s="148" t="s">
        <v>32</v>
      </c>
      <c r="AD24" s="148" t="s">
        <v>32</v>
      </c>
      <c r="AE24" s="148" t="s">
        <v>140</v>
      </c>
      <c r="AF24" s="148" t="s">
        <v>140</v>
      </c>
      <c r="AG24" s="148" t="s">
        <v>4</v>
      </c>
      <c r="AH24" s="148" t="s">
        <v>5</v>
      </c>
      <c r="AI24" s="148" t="s">
        <v>5</v>
      </c>
      <c r="AJ24" s="148" t="s">
        <v>5</v>
      </c>
      <c r="AK24" s="148" t="s">
        <v>5</v>
      </c>
      <c r="AL24" s="130"/>
      <c r="AM24" s="111">
        <f>VLOOKUP($E24,Plantilla!D:F,3,FALSE)</f>
        <v>1</v>
      </c>
      <c r="AN24" s="140">
        <f t="shared" ca="1" si="48"/>
        <v>17</v>
      </c>
      <c r="AO24" s="133">
        <f t="shared" ca="1" si="48"/>
        <v>0</v>
      </c>
      <c r="AP24" s="132">
        <f t="shared" ca="1" si="48"/>
        <v>4</v>
      </c>
      <c r="AQ24" s="133">
        <f t="shared" ca="1" si="48"/>
        <v>0</v>
      </c>
      <c r="AR24" s="132">
        <f t="shared" ca="1" si="48"/>
        <v>0</v>
      </c>
      <c r="AS24" s="133">
        <f t="shared" ca="1" si="48"/>
        <v>0</v>
      </c>
      <c r="AT24" s="132">
        <f t="shared" ca="1" si="48"/>
        <v>0</v>
      </c>
      <c r="AU24" s="133">
        <f t="shared" ca="1" si="48"/>
        <v>0</v>
      </c>
      <c r="AV24" s="132">
        <f t="shared" ca="1" si="48"/>
        <v>0</v>
      </c>
      <c r="AW24" s="133">
        <f t="shared" ca="1" si="48"/>
        <v>0</v>
      </c>
      <c r="AX24" s="132">
        <f t="shared" ca="1" si="48"/>
        <v>0</v>
      </c>
      <c r="AY24" s="133">
        <f t="shared" ca="1" si="48"/>
        <v>0</v>
      </c>
      <c r="AZ24" s="132">
        <f t="shared" ca="1" si="48"/>
        <v>0</v>
      </c>
      <c r="BA24" s="133">
        <f t="shared" ca="1" si="48"/>
        <v>0</v>
      </c>
      <c r="BB24" s="132">
        <f t="shared" ca="1" si="48"/>
        <v>0</v>
      </c>
      <c r="BC24" s="133">
        <f t="shared" ca="1" si="48"/>
        <v>0</v>
      </c>
      <c r="BD24" s="132">
        <f t="shared" ca="1" si="49"/>
        <v>0</v>
      </c>
      <c r="BE24" s="133">
        <f t="shared" ca="1" si="49"/>
        <v>0</v>
      </c>
      <c r="BF24" s="132">
        <f t="shared" ca="1" si="49"/>
        <v>0</v>
      </c>
      <c r="BG24" s="133">
        <f t="shared" ca="1" si="49"/>
        <v>0</v>
      </c>
      <c r="BH24" s="132">
        <f t="shared" ca="1" si="49"/>
        <v>0</v>
      </c>
      <c r="BI24" s="133">
        <f t="shared" ca="1" si="49"/>
        <v>0</v>
      </c>
      <c r="BJ24" s="132">
        <f t="shared" ca="1" si="49"/>
        <v>0</v>
      </c>
      <c r="BK24" s="110">
        <f t="shared" ca="1" si="37"/>
        <v>4</v>
      </c>
      <c r="BL24" s="110">
        <f t="shared" ca="1" si="3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119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40</v>
      </c>
      <c r="BO24" s="194">
        <f t="shared" ca="1" si="39"/>
        <v>50.8</v>
      </c>
      <c r="BP24" s="195">
        <f t="shared" ca="1" si="40"/>
        <v>169.8</v>
      </c>
      <c r="BQ24" s="149">
        <f t="shared" ca="1" si="7"/>
        <v>89</v>
      </c>
      <c r="BR24" s="137">
        <f t="shared" ca="1" si="8"/>
        <v>3</v>
      </c>
      <c r="BS24" s="136">
        <f t="shared" ca="1" si="9"/>
        <v>28</v>
      </c>
      <c r="BT24" s="137">
        <f t="shared" ca="1" si="10"/>
        <v>0</v>
      </c>
      <c r="BU24" s="136">
        <f t="shared" ca="1" si="11"/>
        <v>0</v>
      </c>
      <c r="BV24" s="137">
        <f t="shared" ca="1" si="12"/>
        <v>0</v>
      </c>
      <c r="BW24" s="136">
        <f t="shared" ca="1" si="13"/>
        <v>0</v>
      </c>
      <c r="BX24" s="137">
        <f t="shared" ca="1" si="14"/>
        <v>0</v>
      </c>
      <c r="BY24" s="136">
        <f t="shared" ca="1" si="15"/>
        <v>0</v>
      </c>
      <c r="BZ24" s="137">
        <f t="shared" ca="1" si="16"/>
        <v>0</v>
      </c>
      <c r="CA24" s="136">
        <f t="shared" ca="1" si="17"/>
        <v>0</v>
      </c>
      <c r="CB24" s="137">
        <f t="shared" ca="1" si="18"/>
        <v>0</v>
      </c>
      <c r="CC24" s="136">
        <f t="shared" ca="1" si="19"/>
        <v>0</v>
      </c>
      <c r="CD24" s="137">
        <f t="shared" ca="1" si="20"/>
        <v>23</v>
      </c>
      <c r="CE24" s="136">
        <f t="shared" ca="1" si="21"/>
        <v>0</v>
      </c>
      <c r="CF24" s="137">
        <f t="shared" ca="1" si="22"/>
        <v>0</v>
      </c>
      <c r="CG24" s="136">
        <f t="shared" ca="1" si="23"/>
        <v>11</v>
      </c>
      <c r="CH24" s="137">
        <f t="shared" ca="1" si="24"/>
        <v>0</v>
      </c>
      <c r="CI24" s="136">
        <f t="shared" ca="1" si="25"/>
        <v>0</v>
      </c>
      <c r="CJ24" s="137">
        <f t="shared" ca="1" si="26"/>
        <v>0</v>
      </c>
      <c r="CK24" s="136">
        <f t="shared" ca="1" si="27"/>
        <v>0</v>
      </c>
      <c r="CL24" s="137">
        <f t="shared" ca="1" si="28"/>
        <v>0</v>
      </c>
      <c r="CM24" s="136">
        <f t="shared" ca="1" si="29"/>
        <v>0</v>
      </c>
      <c r="CN24" s="110">
        <f t="shared" ca="1" si="41"/>
        <v>28</v>
      </c>
      <c r="CO24" s="110">
        <f t="shared" ca="1" si="30"/>
        <v>841.04</v>
      </c>
      <c r="CP24" s="110">
        <f t="shared" ca="1" si="31"/>
        <v>280</v>
      </c>
      <c r="CQ24" s="198">
        <f t="shared" ca="1" si="32"/>
        <v>355.6</v>
      </c>
      <c r="CR24" s="199">
        <f t="shared" ca="1" si="33"/>
        <v>1245.6399999999999</v>
      </c>
      <c r="CS24" s="215">
        <f t="shared" si="47"/>
        <v>31</v>
      </c>
      <c r="CT24" s="216">
        <f t="shared" si="42"/>
        <v>0</v>
      </c>
      <c r="CU24" s="217">
        <f ca="1">INDEX(INDIRECT(CU$1),MATCH($E24,INDIRECT($BQ$2))) + (CS24*30)/[1]PATRÓN!$N$4 - CT24</f>
        <v>19.972602739726025</v>
      </c>
      <c r="CV24" s="217">
        <f>(CS24*6)/PATRÓN!$N$4</f>
        <v>0.50958904109589043</v>
      </c>
      <c r="CW24" s="216">
        <f t="shared" ca="1" si="43"/>
        <v>0</v>
      </c>
      <c r="CX24" s="219">
        <f t="shared" si="44"/>
        <v>0</v>
      </c>
      <c r="CY24" s="230">
        <f t="shared" ca="1" si="45"/>
        <v>0</v>
      </c>
      <c r="CZ24" s="227">
        <f>(PATRÓN!$A$5*(CS24-CT24))/(PATRÓN!$N$4-30)*AM24</f>
        <v>151.99253731343285</v>
      </c>
      <c r="DA24" s="211">
        <f t="shared" ca="1" si="34"/>
        <v>17.807462686567163</v>
      </c>
      <c r="DB24" s="211">
        <f t="shared" ca="1" si="46"/>
        <v>1191.4253731343283</v>
      </c>
      <c r="DC24" s="212">
        <f t="shared" ca="1" si="35"/>
        <v>54.214626865671562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">
        <v>5</v>
      </c>
      <c r="H25" s="148" t="s">
        <v>4</v>
      </c>
      <c r="I25" s="148" t="s">
        <v>4</v>
      </c>
      <c r="J25" s="148" t="s">
        <v>5</v>
      </c>
      <c r="K25" s="148" t="s">
        <v>5</v>
      </c>
      <c r="L25" s="148" t="s">
        <v>5</v>
      </c>
      <c r="M25" s="148" t="s">
        <v>32</v>
      </c>
      <c r="N25" s="148" t="s">
        <v>32</v>
      </c>
      <c r="O25" s="148" t="s">
        <v>140</v>
      </c>
      <c r="P25" s="148" t="s">
        <v>140</v>
      </c>
      <c r="Q25" s="148" t="s">
        <v>4</v>
      </c>
      <c r="R25" s="148" t="s">
        <v>5</v>
      </c>
      <c r="S25" s="148" t="s">
        <v>5</v>
      </c>
      <c r="T25" s="148" t="s">
        <v>5</v>
      </c>
      <c r="U25" s="148" t="s">
        <v>5</v>
      </c>
      <c r="V25" s="148" t="s">
        <v>32</v>
      </c>
      <c r="W25" s="148" t="s">
        <v>32</v>
      </c>
      <c r="X25" s="148" t="s">
        <v>140</v>
      </c>
      <c r="Y25" s="148" t="s">
        <v>140</v>
      </c>
      <c r="Z25" s="148" t="s">
        <v>4</v>
      </c>
      <c r="AA25" s="148" t="s">
        <v>5</v>
      </c>
      <c r="AB25" s="148" t="s">
        <v>5</v>
      </c>
      <c r="AC25" s="148" t="s">
        <v>5</v>
      </c>
      <c r="AD25" s="148" t="s">
        <v>5</v>
      </c>
      <c r="AE25" s="148" t="s">
        <v>32</v>
      </c>
      <c r="AF25" s="148" t="s">
        <v>32</v>
      </c>
      <c r="AG25" s="148" t="s">
        <v>140</v>
      </c>
      <c r="AH25" s="148" t="s">
        <v>140</v>
      </c>
      <c r="AI25" s="148" t="s">
        <v>4</v>
      </c>
      <c r="AJ25" s="148" t="s">
        <v>4</v>
      </c>
      <c r="AK25" s="148" t="s">
        <v>4</v>
      </c>
      <c r="AL25" s="130"/>
      <c r="AM25" s="111">
        <f>VLOOKUP($E25,Plantilla!D:F,3,FALSE)</f>
        <v>1</v>
      </c>
      <c r="AN25" s="140">
        <f t="shared" ca="1" si="48"/>
        <v>12</v>
      </c>
      <c r="AO25" s="133">
        <f t="shared" ca="1" si="48"/>
        <v>0</v>
      </c>
      <c r="AP25" s="132">
        <f t="shared" ca="1" si="48"/>
        <v>6</v>
      </c>
      <c r="AQ25" s="133">
        <f t="shared" ca="1" si="48"/>
        <v>0</v>
      </c>
      <c r="AR25" s="132">
        <f t="shared" ca="1" si="48"/>
        <v>0</v>
      </c>
      <c r="AS25" s="133">
        <f t="shared" ca="1" si="48"/>
        <v>0</v>
      </c>
      <c r="AT25" s="132">
        <f t="shared" ca="1" si="48"/>
        <v>0</v>
      </c>
      <c r="AU25" s="133">
        <f t="shared" ca="1" si="48"/>
        <v>0</v>
      </c>
      <c r="AV25" s="132">
        <f t="shared" ca="1" si="48"/>
        <v>0</v>
      </c>
      <c r="AW25" s="133">
        <f t="shared" ca="1" si="48"/>
        <v>0</v>
      </c>
      <c r="AX25" s="132">
        <f t="shared" ca="1" si="48"/>
        <v>0</v>
      </c>
      <c r="AY25" s="133">
        <f t="shared" ca="1" si="48"/>
        <v>0</v>
      </c>
      <c r="AZ25" s="132">
        <f t="shared" ca="1" si="48"/>
        <v>0</v>
      </c>
      <c r="BA25" s="133">
        <f t="shared" ca="1" si="48"/>
        <v>0</v>
      </c>
      <c r="BB25" s="132">
        <f t="shared" ca="1" si="48"/>
        <v>0</v>
      </c>
      <c r="BC25" s="133">
        <f t="shared" ca="1" si="48"/>
        <v>0</v>
      </c>
      <c r="BD25" s="132">
        <f t="shared" ca="1" si="49"/>
        <v>0</v>
      </c>
      <c r="BE25" s="133">
        <f t="shared" ca="1" si="49"/>
        <v>0</v>
      </c>
      <c r="BF25" s="132">
        <f t="shared" ca="1" si="49"/>
        <v>0</v>
      </c>
      <c r="BG25" s="133">
        <f t="shared" ca="1" si="49"/>
        <v>0</v>
      </c>
      <c r="BH25" s="132">
        <f t="shared" ca="1" si="49"/>
        <v>0</v>
      </c>
      <c r="BI25" s="133">
        <f t="shared" ca="1" si="49"/>
        <v>0</v>
      </c>
      <c r="BJ25" s="132">
        <f t="shared" ca="1" si="49"/>
        <v>0</v>
      </c>
      <c r="BK25" s="110">
        <f t="shared" ca="1" si="37"/>
        <v>6</v>
      </c>
      <c r="BL25" s="110">
        <f t="shared" ca="1" si="3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84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39"/>
        <v>76.2</v>
      </c>
      <c r="BP25" s="195">
        <f t="shared" ca="1" si="40"/>
        <v>160.19999999999999</v>
      </c>
      <c r="BQ25" s="149">
        <f t="shared" ca="1" si="7"/>
        <v>99</v>
      </c>
      <c r="BR25" s="137">
        <f t="shared" ca="1" si="8"/>
        <v>0</v>
      </c>
      <c r="BS25" s="136">
        <f t="shared" ca="1" si="9"/>
        <v>35</v>
      </c>
      <c r="BT25" s="137">
        <f t="shared" ca="1" si="10"/>
        <v>0</v>
      </c>
      <c r="BU25" s="136">
        <f t="shared" ca="1" si="11"/>
        <v>0</v>
      </c>
      <c r="BV25" s="137">
        <f t="shared" ca="1" si="12"/>
        <v>0</v>
      </c>
      <c r="BW25" s="136">
        <f t="shared" ca="1" si="13"/>
        <v>0</v>
      </c>
      <c r="BX25" s="137">
        <f t="shared" ca="1" si="14"/>
        <v>0</v>
      </c>
      <c r="BY25" s="136">
        <f t="shared" ca="1" si="15"/>
        <v>0</v>
      </c>
      <c r="BZ25" s="137">
        <f t="shared" ca="1" si="16"/>
        <v>0</v>
      </c>
      <c r="CA25" s="136">
        <f t="shared" ca="1" si="17"/>
        <v>0</v>
      </c>
      <c r="CB25" s="137">
        <f t="shared" ca="1" si="18"/>
        <v>0</v>
      </c>
      <c r="CC25" s="136">
        <f t="shared" ca="1" si="19"/>
        <v>0</v>
      </c>
      <c r="CD25" s="137">
        <f t="shared" ca="1" si="20"/>
        <v>10</v>
      </c>
      <c r="CE25" s="136">
        <f t="shared" ca="1" si="21"/>
        <v>0</v>
      </c>
      <c r="CF25" s="137">
        <f t="shared" ca="1" si="22"/>
        <v>0</v>
      </c>
      <c r="CG25" s="136">
        <f t="shared" ca="1" si="23"/>
        <v>1</v>
      </c>
      <c r="CH25" s="137">
        <f t="shared" ca="1" si="24"/>
        <v>0</v>
      </c>
      <c r="CI25" s="136">
        <f t="shared" ca="1" si="25"/>
        <v>0</v>
      </c>
      <c r="CJ25" s="137">
        <f t="shared" ca="1" si="26"/>
        <v>0</v>
      </c>
      <c r="CK25" s="136">
        <f t="shared" ca="1" si="27"/>
        <v>0</v>
      </c>
      <c r="CL25" s="137">
        <f t="shared" ca="1" si="28"/>
        <v>0</v>
      </c>
      <c r="CM25" s="136">
        <f t="shared" ca="1" si="29"/>
        <v>0</v>
      </c>
      <c r="CN25" s="110">
        <f t="shared" ca="1" si="41"/>
        <v>35</v>
      </c>
      <c r="CO25" s="110">
        <f t="shared" ca="1" si="30"/>
        <v>750.3</v>
      </c>
      <c r="CP25" s="110">
        <f t="shared" ca="1" si="31"/>
        <v>350</v>
      </c>
      <c r="CQ25" s="198">
        <f t="shared" ca="1" si="32"/>
        <v>444.49999999999994</v>
      </c>
      <c r="CR25" s="199">
        <f t="shared" ca="1" si="33"/>
        <v>1194.8000000000002</v>
      </c>
      <c r="CS25" s="215">
        <f t="shared" si="47"/>
        <v>31</v>
      </c>
      <c r="CT25" s="216">
        <f t="shared" si="42"/>
        <v>0</v>
      </c>
      <c r="CU25" s="217">
        <f ca="1">INDEX(INDIRECT(CU$1),MATCH($E25,INDIRECT($BQ$2))) + (CS25*30)/[1]PATRÓN!$N$4 - CT25</f>
        <v>19.972602739726025</v>
      </c>
      <c r="CV25" s="217">
        <f>(CS25*6)/PATRÓN!$N$4</f>
        <v>0.50958904109589043</v>
      </c>
      <c r="CW25" s="216">
        <f t="shared" ca="1" si="43"/>
        <v>0</v>
      </c>
      <c r="CX25" s="219">
        <f t="shared" si="44"/>
        <v>0</v>
      </c>
      <c r="CY25" s="230">
        <f t="shared" ca="1" si="45"/>
        <v>0</v>
      </c>
      <c r="CZ25" s="227">
        <f>(PATRÓN!$A$5*(CS25-CT25))/(PATRÓN!$N$4-30)*AM25</f>
        <v>151.99253731343285</v>
      </c>
      <c r="DA25" s="211">
        <f t="shared" ca="1" si="34"/>
        <v>8.2074626865671405</v>
      </c>
      <c r="DB25" s="211">
        <f t="shared" ca="1" si="46"/>
        <v>1191.4253731343283</v>
      </c>
      <c r="DC25" s="212">
        <f t="shared" ca="1" si="35"/>
        <v>3.3746268656718712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">
        <v>32</v>
      </c>
      <c r="H26" s="148" t="s">
        <v>140</v>
      </c>
      <c r="I26" s="148" t="s">
        <v>140</v>
      </c>
      <c r="J26" s="148" t="s">
        <v>4</v>
      </c>
      <c r="K26" s="148" t="s">
        <v>5</v>
      </c>
      <c r="L26" s="148" t="s">
        <v>5</v>
      </c>
      <c r="M26" s="148" t="s">
        <v>5</v>
      </c>
      <c r="N26" s="148" t="s">
        <v>5</v>
      </c>
      <c r="O26" s="148" t="s">
        <v>32</v>
      </c>
      <c r="P26" s="148" t="s">
        <v>32</v>
      </c>
      <c r="Q26" s="148" t="s">
        <v>140</v>
      </c>
      <c r="R26" s="148" t="s">
        <v>140</v>
      </c>
      <c r="S26" s="148" t="s">
        <v>4</v>
      </c>
      <c r="T26" s="148" t="s">
        <v>5</v>
      </c>
      <c r="U26" s="148" t="s">
        <v>5</v>
      </c>
      <c r="V26" s="148" t="s">
        <v>5</v>
      </c>
      <c r="W26" s="148" t="s">
        <v>5</v>
      </c>
      <c r="X26" s="148" t="s">
        <v>32</v>
      </c>
      <c r="Y26" s="148" t="s">
        <v>32</v>
      </c>
      <c r="Z26" s="148" t="s">
        <v>140</v>
      </c>
      <c r="AA26" s="148" t="s">
        <v>140</v>
      </c>
      <c r="AB26" s="148" t="s">
        <v>4</v>
      </c>
      <c r="AC26" s="148" t="s">
        <v>4</v>
      </c>
      <c r="AD26" s="148" t="s">
        <v>4</v>
      </c>
      <c r="AE26" s="148" t="s">
        <v>5</v>
      </c>
      <c r="AF26" s="148" t="s">
        <v>5</v>
      </c>
      <c r="AG26" s="148" t="s">
        <v>32</v>
      </c>
      <c r="AH26" s="148" t="s">
        <v>140</v>
      </c>
      <c r="AI26" s="148" t="s">
        <v>4</v>
      </c>
      <c r="AJ26" s="148" t="s">
        <v>5</v>
      </c>
      <c r="AK26" s="148" t="s">
        <v>5</v>
      </c>
      <c r="AL26" s="130"/>
      <c r="AM26" s="111">
        <f>VLOOKUP($E26,Plantilla!D:F,3,FALSE)</f>
        <v>1</v>
      </c>
      <c r="AN26" s="140">
        <f t="shared" ca="1" si="48"/>
        <v>12</v>
      </c>
      <c r="AO26" s="133">
        <f t="shared" ca="1" si="48"/>
        <v>0</v>
      </c>
      <c r="AP26" s="132">
        <f t="shared" ca="1" si="48"/>
        <v>6</v>
      </c>
      <c r="AQ26" s="133">
        <f t="shared" ca="1" si="48"/>
        <v>0</v>
      </c>
      <c r="AR26" s="132">
        <f t="shared" ca="1" si="48"/>
        <v>0</v>
      </c>
      <c r="AS26" s="133">
        <f t="shared" ca="1" si="48"/>
        <v>0</v>
      </c>
      <c r="AT26" s="132">
        <f t="shared" ca="1" si="48"/>
        <v>0</v>
      </c>
      <c r="AU26" s="133">
        <f t="shared" ca="1" si="48"/>
        <v>0</v>
      </c>
      <c r="AV26" s="132">
        <f t="shared" ca="1" si="48"/>
        <v>0</v>
      </c>
      <c r="AW26" s="133">
        <f t="shared" ca="1" si="48"/>
        <v>0</v>
      </c>
      <c r="AX26" s="132">
        <f t="shared" ca="1" si="48"/>
        <v>0</v>
      </c>
      <c r="AY26" s="133">
        <f t="shared" ca="1" si="48"/>
        <v>0</v>
      </c>
      <c r="AZ26" s="132">
        <f t="shared" ca="1" si="48"/>
        <v>0</v>
      </c>
      <c r="BA26" s="133">
        <f t="shared" ca="1" si="48"/>
        <v>0</v>
      </c>
      <c r="BB26" s="132">
        <f t="shared" ca="1" si="48"/>
        <v>0</v>
      </c>
      <c r="BC26" s="133">
        <f t="shared" ca="1" si="48"/>
        <v>0</v>
      </c>
      <c r="BD26" s="132">
        <f t="shared" ca="1" si="49"/>
        <v>0</v>
      </c>
      <c r="BE26" s="133">
        <f t="shared" ca="1" si="49"/>
        <v>0</v>
      </c>
      <c r="BF26" s="132">
        <f t="shared" ca="1" si="49"/>
        <v>0</v>
      </c>
      <c r="BG26" s="133">
        <f t="shared" ca="1" si="49"/>
        <v>0</v>
      </c>
      <c r="BH26" s="132">
        <f t="shared" ca="1" si="49"/>
        <v>0</v>
      </c>
      <c r="BI26" s="133">
        <f t="shared" ca="1" si="49"/>
        <v>0</v>
      </c>
      <c r="BJ26" s="132">
        <f t="shared" ca="1" si="49"/>
        <v>0</v>
      </c>
      <c r="BK26" s="110">
        <f t="shared" ca="1" si="37"/>
        <v>6</v>
      </c>
      <c r="BL26" s="110">
        <f t="shared" ca="1" si="38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84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39"/>
        <v>76.2</v>
      </c>
      <c r="BP26" s="195">
        <f t="shared" ca="1" si="40"/>
        <v>160.19999999999999</v>
      </c>
      <c r="BQ26" s="149">
        <f t="shared" ca="1" si="7"/>
        <v>95</v>
      </c>
      <c r="BR26" s="137">
        <f t="shared" ca="1" si="8"/>
        <v>0</v>
      </c>
      <c r="BS26" s="136">
        <f t="shared" ca="1" si="9"/>
        <v>37</v>
      </c>
      <c r="BT26" s="137">
        <f t="shared" ca="1" si="10"/>
        <v>0</v>
      </c>
      <c r="BU26" s="136">
        <f t="shared" ca="1" si="11"/>
        <v>0</v>
      </c>
      <c r="BV26" s="137">
        <f t="shared" ca="1" si="12"/>
        <v>0</v>
      </c>
      <c r="BW26" s="136">
        <f t="shared" ca="1" si="13"/>
        <v>0</v>
      </c>
      <c r="BX26" s="137">
        <f t="shared" ca="1" si="14"/>
        <v>0</v>
      </c>
      <c r="BY26" s="136">
        <f t="shared" ca="1" si="15"/>
        <v>0</v>
      </c>
      <c r="BZ26" s="137">
        <f t="shared" ca="1" si="16"/>
        <v>0</v>
      </c>
      <c r="CA26" s="136">
        <f t="shared" ca="1" si="17"/>
        <v>0</v>
      </c>
      <c r="CB26" s="137">
        <f t="shared" ca="1" si="18"/>
        <v>0</v>
      </c>
      <c r="CC26" s="136">
        <f t="shared" ca="1" si="19"/>
        <v>0</v>
      </c>
      <c r="CD26" s="137">
        <f t="shared" ca="1" si="20"/>
        <v>1</v>
      </c>
      <c r="CE26" s="136">
        <f t="shared" ca="1" si="21"/>
        <v>0</v>
      </c>
      <c r="CF26" s="137">
        <f t="shared" ca="1" si="22"/>
        <v>0</v>
      </c>
      <c r="CG26" s="136">
        <f t="shared" ca="1" si="23"/>
        <v>2</v>
      </c>
      <c r="CH26" s="137">
        <f t="shared" ca="1" si="24"/>
        <v>0</v>
      </c>
      <c r="CI26" s="136">
        <f t="shared" ca="1" si="25"/>
        <v>0</v>
      </c>
      <c r="CJ26" s="137">
        <f t="shared" ca="1" si="26"/>
        <v>0</v>
      </c>
      <c r="CK26" s="136">
        <f t="shared" ca="1" si="27"/>
        <v>0</v>
      </c>
      <c r="CL26" s="137">
        <f t="shared" ca="1" si="28"/>
        <v>0</v>
      </c>
      <c r="CM26" s="136">
        <f t="shared" ca="1" si="29"/>
        <v>0</v>
      </c>
      <c r="CN26" s="110">
        <f t="shared" ca="1" si="41"/>
        <v>37</v>
      </c>
      <c r="CO26" s="110">
        <f t="shared" ca="1" si="30"/>
        <v>684.98</v>
      </c>
      <c r="CP26" s="110">
        <f t="shared" ca="1" si="31"/>
        <v>370</v>
      </c>
      <c r="CQ26" s="198">
        <f t="shared" ca="1" si="32"/>
        <v>469.9</v>
      </c>
      <c r="CR26" s="199">
        <f t="shared" ca="1" si="33"/>
        <v>1168.8799999999999</v>
      </c>
      <c r="CS26" s="215">
        <f t="shared" si="47"/>
        <v>31</v>
      </c>
      <c r="CT26" s="216">
        <f t="shared" si="42"/>
        <v>0</v>
      </c>
      <c r="CU26" s="217">
        <f ca="1">INDEX(INDIRECT(CU$1),MATCH($E26,INDIRECT($BQ$2))) + (CS26*30)/[1]PATRÓN!$N$4 - CT26</f>
        <v>19.972602739726025</v>
      </c>
      <c r="CV26" s="217">
        <f>(CS26*6)/PATRÓN!$N$4</f>
        <v>0.50958904109589043</v>
      </c>
      <c r="CW26" s="216">
        <f t="shared" ca="1" si="43"/>
        <v>0</v>
      </c>
      <c r="CX26" s="219">
        <f t="shared" si="44"/>
        <v>0</v>
      </c>
      <c r="CY26" s="230">
        <f t="shared" ca="1" si="45"/>
        <v>0</v>
      </c>
      <c r="CZ26" s="227">
        <f>(PATRÓN!$A$5*(CS26-CT26))/(PATRÓN!$N$4-30)*AM26</f>
        <v>151.99253731343285</v>
      </c>
      <c r="DA26" s="211">
        <f t="shared" ca="1" si="34"/>
        <v>8.2074626865671405</v>
      </c>
      <c r="DB26" s="211">
        <f t="shared" ca="1" si="46"/>
        <v>1191.4253731343283</v>
      </c>
      <c r="DC26" s="212">
        <f t="shared" ca="1" si="35"/>
        <v>-22.545373134328429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">
        <v>140</v>
      </c>
      <c r="H27" s="148" t="s">
        <v>140</v>
      </c>
      <c r="I27" s="148" t="s">
        <v>4</v>
      </c>
      <c r="J27" s="148" t="s">
        <v>4</v>
      </c>
      <c r="K27" s="148" t="s">
        <v>31</v>
      </c>
      <c r="L27" s="148" t="s">
        <v>31</v>
      </c>
      <c r="M27" s="148" t="s">
        <v>4</v>
      </c>
      <c r="N27" s="148" t="s">
        <v>31</v>
      </c>
      <c r="O27" s="148" t="s">
        <v>31</v>
      </c>
      <c r="P27" s="148" t="s">
        <v>31</v>
      </c>
      <c r="Q27" s="148" t="s">
        <v>32</v>
      </c>
      <c r="R27" s="148" t="s">
        <v>140</v>
      </c>
      <c r="S27" s="148" t="s">
        <v>4</v>
      </c>
      <c r="T27" s="148" t="s">
        <v>31</v>
      </c>
      <c r="U27" s="148" t="s">
        <v>31</v>
      </c>
      <c r="V27" s="148" t="s">
        <v>4</v>
      </c>
      <c r="W27" s="148" t="s">
        <v>4</v>
      </c>
      <c r="X27" s="148" t="s">
        <v>31</v>
      </c>
      <c r="Y27" s="148" t="s">
        <v>31</v>
      </c>
      <c r="Z27" s="148" t="s">
        <v>31</v>
      </c>
      <c r="AA27" s="148" t="s">
        <v>31</v>
      </c>
      <c r="AB27" s="148" t="s">
        <v>4</v>
      </c>
      <c r="AC27" s="148" t="s">
        <v>32</v>
      </c>
      <c r="AD27" s="148" t="s">
        <v>32</v>
      </c>
      <c r="AE27" s="148" t="s">
        <v>140</v>
      </c>
      <c r="AF27" s="148" t="s">
        <v>140</v>
      </c>
      <c r="AG27" s="148" t="s">
        <v>4</v>
      </c>
      <c r="AH27" s="148" t="s">
        <v>31</v>
      </c>
      <c r="AI27" s="148" t="s">
        <v>31</v>
      </c>
      <c r="AJ27" s="148" t="s">
        <v>4</v>
      </c>
      <c r="AK27" s="148" t="s">
        <v>4</v>
      </c>
      <c r="AL27" s="130"/>
      <c r="AM27" s="111">
        <f>VLOOKUP($E27,Plantilla!D:F,3,FALSE)</f>
        <v>1</v>
      </c>
      <c r="AN27" s="140">
        <f t="shared" ca="1" si="48"/>
        <v>0</v>
      </c>
      <c r="AO27" s="133">
        <f t="shared" ca="1" si="48"/>
        <v>13</v>
      </c>
      <c r="AP27" s="132">
        <f t="shared" ca="1" si="48"/>
        <v>3</v>
      </c>
      <c r="AQ27" s="133">
        <f t="shared" ca="1" si="48"/>
        <v>0</v>
      </c>
      <c r="AR27" s="132">
        <f t="shared" ca="1" si="48"/>
        <v>0</v>
      </c>
      <c r="AS27" s="133">
        <f t="shared" ca="1" si="48"/>
        <v>0</v>
      </c>
      <c r="AT27" s="132">
        <f t="shared" ca="1" si="48"/>
        <v>0</v>
      </c>
      <c r="AU27" s="133">
        <f t="shared" ca="1" si="48"/>
        <v>0</v>
      </c>
      <c r="AV27" s="132">
        <f t="shared" ca="1" si="48"/>
        <v>0</v>
      </c>
      <c r="AW27" s="133">
        <f t="shared" ca="1" si="48"/>
        <v>0</v>
      </c>
      <c r="AX27" s="132">
        <f t="shared" ca="1" si="48"/>
        <v>0</v>
      </c>
      <c r="AY27" s="133">
        <f t="shared" ca="1" si="48"/>
        <v>0</v>
      </c>
      <c r="AZ27" s="132">
        <f t="shared" ca="1" si="48"/>
        <v>0</v>
      </c>
      <c r="BA27" s="133">
        <f t="shared" ca="1" si="48"/>
        <v>0</v>
      </c>
      <c r="BB27" s="132">
        <f t="shared" ca="1" si="48"/>
        <v>0</v>
      </c>
      <c r="BC27" s="133">
        <f t="shared" ca="1" si="48"/>
        <v>0</v>
      </c>
      <c r="BD27" s="132">
        <f t="shared" ca="1" si="49"/>
        <v>0</v>
      </c>
      <c r="BE27" s="133">
        <f t="shared" ca="1" si="49"/>
        <v>0</v>
      </c>
      <c r="BF27" s="132">
        <f t="shared" ca="1" si="49"/>
        <v>0</v>
      </c>
      <c r="BG27" s="133">
        <f t="shared" ca="1" si="49"/>
        <v>0</v>
      </c>
      <c r="BH27" s="132">
        <f t="shared" ca="1" si="49"/>
        <v>0</v>
      </c>
      <c r="BI27" s="133">
        <f t="shared" ca="1" si="49"/>
        <v>0</v>
      </c>
      <c r="BJ27" s="132">
        <f t="shared" ca="1" si="49"/>
        <v>0</v>
      </c>
      <c r="BK27" s="110">
        <f t="shared" ca="1" si="37"/>
        <v>3</v>
      </c>
      <c r="BL27" s="110">
        <f t="shared" ca="1" si="3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91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39"/>
        <v>38.1</v>
      </c>
      <c r="BP27" s="195">
        <f t="shared" ca="1" si="40"/>
        <v>129.1</v>
      </c>
      <c r="BQ27" s="149">
        <f t="shared" ca="1" si="7"/>
        <v>0</v>
      </c>
      <c r="BR27" s="137">
        <f t="shared" ca="1" si="8"/>
        <v>110</v>
      </c>
      <c r="BS27" s="136">
        <f t="shared" ca="1" si="9"/>
        <v>28</v>
      </c>
      <c r="BT27" s="137">
        <f t="shared" ca="1" si="10"/>
        <v>0</v>
      </c>
      <c r="BU27" s="136">
        <f t="shared" ca="1" si="11"/>
        <v>0</v>
      </c>
      <c r="BV27" s="137">
        <f t="shared" ca="1" si="12"/>
        <v>0</v>
      </c>
      <c r="BW27" s="136">
        <f t="shared" ca="1" si="13"/>
        <v>0</v>
      </c>
      <c r="BX27" s="137">
        <f t="shared" ca="1" si="14"/>
        <v>0</v>
      </c>
      <c r="BY27" s="136">
        <f t="shared" ca="1" si="15"/>
        <v>0</v>
      </c>
      <c r="BZ27" s="137">
        <f t="shared" ca="1" si="16"/>
        <v>0</v>
      </c>
      <c r="CA27" s="136">
        <f t="shared" ca="1" si="17"/>
        <v>0</v>
      </c>
      <c r="CB27" s="137">
        <f t="shared" ca="1" si="18"/>
        <v>0</v>
      </c>
      <c r="CC27" s="136">
        <f t="shared" ca="1" si="19"/>
        <v>0</v>
      </c>
      <c r="CD27" s="137">
        <f t="shared" ca="1" si="20"/>
        <v>15</v>
      </c>
      <c r="CE27" s="136">
        <f t="shared" ca="1" si="21"/>
        <v>0</v>
      </c>
      <c r="CF27" s="137">
        <f t="shared" ca="1" si="22"/>
        <v>0</v>
      </c>
      <c r="CG27" s="136">
        <f t="shared" ca="1" si="23"/>
        <v>0</v>
      </c>
      <c r="CH27" s="137">
        <f t="shared" ca="1" si="24"/>
        <v>0</v>
      </c>
      <c r="CI27" s="136">
        <f t="shared" ca="1" si="25"/>
        <v>0</v>
      </c>
      <c r="CJ27" s="137">
        <f t="shared" ca="1" si="26"/>
        <v>0</v>
      </c>
      <c r="CK27" s="136">
        <f t="shared" ca="1" si="27"/>
        <v>0</v>
      </c>
      <c r="CL27" s="137">
        <f t="shared" ca="1" si="28"/>
        <v>0</v>
      </c>
      <c r="CM27" s="136">
        <f t="shared" ca="1" si="29"/>
        <v>0</v>
      </c>
      <c r="CN27" s="110">
        <f t="shared" ca="1" si="41"/>
        <v>28</v>
      </c>
      <c r="CO27" s="110">
        <f t="shared" ca="1" si="30"/>
        <v>844.7</v>
      </c>
      <c r="CP27" s="110">
        <f t="shared" ca="1" si="31"/>
        <v>280</v>
      </c>
      <c r="CQ27" s="198">
        <f t="shared" ca="1" si="32"/>
        <v>355.6</v>
      </c>
      <c r="CR27" s="199">
        <f t="shared" ca="1" si="33"/>
        <v>1200.3</v>
      </c>
      <c r="CS27" s="215">
        <f t="shared" si="47"/>
        <v>31</v>
      </c>
      <c r="CT27" s="216">
        <f t="shared" si="42"/>
        <v>0</v>
      </c>
      <c r="CU27" s="217">
        <f ca="1">INDEX(INDIRECT(CU$1),MATCH($E27,INDIRECT($BQ$2))) + (CS27*30)/[1]PATRÓN!$N$4 - CT27</f>
        <v>19.972602739726025</v>
      </c>
      <c r="CV27" s="217">
        <f>(CS27*6)/PATRÓN!$N$4</f>
        <v>0.50958904109589043</v>
      </c>
      <c r="CW27" s="216">
        <f t="shared" ca="1" si="43"/>
        <v>0</v>
      </c>
      <c r="CX27" s="219">
        <f t="shared" si="44"/>
        <v>0</v>
      </c>
      <c r="CY27" s="230">
        <f t="shared" ca="1" si="45"/>
        <v>0</v>
      </c>
      <c r="CZ27" s="227">
        <f>(PATRÓN!$A$5*(CS27-CT27))/(PATRÓN!$N$4-30)*AM27</f>
        <v>151.99253731343285</v>
      </c>
      <c r="DA27" s="211">
        <f t="shared" ca="1" si="34"/>
        <v>-22.892537313432854</v>
      </c>
      <c r="DB27" s="211">
        <f t="shared" ca="1" si="46"/>
        <v>1191.4253731343283</v>
      </c>
      <c r="DC27" s="212">
        <f t="shared" ca="1" si="35"/>
        <v>8.8746268656716438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">
        <v>31</v>
      </c>
      <c r="H28" s="148" t="s">
        <v>31</v>
      </c>
      <c r="I28" s="148" t="s">
        <v>31</v>
      </c>
      <c r="J28" s="148" t="s">
        <v>32</v>
      </c>
      <c r="K28" s="148" t="s">
        <v>140</v>
      </c>
      <c r="L28" s="148" t="s">
        <v>4</v>
      </c>
      <c r="M28" s="148" t="s">
        <v>31</v>
      </c>
      <c r="N28" s="148" t="s">
        <v>31</v>
      </c>
      <c r="O28" s="148" t="s">
        <v>4</v>
      </c>
      <c r="P28" s="148" t="s">
        <v>4</v>
      </c>
      <c r="Q28" s="148" t="s">
        <v>31</v>
      </c>
      <c r="R28" s="148" t="s">
        <v>31</v>
      </c>
      <c r="S28" s="148" t="s">
        <v>31</v>
      </c>
      <c r="T28" s="148" t="s">
        <v>31</v>
      </c>
      <c r="U28" s="148" t="s">
        <v>4</v>
      </c>
      <c r="V28" s="148" t="s">
        <v>32</v>
      </c>
      <c r="W28" s="148" t="s">
        <v>32</v>
      </c>
      <c r="X28" s="148" t="s">
        <v>140</v>
      </c>
      <c r="Y28" s="148" t="s">
        <v>140</v>
      </c>
      <c r="Z28" s="148" t="s">
        <v>4</v>
      </c>
      <c r="AA28" s="148" t="s">
        <v>31</v>
      </c>
      <c r="AB28" s="148" t="s">
        <v>31</v>
      </c>
      <c r="AC28" s="148" t="s">
        <v>4</v>
      </c>
      <c r="AD28" s="148" t="s">
        <v>4</v>
      </c>
      <c r="AE28" s="148" t="s">
        <v>31</v>
      </c>
      <c r="AF28" s="148" t="s">
        <v>32</v>
      </c>
      <c r="AG28" s="148" t="s">
        <v>140</v>
      </c>
      <c r="AH28" s="148" t="s">
        <v>4</v>
      </c>
      <c r="AI28" s="148" t="s">
        <v>31</v>
      </c>
      <c r="AJ28" s="148" t="s">
        <v>31</v>
      </c>
      <c r="AK28" s="148" t="s">
        <v>31</v>
      </c>
      <c r="AL28" s="130"/>
      <c r="AM28" s="111">
        <f>VLOOKUP($E28,Plantilla!D:F,3,FALSE)</f>
        <v>1</v>
      </c>
      <c r="AN28" s="140">
        <f t="shared" ca="1" si="48"/>
        <v>0</v>
      </c>
      <c r="AO28" s="133">
        <f t="shared" ca="1" si="48"/>
        <v>15</v>
      </c>
      <c r="AP28" s="132">
        <f t="shared" ca="1" si="48"/>
        <v>4</v>
      </c>
      <c r="AQ28" s="133">
        <f t="shared" ca="1" si="48"/>
        <v>0</v>
      </c>
      <c r="AR28" s="132">
        <f t="shared" ca="1" si="48"/>
        <v>0</v>
      </c>
      <c r="AS28" s="133">
        <f t="shared" ca="1" si="48"/>
        <v>0</v>
      </c>
      <c r="AT28" s="132">
        <f t="shared" ca="1" si="48"/>
        <v>0</v>
      </c>
      <c r="AU28" s="133">
        <f t="shared" ca="1" si="48"/>
        <v>0</v>
      </c>
      <c r="AV28" s="132">
        <f t="shared" ca="1" si="48"/>
        <v>0</v>
      </c>
      <c r="AW28" s="133">
        <f t="shared" ca="1" si="48"/>
        <v>0</v>
      </c>
      <c r="AX28" s="132">
        <f t="shared" ca="1" si="48"/>
        <v>0</v>
      </c>
      <c r="AY28" s="133">
        <f t="shared" ca="1" si="48"/>
        <v>0</v>
      </c>
      <c r="AZ28" s="132">
        <f t="shared" ca="1" si="48"/>
        <v>0</v>
      </c>
      <c r="BA28" s="133">
        <f t="shared" ca="1" si="48"/>
        <v>0</v>
      </c>
      <c r="BB28" s="132">
        <f t="shared" ca="1" si="48"/>
        <v>0</v>
      </c>
      <c r="BC28" s="133">
        <f t="shared" ca="1" si="48"/>
        <v>0</v>
      </c>
      <c r="BD28" s="132">
        <f t="shared" ca="1" si="49"/>
        <v>0</v>
      </c>
      <c r="BE28" s="133">
        <f t="shared" ca="1" si="49"/>
        <v>0</v>
      </c>
      <c r="BF28" s="132">
        <f t="shared" ca="1" si="49"/>
        <v>0</v>
      </c>
      <c r="BG28" s="133">
        <f t="shared" ca="1" si="49"/>
        <v>0</v>
      </c>
      <c r="BH28" s="132">
        <f t="shared" ca="1" si="49"/>
        <v>0</v>
      </c>
      <c r="BI28" s="133">
        <f t="shared" ca="1" si="49"/>
        <v>0</v>
      </c>
      <c r="BJ28" s="132">
        <f t="shared" ca="1" si="49"/>
        <v>0</v>
      </c>
      <c r="BK28" s="110">
        <f t="shared" ca="1" si="37"/>
        <v>4</v>
      </c>
      <c r="BL28" s="110">
        <f t="shared" ca="1" si="3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39"/>
        <v>50.8</v>
      </c>
      <c r="BP28" s="195">
        <f t="shared" ca="1" si="40"/>
        <v>155.80000000000001</v>
      </c>
      <c r="BQ28" s="149">
        <f t="shared" ca="1" si="7"/>
        <v>0</v>
      </c>
      <c r="BR28" s="137">
        <f t="shared" ca="1" si="8"/>
        <v>74</v>
      </c>
      <c r="BS28" s="136">
        <f t="shared" ca="1" si="9"/>
        <v>20</v>
      </c>
      <c r="BT28" s="137">
        <f t="shared" ca="1" si="10"/>
        <v>0</v>
      </c>
      <c r="BU28" s="136">
        <f t="shared" ca="1" si="11"/>
        <v>0</v>
      </c>
      <c r="BV28" s="137">
        <f t="shared" ca="1" si="12"/>
        <v>0</v>
      </c>
      <c r="BW28" s="136">
        <f t="shared" ca="1" si="13"/>
        <v>0</v>
      </c>
      <c r="BX28" s="137">
        <f t="shared" ca="1" si="14"/>
        <v>0</v>
      </c>
      <c r="BY28" s="136">
        <f t="shared" ca="1" si="15"/>
        <v>0</v>
      </c>
      <c r="BZ28" s="137">
        <f t="shared" ca="1" si="16"/>
        <v>0</v>
      </c>
      <c r="CA28" s="136">
        <f t="shared" ca="1" si="17"/>
        <v>0</v>
      </c>
      <c r="CB28" s="137">
        <f t="shared" ca="1" si="18"/>
        <v>0</v>
      </c>
      <c r="CC28" s="136">
        <f t="shared" ca="1" si="19"/>
        <v>0</v>
      </c>
      <c r="CD28" s="137">
        <f t="shared" ca="1" si="20"/>
        <v>64</v>
      </c>
      <c r="CE28" s="136">
        <f t="shared" ca="1" si="21"/>
        <v>0</v>
      </c>
      <c r="CF28" s="137">
        <f t="shared" ca="1" si="22"/>
        <v>0</v>
      </c>
      <c r="CG28" s="136">
        <f t="shared" ca="1" si="23"/>
        <v>26</v>
      </c>
      <c r="CH28" s="137">
        <f t="shared" ca="1" si="24"/>
        <v>0</v>
      </c>
      <c r="CI28" s="136">
        <f t="shared" ca="1" si="25"/>
        <v>0</v>
      </c>
      <c r="CJ28" s="137">
        <f t="shared" ca="1" si="26"/>
        <v>0</v>
      </c>
      <c r="CK28" s="136">
        <f t="shared" ca="1" si="27"/>
        <v>0</v>
      </c>
      <c r="CL28" s="137">
        <f t="shared" ca="1" si="28"/>
        <v>0</v>
      </c>
      <c r="CM28" s="136">
        <f t="shared" ca="1" si="29"/>
        <v>0</v>
      </c>
      <c r="CN28" s="110">
        <f t="shared" ca="1" si="41"/>
        <v>20</v>
      </c>
      <c r="CO28" s="110">
        <f t="shared" ca="1" si="30"/>
        <v>1031.72</v>
      </c>
      <c r="CP28" s="110">
        <f t="shared" ca="1" si="31"/>
        <v>200</v>
      </c>
      <c r="CQ28" s="198">
        <f t="shared" ca="1" si="32"/>
        <v>254</v>
      </c>
      <c r="CR28" s="199">
        <f t="shared" ca="1" si="33"/>
        <v>1285.72</v>
      </c>
      <c r="CS28" s="215">
        <f t="shared" si="47"/>
        <v>31</v>
      </c>
      <c r="CT28" s="216">
        <f t="shared" si="42"/>
        <v>0</v>
      </c>
      <c r="CU28" s="217">
        <f ca="1">INDEX(INDIRECT(CU$1),MATCH($E28,INDIRECT($BQ$2))) + (CS28*30)/[1]PATRÓN!$N$4 - CT28</f>
        <v>19.972602739726025</v>
      </c>
      <c r="CV28" s="217">
        <f>(CS28*6)/PATRÓN!$N$4</f>
        <v>0.50958904109589043</v>
      </c>
      <c r="CW28" s="216">
        <f t="shared" ca="1" si="43"/>
        <v>0</v>
      </c>
      <c r="CX28" s="219">
        <f t="shared" si="44"/>
        <v>0</v>
      </c>
      <c r="CY28" s="230">
        <f t="shared" ca="1" si="45"/>
        <v>0</v>
      </c>
      <c r="CZ28" s="227">
        <f>(PATRÓN!$A$5*(CS28-CT28))/(PATRÓN!$N$4-30)*AM28</f>
        <v>151.99253731343285</v>
      </c>
      <c r="DA28" s="211">
        <f t="shared" ca="1" si="34"/>
        <v>3.8074626865671632</v>
      </c>
      <c r="DB28" s="211">
        <f t="shared" ca="1" si="46"/>
        <v>1191.4253731343283</v>
      </c>
      <c r="DC28" s="212">
        <f t="shared" ca="1" si="35"/>
        <v>94.294626865671717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31</v>
      </c>
      <c r="H29" s="148" t="s">
        <v>4</v>
      </c>
      <c r="I29" s="148" t="s">
        <v>4</v>
      </c>
      <c r="J29" s="148" t="s">
        <v>31</v>
      </c>
      <c r="K29" s="148" t="s">
        <v>31</v>
      </c>
      <c r="L29" s="148" t="s">
        <v>31</v>
      </c>
      <c r="M29" s="148" t="s">
        <v>31</v>
      </c>
      <c r="N29" s="148" t="s">
        <v>4</v>
      </c>
      <c r="O29" s="148" t="s">
        <v>32</v>
      </c>
      <c r="P29" s="148" t="s">
        <v>32</v>
      </c>
      <c r="Q29" s="148" t="s">
        <v>140</v>
      </c>
      <c r="R29" s="148" t="s">
        <v>140</v>
      </c>
      <c r="S29" s="148" t="s">
        <v>4</v>
      </c>
      <c r="T29" s="148" t="s">
        <v>31</v>
      </c>
      <c r="U29" s="148" t="s">
        <v>31</v>
      </c>
      <c r="V29" s="148" t="s">
        <v>4</v>
      </c>
      <c r="W29" s="148" t="s">
        <v>4</v>
      </c>
      <c r="X29" s="148" t="s">
        <v>31</v>
      </c>
      <c r="Y29" s="148" t="s">
        <v>32</v>
      </c>
      <c r="Z29" s="148" t="s">
        <v>140</v>
      </c>
      <c r="AA29" s="148" t="s">
        <v>4</v>
      </c>
      <c r="AB29" s="148" t="s">
        <v>31</v>
      </c>
      <c r="AC29" s="148" t="s">
        <v>31</v>
      </c>
      <c r="AD29" s="148" t="s">
        <v>31</v>
      </c>
      <c r="AE29" s="148" t="s">
        <v>4</v>
      </c>
      <c r="AF29" s="148" t="s">
        <v>31</v>
      </c>
      <c r="AG29" s="148" t="s">
        <v>31</v>
      </c>
      <c r="AH29" s="148" t="s">
        <v>31</v>
      </c>
      <c r="AI29" s="148" t="s">
        <v>32</v>
      </c>
      <c r="AJ29" s="148" t="s">
        <v>140</v>
      </c>
      <c r="AK29" s="148" t="s">
        <v>4</v>
      </c>
      <c r="AL29" s="130"/>
      <c r="AM29" s="111">
        <f>VLOOKUP($E29,Plantilla!D:F,3,FALSE)</f>
        <v>1</v>
      </c>
      <c r="AN29" s="140">
        <f t="shared" ca="1" si="48"/>
        <v>0</v>
      </c>
      <c r="AO29" s="133">
        <f t="shared" ca="1" si="48"/>
        <v>14</v>
      </c>
      <c r="AP29" s="132">
        <f t="shared" ca="1" si="48"/>
        <v>4</v>
      </c>
      <c r="AQ29" s="133">
        <f t="shared" ca="1" si="48"/>
        <v>0</v>
      </c>
      <c r="AR29" s="132">
        <f t="shared" ca="1" si="48"/>
        <v>0</v>
      </c>
      <c r="AS29" s="133">
        <f t="shared" ca="1" si="48"/>
        <v>0</v>
      </c>
      <c r="AT29" s="132">
        <f t="shared" ca="1" si="48"/>
        <v>0</v>
      </c>
      <c r="AU29" s="133">
        <f t="shared" ca="1" si="48"/>
        <v>0</v>
      </c>
      <c r="AV29" s="132">
        <f t="shared" ca="1" si="48"/>
        <v>0</v>
      </c>
      <c r="AW29" s="133">
        <f t="shared" ca="1" si="48"/>
        <v>0</v>
      </c>
      <c r="AX29" s="132">
        <f t="shared" ca="1" si="48"/>
        <v>0</v>
      </c>
      <c r="AY29" s="133">
        <f t="shared" ca="1" si="48"/>
        <v>0</v>
      </c>
      <c r="AZ29" s="132">
        <f t="shared" ca="1" si="48"/>
        <v>0</v>
      </c>
      <c r="BA29" s="133">
        <f t="shared" ca="1" si="48"/>
        <v>0</v>
      </c>
      <c r="BB29" s="132">
        <f t="shared" ca="1" si="48"/>
        <v>0</v>
      </c>
      <c r="BC29" s="133">
        <f t="shared" ca="1" si="48"/>
        <v>0</v>
      </c>
      <c r="BD29" s="132">
        <f t="shared" ca="1" si="49"/>
        <v>0</v>
      </c>
      <c r="BE29" s="133">
        <f t="shared" ca="1" si="49"/>
        <v>0</v>
      </c>
      <c r="BF29" s="132">
        <f t="shared" ca="1" si="49"/>
        <v>0</v>
      </c>
      <c r="BG29" s="133">
        <f t="shared" ca="1" si="49"/>
        <v>0</v>
      </c>
      <c r="BH29" s="132">
        <f t="shared" ca="1" si="49"/>
        <v>0</v>
      </c>
      <c r="BI29" s="133">
        <f t="shared" ca="1" si="49"/>
        <v>0</v>
      </c>
      <c r="BJ29" s="132">
        <f t="shared" ca="1" si="49"/>
        <v>0</v>
      </c>
      <c r="BK29" s="110">
        <f t="shared" ca="1" si="37"/>
        <v>4</v>
      </c>
      <c r="BL29" s="110">
        <f t="shared" ca="1" si="3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98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39"/>
        <v>50.8</v>
      </c>
      <c r="BP29" s="195">
        <f t="shared" ca="1" si="40"/>
        <v>148.80000000000001</v>
      </c>
      <c r="BQ29" s="149">
        <f t="shared" ca="1" si="7"/>
        <v>0</v>
      </c>
      <c r="BR29" s="137">
        <f t="shared" ca="1" si="8"/>
        <v>37</v>
      </c>
      <c r="BS29" s="136">
        <f t="shared" ca="1" si="9"/>
        <v>9</v>
      </c>
      <c r="BT29" s="137">
        <f t="shared" ca="1" si="10"/>
        <v>0</v>
      </c>
      <c r="BU29" s="136">
        <f t="shared" ca="1" si="11"/>
        <v>0</v>
      </c>
      <c r="BV29" s="137">
        <f t="shared" ca="1" si="12"/>
        <v>0</v>
      </c>
      <c r="BW29" s="136">
        <f t="shared" ca="1" si="13"/>
        <v>0</v>
      </c>
      <c r="BX29" s="137">
        <f t="shared" ca="1" si="14"/>
        <v>0</v>
      </c>
      <c r="BY29" s="136">
        <f t="shared" ca="1" si="15"/>
        <v>0</v>
      </c>
      <c r="BZ29" s="137">
        <f t="shared" ca="1" si="16"/>
        <v>0</v>
      </c>
      <c r="CA29" s="136">
        <f t="shared" ca="1" si="17"/>
        <v>0</v>
      </c>
      <c r="CB29" s="137">
        <f t="shared" ca="1" si="18"/>
        <v>0</v>
      </c>
      <c r="CC29" s="136">
        <f t="shared" ca="1" si="19"/>
        <v>0</v>
      </c>
      <c r="CD29" s="137">
        <f t="shared" ca="1" si="20"/>
        <v>126</v>
      </c>
      <c r="CE29" s="136">
        <f t="shared" ca="1" si="21"/>
        <v>0</v>
      </c>
      <c r="CF29" s="137">
        <f t="shared" ca="1" si="22"/>
        <v>30</v>
      </c>
      <c r="CG29" s="136">
        <f t="shared" ca="1" si="23"/>
        <v>10</v>
      </c>
      <c r="CH29" s="137">
        <f t="shared" ca="1" si="24"/>
        <v>0</v>
      </c>
      <c r="CI29" s="136">
        <f t="shared" ca="1" si="25"/>
        <v>0</v>
      </c>
      <c r="CJ29" s="137">
        <f t="shared" ca="1" si="26"/>
        <v>10</v>
      </c>
      <c r="CK29" s="136">
        <f t="shared" ca="1" si="27"/>
        <v>0</v>
      </c>
      <c r="CL29" s="137">
        <f t="shared" ca="1" si="28"/>
        <v>0</v>
      </c>
      <c r="CM29" s="136">
        <f t="shared" ca="1" si="29"/>
        <v>0</v>
      </c>
      <c r="CN29" s="110">
        <f t="shared" ca="1" si="41"/>
        <v>9</v>
      </c>
      <c r="CO29" s="110">
        <f t="shared" ca="1" si="30"/>
        <v>1085.68</v>
      </c>
      <c r="CP29" s="110">
        <f t="shared" ca="1" si="31"/>
        <v>90</v>
      </c>
      <c r="CQ29" s="198">
        <f t="shared" ca="1" si="32"/>
        <v>114.3</v>
      </c>
      <c r="CR29" s="199">
        <f t="shared" ca="1" si="33"/>
        <v>1199.98</v>
      </c>
      <c r="CS29" s="215">
        <f t="shared" si="47"/>
        <v>31</v>
      </c>
      <c r="CT29" s="216">
        <f t="shared" si="42"/>
        <v>0</v>
      </c>
      <c r="CU29" s="217">
        <f ca="1">INDEX(INDIRECT(CU$1),MATCH($E29,INDIRECT($BQ$2))) + (CS29*30)/[1]PATRÓN!$N$4 - CT29</f>
        <v>19.972602739726025</v>
      </c>
      <c r="CV29" s="217">
        <f>(CS29*6)/PATRÓN!$N$4</f>
        <v>0.50958904109589043</v>
      </c>
      <c r="CW29" s="216">
        <f t="shared" ca="1" si="43"/>
        <v>0</v>
      </c>
      <c r="CX29" s="219">
        <f t="shared" si="44"/>
        <v>0</v>
      </c>
      <c r="CY29" s="230">
        <f t="shared" ca="1" si="45"/>
        <v>0</v>
      </c>
      <c r="CZ29" s="227">
        <f>(PATRÓN!$A$5*(CS29-CT29))/(PATRÓN!$N$4-30)*AM29</f>
        <v>151.99253731343285</v>
      </c>
      <c r="DA29" s="211">
        <f t="shared" ca="1" si="34"/>
        <v>-3.1925373134328368</v>
      </c>
      <c r="DB29" s="211">
        <f t="shared" ca="1" si="46"/>
        <v>1191.4253731343283</v>
      </c>
      <c r="DC29" s="212">
        <f t="shared" ca="1" si="35"/>
        <v>8.5546268656717075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">
        <v>4</v>
      </c>
      <c r="H30" s="148" t="s">
        <v>32</v>
      </c>
      <c r="I30" s="148" t="s">
        <v>32</v>
      </c>
      <c r="J30" s="148" t="s">
        <v>140</v>
      </c>
      <c r="K30" s="148" t="s">
        <v>140</v>
      </c>
      <c r="L30" s="148" t="s">
        <v>4</v>
      </c>
      <c r="M30" s="148" t="s">
        <v>31</v>
      </c>
      <c r="N30" s="148" t="s">
        <v>31</v>
      </c>
      <c r="O30" s="148" t="s">
        <v>4</v>
      </c>
      <c r="P30" s="148" t="s">
        <v>4</v>
      </c>
      <c r="Q30" s="148" t="s">
        <v>31</v>
      </c>
      <c r="R30" s="148" t="s">
        <v>32</v>
      </c>
      <c r="S30" s="148" t="s">
        <v>140</v>
      </c>
      <c r="T30" s="148" t="s">
        <v>4</v>
      </c>
      <c r="U30" s="148" t="s">
        <v>31</v>
      </c>
      <c r="V30" s="148" t="s">
        <v>31</v>
      </c>
      <c r="W30" s="148" t="s">
        <v>31</v>
      </c>
      <c r="X30" s="148" t="s">
        <v>4</v>
      </c>
      <c r="Y30" s="148" t="s">
        <v>31</v>
      </c>
      <c r="Z30" s="148" t="s">
        <v>31</v>
      </c>
      <c r="AA30" s="148" t="s">
        <v>31</v>
      </c>
      <c r="AB30" s="148" t="s">
        <v>32</v>
      </c>
      <c r="AC30" s="148" t="s">
        <v>140</v>
      </c>
      <c r="AD30" s="148" t="s">
        <v>4</v>
      </c>
      <c r="AE30" s="148" t="s">
        <v>31</v>
      </c>
      <c r="AF30" s="148" t="s">
        <v>31</v>
      </c>
      <c r="AG30" s="148" t="s">
        <v>31</v>
      </c>
      <c r="AH30" s="148" t="s">
        <v>31</v>
      </c>
      <c r="AI30" s="148" t="s">
        <v>4</v>
      </c>
      <c r="AJ30" s="148" t="s">
        <v>31</v>
      </c>
      <c r="AK30" s="148" t="s">
        <v>31</v>
      </c>
      <c r="AL30" s="130"/>
      <c r="AM30" s="111">
        <f>VLOOKUP($E30,Plantilla!D:F,3,FALSE)</f>
        <v>1</v>
      </c>
      <c r="AN30" s="140">
        <f t="shared" ca="1" si="48"/>
        <v>0</v>
      </c>
      <c r="AO30" s="133">
        <f t="shared" ca="1" si="48"/>
        <v>15</v>
      </c>
      <c r="AP30" s="132">
        <f t="shared" ca="1" si="48"/>
        <v>4</v>
      </c>
      <c r="AQ30" s="133">
        <f t="shared" ca="1" si="48"/>
        <v>0</v>
      </c>
      <c r="AR30" s="132">
        <f t="shared" ca="1" si="48"/>
        <v>0</v>
      </c>
      <c r="AS30" s="133">
        <f t="shared" ca="1" si="48"/>
        <v>0</v>
      </c>
      <c r="AT30" s="132">
        <f t="shared" ca="1" si="48"/>
        <v>0</v>
      </c>
      <c r="AU30" s="133">
        <f t="shared" ca="1" si="48"/>
        <v>0</v>
      </c>
      <c r="AV30" s="132">
        <f t="shared" ca="1" si="48"/>
        <v>0</v>
      </c>
      <c r="AW30" s="133">
        <f t="shared" ca="1" si="48"/>
        <v>0</v>
      </c>
      <c r="AX30" s="132">
        <f t="shared" ca="1" si="48"/>
        <v>0</v>
      </c>
      <c r="AY30" s="133">
        <f t="shared" ca="1" si="48"/>
        <v>0</v>
      </c>
      <c r="AZ30" s="132">
        <f t="shared" ca="1" si="48"/>
        <v>0</v>
      </c>
      <c r="BA30" s="133">
        <f t="shared" ca="1" si="48"/>
        <v>0</v>
      </c>
      <c r="BB30" s="132">
        <f t="shared" ca="1" si="48"/>
        <v>0</v>
      </c>
      <c r="BC30" s="133">
        <f t="shared" ca="1" si="48"/>
        <v>0</v>
      </c>
      <c r="BD30" s="132">
        <f t="shared" ca="1" si="49"/>
        <v>0</v>
      </c>
      <c r="BE30" s="133">
        <f t="shared" ca="1" si="49"/>
        <v>0</v>
      </c>
      <c r="BF30" s="132">
        <f t="shared" ca="1" si="49"/>
        <v>0</v>
      </c>
      <c r="BG30" s="133">
        <f t="shared" ca="1" si="49"/>
        <v>0</v>
      </c>
      <c r="BH30" s="132">
        <f t="shared" ca="1" si="49"/>
        <v>0</v>
      </c>
      <c r="BI30" s="133">
        <f t="shared" ca="1" si="49"/>
        <v>0</v>
      </c>
      <c r="BJ30" s="132">
        <f t="shared" ca="1" si="49"/>
        <v>0</v>
      </c>
      <c r="BK30" s="110">
        <f t="shared" ca="1" si="37"/>
        <v>4</v>
      </c>
      <c r="BL30" s="110">
        <f t="shared" ca="1" si="3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105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39"/>
        <v>50.8</v>
      </c>
      <c r="BP30" s="195">
        <f t="shared" ca="1" si="40"/>
        <v>155.80000000000001</v>
      </c>
      <c r="BQ30" s="149">
        <f t="shared" ca="1" si="7"/>
        <v>0</v>
      </c>
      <c r="BR30" s="137">
        <f t="shared" ca="1" si="8"/>
        <v>158</v>
      </c>
      <c r="BS30" s="136">
        <f t="shared" ca="1" si="9"/>
        <v>7</v>
      </c>
      <c r="BT30" s="137">
        <f t="shared" ca="1" si="10"/>
        <v>0</v>
      </c>
      <c r="BU30" s="136">
        <f t="shared" ca="1" si="11"/>
        <v>0</v>
      </c>
      <c r="BV30" s="137">
        <f t="shared" ca="1" si="12"/>
        <v>0</v>
      </c>
      <c r="BW30" s="136">
        <f t="shared" ca="1" si="13"/>
        <v>0</v>
      </c>
      <c r="BX30" s="137">
        <f t="shared" ca="1" si="14"/>
        <v>0</v>
      </c>
      <c r="BY30" s="136">
        <f t="shared" ca="1" si="15"/>
        <v>0</v>
      </c>
      <c r="BZ30" s="137">
        <f t="shared" ca="1" si="16"/>
        <v>0</v>
      </c>
      <c r="CA30" s="136">
        <f t="shared" ca="1" si="17"/>
        <v>0</v>
      </c>
      <c r="CB30" s="137">
        <f t="shared" ca="1" si="18"/>
        <v>0</v>
      </c>
      <c r="CC30" s="136">
        <f t="shared" ca="1" si="19"/>
        <v>0</v>
      </c>
      <c r="CD30" s="137">
        <f t="shared" ca="1" si="20"/>
        <v>3</v>
      </c>
      <c r="CE30" s="136">
        <f t="shared" ca="1" si="21"/>
        <v>0</v>
      </c>
      <c r="CF30" s="137">
        <f t="shared" ca="1" si="22"/>
        <v>0</v>
      </c>
      <c r="CG30" s="136">
        <f t="shared" ca="1" si="23"/>
        <v>0</v>
      </c>
      <c r="CH30" s="137">
        <f t="shared" ca="1" si="24"/>
        <v>0</v>
      </c>
      <c r="CI30" s="136">
        <f t="shared" ca="1" si="25"/>
        <v>0</v>
      </c>
      <c r="CJ30" s="137">
        <f t="shared" ca="1" si="26"/>
        <v>0</v>
      </c>
      <c r="CK30" s="136">
        <f t="shared" ca="1" si="27"/>
        <v>0</v>
      </c>
      <c r="CL30" s="137">
        <f t="shared" ca="1" si="28"/>
        <v>0</v>
      </c>
      <c r="CM30" s="136">
        <f t="shared" ca="1" si="29"/>
        <v>1</v>
      </c>
      <c r="CN30" s="110">
        <f t="shared" ca="1" si="41"/>
        <v>7</v>
      </c>
      <c r="CO30" s="110">
        <f t="shared" ca="1" si="30"/>
        <v>1128.44</v>
      </c>
      <c r="CP30" s="110">
        <f t="shared" ca="1" si="31"/>
        <v>70</v>
      </c>
      <c r="CQ30" s="198">
        <f t="shared" ca="1" si="32"/>
        <v>88.9</v>
      </c>
      <c r="CR30" s="199">
        <f t="shared" ca="1" si="33"/>
        <v>1217.3399999999999</v>
      </c>
      <c r="CS30" s="215">
        <f t="shared" si="47"/>
        <v>31</v>
      </c>
      <c r="CT30" s="216">
        <f t="shared" si="42"/>
        <v>0</v>
      </c>
      <c r="CU30" s="217">
        <f ca="1">INDEX(INDIRECT(CU$1),MATCH($E30,INDIRECT($BQ$2))) + (CS30*30)/[1]PATRÓN!$N$4 - CT30</f>
        <v>19.972602739726025</v>
      </c>
      <c r="CV30" s="217">
        <f>(CS30*6)/PATRÓN!$N$4</f>
        <v>0.50958904109589043</v>
      </c>
      <c r="CW30" s="216">
        <f t="shared" ca="1" si="43"/>
        <v>0</v>
      </c>
      <c r="CX30" s="219">
        <f t="shared" si="44"/>
        <v>0</v>
      </c>
      <c r="CY30" s="230">
        <f t="shared" ca="1" si="45"/>
        <v>0</v>
      </c>
      <c r="CZ30" s="227">
        <f>(PATRÓN!$A$5*(CS30-CT30))/(PATRÓN!$N$4-30)*AM30</f>
        <v>151.99253731343285</v>
      </c>
      <c r="DA30" s="211">
        <f t="shared" ca="1" si="34"/>
        <v>3.8074626865671632</v>
      </c>
      <c r="DB30" s="211">
        <f t="shared" ca="1" si="46"/>
        <v>1191.4253731343283</v>
      </c>
      <c r="DC30" s="212">
        <f t="shared" ca="1" si="35"/>
        <v>25.914626865671607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">
        <v>31</v>
      </c>
      <c r="H31" s="148" t="s">
        <v>4</v>
      </c>
      <c r="I31" s="148" t="s">
        <v>4</v>
      </c>
      <c r="J31" s="148" t="s">
        <v>31</v>
      </c>
      <c r="K31" s="148" t="s">
        <v>32</v>
      </c>
      <c r="L31" s="148" t="s">
        <v>140</v>
      </c>
      <c r="M31" s="148" t="s">
        <v>4</v>
      </c>
      <c r="N31" s="148" t="s">
        <v>31</v>
      </c>
      <c r="O31" s="148" t="s">
        <v>31</v>
      </c>
      <c r="P31" s="148" t="s">
        <v>31</v>
      </c>
      <c r="Q31" s="148" t="s">
        <v>4</v>
      </c>
      <c r="R31" s="148" t="s">
        <v>31</v>
      </c>
      <c r="S31" s="148" t="s">
        <v>31</v>
      </c>
      <c r="T31" s="148" t="s">
        <v>31</v>
      </c>
      <c r="U31" s="148" t="s">
        <v>32</v>
      </c>
      <c r="V31" s="148" t="s">
        <v>140</v>
      </c>
      <c r="W31" s="148" t="s">
        <v>4</v>
      </c>
      <c r="X31" s="148" t="s">
        <v>31</v>
      </c>
      <c r="Y31" s="148" t="s">
        <v>31</v>
      </c>
      <c r="Z31" s="148" t="s">
        <v>31</v>
      </c>
      <c r="AA31" s="148" t="s">
        <v>31</v>
      </c>
      <c r="AB31" s="148" t="s">
        <v>4</v>
      </c>
      <c r="AC31" s="148" t="s">
        <v>31</v>
      </c>
      <c r="AD31" s="148" t="s">
        <v>31</v>
      </c>
      <c r="AE31" s="148" t="s">
        <v>31</v>
      </c>
      <c r="AF31" s="148" t="s">
        <v>31</v>
      </c>
      <c r="AG31" s="148" t="s">
        <v>32</v>
      </c>
      <c r="AH31" s="148" t="s">
        <v>32</v>
      </c>
      <c r="AI31" s="148" t="s">
        <v>140</v>
      </c>
      <c r="AJ31" s="148" t="s">
        <v>140</v>
      </c>
      <c r="AK31" s="148" t="s">
        <v>4</v>
      </c>
      <c r="AL31" s="130"/>
      <c r="AM31" s="111">
        <f>VLOOKUP($E31,Plantilla!D:F,3,FALSE)</f>
        <v>1</v>
      </c>
      <c r="AN31" s="140">
        <f t="shared" ca="1" si="48"/>
        <v>0</v>
      </c>
      <c r="AO31" s="133">
        <f t="shared" ca="1" si="48"/>
        <v>16</v>
      </c>
      <c r="AP31" s="132">
        <f t="shared" ca="1" si="48"/>
        <v>4</v>
      </c>
      <c r="AQ31" s="133">
        <f t="shared" ca="1" si="48"/>
        <v>0</v>
      </c>
      <c r="AR31" s="132">
        <f t="shared" ca="1" si="48"/>
        <v>0</v>
      </c>
      <c r="AS31" s="133">
        <f t="shared" ca="1" si="48"/>
        <v>0</v>
      </c>
      <c r="AT31" s="132">
        <f t="shared" ca="1" si="48"/>
        <v>0</v>
      </c>
      <c r="AU31" s="133">
        <f t="shared" ca="1" si="48"/>
        <v>0</v>
      </c>
      <c r="AV31" s="132">
        <f t="shared" ca="1" si="48"/>
        <v>0</v>
      </c>
      <c r="AW31" s="133">
        <f t="shared" ca="1" si="48"/>
        <v>0</v>
      </c>
      <c r="AX31" s="132">
        <f t="shared" ca="1" si="48"/>
        <v>0</v>
      </c>
      <c r="AY31" s="133">
        <f t="shared" ca="1" si="48"/>
        <v>0</v>
      </c>
      <c r="AZ31" s="132">
        <f t="shared" ca="1" si="48"/>
        <v>0</v>
      </c>
      <c r="BA31" s="133">
        <f t="shared" ca="1" si="48"/>
        <v>0</v>
      </c>
      <c r="BB31" s="132">
        <f t="shared" ca="1" si="48"/>
        <v>0</v>
      </c>
      <c r="BC31" s="133">
        <f t="shared" ca="1" si="48"/>
        <v>0</v>
      </c>
      <c r="BD31" s="132">
        <f t="shared" ca="1" si="49"/>
        <v>0</v>
      </c>
      <c r="BE31" s="133">
        <f t="shared" ca="1" si="49"/>
        <v>0</v>
      </c>
      <c r="BF31" s="132">
        <f t="shared" ca="1" si="49"/>
        <v>0</v>
      </c>
      <c r="BG31" s="133">
        <f t="shared" ca="1" si="49"/>
        <v>0</v>
      </c>
      <c r="BH31" s="132">
        <f t="shared" ca="1" si="49"/>
        <v>0</v>
      </c>
      <c r="BI31" s="133">
        <f t="shared" ca="1" si="49"/>
        <v>0</v>
      </c>
      <c r="BJ31" s="132">
        <f t="shared" ca="1" si="49"/>
        <v>0</v>
      </c>
      <c r="BK31" s="110">
        <f t="shared" ca="1" si="37"/>
        <v>4</v>
      </c>
      <c r="BL31" s="110">
        <f t="shared" ca="1" si="3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39"/>
        <v>50.8</v>
      </c>
      <c r="BP31" s="195">
        <f t="shared" ca="1" si="40"/>
        <v>162.80000000000001</v>
      </c>
      <c r="BQ31" s="149">
        <f t="shared" ca="1" si="7"/>
        <v>0</v>
      </c>
      <c r="BR31" s="137">
        <f t="shared" ca="1" si="8"/>
        <v>106</v>
      </c>
      <c r="BS31" s="136">
        <f t="shared" ca="1" si="9"/>
        <v>37</v>
      </c>
      <c r="BT31" s="137">
        <f t="shared" ca="1" si="10"/>
        <v>0</v>
      </c>
      <c r="BU31" s="136">
        <f t="shared" ca="1" si="11"/>
        <v>0</v>
      </c>
      <c r="BV31" s="137">
        <f t="shared" ca="1" si="12"/>
        <v>0</v>
      </c>
      <c r="BW31" s="136">
        <f t="shared" ca="1" si="13"/>
        <v>0</v>
      </c>
      <c r="BX31" s="137">
        <f t="shared" ca="1" si="14"/>
        <v>0</v>
      </c>
      <c r="BY31" s="136">
        <f t="shared" ca="1" si="15"/>
        <v>0</v>
      </c>
      <c r="BZ31" s="137">
        <f t="shared" ca="1" si="16"/>
        <v>0</v>
      </c>
      <c r="CA31" s="136">
        <f t="shared" ca="1" si="17"/>
        <v>0</v>
      </c>
      <c r="CB31" s="137">
        <f t="shared" ca="1" si="18"/>
        <v>0</v>
      </c>
      <c r="CC31" s="136">
        <f t="shared" ca="1" si="19"/>
        <v>0</v>
      </c>
      <c r="CD31" s="137">
        <f t="shared" ca="1" si="20"/>
        <v>1</v>
      </c>
      <c r="CE31" s="136">
        <f t="shared" ca="1" si="21"/>
        <v>0</v>
      </c>
      <c r="CF31" s="137">
        <f t="shared" ca="1" si="22"/>
        <v>0</v>
      </c>
      <c r="CG31" s="136">
        <f t="shared" ca="1" si="23"/>
        <v>0</v>
      </c>
      <c r="CH31" s="137">
        <f t="shared" ca="1" si="24"/>
        <v>0</v>
      </c>
      <c r="CI31" s="136">
        <f t="shared" ca="1" si="25"/>
        <v>0</v>
      </c>
      <c r="CJ31" s="137">
        <f t="shared" ca="1" si="26"/>
        <v>0</v>
      </c>
      <c r="CK31" s="136">
        <f t="shared" ca="1" si="27"/>
        <v>0</v>
      </c>
      <c r="CL31" s="137">
        <f t="shared" ca="1" si="28"/>
        <v>0</v>
      </c>
      <c r="CM31" s="136">
        <f t="shared" ca="1" si="29"/>
        <v>0</v>
      </c>
      <c r="CN31" s="110">
        <f t="shared" ca="1" si="41"/>
        <v>37</v>
      </c>
      <c r="CO31" s="110">
        <f t="shared" ca="1" si="30"/>
        <v>746.98</v>
      </c>
      <c r="CP31" s="110">
        <f t="shared" ca="1" si="31"/>
        <v>370</v>
      </c>
      <c r="CQ31" s="198">
        <f t="shared" ca="1" si="32"/>
        <v>469.9</v>
      </c>
      <c r="CR31" s="199">
        <f t="shared" ca="1" si="33"/>
        <v>1216.8800000000001</v>
      </c>
      <c r="CS31" s="215">
        <f t="shared" si="47"/>
        <v>31</v>
      </c>
      <c r="CT31" s="216">
        <f t="shared" si="42"/>
        <v>0</v>
      </c>
      <c r="CU31" s="217">
        <f ca="1">INDEX(INDIRECT(CU$1),MATCH($E31,INDIRECT($BQ$2))) + (CS31*30)/[1]PATRÓN!$N$4 - CT31</f>
        <v>19.972602739726025</v>
      </c>
      <c r="CV31" s="217">
        <f>(CS31*6)/PATRÓN!$N$4</f>
        <v>0.50958904109589043</v>
      </c>
      <c r="CW31" s="216">
        <f t="shared" ca="1" si="43"/>
        <v>0</v>
      </c>
      <c r="CX31" s="219">
        <f t="shared" si="44"/>
        <v>0</v>
      </c>
      <c r="CY31" s="230">
        <f t="shared" ca="1" si="45"/>
        <v>0</v>
      </c>
      <c r="CZ31" s="227">
        <f>(PATRÓN!$A$5*(CS31-CT31))/(PATRÓN!$N$4-30)*AM31</f>
        <v>151.99253731343285</v>
      </c>
      <c r="DA31" s="211">
        <f t="shared" ca="1" si="34"/>
        <v>10.807462686567163</v>
      </c>
      <c r="DB31" s="211">
        <f t="shared" ca="1" si="46"/>
        <v>1191.4253731343283</v>
      </c>
      <c r="DC31" s="212">
        <f t="shared" ca="1" si="35"/>
        <v>25.454626865671798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">
        <v>31</v>
      </c>
      <c r="H32" s="148" t="s">
        <v>31</v>
      </c>
      <c r="I32" s="148" t="s">
        <v>31</v>
      </c>
      <c r="J32" s="148" t="s">
        <v>4</v>
      </c>
      <c r="K32" s="148" t="s">
        <v>31</v>
      </c>
      <c r="L32" s="148" t="s">
        <v>31</v>
      </c>
      <c r="M32" s="148" t="s">
        <v>31</v>
      </c>
      <c r="N32" s="148" t="s">
        <v>32</v>
      </c>
      <c r="O32" s="148" t="s">
        <v>140</v>
      </c>
      <c r="P32" s="148" t="s">
        <v>4</v>
      </c>
      <c r="Q32" s="148" t="s">
        <v>31</v>
      </c>
      <c r="R32" s="148" t="s">
        <v>31</v>
      </c>
      <c r="S32" s="148" t="s">
        <v>31</v>
      </c>
      <c r="T32" s="148" t="s">
        <v>31</v>
      </c>
      <c r="U32" s="148" t="s">
        <v>4</v>
      </c>
      <c r="V32" s="148" t="s">
        <v>31</v>
      </c>
      <c r="W32" s="148" t="s">
        <v>31</v>
      </c>
      <c r="X32" s="148" t="s">
        <v>31</v>
      </c>
      <c r="Y32" s="148" t="s">
        <v>31</v>
      </c>
      <c r="Z32" s="148" t="s">
        <v>32</v>
      </c>
      <c r="AA32" s="148" t="s">
        <v>32</v>
      </c>
      <c r="AB32" s="148" t="s">
        <v>140</v>
      </c>
      <c r="AC32" s="148" t="s">
        <v>140</v>
      </c>
      <c r="AD32" s="148" t="s">
        <v>4</v>
      </c>
      <c r="AE32" s="148" t="s">
        <v>4</v>
      </c>
      <c r="AF32" s="148" t="s">
        <v>31</v>
      </c>
      <c r="AG32" s="148" t="s">
        <v>31</v>
      </c>
      <c r="AH32" s="148" t="s">
        <v>4</v>
      </c>
      <c r="AI32" s="148" t="s">
        <v>31</v>
      </c>
      <c r="AJ32" s="148" t="s">
        <v>31</v>
      </c>
      <c r="AK32" s="148" t="s">
        <v>31</v>
      </c>
      <c r="AL32" s="130"/>
      <c r="AM32" s="111">
        <f>VLOOKUP($E32,Plantilla!D:F,3,FALSE)</f>
        <v>1</v>
      </c>
      <c r="AN32" s="140">
        <f t="shared" ca="1" si="48"/>
        <v>0</v>
      </c>
      <c r="AO32" s="133">
        <f t="shared" ca="1" si="48"/>
        <v>19</v>
      </c>
      <c r="AP32" s="132">
        <f t="shared" ca="1" si="48"/>
        <v>3</v>
      </c>
      <c r="AQ32" s="133">
        <f t="shared" ca="1" si="48"/>
        <v>0</v>
      </c>
      <c r="AR32" s="132">
        <f t="shared" ca="1" si="48"/>
        <v>0</v>
      </c>
      <c r="AS32" s="133">
        <f t="shared" ca="1" si="48"/>
        <v>0</v>
      </c>
      <c r="AT32" s="132">
        <f t="shared" ca="1" si="48"/>
        <v>0</v>
      </c>
      <c r="AU32" s="133">
        <f t="shared" ca="1" si="48"/>
        <v>0</v>
      </c>
      <c r="AV32" s="132">
        <f t="shared" ca="1" si="48"/>
        <v>0</v>
      </c>
      <c r="AW32" s="133">
        <f t="shared" ca="1" si="48"/>
        <v>0</v>
      </c>
      <c r="AX32" s="132">
        <f t="shared" ca="1" si="48"/>
        <v>0</v>
      </c>
      <c r="AY32" s="133">
        <f t="shared" ca="1" si="48"/>
        <v>0</v>
      </c>
      <c r="AZ32" s="132">
        <f t="shared" ca="1" si="48"/>
        <v>0</v>
      </c>
      <c r="BA32" s="133">
        <f t="shared" ca="1" si="48"/>
        <v>0</v>
      </c>
      <c r="BB32" s="132">
        <f t="shared" ca="1" si="48"/>
        <v>0</v>
      </c>
      <c r="BC32" s="133">
        <f t="shared" ca="1" si="48"/>
        <v>0</v>
      </c>
      <c r="BD32" s="132">
        <f t="shared" ref="BD32:BJ37" ca="1" si="50">COUNTIF($G32:$AK32,CONCATENATE("*;",TEXT(CELL("contenido",BD$5),"00"))) +COUNTIF($G32:$AK32,CONCATENATE("*;",TEXT(CELL("contenido",BD$5),"00"),";*")) +COUNTIF($G32:$AK32,CONCATENATE(";*",TEXT(CELL("contenido",BD$5),"00"))) +COUNTIF($G32:$AK32,TEXT(CELL("contenido",BD$5),"00"))</f>
        <v>0</v>
      </c>
      <c r="BE32" s="133">
        <f t="shared" ca="1" si="50"/>
        <v>0</v>
      </c>
      <c r="BF32" s="132">
        <f t="shared" ca="1" si="50"/>
        <v>0</v>
      </c>
      <c r="BG32" s="133">
        <f t="shared" ca="1" si="50"/>
        <v>0</v>
      </c>
      <c r="BH32" s="132">
        <f t="shared" ca="1" si="50"/>
        <v>0</v>
      </c>
      <c r="BI32" s="133">
        <f t="shared" ca="1" si="50"/>
        <v>0</v>
      </c>
      <c r="BJ32" s="132">
        <f t="shared" ca="1" si="50"/>
        <v>0</v>
      </c>
      <c r="BK32" s="110">
        <f t="shared" ca="1" si="37"/>
        <v>3</v>
      </c>
      <c r="BL32" s="110">
        <f t="shared" ca="1" si="3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133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39"/>
        <v>38.1</v>
      </c>
      <c r="BP32" s="195">
        <f t="shared" ca="1" si="40"/>
        <v>171.1</v>
      </c>
      <c r="BQ32" s="149">
        <f t="shared" ca="1" si="7"/>
        <v>0</v>
      </c>
      <c r="BR32" s="137">
        <f t="shared" ca="1" si="8"/>
        <v>116</v>
      </c>
      <c r="BS32" s="136">
        <f t="shared" ca="1" si="9"/>
        <v>30</v>
      </c>
      <c r="BT32" s="137">
        <f t="shared" ca="1" si="10"/>
        <v>0</v>
      </c>
      <c r="BU32" s="136">
        <f t="shared" ca="1" si="11"/>
        <v>0</v>
      </c>
      <c r="BV32" s="137">
        <f t="shared" ca="1" si="12"/>
        <v>0</v>
      </c>
      <c r="BW32" s="136">
        <f t="shared" ca="1" si="13"/>
        <v>0</v>
      </c>
      <c r="BX32" s="137">
        <f t="shared" ca="1" si="14"/>
        <v>0</v>
      </c>
      <c r="BY32" s="136">
        <f t="shared" ca="1" si="15"/>
        <v>0</v>
      </c>
      <c r="BZ32" s="137">
        <f t="shared" ca="1" si="16"/>
        <v>0</v>
      </c>
      <c r="CA32" s="136">
        <f t="shared" ca="1" si="17"/>
        <v>0</v>
      </c>
      <c r="CB32" s="137">
        <f t="shared" ca="1" si="18"/>
        <v>0</v>
      </c>
      <c r="CC32" s="136">
        <f t="shared" ca="1" si="19"/>
        <v>0</v>
      </c>
      <c r="CD32" s="137">
        <f t="shared" ca="1" si="20"/>
        <v>0</v>
      </c>
      <c r="CE32" s="136">
        <f t="shared" ca="1" si="21"/>
        <v>0</v>
      </c>
      <c r="CF32" s="137">
        <f t="shared" ca="1" si="22"/>
        <v>0</v>
      </c>
      <c r="CG32" s="136">
        <f t="shared" ca="1" si="23"/>
        <v>0</v>
      </c>
      <c r="CH32" s="137">
        <f t="shared" ca="1" si="24"/>
        <v>0</v>
      </c>
      <c r="CI32" s="136">
        <f t="shared" ca="1" si="25"/>
        <v>0</v>
      </c>
      <c r="CJ32" s="137">
        <f t="shared" ca="1" si="26"/>
        <v>0</v>
      </c>
      <c r="CK32" s="136">
        <f t="shared" ca="1" si="27"/>
        <v>0</v>
      </c>
      <c r="CL32" s="137">
        <f t="shared" ca="1" si="28"/>
        <v>0</v>
      </c>
      <c r="CM32" s="136">
        <f t="shared" ca="1" si="29"/>
        <v>0</v>
      </c>
      <c r="CN32" s="110">
        <f t="shared" ca="1" si="41"/>
        <v>32</v>
      </c>
      <c r="CO32" s="110">
        <f t="shared" ca="1" si="30"/>
        <v>812</v>
      </c>
      <c r="CP32" s="110">
        <f t="shared" ca="1" si="31"/>
        <v>300</v>
      </c>
      <c r="CQ32" s="198">
        <f t="shared" ca="1" si="32"/>
        <v>381</v>
      </c>
      <c r="CR32" s="199">
        <f t="shared" ca="1" si="33"/>
        <v>1192.9999999999998</v>
      </c>
      <c r="CS32" s="215">
        <f t="shared" si="47"/>
        <v>31</v>
      </c>
      <c r="CT32" s="216">
        <f t="shared" si="42"/>
        <v>0</v>
      </c>
      <c r="CU32" s="217">
        <f ca="1">INDEX(INDIRECT(CU$1),MATCH($E32,INDIRECT($BQ$2))) + (CS32*30)/[1]PATRÓN!$N$4 - CT32</f>
        <v>19.972602739726025</v>
      </c>
      <c r="CV32" s="217">
        <f>(CS32*6)/PATRÓN!$N$4</f>
        <v>0.50958904109589043</v>
      </c>
      <c r="CW32" s="216">
        <f t="shared" ca="1" si="43"/>
        <v>0</v>
      </c>
      <c r="CX32" s="219">
        <f t="shared" si="44"/>
        <v>0</v>
      </c>
      <c r="CY32" s="230">
        <f t="shared" ca="1" si="45"/>
        <v>0</v>
      </c>
      <c r="CZ32" s="227">
        <f>(PATRÓN!$A$5*(CS32-CT32))/(PATRÓN!$N$4-30)*AM32</f>
        <v>151.99253731343285</v>
      </c>
      <c r="DA32" s="211">
        <f t="shared" ca="1" si="34"/>
        <v>19.107462686567146</v>
      </c>
      <c r="DB32" s="211">
        <f t="shared" ca="1" si="46"/>
        <v>1191.4253731343283</v>
      </c>
      <c r="DC32" s="212">
        <f t="shared" ca="1" si="35"/>
        <v>1.5746268656714619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">
        <v>32</v>
      </c>
      <c r="H33" s="148" t="s">
        <v>140</v>
      </c>
      <c r="I33" s="148" t="s">
        <v>4</v>
      </c>
      <c r="J33" s="148" t="s">
        <v>31</v>
      </c>
      <c r="K33" s="148" t="s">
        <v>31</v>
      </c>
      <c r="L33" s="148" t="s">
        <v>31</v>
      </c>
      <c r="M33" s="148" t="s">
        <v>31</v>
      </c>
      <c r="N33" s="148" t="s">
        <v>4</v>
      </c>
      <c r="O33" s="148" t="s">
        <v>31</v>
      </c>
      <c r="P33" s="148" t="s">
        <v>31</v>
      </c>
      <c r="Q33" s="148" t="s">
        <v>31</v>
      </c>
      <c r="R33" s="148" t="s">
        <v>31</v>
      </c>
      <c r="S33" s="148" t="s">
        <v>32</v>
      </c>
      <c r="T33" s="148" t="s">
        <v>32</v>
      </c>
      <c r="U33" s="148" t="s">
        <v>140</v>
      </c>
      <c r="V33" s="148" t="s">
        <v>140</v>
      </c>
      <c r="W33" s="148" t="s">
        <v>4</v>
      </c>
      <c r="X33" s="148" t="s">
        <v>4</v>
      </c>
      <c r="Y33" s="148" t="s">
        <v>31</v>
      </c>
      <c r="Z33" s="148" t="s">
        <v>31</v>
      </c>
      <c r="AA33" s="148" t="s">
        <v>4</v>
      </c>
      <c r="AB33" s="148" t="s">
        <v>31</v>
      </c>
      <c r="AC33" s="148" t="s">
        <v>31</v>
      </c>
      <c r="AD33" s="148" t="s">
        <v>31</v>
      </c>
      <c r="AE33" s="148" t="s">
        <v>32</v>
      </c>
      <c r="AF33" s="148" t="s">
        <v>140</v>
      </c>
      <c r="AG33" s="148" t="s">
        <v>4</v>
      </c>
      <c r="AH33" s="148" t="s">
        <v>31</v>
      </c>
      <c r="AI33" s="148" t="s">
        <v>31</v>
      </c>
      <c r="AJ33" s="148" t="s">
        <v>4</v>
      </c>
      <c r="AK33" s="148" t="s">
        <v>4</v>
      </c>
      <c r="AL33" s="130"/>
      <c r="AM33" s="111">
        <f>VLOOKUP($E33,Plantilla!D:F,3,FALSE)</f>
        <v>1</v>
      </c>
      <c r="AN33" s="140">
        <f t="shared" ca="1" si="48"/>
        <v>0</v>
      </c>
      <c r="AO33" s="133">
        <f t="shared" ca="1" si="48"/>
        <v>15</v>
      </c>
      <c r="AP33" s="132">
        <f t="shared" ca="1" si="48"/>
        <v>4</v>
      </c>
      <c r="AQ33" s="133">
        <f t="shared" ca="1" si="48"/>
        <v>0</v>
      </c>
      <c r="AR33" s="132">
        <f t="shared" ca="1" si="48"/>
        <v>0</v>
      </c>
      <c r="AS33" s="133">
        <f t="shared" ca="1" si="48"/>
        <v>0</v>
      </c>
      <c r="AT33" s="132">
        <f t="shared" ca="1" si="48"/>
        <v>0</v>
      </c>
      <c r="AU33" s="133">
        <f t="shared" ca="1" si="48"/>
        <v>0</v>
      </c>
      <c r="AV33" s="132">
        <f t="shared" ca="1" si="48"/>
        <v>0</v>
      </c>
      <c r="AW33" s="133">
        <f t="shared" ca="1" si="48"/>
        <v>0</v>
      </c>
      <c r="AX33" s="132">
        <f t="shared" ca="1" si="48"/>
        <v>0</v>
      </c>
      <c r="AY33" s="133">
        <f t="shared" ca="1" si="48"/>
        <v>0</v>
      </c>
      <c r="AZ33" s="132">
        <f t="shared" ca="1" si="48"/>
        <v>0</v>
      </c>
      <c r="BA33" s="133">
        <f t="shared" ca="1" si="48"/>
        <v>0</v>
      </c>
      <c r="BB33" s="132">
        <f t="shared" ca="1" si="48"/>
        <v>0</v>
      </c>
      <c r="BC33" s="133">
        <f t="shared" ca="1" si="48"/>
        <v>0</v>
      </c>
      <c r="BD33" s="132">
        <f t="shared" ca="1" si="50"/>
        <v>0</v>
      </c>
      <c r="BE33" s="133">
        <f t="shared" ca="1" si="50"/>
        <v>0</v>
      </c>
      <c r="BF33" s="132">
        <f t="shared" ca="1" si="50"/>
        <v>0</v>
      </c>
      <c r="BG33" s="133">
        <f t="shared" ca="1" si="50"/>
        <v>0</v>
      </c>
      <c r="BH33" s="132">
        <f t="shared" ca="1" si="50"/>
        <v>0</v>
      </c>
      <c r="BI33" s="133">
        <f t="shared" ca="1" si="50"/>
        <v>0</v>
      </c>
      <c r="BJ33" s="132">
        <f t="shared" ca="1" si="50"/>
        <v>0</v>
      </c>
      <c r="BK33" s="110">
        <f t="shared" ca="1" si="37"/>
        <v>4</v>
      </c>
      <c r="BL33" s="110">
        <f t="shared" ca="1" si="3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39"/>
        <v>50.8</v>
      </c>
      <c r="BP33" s="195">
        <f t="shared" ca="1" si="40"/>
        <v>155.80000000000001</v>
      </c>
      <c r="BQ33" s="149">
        <f t="shared" ca="1" si="7"/>
        <v>0</v>
      </c>
      <c r="BR33" s="137">
        <f t="shared" ca="1" si="8"/>
        <v>30</v>
      </c>
      <c r="BS33" s="136">
        <f t="shared" ca="1" si="9"/>
        <v>28</v>
      </c>
      <c r="BT33" s="137">
        <f t="shared" ca="1" si="10"/>
        <v>0</v>
      </c>
      <c r="BU33" s="136">
        <f t="shared" ca="1" si="11"/>
        <v>0</v>
      </c>
      <c r="BV33" s="137">
        <f t="shared" ca="1" si="12"/>
        <v>0</v>
      </c>
      <c r="BW33" s="136">
        <f t="shared" ca="1" si="13"/>
        <v>0</v>
      </c>
      <c r="BX33" s="137">
        <f t="shared" ca="1" si="14"/>
        <v>0</v>
      </c>
      <c r="BY33" s="136">
        <f t="shared" ca="1" si="15"/>
        <v>39</v>
      </c>
      <c r="BZ33" s="137">
        <f t="shared" ca="1" si="16"/>
        <v>0</v>
      </c>
      <c r="CA33" s="136">
        <f t="shared" ca="1" si="17"/>
        <v>0</v>
      </c>
      <c r="CB33" s="137">
        <f t="shared" ca="1" si="18"/>
        <v>0</v>
      </c>
      <c r="CC33" s="136">
        <f t="shared" ca="1" si="19"/>
        <v>0</v>
      </c>
      <c r="CD33" s="137">
        <f t="shared" ca="1" si="20"/>
        <v>0</v>
      </c>
      <c r="CE33" s="136">
        <f t="shared" ca="1" si="21"/>
        <v>0</v>
      </c>
      <c r="CF33" s="137">
        <f t="shared" ca="1" si="22"/>
        <v>0</v>
      </c>
      <c r="CG33" s="136">
        <f t="shared" ca="1" si="23"/>
        <v>2</v>
      </c>
      <c r="CH33" s="137">
        <f t="shared" ca="1" si="24"/>
        <v>0</v>
      </c>
      <c r="CI33" s="136">
        <f t="shared" ca="1" si="25"/>
        <v>0</v>
      </c>
      <c r="CJ33" s="137">
        <f t="shared" ca="1" si="26"/>
        <v>0</v>
      </c>
      <c r="CK33" s="136">
        <f t="shared" ca="1" si="27"/>
        <v>0</v>
      </c>
      <c r="CL33" s="137">
        <f t="shared" ca="1" si="28"/>
        <v>0</v>
      </c>
      <c r="CM33" s="136">
        <f t="shared" ca="1" si="29"/>
        <v>0</v>
      </c>
      <c r="CN33" s="110">
        <f t="shared" ca="1" si="41"/>
        <v>28</v>
      </c>
      <c r="CO33" s="110">
        <f t="shared" ca="1" si="30"/>
        <v>498</v>
      </c>
      <c r="CP33" s="110">
        <f t="shared" ca="1" si="31"/>
        <v>280</v>
      </c>
      <c r="CQ33" s="198">
        <f t="shared" ca="1" si="32"/>
        <v>355.6</v>
      </c>
      <c r="CR33" s="199">
        <f t="shared" ca="1" si="33"/>
        <v>853.59999999999991</v>
      </c>
      <c r="CS33" s="215">
        <f t="shared" si="47"/>
        <v>31</v>
      </c>
      <c r="CT33" s="216">
        <f t="shared" si="42"/>
        <v>0</v>
      </c>
      <c r="CU33" s="217">
        <f ca="1">INDEX(INDIRECT(CU$1),MATCH($E33,INDIRECT($BQ$2))) + (CS33*30)/[1]PATRÓN!$N$4 - CT33</f>
        <v>19.972602739726025</v>
      </c>
      <c r="CV33" s="217">
        <f>(CS33*6)/PATRÓN!$N$4</f>
        <v>0.50958904109589043</v>
      </c>
      <c r="CW33" s="216">
        <f t="shared" ca="1" si="43"/>
        <v>0</v>
      </c>
      <c r="CX33" s="219">
        <f t="shared" si="44"/>
        <v>0</v>
      </c>
      <c r="CY33" s="230">
        <f t="shared" ca="1" si="45"/>
        <v>0</v>
      </c>
      <c r="CZ33" s="227">
        <f>(PATRÓN!$A$5*(CS33-CT33))/(PATRÓN!$N$4-30)*AM33</f>
        <v>151.99253731343285</v>
      </c>
      <c r="DA33" s="211">
        <f t="shared" ca="1" si="34"/>
        <v>3.8074626865671632</v>
      </c>
      <c r="DB33" s="211">
        <f t="shared" ca="1" si="46"/>
        <v>1191.4253731343283</v>
      </c>
      <c r="DC33" s="212">
        <f t="shared" ca="1" si="35"/>
        <v>-337.8253731343284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">
        <v>4</v>
      </c>
      <c r="H34" s="148" t="s">
        <v>31</v>
      </c>
      <c r="I34" s="148" t="s">
        <v>31</v>
      </c>
      <c r="J34" s="148" t="s">
        <v>31</v>
      </c>
      <c r="K34" s="148" t="s">
        <v>31</v>
      </c>
      <c r="L34" s="148" t="s">
        <v>32</v>
      </c>
      <c r="M34" s="148" t="s">
        <v>32</v>
      </c>
      <c r="N34" s="148" t="s">
        <v>140</v>
      </c>
      <c r="O34" s="148" t="s">
        <v>140</v>
      </c>
      <c r="P34" s="148" t="s">
        <v>4</v>
      </c>
      <c r="Q34" s="148" t="s">
        <v>4</v>
      </c>
      <c r="R34" s="148" t="s">
        <v>31</v>
      </c>
      <c r="S34" s="148" t="s">
        <v>31</v>
      </c>
      <c r="T34" s="148" t="s">
        <v>4</v>
      </c>
      <c r="U34" s="148" t="s">
        <v>31</v>
      </c>
      <c r="V34" s="148" t="s">
        <v>31</v>
      </c>
      <c r="W34" s="148" t="s">
        <v>31</v>
      </c>
      <c r="X34" s="148" t="s">
        <v>32</v>
      </c>
      <c r="Y34" s="148" t="s">
        <v>140</v>
      </c>
      <c r="Z34" s="148" t="s">
        <v>4</v>
      </c>
      <c r="AA34" s="148" t="s">
        <v>31</v>
      </c>
      <c r="AB34" s="148" t="s">
        <v>31</v>
      </c>
      <c r="AC34" s="148" t="s">
        <v>4</v>
      </c>
      <c r="AD34" s="148" t="s">
        <v>4</v>
      </c>
      <c r="AE34" s="148" t="s">
        <v>31</v>
      </c>
      <c r="AF34" s="148" t="s">
        <v>31</v>
      </c>
      <c r="AG34" s="148" t="s">
        <v>31</v>
      </c>
      <c r="AH34" s="148" t="s">
        <v>31</v>
      </c>
      <c r="AI34" s="148" t="s">
        <v>4</v>
      </c>
      <c r="AJ34" s="148" t="s">
        <v>32</v>
      </c>
      <c r="AK34" s="148" t="s">
        <v>32</v>
      </c>
      <c r="AL34" s="130"/>
      <c r="AM34" s="111">
        <f>VLOOKUP($E34,Plantilla!D:F,3,FALSE)</f>
        <v>1</v>
      </c>
      <c r="AN34" s="140">
        <f t="shared" ca="1" si="48"/>
        <v>0</v>
      </c>
      <c r="AO34" s="133">
        <f t="shared" ca="1" si="48"/>
        <v>15</v>
      </c>
      <c r="AP34" s="132">
        <f t="shared" ca="1" si="48"/>
        <v>5</v>
      </c>
      <c r="AQ34" s="133">
        <f t="shared" ca="1" si="48"/>
        <v>0</v>
      </c>
      <c r="AR34" s="132">
        <f t="shared" ca="1" si="48"/>
        <v>0</v>
      </c>
      <c r="AS34" s="133">
        <f t="shared" ca="1" si="48"/>
        <v>0</v>
      </c>
      <c r="AT34" s="132">
        <f t="shared" ca="1" si="48"/>
        <v>0</v>
      </c>
      <c r="AU34" s="133">
        <f t="shared" ca="1" si="48"/>
        <v>0</v>
      </c>
      <c r="AV34" s="132">
        <f t="shared" ca="1" si="48"/>
        <v>0</v>
      </c>
      <c r="AW34" s="133">
        <f t="shared" ca="1" si="48"/>
        <v>0</v>
      </c>
      <c r="AX34" s="132">
        <f t="shared" ca="1" si="48"/>
        <v>0</v>
      </c>
      <c r="AY34" s="133">
        <f t="shared" ca="1" si="48"/>
        <v>0</v>
      </c>
      <c r="AZ34" s="132">
        <f t="shared" ca="1" si="48"/>
        <v>0</v>
      </c>
      <c r="BA34" s="133">
        <f t="shared" ca="1" si="48"/>
        <v>0</v>
      </c>
      <c r="BB34" s="132">
        <f t="shared" ca="1" si="48"/>
        <v>0</v>
      </c>
      <c r="BC34" s="133">
        <f t="shared" ca="1" si="48"/>
        <v>0</v>
      </c>
      <c r="BD34" s="132">
        <f t="shared" ca="1" si="50"/>
        <v>0</v>
      </c>
      <c r="BE34" s="133">
        <f t="shared" ca="1" si="50"/>
        <v>0</v>
      </c>
      <c r="BF34" s="132">
        <f t="shared" ca="1" si="50"/>
        <v>0</v>
      </c>
      <c r="BG34" s="133">
        <f t="shared" ca="1" si="50"/>
        <v>0</v>
      </c>
      <c r="BH34" s="132">
        <f t="shared" ca="1" si="50"/>
        <v>0</v>
      </c>
      <c r="BI34" s="133">
        <f t="shared" ca="1" si="50"/>
        <v>0</v>
      </c>
      <c r="BJ34" s="132">
        <f t="shared" ca="1" si="50"/>
        <v>0</v>
      </c>
      <c r="BK34" s="110">
        <f t="shared" ca="1" si="37"/>
        <v>5</v>
      </c>
      <c r="BL34" s="110">
        <f t="shared" ca="1" si="3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105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50</v>
      </c>
      <c r="BO34" s="194">
        <f t="shared" ca="1" si="39"/>
        <v>63.5</v>
      </c>
      <c r="BP34" s="195">
        <f t="shared" ca="1" si="40"/>
        <v>168.5</v>
      </c>
      <c r="BQ34" s="149">
        <f t="shared" ca="1" si="7"/>
        <v>0</v>
      </c>
      <c r="BR34" s="137">
        <f t="shared" ca="1" si="8"/>
        <v>32</v>
      </c>
      <c r="BS34" s="136">
        <f t="shared" ca="1" si="9"/>
        <v>30</v>
      </c>
      <c r="BT34" s="137">
        <f t="shared" ca="1" si="10"/>
        <v>0</v>
      </c>
      <c r="BU34" s="136">
        <f t="shared" ca="1" si="11"/>
        <v>0</v>
      </c>
      <c r="BV34" s="137">
        <f t="shared" ca="1" si="12"/>
        <v>0</v>
      </c>
      <c r="BW34" s="136">
        <f t="shared" ca="1" si="13"/>
        <v>0</v>
      </c>
      <c r="BX34" s="137">
        <f t="shared" ca="1" si="14"/>
        <v>1</v>
      </c>
      <c r="BY34" s="136">
        <f t="shared" ca="1" si="15"/>
        <v>24</v>
      </c>
      <c r="BZ34" s="137">
        <f t="shared" ca="1" si="16"/>
        <v>0</v>
      </c>
      <c r="CA34" s="136">
        <f t="shared" ca="1" si="17"/>
        <v>0</v>
      </c>
      <c r="CB34" s="137">
        <f t="shared" ca="1" si="18"/>
        <v>0</v>
      </c>
      <c r="CC34" s="136">
        <f t="shared" ca="1" si="19"/>
        <v>0</v>
      </c>
      <c r="CD34" s="137">
        <f t="shared" ca="1" si="20"/>
        <v>5</v>
      </c>
      <c r="CE34" s="136">
        <f t="shared" ca="1" si="21"/>
        <v>0</v>
      </c>
      <c r="CF34" s="137">
        <f t="shared" ca="1" si="22"/>
        <v>0</v>
      </c>
      <c r="CG34" s="136">
        <f t="shared" ca="1" si="23"/>
        <v>0</v>
      </c>
      <c r="CH34" s="137">
        <f t="shared" ca="1" si="24"/>
        <v>0</v>
      </c>
      <c r="CI34" s="136">
        <f t="shared" ca="1" si="25"/>
        <v>0</v>
      </c>
      <c r="CJ34" s="137">
        <f t="shared" ca="1" si="26"/>
        <v>0</v>
      </c>
      <c r="CK34" s="136">
        <f t="shared" ca="1" si="27"/>
        <v>0</v>
      </c>
      <c r="CL34" s="137">
        <f t="shared" ca="1" si="28"/>
        <v>0</v>
      </c>
      <c r="CM34" s="136">
        <f t="shared" ca="1" si="29"/>
        <v>0</v>
      </c>
      <c r="CN34" s="110">
        <f t="shared" ca="1" si="41"/>
        <v>31</v>
      </c>
      <c r="CO34" s="110">
        <f t="shared" ca="1" si="30"/>
        <v>423.9</v>
      </c>
      <c r="CP34" s="110">
        <f t="shared" ca="1" si="31"/>
        <v>300</v>
      </c>
      <c r="CQ34" s="198">
        <f t="shared" ca="1" si="32"/>
        <v>381.00000000000006</v>
      </c>
      <c r="CR34" s="199">
        <f t="shared" ca="1" si="33"/>
        <v>804.90000000000009</v>
      </c>
      <c r="CS34" s="215">
        <f t="shared" si="47"/>
        <v>31</v>
      </c>
      <c r="CT34" s="216">
        <f t="shared" si="42"/>
        <v>0</v>
      </c>
      <c r="CU34" s="217">
        <f ca="1">INDEX(INDIRECT(CU$1),MATCH($E34,INDIRECT($BQ$2))) + (CS34*30)/[1]PATRÓN!$N$4 - CT34</f>
        <v>19.972602739726025</v>
      </c>
      <c r="CV34" s="217">
        <f>(CS34*6)/PATRÓN!$N$4</f>
        <v>0.50958904109589043</v>
      </c>
      <c r="CW34" s="216">
        <f t="shared" ca="1" si="43"/>
        <v>0</v>
      </c>
      <c r="CX34" s="219">
        <f t="shared" si="44"/>
        <v>0</v>
      </c>
      <c r="CY34" s="230">
        <f t="shared" ca="1" si="45"/>
        <v>0</v>
      </c>
      <c r="CZ34" s="227">
        <f>(PATRÓN!$A$5*(CS34-CT34))/(PATRÓN!$N$4-30)*AM34</f>
        <v>151.99253731343285</v>
      </c>
      <c r="DA34" s="211">
        <f t="shared" ca="1" si="34"/>
        <v>16.507462686567152</v>
      </c>
      <c r="DB34" s="211">
        <f t="shared" ca="1" si="46"/>
        <v>1191.4253731343283</v>
      </c>
      <c r="DC34" s="212">
        <f t="shared" ca="1" si="35"/>
        <v>-386.52537313432822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">
        <v>140</v>
      </c>
      <c r="H35" s="148" t="s">
        <v>140</v>
      </c>
      <c r="I35" s="148" t="s">
        <v>4</v>
      </c>
      <c r="J35" s="148" t="s">
        <v>4</v>
      </c>
      <c r="K35" s="148" t="s">
        <v>31</v>
      </c>
      <c r="L35" s="148" t="s">
        <v>31</v>
      </c>
      <c r="M35" s="148" t="s">
        <v>4</v>
      </c>
      <c r="N35" s="148" t="s">
        <v>31</v>
      </c>
      <c r="O35" s="148" t="s">
        <v>31</v>
      </c>
      <c r="P35" s="148" t="s">
        <v>31</v>
      </c>
      <c r="Q35" s="148" t="s">
        <v>32</v>
      </c>
      <c r="R35" s="148" t="s">
        <v>140</v>
      </c>
      <c r="S35" s="148" t="s">
        <v>4</v>
      </c>
      <c r="T35" s="148" t="s">
        <v>31</v>
      </c>
      <c r="U35" s="148" t="s">
        <v>31</v>
      </c>
      <c r="V35" s="148" t="s">
        <v>4</v>
      </c>
      <c r="W35" s="148" t="s">
        <v>4</v>
      </c>
      <c r="X35" s="148" t="s">
        <v>31</v>
      </c>
      <c r="Y35" s="148" t="s">
        <v>31</v>
      </c>
      <c r="Z35" s="148" t="s">
        <v>31</v>
      </c>
      <c r="AA35" s="148" t="s">
        <v>31</v>
      </c>
      <c r="AB35" s="148" t="s">
        <v>4</v>
      </c>
      <c r="AC35" s="148" t="s">
        <v>32</v>
      </c>
      <c r="AD35" s="148" t="s">
        <v>32</v>
      </c>
      <c r="AE35" s="148" t="s">
        <v>140</v>
      </c>
      <c r="AF35" s="148" t="s">
        <v>140</v>
      </c>
      <c r="AG35" s="148" t="s">
        <v>4</v>
      </c>
      <c r="AH35" s="148" t="s">
        <v>31</v>
      </c>
      <c r="AI35" s="148" t="s">
        <v>31</v>
      </c>
      <c r="AJ35" s="148" t="s">
        <v>4</v>
      </c>
      <c r="AK35" s="148" t="s">
        <v>4</v>
      </c>
      <c r="AL35" s="130"/>
      <c r="AM35" s="111">
        <f>VLOOKUP($E35,Plantilla!D:F,3,FALSE)</f>
        <v>1</v>
      </c>
      <c r="AN35" s="140">
        <f t="shared" ca="1" si="48"/>
        <v>0</v>
      </c>
      <c r="AO35" s="133">
        <f t="shared" ca="1" si="48"/>
        <v>13</v>
      </c>
      <c r="AP35" s="132">
        <f t="shared" ca="1" si="48"/>
        <v>3</v>
      </c>
      <c r="AQ35" s="133">
        <f t="shared" ca="1" si="48"/>
        <v>0</v>
      </c>
      <c r="AR35" s="132">
        <f t="shared" ca="1" si="48"/>
        <v>0</v>
      </c>
      <c r="AS35" s="133">
        <f t="shared" ca="1" si="48"/>
        <v>0</v>
      </c>
      <c r="AT35" s="132">
        <f t="shared" ca="1" si="48"/>
        <v>0</v>
      </c>
      <c r="AU35" s="133">
        <f t="shared" ca="1" si="48"/>
        <v>0</v>
      </c>
      <c r="AV35" s="132">
        <f t="shared" ca="1" si="48"/>
        <v>0</v>
      </c>
      <c r="AW35" s="133">
        <f t="shared" ca="1" si="48"/>
        <v>0</v>
      </c>
      <c r="AX35" s="132">
        <f t="shared" ca="1" si="48"/>
        <v>0</v>
      </c>
      <c r="AY35" s="133">
        <f t="shared" ca="1" si="48"/>
        <v>0</v>
      </c>
      <c r="AZ35" s="132">
        <f t="shared" ca="1" si="48"/>
        <v>0</v>
      </c>
      <c r="BA35" s="133">
        <f t="shared" ca="1" si="48"/>
        <v>0</v>
      </c>
      <c r="BB35" s="132">
        <f t="shared" ca="1" si="48"/>
        <v>0</v>
      </c>
      <c r="BC35" s="133">
        <f t="shared" ca="1" si="48"/>
        <v>0</v>
      </c>
      <c r="BD35" s="132">
        <f t="shared" ca="1" si="50"/>
        <v>0</v>
      </c>
      <c r="BE35" s="133">
        <f t="shared" ca="1" si="50"/>
        <v>0</v>
      </c>
      <c r="BF35" s="132">
        <f t="shared" ca="1" si="50"/>
        <v>0</v>
      </c>
      <c r="BG35" s="133">
        <f t="shared" ca="1" si="50"/>
        <v>0</v>
      </c>
      <c r="BH35" s="132">
        <f t="shared" ca="1" si="50"/>
        <v>0</v>
      </c>
      <c r="BI35" s="133">
        <f t="shared" ca="1" si="50"/>
        <v>0</v>
      </c>
      <c r="BJ35" s="132">
        <f t="shared" ca="1" si="50"/>
        <v>0</v>
      </c>
      <c r="BK35" s="110">
        <f t="shared" ca="1" si="37"/>
        <v>3</v>
      </c>
      <c r="BL35" s="110">
        <f t="shared" ca="1" si="3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91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30</v>
      </c>
      <c r="BO35" s="194">
        <f t="shared" ca="1" si="39"/>
        <v>38.1</v>
      </c>
      <c r="BP35" s="195">
        <f t="shared" ca="1" si="40"/>
        <v>129.1</v>
      </c>
      <c r="BQ35" s="149">
        <f t="shared" ca="1" si="7"/>
        <v>1</v>
      </c>
      <c r="BR35" s="137">
        <f t="shared" ca="1" si="8"/>
        <v>99</v>
      </c>
      <c r="BS35" s="136">
        <f t="shared" ca="1" si="9"/>
        <v>11</v>
      </c>
      <c r="BT35" s="137">
        <f t="shared" ca="1" si="10"/>
        <v>0</v>
      </c>
      <c r="BU35" s="136">
        <f t="shared" ca="1" si="11"/>
        <v>0</v>
      </c>
      <c r="BV35" s="137">
        <f t="shared" ca="1" si="12"/>
        <v>0</v>
      </c>
      <c r="BW35" s="136">
        <f t="shared" ca="1" si="13"/>
        <v>0</v>
      </c>
      <c r="BX35" s="137">
        <f t="shared" ca="1" si="14"/>
        <v>0</v>
      </c>
      <c r="BY35" s="136">
        <f t="shared" ca="1" si="15"/>
        <v>0</v>
      </c>
      <c r="BZ35" s="137">
        <f t="shared" ca="1" si="16"/>
        <v>0</v>
      </c>
      <c r="CA35" s="136">
        <f t="shared" ca="1" si="17"/>
        <v>0</v>
      </c>
      <c r="CB35" s="137">
        <f t="shared" ca="1" si="18"/>
        <v>0</v>
      </c>
      <c r="CC35" s="136">
        <f t="shared" ca="1" si="19"/>
        <v>0</v>
      </c>
      <c r="CD35" s="137">
        <f t="shared" ca="1" si="20"/>
        <v>56</v>
      </c>
      <c r="CE35" s="136">
        <f t="shared" ca="1" si="21"/>
        <v>0</v>
      </c>
      <c r="CF35" s="137">
        <f t="shared" ca="1" si="22"/>
        <v>0</v>
      </c>
      <c r="CG35" s="136">
        <f t="shared" ca="1" si="23"/>
        <v>0</v>
      </c>
      <c r="CH35" s="137">
        <f t="shared" ca="1" si="24"/>
        <v>0</v>
      </c>
      <c r="CI35" s="136">
        <f t="shared" ca="1" si="25"/>
        <v>0</v>
      </c>
      <c r="CJ35" s="137">
        <f t="shared" ca="1" si="26"/>
        <v>0</v>
      </c>
      <c r="CK35" s="136">
        <f t="shared" ca="1" si="27"/>
        <v>0</v>
      </c>
      <c r="CL35" s="137">
        <f t="shared" ca="1" si="28"/>
        <v>0</v>
      </c>
      <c r="CM35" s="136">
        <f t="shared" ca="1" si="29"/>
        <v>0</v>
      </c>
      <c r="CN35" s="110">
        <f t="shared" ca="1" si="41"/>
        <v>11</v>
      </c>
      <c r="CO35" s="110">
        <f t="shared" ca="1" si="30"/>
        <v>978.88</v>
      </c>
      <c r="CP35" s="110">
        <f t="shared" ca="1" si="31"/>
        <v>110</v>
      </c>
      <c r="CQ35" s="198">
        <f t="shared" ca="1" si="32"/>
        <v>139.69999999999999</v>
      </c>
      <c r="CR35" s="199">
        <f t="shared" ca="1" si="33"/>
        <v>1118.58</v>
      </c>
      <c r="CS35" s="215">
        <f t="shared" si="47"/>
        <v>31</v>
      </c>
      <c r="CT35" s="216">
        <f t="shared" si="42"/>
        <v>0</v>
      </c>
      <c r="CU35" s="217">
        <f ca="1">INDEX(INDIRECT(CU$1),MATCH($E35,INDIRECT($BQ$2))) + (CS35*30)/[1]PATRÓN!$N$4 - CT35</f>
        <v>18.575342465753423</v>
      </c>
      <c r="CV35" s="217">
        <f>(CS35*6)/PATRÓN!$N$4</f>
        <v>0.50958904109589043</v>
      </c>
      <c r="CW35" s="216">
        <f t="shared" ca="1" si="43"/>
        <v>0</v>
      </c>
      <c r="CX35" s="219">
        <f t="shared" si="44"/>
        <v>0</v>
      </c>
      <c r="CY35" s="230">
        <f t="shared" ca="1" si="45"/>
        <v>0</v>
      </c>
      <c r="CZ35" s="227">
        <f>(PATRÓN!$A$5*(CS35-CT35))/(PATRÓN!$N$4-30)*AM35</f>
        <v>151.99253731343285</v>
      </c>
      <c r="DA35" s="211">
        <f t="shared" ca="1" si="34"/>
        <v>-22.892537313432854</v>
      </c>
      <c r="DB35" s="211">
        <f t="shared" ca="1" si="46"/>
        <v>1108.0746268656717</v>
      </c>
      <c r="DC35" s="212">
        <f t="shared" ca="1" si="35"/>
        <v>10.505373134328238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">
        <v>31</v>
      </c>
      <c r="H36" s="148" t="s">
        <v>31</v>
      </c>
      <c r="I36" s="148" t="s">
        <v>31</v>
      </c>
      <c r="J36" s="148" t="s">
        <v>32</v>
      </c>
      <c r="K36" s="148" t="s">
        <v>140</v>
      </c>
      <c r="L36" s="148" t="s">
        <v>4</v>
      </c>
      <c r="M36" s="148" t="s">
        <v>31</v>
      </c>
      <c r="N36" s="148" t="s">
        <v>31</v>
      </c>
      <c r="O36" s="148" t="s">
        <v>4</v>
      </c>
      <c r="P36" s="148" t="s">
        <v>4</v>
      </c>
      <c r="Q36" s="148" t="s">
        <v>31</v>
      </c>
      <c r="R36" s="148" t="s">
        <v>31</v>
      </c>
      <c r="S36" s="148" t="s">
        <v>31</v>
      </c>
      <c r="T36" s="148" t="s">
        <v>31</v>
      </c>
      <c r="U36" s="148" t="s">
        <v>4</v>
      </c>
      <c r="V36" s="148" t="s">
        <v>32</v>
      </c>
      <c r="W36" s="148" t="s">
        <v>32</v>
      </c>
      <c r="X36" s="148" t="s">
        <v>140</v>
      </c>
      <c r="Y36" s="148" t="s">
        <v>140</v>
      </c>
      <c r="Z36" s="148" t="s">
        <v>4</v>
      </c>
      <c r="AA36" s="148" t="s">
        <v>31</v>
      </c>
      <c r="AB36" s="148" t="s">
        <v>31</v>
      </c>
      <c r="AC36" s="148" t="s">
        <v>4</v>
      </c>
      <c r="AD36" s="148" t="s">
        <v>4</v>
      </c>
      <c r="AE36" s="148" t="s">
        <v>31</v>
      </c>
      <c r="AF36" s="148" t="s">
        <v>32</v>
      </c>
      <c r="AG36" s="148" t="s">
        <v>140</v>
      </c>
      <c r="AH36" s="148" t="s">
        <v>4</v>
      </c>
      <c r="AI36" s="148" t="s">
        <v>31</v>
      </c>
      <c r="AJ36" s="148" t="s">
        <v>31</v>
      </c>
      <c r="AK36" s="148" t="s">
        <v>31</v>
      </c>
      <c r="AL36" s="130"/>
      <c r="AM36" s="111">
        <f>VLOOKUP($E36,Plantilla!D:F,3,FALSE)</f>
        <v>1</v>
      </c>
      <c r="AN36" s="140">
        <f t="shared" ca="1" si="48"/>
        <v>0</v>
      </c>
      <c r="AO36" s="133">
        <f t="shared" ca="1" si="48"/>
        <v>15</v>
      </c>
      <c r="AP36" s="132">
        <f t="shared" ca="1" si="48"/>
        <v>4</v>
      </c>
      <c r="AQ36" s="133">
        <f t="shared" ca="1" si="48"/>
        <v>0</v>
      </c>
      <c r="AR36" s="132">
        <f t="shared" ca="1" si="48"/>
        <v>0</v>
      </c>
      <c r="AS36" s="133">
        <f t="shared" ca="1" si="48"/>
        <v>0</v>
      </c>
      <c r="AT36" s="132">
        <f t="shared" ca="1" si="48"/>
        <v>0</v>
      </c>
      <c r="AU36" s="133">
        <f t="shared" ca="1" si="48"/>
        <v>0</v>
      </c>
      <c r="AV36" s="132">
        <f t="shared" ca="1" si="48"/>
        <v>0</v>
      </c>
      <c r="AW36" s="133">
        <f t="shared" ca="1" si="48"/>
        <v>0</v>
      </c>
      <c r="AX36" s="132">
        <f t="shared" ca="1" si="48"/>
        <v>0</v>
      </c>
      <c r="AY36" s="133">
        <f t="shared" ca="1" si="48"/>
        <v>0</v>
      </c>
      <c r="AZ36" s="132">
        <f t="shared" ca="1" si="48"/>
        <v>0</v>
      </c>
      <c r="BA36" s="133">
        <f t="shared" ca="1" si="48"/>
        <v>0</v>
      </c>
      <c r="BB36" s="132">
        <f t="shared" ca="1" si="48"/>
        <v>0</v>
      </c>
      <c r="BC36" s="133">
        <f t="shared" ca="1" si="48"/>
        <v>0</v>
      </c>
      <c r="BD36" s="132">
        <f t="shared" ca="1" si="50"/>
        <v>0</v>
      </c>
      <c r="BE36" s="133">
        <f t="shared" ca="1" si="50"/>
        <v>0</v>
      </c>
      <c r="BF36" s="132">
        <f t="shared" ca="1" si="50"/>
        <v>0</v>
      </c>
      <c r="BG36" s="133">
        <f t="shared" ca="1" si="50"/>
        <v>0</v>
      </c>
      <c r="BH36" s="132">
        <f t="shared" ca="1" si="50"/>
        <v>0</v>
      </c>
      <c r="BI36" s="133">
        <f t="shared" ca="1" si="50"/>
        <v>0</v>
      </c>
      <c r="BJ36" s="132">
        <f t="shared" ca="1" si="50"/>
        <v>0</v>
      </c>
      <c r="BK36" s="110">
        <f t="shared" ca="1" si="37"/>
        <v>4</v>
      </c>
      <c r="BL36" s="110">
        <f t="shared" ca="1" si="3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39"/>
        <v>50.8</v>
      </c>
      <c r="BP36" s="195">
        <f t="shared" ca="1" si="40"/>
        <v>155.80000000000001</v>
      </c>
      <c r="BQ36" s="149">
        <f t="shared" ca="1" si="7"/>
        <v>8</v>
      </c>
      <c r="BR36" s="137">
        <f t="shared" ca="1" si="8"/>
        <v>100</v>
      </c>
      <c r="BS36" s="136">
        <f t="shared" ca="1" si="9"/>
        <v>31</v>
      </c>
      <c r="BT36" s="137">
        <f t="shared" ca="1" si="10"/>
        <v>0</v>
      </c>
      <c r="BU36" s="136">
        <f t="shared" ca="1" si="11"/>
        <v>0</v>
      </c>
      <c r="BV36" s="137">
        <f t="shared" ca="1" si="12"/>
        <v>0</v>
      </c>
      <c r="BW36" s="136">
        <f t="shared" ca="1" si="13"/>
        <v>0</v>
      </c>
      <c r="BX36" s="137">
        <f t="shared" ca="1" si="14"/>
        <v>0</v>
      </c>
      <c r="BY36" s="136">
        <f t="shared" ca="1" si="15"/>
        <v>0</v>
      </c>
      <c r="BZ36" s="137">
        <f t="shared" ca="1" si="16"/>
        <v>0</v>
      </c>
      <c r="CA36" s="136">
        <f t="shared" ca="1" si="17"/>
        <v>0</v>
      </c>
      <c r="CB36" s="137">
        <f t="shared" ca="1" si="18"/>
        <v>0</v>
      </c>
      <c r="CC36" s="136">
        <f t="shared" ca="1" si="19"/>
        <v>0</v>
      </c>
      <c r="CD36" s="137">
        <f t="shared" ca="1" si="20"/>
        <v>0</v>
      </c>
      <c r="CE36" s="136">
        <f t="shared" ca="1" si="21"/>
        <v>0</v>
      </c>
      <c r="CF36" s="137">
        <f t="shared" ca="1" si="22"/>
        <v>0</v>
      </c>
      <c r="CG36" s="136">
        <f t="shared" ca="1" si="23"/>
        <v>4</v>
      </c>
      <c r="CH36" s="137">
        <f t="shared" ca="1" si="24"/>
        <v>0</v>
      </c>
      <c r="CI36" s="136">
        <f t="shared" ca="1" si="25"/>
        <v>0</v>
      </c>
      <c r="CJ36" s="137">
        <f t="shared" ca="1" si="26"/>
        <v>0</v>
      </c>
      <c r="CK36" s="136">
        <f t="shared" ca="1" si="27"/>
        <v>0</v>
      </c>
      <c r="CL36" s="137">
        <f t="shared" ca="1" si="28"/>
        <v>0</v>
      </c>
      <c r="CM36" s="136">
        <f t="shared" ca="1" si="29"/>
        <v>0</v>
      </c>
      <c r="CN36" s="110">
        <f t="shared" ca="1" si="41"/>
        <v>31</v>
      </c>
      <c r="CO36" s="110">
        <f t="shared" ca="1" si="30"/>
        <v>786</v>
      </c>
      <c r="CP36" s="110">
        <f t="shared" ca="1" si="31"/>
        <v>310</v>
      </c>
      <c r="CQ36" s="198">
        <f t="shared" ca="1" si="32"/>
        <v>393.70000000000005</v>
      </c>
      <c r="CR36" s="199">
        <f t="shared" ca="1" si="33"/>
        <v>1179.7</v>
      </c>
      <c r="CS36" s="215">
        <f t="shared" si="47"/>
        <v>31</v>
      </c>
      <c r="CT36" s="216">
        <f t="shared" si="42"/>
        <v>0</v>
      </c>
      <c r="CU36" s="217">
        <f ca="1">INDEX(INDIRECT(CU$1),MATCH($E36,INDIRECT($BQ$2))) + (CS36*30)/[1]PATRÓN!$N$4 - CT36</f>
        <v>19.972602739726025</v>
      </c>
      <c r="CV36" s="217">
        <f>(CS36*6)/PATRÓN!$N$4</f>
        <v>0.50958904109589043</v>
      </c>
      <c r="CW36" s="216">
        <f t="shared" ca="1" si="43"/>
        <v>0</v>
      </c>
      <c r="CX36" s="219">
        <f t="shared" si="44"/>
        <v>0</v>
      </c>
      <c r="CY36" s="230">
        <f t="shared" ca="1" si="45"/>
        <v>0</v>
      </c>
      <c r="CZ36" s="227">
        <f>(PATRÓN!$A$5*(CS36-CT36))/(PATRÓN!$N$4-30)*AM36</f>
        <v>151.99253731343285</v>
      </c>
      <c r="DA36" s="211">
        <f t="shared" ca="1" si="34"/>
        <v>3.8074626865671632</v>
      </c>
      <c r="DB36" s="211">
        <f t="shared" ca="1" si="46"/>
        <v>1191.4253731343283</v>
      </c>
      <c r="DC36" s="212">
        <f t="shared" ca="1" si="35"/>
        <v>-11.725373134328265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">
        <v>31</v>
      </c>
      <c r="H37" s="148" t="s">
        <v>4</v>
      </c>
      <c r="I37" s="148" t="s">
        <v>4</v>
      </c>
      <c r="J37" s="148" t="s">
        <v>31</v>
      </c>
      <c r="K37" s="148" t="s">
        <v>31</v>
      </c>
      <c r="L37" s="148" t="s">
        <v>31</v>
      </c>
      <c r="M37" s="148" t="s">
        <v>31</v>
      </c>
      <c r="N37" s="148" t="s">
        <v>4</v>
      </c>
      <c r="O37" s="148" t="s">
        <v>32</v>
      </c>
      <c r="P37" s="148" t="s">
        <v>32</v>
      </c>
      <c r="Q37" s="148" t="s">
        <v>140</v>
      </c>
      <c r="R37" s="148" t="s">
        <v>140</v>
      </c>
      <c r="S37" s="148" t="s">
        <v>4</v>
      </c>
      <c r="T37" s="148" t="s">
        <v>31</v>
      </c>
      <c r="U37" s="148" t="s">
        <v>31</v>
      </c>
      <c r="V37" s="148" t="s">
        <v>4</v>
      </c>
      <c r="W37" s="148" t="s">
        <v>4</v>
      </c>
      <c r="X37" s="148" t="s">
        <v>31</v>
      </c>
      <c r="Y37" s="148" t="s">
        <v>32</v>
      </c>
      <c r="Z37" s="148" t="s">
        <v>140</v>
      </c>
      <c r="AA37" s="148" t="s">
        <v>4</v>
      </c>
      <c r="AB37" s="148" t="s">
        <v>31</v>
      </c>
      <c r="AC37" s="148" t="s">
        <v>31</v>
      </c>
      <c r="AD37" s="148" t="s">
        <v>31</v>
      </c>
      <c r="AE37" s="148" t="s">
        <v>4</v>
      </c>
      <c r="AF37" s="148" t="s">
        <v>31</v>
      </c>
      <c r="AG37" s="148" t="s">
        <v>31</v>
      </c>
      <c r="AH37" s="148" t="s">
        <v>31</v>
      </c>
      <c r="AI37" s="148" t="s">
        <v>32</v>
      </c>
      <c r="AJ37" s="148" t="s">
        <v>140</v>
      </c>
      <c r="AK37" s="148" t="s">
        <v>4</v>
      </c>
      <c r="AL37" s="130"/>
      <c r="AM37" s="111">
        <f>VLOOKUP($E37,Plantilla!D:F,3,FALSE)</f>
        <v>1</v>
      </c>
      <c r="AN37" s="140">
        <f t="shared" ca="1" si="48"/>
        <v>0</v>
      </c>
      <c r="AO37" s="133">
        <f t="shared" ca="1" si="48"/>
        <v>14</v>
      </c>
      <c r="AP37" s="132">
        <f t="shared" ca="1" si="48"/>
        <v>4</v>
      </c>
      <c r="AQ37" s="133">
        <f t="shared" ca="1" si="48"/>
        <v>0</v>
      </c>
      <c r="AR37" s="132">
        <f t="shared" ca="1" si="48"/>
        <v>0</v>
      </c>
      <c r="AS37" s="133">
        <f t="shared" ca="1" si="48"/>
        <v>0</v>
      </c>
      <c r="AT37" s="132">
        <f t="shared" ca="1" si="48"/>
        <v>0</v>
      </c>
      <c r="AU37" s="133">
        <f t="shared" ca="1" si="48"/>
        <v>0</v>
      </c>
      <c r="AV37" s="132">
        <f t="shared" ca="1" si="48"/>
        <v>0</v>
      </c>
      <c r="AW37" s="133">
        <f t="shared" ca="1" si="48"/>
        <v>0</v>
      </c>
      <c r="AX37" s="132">
        <f t="shared" ca="1" si="48"/>
        <v>0</v>
      </c>
      <c r="AY37" s="133">
        <f t="shared" ca="1" si="48"/>
        <v>0</v>
      </c>
      <c r="AZ37" s="132">
        <f t="shared" ca="1" si="48"/>
        <v>0</v>
      </c>
      <c r="BA37" s="133">
        <f t="shared" ca="1" si="48"/>
        <v>0</v>
      </c>
      <c r="BB37" s="132">
        <f t="shared" ca="1" si="4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t="shared" ca="1" si="50"/>
        <v>0</v>
      </c>
      <c r="BE37" s="133">
        <f t="shared" ca="1" si="50"/>
        <v>0</v>
      </c>
      <c r="BF37" s="132">
        <f t="shared" ca="1" si="50"/>
        <v>0</v>
      </c>
      <c r="BG37" s="133">
        <f t="shared" ca="1" si="50"/>
        <v>0</v>
      </c>
      <c r="BH37" s="132">
        <f t="shared" ca="1" si="50"/>
        <v>0</v>
      </c>
      <c r="BI37" s="133">
        <f t="shared" ca="1" si="50"/>
        <v>0</v>
      </c>
      <c r="BJ37" s="132">
        <f t="shared" ca="1" si="50"/>
        <v>0</v>
      </c>
      <c r="BK37" s="110">
        <f t="shared" ca="1" si="37"/>
        <v>4</v>
      </c>
      <c r="BL37" s="110">
        <f t="shared" ca="1" si="3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98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39"/>
        <v>50.8</v>
      </c>
      <c r="BP37" s="195">
        <f t="shared" ca="1" si="40"/>
        <v>148.80000000000001</v>
      </c>
      <c r="BQ37" s="149">
        <f t="shared" ca="1" si="7"/>
        <v>0</v>
      </c>
      <c r="BR37" s="137">
        <f t="shared" ca="1" si="8"/>
        <v>31</v>
      </c>
      <c r="BS37" s="136">
        <f t="shared" ca="1" si="9"/>
        <v>31</v>
      </c>
      <c r="BT37" s="137">
        <f t="shared" ca="1" si="10"/>
        <v>0</v>
      </c>
      <c r="BU37" s="136">
        <f t="shared" ca="1" si="11"/>
        <v>0</v>
      </c>
      <c r="BV37" s="137">
        <f t="shared" ca="1" si="12"/>
        <v>0</v>
      </c>
      <c r="BW37" s="136">
        <f t="shared" ca="1" si="13"/>
        <v>0</v>
      </c>
      <c r="BX37" s="137">
        <f t="shared" ca="1" si="14"/>
        <v>11</v>
      </c>
      <c r="BY37" s="136">
        <f t="shared" ca="1" si="15"/>
        <v>10</v>
      </c>
      <c r="BZ37" s="137">
        <f t="shared" ca="1" si="16"/>
        <v>0</v>
      </c>
      <c r="CA37" s="136">
        <f t="shared" ca="1" si="17"/>
        <v>0</v>
      </c>
      <c r="CB37" s="137">
        <f t="shared" ca="1" si="18"/>
        <v>0</v>
      </c>
      <c r="CC37" s="136">
        <f t="shared" ca="1" si="19"/>
        <v>0</v>
      </c>
      <c r="CD37" s="137">
        <f t="shared" ca="1" si="20"/>
        <v>1</v>
      </c>
      <c r="CE37" s="136">
        <f t="shared" ca="1" si="21"/>
        <v>0</v>
      </c>
      <c r="CF37" s="137">
        <f t="shared" ca="1" si="22"/>
        <v>0</v>
      </c>
      <c r="CG37" s="136">
        <f t="shared" ca="1" si="23"/>
        <v>0</v>
      </c>
      <c r="CH37" s="137">
        <f t="shared" ca="1" si="24"/>
        <v>0</v>
      </c>
      <c r="CI37" s="136">
        <f t="shared" ca="1" si="25"/>
        <v>0</v>
      </c>
      <c r="CJ37" s="137">
        <f t="shared" ca="1" si="26"/>
        <v>0</v>
      </c>
      <c r="CK37" s="136">
        <f t="shared" ca="1" si="27"/>
        <v>0</v>
      </c>
      <c r="CL37" s="137">
        <f t="shared" ca="1" si="28"/>
        <v>0</v>
      </c>
      <c r="CM37" s="136">
        <f t="shared" ca="1" si="29"/>
        <v>0</v>
      </c>
      <c r="CN37" s="110">
        <f t="shared" ca="1" si="41"/>
        <v>31</v>
      </c>
      <c r="CO37" s="110">
        <f t="shared" ca="1" si="30"/>
        <v>368.98</v>
      </c>
      <c r="CP37" s="110">
        <f t="shared" ca="1" si="31"/>
        <v>310</v>
      </c>
      <c r="CQ37" s="198">
        <f t="shared" ca="1" si="32"/>
        <v>393.7</v>
      </c>
      <c r="CR37" s="199">
        <f t="shared" ca="1" si="33"/>
        <v>762.68000000000006</v>
      </c>
      <c r="CS37" s="215">
        <f t="shared" si="47"/>
        <v>31</v>
      </c>
      <c r="CT37" s="216">
        <f t="shared" si="42"/>
        <v>0</v>
      </c>
      <c r="CU37" s="217">
        <f ca="1">INDEX(INDIRECT(CU$1),MATCH($E37,INDIRECT($BQ$2))) + (CS37*30)/[1]PATRÓN!$N$4 - CT37</f>
        <v>19.972602739726025</v>
      </c>
      <c r="CV37" s="217">
        <f>(CS37*6)/PATRÓN!$N$4</f>
        <v>0.50958904109589043</v>
      </c>
      <c r="CW37" s="216">
        <f t="shared" ca="1" si="43"/>
        <v>0</v>
      </c>
      <c r="CX37" s="219">
        <f t="shared" si="44"/>
        <v>0</v>
      </c>
      <c r="CY37" s="230">
        <f t="shared" ca="1" si="45"/>
        <v>0</v>
      </c>
      <c r="CZ37" s="227">
        <f>(PATRÓN!$A$5*(CS37-CT37))/(PATRÓN!$N$4-30)*AM37</f>
        <v>151.99253731343285</v>
      </c>
      <c r="DA37" s="211">
        <f t="shared" ca="1" si="34"/>
        <v>-3.1925373134328368</v>
      </c>
      <c r="DB37" s="211">
        <f t="shared" ca="1" si="46"/>
        <v>1191.4253731343283</v>
      </c>
      <c r="DC37" s="212">
        <f t="shared" ca="1" si="35"/>
        <v>-428.74537313432825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">
        <v>4</v>
      </c>
      <c r="H38" s="148" t="s">
        <v>32</v>
      </c>
      <c r="I38" s="148" t="s">
        <v>32</v>
      </c>
      <c r="J38" s="148" t="s">
        <v>140</v>
      </c>
      <c r="K38" s="148" t="s">
        <v>140</v>
      </c>
      <c r="L38" s="148" t="s">
        <v>4</v>
      </c>
      <c r="M38" s="148" t="s">
        <v>31</v>
      </c>
      <c r="N38" s="148" t="s">
        <v>31</v>
      </c>
      <c r="O38" s="148" t="s">
        <v>4</v>
      </c>
      <c r="P38" s="148" t="s">
        <v>4</v>
      </c>
      <c r="Q38" s="148" t="s">
        <v>31</v>
      </c>
      <c r="R38" s="148" t="s">
        <v>32</v>
      </c>
      <c r="S38" s="148" t="s">
        <v>140</v>
      </c>
      <c r="T38" s="148" t="s">
        <v>4</v>
      </c>
      <c r="U38" s="148" t="s">
        <v>31</v>
      </c>
      <c r="V38" s="148" t="s">
        <v>31</v>
      </c>
      <c r="W38" s="148" t="s">
        <v>31</v>
      </c>
      <c r="X38" s="148" t="s">
        <v>4</v>
      </c>
      <c r="Y38" s="148" t="s">
        <v>31</v>
      </c>
      <c r="Z38" s="148" t="s">
        <v>31</v>
      </c>
      <c r="AA38" s="148" t="s">
        <v>31</v>
      </c>
      <c r="AB38" s="148" t="s">
        <v>32</v>
      </c>
      <c r="AC38" s="148" t="s">
        <v>140</v>
      </c>
      <c r="AD38" s="148" t="s">
        <v>4</v>
      </c>
      <c r="AE38" s="148" t="s">
        <v>31</v>
      </c>
      <c r="AF38" s="148" t="s">
        <v>31</v>
      </c>
      <c r="AG38" s="148" t="s">
        <v>31</v>
      </c>
      <c r="AH38" s="148" t="s">
        <v>31</v>
      </c>
      <c r="AI38" s="148" t="s">
        <v>4</v>
      </c>
      <c r="AJ38" s="148" t="s">
        <v>31</v>
      </c>
      <c r="AK38" s="148" t="s">
        <v>31</v>
      </c>
      <c r="AL38" s="130"/>
      <c r="AM38" s="111">
        <f>VLOOKUP($E38,Plantilla!D:F,3,FALSE)</f>
        <v>1</v>
      </c>
      <c r="AN38" s="140">
        <f t="shared" ref="AN38:BC54" ca="1" si="51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1"/>
        <v>15</v>
      </c>
      <c r="AP38" s="132">
        <f t="shared" ca="1" si="51"/>
        <v>4</v>
      </c>
      <c r="AQ38" s="133">
        <f t="shared" ca="1" si="51"/>
        <v>0</v>
      </c>
      <c r="AR38" s="132">
        <f t="shared" ca="1" si="51"/>
        <v>0</v>
      </c>
      <c r="AS38" s="133">
        <f t="shared" ca="1" si="51"/>
        <v>0</v>
      </c>
      <c r="AT38" s="132">
        <f t="shared" ca="1" si="51"/>
        <v>0</v>
      </c>
      <c r="AU38" s="133">
        <f t="shared" ca="1" si="51"/>
        <v>0</v>
      </c>
      <c r="AV38" s="132">
        <f t="shared" ca="1" si="51"/>
        <v>0</v>
      </c>
      <c r="AW38" s="133">
        <f t="shared" ca="1" si="51"/>
        <v>0</v>
      </c>
      <c r="AX38" s="132">
        <f t="shared" ca="1" si="51"/>
        <v>0</v>
      </c>
      <c r="AY38" s="133">
        <f t="shared" ca="1" si="51"/>
        <v>0</v>
      </c>
      <c r="AZ38" s="132">
        <f t="shared" ca="1" si="51"/>
        <v>0</v>
      </c>
      <c r="BA38" s="133">
        <f t="shared" ca="1" si="51"/>
        <v>0</v>
      </c>
      <c r="BB38" s="132">
        <f t="shared" ca="1" si="51"/>
        <v>0</v>
      </c>
      <c r="BC38" s="133">
        <f t="shared" ca="1" si="51"/>
        <v>0</v>
      </c>
      <c r="BD38" s="132">
        <f t="shared" ref="BD38:BD70" ca="1" si="52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ref="BE38:BG52" ca="1" si="53">COUNTIF($G38:$AK38,CONCATENATE("*;",TEXT(CELL("contenido",BE$5),"00"))) +COUNTIF($G38:$AK38,CONCATENATE("*;",TEXT(CELL("contenido",BE$5),"00"),";*")) +COUNTIF($G38:$AK38,CONCATENATE(";*",TEXT(CELL("contenido",BE$5),"00"))) +COUNTIF($G38:$AK38,TEXT(CELL("contenido",BE$5),"00"))</f>
        <v>0</v>
      </c>
      <c r="BF38" s="132">
        <f t="shared" ca="1" si="53"/>
        <v>0</v>
      </c>
      <c r="BG38" s="133">
        <f t="shared" ca="1" si="53"/>
        <v>0</v>
      </c>
      <c r="BH38" s="132">
        <f t="shared" ref="BH38:BH70" ca="1" si="54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ref="BI38:BI52" ca="1" si="55">COUNTIF($G38:$AK38,CONCATENATE("*;",TEXT(CELL("contenido",BI$5),"00"))) +COUNTIF($G38:$AK38,CONCATENATE("*;",TEXT(CELL("contenido",BI$5),"00"),";*")) +COUNTIF($G38:$AK38,CONCATENATE(";*",TEXT(CELL("contenido",BI$5),"00"))) +COUNTIF($G38:$AK38,TEXT(CELL("contenido",BI$5),"00"))</f>
        <v>0</v>
      </c>
      <c r="BJ38" s="132">
        <f t="shared" ref="BJ38:BJ70" ca="1" si="56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7"/>
        <v>4</v>
      </c>
      <c r="BL38" s="110">
        <f t="shared" ca="1" si="3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39"/>
        <v>50.8</v>
      </c>
      <c r="BP38" s="195">
        <f t="shared" ca="1" si="40"/>
        <v>155.80000000000001</v>
      </c>
      <c r="BQ38" s="149">
        <f t="shared" ca="1" si="7"/>
        <v>0</v>
      </c>
      <c r="BR38" s="137">
        <f t="shared" ca="1" si="8"/>
        <v>87</v>
      </c>
      <c r="BS38" s="136">
        <f t="shared" ca="1" si="9"/>
        <v>24</v>
      </c>
      <c r="BT38" s="137">
        <f t="shared" ca="1" si="10"/>
        <v>0</v>
      </c>
      <c r="BU38" s="136">
        <f t="shared" ca="1" si="11"/>
        <v>0</v>
      </c>
      <c r="BV38" s="137">
        <f t="shared" ca="1" si="12"/>
        <v>0</v>
      </c>
      <c r="BW38" s="136">
        <f t="shared" ca="1" si="13"/>
        <v>0</v>
      </c>
      <c r="BX38" s="137">
        <f t="shared" ca="1" si="14"/>
        <v>0</v>
      </c>
      <c r="BY38" s="136">
        <f t="shared" ca="1" si="15"/>
        <v>0</v>
      </c>
      <c r="BZ38" s="137">
        <f t="shared" ca="1" si="16"/>
        <v>0</v>
      </c>
      <c r="CA38" s="136">
        <f t="shared" ca="1" si="17"/>
        <v>0</v>
      </c>
      <c r="CB38" s="137">
        <f t="shared" ca="1" si="18"/>
        <v>0</v>
      </c>
      <c r="CC38" s="136">
        <f t="shared" ca="1" si="19"/>
        <v>0</v>
      </c>
      <c r="CD38" s="137">
        <f t="shared" ca="1" si="20"/>
        <v>0</v>
      </c>
      <c r="CE38" s="136">
        <f t="shared" ca="1" si="21"/>
        <v>0</v>
      </c>
      <c r="CF38" s="137">
        <f t="shared" ca="1" si="22"/>
        <v>0</v>
      </c>
      <c r="CG38" s="136">
        <f t="shared" ca="1" si="23"/>
        <v>62</v>
      </c>
      <c r="CH38" s="137">
        <f t="shared" ca="1" si="24"/>
        <v>0</v>
      </c>
      <c r="CI38" s="136">
        <f t="shared" ca="1" si="25"/>
        <v>0</v>
      </c>
      <c r="CJ38" s="137">
        <f t="shared" ca="1" si="26"/>
        <v>0</v>
      </c>
      <c r="CK38" s="136">
        <f t="shared" ca="1" si="27"/>
        <v>0</v>
      </c>
      <c r="CL38" s="137">
        <f t="shared" ca="1" si="28"/>
        <v>0</v>
      </c>
      <c r="CM38" s="136">
        <f t="shared" ca="1" si="29"/>
        <v>0</v>
      </c>
      <c r="CN38" s="110">
        <f t="shared" ca="1" si="41"/>
        <v>24</v>
      </c>
      <c r="CO38" s="110">
        <f t="shared" ca="1" si="30"/>
        <v>1074</v>
      </c>
      <c r="CP38" s="110">
        <f t="shared" ca="1" si="31"/>
        <v>240</v>
      </c>
      <c r="CQ38" s="198">
        <f t="shared" ca="1" si="32"/>
        <v>304.79999999999995</v>
      </c>
      <c r="CR38" s="199">
        <f t="shared" ca="1" si="33"/>
        <v>1378.8</v>
      </c>
      <c r="CS38" s="215">
        <f t="shared" si="47"/>
        <v>31</v>
      </c>
      <c r="CT38" s="216">
        <f t="shared" si="42"/>
        <v>0</v>
      </c>
      <c r="CU38" s="217">
        <f ca="1">INDEX(INDIRECT(CU$1),MATCH($E38,INDIRECT($BQ$2))) + (CS38*30)/[1]PATRÓN!$N$4 - CT38</f>
        <v>19.972602739726025</v>
      </c>
      <c r="CV38" s="217">
        <f>(CS38*6)/PATRÓN!$N$4</f>
        <v>0.50958904109589043</v>
      </c>
      <c r="CW38" s="216">
        <f t="shared" ca="1" si="43"/>
        <v>0</v>
      </c>
      <c r="CX38" s="219">
        <f t="shared" si="44"/>
        <v>0</v>
      </c>
      <c r="CY38" s="230">
        <f t="shared" ca="1" si="45"/>
        <v>0</v>
      </c>
      <c r="CZ38" s="227">
        <f>(PATRÓN!$A$5*(CS38-CT38))/(PATRÓN!$N$4-30)*AM38</f>
        <v>151.99253731343285</v>
      </c>
      <c r="DA38" s="211">
        <f t="shared" ca="1" si="34"/>
        <v>3.8074626865671632</v>
      </c>
      <c r="DB38" s="211">
        <f t="shared" ca="1" si="46"/>
        <v>1191.4253731343283</v>
      </c>
      <c r="DC38" s="212">
        <f t="shared" ca="1" si="35"/>
        <v>187.37462686567164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">
        <v>31</v>
      </c>
      <c r="H39" s="148" t="s">
        <v>4</v>
      </c>
      <c r="I39" s="148" t="s">
        <v>4</v>
      </c>
      <c r="J39" s="148" t="s">
        <v>31</v>
      </c>
      <c r="K39" s="148" t="s">
        <v>32</v>
      </c>
      <c r="L39" s="148" t="s">
        <v>140</v>
      </c>
      <c r="M39" s="148" t="s">
        <v>4</v>
      </c>
      <c r="N39" s="148" t="s">
        <v>31</v>
      </c>
      <c r="O39" s="148" t="s">
        <v>31</v>
      </c>
      <c r="P39" s="148" t="s">
        <v>31</v>
      </c>
      <c r="Q39" s="148" t="s">
        <v>4</v>
      </c>
      <c r="R39" s="148" t="s">
        <v>31</v>
      </c>
      <c r="S39" s="148" t="s">
        <v>31</v>
      </c>
      <c r="T39" s="148" t="s">
        <v>31</v>
      </c>
      <c r="U39" s="148" t="s">
        <v>32</v>
      </c>
      <c r="V39" s="148" t="s">
        <v>140</v>
      </c>
      <c r="W39" s="148" t="s">
        <v>4</v>
      </c>
      <c r="X39" s="148" t="s">
        <v>31</v>
      </c>
      <c r="Y39" s="148" t="s">
        <v>31</v>
      </c>
      <c r="Z39" s="148" t="s">
        <v>31</v>
      </c>
      <c r="AA39" s="148" t="s">
        <v>31</v>
      </c>
      <c r="AB39" s="148" t="s">
        <v>4</v>
      </c>
      <c r="AC39" s="148" t="s">
        <v>31</v>
      </c>
      <c r="AD39" s="148" t="s">
        <v>31</v>
      </c>
      <c r="AE39" s="148" t="s">
        <v>31</v>
      </c>
      <c r="AF39" s="148" t="s">
        <v>31</v>
      </c>
      <c r="AG39" s="148" t="s">
        <v>32</v>
      </c>
      <c r="AH39" s="148" t="s">
        <v>32</v>
      </c>
      <c r="AI39" s="148" t="s">
        <v>140</v>
      </c>
      <c r="AJ39" s="148" t="s">
        <v>140</v>
      </c>
      <c r="AK39" s="148" t="s">
        <v>4</v>
      </c>
      <c r="AL39" s="130"/>
      <c r="AM39" s="111">
        <f>VLOOKUP($E39,Plantilla!D:F,3,FALSE)</f>
        <v>1</v>
      </c>
      <c r="AN39" s="140">
        <f t="shared" ref="AN39:BJ39" ca="1" si="57">COUNTIF($G39:$AK39,CONCATENATE("*;",TEXT(CELL("contenido",AN$5),"00"))) +COUNTIF($G39:$AK39,CONCATENATE("*;",TEXT(CELL("contenido",AN$5),"00"),";*")) +COUNTIF($G39:$AK39,CONCATENATE(";*",TEXT(CELL("contenido",AN$5),"00"))) +COUNTIF($G39:$AK39,TEXT(CELL("contenido",AN$5),"00"))</f>
        <v>0</v>
      </c>
      <c r="AO39" s="133">
        <f t="shared" ca="1" si="57"/>
        <v>16</v>
      </c>
      <c r="AP39" s="132">
        <f t="shared" ca="1" si="57"/>
        <v>4</v>
      </c>
      <c r="AQ39" s="133">
        <f t="shared" ca="1" si="57"/>
        <v>0</v>
      </c>
      <c r="AR39" s="132">
        <f t="shared" ca="1" si="57"/>
        <v>0</v>
      </c>
      <c r="AS39" s="133">
        <f t="shared" ca="1" si="57"/>
        <v>0</v>
      </c>
      <c r="AT39" s="132">
        <f t="shared" ca="1" si="57"/>
        <v>0</v>
      </c>
      <c r="AU39" s="133">
        <f t="shared" ca="1" si="57"/>
        <v>0</v>
      </c>
      <c r="AV39" s="132">
        <f t="shared" ca="1" si="57"/>
        <v>0</v>
      </c>
      <c r="AW39" s="133">
        <f t="shared" ca="1" si="57"/>
        <v>0</v>
      </c>
      <c r="AX39" s="132">
        <f t="shared" ca="1" si="57"/>
        <v>0</v>
      </c>
      <c r="AY39" s="133">
        <f t="shared" ca="1" si="57"/>
        <v>0</v>
      </c>
      <c r="AZ39" s="132">
        <f t="shared" ca="1" si="57"/>
        <v>0</v>
      </c>
      <c r="BA39" s="133">
        <f t="shared" ca="1" si="57"/>
        <v>0</v>
      </c>
      <c r="BB39" s="132">
        <f t="shared" ca="1" si="57"/>
        <v>0</v>
      </c>
      <c r="BC39" s="133">
        <f t="shared" ca="1" si="57"/>
        <v>0</v>
      </c>
      <c r="BD39" s="132">
        <f t="shared" ca="1" si="57"/>
        <v>0</v>
      </c>
      <c r="BE39" s="133">
        <f t="shared" ca="1" si="57"/>
        <v>0</v>
      </c>
      <c r="BF39" s="132">
        <f t="shared" ca="1" si="57"/>
        <v>0</v>
      </c>
      <c r="BG39" s="133">
        <f t="shared" ca="1" si="57"/>
        <v>0</v>
      </c>
      <c r="BH39" s="132">
        <f t="shared" ca="1" si="57"/>
        <v>0</v>
      </c>
      <c r="BI39" s="133">
        <f t="shared" ca="1" si="57"/>
        <v>0</v>
      </c>
      <c r="BJ39" s="132">
        <f t="shared" ca="1" si="57"/>
        <v>0</v>
      </c>
      <c r="BK39" s="110">
        <f ca="1">COUNTIF($G39:$AK39,"*N*")-BL39</f>
        <v>4</v>
      </c>
      <c r="BL39" s="110">
        <f ca="1">MEDIAN(CN39-42, 0, COUNTIF($G39:$AK39,"*N*"))</f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39"/>
        <v>50.8</v>
      </c>
      <c r="BP39" s="195">
        <f t="shared" ca="1" si="40"/>
        <v>162.80000000000001</v>
      </c>
      <c r="BQ39" s="149">
        <f t="shared" ref="BQ39:BQ70" ca="1" si="58">AN39+INDEX(INDIRECT(BQ$1),MATCH($E39,INDIRECT($BQ$2)))</f>
        <v>0</v>
      </c>
      <c r="BR39" s="137">
        <f t="shared" ref="BR39:BR70" ca="1" si="59">AO39+INDEX(INDIRECT(BR$1),MATCH($E39,INDIRECT($BQ$2)))</f>
        <v>78</v>
      </c>
      <c r="BS39" s="136">
        <f t="shared" ref="BS39:BS70" ca="1" si="60">AP39+INDEX(INDIRECT(BS$1),MATCH($E39,INDIRECT($BQ$2)))</f>
        <v>20</v>
      </c>
      <c r="BT39" s="137">
        <f t="shared" ref="BT39:BT70" ca="1" si="61">AQ39+INDEX(INDIRECT(BT$1),MATCH($E39,INDIRECT($BQ$2)))</f>
        <v>0</v>
      </c>
      <c r="BU39" s="136">
        <f t="shared" ref="BU39:BU70" ca="1" si="62">AR39+INDEX(INDIRECT(BU$1),MATCH($E39,INDIRECT($BQ$2)))</f>
        <v>0</v>
      </c>
      <c r="BV39" s="137">
        <f t="shared" ref="BV39:BV70" ca="1" si="63">AS39+INDEX(INDIRECT(BV$1),MATCH($E39,INDIRECT($BQ$2)))</f>
        <v>0</v>
      </c>
      <c r="BW39" s="136">
        <f t="shared" ref="BW39:BW70" ca="1" si="64">AT39+INDEX(INDIRECT(BW$1),MATCH($E39,INDIRECT($BQ$2)))</f>
        <v>0</v>
      </c>
      <c r="BX39" s="137">
        <f t="shared" ref="BX39:BX70" ca="1" si="65">AU39+INDEX(INDIRECT(BX$1),MATCH($E39,INDIRECT($BQ$2)))</f>
        <v>0</v>
      </c>
      <c r="BY39" s="136">
        <f t="shared" ref="BY39:BY70" ca="1" si="66">AV39+INDEX(INDIRECT(BY$1),MATCH($E39,INDIRECT($BQ$2)))</f>
        <v>0</v>
      </c>
      <c r="BZ39" s="137">
        <f t="shared" ref="BZ39:BZ70" ca="1" si="67">AW39+INDEX(INDIRECT(BZ$1),MATCH($E39,INDIRECT($BQ$2)))</f>
        <v>0</v>
      </c>
      <c r="CA39" s="136">
        <f t="shared" ref="CA39:CA70" ca="1" si="68">AX39+INDEX(INDIRECT(CA$1),MATCH($E39,INDIRECT($BQ$2)))</f>
        <v>0</v>
      </c>
      <c r="CB39" s="137">
        <f t="shared" ref="CB39:CB70" ca="1" si="69">AY39+INDEX(INDIRECT(CB$1),MATCH($E39,INDIRECT($BQ$2)))</f>
        <v>0</v>
      </c>
      <c r="CC39" s="136">
        <f t="shared" ref="CC39:CC70" ca="1" si="70">AZ39+INDEX(INDIRECT(CC$1),MATCH($E39,INDIRECT($BQ$2)))</f>
        <v>0</v>
      </c>
      <c r="CD39" s="137">
        <f t="shared" ref="CD39:CD70" ca="1" si="71">BA39+INDEX(INDIRECT(CD$1),MATCH($E39,INDIRECT($BQ$2)))</f>
        <v>86</v>
      </c>
      <c r="CE39" s="136">
        <f t="shared" ref="CE39:CE70" ca="1" si="72">BB39+INDEX(INDIRECT(CE$1),MATCH($E39,INDIRECT($BQ$2)))</f>
        <v>0</v>
      </c>
      <c r="CF39" s="137">
        <f t="shared" ref="CF39:CF70" ca="1" si="73">BC39+INDEX(INDIRECT(CF$1),MATCH($E39,INDIRECT($BQ$2)))</f>
        <v>0</v>
      </c>
      <c r="CG39" s="136">
        <f t="shared" ref="CG39:CG70" ca="1" si="74">BD39+INDEX(INDIRECT(CG$1),MATCH($E39,INDIRECT($BQ$2)))</f>
        <v>0</v>
      </c>
      <c r="CH39" s="137">
        <f t="shared" ref="CH39:CH70" ca="1" si="75">BE39+INDEX(INDIRECT(CH$1),MATCH($E39,INDIRECT($BQ$2)))</f>
        <v>0</v>
      </c>
      <c r="CI39" s="136">
        <f t="shared" ref="CI39:CI70" ca="1" si="76">BF39+INDEX(INDIRECT(CI$1),MATCH($E39,INDIRECT($BQ$2)))</f>
        <v>0</v>
      </c>
      <c r="CJ39" s="137">
        <f t="shared" ref="CJ39:CJ70" ca="1" si="77">BG39+INDEX(INDIRECT(CJ$1),MATCH($E39,INDIRECT($BQ$2)))</f>
        <v>0</v>
      </c>
      <c r="CK39" s="136">
        <f t="shared" ref="CK39:CK70" ca="1" si="78">BH39+INDEX(INDIRECT(CK$1),MATCH($E39,INDIRECT($BQ$2)))</f>
        <v>0</v>
      </c>
      <c r="CL39" s="137">
        <f t="shared" ref="CL39:CL70" ca="1" si="79">BI39+INDEX(INDIRECT(CL$1),MATCH($E39,INDIRECT($BQ$2)))</f>
        <v>0</v>
      </c>
      <c r="CM39" s="136">
        <f t="shared" ref="CM39:CM70" ca="1" si="80">BJ39+INDEX(INDIRECT(CM$1),MATCH($E39,INDIRECT($BQ$2)))</f>
        <v>0</v>
      </c>
      <c r="CN39" s="110">
        <f ca="1">COUNTIF($G39:$AK39,"*N*")+INDEX(INDIRECT(CN$1),MATCH($E39,INDIRECT($BQ$2)))</f>
        <v>20</v>
      </c>
      <c r="CO39" s="110">
        <f t="shared" ref="CO39:CO70" ca="1" si="81">BM39+INDEX(INDIRECT(CO$1),MATCH($E39,INDIRECT($BQ$2)))</f>
        <v>974.28000000000009</v>
      </c>
      <c r="CP39" s="110">
        <f t="shared" ref="CP39:CP70" ca="1" si="82">BN39+INDEX(INDIRECT(CP$1),MATCH($E39,INDIRECT($BQ$2)))</f>
        <v>200</v>
      </c>
      <c r="CQ39" s="198">
        <f t="shared" ref="CQ39:CQ70" ca="1" si="83">BO39+INDEX(INDIRECT(CQ$1),MATCH($E39,INDIRECT($BQ$2)))</f>
        <v>254</v>
      </c>
      <c r="CR39" s="199">
        <f t="shared" ref="CR39:CR70" ca="1" si="84">BP39+INDEX(INDIRECT(CR$1),MATCH($E39,INDIRECT($BQ$2)))</f>
        <v>1228.28</v>
      </c>
      <c r="CS39" s="215">
        <f>MEDIAN(0,EOMONTH($G$6,0)-$G$6+1,EOMONTH($G$6,0)-$G$6+1-COUNTBLANK(G39:AK39)+DATEDIF(G$6,AI$6,"m")+DATEDIF(G$6,AJ$6,"m")++DATEDIF(G$6,AK$6,"m"))</f>
        <v>31</v>
      </c>
      <c r="CT39" s="216">
        <f>COUNTIF(G39:AK39,"V")</f>
        <v>0</v>
      </c>
      <c r="CU39" s="217">
        <f ca="1">INDEX(INDIRECT(CU$1),MATCH($E39,INDIRECT($BQ$2))) + (CS39*30)/[1]PATRÓN!$N$4 - CT39</f>
        <v>19.972602739726025</v>
      </c>
      <c r="CV39" s="217">
        <f>(CS39*6)/PATRÓN!$N$4</f>
        <v>0.50958904109589043</v>
      </c>
      <c r="CW39" s="216">
        <f ca="1">COUNTIF($G39:$AK39,CONCATENATE("*;",TEXT(CELL("contenido",CW$5),"00"))) +COUNTIF($G39:$AK39,CONCATENATE("*;",TEXT(CELL("contenido",CW$5),"00"),";*")) +COUNTIF($G39:$AK39,CONCATENATE(TEXT(CELL("contenido",CW$5),"00"),";*")) +COUNTIF($G39:$AK39,TEXT(CELL("contenido",CW$5),"00"))</f>
        <v>0</v>
      </c>
      <c r="CX39" s="219">
        <f>COUNTIFS(G39:AK39,"D",G$3:AK$3,"1")+COUNTIFS(G39:AK39,"Dm;Tm*",G$3:AK$3,"1")+COUNTIFS(G39:AK39,"D;*",G$3:AK$3,"1")+COUNTIFS(G39:AK39,"D",G$5:AK$5,"D")+COUNTIFS(G39:AK39,"Dm;Tm*",G$5:AK$5,"D")+COUNTIFS(G39:AK39,"D;*",G$5:AK$5,"D")</f>
        <v>0</v>
      </c>
      <c r="CY39" s="230">
        <f t="shared" ca="1" si="45"/>
        <v>0</v>
      </c>
      <c r="CZ39" s="227">
        <f>(PATRÓN!$A$5*(CS39-CT39))/(PATRÓN!$N$4-30)*AM39</f>
        <v>151.99253731343285</v>
      </c>
      <c r="DA39" s="211">
        <f t="shared" ref="DA39:DA70" ca="1" si="85">BP39-CZ39</f>
        <v>10.807462686567163</v>
      </c>
      <c r="DB39" s="211">
        <f t="shared" ca="1" si="46"/>
        <v>1191.4253731343283</v>
      </c>
      <c r="DC39" s="212">
        <f t="shared" ref="DC39:DC70" ca="1" si="86">CR39-DB39</f>
        <v>36.854626865671662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">
        <v>31</v>
      </c>
      <c r="H40" s="148" t="s">
        <v>31</v>
      </c>
      <c r="I40" s="148" t="s">
        <v>31</v>
      </c>
      <c r="J40" s="148" t="s">
        <v>4</v>
      </c>
      <c r="K40" s="148" t="s">
        <v>31</v>
      </c>
      <c r="L40" s="148" t="s">
        <v>31</v>
      </c>
      <c r="M40" s="148" t="s">
        <v>31</v>
      </c>
      <c r="N40" s="148" t="s">
        <v>32</v>
      </c>
      <c r="O40" s="148" t="s">
        <v>140</v>
      </c>
      <c r="P40" s="148" t="s">
        <v>4</v>
      </c>
      <c r="Q40" s="148" t="s">
        <v>31</v>
      </c>
      <c r="R40" s="148" t="s">
        <v>31</v>
      </c>
      <c r="S40" s="148" t="s">
        <v>31</v>
      </c>
      <c r="T40" s="148" t="s">
        <v>31</v>
      </c>
      <c r="U40" s="148" t="s">
        <v>4</v>
      </c>
      <c r="V40" s="148" t="s">
        <v>31</v>
      </c>
      <c r="W40" s="148" t="s">
        <v>31</v>
      </c>
      <c r="X40" s="148" t="s">
        <v>31</v>
      </c>
      <c r="Y40" s="148" t="s">
        <v>31</v>
      </c>
      <c r="Z40" s="148" t="s">
        <v>32</v>
      </c>
      <c r="AA40" s="148" t="s">
        <v>32</v>
      </c>
      <c r="AB40" s="148" t="s">
        <v>140</v>
      </c>
      <c r="AC40" s="148" t="s">
        <v>140</v>
      </c>
      <c r="AD40" s="148" t="s">
        <v>4</v>
      </c>
      <c r="AE40" s="148" t="s">
        <v>4</v>
      </c>
      <c r="AF40" s="148" t="s">
        <v>31</v>
      </c>
      <c r="AG40" s="148" t="s">
        <v>31</v>
      </c>
      <c r="AH40" s="148" t="s">
        <v>4</v>
      </c>
      <c r="AI40" s="148" t="s">
        <v>31</v>
      </c>
      <c r="AJ40" s="148" t="s">
        <v>31</v>
      </c>
      <c r="AK40" s="148" t="s">
        <v>31</v>
      </c>
      <c r="AL40" s="130"/>
      <c r="AM40" s="111">
        <f>VLOOKUP($E40,Plantilla!D:F,3,FALSE)</f>
        <v>1</v>
      </c>
      <c r="AN40" s="140">
        <f t="shared" ca="1" si="51"/>
        <v>0</v>
      </c>
      <c r="AO40" s="133">
        <f t="shared" ca="1" si="51"/>
        <v>19</v>
      </c>
      <c r="AP40" s="132">
        <f t="shared" ca="1" si="51"/>
        <v>3</v>
      </c>
      <c r="AQ40" s="133">
        <f t="shared" ca="1" si="51"/>
        <v>0</v>
      </c>
      <c r="AR40" s="132">
        <f t="shared" ca="1" si="51"/>
        <v>0</v>
      </c>
      <c r="AS40" s="133">
        <f t="shared" ca="1" si="51"/>
        <v>0</v>
      </c>
      <c r="AT40" s="132">
        <f t="shared" ca="1" si="51"/>
        <v>0</v>
      </c>
      <c r="AU40" s="133">
        <f t="shared" ca="1" si="51"/>
        <v>0</v>
      </c>
      <c r="AV40" s="132">
        <f t="shared" ca="1" si="51"/>
        <v>0</v>
      </c>
      <c r="AW40" s="133">
        <f t="shared" ca="1" si="51"/>
        <v>0</v>
      </c>
      <c r="AX40" s="132">
        <f t="shared" ca="1" si="51"/>
        <v>0</v>
      </c>
      <c r="AY40" s="133">
        <f t="shared" ca="1" si="51"/>
        <v>0</v>
      </c>
      <c r="AZ40" s="132">
        <f t="shared" ca="1" si="51"/>
        <v>0</v>
      </c>
      <c r="BA40" s="133">
        <f t="shared" ca="1" si="51"/>
        <v>0</v>
      </c>
      <c r="BB40" s="132">
        <f t="shared" ca="1" si="51"/>
        <v>0</v>
      </c>
      <c r="BC40" s="133">
        <f t="shared" ca="1" si="51"/>
        <v>0</v>
      </c>
      <c r="BD40" s="132">
        <f t="shared" ca="1" si="52"/>
        <v>0</v>
      </c>
      <c r="BE40" s="133">
        <f t="shared" ca="1" si="53"/>
        <v>0</v>
      </c>
      <c r="BF40" s="132">
        <f t="shared" ca="1" si="53"/>
        <v>0</v>
      </c>
      <c r="BG40" s="133">
        <f t="shared" ca="1" si="53"/>
        <v>0</v>
      </c>
      <c r="BH40" s="132">
        <f t="shared" ca="1" si="54"/>
        <v>0</v>
      </c>
      <c r="BI40" s="133">
        <f t="shared" ca="1" si="55"/>
        <v>0</v>
      </c>
      <c r="BJ40" s="132">
        <f t="shared" ca="1" si="56"/>
        <v>0</v>
      </c>
      <c r="BK40" s="110">
        <f t="shared" ca="1" si="37"/>
        <v>3</v>
      </c>
      <c r="BL40" s="110">
        <f t="shared" ca="1" si="38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133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39"/>
        <v>38.1</v>
      </c>
      <c r="BP40" s="195">
        <f t="shared" ca="1" si="40"/>
        <v>171.1</v>
      </c>
      <c r="BQ40" s="149">
        <f t="shared" ca="1" si="58"/>
        <v>7</v>
      </c>
      <c r="BR40" s="137">
        <f t="shared" ca="1" si="59"/>
        <v>93</v>
      </c>
      <c r="BS40" s="136">
        <f t="shared" ca="1" si="60"/>
        <v>37</v>
      </c>
      <c r="BT40" s="137">
        <f t="shared" ca="1" si="61"/>
        <v>0</v>
      </c>
      <c r="BU40" s="136">
        <f t="shared" ca="1" si="62"/>
        <v>0</v>
      </c>
      <c r="BV40" s="137">
        <f t="shared" ca="1" si="63"/>
        <v>0</v>
      </c>
      <c r="BW40" s="136">
        <f t="shared" ca="1" si="64"/>
        <v>0</v>
      </c>
      <c r="BX40" s="137">
        <f t="shared" ca="1" si="65"/>
        <v>0</v>
      </c>
      <c r="BY40" s="136">
        <f t="shared" ca="1" si="66"/>
        <v>2</v>
      </c>
      <c r="BZ40" s="137">
        <f t="shared" ca="1" si="67"/>
        <v>0</v>
      </c>
      <c r="CA40" s="136">
        <f t="shared" ca="1" si="68"/>
        <v>0</v>
      </c>
      <c r="CB40" s="137">
        <f t="shared" ca="1" si="69"/>
        <v>0</v>
      </c>
      <c r="CC40" s="136">
        <f t="shared" ca="1" si="70"/>
        <v>0</v>
      </c>
      <c r="CD40" s="137">
        <f t="shared" ca="1" si="71"/>
        <v>0</v>
      </c>
      <c r="CE40" s="136">
        <f t="shared" ca="1" si="72"/>
        <v>0</v>
      </c>
      <c r="CF40" s="137">
        <f t="shared" ca="1" si="73"/>
        <v>0</v>
      </c>
      <c r="CG40" s="136">
        <f t="shared" ca="1" si="74"/>
        <v>0</v>
      </c>
      <c r="CH40" s="137">
        <f t="shared" ca="1" si="75"/>
        <v>0</v>
      </c>
      <c r="CI40" s="136">
        <f t="shared" ca="1" si="76"/>
        <v>0</v>
      </c>
      <c r="CJ40" s="137">
        <f t="shared" ca="1" si="77"/>
        <v>0</v>
      </c>
      <c r="CK40" s="136">
        <f t="shared" ca="1" si="78"/>
        <v>0</v>
      </c>
      <c r="CL40" s="137">
        <f t="shared" ca="1" si="79"/>
        <v>0</v>
      </c>
      <c r="CM40" s="136">
        <f t="shared" ca="1" si="80"/>
        <v>0</v>
      </c>
      <c r="CN40" s="110">
        <f t="shared" ca="1" si="41"/>
        <v>37</v>
      </c>
      <c r="CO40" s="110">
        <f t="shared" ca="1" si="81"/>
        <v>714</v>
      </c>
      <c r="CP40" s="110">
        <f t="shared" ca="1" si="82"/>
        <v>370</v>
      </c>
      <c r="CQ40" s="198">
        <f t="shared" ca="1" si="83"/>
        <v>469.90000000000003</v>
      </c>
      <c r="CR40" s="199">
        <f t="shared" ca="1" si="84"/>
        <v>1183.8999999999999</v>
      </c>
      <c r="CS40" s="215">
        <f t="shared" si="47"/>
        <v>31</v>
      </c>
      <c r="CT40" s="216">
        <f t="shared" si="42"/>
        <v>0</v>
      </c>
      <c r="CU40" s="217">
        <f ca="1">INDEX(INDIRECT(CU$1),MATCH($E40,INDIRECT($BQ$2))) + (CS40*30)/[1]PATRÓN!$N$4 - CT40</f>
        <v>19.972602739726025</v>
      </c>
      <c r="CV40" s="217">
        <f>(CS40*6)/PATRÓN!$N$4</f>
        <v>0.50958904109589043</v>
      </c>
      <c r="CW40" s="216">
        <f t="shared" ca="1" si="43"/>
        <v>0</v>
      </c>
      <c r="CX40" s="219">
        <f t="shared" si="44"/>
        <v>0</v>
      </c>
      <c r="CY40" s="230">
        <f t="shared" ca="1" si="45"/>
        <v>0</v>
      </c>
      <c r="CZ40" s="227">
        <f>(PATRÓN!$A$5*(CS40-CT40))/(PATRÓN!$N$4-30)*AM40</f>
        <v>151.99253731343285</v>
      </c>
      <c r="DA40" s="211">
        <f t="shared" ca="1" si="85"/>
        <v>19.107462686567146</v>
      </c>
      <c r="DB40" s="211">
        <f t="shared" ca="1" si="46"/>
        <v>1191.4253731343283</v>
      </c>
      <c r="DC40" s="212">
        <f t="shared" ca="1" si="86"/>
        <v>-7.5253731343284471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">
        <v>32</v>
      </c>
      <c r="H41" s="148" t="s">
        <v>140</v>
      </c>
      <c r="I41" s="148" t="s">
        <v>4</v>
      </c>
      <c r="J41" s="148" t="s">
        <v>31</v>
      </c>
      <c r="K41" s="148" t="s">
        <v>31</v>
      </c>
      <c r="L41" s="148" t="s">
        <v>31</v>
      </c>
      <c r="M41" s="148" t="s">
        <v>31</v>
      </c>
      <c r="N41" s="148" t="s">
        <v>4</v>
      </c>
      <c r="O41" s="148" t="s">
        <v>31</v>
      </c>
      <c r="P41" s="148" t="s">
        <v>31</v>
      </c>
      <c r="Q41" s="148" t="s">
        <v>31</v>
      </c>
      <c r="R41" s="148" t="s">
        <v>31</v>
      </c>
      <c r="S41" s="148" t="s">
        <v>32</v>
      </c>
      <c r="T41" s="148" t="s">
        <v>32</v>
      </c>
      <c r="U41" s="148" t="s">
        <v>140</v>
      </c>
      <c r="V41" s="148" t="s">
        <v>140</v>
      </c>
      <c r="W41" s="148" t="s">
        <v>4</v>
      </c>
      <c r="X41" s="148" t="s">
        <v>4</v>
      </c>
      <c r="Y41" s="148" t="s">
        <v>31</v>
      </c>
      <c r="Z41" s="148" t="s">
        <v>31</v>
      </c>
      <c r="AA41" s="148" t="s">
        <v>4</v>
      </c>
      <c r="AB41" s="148" t="s">
        <v>31</v>
      </c>
      <c r="AC41" s="148" t="s">
        <v>31</v>
      </c>
      <c r="AD41" s="148" t="s">
        <v>31</v>
      </c>
      <c r="AE41" s="148" t="s">
        <v>32</v>
      </c>
      <c r="AF41" s="148" t="s">
        <v>140</v>
      </c>
      <c r="AG41" s="148" t="s">
        <v>4</v>
      </c>
      <c r="AH41" s="148" t="s">
        <v>31</v>
      </c>
      <c r="AI41" s="148" t="s">
        <v>31</v>
      </c>
      <c r="AJ41" s="148" t="s">
        <v>4</v>
      </c>
      <c r="AK41" s="148" t="s">
        <v>4</v>
      </c>
      <c r="AL41" s="130"/>
      <c r="AM41" s="111">
        <f>VLOOKUP($E41,Plantilla!D:F,3,FALSE)</f>
        <v>1</v>
      </c>
      <c r="AN41" s="140">
        <f t="shared" ca="1" si="51"/>
        <v>0</v>
      </c>
      <c r="AO41" s="133">
        <f t="shared" ca="1" si="51"/>
        <v>15</v>
      </c>
      <c r="AP41" s="132">
        <f t="shared" ca="1" si="51"/>
        <v>4</v>
      </c>
      <c r="AQ41" s="133">
        <f t="shared" ca="1" si="51"/>
        <v>0</v>
      </c>
      <c r="AR41" s="132">
        <f t="shared" ca="1" si="51"/>
        <v>0</v>
      </c>
      <c r="AS41" s="133">
        <f t="shared" ca="1" si="51"/>
        <v>0</v>
      </c>
      <c r="AT41" s="132">
        <f t="shared" ca="1" si="51"/>
        <v>0</v>
      </c>
      <c r="AU41" s="133">
        <f t="shared" ca="1" si="51"/>
        <v>0</v>
      </c>
      <c r="AV41" s="132">
        <f t="shared" ca="1" si="51"/>
        <v>0</v>
      </c>
      <c r="AW41" s="133">
        <f t="shared" ca="1" si="51"/>
        <v>0</v>
      </c>
      <c r="AX41" s="132">
        <f t="shared" ca="1" si="51"/>
        <v>0</v>
      </c>
      <c r="AY41" s="133">
        <f t="shared" ca="1" si="51"/>
        <v>0</v>
      </c>
      <c r="AZ41" s="132">
        <f t="shared" ca="1" si="51"/>
        <v>0</v>
      </c>
      <c r="BA41" s="133">
        <f t="shared" ca="1" si="51"/>
        <v>0</v>
      </c>
      <c r="BB41" s="132">
        <f t="shared" ca="1" si="51"/>
        <v>0</v>
      </c>
      <c r="BC41" s="133">
        <f t="shared" ca="1" si="51"/>
        <v>0</v>
      </c>
      <c r="BD41" s="132">
        <f t="shared" ca="1" si="52"/>
        <v>0</v>
      </c>
      <c r="BE41" s="133">
        <f t="shared" ca="1" si="53"/>
        <v>0</v>
      </c>
      <c r="BF41" s="132">
        <f t="shared" ca="1" si="53"/>
        <v>0</v>
      </c>
      <c r="BG41" s="133">
        <f t="shared" ca="1" si="53"/>
        <v>0</v>
      </c>
      <c r="BH41" s="132">
        <f t="shared" ca="1" si="54"/>
        <v>0</v>
      </c>
      <c r="BI41" s="133">
        <f t="shared" ca="1" si="55"/>
        <v>0</v>
      </c>
      <c r="BJ41" s="132">
        <f t="shared" ca="1" si="56"/>
        <v>0</v>
      </c>
      <c r="BK41" s="110">
        <f t="shared" ca="1" si="37"/>
        <v>4</v>
      </c>
      <c r="BL41" s="110">
        <f t="shared" ca="1" si="38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39"/>
        <v>50.8</v>
      </c>
      <c r="BP41" s="195">
        <f t="shared" ca="1" si="40"/>
        <v>155.80000000000001</v>
      </c>
      <c r="BQ41" s="149">
        <f t="shared" ca="1" si="58"/>
        <v>4</v>
      </c>
      <c r="BR41" s="137">
        <f t="shared" ca="1" si="59"/>
        <v>93</v>
      </c>
      <c r="BS41" s="136">
        <f t="shared" ca="1" si="60"/>
        <v>29</v>
      </c>
      <c r="BT41" s="137">
        <f t="shared" ca="1" si="61"/>
        <v>0</v>
      </c>
      <c r="BU41" s="136">
        <f t="shared" ca="1" si="62"/>
        <v>0</v>
      </c>
      <c r="BV41" s="137">
        <f t="shared" ca="1" si="63"/>
        <v>0</v>
      </c>
      <c r="BW41" s="136">
        <f t="shared" ca="1" si="64"/>
        <v>0</v>
      </c>
      <c r="BX41" s="137">
        <f t="shared" ca="1" si="65"/>
        <v>0</v>
      </c>
      <c r="BY41" s="136">
        <f t="shared" ca="1" si="66"/>
        <v>0</v>
      </c>
      <c r="BZ41" s="137">
        <f t="shared" ca="1" si="67"/>
        <v>0</v>
      </c>
      <c r="CA41" s="136">
        <f t="shared" ca="1" si="68"/>
        <v>0</v>
      </c>
      <c r="CB41" s="137">
        <f t="shared" ca="1" si="69"/>
        <v>0</v>
      </c>
      <c r="CC41" s="136">
        <f t="shared" ca="1" si="70"/>
        <v>0</v>
      </c>
      <c r="CD41" s="137">
        <f t="shared" ca="1" si="71"/>
        <v>2</v>
      </c>
      <c r="CE41" s="136">
        <f t="shared" ca="1" si="72"/>
        <v>0</v>
      </c>
      <c r="CF41" s="137">
        <f t="shared" ca="1" si="73"/>
        <v>0</v>
      </c>
      <c r="CG41" s="136">
        <f t="shared" ca="1" si="74"/>
        <v>10</v>
      </c>
      <c r="CH41" s="137">
        <f t="shared" ca="1" si="75"/>
        <v>0</v>
      </c>
      <c r="CI41" s="136">
        <f t="shared" ca="1" si="76"/>
        <v>0</v>
      </c>
      <c r="CJ41" s="137">
        <f t="shared" ca="1" si="77"/>
        <v>0</v>
      </c>
      <c r="CK41" s="136">
        <f t="shared" ca="1" si="78"/>
        <v>0</v>
      </c>
      <c r="CL41" s="137">
        <f t="shared" ca="1" si="79"/>
        <v>0</v>
      </c>
      <c r="CM41" s="136">
        <f t="shared" ca="1" si="80"/>
        <v>0</v>
      </c>
      <c r="CN41" s="110">
        <f t="shared" ca="1" si="41"/>
        <v>30</v>
      </c>
      <c r="CO41" s="110">
        <f t="shared" ca="1" si="81"/>
        <v>763.96</v>
      </c>
      <c r="CP41" s="110">
        <f t="shared" ca="1" si="82"/>
        <v>290</v>
      </c>
      <c r="CQ41" s="198">
        <f t="shared" ca="1" si="83"/>
        <v>368.30000000000007</v>
      </c>
      <c r="CR41" s="199">
        <f t="shared" ca="1" si="84"/>
        <v>1132.26</v>
      </c>
      <c r="CS41" s="215">
        <f t="shared" si="47"/>
        <v>31</v>
      </c>
      <c r="CT41" s="216">
        <f t="shared" si="42"/>
        <v>0</v>
      </c>
      <c r="CU41" s="217">
        <f ca="1">INDEX(INDIRECT(CU$1),MATCH($E41,INDIRECT($BQ$2))) + (CS41*30)/[1]PATRÓN!$N$4 - CT41</f>
        <v>19.972602739726025</v>
      </c>
      <c r="CV41" s="217">
        <f>(CS41*6)/PATRÓN!$N$4</f>
        <v>0.50958904109589043</v>
      </c>
      <c r="CW41" s="216">
        <f t="shared" ca="1" si="43"/>
        <v>0</v>
      </c>
      <c r="CX41" s="219">
        <f t="shared" si="44"/>
        <v>0</v>
      </c>
      <c r="CY41" s="230">
        <f t="shared" ca="1" si="45"/>
        <v>0</v>
      </c>
      <c r="CZ41" s="227">
        <f>(PATRÓN!$A$5*(CS41-CT41))/(PATRÓN!$N$4-30)*AM41</f>
        <v>151.99253731343285</v>
      </c>
      <c r="DA41" s="211">
        <f t="shared" ca="1" si="85"/>
        <v>3.8074626865671632</v>
      </c>
      <c r="DB41" s="211">
        <f t="shared" ca="1" si="46"/>
        <v>1191.4253731343283</v>
      </c>
      <c r="DC41" s="212">
        <f t="shared" ca="1" si="86"/>
        <v>-59.16537313432832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4</v>
      </c>
      <c r="H42" s="148" t="s">
        <v>31</v>
      </c>
      <c r="I42" s="148" t="s">
        <v>31</v>
      </c>
      <c r="J42" s="148" t="s">
        <v>31</v>
      </c>
      <c r="K42" s="148" t="s">
        <v>31</v>
      </c>
      <c r="L42" s="148" t="s">
        <v>32</v>
      </c>
      <c r="M42" s="148" t="s">
        <v>32</v>
      </c>
      <c r="N42" s="148" t="s">
        <v>140</v>
      </c>
      <c r="O42" s="148" t="s">
        <v>140</v>
      </c>
      <c r="P42" s="148" t="s">
        <v>4</v>
      </c>
      <c r="Q42" s="148" t="s">
        <v>4</v>
      </c>
      <c r="R42" s="148" t="s">
        <v>31</v>
      </c>
      <c r="S42" s="148" t="s">
        <v>31</v>
      </c>
      <c r="T42" s="148" t="s">
        <v>4</v>
      </c>
      <c r="U42" s="148" t="s">
        <v>31</v>
      </c>
      <c r="V42" s="148" t="s">
        <v>31</v>
      </c>
      <c r="W42" s="148" t="s">
        <v>31</v>
      </c>
      <c r="X42" s="148" t="s">
        <v>32</v>
      </c>
      <c r="Y42" s="148" t="s">
        <v>140</v>
      </c>
      <c r="Z42" s="148" t="s">
        <v>4</v>
      </c>
      <c r="AA42" s="148" t="s">
        <v>31</v>
      </c>
      <c r="AB42" s="148" t="s">
        <v>31</v>
      </c>
      <c r="AC42" s="148" t="s">
        <v>4</v>
      </c>
      <c r="AD42" s="148" t="s">
        <v>4</v>
      </c>
      <c r="AE42" s="148" t="s">
        <v>31</v>
      </c>
      <c r="AF42" s="148" t="s">
        <v>31</v>
      </c>
      <c r="AG42" s="148" t="s">
        <v>31</v>
      </c>
      <c r="AH42" s="148" t="s">
        <v>31</v>
      </c>
      <c r="AI42" s="148" t="s">
        <v>4</v>
      </c>
      <c r="AJ42" s="148" t="s">
        <v>32</v>
      </c>
      <c r="AK42" s="148" t="s">
        <v>32</v>
      </c>
      <c r="AL42" s="130"/>
      <c r="AM42" s="111">
        <f>VLOOKUP($E42,Plantilla!D:F,3,FALSE)</f>
        <v>1</v>
      </c>
      <c r="AN42" s="140">
        <f t="shared" ca="1" si="51"/>
        <v>0</v>
      </c>
      <c r="AO42" s="133">
        <f t="shared" ca="1" si="51"/>
        <v>15</v>
      </c>
      <c r="AP42" s="132">
        <f t="shared" ca="1" si="51"/>
        <v>5</v>
      </c>
      <c r="AQ42" s="133">
        <f t="shared" ca="1" si="51"/>
        <v>0</v>
      </c>
      <c r="AR42" s="132">
        <f t="shared" ca="1" si="51"/>
        <v>0</v>
      </c>
      <c r="AS42" s="133">
        <f t="shared" ca="1" si="51"/>
        <v>0</v>
      </c>
      <c r="AT42" s="132">
        <f t="shared" ca="1" si="51"/>
        <v>0</v>
      </c>
      <c r="AU42" s="133">
        <f t="shared" ca="1" si="51"/>
        <v>0</v>
      </c>
      <c r="AV42" s="132">
        <f t="shared" ca="1" si="51"/>
        <v>0</v>
      </c>
      <c r="AW42" s="133">
        <f t="shared" ca="1" si="51"/>
        <v>0</v>
      </c>
      <c r="AX42" s="132">
        <f t="shared" ca="1" si="51"/>
        <v>0</v>
      </c>
      <c r="AY42" s="133">
        <f t="shared" ca="1" si="51"/>
        <v>0</v>
      </c>
      <c r="AZ42" s="132">
        <f t="shared" ca="1" si="51"/>
        <v>0</v>
      </c>
      <c r="BA42" s="133">
        <f t="shared" ca="1" si="51"/>
        <v>0</v>
      </c>
      <c r="BB42" s="132">
        <f t="shared" ca="1" si="51"/>
        <v>0</v>
      </c>
      <c r="BC42" s="133">
        <f t="shared" ca="1" si="51"/>
        <v>0</v>
      </c>
      <c r="BD42" s="132">
        <f t="shared" ca="1" si="52"/>
        <v>0</v>
      </c>
      <c r="BE42" s="133">
        <f t="shared" ca="1" si="53"/>
        <v>0</v>
      </c>
      <c r="BF42" s="132">
        <f t="shared" ca="1" si="53"/>
        <v>0</v>
      </c>
      <c r="BG42" s="133">
        <f t="shared" ca="1" si="53"/>
        <v>0</v>
      </c>
      <c r="BH42" s="132">
        <f t="shared" ca="1" si="54"/>
        <v>0</v>
      </c>
      <c r="BI42" s="133">
        <f t="shared" ca="1" si="55"/>
        <v>0</v>
      </c>
      <c r="BJ42" s="132">
        <f t="shared" ca="1" si="56"/>
        <v>0</v>
      </c>
      <c r="BK42" s="110">
        <f t="shared" ca="1" si="37"/>
        <v>5</v>
      </c>
      <c r="BL42" s="110">
        <f t="shared" ca="1" si="38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ca="1" si="39"/>
        <v>63.5</v>
      </c>
      <c r="BP42" s="195">
        <f t="shared" ca="1" si="40"/>
        <v>168.5</v>
      </c>
      <c r="BQ42" s="149">
        <f t="shared" ca="1" si="58"/>
        <v>54</v>
      </c>
      <c r="BR42" s="137">
        <f t="shared" ca="1" si="59"/>
        <v>62</v>
      </c>
      <c r="BS42" s="136">
        <f t="shared" ca="1" si="60"/>
        <v>34</v>
      </c>
      <c r="BT42" s="137">
        <f t="shared" ca="1" si="61"/>
        <v>0</v>
      </c>
      <c r="BU42" s="136">
        <f t="shared" ca="1" si="62"/>
        <v>0</v>
      </c>
      <c r="BV42" s="137">
        <f t="shared" ca="1" si="63"/>
        <v>0</v>
      </c>
      <c r="BW42" s="136">
        <f t="shared" ca="1" si="64"/>
        <v>0</v>
      </c>
      <c r="BX42" s="137">
        <f t="shared" ca="1" si="65"/>
        <v>0</v>
      </c>
      <c r="BY42" s="136">
        <f t="shared" ca="1" si="66"/>
        <v>0</v>
      </c>
      <c r="BZ42" s="137">
        <f t="shared" ca="1" si="67"/>
        <v>0</v>
      </c>
      <c r="CA42" s="136">
        <f t="shared" ca="1" si="68"/>
        <v>0</v>
      </c>
      <c r="CB42" s="137">
        <f t="shared" ca="1" si="69"/>
        <v>0</v>
      </c>
      <c r="CC42" s="136">
        <f t="shared" ca="1" si="70"/>
        <v>0</v>
      </c>
      <c r="CD42" s="137">
        <f t="shared" ca="1" si="71"/>
        <v>0</v>
      </c>
      <c r="CE42" s="136">
        <f t="shared" ca="1" si="72"/>
        <v>0</v>
      </c>
      <c r="CF42" s="137">
        <f t="shared" ca="1" si="73"/>
        <v>0</v>
      </c>
      <c r="CG42" s="136">
        <f t="shared" ca="1" si="74"/>
        <v>0</v>
      </c>
      <c r="CH42" s="137">
        <f t="shared" ca="1" si="75"/>
        <v>0</v>
      </c>
      <c r="CI42" s="136">
        <f t="shared" ca="1" si="76"/>
        <v>0</v>
      </c>
      <c r="CJ42" s="137">
        <f t="shared" ca="1" si="77"/>
        <v>0</v>
      </c>
      <c r="CK42" s="136">
        <f t="shared" ca="1" si="78"/>
        <v>0</v>
      </c>
      <c r="CL42" s="137">
        <f t="shared" ca="1" si="79"/>
        <v>0</v>
      </c>
      <c r="CM42" s="136">
        <f t="shared" ca="1" si="80"/>
        <v>0</v>
      </c>
      <c r="CN42" s="110">
        <f t="shared" ca="1" si="41"/>
        <v>34</v>
      </c>
      <c r="CO42" s="110">
        <f t="shared" ca="1" si="81"/>
        <v>812</v>
      </c>
      <c r="CP42" s="110">
        <f t="shared" ca="1" si="82"/>
        <v>340</v>
      </c>
      <c r="CQ42" s="198">
        <f t="shared" ca="1" si="83"/>
        <v>431.8</v>
      </c>
      <c r="CR42" s="199">
        <f t="shared" ca="1" si="84"/>
        <v>1243.8000000000002</v>
      </c>
      <c r="CS42" s="215">
        <f t="shared" si="47"/>
        <v>31</v>
      </c>
      <c r="CT42" s="216">
        <f t="shared" si="42"/>
        <v>0</v>
      </c>
      <c r="CU42" s="217">
        <f ca="1">INDEX(INDIRECT(CU$1),MATCH($E42,INDIRECT($BQ$2))) + (CS42*30)/[1]PATRÓN!$N$4 - CT42</f>
        <v>19.972602739726025</v>
      </c>
      <c r="CV42" s="217">
        <f>(CS42*6)/PATRÓN!$N$4</f>
        <v>0.50958904109589043</v>
      </c>
      <c r="CW42" s="216">
        <f t="shared" ca="1" si="43"/>
        <v>0</v>
      </c>
      <c r="CX42" s="219">
        <f t="shared" si="44"/>
        <v>0</v>
      </c>
      <c r="CY42" s="230">
        <f t="shared" ca="1" si="45"/>
        <v>0</v>
      </c>
      <c r="CZ42" s="227">
        <f>(PATRÓN!$A$5*(CS42-CT42))/(PATRÓN!$N$4-30)*AM42</f>
        <v>151.99253731343285</v>
      </c>
      <c r="DA42" s="211">
        <f t="shared" ca="1" si="85"/>
        <v>16.507462686567152</v>
      </c>
      <c r="DB42" s="211">
        <f t="shared" ca="1" si="46"/>
        <v>1191.4253731343283</v>
      </c>
      <c r="DC42" s="212">
        <f t="shared" ca="1" si="86"/>
        <v>52.374626865671871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339"/>
      <c r="AB43" s="339"/>
      <c r="AC43" s="339"/>
      <c r="AD43" s="339"/>
      <c r="AE43" s="340"/>
      <c r="AF43" s="340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1"/>
        <v>0</v>
      </c>
      <c r="AO43" s="133">
        <f t="shared" ca="1" si="51"/>
        <v>0</v>
      </c>
      <c r="AP43" s="132">
        <f t="shared" ca="1" si="51"/>
        <v>0</v>
      </c>
      <c r="AQ43" s="133">
        <f t="shared" ca="1" si="51"/>
        <v>0</v>
      </c>
      <c r="AR43" s="132">
        <f t="shared" ca="1" si="51"/>
        <v>0</v>
      </c>
      <c r="AS43" s="133">
        <f t="shared" ca="1" si="51"/>
        <v>0</v>
      </c>
      <c r="AT43" s="132">
        <f t="shared" ca="1" si="51"/>
        <v>0</v>
      </c>
      <c r="AU43" s="133">
        <f t="shared" ca="1" si="51"/>
        <v>0</v>
      </c>
      <c r="AV43" s="132">
        <f t="shared" ca="1" si="51"/>
        <v>0</v>
      </c>
      <c r="AW43" s="133">
        <f t="shared" ca="1" si="51"/>
        <v>0</v>
      </c>
      <c r="AX43" s="132">
        <f t="shared" ca="1" si="51"/>
        <v>0</v>
      </c>
      <c r="AY43" s="133">
        <f t="shared" ca="1" si="51"/>
        <v>0</v>
      </c>
      <c r="AZ43" s="132">
        <f t="shared" ca="1" si="51"/>
        <v>0</v>
      </c>
      <c r="BA43" s="133">
        <f t="shared" ca="1" si="51"/>
        <v>0</v>
      </c>
      <c r="BB43" s="132">
        <f t="shared" ca="1" si="51"/>
        <v>0</v>
      </c>
      <c r="BC43" s="133">
        <f t="shared" ca="1" si="51"/>
        <v>0</v>
      </c>
      <c r="BD43" s="132">
        <f t="shared" ca="1" si="52"/>
        <v>0</v>
      </c>
      <c r="BE43" s="133">
        <f t="shared" ca="1" si="53"/>
        <v>0</v>
      </c>
      <c r="BF43" s="132">
        <f t="shared" ca="1" si="53"/>
        <v>0</v>
      </c>
      <c r="BG43" s="133">
        <f t="shared" ca="1" si="53"/>
        <v>0</v>
      </c>
      <c r="BH43" s="132">
        <f t="shared" ca="1" si="54"/>
        <v>0</v>
      </c>
      <c r="BI43" s="133">
        <f t="shared" ca="1" si="55"/>
        <v>0</v>
      </c>
      <c r="BJ43" s="132">
        <f t="shared" ca="1" si="56"/>
        <v>0</v>
      </c>
      <c r="BK43" s="110">
        <f t="shared" ca="1" si="37"/>
        <v>0</v>
      </c>
      <c r="BL43" s="110">
        <f t="shared" ca="1" si="3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39"/>
        <v>0</v>
      </c>
      <c r="BP43" s="195">
        <f t="shared" ca="1" si="40"/>
        <v>0</v>
      </c>
      <c r="BQ43" s="149">
        <f t="shared" ca="1" si="58"/>
        <v>0</v>
      </c>
      <c r="BR43" s="137">
        <f t="shared" ca="1" si="59"/>
        <v>0</v>
      </c>
      <c r="BS43" s="136">
        <f t="shared" ca="1" si="60"/>
        <v>0</v>
      </c>
      <c r="BT43" s="137">
        <f t="shared" ca="1" si="61"/>
        <v>0</v>
      </c>
      <c r="BU43" s="136">
        <f t="shared" ca="1" si="62"/>
        <v>0</v>
      </c>
      <c r="BV43" s="137">
        <f t="shared" ca="1" si="63"/>
        <v>0</v>
      </c>
      <c r="BW43" s="136">
        <f t="shared" ca="1" si="64"/>
        <v>0</v>
      </c>
      <c r="BX43" s="137">
        <f t="shared" ca="1" si="65"/>
        <v>94</v>
      </c>
      <c r="BY43" s="136">
        <f t="shared" ca="1" si="66"/>
        <v>0</v>
      </c>
      <c r="BZ43" s="137">
        <f t="shared" ca="1" si="67"/>
        <v>0</v>
      </c>
      <c r="CA43" s="136">
        <f t="shared" ca="1" si="68"/>
        <v>0</v>
      </c>
      <c r="CB43" s="137">
        <f t="shared" ca="1" si="69"/>
        <v>0</v>
      </c>
      <c r="CC43" s="136">
        <f t="shared" ca="1" si="70"/>
        <v>0</v>
      </c>
      <c r="CD43" s="137">
        <f t="shared" ca="1" si="71"/>
        <v>0</v>
      </c>
      <c r="CE43" s="136">
        <f t="shared" ca="1" si="72"/>
        <v>0</v>
      </c>
      <c r="CF43" s="137">
        <f t="shared" ca="1" si="73"/>
        <v>0</v>
      </c>
      <c r="CG43" s="136">
        <f t="shared" ca="1" si="74"/>
        <v>1</v>
      </c>
      <c r="CH43" s="137">
        <f t="shared" ca="1" si="75"/>
        <v>0</v>
      </c>
      <c r="CI43" s="136">
        <f t="shared" ca="1" si="76"/>
        <v>0</v>
      </c>
      <c r="CJ43" s="137">
        <f t="shared" ca="1" si="77"/>
        <v>0</v>
      </c>
      <c r="CK43" s="136">
        <f t="shared" ca="1" si="78"/>
        <v>0</v>
      </c>
      <c r="CL43" s="137">
        <f t="shared" ca="1" si="79"/>
        <v>0</v>
      </c>
      <c r="CM43" s="136">
        <f t="shared" ca="1" si="80"/>
        <v>0</v>
      </c>
      <c r="CN43" s="110">
        <f t="shared" ca="1" si="41"/>
        <v>0</v>
      </c>
      <c r="CO43" s="110">
        <f t="shared" ca="1" si="81"/>
        <v>665.5</v>
      </c>
      <c r="CP43" s="110">
        <f t="shared" ca="1" si="82"/>
        <v>0</v>
      </c>
      <c r="CQ43" s="198">
        <f t="shared" ca="1" si="83"/>
        <v>0</v>
      </c>
      <c r="CR43" s="199">
        <f t="shared" ca="1" si="84"/>
        <v>665.5</v>
      </c>
      <c r="CS43" s="215">
        <f t="shared" si="47"/>
        <v>0</v>
      </c>
      <c r="CT43" s="216">
        <f t="shared" si="42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3"/>
        <v>0</v>
      </c>
      <c r="CX43" s="219">
        <f t="shared" si="44"/>
        <v>0</v>
      </c>
      <c r="CY43" s="230">
        <f t="shared" ca="1" si="45"/>
        <v>0</v>
      </c>
      <c r="CZ43" s="227">
        <f>(PATRÓN!$A$5*(CS43-CT43))/(PATRÓN!$N$4-30)*AM43</f>
        <v>0</v>
      </c>
      <c r="DA43" s="211">
        <f t="shared" ca="1" si="85"/>
        <v>0</v>
      </c>
      <c r="DB43" s="211">
        <f t="shared" ca="1" si="46"/>
        <v>887.44029850746267</v>
      </c>
      <c r="DC43" s="212">
        <f t="shared" ca="1" si="86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339"/>
      <c r="AB44" s="339"/>
      <c r="AC44" s="339"/>
      <c r="AD44" s="339"/>
      <c r="AE44" s="340"/>
      <c r="AF44" s="340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1"/>
        <v>0</v>
      </c>
      <c r="AO44" s="133">
        <f t="shared" ca="1" si="51"/>
        <v>0</v>
      </c>
      <c r="AP44" s="132">
        <f t="shared" ca="1" si="51"/>
        <v>0</v>
      </c>
      <c r="AQ44" s="133">
        <f t="shared" ca="1" si="51"/>
        <v>0</v>
      </c>
      <c r="AR44" s="132">
        <f t="shared" ca="1" si="51"/>
        <v>0</v>
      </c>
      <c r="AS44" s="133">
        <f t="shared" ca="1" si="51"/>
        <v>0</v>
      </c>
      <c r="AT44" s="132">
        <f t="shared" ca="1" si="51"/>
        <v>0</v>
      </c>
      <c r="AU44" s="133">
        <f t="shared" ca="1" si="51"/>
        <v>0</v>
      </c>
      <c r="AV44" s="132">
        <f t="shared" ca="1" si="51"/>
        <v>0</v>
      </c>
      <c r="AW44" s="133">
        <f t="shared" ca="1" si="51"/>
        <v>0</v>
      </c>
      <c r="AX44" s="132">
        <f t="shared" ca="1" si="51"/>
        <v>0</v>
      </c>
      <c r="AY44" s="133">
        <f t="shared" ca="1" si="51"/>
        <v>0</v>
      </c>
      <c r="AZ44" s="132">
        <f t="shared" ca="1" si="51"/>
        <v>0</v>
      </c>
      <c r="BA44" s="133">
        <f t="shared" ca="1" si="51"/>
        <v>0</v>
      </c>
      <c r="BB44" s="132">
        <f t="shared" ca="1" si="51"/>
        <v>0</v>
      </c>
      <c r="BC44" s="133">
        <f t="shared" ca="1" si="51"/>
        <v>0</v>
      </c>
      <c r="BD44" s="132">
        <f t="shared" ca="1" si="52"/>
        <v>0</v>
      </c>
      <c r="BE44" s="133">
        <f t="shared" ca="1" si="53"/>
        <v>0</v>
      </c>
      <c r="BF44" s="132">
        <f t="shared" ca="1" si="53"/>
        <v>0</v>
      </c>
      <c r="BG44" s="133">
        <f t="shared" ca="1" si="53"/>
        <v>0</v>
      </c>
      <c r="BH44" s="132">
        <f t="shared" ca="1" si="54"/>
        <v>0</v>
      </c>
      <c r="BI44" s="133">
        <f t="shared" ca="1" si="55"/>
        <v>0</v>
      </c>
      <c r="BJ44" s="132">
        <f t="shared" ca="1" si="56"/>
        <v>0</v>
      </c>
      <c r="BK44" s="110">
        <f t="shared" ca="1" si="37"/>
        <v>0</v>
      </c>
      <c r="BL44" s="110">
        <f t="shared" ca="1" si="3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39"/>
        <v>0</v>
      </c>
      <c r="BP44" s="195">
        <f t="shared" ca="1" si="40"/>
        <v>0</v>
      </c>
      <c r="BQ44" s="149">
        <f t="shared" ca="1" si="58"/>
        <v>8</v>
      </c>
      <c r="BR44" s="137">
        <f t="shared" ca="1" si="59"/>
        <v>5</v>
      </c>
      <c r="BS44" s="136">
        <f t="shared" ca="1" si="60"/>
        <v>16</v>
      </c>
      <c r="BT44" s="137">
        <f t="shared" ca="1" si="61"/>
        <v>0</v>
      </c>
      <c r="BU44" s="136">
        <f t="shared" ca="1" si="62"/>
        <v>0</v>
      </c>
      <c r="BV44" s="137">
        <f t="shared" ca="1" si="63"/>
        <v>0</v>
      </c>
      <c r="BW44" s="136">
        <f t="shared" ca="1" si="64"/>
        <v>0</v>
      </c>
      <c r="BX44" s="137">
        <f t="shared" ca="1" si="65"/>
        <v>0</v>
      </c>
      <c r="BY44" s="136">
        <f t="shared" ca="1" si="66"/>
        <v>38</v>
      </c>
      <c r="BZ44" s="137">
        <f t="shared" ca="1" si="67"/>
        <v>0</v>
      </c>
      <c r="CA44" s="136">
        <f t="shared" ca="1" si="68"/>
        <v>0</v>
      </c>
      <c r="CB44" s="137">
        <f t="shared" ca="1" si="69"/>
        <v>0</v>
      </c>
      <c r="CC44" s="136">
        <f t="shared" ca="1" si="70"/>
        <v>0</v>
      </c>
      <c r="CD44" s="137">
        <f t="shared" ca="1" si="71"/>
        <v>0</v>
      </c>
      <c r="CE44" s="136">
        <f t="shared" ca="1" si="72"/>
        <v>0</v>
      </c>
      <c r="CF44" s="137">
        <f t="shared" ca="1" si="73"/>
        <v>0</v>
      </c>
      <c r="CG44" s="136">
        <f t="shared" ca="1" si="74"/>
        <v>0</v>
      </c>
      <c r="CH44" s="137">
        <f t="shared" ca="1" si="75"/>
        <v>0</v>
      </c>
      <c r="CI44" s="136">
        <f t="shared" ca="1" si="76"/>
        <v>0</v>
      </c>
      <c r="CJ44" s="137">
        <f t="shared" ca="1" si="77"/>
        <v>0</v>
      </c>
      <c r="CK44" s="136">
        <f t="shared" ca="1" si="78"/>
        <v>0</v>
      </c>
      <c r="CL44" s="137">
        <f t="shared" ca="1" si="79"/>
        <v>0</v>
      </c>
      <c r="CM44" s="136">
        <f t="shared" ca="1" si="80"/>
        <v>0</v>
      </c>
      <c r="CN44" s="110">
        <f t="shared" ca="1" si="41"/>
        <v>16</v>
      </c>
      <c r="CO44" s="110">
        <f t="shared" ca="1" si="81"/>
        <v>357</v>
      </c>
      <c r="CP44" s="110">
        <f t="shared" ca="1" si="82"/>
        <v>160</v>
      </c>
      <c r="CQ44" s="198">
        <f t="shared" ca="1" si="83"/>
        <v>203.20000000000002</v>
      </c>
      <c r="CR44" s="199">
        <f t="shared" ca="1" si="84"/>
        <v>560.19999999999993</v>
      </c>
      <c r="CS44" s="215">
        <f t="shared" si="47"/>
        <v>0</v>
      </c>
      <c r="CT44" s="216">
        <f t="shared" si="42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3"/>
        <v>0</v>
      </c>
      <c r="CX44" s="219">
        <f t="shared" si="44"/>
        <v>0</v>
      </c>
      <c r="CY44" s="230">
        <f t="shared" ca="1" si="45"/>
        <v>0</v>
      </c>
      <c r="CZ44" s="227">
        <f>(PATRÓN!$A$5*(CS44-CT44))/(PATRÓN!$N$4-30)*AM44</f>
        <v>0</v>
      </c>
      <c r="DA44" s="211">
        <f t="shared" ca="1" si="85"/>
        <v>0</v>
      </c>
      <c r="DB44" s="211">
        <f t="shared" ca="1" si="46"/>
        <v>593.26119402985069</v>
      </c>
      <c r="DC44" s="212">
        <f t="shared" ca="1" si="86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339"/>
      <c r="AB45" s="339"/>
      <c r="AC45" s="339"/>
      <c r="AD45" s="339"/>
      <c r="AE45" s="340"/>
      <c r="AF45" s="340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1"/>
        <v>0</v>
      </c>
      <c r="AO45" s="133">
        <f t="shared" ca="1" si="51"/>
        <v>0</v>
      </c>
      <c r="AP45" s="132">
        <f t="shared" ca="1" si="51"/>
        <v>0</v>
      </c>
      <c r="AQ45" s="133">
        <f t="shared" ca="1" si="51"/>
        <v>0</v>
      </c>
      <c r="AR45" s="132">
        <f t="shared" ca="1" si="51"/>
        <v>0</v>
      </c>
      <c r="AS45" s="133">
        <f t="shared" ca="1" si="51"/>
        <v>0</v>
      </c>
      <c r="AT45" s="132">
        <f t="shared" ca="1" si="51"/>
        <v>0</v>
      </c>
      <c r="AU45" s="133">
        <f t="shared" ca="1" si="51"/>
        <v>0</v>
      </c>
      <c r="AV45" s="132">
        <f t="shared" ca="1" si="51"/>
        <v>0</v>
      </c>
      <c r="AW45" s="133">
        <f t="shared" ca="1" si="51"/>
        <v>0</v>
      </c>
      <c r="AX45" s="132">
        <f t="shared" ca="1" si="51"/>
        <v>0</v>
      </c>
      <c r="AY45" s="133">
        <f t="shared" ca="1" si="51"/>
        <v>0</v>
      </c>
      <c r="AZ45" s="132">
        <f t="shared" ca="1" si="51"/>
        <v>0</v>
      </c>
      <c r="BA45" s="133">
        <f t="shared" ca="1" si="51"/>
        <v>0</v>
      </c>
      <c r="BB45" s="132">
        <f t="shared" ca="1" si="51"/>
        <v>0</v>
      </c>
      <c r="BC45" s="133">
        <f t="shared" ca="1" si="51"/>
        <v>0</v>
      </c>
      <c r="BD45" s="132">
        <f t="shared" ca="1" si="52"/>
        <v>0</v>
      </c>
      <c r="BE45" s="133">
        <f t="shared" ca="1" si="53"/>
        <v>0</v>
      </c>
      <c r="BF45" s="132">
        <f t="shared" ca="1" si="53"/>
        <v>0</v>
      </c>
      <c r="BG45" s="133">
        <f t="shared" ca="1" si="53"/>
        <v>0</v>
      </c>
      <c r="BH45" s="132">
        <f t="shared" ca="1" si="54"/>
        <v>0</v>
      </c>
      <c r="BI45" s="133">
        <f t="shared" ca="1" si="55"/>
        <v>0</v>
      </c>
      <c r="BJ45" s="132">
        <f t="shared" ca="1" si="56"/>
        <v>0</v>
      </c>
      <c r="BK45" s="110">
        <f t="shared" ca="1" si="37"/>
        <v>0</v>
      </c>
      <c r="BL45" s="110">
        <f t="shared" ca="1" si="3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39"/>
        <v>0</v>
      </c>
      <c r="BP45" s="195">
        <f t="shared" ca="1" si="40"/>
        <v>0</v>
      </c>
      <c r="BQ45" s="149">
        <f t="shared" ca="1" si="58"/>
        <v>0</v>
      </c>
      <c r="BR45" s="137">
        <f t="shared" ca="1" si="59"/>
        <v>11</v>
      </c>
      <c r="BS45" s="136">
        <f t="shared" ca="1" si="60"/>
        <v>9</v>
      </c>
      <c r="BT45" s="137">
        <f t="shared" ca="1" si="61"/>
        <v>0</v>
      </c>
      <c r="BU45" s="136">
        <f t="shared" ca="1" si="62"/>
        <v>0</v>
      </c>
      <c r="BV45" s="137">
        <f t="shared" ca="1" si="63"/>
        <v>0</v>
      </c>
      <c r="BW45" s="136">
        <f t="shared" ca="1" si="64"/>
        <v>0</v>
      </c>
      <c r="BX45" s="137">
        <f t="shared" ca="1" si="65"/>
        <v>6</v>
      </c>
      <c r="BY45" s="136">
        <f t="shared" ca="1" si="66"/>
        <v>3</v>
      </c>
      <c r="BZ45" s="137">
        <f t="shared" ca="1" si="67"/>
        <v>0</v>
      </c>
      <c r="CA45" s="136">
        <f t="shared" ca="1" si="68"/>
        <v>0</v>
      </c>
      <c r="CB45" s="137">
        <f t="shared" ca="1" si="69"/>
        <v>0</v>
      </c>
      <c r="CC45" s="136">
        <f t="shared" ca="1" si="70"/>
        <v>0</v>
      </c>
      <c r="CD45" s="137">
        <f t="shared" ca="1" si="71"/>
        <v>0</v>
      </c>
      <c r="CE45" s="136">
        <f t="shared" ca="1" si="72"/>
        <v>0</v>
      </c>
      <c r="CF45" s="137">
        <f t="shared" ca="1" si="73"/>
        <v>0</v>
      </c>
      <c r="CG45" s="136">
        <f t="shared" ca="1" si="74"/>
        <v>0</v>
      </c>
      <c r="CH45" s="137">
        <f t="shared" ca="1" si="75"/>
        <v>0</v>
      </c>
      <c r="CI45" s="136">
        <f t="shared" ca="1" si="76"/>
        <v>0</v>
      </c>
      <c r="CJ45" s="137">
        <f t="shared" ca="1" si="77"/>
        <v>0</v>
      </c>
      <c r="CK45" s="136">
        <f t="shared" ca="1" si="78"/>
        <v>0</v>
      </c>
      <c r="CL45" s="137">
        <f t="shared" ca="1" si="79"/>
        <v>0</v>
      </c>
      <c r="CM45" s="136">
        <f t="shared" ca="1" si="80"/>
        <v>0</v>
      </c>
      <c r="CN45" s="110">
        <f t="shared" ca="1" si="41"/>
        <v>9</v>
      </c>
      <c r="CO45" s="110">
        <f t="shared" ca="1" si="81"/>
        <v>140</v>
      </c>
      <c r="CP45" s="110">
        <f t="shared" ca="1" si="82"/>
        <v>90</v>
      </c>
      <c r="CQ45" s="198">
        <f t="shared" ca="1" si="83"/>
        <v>114.30000000000001</v>
      </c>
      <c r="CR45" s="199">
        <f t="shared" ca="1" si="84"/>
        <v>254.29999999999998</v>
      </c>
      <c r="CS45" s="215">
        <f t="shared" si="47"/>
        <v>0</v>
      </c>
      <c r="CT45" s="216">
        <f t="shared" si="42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3"/>
        <v>0</v>
      </c>
      <c r="CX45" s="219">
        <f t="shared" si="44"/>
        <v>0</v>
      </c>
      <c r="CY45" s="230">
        <f t="shared" ca="1" si="45"/>
        <v>0</v>
      </c>
      <c r="CZ45" s="227">
        <f>(PATRÓN!$A$5*(CS45-CT45))/(PATRÓN!$N$4-30)*AM45</f>
        <v>0</v>
      </c>
      <c r="DA45" s="211">
        <f t="shared" ca="1" si="85"/>
        <v>0</v>
      </c>
      <c r="DB45" s="211">
        <f t="shared" ca="1" si="46"/>
        <v>588.35820895522386</v>
      </c>
      <c r="DC45" s="212">
        <f t="shared" ca="1" si="86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270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339"/>
      <c r="AB46" s="339"/>
      <c r="AC46" s="339"/>
      <c r="AD46" s="339"/>
      <c r="AE46" s="340"/>
      <c r="AF46" s="340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51"/>
        <v>0</v>
      </c>
      <c r="AO46" s="133">
        <f t="shared" ca="1" si="51"/>
        <v>0</v>
      </c>
      <c r="AP46" s="132">
        <f t="shared" ca="1" si="51"/>
        <v>0</v>
      </c>
      <c r="AQ46" s="133">
        <f t="shared" ca="1" si="51"/>
        <v>0</v>
      </c>
      <c r="AR46" s="132">
        <f t="shared" ca="1" si="51"/>
        <v>0</v>
      </c>
      <c r="AS46" s="133">
        <f t="shared" ca="1" si="51"/>
        <v>0</v>
      </c>
      <c r="AT46" s="132">
        <f t="shared" ca="1" si="51"/>
        <v>0</v>
      </c>
      <c r="AU46" s="133">
        <f t="shared" ca="1" si="51"/>
        <v>0</v>
      </c>
      <c r="AV46" s="132">
        <f t="shared" ca="1" si="51"/>
        <v>0</v>
      </c>
      <c r="AW46" s="133">
        <f t="shared" ca="1" si="51"/>
        <v>0</v>
      </c>
      <c r="AX46" s="132">
        <f t="shared" ca="1" si="51"/>
        <v>0</v>
      </c>
      <c r="AY46" s="133">
        <f t="shared" ca="1" si="51"/>
        <v>0</v>
      </c>
      <c r="AZ46" s="132">
        <f t="shared" ca="1" si="51"/>
        <v>0</v>
      </c>
      <c r="BA46" s="133">
        <f t="shared" ca="1" si="51"/>
        <v>0</v>
      </c>
      <c r="BB46" s="132">
        <f t="shared" ca="1" si="51"/>
        <v>0</v>
      </c>
      <c r="BC46" s="133">
        <f t="shared" ca="1" si="51"/>
        <v>0</v>
      </c>
      <c r="BD46" s="132">
        <f t="shared" ca="1" si="52"/>
        <v>0</v>
      </c>
      <c r="BE46" s="133">
        <f t="shared" ca="1" si="53"/>
        <v>0</v>
      </c>
      <c r="BF46" s="132">
        <f t="shared" ca="1" si="53"/>
        <v>0</v>
      </c>
      <c r="BG46" s="133">
        <f t="shared" ca="1" si="53"/>
        <v>0</v>
      </c>
      <c r="BH46" s="132">
        <f t="shared" ca="1" si="54"/>
        <v>0</v>
      </c>
      <c r="BI46" s="133">
        <f t="shared" ca="1" si="55"/>
        <v>0</v>
      </c>
      <c r="BJ46" s="132">
        <f t="shared" ca="1" si="56"/>
        <v>0</v>
      </c>
      <c r="BK46" s="110">
        <f t="shared" ca="1" si="37"/>
        <v>0</v>
      </c>
      <c r="BL46" s="110">
        <f t="shared" ca="1" si="3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39"/>
        <v>0</v>
      </c>
      <c r="BP46" s="195">
        <f t="shared" ca="1" si="40"/>
        <v>0</v>
      </c>
      <c r="BQ46" s="149">
        <f t="shared" ca="1" si="58"/>
        <v>8</v>
      </c>
      <c r="BR46" s="137">
        <f t="shared" ca="1" si="59"/>
        <v>22</v>
      </c>
      <c r="BS46" s="136">
        <f t="shared" ca="1" si="60"/>
        <v>15</v>
      </c>
      <c r="BT46" s="137">
        <f t="shared" ca="1" si="61"/>
        <v>0</v>
      </c>
      <c r="BU46" s="136">
        <f t="shared" ca="1" si="62"/>
        <v>0</v>
      </c>
      <c r="BV46" s="137">
        <f t="shared" ca="1" si="63"/>
        <v>0</v>
      </c>
      <c r="BW46" s="136">
        <f t="shared" ca="1" si="64"/>
        <v>0</v>
      </c>
      <c r="BX46" s="137">
        <f t="shared" ca="1" si="65"/>
        <v>1</v>
      </c>
      <c r="BY46" s="136">
        <f t="shared" ca="1" si="66"/>
        <v>4</v>
      </c>
      <c r="BZ46" s="137">
        <f t="shared" ca="1" si="67"/>
        <v>0</v>
      </c>
      <c r="CA46" s="136">
        <f t="shared" ca="1" si="68"/>
        <v>0</v>
      </c>
      <c r="CB46" s="137">
        <f t="shared" ca="1" si="69"/>
        <v>0</v>
      </c>
      <c r="CC46" s="136">
        <f t="shared" ca="1" si="70"/>
        <v>0</v>
      </c>
      <c r="CD46" s="137">
        <f t="shared" ca="1" si="71"/>
        <v>0</v>
      </c>
      <c r="CE46" s="136">
        <f t="shared" ca="1" si="72"/>
        <v>0</v>
      </c>
      <c r="CF46" s="137">
        <f t="shared" ca="1" si="73"/>
        <v>0</v>
      </c>
      <c r="CG46" s="136">
        <f t="shared" ca="1" si="74"/>
        <v>0</v>
      </c>
      <c r="CH46" s="137">
        <f t="shared" ca="1" si="75"/>
        <v>0</v>
      </c>
      <c r="CI46" s="136">
        <f t="shared" ca="1" si="76"/>
        <v>0</v>
      </c>
      <c r="CJ46" s="137">
        <f t="shared" ca="1" si="77"/>
        <v>0</v>
      </c>
      <c r="CK46" s="136">
        <f t="shared" ca="1" si="78"/>
        <v>0</v>
      </c>
      <c r="CL46" s="137">
        <f t="shared" ca="1" si="79"/>
        <v>0</v>
      </c>
      <c r="CM46" s="136">
        <f t="shared" ca="1" si="80"/>
        <v>0</v>
      </c>
      <c r="CN46" s="110">
        <f t="shared" ca="1" si="41"/>
        <v>15</v>
      </c>
      <c r="CO46" s="110">
        <f t="shared" ca="1" si="81"/>
        <v>245</v>
      </c>
      <c r="CP46" s="110">
        <f t="shared" ca="1" si="82"/>
        <v>150</v>
      </c>
      <c r="CQ46" s="198">
        <f t="shared" ca="1" si="83"/>
        <v>190.5</v>
      </c>
      <c r="CR46" s="199">
        <f t="shared" ca="1" si="84"/>
        <v>435.5</v>
      </c>
      <c r="CS46" s="215">
        <f t="shared" si="47"/>
        <v>0</v>
      </c>
      <c r="CT46" s="216">
        <f t="shared" si="42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3"/>
        <v>0</v>
      </c>
      <c r="CX46" s="219">
        <f t="shared" si="44"/>
        <v>0</v>
      </c>
      <c r="CY46" s="230">
        <f t="shared" ca="1" si="45"/>
        <v>0</v>
      </c>
      <c r="CZ46" s="227">
        <f>(PATRÓN!$A$5*(CS46-CT46))/(PATRÓN!$N$4-30)*AM46</f>
        <v>0</v>
      </c>
      <c r="DA46" s="211">
        <f t="shared" ca="1" si="85"/>
        <v>0</v>
      </c>
      <c r="DB46" s="211">
        <f t="shared" ca="1" si="46"/>
        <v>588.35820895522386</v>
      </c>
      <c r="DC46" s="212">
        <f t="shared" ca="1" si="86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270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339"/>
      <c r="AB47" s="339"/>
      <c r="AC47" s="339"/>
      <c r="AD47" s="339"/>
      <c r="AE47" s="340"/>
      <c r="AF47" s="340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51"/>
        <v>0</v>
      </c>
      <c r="AO47" s="133">
        <f t="shared" ca="1" si="51"/>
        <v>0</v>
      </c>
      <c r="AP47" s="132">
        <f t="shared" ca="1" si="51"/>
        <v>0</v>
      </c>
      <c r="AQ47" s="133">
        <f t="shared" ca="1" si="51"/>
        <v>0</v>
      </c>
      <c r="AR47" s="132">
        <f t="shared" ca="1" si="51"/>
        <v>0</v>
      </c>
      <c r="AS47" s="133">
        <f t="shared" ca="1" si="51"/>
        <v>0</v>
      </c>
      <c r="AT47" s="132">
        <f t="shared" ca="1" si="51"/>
        <v>0</v>
      </c>
      <c r="AU47" s="133">
        <f t="shared" ca="1" si="51"/>
        <v>0</v>
      </c>
      <c r="AV47" s="132">
        <f t="shared" ca="1" si="51"/>
        <v>0</v>
      </c>
      <c r="AW47" s="133">
        <f t="shared" ca="1" si="51"/>
        <v>0</v>
      </c>
      <c r="AX47" s="132">
        <f t="shared" ca="1" si="51"/>
        <v>0</v>
      </c>
      <c r="AY47" s="133">
        <f t="shared" ca="1" si="51"/>
        <v>0</v>
      </c>
      <c r="AZ47" s="132">
        <f t="shared" ca="1" si="51"/>
        <v>0</v>
      </c>
      <c r="BA47" s="133">
        <f t="shared" ca="1" si="51"/>
        <v>0</v>
      </c>
      <c r="BB47" s="132">
        <f t="shared" ca="1" si="51"/>
        <v>0</v>
      </c>
      <c r="BC47" s="133">
        <f t="shared" ca="1" si="51"/>
        <v>0</v>
      </c>
      <c r="BD47" s="132">
        <f t="shared" ca="1" si="52"/>
        <v>0</v>
      </c>
      <c r="BE47" s="133">
        <f t="shared" ca="1" si="53"/>
        <v>0</v>
      </c>
      <c r="BF47" s="132">
        <f t="shared" ca="1" si="53"/>
        <v>0</v>
      </c>
      <c r="BG47" s="133">
        <f t="shared" ca="1" si="53"/>
        <v>0</v>
      </c>
      <c r="BH47" s="132">
        <f t="shared" ca="1" si="54"/>
        <v>0</v>
      </c>
      <c r="BI47" s="133">
        <f t="shared" ca="1" si="55"/>
        <v>0</v>
      </c>
      <c r="BJ47" s="132">
        <f t="shared" ca="1" si="56"/>
        <v>0</v>
      </c>
      <c r="BK47" s="110">
        <f t="shared" ca="1" si="37"/>
        <v>0</v>
      </c>
      <c r="BL47" s="110">
        <f t="shared" ca="1" si="3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39"/>
        <v>0</v>
      </c>
      <c r="BP47" s="195">
        <f t="shared" ca="1" si="40"/>
        <v>0</v>
      </c>
      <c r="BQ47" s="149">
        <f t="shared" ca="1" si="58"/>
        <v>0</v>
      </c>
      <c r="BR47" s="137">
        <f t="shared" ca="1" si="59"/>
        <v>39</v>
      </c>
      <c r="BS47" s="136">
        <f t="shared" ca="1" si="60"/>
        <v>17</v>
      </c>
      <c r="BT47" s="137">
        <f t="shared" ca="1" si="61"/>
        <v>0</v>
      </c>
      <c r="BU47" s="136">
        <f t="shared" ca="1" si="62"/>
        <v>0</v>
      </c>
      <c r="BV47" s="137">
        <f t="shared" ca="1" si="63"/>
        <v>0</v>
      </c>
      <c r="BW47" s="136">
        <f t="shared" ca="1" si="64"/>
        <v>0</v>
      </c>
      <c r="BX47" s="137">
        <f t="shared" ca="1" si="65"/>
        <v>0</v>
      </c>
      <c r="BY47" s="136">
        <f t="shared" ca="1" si="66"/>
        <v>4</v>
      </c>
      <c r="BZ47" s="137">
        <f t="shared" ca="1" si="67"/>
        <v>0</v>
      </c>
      <c r="CA47" s="136">
        <f t="shared" ca="1" si="68"/>
        <v>0</v>
      </c>
      <c r="CB47" s="137">
        <f t="shared" ca="1" si="69"/>
        <v>0</v>
      </c>
      <c r="CC47" s="136">
        <f t="shared" ca="1" si="70"/>
        <v>0</v>
      </c>
      <c r="CD47" s="137">
        <f t="shared" ca="1" si="71"/>
        <v>0</v>
      </c>
      <c r="CE47" s="136">
        <f t="shared" ca="1" si="72"/>
        <v>0</v>
      </c>
      <c r="CF47" s="137">
        <f t="shared" ca="1" si="73"/>
        <v>0</v>
      </c>
      <c r="CG47" s="136">
        <f t="shared" ca="1" si="74"/>
        <v>0</v>
      </c>
      <c r="CH47" s="137">
        <f t="shared" ca="1" si="75"/>
        <v>0</v>
      </c>
      <c r="CI47" s="136">
        <f t="shared" ca="1" si="76"/>
        <v>0</v>
      </c>
      <c r="CJ47" s="137">
        <f t="shared" ca="1" si="77"/>
        <v>0</v>
      </c>
      <c r="CK47" s="136">
        <f t="shared" ca="1" si="78"/>
        <v>0</v>
      </c>
      <c r="CL47" s="137">
        <f t="shared" ca="1" si="79"/>
        <v>0</v>
      </c>
      <c r="CM47" s="136">
        <f t="shared" ca="1" si="80"/>
        <v>0</v>
      </c>
      <c r="CN47" s="110">
        <f t="shared" ca="1" si="41"/>
        <v>17</v>
      </c>
      <c r="CO47" s="110">
        <f t="shared" ca="1" si="81"/>
        <v>301</v>
      </c>
      <c r="CP47" s="110">
        <f t="shared" ca="1" si="82"/>
        <v>170</v>
      </c>
      <c r="CQ47" s="198">
        <f t="shared" ca="1" si="83"/>
        <v>215.9</v>
      </c>
      <c r="CR47" s="199">
        <f t="shared" ca="1" si="84"/>
        <v>516.90000000000009</v>
      </c>
      <c r="CS47" s="215">
        <f t="shared" si="47"/>
        <v>0</v>
      </c>
      <c r="CT47" s="216">
        <f t="shared" si="42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</v>
      </c>
      <c r="CW47" s="216">
        <f t="shared" ca="1" si="43"/>
        <v>0</v>
      </c>
      <c r="CX47" s="219">
        <f t="shared" si="44"/>
        <v>0</v>
      </c>
      <c r="CY47" s="230">
        <f t="shared" ca="1" si="45"/>
        <v>0</v>
      </c>
      <c r="CZ47" s="227">
        <f>(PATRÓN!$A$5*(CS47-CT47))/(PATRÓN!$N$4-30)*AM47</f>
        <v>0</v>
      </c>
      <c r="DA47" s="211">
        <f t="shared" ca="1" si="85"/>
        <v>0</v>
      </c>
      <c r="DB47" s="211">
        <f t="shared" ca="1" si="46"/>
        <v>578.55223880597009</v>
      </c>
      <c r="DC47" s="212">
        <f t="shared" ca="1" si="86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270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339"/>
      <c r="AB48" s="339"/>
      <c r="AC48" s="339"/>
      <c r="AD48" s="339"/>
      <c r="AE48" s="340"/>
      <c r="AF48" s="340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51"/>
        <v>0</v>
      </c>
      <c r="AO48" s="133">
        <f t="shared" ca="1" si="51"/>
        <v>0</v>
      </c>
      <c r="AP48" s="132">
        <f t="shared" ca="1" si="51"/>
        <v>0</v>
      </c>
      <c r="AQ48" s="133">
        <f t="shared" ca="1" si="51"/>
        <v>0</v>
      </c>
      <c r="AR48" s="132">
        <f t="shared" ca="1" si="51"/>
        <v>0</v>
      </c>
      <c r="AS48" s="133">
        <f t="shared" ca="1" si="51"/>
        <v>0</v>
      </c>
      <c r="AT48" s="132">
        <f t="shared" ca="1" si="51"/>
        <v>0</v>
      </c>
      <c r="AU48" s="133">
        <f t="shared" ca="1" si="51"/>
        <v>0</v>
      </c>
      <c r="AV48" s="132">
        <f t="shared" ca="1" si="51"/>
        <v>0</v>
      </c>
      <c r="AW48" s="133">
        <f t="shared" ca="1" si="51"/>
        <v>0</v>
      </c>
      <c r="AX48" s="132">
        <f t="shared" ca="1" si="51"/>
        <v>0</v>
      </c>
      <c r="AY48" s="133">
        <f t="shared" ca="1" si="51"/>
        <v>0</v>
      </c>
      <c r="AZ48" s="132">
        <f t="shared" ca="1" si="51"/>
        <v>0</v>
      </c>
      <c r="BA48" s="133">
        <f t="shared" ca="1" si="51"/>
        <v>0</v>
      </c>
      <c r="BB48" s="132">
        <f t="shared" ca="1" si="51"/>
        <v>0</v>
      </c>
      <c r="BC48" s="133">
        <f t="shared" ca="1" si="51"/>
        <v>0</v>
      </c>
      <c r="BD48" s="132">
        <f t="shared" ca="1" si="52"/>
        <v>0</v>
      </c>
      <c r="BE48" s="133">
        <f t="shared" ca="1" si="53"/>
        <v>0</v>
      </c>
      <c r="BF48" s="132">
        <f t="shared" ca="1" si="53"/>
        <v>0</v>
      </c>
      <c r="BG48" s="133">
        <f t="shared" ca="1" si="53"/>
        <v>0</v>
      </c>
      <c r="BH48" s="132">
        <f t="shared" ca="1" si="54"/>
        <v>0</v>
      </c>
      <c r="BI48" s="133">
        <f t="shared" ca="1" si="55"/>
        <v>0</v>
      </c>
      <c r="BJ48" s="132">
        <f t="shared" ca="1" si="56"/>
        <v>0</v>
      </c>
      <c r="BK48" s="110">
        <f t="shared" ca="1" si="37"/>
        <v>0</v>
      </c>
      <c r="BL48" s="110">
        <f t="shared" ca="1" si="3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39"/>
        <v>0</v>
      </c>
      <c r="BP48" s="195">
        <f t="shared" ca="1" si="40"/>
        <v>0</v>
      </c>
      <c r="BQ48" s="149">
        <f t="shared" ca="1" si="58"/>
        <v>1</v>
      </c>
      <c r="BR48" s="137">
        <f t="shared" ca="1" si="59"/>
        <v>66</v>
      </c>
      <c r="BS48" s="136">
        <f t="shared" ca="1" si="60"/>
        <v>22</v>
      </c>
      <c r="BT48" s="137">
        <f t="shared" ca="1" si="61"/>
        <v>0</v>
      </c>
      <c r="BU48" s="136">
        <f t="shared" ca="1" si="62"/>
        <v>0</v>
      </c>
      <c r="BV48" s="137">
        <f t="shared" ca="1" si="63"/>
        <v>0</v>
      </c>
      <c r="BW48" s="136">
        <f t="shared" ca="1" si="64"/>
        <v>0</v>
      </c>
      <c r="BX48" s="137">
        <f t="shared" ca="1" si="65"/>
        <v>0</v>
      </c>
      <c r="BY48" s="136">
        <f t="shared" ca="1" si="66"/>
        <v>0</v>
      </c>
      <c r="BZ48" s="137">
        <f t="shared" ca="1" si="67"/>
        <v>0</v>
      </c>
      <c r="CA48" s="136">
        <f t="shared" ca="1" si="68"/>
        <v>0</v>
      </c>
      <c r="CB48" s="137">
        <f t="shared" ca="1" si="69"/>
        <v>0</v>
      </c>
      <c r="CC48" s="136">
        <f t="shared" ca="1" si="70"/>
        <v>0</v>
      </c>
      <c r="CD48" s="137">
        <f t="shared" ca="1" si="71"/>
        <v>0</v>
      </c>
      <c r="CE48" s="136">
        <f t="shared" ca="1" si="72"/>
        <v>0</v>
      </c>
      <c r="CF48" s="137">
        <f t="shared" ca="1" si="73"/>
        <v>0</v>
      </c>
      <c r="CG48" s="136">
        <f t="shared" ca="1" si="74"/>
        <v>0</v>
      </c>
      <c r="CH48" s="137">
        <f t="shared" ca="1" si="75"/>
        <v>0</v>
      </c>
      <c r="CI48" s="136">
        <f t="shared" ca="1" si="76"/>
        <v>0</v>
      </c>
      <c r="CJ48" s="137">
        <f t="shared" ca="1" si="77"/>
        <v>0</v>
      </c>
      <c r="CK48" s="136">
        <f t="shared" ca="1" si="78"/>
        <v>0</v>
      </c>
      <c r="CL48" s="137">
        <f t="shared" ca="1" si="79"/>
        <v>0</v>
      </c>
      <c r="CM48" s="136">
        <f t="shared" ca="1" si="80"/>
        <v>0</v>
      </c>
      <c r="CN48" s="110">
        <f t="shared" ca="1" si="41"/>
        <v>22</v>
      </c>
      <c r="CO48" s="110">
        <f t="shared" ca="1" si="81"/>
        <v>469</v>
      </c>
      <c r="CP48" s="110">
        <f t="shared" ca="1" si="82"/>
        <v>220</v>
      </c>
      <c r="CQ48" s="198">
        <f t="shared" ca="1" si="83"/>
        <v>279.39999999999998</v>
      </c>
      <c r="CR48" s="199">
        <f t="shared" ca="1" si="84"/>
        <v>748.4</v>
      </c>
      <c r="CS48" s="215">
        <f t="shared" si="47"/>
        <v>0</v>
      </c>
      <c r="CT48" s="216">
        <f t="shared" si="42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3"/>
        <v>0</v>
      </c>
      <c r="CX48" s="219">
        <f t="shared" si="44"/>
        <v>0</v>
      </c>
      <c r="CY48" s="230">
        <f t="shared" ca="1" si="45"/>
        <v>0</v>
      </c>
      <c r="CZ48" s="227">
        <f>(PATRÓN!$A$5*(CS48-CT48))/(PATRÓN!$N$4-30)*AM48</f>
        <v>0</v>
      </c>
      <c r="DA48" s="211">
        <f t="shared" ca="1" si="85"/>
        <v>0</v>
      </c>
      <c r="DB48" s="211">
        <f t="shared" ca="1" si="46"/>
        <v>764.86567164179098</v>
      </c>
      <c r="DC48" s="212">
        <f t="shared" ca="1" si="86"/>
        <v>-16.465671641791005</v>
      </c>
    </row>
    <row r="49" spans="1:10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339"/>
      <c r="AB49" s="339"/>
      <c r="AC49" s="339"/>
      <c r="AD49" s="339"/>
      <c r="AE49" s="340"/>
      <c r="AF49" s="340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51"/>
        <v>0</v>
      </c>
      <c r="AO49" s="133">
        <f t="shared" ca="1" si="51"/>
        <v>0</v>
      </c>
      <c r="AP49" s="132">
        <f t="shared" ca="1" si="51"/>
        <v>0</v>
      </c>
      <c r="AQ49" s="133">
        <f t="shared" ca="1" si="51"/>
        <v>0</v>
      </c>
      <c r="AR49" s="132">
        <f t="shared" ca="1" si="51"/>
        <v>0</v>
      </c>
      <c r="AS49" s="133">
        <f t="shared" ca="1" si="51"/>
        <v>0</v>
      </c>
      <c r="AT49" s="132">
        <f t="shared" ca="1" si="51"/>
        <v>0</v>
      </c>
      <c r="AU49" s="133">
        <f t="shared" ca="1" si="51"/>
        <v>0</v>
      </c>
      <c r="AV49" s="132">
        <f t="shared" ca="1" si="51"/>
        <v>0</v>
      </c>
      <c r="AW49" s="133">
        <f t="shared" ca="1" si="51"/>
        <v>0</v>
      </c>
      <c r="AX49" s="132">
        <f t="shared" ca="1" si="51"/>
        <v>0</v>
      </c>
      <c r="AY49" s="133">
        <f t="shared" ca="1" si="51"/>
        <v>0</v>
      </c>
      <c r="AZ49" s="132">
        <f t="shared" ca="1" si="51"/>
        <v>0</v>
      </c>
      <c r="BA49" s="133">
        <f t="shared" ca="1" si="51"/>
        <v>0</v>
      </c>
      <c r="BB49" s="132">
        <f t="shared" ca="1" si="51"/>
        <v>0</v>
      </c>
      <c r="BC49" s="133">
        <f t="shared" ca="1" si="51"/>
        <v>0</v>
      </c>
      <c r="BD49" s="132">
        <f t="shared" ca="1" si="52"/>
        <v>0</v>
      </c>
      <c r="BE49" s="133">
        <f t="shared" ca="1" si="53"/>
        <v>0</v>
      </c>
      <c r="BF49" s="132">
        <f t="shared" ca="1" si="53"/>
        <v>0</v>
      </c>
      <c r="BG49" s="133">
        <f t="shared" ca="1" si="53"/>
        <v>0</v>
      </c>
      <c r="BH49" s="132">
        <f t="shared" ca="1" si="54"/>
        <v>0</v>
      </c>
      <c r="BI49" s="133">
        <f t="shared" ca="1" si="55"/>
        <v>0</v>
      </c>
      <c r="BJ49" s="132">
        <f t="shared" ca="1" si="56"/>
        <v>0</v>
      </c>
      <c r="BK49" s="110">
        <f t="shared" ca="1" si="37"/>
        <v>0</v>
      </c>
      <c r="BL49" s="110">
        <f t="shared" ca="1" si="3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39"/>
        <v>0</v>
      </c>
      <c r="BP49" s="195">
        <f t="shared" ca="1" si="40"/>
        <v>0</v>
      </c>
      <c r="BQ49" s="149">
        <f t="shared" ca="1" si="58"/>
        <v>5</v>
      </c>
      <c r="BR49" s="137">
        <f t="shared" ca="1" si="59"/>
        <v>24</v>
      </c>
      <c r="BS49" s="136">
        <f t="shared" ca="1" si="60"/>
        <v>14</v>
      </c>
      <c r="BT49" s="137">
        <f t="shared" ca="1" si="61"/>
        <v>0</v>
      </c>
      <c r="BU49" s="136">
        <f t="shared" ca="1" si="62"/>
        <v>0</v>
      </c>
      <c r="BV49" s="137">
        <f t="shared" ca="1" si="63"/>
        <v>0</v>
      </c>
      <c r="BW49" s="136">
        <f t="shared" ca="1" si="64"/>
        <v>0</v>
      </c>
      <c r="BX49" s="137">
        <f t="shared" ca="1" si="65"/>
        <v>0</v>
      </c>
      <c r="BY49" s="136">
        <f t="shared" ca="1" si="66"/>
        <v>0</v>
      </c>
      <c r="BZ49" s="137">
        <f t="shared" ca="1" si="67"/>
        <v>0</v>
      </c>
      <c r="CA49" s="136">
        <f t="shared" ca="1" si="68"/>
        <v>0</v>
      </c>
      <c r="CB49" s="137">
        <f t="shared" ca="1" si="69"/>
        <v>0</v>
      </c>
      <c r="CC49" s="136">
        <f t="shared" ca="1" si="70"/>
        <v>0</v>
      </c>
      <c r="CD49" s="137">
        <f t="shared" ca="1" si="71"/>
        <v>0</v>
      </c>
      <c r="CE49" s="136">
        <f t="shared" ca="1" si="72"/>
        <v>0</v>
      </c>
      <c r="CF49" s="137">
        <f t="shared" ca="1" si="73"/>
        <v>0</v>
      </c>
      <c r="CG49" s="136">
        <f t="shared" ca="1" si="74"/>
        <v>0</v>
      </c>
      <c r="CH49" s="137">
        <f t="shared" ca="1" si="75"/>
        <v>0</v>
      </c>
      <c r="CI49" s="136">
        <f t="shared" ca="1" si="76"/>
        <v>0</v>
      </c>
      <c r="CJ49" s="137">
        <f t="shared" ca="1" si="77"/>
        <v>0</v>
      </c>
      <c r="CK49" s="136">
        <f t="shared" ca="1" si="78"/>
        <v>0</v>
      </c>
      <c r="CL49" s="137">
        <f t="shared" ca="1" si="79"/>
        <v>0</v>
      </c>
      <c r="CM49" s="136">
        <f t="shared" ca="1" si="80"/>
        <v>0</v>
      </c>
      <c r="CN49" s="110">
        <f t="shared" ca="1" si="41"/>
        <v>14</v>
      </c>
      <c r="CO49" s="110">
        <f t="shared" ca="1" si="81"/>
        <v>203</v>
      </c>
      <c r="CP49" s="110">
        <f t="shared" ca="1" si="82"/>
        <v>140</v>
      </c>
      <c r="CQ49" s="198">
        <f t="shared" ca="1" si="83"/>
        <v>177.8</v>
      </c>
      <c r="CR49" s="199">
        <f t="shared" ca="1" si="84"/>
        <v>380.8</v>
      </c>
      <c r="CS49" s="215">
        <f t="shared" si="47"/>
        <v>0</v>
      </c>
      <c r="CT49" s="216">
        <f t="shared" si="42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3"/>
        <v>0</v>
      </c>
      <c r="CX49" s="219">
        <f t="shared" si="44"/>
        <v>0</v>
      </c>
      <c r="CY49" s="230">
        <f t="shared" ca="1" si="45"/>
        <v>0</v>
      </c>
      <c r="CZ49" s="227">
        <f>(PATRÓN!$A$5*(CS49-CT49))/(PATRÓN!$N$4-30)*AM49</f>
        <v>0</v>
      </c>
      <c r="DA49" s="211">
        <f t="shared" ca="1" si="85"/>
        <v>0</v>
      </c>
      <c r="DB49" s="211">
        <f t="shared" ca="1" si="46"/>
        <v>406.94776119402985</v>
      </c>
      <c r="DC49" s="212">
        <f t="shared" ca="1" si="86"/>
        <v>-26.14776119402984</v>
      </c>
    </row>
    <row r="50" spans="1:10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339"/>
      <c r="AB50" s="339"/>
      <c r="AC50" s="339"/>
      <c r="AD50" s="339"/>
      <c r="AE50" s="340"/>
      <c r="AF50" s="340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51"/>
        <v>0</v>
      </c>
      <c r="AO50" s="133">
        <f t="shared" ca="1" si="51"/>
        <v>0</v>
      </c>
      <c r="AP50" s="132">
        <f t="shared" ca="1" si="51"/>
        <v>0</v>
      </c>
      <c r="AQ50" s="133">
        <f t="shared" ca="1" si="51"/>
        <v>0</v>
      </c>
      <c r="AR50" s="132">
        <f t="shared" ca="1" si="51"/>
        <v>0</v>
      </c>
      <c r="AS50" s="133">
        <f t="shared" ca="1" si="51"/>
        <v>0</v>
      </c>
      <c r="AT50" s="132">
        <f t="shared" ca="1" si="51"/>
        <v>0</v>
      </c>
      <c r="AU50" s="133">
        <f t="shared" ca="1" si="51"/>
        <v>0</v>
      </c>
      <c r="AV50" s="132">
        <f t="shared" ca="1" si="51"/>
        <v>0</v>
      </c>
      <c r="AW50" s="133">
        <f t="shared" ca="1" si="51"/>
        <v>0</v>
      </c>
      <c r="AX50" s="132">
        <f t="shared" ca="1" si="51"/>
        <v>0</v>
      </c>
      <c r="AY50" s="133">
        <f t="shared" ca="1" si="51"/>
        <v>0</v>
      </c>
      <c r="AZ50" s="132">
        <f t="shared" ca="1" si="51"/>
        <v>0</v>
      </c>
      <c r="BA50" s="133">
        <f t="shared" ca="1" si="51"/>
        <v>0</v>
      </c>
      <c r="BB50" s="132">
        <f t="shared" ca="1" si="51"/>
        <v>0</v>
      </c>
      <c r="BC50" s="133">
        <f t="shared" ca="1" si="51"/>
        <v>0</v>
      </c>
      <c r="BD50" s="132">
        <f t="shared" ca="1" si="52"/>
        <v>0</v>
      </c>
      <c r="BE50" s="133">
        <f t="shared" ca="1" si="53"/>
        <v>0</v>
      </c>
      <c r="BF50" s="132">
        <f t="shared" ca="1" si="53"/>
        <v>0</v>
      </c>
      <c r="BG50" s="133">
        <f t="shared" ca="1" si="53"/>
        <v>0</v>
      </c>
      <c r="BH50" s="132">
        <f t="shared" ca="1" si="54"/>
        <v>0</v>
      </c>
      <c r="BI50" s="133">
        <f t="shared" ca="1" si="55"/>
        <v>0</v>
      </c>
      <c r="BJ50" s="132">
        <f t="shared" ca="1" si="56"/>
        <v>0</v>
      </c>
      <c r="BK50" s="110">
        <f t="shared" ca="1" si="37"/>
        <v>0</v>
      </c>
      <c r="BL50" s="110">
        <f t="shared" ca="1" si="3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39"/>
        <v>0</v>
      </c>
      <c r="BP50" s="195">
        <f t="shared" ca="1" si="40"/>
        <v>0</v>
      </c>
      <c r="BQ50" s="149">
        <f t="shared" ca="1" si="58"/>
        <v>2</v>
      </c>
      <c r="BR50" s="137">
        <f t="shared" ca="1" si="59"/>
        <v>36</v>
      </c>
      <c r="BS50" s="136">
        <f t="shared" ca="1" si="60"/>
        <v>12</v>
      </c>
      <c r="BT50" s="137">
        <f t="shared" ca="1" si="61"/>
        <v>0</v>
      </c>
      <c r="BU50" s="136">
        <f t="shared" ca="1" si="62"/>
        <v>0</v>
      </c>
      <c r="BV50" s="137">
        <f t="shared" ca="1" si="63"/>
        <v>0</v>
      </c>
      <c r="BW50" s="136">
        <f t="shared" ca="1" si="64"/>
        <v>0</v>
      </c>
      <c r="BX50" s="137">
        <f t="shared" ca="1" si="65"/>
        <v>0</v>
      </c>
      <c r="BY50" s="136">
        <f t="shared" ca="1" si="66"/>
        <v>0</v>
      </c>
      <c r="BZ50" s="137">
        <f t="shared" ca="1" si="67"/>
        <v>0</v>
      </c>
      <c r="CA50" s="136">
        <f t="shared" ca="1" si="68"/>
        <v>0</v>
      </c>
      <c r="CB50" s="137">
        <f t="shared" ca="1" si="69"/>
        <v>0</v>
      </c>
      <c r="CC50" s="136">
        <f t="shared" ca="1" si="70"/>
        <v>0</v>
      </c>
      <c r="CD50" s="137">
        <f t="shared" ca="1" si="71"/>
        <v>0</v>
      </c>
      <c r="CE50" s="136">
        <f t="shared" ca="1" si="72"/>
        <v>0</v>
      </c>
      <c r="CF50" s="137">
        <f t="shared" ca="1" si="73"/>
        <v>0</v>
      </c>
      <c r="CG50" s="136">
        <f t="shared" ca="1" si="74"/>
        <v>0</v>
      </c>
      <c r="CH50" s="137">
        <f t="shared" ca="1" si="75"/>
        <v>0</v>
      </c>
      <c r="CI50" s="136">
        <f t="shared" ca="1" si="76"/>
        <v>0</v>
      </c>
      <c r="CJ50" s="137">
        <f t="shared" ca="1" si="77"/>
        <v>0</v>
      </c>
      <c r="CK50" s="136">
        <f t="shared" ca="1" si="78"/>
        <v>0</v>
      </c>
      <c r="CL50" s="137">
        <f t="shared" ca="1" si="79"/>
        <v>0</v>
      </c>
      <c r="CM50" s="136">
        <f t="shared" ca="1" si="80"/>
        <v>0</v>
      </c>
      <c r="CN50" s="110">
        <f t="shared" ca="1" si="41"/>
        <v>12</v>
      </c>
      <c r="CO50" s="110">
        <f t="shared" ca="1" si="81"/>
        <v>266</v>
      </c>
      <c r="CP50" s="110">
        <f t="shared" ca="1" si="82"/>
        <v>120</v>
      </c>
      <c r="CQ50" s="198">
        <f t="shared" ca="1" si="83"/>
        <v>152.4</v>
      </c>
      <c r="CR50" s="199">
        <f t="shared" ca="1" si="84"/>
        <v>418.4</v>
      </c>
      <c r="CS50" s="215">
        <f t="shared" si="47"/>
        <v>0</v>
      </c>
      <c r="CT50" s="216">
        <f t="shared" si="42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3"/>
        <v>0</v>
      </c>
      <c r="CX50" s="219">
        <f t="shared" si="44"/>
        <v>0</v>
      </c>
      <c r="CY50" s="230">
        <f t="shared" ca="1" si="45"/>
        <v>0</v>
      </c>
      <c r="CZ50" s="227">
        <f>(PATRÓN!$A$5*(CS50-CT50))/(PATRÓN!$N$4-30)*AM50</f>
        <v>0</v>
      </c>
      <c r="DA50" s="211">
        <f t="shared" ca="1" si="85"/>
        <v>0</v>
      </c>
      <c r="DB50" s="211">
        <f t="shared" ca="1" si="46"/>
        <v>446.17164179104481</v>
      </c>
      <c r="DC50" s="212">
        <f t="shared" ca="1" si="86"/>
        <v>-27.771641791044829</v>
      </c>
    </row>
    <row r="51" spans="1:10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339"/>
      <c r="AB51" s="339"/>
      <c r="AC51" s="339"/>
      <c r="AD51" s="339"/>
      <c r="AE51" s="340"/>
      <c r="AF51" s="340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51"/>
        <v>0</v>
      </c>
      <c r="AO51" s="133">
        <f t="shared" ca="1" si="51"/>
        <v>0</v>
      </c>
      <c r="AP51" s="132">
        <f t="shared" ca="1" si="51"/>
        <v>0</v>
      </c>
      <c r="AQ51" s="133">
        <f t="shared" ca="1" si="51"/>
        <v>0</v>
      </c>
      <c r="AR51" s="132">
        <f t="shared" ca="1" si="51"/>
        <v>0</v>
      </c>
      <c r="AS51" s="133">
        <f t="shared" ca="1" si="51"/>
        <v>0</v>
      </c>
      <c r="AT51" s="132">
        <f t="shared" ca="1" si="51"/>
        <v>0</v>
      </c>
      <c r="AU51" s="133">
        <f t="shared" ca="1" si="51"/>
        <v>0</v>
      </c>
      <c r="AV51" s="132">
        <f t="shared" ca="1" si="51"/>
        <v>0</v>
      </c>
      <c r="AW51" s="133">
        <f t="shared" ca="1" si="51"/>
        <v>0</v>
      </c>
      <c r="AX51" s="132">
        <f t="shared" ca="1" si="51"/>
        <v>0</v>
      </c>
      <c r="AY51" s="133">
        <f t="shared" ca="1" si="51"/>
        <v>0</v>
      </c>
      <c r="AZ51" s="132">
        <f t="shared" ca="1" si="51"/>
        <v>0</v>
      </c>
      <c r="BA51" s="133">
        <f t="shared" ca="1" si="51"/>
        <v>0</v>
      </c>
      <c r="BB51" s="132">
        <f t="shared" ca="1" si="51"/>
        <v>0</v>
      </c>
      <c r="BC51" s="133">
        <f t="shared" ca="1" si="51"/>
        <v>0</v>
      </c>
      <c r="BD51" s="132">
        <f t="shared" ca="1" si="52"/>
        <v>0</v>
      </c>
      <c r="BE51" s="133">
        <f t="shared" ca="1" si="53"/>
        <v>0</v>
      </c>
      <c r="BF51" s="132">
        <f t="shared" ca="1" si="53"/>
        <v>0</v>
      </c>
      <c r="BG51" s="133">
        <f t="shared" ca="1" si="53"/>
        <v>0</v>
      </c>
      <c r="BH51" s="132">
        <f t="shared" ca="1" si="54"/>
        <v>0</v>
      </c>
      <c r="BI51" s="133">
        <f t="shared" ca="1" si="55"/>
        <v>0</v>
      </c>
      <c r="BJ51" s="132">
        <f t="shared" ca="1" si="56"/>
        <v>0</v>
      </c>
      <c r="BK51" s="110">
        <f t="shared" ca="1" si="37"/>
        <v>0</v>
      </c>
      <c r="BL51" s="110">
        <f t="shared" ca="1" si="3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39"/>
        <v>0</v>
      </c>
      <c r="BP51" s="195">
        <f t="shared" ca="1" si="40"/>
        <v>0</v>
      </c>
      <c r="BQ51" s="149">
        <f t="shared" ca="1" si="58"/>
        <v>4</v>
      </c>
      <c r="BR51" s="137">
        <f t="shared" ca="1" si="59"/>
        <v>24</v>
      </c>
      <c r="BS51" s="136">
        <f t="shared" ca="1" si="60"/>
        <v>10</v>
      </c>
      <c r="BT51" s="137">
        <f t="shared" ca="1" si="61"/>
        <v>0</v>
      </c>
      <c r="BU51" s="136">
        <f t="shared" ca="1" si="62"/>
        <v>0</v>
      </c>
      <c r="BV51" s="137">
        <f t="shared" ca="1" si="63"/>
        <v>0</v>
      </c>
      <c r="BW51" s="136">
        <f t="shared" ca="1" si="64"/>
        <v>0</v>
      </c>
      <c r="BX51" s="137">
        <f t="shared" ca="1" si="65"/>
        <v>0</v>
      </c>
      <c r="BY51" s="136">
        <f t="shared" ca="1" si="66"/>
        <v>0</v>
      </c>
      <c r="BZ51" s="137">
        <f t="shared" ca="1" si="67"/>
        <v>0</v>
      </c>
      <c r="CA51" s="136">
        <f t="shared" ca="1" si="68"/>
        <v>0</v>
      </c>
      <c r="CB51" s="137">
        <f t="shared" ca="1" si="69"/>
        <v>0</v>
      </c>
      <c r="CC51" s="136">
        <f t="shared" ca="1" si="70"/>
        <v>0</v>
      </c>
      <c r="CD51" s="137">
        <f t="shared" ca="1" si="71"/>
        <v>0</v>
      </c>
      <c r="CE51" s="136">
        <f t="shared" ca="1" si="72"/>
        <v>0</v>
      </c>
      <c r="CF51" s="137">
        <f t="shared" ca="1" si="73"/>
        <v>0</v>
      </c>
      <c r="CG51" s="136">
        <f t="shared" ca="1" si="74"/>
        <v>0</v>
      </c>
      <c r="CH51" s="137">
        <f t="shared" ca="1" si="75"/>
        <v>0</v>
      </c>
      <c r="CI51" s="136">
        <f t="shared" ca="1" si="76"/>
        <v>0</v>
      </c>
      <c r="CJ51" s="137">
        <f t="shared" ca="1" si="77"/>
        <v>0</v>
      </c>
      <c r="CK51" s="136">
        <f t="shared" ca="1" si="78"/>
        <v>0</v>
      </c>
      <c r="CL51" s="137">
        <f t="shared" ca="1" si="79"/>
        <v>0</v>
      </c>
      <c r="CM51" s="136">
        <f t="shared" ca="1" si="80"/>
        <v>0</v>
      </c>
      <c r="CN51" s="110">
        <f t="shared" ca="1" si="41"/>
        <v>10</v>
      </c>
      <c r="CO51" s="110">
        <f t="shared" ca="1" si="81"/>
        <v>196</v>
      </c>
      <c r="CP51" s="110">
        <f t="shared" ca="1" si="82"/>
        <v>100</v>
      </c>
      <c r="CQ51" s="198">
        <f t="shared" ca="1" si="83"/>
        <v>126.99999999999999</v>
      </c>
      <c r="CR51" s="199">
        <f t="shared" ca="1" si="84"/>
        <v>323</v>
      </c>
      <c r="CS51" s="215">
        <f t="shared" si="47"/>
        <v>0</v>
      </c>
      <c r="CT51" s="216">
        <f t="shared" si="42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</v>
      </c>
      <c r="CW51" s="216">
        <f t="shared" ca="1" si="43"/>
        <v>0</v>
      </c>
      <c r="CX51" s="219">
        <f t="shared" si="44"/>
        <v>0</v>
      </c>
      <c r="CY51" s="230">
        <f t="shared" ca="1" si="45"/>
        <v>0</v>
      </c>
      <c r="CZ51" s="227">
        <f>(PATRÓN!$A$5*(CS51-CT51))/(PATRÓN!$N$4-30)*AM51</f>
        <v>0</v>
      </c>
      <c r="DA51" s="211">
        <f t="shared" ca="1" si="85"/>
        <v>0</v>
      </c>
      <c r="DB51" s="211">
        <f t="shared" ca="1" si="46"/>
        <v>362.82089552238813</v>
      </c>
      <c r="DC51" s="212">
        <f t="shared" ca="1" si="86"/>
        <v>-39.820895522388128</v>
      </c>
    </row>
    <row r="52" spans="1:107" ht="33.75" customHeight="1" thickBot="1" x14ac:dyDescent="0.35">
      <c r="A52" s="61"/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339"/>
      <c r="AB52" s="339"/>
      <c r="AC52" s="339"/>
      <c r="AD52" s="339"/>
      <c r="AE52" s="340"/>
      <c r="AF52" s="340"/>
      <c r="AG52" s="148"/>
      <c r="AH52" s="148"/>
      <c r="AI52" s="148"/>
      <c r="AJ52" s="148"/>
      <c r="AK52" s="148"/>
      <c r="AL52" s="130"/>
      <c r="AM52" s="111">
        <f>VLOOKUP($E52,Plantilla!D:F,3,FALSE)</f>
        <v>1</v>
      </c>
      <c r="AN52" s="140">
        <f t="shared" ca="1" si="51"/>
        <v>0</v>
      </c>
      <c r="AO52" s="133">
        <f t="shared" ca="1" si="51"/>
        <v>0</v>
      </c>
      <c r="AP52" s="132">
        <f t="shared" ca="1" si="51"/>
        <v>0</v>
      </c>
      <c r="AQ52" s="133">
        <f t="shared" ca="1" si="51"/>
        <v>0</v>
      </c>
      <c r="AR52" s="132">
        <f t="shared" ca="1" si="51"/>
        <v>0</v>
      </c>
      <c r="AS52" s="133">
        <f t="shared" ca="1" si="51"/>
        <v>0</v>
      </c>
      <c r="AT52" s="132">
        <f t="shared" ca="1" si="51"/>
        <v>0</v>
      </c>
      <c r="AU52" s="133">
        <f t="shared" ca="1" si="51"/>
        <v>0</v>
      </c>
      <c r="AV52" s="132">
        <f t="shared" ca="1" si="51"/>
        <v>0</v>
      </c>
      <c r="AW52" s="133">
        <f t="shared" ca="1" si="51"/>
        <v>0</v>
      </c>
      <c r="AX52" s="132">
        <f t="shared" ca="1" si="51"/>
        <v>0</v>
      </c>
      <c r="AY52" s="133">
        <f t="shared" ca="1" si="51"/>
        <v>0</v>
      </c>
      <c r="AZ52" s="132">
        <f t="shared" ca="1" si="51"/>
        <v>0</v>
      </c>
      <c r="BA52" s="133">
        <f t="shared" ca="1" si="51"/>
        <v>0</v>
      </c>
      <c r="BB52" s="132">
        <f t="shared" ca="1" si="51"/>
        <v>0</v>
      </c>
      <c r="BC52" s="133">
        <f t="shared" ca="1" si="51"/>
        <v>0</v>
      </c>
      <c r="BD52" s="132">
        <f t="shared" ca="1" si="52"/>
        <v>0</v>
      </c>
      <c r="BE52" s="133">
        <f t="shared" ca="1" si="53"/>
        <v>0</v>
      </c>
      <c r="BF52" s="132">
        <f t="shared" ca="1" si="53"/>
        <v>0</v>
      </c>
      <c r="BG52" s="133">
        <f t="shared" ca="1" si="53"/>
        <v>0</v>
      </c>
      <c r="BH52" s="132">
        <f t="shared" ca="1" si="54"/>
        <v>0</v>
      </c>
      <c r="BI52" s="133">
        <f t="shared" ca="1" si="55"/>
        <v>0</v>
      </c>
      <c r="BJ52" s="132">
        <f t="shared" ca="1" si="56"/>
        <v>0</v>
      </c>
      <c r="BK52" s="110">
        <f t="shared" ref="BK52" ca="1" si="87">COUNTIF($G52:$AK52,"*N*")-BL52</f>
        <v>0</v>
      </c>
      <c r="BL52" s="110">
        <f t="shared" ref="BL52" ca="1" si="88">MEDIAN(CN52-42, 0, COUNTIF($G52:$AK52,"*N*"))</f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ref="BO52" ca="1" si="89">IF(BN52=0,                 0,                 BN52 * 1.27 * (BK52/(BK52+BL52)) + BN52 * 1.06 * (BL52/(BK52+BL52))        )</f>
        <v>0</v>
      </c>
      <c r="BP52" s="195">
        <f t="shared" ref="BP52" ca="1" si="90">BO52 + BM52 + AL52</f>
        <v>0</v>
      </c>
      <c r="BQ52" s="149">
        <f t="shared" ref="BQ52" ca="1" si="91">AN52+INDEX(INDIRECT(BQ$1),MATCH($E52,INDIRECT($BQ$2)))</f>
        <v>2</v>
      </c>
      <c r="BR52" s="137">
        <f t="shared" ref="BR52" ca="1" si="92">AO52+INDEX(INDIRECT(BR$1),MATCH($E52,INDIRECT($BQ$2)))</f>
        <v>20</v>
      </c>
      <c r="BS52" s="136">
        <f t="shared" ref="BS52" ca="1" si="93">AP52+INDEX(INDIRECT(BS$1),MATCH($E52,INDIRECT($BQ$2)))</f>
        <v>10</v>
      </c>
      <c r="BT52" s="137">
        <f t="shared" ref="BT52" ca="1" si="94">AQ52+INDEX(INDIRECT(BT$1),MATCH($E52,INDIRECT($BQ$2)))</f>
        <v>0</v>
      </c>
      <c r="BU52" s="136">
        <f t="shared" ref="BU52" ca="1" si="95">AR52+INDEX(INDIRECT(BU$1),MATCH($E52,INDIRECT($BQ$2)))</f>
        <v>0</v>
      </c>
      <c r="BV52" s="137">
        <f t="shared" ref="BV52" ca="1" si="96">AS52+INDEX(INDIRECT(BV$1),MATCH($E52,INDIRECT($BQ$2)))</f>
        <v>0</v>
      </c>
      <c r="BW52" s="136">
        <f t="shared" ref="BW52" ca="1" si="97">AT52+INDEX(INDIRECT(BW$1),MATCH($E52,INDIRECT($BQ$2)))</f>
        <v>0</v>
      </c>
      <c r="BX52" s="137">
        <f t="shared" ref="BX52" ca="1" si="98">AU52+INDEX(INDIRECT(BX$1),MATCH($E52,INDIRECT($BQ$2)))</f>
        <v>0</v>
      </c>
      <c r="BY52" s="136">
        <f t="shared" ref="BY52" ca="1" si="99">AV52+INDEX(INDIRECT(BY$1),MATCH($E52,INDIRECT($BQ$2)))</f>
        <v>0</v>
      </c>
      <c r="BZ52" s="137">
        <f t="shared" ref="BZ52" ca="1" si="100">AW52+INDEX(INDIRECT(BZ$1),MATCH($E52,INDIRECT($BQ$2)))</f>
        <v>0</v>
      </c>
      <c r="CA52" s="136">
        <f t="shared" ref="CA52" ca="1" si="101">AX52+INDEX(INDIRECT(CA$1),MATCH($E52,INDIRECT($BQ$2)))</f>
        <v>0</v>
      </c>
      <c r="CB52" s="137">
        <f t="shared" ref="CB52" ca="1" si="102">AY52+INDEX(INDIRECT(CB$1),MATCH($E52,INDIRECT($BQ$2)))</f>
        <v>0</v>
      </c>
      <c r="CC52" s="136">
        <f t="shared" ref="CC52" ca="1" si="103">AZ52+INDEX(INDIRECT(CC$1),MATCH($E52,INDIRECT($BQ$2)))</f>
        <v>0</v>
      </c>
      <c r="CD52" s="137">
        <f t="shared" ref="CD52" ca="1" si="104">BA52+INDEX(INDIRECT(CD$1),MATCH($E52,INDIRECT($BQ$2)))</f>
        <v>0</v>
      </c>
      <c r="CE52" s="136">
        <f t="shared" ref="CE52" ca="1" si="105">BB52+INDEX(INDIRECT(CE$1),MATCH($E52,INDIRECT($BQ$2)))</f>
        <v>0</v>
      </c>
      <c r="CF52" s="137">
        <f t="shared" ref="CF52" ca="1" si="106">BC52+INDEX(INDIRECT(CF$1),MATCH($E52,INDIRECT($BQ$2)))</f>
        <v>0</v>
      </c>
      <c r="CG52" s="136">
        <f t="shared" ref="CG52" ca="1" si="107">BD52+INDEX(INDIRECT(CG$1),MATCH($E52,INDIRECT($BQ$2)))</f>
        <v>5</v>
      </c>
      <c r="CH52" s="137">
        <f t="shared" ref="CH52" ca="1" si="108">BE52+INDEX(INDIRECT(CH$1),MATCH($E52,INDIRECT($BQ$2)))</f>
        <v>0</v>
      </c>
      <c r="CI52" s="136">
        <f t="shared" ref="CI52" ca="1" si="109">BF52+INDEX(INDIRECT(CI$1),MATCH($E52,INDIRECT($BQ$2)))</f>
        <v>0</v>
      </c>
      <c r="CJ52" s="137">
        <f t="shared" ref="CJ52" ca="1" si="110">BG52+INDEX(INDIRECT(CJ$1),MATCH($E52,INDIRECT($BQ$2)))</f>
        <v>0</v>
      </c>
      <c r="CK52" s="136">
        <f t="shared" ref="CK52" ca="1" si="111">BH52+INDEX(INDIRECT(CK$1),MATCH($E52,INDIRECT($BQ$2)))</f>
        <v>0</v>
      </c>
      <c r="CL52" s="137">
        <f t="shared" ref="CL52" ca="1" si="112">BI52+INDEX(INDIRECT(CL$1),MATCH($E52,INDIRECT($BQ$2)))</f>
        <v>0</v>
      </c>
      <c r="CM52" s="136">
        <f t="shared" ref="CM52" ca="1" si="113">BJ52+INDEX(INDIRECT(CM$1),MATCH($E52,INDIRECT($BQ$2)))</f>
        <v>0</v>
      </c>
      <c r="CN52" s="110">
        <f t="shared" ca="1" si="41"/>
        <v>10</v>
      </c>
      <c r="CO52" s="110">
        <f t="shared" ref="CO52" ca="1" si="114">BM52+INDEX(INDIRECT(CO$1),MATCH($E52,INDIRECT($BQ$2)))</f>
        <v>191.5</v>
      </c>
      <c r="CP52" s="110">
        <f t="shared" ref="CP52" ca="1" si="115">BN52+INDEX(INDIRECT(CP$1),MATCH($E52,INDIRECT($BQ$2)))</f>
        <v>100</v>
      </c>
      <c r="CQ52" s="198">
        <f t="shared" ref="CQ52" ca="1" si="116">BO52+INDEX(INDIRECT(CQ$1),MATCH($E52,INDIRECT($BQ$2)))</f>
        <v>127</v>
      </c>
      <c r="CR52" s="199">
        <f t="shared" ref="CR52" ca="1" si="117">BP52+INDEX(INDIRECT(CR$1),MATCH($E52,INDIRECT($BQ$2)))</f>
        <v>318.5</v>
      </c>
      <c r="CS52" s="215">
        <f t="shared" ref="CS52" si="118">MEDIAN(0,EOMONTH($G$6,0)-$G$6+1,EOMONTH($G$6,0)-$G$6+1-COUNTBLANK(G52:AK52)+DATEDIF(G$6,AI$6,"m")+DATEDIF(G$6,AJ$6,"m")++DATEDIF(G$6,AK$6,"m"))</f>
        <v>0</v>
      </c>
      <c r="CT52" s="216">
        <f t="shared" ref="CT52" si="119">COUNTIF(G52:AK52,"V")</f>
        <v>0</v>
      </c>
      <c r="CU52" s="217">
        <f ca="1">INDEX(INDIRECT(CU$1),MATCH($E52,INDIRECT($BQ$2))) + (CS52*30)/[1]PATRÓN!$N$4 - CT52</f>
        <v>4.0821917808219172</v>
      </c>
      <c r="CV52" s="217">
        <f>(CS52*6)/PATRÓN!$N$4</f>
        <v>0</v>
      </c>
      <c r="CW52" s="216">
        <f t="shared" ca="1" si="43"/>
        <v>0</v>
      </c>
      <c r="CX52" s="219">
        <f t="shared" ref="CX52" si="120">COUNTIFS(G52:AK52,"D",G$3:AK$3,"1")+COUNTIFS(G52:AK52,"Dm;Tm*",G$3:AK$3,"1")+COUNTIFS(G52:AK52,"D;*",G$3:AK$3,"1")+COUNTIFS(G52:AK52,"D",G$5:AK$5,"D")+COUNTIFS(G52:AK52,"Dm;Tm*",G$5:AK$5,"D")+COUNTIFS(G52:AK52,"D;*",G$5:AK$5,"D")</f>
        <v>0</v>
      </c>
      <c r="CY52" s="230">
        <f t="shared" ref="CY52" ca="1" si="121">CX52+INDEX(INDIRECT(CY$1),MATCH($E52,INDIRECT($BQ$2)))</f>
        <v>0</v>
      </c>
      <c r="CZ52" s="227">
        <f>(PATRÓN!$A$5*(CS52-CT52))/(PATRÓN!$N$4-30)*AM52</f>
        <v>0</v>
      </c>
      <c r="DA52" s="211">
        <f t="shared" ref="DA52" ca="1" si="122">BP52-CZ52</f>
        <v>0</v>
      </c>
      <c r="DB52" s="211">
        <f t="shared" ref="DB52" ca="1" si="123">CZ52+INDEX(INDIRECT(DB$1),MATCH($E52,INDIRECT($BQ$2)))</f>
        <v>353.01492537313436</v>
      </c>
      <c r="DC52" s="212">
        <f t="shared" ref="DC52" ca="1" si="124">CR52-DB52</f>
        <v>-34.514925373134361</v>
      </c>
    </row>
    <row r="53" spans="1:107" ht="33.75" customHeight="1" thickBot="1" x14ac:dyDescent="0.35">
      <c r="A53" s="61">
        <f>Plantilla!A52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339"/>
      <c r="AB53" s="339"/>
      <c r="AC53" s="339"/>
      <c r="AD53" s="339"/>
      <c r="AE53" s="340"/>
      <c r="AF53" s="340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51"/>
        <v>0</v>
      </c>
      <c r="AO53" s="133">
        <f t="shared" ca="1" si="51"/>
        <v>0</v>
      </c>
      <c r="AP53" s="132">
        <f t="shared" ca="1" si="51"/>
        <v>0</v>
      </c>
      <c r="AQ53" s="133">
        <f t="shared" ca="1" si="51"/>
        <v>0</v>
      </c>
      <c r="AR53" s="132">
        <f t="shared" ca="1" si="51"/>
        <v>0</v>
      </c>
      <c r="AS53" s="133">
        <f t="shared" ca="1" si="51"/>
        <v>0</v>
      </c>
      <c r="AT53" s="132">
        <f t="shared" ca="1" si="51"/>
        <v>0</v>
      </c>
      <c r="AU53" s="133">
        <f t="shared" ca="1" si="51"/>
        <v>0</v>
      </c>
      <c r="AV53" s="132">
        <f t="shared" ca="1" si="51"/>
        <v>0</v>
      </c>
      <c r="AW53" s="133">
        <f t="shared" ca="1" si="51"/>
        <v>0</v>
      </c>
      <c r="AX53" s="132">
        <f t="shared" ca="1" si="51"/>
        <v>0</v>
      </c>
      <c r="AY53" s="133">
        <f t="shared" ca="1" si="51"/>
        <v>0</v>
      </c>
      <c r="AZ53" s="132">
        <f t="shared" ca="1" si="51"/>
        <v>0</v>
      </c>
      <c r="BA53" s="133">
        <f t="shared" ca="1" si="51"/>
        <v>0</v>
      </c>
      <c r="BB53" s="132">
        <f t="shared" ca="1" si="51"/>
        <v>0</v>
      </c>
      <c r="BC53" s="133">
        <f t="shared" ca="1" si="51"/>
        <v>0</v>
      </c>
      <c r="BD53" s="132">
        <f t="shared" ca="1" si="52"/>
        <v>0</v>
      </c>
      <c r="BE53" s="133">
        <f t="shared" ref="BE53:BE70" ca="1" si="125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ca="1">COUNTIF($G53:$AK53,CONCATENATE("*;",TEXT(CELL("contenido",BF$5),"00"))) +COUNTIF($G53:$AK53,CONCATENATE("*;",TEXT(CELL("contenido",BF$5),"00"),";*")) +COUNTIF($G53:$AK53,CONCATENATE(";*",TEXT(CELL("contenido",BF$5),"00"))) +COUNTIF($G53:$AK53,TEXT(CELL("contenido",BF$5),"00"))</f>
        <v>0</v>
      </c>
      <c r="BG53" s="133">
        <f ca="1">COUNTIF($G53:$AK53,CONCATENATE("*;",TEXT(CELL("contenido",BG$5),"00"))) +COUNTIF($G53:$AK53,CONCATENATE("*;",TEXT(CELL("contenido",BG$5),"00"),";*")) +COUNTIF($G53:$AK53,CONCATENATE(";*",TEXT(CELL("contenido",BG$5),"00"))) +COUNTIF($G53:$AK53,TEXT(CELL("contenido",BG$5),"00"))</f>
        <v>0</v>
      </c>
      <c r="BH53" s="132">
        <f t="shared" ca="1" si="54"/>
        <v>0</v>
      </c>
      <c r="BI53" s="133">
        <f ca="1">COUNTIF($G53:$AK53,CONCATENATE("*;",TEXT(CELL("contenido",BI$5),"00"))) +COUNTIF($G53:$AK53,CONCATENATE("*;",TEXT(CELL("contenido",BI$5),"00"),";*")) +COUNTIF($G53:$AK53,CONCATENATE(";*",TEXT(CELL("contenido",BI$5),"00"))) +COUNTIF($G53:$AK53,TEXT(CELL("contenido",BI$5),"00"))</f>
        <v>0</v>
      </c>
      <c r="BJ53" s="132">
        <f t="shared" ca="1" si="56"/>
        <v>0</v>
      </c>
      <c r="BK53" s="110">
        <f t="shared" ca="1" si="37"/>
        <v>0</v>
      </c>
      <c r="BL53" s="110">
        <f t="shared" ca="1" si="3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39"/>
        <v>0</v>
      </c>
      <c r="BP53" s="195">
        <f t="shared" ca="1" si="40"/>
        <v>0</v>
      </c>
      <c r="BQ53" s="149">
        <f t="shared" ca="1" si="58"/>
        <v>0</v>
      </c>
      <c r="BR53" s="137">
        <f t="shared" ca="1" si="59"/>
        <v>11</v>
      </c>
      <c r="BS53" s="136">
        <f t="shared" ca="1" si="60"/>
        <v>7</v>
      </c>
      <c r="BT53" s="137">
        <f t="shared" ca="1" si="61"/>
        <v>0</v>
      </c>
      <c r="BU53" s="136">
        <f t="shared" ca="1" si="62"/>
        <v>0</v>
      </c>
      <c r="BV53" s="137">
        <f t="shared" ca="1" si="63"/>
        <v>0</v>
      </c>
      <c r="BW53" s="136">
        <f t="shared" ca="1" si="64"/>
        <v>0</v>
      </c>
      <c r="BX53" s="137">
        <f t="shared" ca="1" si="65"/>
        <v>0</v>
      </c>
      <c r="BY53" s="136">
        <f t="shared" ca="1" si="66"/>
        <v>0</v>
      </c>
      <c r="BZ53" s="137">
        <f t="shared" ca="1" si="67"/>
        <v>0</v>
      </c>
      <c r="CA53" s="136">
        <f t="shared" ca="1" si="68"/>
        <v>0</v>
      </c>
      <c r="CB53" s="137">
        <f t="shared" ca="1" si="69"/>
        <v>0</v>
      </c>
      <c r="CC53" s="136">
        <f t="shared" ca="1" si="70"/>
        <v>0</v>
      </c>
      <c r="CD53" s="137">
        <f t="shared" ca="1" si="71"/>
        <v>41</v>
      </c>
      <c r="CE53" s="136">
        <f t="shared" ca="1" si="72"/>
        <v>0</v>
      </c>
      <c r="CF53" s="137">
        <f t="shared" ca="1" si="73"/>
        <v>0</v>
      </c>
      <c r="CG53" s="136">
        <f t="shared" ca="1" si="74"/>
        <v>0</v>
      </c>
      <c r="CH53" s="137">
        <f t="shared" ca="1" si="75"/>
        <v>0</v>
      </c>
      <c r="CI53" s="136">
        <f t="shared" ca="1" si="76"/>
        <v>0</v>
      </c>
      <c r="CJ53" s="137">
        <f t="shared" ca="1" si="77"/>
        <v>0</v>
      </c>
      <c r="CK53" s="136">
        <f t="shared" ca="1" si="78"/>
        <v>0</v>
      </c>
      <c r="CL53" s="137">
        <f t="shared" ca="1" si="79"/>
        <v>0</v>
      </c>
      <c r="CM53" s="136">
        <f t="shared" ca="1" si="80"/>
        <v>0</v>
      </c>
      <c r="CN53" s="110">
        <f t="shared" ca="1" si="41"/>
        <v>8</v>
      </c>
      <c r="CO53" s="110">
        <f t="shared" ca="1" si="81"/>
        <v>281.18</v>
      </c>
      <c r="CP53" s="110">
        <f t="shared" ca="1" si="82"/>
        <v>70</v>
      </c>
      <c r="CQ53" s="198">
        <f t="shared" ca="1" si="83"/>
        <v>88.9</v>
      </c>
      <c r="CR53" s="199">
        <f t="shared" ca="1" si="84"/>
        <v>370.08</v>
      </c>
      <c r="CS53" s="215">
        <f t="shared" si="47"/>
        <v>0</v>
      </c>
      <c r="CT53" s="216">
        <f t="shared" si="42"/>
        <v>0</v>
      </c>
      <c r="CU53" s="217">
        <f ca="1">INDEX(INDIRECT(CU$1),MATCH($E53,INDIRECT($BQ$2))) + (CS53*30)/[1]PATRÓN!$N$4 - CT53</f>
        <v>6.0821917808219172</v>
      </c>
      <c r="CV53" s="217">
        <f>(CS53*6)/PATRÓN!$N$4</f>
        <v>0</v>
      </c>
      <c r="CW53" s="216">
        <f t="shared" ca="1" si="43"/>
        <v>0</v>
      </c>
      <c r="CX53" s="219">
        <f t="shared" si="44"/>
        <v>0</v>
      </c>
      <c r="CY53" s="230">
        <f t="shared" ca="1" si="45"/>
        <v>0</v>
      </c>
      <c r="CZ53" s="227">
        <f>(PATRÓN!$A$5*(CS53-CT53))/(PATRÓN!$N$4-30)*AM53</f>
        <v>0</v>
      </c>
      <c r="DA53" s="211">
        <f t="shared" ca="1" si="85"/>
        <v>0</v>
      </c>
      <c r="DB53" s="211">
        <f t="shared" ca="1" si="46"/>
        <v>362.82089552238801</v>
      </c>
      <c r="DC53" s="212">
        <f t="shared" ca="1" si="86"/>
        <v>7.2591044776119702</v>
      </c>
    </row>
    <row r="54" spans="1:107" ht="33.75" customHeight="1" thickBot="1" x14ac:dyDescent="0.35">
      <c r="A54" s="61">
        <f>Plantilla!A53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339"/>
      <c r="AB54" s="339"/>
      <c r="AC54" s="339"/>
      <c r="AD54" s="339"/>
      <c r="AE54" s="340"/>
      <c r="AF54" s="340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ca="1" si="51"/>
        <v>0</v>
      </c>
      <c r="AO54" s="133">
        <f t="shared" ca="1" si="51"/>
        <v>0</v>
      </c>
      <c r="AP54" s="132">
        <f t="shared" ca="1" si="51"/>
        <v>0</v>
      </c>
      <c r="AQ54" s="133">
        <f t="shared" ca="1" si="51"/>
        <v>0</v>
      </c>
      <c r="AR54" s="132">
        <f t="shared" ca="1" si="51"/>
        <v>0</v>
      </c>
      <c r="AS54" s="133">
        <f t="shared" ca="1" si="51"/>
        <v>0</v>
      </c>
      <c r="AT54" s="132">
        <f t="shared" ca="1" si="51"/>
        <v>0</v>
      </c>
      <c r="AU54" s="133">
        <f t="shared" ca="1" si="51"/>
        <v>0</v>
      </c>
      <c r="AV54" s="132">
        <f t="shared" ca="1" si="51"/>
        <v>0</v>
      </c>
      <c r="AW54" s="133">
        <f t="shared" ca="1" si="51"/>
        <v>0</v>
      </c>
      <c r="AX54" s="132">
        <f t="shared" ca="1" si="51"/>
        <v>0</v>
      </c>
      <c r="AY54" s="133">
        <f t="shared" ca="1" si="51"/>
        <v>0</v>
      </c>
      <c r="AZ54" s="132">
        <f t="shared" ca="1" si="51"/>
        <v>0</v>
      </c>
      <c r="BA54" s="133">
        <f t="shared" ca="1" si="51"/>
        <v>0</v>
      </c>
      <c r="BB54" s="132">
        <f t="shared" ca="1" si="51"/>
        <v>0</v>
      </c>
      <c r="BC54" s="133">
        <f t="shared" ref="BC54:BI54" ca="1" si="126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52"/>
        <v>0</v>
      </c>
      <c r="BE54" s="133">
        <f t="shared" ca="1" si="125"/>
        <v>0</v>
      </c>
      <c r="BF54" s="132">
        <f t="shared" ref="BF54:BF62" ca="1" si="127">COUNTIF($G54:$AK54,CONCATENATE("*;",TEXT(CELL("contenido",BF$5),"00"))) +COUNTIF($G54:$AK54,CONCATENATE("*;",TEXT(CELL("contenido",BF$5),"00"),";*")) +COUNTIF($G54:$AK54,CONCATENATE(";*",TEXT(CELL("contenido",BF$5),"00"))) +COUNTIF($G54:$AK54,TEXT(CELL("contenido",BF$5),"00"))</f>
        <v>0</v>
      </c>
      <c r="BG54" s="133">
        <f t="shared" ca="1" si="126"/>
        <v>0</v>
      </c>
      <c r="BH54" s="132">
        <f t="shared" ca="1" si="54"/>
        <v>0</v>
      </c>
      <c r="BI54" s="133">
        <f t="shared" ca="1" si="126"/>
        <v>0</v>
      </c>
      <c r="BJ54" s="132">
        <f t="shared" ca="1" si="56"/>
        <v>0</v>
      </c>
      <c r="BK54" s="110">
        <f t="shared" ca="1" si="37"/>
        <v>0</v>
      </c>
      <c r="BL54" s="110">
        <f t="shared" ca="1" si="3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39"/>
        <v>0</v>
      </c>
      <c r="BP54" s="195">
        <f t="shared" ca="1" si="40"/>
        <v>0</v>
      </c>
      <c r="BQ54" s="149">
        <f t="shared" ca="1" si="58"/>
        <v>1</v>
      </c>
      <c r="BR54" s="137">
        <f t="shared" ca="1" si="59"/>
        <v>35</v>
      </c>
      <c r="BS54" s="136">
        <f t="shared" ca="1" si="60"/>
        <v>10</v>
      </c>
      <c r="BT54" s="137">
        <f t="shared" ca="1" si="61"/>
        <v>0</v>
      </c>
      <c r="BU54" s="136">
        <f t="shared" ca="1" si="62"/>
        <v>0</v>
      </c>
      <c r="BV54" s="137">
        <f t="shared" ca="1" si="63"/>
        <v>0</v>
      </c>
      <c r="BW54" s="136">
        <f t="shared" ca="1" si="64"/>
        <v>0</v>
      </c>
      <c r="BX54" s="137">
        <f t="shared" ca="1" si="65"/>
        <v>0</v>
      </c>
      <c r="BY54" s="136">
        <f t="shared" ca="1" si="66"/>
        <v>0</v>
      </c>
      <c r="BZ54" s="137">
        <f t="shared" ca="1" si="67"/>
        <v>0</v>
      </c>
      <c r="CA54" s="136">
        <f t="shared" ca="1" si="68"/>
        <v>0</v>
      </c>
      <c r="CB54" s="137">
        <f t="shared" ca="1" si="69"/>
        <v>0</v>
      </c>
      <c r="CC54" s="136">
        <f t="shared" ca="1" si="70"/>
        <v>0</v>
      </c>
      <c r="CD54" s="137">
        <f t="shared" ca="1" si="71"/>
        <v>0</v>
      </c>
      <c r="CE54" s="136">
        <f t="shared" ca="1" si="72"/>
        <v>0</v>
      </c>
      <c r="CF54" s="137">
        <f t="shared" ca="1" si="73"/>
        <v>0</v>
      </c>
      <c r="CG54" s="136">
        <f t="shared" ca="1" si="74"/>
        <v>0</v>
      </c>
      <c r="CH54" s="137">
        <f t="shared" ca="1" si="75"/>
        <v>0</v>
      </c>
      <c r="CI54" s="136">
        <f t="shared" ca="1" si="76"/>
        <v>0</v>
      </c>
      <c r="CJ54" s="137">
        <f t="shared" ca="1" si="77"/>
        <v>0</v>
      </c>
      <c r="CK54" s="136">
        <f t="shared" ca="1" si="78"/>
        <v>0</v>
      </c>
      <c r="CL54" s="137">
        <f t="shared" ca="1" si="79"/>
        <v>0</v>
      </c>
      <c r="CM54" s="136">
        <f t="shared" ca="1" si="80"/>
        <v>0</v>
      </c>
      <c r="CN54" s="110">
        <f t="shared" ca="1" si="41"/>
        <v>10</v>
      </c>
      <c r="CO54" s="110">
        <f t="shared" ca="1" si="81"/>
        <v>252</v>
      </c>
      <c r="CP54" s="110">
        <f t="shared" ca="1" si="82"/>
        <v>100</v>
      </c>
      <c r="CQ54" s="198">
        <f t="shared" ca="1" si="83"/>
        <v>127</v>
      </c>
      <c r="CR54" s="199">
        <f t="shared" ca="1" si="84"/>
        <v>386</v>
      </c>
      <c r="CS54" s="215">
        <f t="shared" si="47"/>
        <v>0</v>
      </c>
      <c r="CT54" s="216">
        <f t="shared" si="42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43"/>
        <v>0</v>
      </c>
      <c r="CX54" s="219">
        <f t="shared" si="44"/>
        <v>0</v>
      </c>
      <c r="CY54" s="230">
        <f t="shared" ca="1" si="45"/>
        <v>0</v>
      </c>
      <c r="CZ54" s="227">
        <f>(PATRÓN!$A$5*(CS54-CT54))/(PATRÓN!$N$4-30)*AM54</f>
        <v>0</v>
      </c>
      <c r="DA54" s="211">
        <f t="shared" ca="1" si="85"/>
        <v>0</v>
      </c>
      <c r="DB54" s="211">
        <f t="shared" ca="1" si="46"/>
        <v>421.65671641791039</v>
      </c>
      <c r="DC54" s="212">
        <f t="shared" ca="1" si="86"/>
        <v>-35.656716417910388</v>
      </c>
    </row>
    <row r="55" spans="1:107" ht="33.75" customHeight="1" thickBot="1" x14ac:dyDescent="0.35">
      <c r="A55" s="61">
        <f>Plantilla!A54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VLOOKUP(E55,Plantilla!D:E,2,FALSE)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339"/>
      <c r="AB55" s="339"/>
      <c r="AC55" s="339"/>
      <c r="AD55" s="339"/>
      <c r="AE55" s="340"/>
      <c r="AF55" s="340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70" ca="1" si="128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28"/>
        <v>0</v>
      </c>
      <c r="AP55" s="132">
        <f t="shared" ca="1" si="128"/>
        <v>0</v>
      </c>
      <c r="AQ55" s="133">
        <f t="shared" ca="1" si="128"/>
        <v>0</v>
      </c>
      <c r="AR55" s="132">
        <f t="shared" ca="1" si="128"/>
        <v>0</v>
      </c>
      <c r="AS55" s="133">
        <f t="shared" ca="1" si="128"/>
        <v>0</v>
      </c>
      <c r="AT55" s="132">
        <f t="shared" ca="1" si="128"/>
        <v>0</v>
      </c>
      <c r="AU55" s="133">
        <f t="shared" ca="1" si="128"/>
        <v>0</v>
      </c>
      <c r="AV55" s="132">
        <f t="shared" ca="1" si="128"/>
        <v>0</v>
      </c>
      <c r="AW55" s="133">
        <f t="shared" ca="1" si="128"/>
        <v>0</v>
      </c>
      <c r="AX55" s="132">
        <f t="shared" ca="1" si="128"/>
        <v>0</v>
      </c>
      <c r="AY55" s="133">
        <f t="shared" ca="1" si="128"/>
        <v>0</v>
      </c>
      <c r="AZ55" s="132">
        <f t="shared" ca="1" si="128"/>
        <v>0</v>
      </c>
      <c r="BA55" s="133">
        <f t="shared" ca="1" si="128"/>
        <v>0</v>
      </c>
      <c r="BB55" s="132">
        <f t="shared" ca="1" si="128"/>
        <v>0</v>
      </c>
      <c r="BC55" s="133">
        <f t="shared" ca="1" si="128"/>
        <v>0</v>
      </c>
      <c r="BD55" s="132">
        <f t="shared" ca="1" si="52"/>
        <v>0</v>
      </c>
      <c r="BE55" s="133">
        <f t="shared" ca="1" si="125"/>
        <v>0</v>
      </c>
      <c r="BF55" s="132">
        <f t="shared" ca="1" si="127"/>
        <v>0</v>
      </c>
      <c r="BG55" s="133">
        <f t="shared" ref="BG55:BG62" ca="1" si="129">COUNTIF($G55:$AK55,CONCATENATE("*;",TEXT(CELL("contenido",BG$5),"00"))) +COUNTIF($G55:$AK55,CONCATENATE("*;",TEXT(CELL("contenido",BG$5),"00"),";*")) +COUNTIF($G55:$AK55,CONCATENATE(";*",TEXT(CELL("contenido",BG$5),"00"))) +COUNTIF($G55:$AK55,TEXT(CELL("contenido",BG$5),"00"))</f>
        <v>0</v>
      </c>
      <c r="BH55" s="132">
        <f t="shared" ca="1" si="54"/>
        <v>0</v>
      </c>
      <c r="BI55" s="133">
        <f t="shared" ref="BI55:BI62" ca="1" si="130">COUNTIF($G55:$AK55,CONCATENATE("*;",TEXT(CELL("contenido",BI$5),"00"))) +COUNTIF($G55:$AK55,CONCATENATE("*;",TEXT(CELL("contenido",BI$5),"00"),";*")) +COUNTIF($G55:$AK55,CONCATENATE(";*",TEXT(CELL("contenido",BI$5),"00"))) +COUNTIF($G55:$AK55,TEXT(CELL("contenido",BI$5),"00"))</f>
        <v>0</v>
      </c>
      <c r="BJ55" s="132">
        <f t="shared" ca="1" si="56"/>
        <v>0</v>
      </c>
      <c r="BK55" s="110">
        <f t="shared" ca="1" si="37"/>
        <v>0</v>
      </c>
      <c r="BL55" s="110">
        <f t="shared" ca="1" si="3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39"/>
        <v>0</v>
      </c>
      <c r="BP55" s="195">
        <f t="shared" ca="1" si="40"/>
        <v>0</v>
      </c>
      <c r="BQ55" s="149">
        <f t="shared" ca="1" si="58"/>
        <v>3</v>
      </c>
      <c r="BR55" s="137">
        <f t="shared" ca="1" si="59"/>
        <v>5</v>
      </c>
      <c r="BS55" s="136">
        <f t="shared" ca="1" si="60"/>
        <v>8</v>
      </c>
      <c r="BT55" s="137">
        <f t="shared" ca="1" si="61"/>
        <v>0</v>
      </c>
      <c r="BU55" s="136">
        <f t="shared" ca="1" si="62"/>
        <v>0</v>
      </c>
      <c r="BV55" s="137">
        <f t="shared" ca="1" si="63"/>
        <v>0</v>
      </c>
      <c r="BW55" s="136">
        <f t="shared" ca="1" si="64"/>
        <v>0</v>
      </c>
      <c r="BX55" s="137">
        <f t="shared" ca="1" si="65"/>
        <v>0</v>
      </c>
      <c r="BY55" s="136">
        <f t="shared" ca="1" si="66"/>
        <v>1</v>
      </c>
      <c r="BZ55" s="137">
        <f t="shared" ca="1" si="67"/>
        <v>0</v>
      </c>
      <c r="CA55" s="136">
        <f t="shared" ca="1" si="68"/>
        <v>0</v>
      </c>
      <c r="CB55" s="137">
        <f t="shared" ca="1" si="69"/>
        <v>0</v>
      </c>
      <c r="CC55" s="136">
        <f t="shared" ca="1" si="70"/>
        <v>0</v>
      </c>
      <c r="CD55" s="137">
        <f t="shared" ca="1" si="71"/>
        <v>22</v>
      </c>
      <c r="CE55" s="136">
        <f t="shared" ca="1" si="72"/>
        <v>0</v>
      </c>
      <c r="CF55" s="137">
        <f t="shared" ca="1" si="73"/>
        <v>0</v>
      </c>
      <c r="CG55" s="136">
        <f t="shared" ca="1" si="74"/>
        <v>0</v>
      </c>
      <c r="CH55" s="137">
        <f t="shared" ca="1" si="75"/>
        <v>0</v>
      </c>
      <c r="CI55" s="136">
        <f t="shared" ca="1" si="76"/>
        <v>0</v>
      </c>
      <c r="CJ55" s="137">
        <f t="shared" ca="1" si="77"/>
        <v>0</v>
      </c>
      <c r="CK55" s="136">
        <f t="shared" ca="1" si="78"/>
        <v>0</v>
      </c>
      <c r="CL55" s="137">
        <f t="shared" ca="1" si="79"/>
        <v>0</v>
      </c>
      <c r="CM55" s="136">
        <f t="shared" ca="1" si="80"/>
        <v>0</v>
      </c>
      <c r="CN55" s="110">
        <f t="shared" ca="1" si="41"/>
        <v>8</v>
      </c>
      <c r="CO55" s="110">
        <f t="shared" ca="1" si="81"/>
        <v>172.56</v>
      </c>
      <c r="CP55" s="110">
        <f t="shared" ca="1" si="82"/>
        <v>80</v>
      </c>
      <c r="CQ55" s="198">
        <f t="shared" ca="1" si="83"/>
        <v>101.6</v>
      </c>
      <c r="CR55" s="199">
        <f t="shared" ca="1" si="84"/>
        <v>281.15999999999997</v>
      </c>
      <c r="CS55" s="215">
        <f t="shared" si="47"/>
        <v>0</v>
      </c>
      <c r="CT55" s="216">
        <f t="shared" si="42"/>
        <v>0</v>
      </c>
      <c r="CU55" s="217">
        <f ca="1">INDEX(INDIRECT(CU$1),MATCH($E55,INDIRECT($BQ$2))) + (CS55*30)/[1]PATRÓN!$N$4 - CT55</f>
        <v>4.0136986301369859</v>
      </c>
      <c r="CV55" s="217">
        <f>(CS55*6)/PATRÓN!$N$4</f>
        <v>0</v>
      </c>
      <c r="CW55" s="216">
        <f t="shared" ca="1" si="43"/>
        <v>0</v>
      </c>
      <c r="CX55" s="219">
        <f t="shared" si="44"/>
        <v>0</v>
      </c>
      <c r="CY55" s="230">
        <f t="shared" ca="1" si="45"/>
        <v>0</v>
      </c>
      <c r="CZ55" s="227">
        <f>(PATRÓN!$A$5*(CS55-CT55))/(PATRÓN!$N$4-30)*AM55</f>
        <v>0</v>
      </c>
      <c r="DA55" s="211">
        <f t="shared" ca="1" si="85"/>
        <v>0</v>
      </c>
      <c r="DB55" s="211">
        <f t="shared" ca="1" si="46"/>
        <v>294.17910447761199</v>
      </c>
      <c r="DC55" s="212">
        <f t="shared" ca="1" si="86"/>
        <v>-13.019104477612018</v>
      </c>
    </row>
    <row r="56" spans="1:107" ht="33.75" customHeight="1" thickBot="1" x14ac:dyDescent="0.35">
      <c r="A56" s="61">
        <f>Plantilla!A55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VLOOKUP(E56,Plantilla!D:E,2,FALSE)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339"/>
      <c r="AB56" s="339"/>
      <c r="AC56" s="339"/>
      <c r="AD56" s="339"/>
      <c r="AE56" s="340"/>
      <c r="AF56" s="340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128"/>
        <v>0</v>
      </c>
      <c r="AO56" s="133">
        <f t="shared" ca="1" si="128"/>
        <v>0</v>
      </c>
      <c r="AP56" s="132">
        <f t="shared" ca="1" si="128"/>
        <v>0</v>
      </c>
      <c r="AQ56" s="133">
        <f t="shared" ca="1" si="128"/>
        <v>0</v>
      </c>
      <c r="AR56" s="132">
        <f t="shared" ca="1" si="128"/>
        <v>0</v>
      </c>
      <c r="AS56" s="133">
        <f t="shared" ca="1" si="128"/>
        <v>0</v>
      </c>
      <c r="AT56" s="132">
        <f t="shared" ca="1" si="128"/>
        <v>0</v>
      </c>
      <c r="AU56" s="133">
        <f t="shared" ca="1" si="128"/>
        <v>0</v>
      </c>
      <c r="AV56" s="132">
        <f t="shared" ca="1" si="128"/>
        <v>0</v>
      </c>
      <c r="AW56" s="133">
        <f t="shared" ca="1" si="128"/>
        <v>0</v>
      </c>
      <c r="AX56" s="132">
        <f t="shared" ca="1" si="128"/>
        <v>0</v>
      </c>
      <c r="AY56" s="133">
        <f t="shared" ca="1" si="128"/>
        <v>0</v>
      </c>
      <c r="AZ56" s="132">
        <f t="shared" ca="1" si="128"/>
        <v>0</v>
      </c>
      <c r="BA56" s="133">
        <f t="shared" ca="1" si="128"/>
        <v>0</v>
      </c>
      <c r="BB56" s="132">
        <f t="shared" ca="1" si="128"/>
        <v>0</v>
      </c>
      <c r="BC56" s="133">
        <f t="shared" ca="1" si="128"/>
        <v>0</v>
      </c>
      <c r="BD56" s="132">
        <f t="shared" ca="1" si="52"/>
        <v>0</v>
      </c>
      <c r="BE56" s="133">
        <f t="shared" ca="1" si="125"/>
        <v>0</v>
      </c>
      <c r="BF56" s="132">
        <f t="shared" ca="1" si="127"/>
        <v>0</v>
      </c>
      <c r="BG56" s="133">
        <f t="shared" ca="1" si="129"/>
        <v>0</v>
      </c>
      <c r="BH56" s="132">
        <f t="shared" ca="1" si="54"/>
        <v>0</v>
      </c>
      <c r="BI56" s="133">
        <f t="shared" ca="1" si="130"/>
        <v>0</v>
      </c>
      <c r="BJ56" s="132">
        <f t="shared" ca="1" si="56"/>
        <v>0</v>
      </c>
      <c r="BK56" s="110">
        <f t="shared" ca="1" si="37"/>
        <v>0</v>
      </c>
      <c r="BL56" s="110">
        <f t="shared" ca="1" si="3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39"/>
        <v>0</v>
      </c>
      <c r="BP56" s="195">
        <f t="shared" ca="1" si="40"/>
        <v>0</v>
      </c>
      <c r="BQ56" s="149">
        <f t="shared" ca="1" si="58"/>
        <v>0</v>
      </c>
      <c r="BR56" s="137">
        <f t="shared" ca="1" si="59"/>
        <v>14</v>
      </c>
      <c r="BS56" s="136">
        <f t="shared" ca="1" si="60"/>
        <v>6</v>
      </c>
      <c r="BT56" s="137">
        <f t="shared" ca="1" si="61"/>
        <v>0</v>
      </c>
      <c r="BU56" s="136">
        <f t="shared" ca="1" si="62"/>
        <v>0</v>
      </c>
      <c r="BV56" s="137">
        <f t="shared" ca="1" si="63"/>
        <v>0</v>
      </c>
      <c r="BW56" s="136">
        <f t="shared" ca="1" si="64"/>
        <v>0</v>
      </c>
      <c r="BX56" s="137">
        <f t="shared" ca="1" si="65"/>
        <v>0</v>
      </c>
      <c r="BY56" s="136">
        <f t="shared" ca="1" si="66"/>
        <v>0</v>
      </c>
      <c r="BZ56" s="137">
        <f t="shared" ca="1" si="67"/>
        <v>0</v>
      </c>
      <c r="CA56" s="136">
        <f t="shared" ca="1" si="68"/>
        <v>0</v>
      </c>
      <c r="CB56" s="137">
        <f t="shared" ca="1" si="69"/>
        <v>0</v>
      </c>
      <c r="CC56" s="136">
        <f t="shared" ca="1" si="70"/>
        <v>0</v>
      </c>
      <c r="CD56" s="137">
        <f t="shared" ca="1" si="71"/>
        <v>0</v>
      </c>
      <c r="CE56" s="136">
        <f t="shared" ca="1" si="72"/>
        <v>0</v>
      </c>
      <c r="CF56" s="137">
        <f t="shared" ca="1" si="73"/>
        <v>0</v>
      </c>
      <c r="CG56" s="136">
        <f t="shared" ca="1" si="74"/>
        <v>0</v>
      </c>
      <c r="CH56" s="137">
        <f t="shared" ca="1" si="75"/>
        <v>0</v>
      </c>
      <c r="CI56" s="136">
        <f t="shared" ca="1" si="76"/>
        <v>0</v>
      </c>
      <c r="CJ56" s="137">
        <f t="shared" ca="1" si="77"/>
        <v>0</v>
      </c>
      <c r="CK56" s="136">
        <f t="shared" ca="1" si="78"/>
        <v>0</v>
      </c>
      <c r="CL56" s="137">
        <f t="shared" ca="1" si="79"/>
        <v>0</v>
      </c>
      <c r="CM56" s="136">
        <f t="shared" ca="1" si="80"/>
        <v>0</v>
      </c>
      <c r="CN56" s="110">
        <f t="shared" ca="1" si="41"/>
        <v>6</v>
      </c>
      <c r="CO56" s="110">
        <f t="shared" ca="1" si="81"/>
        <v>98</v>
      </c>
      <c r="CP56" s="110">
        <f t="shared" ca="1" si="82"/>
        <v>60</v>
      </c>
      <c r="CQ56" s="198">
        <f t="shared" ca="1" si="83"/>
        <v>76.199999999999989</v>
      </c>
      <c r="CR56" s="199">
        <f t="shared" ca="1" si="84"/>
        <v>188.2</v>
      </c>
      <c r="CS56" s="215">
        <f t="shared" si="47"/>
        <v>0</v>
      </c>
      <c r="CT56" s="216">
        <f t="shared" si="42"/>
        <v>0</v>
      </c>
      <c r="CU56" s="217">
        <f ca="1">INDEX(INDIRECT(CU$1),MATCH($E56,INDIRECT($BQ$2))) + (CS56*30)/[1]PATRÓN!$N$4 - CT56</f>
        <v>1.6164383561643834</v>
      </c>
      <c r="CV56" s="217">
        <f>(CS56*6)/PATRÓN!$N$4</f>
        <v>0</v>
      </c>
      <c r="CW56" s="216">
        <f t="shared" ca="1" si="43"/>
        <v>0</v>
      </c>
      <c r="CX56" s="219">
        <f t="shared" si="44"/>
        <v>0</v>
      </c>
      <c r="CY56" s="230">
        <f t="shared" ca="1" si="45"/>
        <v>0</v>
      </c>
      <c r="CZ56" s="227">
        <f>(PATRÓN!$A$5*(CS56-CT56))/(PATRÓN!$N$4-30)*AM56</f>
        <v>0</v>
      </c>
      <c r="DA56" s="211">
        <f t="shared" ca="1" si="85"/>
        <v>0</v>
      </c>
      <c r="DB56" s="211">
        <f t="shared" ca="1" si="46"/>
        <v>205.92537313432837</v>
      </c>
      <c r="DC56" s="212">
        <f t="shared" ca="1" si="86"/>
        <v>-17.725373134328379</v>
      </c>
    </row>
    <row r="57" spans="1:107" ht="33.75" customHeight="1" thickBot="1" x14ac:dyDescent="0.35">
      <c r="A57" s="61">
        <f>Plantilla!A56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VLOOKUP(E57,Plantilla!D:E,2,FALSE)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339"/>
      <c r="AB57" s="339"/>
      <c r="AC57" s="339"/>
      <c r="AD57" s="339"/>
      <c r="AE57" s="340"/>
      <c r="AF57" s="340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128"/>
        <v>0</v>
      </c>
      <c r="AO57" s="133">
        <f t="shared" ca="1" si="128"/>
        <v>0</v>
      </c>
      <c r="AP57" s="132">
        <f t="shared" ca="1" si="128"/>
        <v>0</v>
      </c>
      <c r="AQ57" s="133">
        <f t="shared" ca="1" si="128"/>
        <v>0</v>
      </c>
      <c r="AR57" s="132">
        <f t="shared" ca="1" si="128"/>
        <v>0</v>
      </c>
      <c r="AS57" s="133">
        <f t="shared" ca="1" si="128"/>
        <v>0</v>
      </c>
      <c r="AT57" s="132">
        <f t="shared" ca="1" si="128"/>
        <v>0</v>
      </c>
      <c r="AU57" s="133">
        <f t="shared" ca="1" si="128"/>
        <v>0</v>
      </c>
      <c r="AV57" s="132">
        <f t="shared" ca="1" si="128"/>
        <v>0</v>
      </c>
      <c r="AW57" s="133">
        <f t="shared" ca="1" si="128"/>
        <v>0</v>
      </c>
      <c r="AX57" s="132">
        <f t="shared" ca="1" si="128"/>
        <v>0</v>
      </c>
      <c r="AY57" s="133">
        <f t="shared" ca="1" si="128"/>
        <v>0</v>
      </c>
      <c r="AZ57" s="132">
        <f t="shared" ca="1" si="128"/>
        <v>0</v>
      </c>
      <c r="BA57" s="133">
        <f t="shared" ca="1" si="128"/>
        <v>0</v>
      </c>
      <c r="BB57" s="132">
        <f t="shared" ca="1" si="128"/>
        <v>0</v>
      </c>
      <c r="BC57" s="133">
        <f t="shared" ca="1" si="128"/>
        <v>0</v>
      </c>
      <c r="BD57" s="132">
        <f t="shared" ca="1" si="52"/>
        <v>0</v>
      </c>
      <c r="BE57" s="133">
        <f t="shared" ca="1" si="125"/>
        <v>0</v>
      </c>
      <c r="BF57" s="132">
        <f t="shared" ca="1" si="127"/>
        <v>0</v>
      </c>
      <c r="BG57" s="133">
        <f t="shared" ca="1" si="129"/>
        <v>0</v>
      </c>
      <c r="BH57" s="132">
        <f t="shared" ca="1" si="54"/>
        <v>0</v>
      </c>
      <c r="BI57" s="133">
        <f t="shared" ca="1" si="130"/>
        <v>0</v>
      </c>
      <c r="BJ57" s="132">
        <f t="shared" ca="1" si="56"/>
        <v>0</v>
      </c>
      <c r="BK57" s="110">
        <f ca="1">COUNTIF($G57:$AK57,"*N*")-BL57</f>
        <v>0</v>
      </c>
      <c r="BL57" s="110">
        <f ca="1">MEDIAN(CN57-42, 0, COUNTIF($G57:$AK57,"*N*"))</f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ca="1">IF(BN57=0,                 0,                 BN57 * 1.27 * (BK57/(BK57+BL57)) + BN57 * 1.06 * (BL57/(BK57+BL57))        )</f>
        <v>0</v>
      </c>
      <c r="BP57" s="195">
        <f ca="1">BO57 + BM57 + AL57</f>
        <v>0</v>
      </c>
      <c r="BQ57" s="149">
        <f t="shared" ref="BQ57:BZ61" ca="1" si="131">AN57+INDEX(INDIRECT(BQ$1),MATCH($E57,INDIRECT($BQ$2)))</f>
        <v>0</v>
      </c>
      <c r="BR57" s="137">
        <f t="shared" ca="1" si="131"/>
        <v>7</v>
      </c>
      <c r="BS57" s="136">
        <f t="shared" ca="1" si="131"/>
        <v>5</v>
      </c>
      <c r="BT57" s="137">
        <f t="shared" ca="1" si="131"/>
        <v>0</v>
      </c>
      <c r="BU57" s="136">
        <f t="shared" ca="1" si="131"/>
        <v>0</v>
      </c>
      <c r="BV57" s="137">
        <f t="shared" ca="1" si="131"/>
        <v>0</v>
      </c>
      <c r="BW57" s="136">
        <f t="shared" ca="1" si="131"/>
        <v>0</v>
      </c>
      <c r="BX57" s="137">
        <f t="shared" ca="1" si="131"/>
        <v>0</v>
      </c>
      <c r="BY57" s="136">
        <f t="shared" ca="1" si="131"/>
        <v>5</v>
      </c>
      <c r="BZ57" s="137">
        <f t="shared" ca="1" si="131"/>
        <v>0</v>
      </c>
      <c r="CA57" s="136">
        <f t="shared" ca="1" si="68"/>
        <v>0</v>
      </c>
      <c r="CB57" s="137">
        <f t="shared" ca="1" si="69"/>
        <v>0</v>
      </c>
      <c r="CC57" s="136">
        <f t="shared" ca="1" si="70"/>
        <v>0</v>
      </c>
      <c r="CD57" s="137">
        <f t="shared" ca="1" si="71"/>
        <v>0</v>
      </c>
      <c r="CE57" s="136">
        <f t="shared" ca="1" si="72"/>
        <v>0</v>
      </c>
      <c r="CF57" s="137">
        <f t="shared" ca="1" si="73"/>
        <v>0</v>
      </c>
      <c r="CG57" s="136">
        <f t="shared" ca="1" si="74"/>
        <v>0</v>
      </c>
      <c r="CH57" s="137">
        <f t="shared" ca="1" si="75"/>
        <v>0</v>
      </c>
      <c r="CI57" s="136">
        <f t="shared" ca="1" si="76"/>
        <v>0</v>
      </c>
      <c r="CJ57" s="137">
        <f t="shared" ca="1" si="77"/>
        <v>0</v>
      </c>
      <c r="CK57" s="136">
        <f t="shared" ca="1" si="78"/>
        <v>0</v>
      </c>
      <c r="CL57" s="137">
        <f t="shared" ca="1" si="79"/>
        <v>0</v>
      </c>
      <c r="CM57" s="136">
        <f t="shared" ca="1" si="80"/>
        <v>0</v>
      </c>
      <c r="CN57" s="110">
        <f t="shared" ca="1" si="41"/>
        <v>5</v>
      </c>
      <c r="CO57" s="110">
        <f t="shared" ref="CO57:CR61" ca="1" si="132">BM57+INDEX(INDIRECT(CO$1),MATCH($E57,INDIRECT($BQ$2)))</f>
        <v>84</v>
      </c>
      <c r="CP57" s="110">
        <f t="shared" ca="1" si="132"/>
        <v>50</v>
      </c>
      <c r="CQ57" s="198">
        <f t="shared" ca="1" si="132"/>
        <v>63.5</v>
      </c>
      <c r="CR57" s="199">
        <f t="shared" ca="1" si="132"/>
        <v>147.5</v>
      </c>
      <c r="CS57" s="215">
        <f>MEDIAN(0,EOMONTH($G$6,0)-$G$6+1,EOMONTH($G$6,0)-$G$6+1-COUNTBLANK(G57:AK57)+DATEDIF(G$6,AI$6,"m")+DATEDIF(G$6,AJ$6,"m")++DATEDIF(G$6,AK$6,"m"))</f>
        <v>0</v>
      </c>
      <c r="CT57" s="216">
        <f>COUNTIF(G57:AK57,"V")</f>
        <v>0</v>
      </c>
      <c r="CU57" s="217">
        <f ca="1">INDEX(INDIRECT(CU$1),MATCH($E57,INDIRECT($BQ$2))) + (CS57*30)/[1]PATRÓN!$N$4 - CT57</f>
        <v>1.3698630136986303</v>
      </c>
      <c r="CV57" s="217">
        <f>(CS57*6)/PATRÓN!$N$4</f>
        <v>0</v>
      </c>
      <c r="CW57" s="216">
        <f t="shared" ca="1" si="43"/>
        <v>0</v>
      </c>
      <c r="CX57" s="219">
        <f>COUNTIFS(G57:AK57,"D",G$3:AK$3,"1")+COUNTIFS(G57:AK57,"Dm;Tm*",G$3:AK$3,"1")+COUNTIFS(G57:AK57,"D;*",G$3:AK$3,"1")+COUNTIFS(G57:AK57,"D",G$5:AK$5,"D")+COUNTIFS(G57:AK57,"Dm;Tm*",G$5:AK$5,"D")+COUNTIFS(G57:AK57,"D;*",G$5:AK$5,"D")</f>
        <v>0</v>
      </c>
      <c r="CY57" s="230">
        <f ca="1">CX57+INDEX(INDIRECT(CY$1),MATCH($E57,INDIRECT($BQ$2)))</f>
        <v>0</v>
      </c>
      <c r="CZ57" s="227">
        <f>(PATRÓN!$A$5*(CS57-CT57))/(PATRÓN!$N$4-30)*AM57</f>
        <v>0</v>
      </c>
      <c r="DA57" s="211">
        <f ca="1">BP57-CZ57</f>
        <v>0</v>
      </c>
      <c r="DB57" s="211">
        <f ca="1">CZ57+INDEX(INDIRECT(DB$1),MATCH($E57,INDIRECT($BQ$2)))</f>
        <v>191.21641791044777</v>
      </c>
      <c r="DC57" s="212">
        <f ca="1">CR57-DB57</f>
        <v>-43.716417910447774</v>
      </c>
    </row>
    <row r="58" spans="1:107" ht="33.75" customHeight="1" thickBot="1" x14ac:dyDescent="0.35">
      <c r="A58" s="61">
        <f>Plantilla!A57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VLOOKUP(E58,Plantilla!D:E,2,FALSE)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339"/>
      <c r="AB58" s="339"/>
      <c r="AC58" s="339"/>
      <c r="AD58" s="339"/>
      <c r="AE58" s="340"/>
      <c r="AF58" s="340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128"/>
        <v>0</v>
      </c>
      <c r="AO58" s="133">
        <f t="shared" ca="1" si="128"/>
        <v>0</v>
      </c>
      <c r="AP58" s="132">
        <f t="shared" ca="1" si="128"/>
        <v>0</v>
      </c>
      <c r="AQ58" s="133">
        <f t="shared" ca="1" si="128"/>
        <v>0</v>
      </c>
      <c r="AR58" s="132">
        <f t="shared" ca="1" si="128"/>
        <v>0</v>
      </c>
      <c r="AS58" s="133">
        <f t="shared" ca="1" si="128"/>
        <v>0</v>
      </c>
      <c r="AT58" s="132">
        <f t="shared" ca="1" si="128"/>
        <v>0</v>
      </c>
      <c r="AU58" s="133">
        <f t="shared" ca="1" si="128"/>
        <v>0</v>
      </c>
      <c r="AV58" s="132">
        <f t="shared" ca="1" si="128"/>
        <v>0</v>
      </c>
      <c r="AW58" s="133">
        <f t="shared" ca="1" si="128"/>
        <v>0</v>
      </c>
      <c r="AX58" s="132">
        <f t="shared" ca="1" si="128"/>
        <v>0</v>
      </c>
      <c r="AY58" s="133">
        <f t="shared" ca="1" si="128"/>
        <v>0</v>
      </c>
      <c r="AZ58" s="132">
        <f t="shared" ca="1" si="128"/>
        <v>0</v>
      </c>
      <c r="BA58" s="133">
        <f t="shared" ca="1" si="128"/>
        <v>0</v>
      </c>
      <c r="BB58" s="132">
        <f t="shared" ca="1" si="128"/>
        <v>0</v>
      </c>
      <c r="BC58" s="133">
        <f t="shared" ca="1" si="128"/>
        <v>0</v>
      </c>
      <c r="BD58" s="132">
        <f t="shared" ca="1" si="52"/>
        <v>0</v>
      </c>
      <c r="BE58" s="133">
        <f t="shared" ca="1" si="125"/>
        <v>0</v>
      </c>
      <c r="BF58" s="132">
        <f t="shared" ca="1" si="127"/>
        <v>0</v>
      </c>
      <c r="BG58" s="133">
        <f t="shared" ca="1" si="129"/>
        <v>0</v>
      </c>
      <c r="BH58" s="132">
        <f t="shared" ca="1" si="54"/>
        <v>0</v>
      </c>
      <c r="BI58" s="133">
        <f t="shared" ca="1" si="130"/>
        <v>0</v>
      </c>
      <c r="BJ58" s="132">
        <f t="shared" ca="1" si="56"/>
        <v>0</v>
      </c>
      <c r="BK58" s="110">
        <f ca="1">COUNTIF($G58:$AK58,"*N*")-BL58</f>
        <v>0</v>
      </c>
      <c r="BL58" s="110">
        <f ca="1">MEDIAN(CN58-42, 0, COUNTIF($G58:$AK58,"*N*"))</f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ca="1">IF(BN58=0,                 0,                 BN58 * 1.27 * (BK58/(BK58+BL58)) + BN58 * 1.06 * (BL58/(BK58+BL58))        )</f>
        <v>0</v>
      </c>
      <c r="BP58" s="195">
        <f ca="1">BO58 + BM58 + AL58</f>
        <v>0</v>
      </c>
      <c r="BQ58" s="149">
        <f t="shared" ca="1" si="131"/>
        <v>0</v>
      </c>
      <c r="BR58" s="137">
        <f t="shared" ca="1" si="131"/>
        <v>7</v>
      </c>
      <c r="BS58" s="136">
        <f t="shared" ca="1" si="131"/>
        <v>3</v>
      </c>
      <c r="BT58" s="137">
        <f t="shared" ca="1" si="131"/>
        <v>0</v>
      </c>
      <c r="BU58" s="136">
        <f t="shared" ca="1" si="131"/>
        <v>0</v>
      </c>
      <c r="BV58" s="137">
        <f t="shared" ca="1" si="131"/>
        <v>0</v>
      </c>
      <c r="BW58" s="136">
        <f t="shared" ca="1" si="131"/>
        <v>0</v>
      </c>
      <c r="BX58" s="137">
        <f t="shared" ca="1" si="131"/>
        <v>0</v>
      </c>
      <c r="BY58" s="136">
        <f t="shared" ca="1" si="131"/>
        <v>3</v>
      </c>
      <c r="BZ58" s="137">
        <f t="shared" ca="1" si="131"/>
        <v>0</v>
      </c>
      <c r="CA58" s="136">
        <f t="shared" ca="1" si="68"/>
        <v>0</v>
      </c>
      <c r="CB58" s="137">
        <f t="shared" ca="1" si="69"/>
        <v>0</v>
      </c>
      <c r="CC58" s="136">
        <f t="shared" ca="1" si="70"/>
        <v>0</v>
      </c>
      <c r="CD58" s="137">
        <f t="shared" ca="1" si="71"/>
        <v>0</v>
      </c>
      <c r="CE58" s="136">
        <f t="shared" ca="1" si="72"/>
        <v>0</v>
      </c>
      <c r="CF58" s="137">
        <f t="shared" ca="1" si="73"/>
        <v>0</v>
      </c>
      <c r="CG58" s="136">
        <f t="shared" ca="1" si="74"/>
        <v>0</v>
      </c>
      <c r="CH58" s="137">
        <f t="shared" ca="1" si="75"/>
        <v>0</v>
      </c>
      <c r="CI58" s="136">
        <f t="shared" ca="1" si="76"/>
        <v>0</v>
      </c>
      <c r="CJ58" s="137">
        <f t="shared" ca="1" si="77"/>
        <v>0</v>
      </c>
      <c r="CK58" s="136">
        <f t="shared" ca="1" si="78"/>
        <v>0</v>
      </c>
      <c r="CL58" s="137">
        <f t="shared" ca="1" si="79"/>
        <v>0</v>
      </c>
      <c r="CM58" s="136">
        <f t="shared" ca="1" si="80"/>
        <v>0</v>
      </c>
      <c r="CN58" s="110">
        <f t="shared" ca="1" si="41"/>
        <v>3</v>
      </c>
      <c r="CO58" s="110">
        <f t="shared" ca="1" si="132"/>
        <v>70</v>
      </c>
      <c r="CP58" s="110">
        <f t="shared" ca="1" si="132"/>
        <v>30</v>
      </c>
      <c r="CQ58" s="198">
        <f t="shared" ca="1" si="132"/>
        <v>38.099999999999994</v>
      </c>
      <c r="CR58" s="199">
        <f t="shared" ca="1" si="132"/>
        <v>108.1</v>
      </c>
      <c r="CS58" s="215">
        <f>MEDIAN(0,EOMONTH($G$6,0)-$G$6+1,EOMONTH($G$6,0)-$G$6+1-COUNTBLANK(G58:AK58)+DATEDIF(G$6,AI$6,"m")+DATEDIF(G$6,AJ$6,"m")++DATEDIF(G$6,AK$6,"m"))</f>
        <v>0</v>
      </c>
      <c r="CT58" s="216">
        <f>COUNTIF(G58:AK58,"V")</f>
        <v>0</v>
      </c>
      <c r="CU58" s="217">
        <f ca="1">INDEX(INDIRECT(CU$1),MATCH($E58,INDIRECT($BQ$2))) + (CS58*30)/[1]PATRÓN!$N$4 - CT58</f>
        <v>2.7123287671232879</v>
      </c>
      <c r="CV58" s="217">
        <f>(CS58*6)/PATRÓN!$N$4</f>
        <v>0</v>
      </c>
      <c r="CW58" s="216">
        <f t="shared" ca="1" si="43"/>
        <v>0</v>
      </c>
      <c r="CX58" s="219">
        <f>COUNTIFS(G58:AK58,"D",G$3:AK$3,"1")+COUNTIFS(G58:AK58,"Dm;Tm*",G$3:AK$3,"1")+COUNTIFS(G58:AK58,"D;*",G$3:AK$3,"1")+COUNTIFS(G58:AK58,"D",G$5:AK$5,"D")+COUNTIFS(G58:AK58,"Dm;Tm*",G$5:AK$5,"D")+COUNTIFS(G58:AK58,"D;*",G$5:AK$5,"D")</f>
        <v>0</v>
      </c>
      <c r="CY58" s="230">
        <f ca="1">CX58+INDEX(INDIRECT(CY$1),MATCH($E58,INDIRECT($BQ$2)))</f>
        <v>0</v>
      </c>
      <c r="CZ58" s="227">
        <f>(PATRÓN!$A$5*(CS58-CT58))/(PATRÓN!$N$4-30)*AM58</f>
        <v>0</v>
      </c>
      <c r="DA58" s="211">
        <f ca="1">BP58-CZ58</f>
        <v>0</v>
      </c>
      <c r="DB58" s="211">
        <f ca="1">CZ58+INDEX(INDIRECT(DB$1),MATCH($E58,INDIRECT($BQ$2)))</f>
        <v>161.79850746268656</v>
      </c>
      <c r="DC58" s="212">
        <f ca="1">CR58-DB58</f>
        <v>-53.698507462686564</v>
      </c>
    </row>
    <row r="59" spans="1:107" ht="33.75" customHeight="1" thickBot="1" x14ac:dyDescent="0.35">
      <c r="A59" s="61">
        <f>Plantilla!A58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VLOOKUP(E59,Plantilla!D:E,2,FALSE)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339"/>
      <c r="AB59" s="339"/>
      <c r="AC59" s="339"/>
      <c r="AD59" s="339"/>
      <c r="AE59" s="340"/>
      <c r="AF59" s="340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t="shared" ca="1" si="128"/>
        <v>0</v>
      </c>
      <c r="AO59" s="133">
        <f t="shared" ca="1" si="128"/>
        <v>0</v>
      </c>
      <c r="AP59" s="132">
        <f t="shared" ca="1" si="128"/>
        <v>0</v>
      </c>
      <c r="AQ59" s="133">
        <f t="shared" ca="1" si="128"/>
        <v>0</v>
      </c>
      <c r="AR59" s="132">
        <f t="shared" ca="1" si="128"/>
        <v>0</v>
      </c>
      <c r="AS59" s="133">
        <f t="shared" ca="1" si="128"/>
        <v>0</v>
      </c>
      <c r="AT59" s="132">
        <f t="shared" ca="1" si="128"/>
        <v>0</v>
      </c>
      <c r="AU59" s="133">
        <f t="shared" ca="1" si="128"/>
        <v>0</v>
      </c>
      <c r="AV59" s="132">
        <f t="shared" ca="1" si="128"/>
        <v>0</v>
      </c>
      <c r="AW59" s="133">
        <f t="shared" ca="1" si="128"/>
        <v>0</v>
      </c>
      <c r="AX59" s="132">
        <f t="shared" ca="1" si="128"/>
        <v>0</v>
      </c>
      <c r="AY59" s="133">
        <f t="shared" ca="1" si="128"/>
        <v>0</v>
      </c>
      <c r="AZ59" s="132">
        <f t="shared" ca="1" si="128"/>
        <v>0</v>
      </c>
      <c r="BA59" s="133">
        <f t="shared" ca="1" si="128"/>
        <v>0</v>
      </c>
      <c r="BB59" s="132">
        <f t="shared" ca="1" si="128"/>
        <v>0</v>
      </c>
      <c r="BC59" s="133">
        <f t="shared" ca="1" si="128"/>
        <v>0</v>
      </c>
      <c r="BD59" s="132">
        <f t="shared" ca="1" si="52"/>
        <v>0</v>
      </c>
      <c r="BE59" s="133">
        <f t="shared" ca="1" si="125"/>
        <v>0</v>
      </c>
      <c r="BF59" s="132">
        <f t="shared" ca="1" si="127"/>
        <v>0</v>
      </c>
      <c r="BG59" s="133">
        <f t="shared" ca="1" si="129"/>
        <v>0</v>
      </c>
      <c r="BH59" s="132">
        <f t="shared" ca="1" si="54"/>
        <v>0</v>
      </c>
      <c r="BI59" s="133">
        <f t="shared" ca="1" si="130"/>
        <v>0</v>
      </c>
      <c r="BJ59" s="132">
        <f t="shared" ca="1" si="56"/>
        <v>0</v>
      </c>
      <c r="BK59" s="110">
        <f ca="1">COUNTIF($G59:$AK59,"*N*")-BL59</f>
        <v>0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ca="1">IF(BN59=0,                 0,                 BN59 * 1.27 * (BK59/(BK59+BL59)) + BN59 * 1.06 * (BL59/(BK59+BL59))        )</f>
        <v>0</v>
      </c>
      <c r="BP59" s="195">
        <f ca="1">BO59 + BM59 + AL59</f>
        <v>0</v>
      </c>
      <c r="BQ59" s="149">
        <f t="shared" ca="1" si="131"/>
        <v>0</v>
      </c>
      <c r="BR59" s="137">
        <f t="shared" ca="1" si="131"/>
        <v>2</v>
      </c>
      <c r="BS59" s="136">
        <f t="shared" ca="1" si="131"/>
        <v>2</v>
      </c>
      <c r="BT59" s="137">
        <f t="shared" ca="1" si="131"/>
        <v>0</v>
      </c>
      <c r="BU59" s="136">
        <f t="shared" ca="1" si="131"/>
        <v>0</v>
      </c>
      <c r="BV59" s="137">
        <f t="shared" ca="1" si="131"/>
        <v>0</v>
      </c>
      <c r="BW59" s="136">
        <f t="shared" ca="1" si="131"/>
        <v>0</v>
      </c>
      <c r="BX59" s="137">
        <f t="shared" ca="1" si="131"/>
        <v>0</v>
      </c>
      <c r="BY59" s="136">
        <f t="shared" ca="1" si="131"/>
        <v>0</v>
      </c>
      <c r="BZ59" s="137">
        <f t="shared" ca="1" si="131"/>
        <v>0</v>
      </c>
      <c r="CA59" s="136">
        <f t="shared" ca="1" si="68"/>
        <v>0</v>
      </c>
      <c r="CB59" s="137">
        <f t="shared" ca="1" si="69"/>
        <v>0</v>
      </c>
      <c r="CC59" s="136">
        <f t="shared" ca="1" si="70"/>
        <v>0</v>
      </c>
      <c r="CD59" s="137">
        <f t="shared" ca="1" si="71"/>
        <v>0</v>
      </c>
      <c r="CE59" s="136">
        <f t="shared" ca="1" si="72"/>
        <v>0</v>
      </c>
      <c r="CF59" s="137">
        <f t="shared" ca="1" si="73"/>
        <v>0</v>
      </c>
      <c r="CG59" s="136">
        <f t="shared" ca="1" si="74"/>
        <v>0</v>
      </c>
      <c r="CH59" s="137">
        <f t="shared" ca="1" si="75"/>
        <v>0</v>
      </c>
      <c r="CI59" s="136">
        <f t="shared" ca="1" si="76"/>
        <v>0</v>
      </c>
      <c r="CJ59" s="137">
        <f t="shared" ca="1" si="77"/>
        <v>0</v>
      </c>
      <c r="CK59" s="136">
        <f t="shared" ca="1" si="78"/>
        <v>0</v>
      </c>
      <c r="CL59" s="137">
        <f t="shared" ca="1" si="79"/>
        <v>0</v>
      </c>
      <c r="CM59" s="136">
        <f t="shared" ca="1" si="80"/>
        <v>0</v>
      </c>
      <c r="CN59" s="110">
        <f t="shared" ca="1" si="41"/>
        <v>2</v>
      </c>
      <c r="CO59" s="110">
        <f t="shared" ca="1" si="132"/>
        <v>14</v>
      </c>
      <c r="CP59" s="110">
        <f t="shared" ca="1" si="132"/>
        <v>20</v>
      </c>
      <c r="CQ59" s="198">
        <f t="shared" ca="1" si="132"/>
        <v>25.4</v>
      </c>
      <c r="CR59" s="199">
        <f t="shared" ca="1" si="132"/>
        <v>39.4</v>
      </c>
      <c r="CS59" s="215">
        <f>MEDIAN(0,EOMONTH($G$6,0)-$G$6+1,EOMONTH($G$6,0)-$G$6+1-COUNTBLANK(G59:AK59)+DATEDIF(G$6,AI$6,"m")+DATEDIF(G$6,AJ$6,"m")++DATEDIF(G$6,AK$6,"m"))</f>
        <v>0</v>
      </c>
      <c r="CT59" s="216">
        <f>COUNTIF(G59:AK59,"V")</f>
        <v>0</v>
      </c>
      <c r="CU59" s="217">
        <f ca="1">INDEX(INDIRECT(CU$1),MATCH($E59,INDIRECT($BQ$2))) + (CS59*30)/[1]PATRÓN!$N$4 - CT59</f>
        <v>6.8493150684931559E-2</v>
      </c>
      <c r="CV59" s="217">
        <f>(CS59*6)/PATRÓN!$N$4</f>
        <v>0</v>
      </c>
      <c r="CW59" s="216">
        <f t="shared" ca="1" si="43"/>
        <v>0</v>
      </c>
      <c r="CX59" s="219">
        <f>COUNTIFS(G59:AK59,"D",G$3:AK$3,"1")+COUNTIFS(G59:AK59,"Dm;Tm*",G$3:AK$3,"1")+COUNTIFS(G59:AK59,"D;*",G$3:AK$3,"1")+COUNTIFS(G59:AK59,"D",G$5:AK$5,"D")+COUNTIFS(G59:AK59,"Dm;Tm*",G$5:AK$5,"D")+COUNTIFS(G59:AK59,"D;*",G$5:AK$5,"D")</f>
        <v>0</v>
      </c>
      <c r="CY59" s="230">
        <f ca="1">CX59+INDEX(INDIRECT(CY$1),MATCH($E59,INDIRECT($BQ$2)))</f>
        <v>0</v>
      </c>
      <c r="CZ59" s="227">
        <f>(PATRÓN!$A$5*(CS59-CT59))/(PATRÓN!$N$4-30)*AM59</f>
        <v>0</v>
      </c>
      <c r="DA59" s="211">
        <f ca="1">BP59-CZ59</f>
        <v>0</v>
      </c>
      <c r="DB59" s="211">
        <f ca="1">CZ59+INDEX(INDIRECT(DB$1),MATCH($E59,INDIRECT($BQ$2)))</f>
        <v>58.835820895522389</v>
      </c>
      <c r="DC59" s="212">
        <f ca="1">CR59-DB59</f>
        <v>-19.43582089552239</v>
      </c>
    </row>
    <row r="60" spans="1:107" ht="33.75" hidden="1" customHeight="1" thickBot="1" x14ac:dyDescent="0.35">
      <c r="A60" s="61"/>
      <c r="B60" s="185">
        <v>54</v>
      </c>
      <c r="C60" s="62">
        <f>Plantilla!F60</f>
        <v>1</v>
      </c>
      <c r="D60" s="68">
        <f>Plantilla!C60</f>
        <v>0</v>
      </c>
      <c r="E60" s="67">
        <v>54</v>
      </c>
      <c r="F60" s="336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t="shared" ca="1" si="128"/>
        <v>0</v>
      </c>
      <c r="AO60" s="133">
        <f t="shared" ca="1" si="128"/>
        <v>0</v>
      </c>
      <c r="AP60" s="132">
        <f t="shared" ca="1" si="128"/>
        <v>0</v>
      </c>
      <c r="AQ60" s="133">
        <f t="shared" ca="1" si="128"/>
        <v>0</v>
      </c>
      <c r="AR60" s="132">
        <f t="shared" ca="1" si="128"/>
        <v>0</v>
      </c>
      <c r="AS60" s="133">
        <f t="shared" ca="1" si="128"/>
        <v>0</v>
      </c>
      <c r="AT60" s="132">
        <f t="shared" ca="1" si="128"/>
        <v>0</v>
      </c>
      <c r="AU60" s="133">
        <f t="shared" ca="1" si="128"/>
        <v>0</v>
      </c>
      <c r="AV60" s="132">
        <f t="shared" ca="1" si="128"/>
        <v>0</v>
      </c>
      <c r="AW60" s="133">
        <f t="shared" ca="1" si="128"/>
        <v>0</v>
      </c>
      <c r="AX60" s="132">
        <f t="shared" ca="1" si="128"/>
        <v>0</v>
      </c>
      <c r="AY60" s="133">
        <f t="shared" ca="1" si="128"/>
        <v>0</v>
      </c>
      <c r="AZ60" s="132">
        <f t="shared" ca="1" si="128"/>
        <v>0</v>
      </c>
      <c r="BA60" s="133">
        <f t="shared" ca="1" si="128"/>
        <v>0</v>
      </c>
      <c r="BB60" s="132">
        <f t="shared" ca="1" si="128"/>
        <v>0</v>
      </c>
      <c r="BC60" s="133">
        <f ca="1">COUNTIF($G60:$AK60,CONCATENATE("*;",TEXT(CELL("contenido",BC$5),"00"))) +COUNTIF($G60:$AK60,CONCATENATE("*;",TEXT(CELL("contenido",BC$5),"00"),";*")) +COUNTIF($G60:$AK60,CONCATENATE(";*",TEXT(CELL("contenido",BC$5),"00"))) +COUNTIF($G60:$AK60,TEXT(CELL("contenido",BC$5),"00"))</f>
        <v>0</v>
      </c>
      <c r="BD60" s="132">
        <f t="shared" ca="1" si="52"/>
        <v>0</v>
      </c>
      <c r="BE60" s="133">
        <f t="shared" ca="1" si="125"/>
        <v>0</v>
      </c>
      <c r="BF60" s="132">
        <f t="shared" ca="1" si="127"/>
        <v>0</v>
      </c>
      <c r="BG60" s="133">
        <f t="shared" ca="1" si="129"/>
        <v>0</v>
      </c>
      <c r="BH60" s="132">
        <f t="shared" ca="1" si="54"/>
        <v>0</v>
      </c>
      <c r="BI60" s="133">
        <f t="shared" ca="1" si="130"/>
        <v>0</v>
      </c>
      <c r="BJ60" s="132">
        <f t="shared" ca="1" si="56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131"/>
        <v>0</v>
      </c>
      <c r="BR60" s="137">
        <f t="shared" ca="1" si="131"/>
        <v>0</v>
      </c>
      <c r="BS60" s="136">
        <f t="shared" ca="1" si="131"/>
        <v>0</v>
      </c>
      <c r="BT60" s="137">
        <f t="shared" ca="1" si="131"/>
        <v>0</v>
      </c>
      <c r="BU60" s="136">
        <f t="shared" ca="1" si="131"/>
        <v>0</v>
      </c>
      <c r="BV60" s="137">
        <f t="shared" ca="1" si="131"/>
        <v>0</v>
      </c>
      <c r="BW60" s="136">
        <f t="shared" ca="1" si="131"/>
        <v>0</v>
      </c>
      <c r="BX60" s="137">
        <f t="shared" ca="1" si="131"/>
        <v>0</v>
      </c>
      <c r="BY60" s="136">
        <f t="shared" ca="1" si="131"/>
        <v>0</v>
      </c>
      <c r="BZ60" s="137">
        <f t="shared" ca="1" si="131"/>
        <v>0</v>
      </c>
      <c r="CA60" s="136">
        <f t="shared" ca="1" si="68"/>
        <v>0</v>
      </c>
      <c r="CB60" s="137">
        <f t="shared" ca="1" si="69"/>
        <v>0</v>
      </c>
      <c r="CC60" s="136">
        <f t="shared" ca="1" si="70"/>
        <v>0</v>
      </c>
      <c r="CD60" s="137">
        <f t="shared" ca="1" si="71"/>
        <v>0</v>
      </c>
      <c r="CE60" s="136">
        <f t="shared" ca="1" si="72"/>
        <v>0</v>
      </c>
      <c r="CF60" s="137">
        <f t="shared" ca="1" si="73"/>
        <v>0</v>
      </c>
      <c r="CG60" s="136">
        <f t="shared" ca="1" si="74"/>
        <v>0</v>
      </c>
      <c r="CH60" s="137">
        <f t="shared" ca="1" si="75"/>
        <v>0</v>
      </c>
      <c r="CI60" s="136">
        <f t="shared" ca="1" si="76"/>
        <v>0</v>
      </c>
      <c r="CJ60" s="137">
        <f t="shared" ca="1" si="77"/>
        <v>0</v>
      </c>
      <c r="CK60" s="136">
        <f t="shared" ca="1" si="78"/>
        <v>0</v>
      </c>
      <c r="CL60" s="137">
        <f t="shared" ca="1" si="79"/>
        <v>0</v>
      </c>
      <c r="CM60" s="136">
        <f t="shared" ca="1" si="80"/>
        <v>0</v>
      </c>
      <c r="CN60" s="110">
        <f t="shared" ca="1" si="41"/>
        <v>0</v>
      </c>
      <c r="CO60" s="110">
        <f t="shared" ca="1" si="132"/>
        <v>0</v>
      </c>
      <c r="CP60" s="110">
        <f t="shared" ca="1" si="132"/>
        <v>0</v>
      </c>
      <c r="CQ60" s="198">
        <f t="shared" ca="1" si="132"/>
        <v>0</v>
      </c>
      <c r="CR60" s="199">
        <f t="shared" ca="1" si="132"/>
        <v>0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43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451.07462686567169</v>
      </c>
      <c r="DC60" s="212">
        <f ca="1">CR60-DB60</f>
        <v>-451.07462686567169</v>
      </c>
    </row>
    <row r="61" spans="1:107" ht="33.75" hidden="1" customHeight="1" thickBot="1" x14ac:dyDescent="0.35">
      <c r="A61" s="61"/>
      <c r="B61" s="185">
        <v>55</v>
      </c>
      <c r="C61" s="62">
        <f>Plantilla!F61</f>
        <v>0</v>
      </c>
      <c r="D61" s="68">
        <f>Plantilla!C61</f>
        <v>0</v>
      </c>
      <c r="E61" s="67">
        <v>55</v>
      </c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 t="e">
        <f>VLOOKUP($E61,Plantilla!D:F,3,FALSE)</f>
        <v>#N/A</v>
      </c>
      <c r="AN61" s="140">
        <f t="shared" ca="1" si="128"/>
        <v>0</v>
      </c>
      <c r="AO61" s="133">
        <f t="shared" ca="1" si="128"/>
        <v>0</v>
      </c>
      <c r="AP61" s="132">
        <f t="shared" ca="1" si="128"/>
        <v>0</v>
      </c>
      <c r="AQ61" s="133">
        <f t="shared" ca="1" si="128"/>
        <v>0</v>
      </c>
      <c r="AR61" s="132">
        <f t="shared" ca="1" si="128"/>
        <v>0</v>
      </c>
      <c r="AS61" s="133">
        <f t="shared" ca="1" si="128"/>
        <v>0</v>
      </c>
      <c r="AT61" s="132">
        <f t="shared" ca="1" si="128"/>
        <v>0</v>
      </c>
      <c r="AU61" s="133">
        <f t="shared" ca="1" si="128"/>
        <v>0</v>
      </c>
      <c r="AV61" s="132">
        <f t="shared" ca="1" si="128"/>
        <v>0</v>
      </c>
      <c r="AW61" s="133">
        <f t="shared" ca="1" si="128"/>
        <v>0</v>
      </c>
      <c r="AX61" s="132">
        <f t="shared" ca="1" si="128"/>
        <v>0</v>
      </c>
      <c r="AY61" s="133">
        <f t="shared" ca="1" si="128"/>
        <v>0</v>
      </c>
      <c r="AZ61" s="132">
        <f t="shared" ca="1" si="128"/>
        <v>0</v>
      </c>
      <c r="BA61" s="133">
        <f t="shared" ca="1" si="128"/>
        <v>0</v>
      </c>
      <c r="BB61" s="132">
        <f t="shared" ca="1" si="128"/>
        <v>0</v>
      </c>
      <c r="BC61" s="133">
        <f t="shared" ca="1" si="128"/>
        <v>0</v>
      </c>
      <c r="BD61" s="132">
        <f t="shared" ca="1" si="52"/>
        <v>0</v>
      </c>
      <c r="BE61" s="133">
        <f t="shared" ca="1" si="125"/>
        <v>0</v>
      </c>
      <c r="BF61" s="132">
        <f t="shared" ca="1" si="127"/>
        <v>0</v>
      </c>
      <c r="BG61" s="133">
        <f t="shared" ca="1" si="129"/>
        <v>0</v>
      </c>
      <c r="BH61" s="132">
        <f t="shared" ca="1" si="54"/>
        <v>0</v>
      </c>
      <c r="BI61" s="133">
        <f t="shared" ca="1" si="130"/>
        <v>0</v>
      </c>
      <c r="BJ61" s="132">
        <f t="shared" ca="1" si="56"/>
        <v>0</v>
      </c>
      <c r="BK61" s="110">
        <f ca="1">COUNTIF($G61:$AK61,"*N*")-BL61</f>
        <v>0</v>
      </c>
      <c r="BL61" s="110">
        <f ca="1">MEDIAN(CN61-42, 0, COUNTIF($G61:$AK61,"*N*"))</f>
        <v>0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ca="1">IF(BN61=0,                 0,                 BN61 * 1.27 * (BK61/(BK61+BL61)) + BN61 * 1.06 * (BL61/(BK61+BL61))        )</f>
        <v>#N/A</v>
      </c>
      <c r="BP61" s="195" t="e">
        <f ca="1">BO61 + BM61 + AL61</f>
        <v>#N/A</v>
      </c>
      <c r="BQ61" s="149">
        <f t="shared" ca="1" si="131"/>
        <v>0</v>
      </c>
      <c r="BR61" s="137">
        <f t="shared" ca="1" si="131"/>
        <v>0</v>
      </c>
      <c r="BS61" s="136">
        <f t="shared" ca="1" si="131"/>
        <v>0</v>
      </c>
      <c r="BT61" s="137">
        <f t="shared" ca="1" si="131"/>
        <v>0</v>
      </c>
      <c r="BU61" s="136">
        <f t="shared" ca="1" si="131"/>
        <v>0</v>
      </c>
      <c r="BV61" s="137">
        <f t="shared" ca="1" si="131"/>
        <v>0</v>
      </c>
      <c r="BW61" s="136">
        <f t="shared" ca="1" si="131"/>
        <v>0</v>
      </c>
      <c r="BX61" s="137">
        <f t="shared" ca="1" si="131"/>
        <v>0</v>
      </c>
      <c r="BY61" s="136">
        <f t="shared" ca="1" si="131"/>
        <v>0</v>
      </c>
      <c r="BZ61" s="137">
        <f t="shared" ca="1" si="131"/>
        <v>0</v>
      </c>
      <c r="CA61" s="136">
        <f t="shared" ca="1" si="68"/>
        <v>0</v>
      </c>
      <c r="CB61" s="137">
        <f t="shared" ca="1" si="69"/>
        <v>0</v>
      </c>
      <c r="CC61" s="136">
        <f t="shared" ca="1" si="70"/>
        <v>0</v>
      </c>
      <c r="CD61" s="137">
        <f t="shared" ca="1" si="71"/>
        <v>0</v>
      </c>
      <c r="CE61" s="136">
        <f t="shared" ca="1" si="72"/>
        <v>0</v>
      </c>
      <c r="CF61" s="137">
        <f t="shared" ca="1" si="73"/>
        <v>0</v>
      </c>
      <c r="CG61" s="136">
        <f t="shared" ca="1" si="74"/>
        <v>0</v>
      </c>
      <c r="CH61" s="137">
        <f t="shared" ca="1" si="75"/>
        <v>0</v>
      </c>
      <c r="CI61" s="136">
        <f t="shared" ca="1" si="76"/>
        <v>0</v>
      </c>
      <c r="CJ61" s="137">
        <f t="shared" ca="1" si="77"/>
        <v>0</v>
      </c>
      <c r="CK61" s="136">
        <f t="shared" ca="1" si="78"/>
        <v>0</v>
      </c>
      <c r="CL61" s="137">
        <f t="shared" ca="1" si="79"/>
        <v>0</v>
      </c>
      <c r="CM61" s="136">
        <f t="shared" ca="1" si="80"/>
        <v>0</v>
      </c>
      <c r="CN61" s="110">
        <f t="shared" ca="1" si="41"/>
        <v>0</v>
      </c>
      <c r="CO61" s="110" t="e">
        <f t="shared" ca="1" si="132"/>
        <v>#N/A</v>
      </c>
      <c r="CP61" s="110" t="e">
        <f t="shared" ca="1" si="132"/>
        <v>#N/A</v>
      </c>
      <c r="CQ61" s="198" t="e">
        <f t="shared" ca="1" si="132"/>
        <v>#N/A</v>
      </c>
      <c r="CR61" s="199" t="e">
        <f t="shared" ca="1" si="132"/>
        <v>#N/A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>
        <f ca="1">INDEX(INDIRECT(CU$1),MATCH($E61,INDIRECT($BQ$2))) + (CS61*30)/[1]PATRÓN!$N$4 - CT61</f>
        <v>0</v>
      </c>
      <c r="CV61" s="217">
        <f>(CS61*6)/PATRÓN!$N$4</f>
        <v>0</v>
      </c>
      <c r="CW61" s="216">
        <f t="shared" ca="1" si="43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>
        <f ca="1">CX61+INDEX(INDIRECT(CY$1),MATCH($E61,INDIRECT($BQ$2)))</f>
        <v>0</v>
      </c>
      <c r="CZ61" s="227" t="e">
        <f>(PATRÓN!$A$5*(CS61-CT61))/(PATRÓN!$N$4-30)*AM61</f>
        <v>#N/A</v>
      </c>
      <c r="DA61" s="211" t="e">
        <f ca="1">BP61-CZ61</f>
        <v>#N/A</v>
      </c>
      <c r="DB61" s="211" t="e">
        <f ca="1">CZ61+INDEX(INDIRECT(DB$1),MATCH($E61,INDIRECT($BQ$2)))</f>
        <v>#N/A</v>
      </c>
      <c r="DC61" s="212" t="e">
        <f ca="1">CR61-DB61</f>
        <v>#N/A</v>
      </c>
    </row>
    <row r="62" spans="1:107" ht="33.75" hidden="1" customHeight="1" thickBot="1" x14ac:dyDescent="0.35">
      <c r="A62" s="61">
        <f>Plantilla!A59</f>
        <v>0</v>
      </c>
      <c r="B62" s="185">
        <v>56</v>
      </c>
      <c r="C62" s="62">
        <f>Plantilla!F62</f>
        <v>0</v>
      </c>
      <c r="D62" s="68">
        <f>Plantilla!C62</f>
        <v>0</v>
      </c>
      <c r="E62" s="67">
        <v>56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0"/>
      <c r="AM62" s="111" t="e">
        <f>VLOOKUP($E62,Plantilla!D:F,3,FALSE)</f>
        <v>#N/A</v>
      </c>
      <c r="AN62" s="140">
        <f t="shared" ca="1" si="128"/>
        <v>0</v>
      </c>
      <c r="AO62" s="133">
        <f t="shared" ca="1" si="128"/>
        <v>0</v>
      </c>
      <c r="AP62" s="132">
        <f t="shared" ca="1" si="128"/>
        <v>0</v>
      </c>
      <c r="AQ62" s="133">
        <f t="shared" ca="1" si="128"/>
        <v>0</v>
      </c>
      <c r="AR62" s="132">
        <f t="shared" ca="1" si="128"/>
        <v>0</v>
      </c>
      <c r="AS62" s="133">
        <f t="shared" ca="1" si="128"/>
        <v>0</v>
      </c>
      <c r="AT62" s="132">
        <f t="shared" ca="1" si="128"/>
        <v>0</v>
      </c>
      <c r="AU62" s="133">
        <f t="shared" ca="1" si="128"/>
        <v>0</v>
      </c>
      <c r="AV62" s="132">
        <f t="shared" ca="1" si="128"/>
        <v>0</v>
      </c>
      <c r="AW62" s="133">
        <f t="shared" ca="1" si="128"/>
        <v>0</v>
      </c>
      <c r="AX62" s="132">
        <f t="shared" ca="1" si="128"/>
        <v>0</v>
      </c>
      <c r="AY62" s="133">
        <f t="shared" ca="1" si="128"/>
        <v>0</v>
      </c>
      <c r="AZ62" s="132">
        <f t="shared" ca="1" si="128"/>
        <v>0</v>
      </c>
      <c r="BA62" s="133">
        <f t="shared" ca="1" si="128"/>
        <v>0</v>
      </c>
      <c r="BB62" s="132">
        <f t="shared" ca="1" si="128"/>
        <v>0</v>
      </c>
      <c r="BC62" s="133">
        <f t="shared" ca="1" si="128"/>
        <v>0</v>
      </c>
      <c r="BD62" s="132">
        <f t="shared" ca="1" si="52"/>
        <v>0</v>
      </c>
      <c r="BE62" s="133">
        <f t="shared" ca="1" si="125"/>
        <v>0</v>
      </c>
      <c r="BF62" s="132">
        <f t="shared" ca="1" si="127"/>
        <v>0</v>
      </c>
      <c r="BG62" s="133">
        <f t="shared" ca="1" si="129"/>
        <v>0</v>
      </c>
      <c r="BH62" s="132">
        <f t="shared" ca="1" si="54"/>
        <v>0</v>
      </c>
      <c r="BI62" s="133">
        <f t="shared" ca="1" si="130"/>
        <v>0</v>
      </c>
      <c r="BJ62" s="132">
        <f t="shared" ca="1" si="56"/>
        <v>0</v>
      </c>
      <c r="BK62" s="110">
        <f t="shared" ca="1" si="37"/>
        <v>0</v>
      </c>
      <c r="BL62" s="110">
        <f t="shared" ca="1" si="38"/>
        <v>0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t="shared" ca="1" si="39"/>
        <v>#N/A</v>
      </c>
      <c r="BP62" s="195" t="e">
        <f t="shared" ca="1" si="40"/>
        <v>#N/A</v>
      </c>
      <c r="BQ62" s="149">
        <f t="shared" ca="1" si="58"/>
        <v>0</v>
      </c>
      <c r="BR62" s="137">
        <f t="shared" ca="1" si="59"/>
        <v>0</v>
      </c>
      <c r="BS62" s="136">
        <f t="shared" ca="1" si="60"/>
        <v>0</v>
      </c>
      <c r="BT62" s="137">
        <f t="shared" ca="1" si="61"/>
        <v>0</v>
      </c>
      <c r="BU62" s="136">
        <f t="shared" ca="1" si="62"/>
        <v>0</v>
      </c>
      <c r="BV62" s="137">
        <f t="shared" ca="1" si="63"/>
        <v>0</v>
      </c>
      <c r="BW62" s="136">
        <f t="shared" ca="1" si="64"/>
        <v>0</v>
      </c>
      <c r="BX62" s="137">
        <f t="shared" ca="1" si="65"/>
        <v>0</v>
      </c>
      <c r="BY62" s="136">
        <f t="shared" ca="1" si="66"/>
        <v>0</v>
      </c>
      <c r="BZ62" s="137">
        <f t="shared" ca="1" si="67"/>
        <v>0</v>
      </c>
      <c r="CA62" s="136">
        <f t="shared" ca="1" si="68"/>
        <v>0</v>
      </c>
      <c r="CB62" s="137">
        <f t="shared" ca="1" si="69"/>
        <v>0</v>
      </c>
      <c r="CC62" s="136">
        <f t="shared" ca="1" si="70"/>
        <v>0</v>
      </c>
      <c r="CD62" s="137">
        <f t="shared" ca="1" si="71"/>
        <v>0</v>
      </c>
      <c r="CE62" s="136">
        <f t="shared" ca="1" si="72"/>
        <v>0</v>
      </c>
      <c r="CF62" s="137">
        <f t="shared" ca="1" si="73"/>
        <v>0</v>
      </c>
      <c r="CG62" s="136">
        <f t="shared" ca="1" si="74"/>
        <v>0</v>
      </c>
      <c r="CH62" s="137">
        <f t="shared" ca="1" si="75"/>
        <v>0</v>
      </c>
      <c r="CI62" s="136">
        <f t="shared" ca="1" si="76"/>
        <v>0</v>
      </c>
      <c r="CJ62" s="137">
        <f t="shared" ca="1" si="77"/>
        <v>0</v>
      </c>
      <c r="CK62" s="136">
        <f t="shared" ca="1" si="78"/>
        <v>0</v>
      </c>
      <c r="CL62" s="137">
        <f t="shared" ca="1" si="79"/>
        <v>0</v>
      </c>
      <c r="CM62" s="136">
        <f t="shared" ca="1" si="80"/>
        <v>0</v>
      </c>
      <c r="CN62" s="110">
        <f t="shared" ca="1" si="41"/>
        <v>0</v>
      </c>
      <c r="CO62" s="110" t="e">
        <f t="shared" ca="1" si="81"/>
        <v>#N/A</v>
      </c>
      <c r="CP62" s="110" t="e">
        <f t="shared" ca="1" si="82"/>
        <v>#N/A</v>
      </c>
      <c r="CQ62" s="198" t="e">
        <f t="shared" ca="1" si="83"/>
        <v>#N/A</v>
      </c>
      <c r="CR62" s="199" t="e">
        <f t="shared" ca="1" si="84"/>
        <v>#N/A</v>
      </c>
      <c r="CS62" s="215">
        <f t="shared" si="47"/>
        <v>0</v>
      </c>
      <c r="CT62" s="216">
        <f t="shared" si="42"/>
        <v>0</v>
      </c>
      <c r="CU62" s="217">
        <f ca="1">INDEX(INDIRECT(CU$1),MATCH($E62,INDIRECT($BQ$2))) + (CS62*30)/[1]PATRÓN!$N$4 - CT62</f>
        <v>0</v>
      </c>
      <c r="CV62" s="217">
        <f>(CS62*6)/PATRÓN!$N$4</f>
        <v>0</v>
      </c>
      <c r="CW62" s="216">
        <f t="shared" ca="1" si="43"/>
        <v>0</v>
      </c>
      <c r="CX62" s="219">
        <f t="shared" si="44"/>
        <v>0</v>
      </c>
      <c r="CY62" s="230">
        <f t="shared" ca="1" si="45"/>
        <v>0</v>
      </c>
      <c r="CZ62" s="227" t="e">
        <f>(PATRÓN!$A$5*(CS62-CT62))/(PATRÓN!$N$4-30)*AM62</f>
        <v>#N/A</v>
      </c>
      <c r="DA62" s="211" t="e">
        <f t="shared" ca="1" si="85"/>
        <v>#N/A</v>
      </c>
      <c r="DB62" s="211" t="e">
        <f t="shared" ca="1" si="46"/>
        <v>#N/A</v>
      </c>
      <c r="DC62" s="212" t="e">
        <f t="shared" ca="1" si="86"/>
        <v>#N/A</v>
      </c>
    </row>
    <row r="63" spans="1:107" ht="33.75" hidden="1" customHeight="1" thickBot="1" x14ac:dyDescent="0.35">
      <c r="A63" s="61"/>
      <c r="B63" s="185">
        <f>INDEX(Plantilla!$B$7:$B$60,MATCH(E63,Plantilla!$D$7:$D$60))</f>
        <v>54</v>
      </c>
      <c r="C63" s="62">
        <f>Plantilla!F62</f>
        <v>0</v>
      </c>
      <c r="D63" s="68">
        <f>Plantilla!C62</f>
        <v>0</v>
      </c>
      <c r="E63" s="67">
        <v>56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149"/>
      <c r="BR63" s="137"/>
      <c r="BS63" s="136"/>
      <c r="BT63" s="137"/>
      <c r="BU63" s="136"/>
      <c r="BV63" s="137"/>
      <c r="BW63" s="136"/>
      <c r="BX63" s="137"/>
      <c r="BY63" s="136"/>
      <c r="BZ63" s="137"/>
      <c r="CA63" s="136"/>
      <c r="CB63" s="137"/>
      <c r="CC63" s="136"/>
      <c r="CD63" s="137"/>
      <c r="CE63" s="136"/>
      <c r="CF63" s="137"/>
      <c r="CG63" s="136"/>
      <c r="CH63" s="137"/>
      <c r="CI63" s="136"/>
      <c r="CJ63" s="137"/>
      <c r="CK63" s="136"/>
      <c r="CL63" s="137"/>
      <c r="CM63" s="136"/>
      <c r="CN63" s="110"/>
      <c r="CO63" s="110"/>
      <c r="CP63" s="110"/>
      <c r="CQ63" s="198"/>
      <c r="CR63" s="309"/>
      <c r="CS63" s="283"/>
      <c r="CT63" s="284"/>
      <c r="CU63" s="217"/>
      <c r="CV63" s="285"/>
      <c r="CW63" s="284"/>
      <c r="CX63" s="219"/>
      <c r="CY63" s="230"/>
      <c r="CZ63" s="227"/>
      <c r="DA63" s="211"/>
      <c r="DB63" s="211"/>
      <c r="DC63" s="212"/>
    </row>
    <row r="64" spans="1:107" ht="33.75" hidden="1" customHeight="1" thickBot="1" x14ac:dyDescent="0.35">
      <c r="A64" s="61"/>
      <c r="B64" s="185">
        <f>INDEX(Plantilla!$B$7:$B$60,MATCH(E64,Plantilla!$D$7:$D$60))</f>
        <v>54</v>
      </c>
      <c r="C64" s="62">
        <f>Plantilla!F63</f>
        <v>0</v>
      </c>
      <c r="D64" s="68">
        <f>Plantilla!C63</f>
        <v>0</v>
      </c>
      <c r="E64" s="67">
        <v>57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/>
      <c r="B65" s="185">
        <f>INDEX(Plantilla!$B$7:$B$60,MATCH(E65,Plantilla!$D$7:$D$60))</f>
        <v>54</v>
      </c>
      <c r="C65" s="62">
        <f>Plantilla!F64</f>
        <v>0</v>
      </c>
      <c r="D65" s="68">
        <f>Plantilla!C64</f>
        <v>0</v>
      </c>
      <c r="E65" s="67">
        <v>58</v>
      </c>
      <c r="F65" s="30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149"/>
      <c r="BR65" s="137"/>
      <c r="BS65" s="136"/>
      <c r="BT65" s="137"/>
      <c r="BU65" s="136"/>
      <c r="BV65" s="137"/>
      <c r="BW65" s="136"/>
      <c r="BX65" s="137"/>
      <c r="BY65" s="136"/>
      <c r="BZ65" s="137"/>
      <c r="CA65" s="136"/>
      <c r="CB65" s="137"/>
      <c r="CC65" s="136"/>
      <c r="CD65" s="137"/>
      <c r="CE65" s="136"/>
      <c r="CF65" s="137"/>
      <c r="CG65" s="136"/>
      <c r="CH65" s="137"/>
      <c r="CI65" s="136"/>
      <c r="CJ65" s="137"/>
      <c r="CK65" s="136"/>
      <c r="CL65" s="137"/>
      <c r="CM65" s="136"/>
      <c r="CN65" s="110"/>
      <c r="CO65" s="110"/>
      <c r="CP65" s="110"/>
      <c r="CQ65" s="198"/>
      <c r="CR65" s="309"/>
      <c r="CS65" s="283"/>
      <c r="CT65" s="284"/>
      <c r="CU65" s="217"/>
      <c r="CV65" s="285"/>
      <c r="CW65" s="284"/>
      <c r="CX65" s="219"/>
      <c r="CY65" s="230"/>
      <c r="CZ65" s="227"/>
      <c r="DA65" s="211"/>
      <c r="DB65" s="211"/>
      <c r="DC65" s="212"/>
    </row>
    <row r="66" spans="1:137" ht="33.75" hidden="1" customHeight="1" thickBot="1" x14ac:dyDescent="0.35">
      <c r="A66" s="61"/>
      <c r="B66" s="185">
        <f>INDEX(Plantilla!$B$7:$B$60,MATCH(E66,Plantilla!$D$7:$D$60))</f>
        <v>54</v>
      </c>
      <c r="C66" s="62">
        <f>Plantilla!F65</f>
        <v>0</v>
      </c>
      <c r="D66" s="68">
        <f>Plantilla!C65</f>
        <v>0</v>
      </c>
      <c r="E66" s="67">
        <v>59</v>
      </c>
      <c r="F66" s="30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149"/>
      <c r="BR66" s="137"/>
      <c r="BS66" s="136"/>
      <c r="BT66" s="137"/>
      <c r="BU66" s="136"/>
      <c r="BV66" s="137"/>
      <c r="BW66" s="136"/>
      <c r="BX66" s="137"/>
      <c r="BY66" s="136"/>
      <c r="BZ66" s="137"/>
      <c r="CA66" s="136"/>
      <c r="CB66" s="137"/>
      <c r="CC66" s="136"/>
      <c r="CD66" s="137"/>
      <c r="CE66" s="136"/>
      <c r="CF66" s="137"/>
      <c r="CG66" s="136"/>
      <c r="CH66" s="137"/>
      <c r="CI66" s="136"/>
      <c r="CJ66" s="137"/>
      <c r="CK66" s="136"/>
      <c r="CL66" s="137"/>
      <c r="CM66" s="136"/>
      <c r="CN66" s="110"/>
      <c r="CO66" s="110"/>
      <c r="CP66" s="110"/>
      <c r="CQ66" s="198"/>
      <c r="CR66" s="309"/>
      <c r="CS66" s="283"/>
      <c r="CT66" s="284"/>
      <c r="CU66" s="217"/>
      <c r="CV66" s="285"/>
      <c r="CW66" s="284"/>
      <c r="CX66" s="219"/>
      <c r="CY66" s="230"/>
      <c r="CZ66" s="227"/>
      <c r="DA66" s="211"/>
      <c r="DB66" s="211"/>
      <c r="DC66" s="212"/>
    </row>
    <row r="67" spans="1:137" ht="33.75" hidden="1" customHeight="1" thickBot="1" x14ac:dyDescent="0.35">
      <c r="A67" s="61"/>
      <c r="B67" s="185">
        <f>INDEX(Plantilla!$B$7:$B$60,MATCH(E67,Plantilla!$D$7:$D$60))</f>
        <v>54</v>
      </c>
      <c r="C67" s="62">
        <f>Plantilla!F66</f>
        <v>0</v>
      </c>
      <c r="D67" s="68">
        <f>Plantilla!C66</f>
        <v>0</v>
      </c>
      <c r="E67" s="67">
        <v>60</v>
      </c>
      <c r="F67" s="30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277"/>
      <c r="AM67" s="111"/>
      <c r="AN67" s="140"/>
      <c r="AO67" s="133"/>
      <c r="AP67" s="132"/>
      <c r="AQ67" s="133"/>
      <c r="AR67" s="132"/>
      <c r="AS67" s="133"/>
      <c r="AT67" s="132"/>
      <c r="AU67" s="133"/>
      <c r="AV67" s="132"/>
      <c r="AW67" s="133"/>
      <c r="AX67" s="132"/>
      <c r="AY67" s="133"/>
      <c r="AZ67" s="132"/>
      <c r="BA67" s="133"/>
      <c r="BB67" s="132"/>
      <c r="BC67" s="133"/>
      <c r="BD67" s="132"/>
      <c r="BE67" s="133"/>
      <c r="BF67" s="132"/>
      <c r="BG67" s="133"/>
      <c r="BH67" s="132"/>
      <c r="BI67" s="133"/>
      <c r="BJ67" s="132"/>
      <c r="BK67" s="110"/>
      <c r="BL67" s="110"/>
      <c r="BM67" s="70"/>
      <c r="BN67" s="70"/>
      <c r="BO67" s="194"/>
      <c r="BP67" s="278"/>
      <c r="BQ67" s="149"/>
      <c r="BR67" s="137"/>
      <c r="BS67" s="136"/>
      <c r="BT67" s="137"/>
      <c r="BU67" s="136"/>
      <c r="BV67" s="137"/>
      <c r="BW67" s="136"/>
      <c r="BX67" s="137"/>
      <c r="BY67" s="136"/>
      <c r="BZ67" s="137"/>
      <c r="CA67" s="136"/>
      <c r="CB67" s="137"/>
      <c r="CC67" s="136"/>
      <c r="CD67" s="137"/>
      <c r="CE67" s="136"/>
      <c r="CF67" s="137"/>
      <c r="CG67" s="136"/>
      <c r="CH67" s="137"/>
      <c r="CI67" s="136"/>
      <c r="CJ67" s="137"/>
      <c r="CK67" s="136"/>
      <c r="CL67" s="137"/>
      <c r="CM67" s="136"/>
      <c r="CN67" s="110"/>
      <c r="CO67" s="110"/>
      <c r="CP67" s="110"/>
      <c r="CQ67" s="198"/>
      <c r="CR67" s="309"/>
      <c r="CS67" s="283"/>
      <c r="CT67" s="284"/>
      <c r="CU67" s="217"/>
      <c r="CV67" s="285"/>
      <c r="CW67" s="284"/>
      <c r="CX67" s="219"/>
      <c r="CY67" s="230"/>
      <c r="CZ67" s="227"/>
      <c r="DA67" s="211"/>
      <c r="DB67" s="211"/>
      <c r="DC67" s="212"/>
    </row>
    <row r="68" spans="1:137" ht="33.75" hidden="1" customHeight="1" thickBot="1" x14ac:dyDescent="0.35">
      <c r="A68" s="61"/>
      <c r="B68" s="185">
        <f>INDEX(Plantilla!$B$7:$B$60,MATCH(E68,Plantilla!$D$7:$D$60))</f>
        <v>54</v>
      </c>
      <c r="C68" s="62">
        <f>Plantilla!F67</f>
        <v>0</v>
      </c>
      <c r="D68" s="68">
        <f>Plantilla!C67</f>
        <v>0</v>
      </c>
      <c r="E68" s="67">
        <v>61</v>
      </c>
      <c r="F68" s="30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277"/>
      <c r="AM68" s="111"/>
      <c r="AN68" s="140"/>
      <c r="AO68" s="133"/>
      <c r="AP68" s="132"/>
      <c r="AQ68" s="133"/>
      <c r="AR68" s="132"/>
      <c r="AS68" s="133"/>
      <c r="AT68" s="132"/>
      <c r="AU68" s="133"/>
      <c r="AV68" s="132"/>
      <c r="AW68" s="133"/>
      <c r="AX68" s="132"/>
      <c r="AY68" s="133"/>
      <c r="AZ68" s="132"/>
      <c r="BA68" s="133"/>
      <c r="BB68" s="132"/>
      <c r="BC68" s="133"/>
      <c r="BD68" s="132"/>
      <c r="BE68" s="133"/>
      <c r="BF68" s="132"/>
      <c r="BG68" s="133"/>
      <c r="BH68" s="132"/>
      <c r="BI68" s="133"/>
      <c r="BJ68" s="132"/>
      <c r="BK68" s="110"/>
      <c r="BL68" s="110"/>
      <c r="BM68" s="70"/>
      <c r="BN68" s="70"/>
      <c r="BO68" s="194"/>
      <c r="BP68" s="278"/>
      <c r="BQ68" s="149"/>
      <c r="BR68" s="137"/>
      <c r="BS68" s="136"/>
      <c r="BT68" s="137"/>
      <c r="BU68" s="136"/>
      <c r="BV68" s="137"/>
      <c r="BW68" s="136"/>
      <c r="BX68" s="137"/>
      <c r="BY68" s="136"/>
      <c r="BZ68" s="137"/>
      <c r="CA68" s="136"/>
      <c r="CB68" s="137"/>
      <c r="CC68" s="136"/>
      <c r="CD68" s="137"/>
      <c r="CE68" s="136"/>
      <c r="CF68" s="137"/>
      <c r="CG68" s="136"/>
      <c r="CH68" s="137"/>
      <c r="CI68" s="136"/>
      <c r="CJ68" s="137"/>
      <c r="CK68" s="136"/>
      <c r="CL68" s="137"/>
      <c r="CM68" s="136"/>
      <c r="CN68" s="110"/>
      <c r="CO68" s="110"/>
      <c r="CP68" s="110"/>
      <c r="CQ68" s="198"/>
      <c r="CR68" s="309"/>
      <c r="CS68" s="283"/>
      <c r="CT68" s="284"/>
      <c r="CU68" s="217"/>
      <c r="CV68" s="285"/>
      <c r="CW68" s="284"/>
      <c r="CX68" s="219"/>
      <c r="CY68" s="230"/>
      <c r="CZ68" s="227"/>
      <c r="DA68" s="211"/>
      <c r="DB68" s="211"/>
      <c r="DC68" s="212"/>
    </row>
    <row r="69" spans="1:137" ht="33.75" hidden="1" customHeight="1" thickBot="1" x14ac:dyDescent="0.35">
      <c r="A69" s="61"/>
      <c r="B69" s="185">
        <f>INDEX(Plantilla!$B$7:$B$60,MATCH(E69,Plantilla!$D$7:$D$60))</f>
        <v>54</v>
      </c>
      <c r="C69" s="62">
        <f>Plantilla!F68</f>
        <v>0</v>
      </c>
      <c r="D69" s="68">
        <f>Plantilla!C68</f>
        <v>0</v>
      </c>
      <c r="E69" s="67">
        <v>62</v>
      </c>
      <c r="F69" s="30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277"/>
      <c r="AM69" s="111"/>
      <c r="AN69" s="140"/>
      <c r="AO69" s="133"/>
      <c r="AP69" s="132"/>
      <c r="AQ69" s="133"/>
      <c r="AR69" s="132"/>
      <c r="AS69" s="133"/>
      <c r="AT69" s="132"/>
      <c r="AU69" s="133"/>
      <c r="AV69" s="132"/>
      <c r="AW69" s="133"/>
      <c r="AX69" s="132"/>
      <c r="AY69" s="133"/>
      <c r="AZ69" s="132"/>
      <c r="BA69" s="133"/>
      <c r="BB69" s="132"/>
      <c r="BC69" s="133"/>
      <c r="BD69" s="132"/>
      <c r="BE69" s="133"/>
      <c r="BF69" s="132"/>
      <c r="BG69" s="133"/>
      <c r="BH69" s="132"/>
      <c r="BI69" s="133"/>
      <c r="BJ69" s="132"/>
      <c r="BK69" s="110"/>
      <c r="BL69" s="110"/>
      <c r="BM69" s="70"/>
      <c r="BN69" s="70"/>
      <c r="BO69" s="194"/>
      <c r="BP69" s="278"/>
      <c r="BQ69" s="149"/>
      <c r="BR69" s="137"/>
      <c r="BS69" s="136"/>
      <c r="BT69" s="137"/>
      <c r="BU69" s="136"/>
      <c r="BV69" s="137"/>
      <c r="BW69" s="136"/>
      <c r="BX69" s="137"/>
      <c r="BY69" s="136"/>
      <c r="BZ69" s="137"/>
      <c r="CA69" s="136"/>
      <c r="CB69" s="137"/>
      <c r="CC69" s="136"/>
      <c r="CD69" s="137"/>
      <c r="CE69" s="136"/>
      <c r="CF69" s="137"/>
      <c r="CG69" s="136"/>
      <c r="CH69" s="137"/>
      <c r="CI69" s="136"/>
      <c r="CJ69" s="137"/>
      <c r="CK69" s="136"/>
      <c r="CL69" s="137"/>
      <c r="CM69" s="136"/>
      <c r="CN69" s="110"/>
      <c r="CO69" s="110"/>
      <c r="CP69" s="110"/>
      <c r="CQ69" s="198"/>
      <c r="CR69" s="309"/>
      <c r="CS69" s="283"/>
      <c r="CT69" s="284"/>
      <c r="CU69" s="217"/>
      <c r="CV69" s="285"/>
      <c r="CW69" s="284"/>
      <c r="CX69" s="219"/>
      <c r="CY69" s="230"/>
      <c r="CZ69" s="227"/>
      <c r="DA69" s="211"/>
      <c r="DB69" s="211"/>
      <c r="DC69" s="212"/>
    </row>
    <row r="70" spans="1:137" ht="33.75" hidden="1" customHeight="1" thickBot="1" x14ac:dyDescent="0.35">
      <c r="A70" s="61">
        <f>Plantilla!A60</f>
        <v>0</v>
      </c>
      <c r="B70" s="185">
        <f>INDEX(Plantilla!$B$7:$B$60,MATCH(E70,Plantilla!$D$7:$D$60))</f>
        <v>54</v>
      </c>
      <c r="C70" s="62">
        <f>Plantilla!F69</f>
        <v>0</v>
      </c>
      <c r="D70" s="68">
        <f>Plantilla!C69</f>
        <v>0</v>
      </c>
      <c r="E70" s="67">
        <v>63</v>
      </c>
      <c r="F70" s="30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31"/>
      <c r="AM70" s="111" t="e">
        <f>VLOOKUP($E70,Plantilla!D:F,3,FALSE)</f>
        <v>#N/A</v>
      </c>
      <c r="AN70" s="140">
        <f t="shared" ca="1" si="128"/>
        <v>0</v>
      </c>
      <c r="AO70" s="133">
        <f t="shared" ca="1" si="128"/>
        <v>0</v>
      </c>
      <c r="AP70" s="132">
        <f t="shared" ca="1" si="128"/>
        <v>0</v>
      </c>
      <c r="AQ70" s="133">
        <f t="shared" ca="1" si="128"/>
        <v>0</v>
      </c>
      <c r="AR70" s="132">
        <f t="shared" ca="1" si="128"/>
        <v>0</v>
      </c>
      <c r="AS70" s="133">
        <f t="shared" ca="1" si="128"/>
        <v>0</v>
      </c>
      <c r="AT70" s="132">
        <f t="shared" ca="1" si="128"/>
        <v>0</v>
      </c>
      <c r="AU70" s="133">
        <f t="shared" ca="1" si="128"/>
        <v>0</v>
      </c>
      <c r="AV70" s="132">
        <f t="shared" ca="1" si="128"/>
        <v>0</v>
      </c>
      <c r="AW70" s="133">
        <f t="shared" ca="1" si="128"/>
        <v>0</v>
      </c>
      <c r="AX70" s="132">
        <f t="shared" ca="1" si="128"/>
        <v>0</v>
      </c>
      <c r="AY70" s="133">
        <f t="shared" ca="1" si="128"/>
        <v>0</v>
      </c>
      <c r="AZ70" s="132">
        <f t="shared" ca="1" si="128"/>
        <v>0</v>
      </c>
      <c r="BA70" s="133">
        <f t="shared" ca="1" si="128"/>
        <v>0</v>
      </c>
      <c r="BB70" s="132">
        <f t="shared" ca="1" si="128"/>
        <v>0</v>
      </c>
      <c r="BC70" s="133">
        <f t="shared" ca="1" si="128"/>
        <v>0</v>
      </c>
      <c r="BD70" s="132">
        <f t="shared" ca="1" si="52"/>
        <v>0</v>
      </c>
      <c r="BE70" s="133">
        <f t="shared" ca="1" si="125"/>
        <v>0</v>
      </c>
      <c r="BF70" s="132">
        <f ca="1">COUNTIF($G70:$AK70,CONCATENATE("*;",TEXT(CELL("contenido",BF$5),"00"))) +COUNTIF($G70:$AK70,CONCATENATE("*;",TEXT(CELL("contenido",BF$5),"00"),";*")) +COUNTIF($G70:$AK70,CONCATENATE(";*",TEXT(CELL("contenido",BF$5),"00"))) +COUNTIF($G70:$AK70,TEXT(CELL("contenido",BF$5),"00"))</f>
        <v>0</v>
      </c>
      <c r="BG70" s="133">
        <f ca="1">COUNTIF($G70:$AK70,CONCATENATE("*;",TEXT(CELL("contenido",BG$5),"00"))) +COUNTIF($G70:$AK70,CONCATENATE("*;",TEXT(CELL("contenido",BG$5),"00"),";*")) +COUNTIF($G70:$AK70,CONCATENATE(";*",TEXT(CELL("contenido",BG$5),"00"))) +COUNTIF($G70:$AK70,TEXT(CELL("contenido",BG$5),"00"))</f>
        <v>0</v>
      </c>
      <c r="BH70" s="132">
        <f t="shared" ca="1" si="54"/>
        <v>0</v>
      </c>
      <c r="BI70" s="133">
        <f ca="1">COUNTIF($G70:$AK70,CONCATENATE("*;",TEXT(CELL("contenido",BI$5),"00"))) +COUNTIF($G70:$AK70,CONCATENATE("*;",TEXT(CELL("contenido",BI$5),"00"),";*")) +COUNTIF($G70:$AK70,CONCATENATE(";*",TEXT(CELL("contenido",BI$5),"00"))) +COUNTIF($G70:$AK70,TEXT(CELL("contenido",BI$5),"00"))</f>
        <v>0</v>
      </c>
      <c r="BJ70" s="132">
        <f t="shared" ca="1" si="56"/>
        <v>0</v>
      </c>
      <c r="BK70" s="110">
        <f t="shared" ca="1" si="37"/>
        <v>0</v>
      </c>
      <c r="BL70" s="110">
        <f t="shared" ca="1" si="38"/>
        <v>0</v>
      </c>
      <c r="BM70" s="70" t="e">
        <f ca="1">IF(INDEX('HORAS TURNO'!$4:$4,MATCH($AN$5,Tabla1[#Headers],0)) = "NO",         (INDEX('HORAS TURNO'!$2:$2,MATCH($AN$5,Tabla1[#Headers],0))*AN70),         (INDEX('HORAS TURNO'!$2:$2,MATCH($AN$5,Tabla1[#Headers],0))*AN70) * AM70) +IF(INDEX('HORAS TURNO'!$4:$4,MATCH($AO$5,Tabla1[#Headers],0)) = "NO",         (INDEX('HORAS TURNO'!$2:$2,MATCH($AO$5,Tabla1[#Headers],0))*AO70),         (INDEX('HORAS TURNO'!$2:$2,MATCH($AO$5,Tabla1[#Headers],0))*AO70) * AM70)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TURNO'!$2:$2,MATCH($AP$5,Tabla1[#Headers],0))*AP70),         (INDEX('HORAS TURNO'!$2:$2,MATCH($AP$5,Tabla1[#Headers],0))*AP70) * AM70) +IF(INDEX('HORAS TURNO'!$4:$4,MATCH($AQ$5,Tabla1[#Headers],0)) = "NO",         (INDEX('HORAS TURNO'!$2:$2,MATCH($AQ$5,Tabla1[#Headers],0))*AQ70),         (INDEX('HORAS TURNO'!$2:$2,MATCH($AQ$5,Tabla1[#Headers],0))*AQ70) * AM70) +IF(INDEX('HORAS TURNO'!$4:$4,MATCH($AR$5,Tabla1[#Headers],0)) = "NO",         (INDEX('HORAS TURNO'!$2:$2,MATCH($AR$5,Tabla1[#Headers],0))*AR70),         (INDEX('HORAS TURNO'!$2:$2,MATCH($AR$5,Tabla1[#Headers],0))*AR70) * AM70) +IF(INDEX('HORAS TURNO'!$4:$4,MATCH($AS$5,Tabla1[#Headers],0)) = "NO",         (INDEX('HORAS TURNO'!$2:$2,MATCH($AS$5,Tabla1[#Headers],0))*AS70),         (INDEX('HORAS TURNO'!$2:$2,MATCH($AS$5,Tabla1[#Headers],0))*AS70) * AM70) +IF(INDEX('HORAS TURNO'!$4:$4,MATCH($AT$5,Tabla1[#Headers],0)) = "NO",         (INDEX('HORAS TURNO'!$2:$2,MATCH($AT$5,Tabla1[#Headers],0))*AT70),         (INDEX('HORAS TURNO'!$2:$2,MATCH($AT$5,Tabla1[#Headers],0))*AT70) * AM70) +IF(INDEX('HORAS TURNO'!$4:$4,MATCH($AU$5,Tabla1[#Headers],0)) = "NO",         (INDEX('HORAS TURNO'!$2:$2,MATCH($AU$5,Tabla1[#Headers],0))*AU70),         (INDEX('HORAS TURNO'!$2:$2,MATCH($AU$5,Tabla1[#Headers],0))*AU70) * AM70) +IF(INDEX('HORAS TURNO'!$4:$4,MATCH($AV$5,Tabla1[#Headers],0)) = "NO",         (INDEX('HORAS TURNO'!$2:$2,MATCH($AV$5,Tabla1[#Headers],0))*AV70),         (INDEX('HORAS TURNO'!$2:$2,MATCH($AV$5,Tabla1[#Headers],0))*AV70) * AM70) +IF(INDEX('HORAS TURNO'!$4:$4,MATCH($AW$5,Tabla1[#Headers],0)) = "NO",         (INDEX('HORAS TURNO'!$2:$2,MATCH($AW$5,Tabla1[#Headers],0))*AW70),         (INDEX('HORAS TURNO'!$2:$2,MATCH($AW$5,Tabla1[#Headers],0))*AW70) * AM70) +IF(INDEX('HORAS TURNO'!$4:$4,MATCH($AX$5,Tabla1[#Headers],0)) = "NO",         (INDEX('HORAS TURNO'!$2:$2,MATCH($AX$5,Tabla1[#Headers],0))*AX70),         (INDEX('HORAS TURNO'!$2:$2,MATCH($AX$5,Tabla1[#Headers],0))*AX70) * AM70) +IF(INDEX('HORAS TURNO'!$4:$4,MATCH($AY$5,Tabla1[#Headers],0)) = "NO",         (INDEX('HORAS TURNO'!$2:$2,MATCH($AY$5,Tabla1[#Headers],0))*AY70),         (INDEX('HORAS TURNO'!$2:$2,MATCH($AY$5,Tabla1[#Headers],0))*AY70) * AM70) +IF(INDEX('HORAS TURNO'!$4:$4,MATCH($AZ$5,Tabla1[#Headers],0)) = "NO",         (INDEX('HORAS TURNO'!$2:$2,MATCH($AZ$5,Tabla1[#Headers],0))*AZ70),         (INDEX('HORAS TURNO'!$2:$2,MATCH($AZ$5,Tabla1[#Headers],0))*AZ70) * AM70) +IF(INDEX('HORAS TURNO'!$4:$4,MATCH($BA$5,Tabla1[#Headers],0)) = "NO",         (INDEX('HORAS TURNO'!$2:$2,MATCH($BA$5,Tabla1[#Headers],0))*BA70),         (INDEX('HORAS TURNO'!$2:$2,MATCH($BA$5,Tabla1[#Headers],0))*BA70) * AM70) +IF(INDEX('HORAS TURNO'!$4:$4,MATCH($BB$5,Tabla1[#Headers],0)) = "NO",         (INDEX('HORAS TURNO'!$2:$2,MATCH($BB$5,Tabla1[#Headers],0))*BB70),         (INDEX('HORAS TURNO'!$2:$2,MATCH($BB$5,Tabla1[#Headers],0))*BB70) * AM70) +IF(INDEX('HORAS TURNO'!$4:$4,MATCH($BC$5,Tabla1[#Headers],0)) = "NO",         (INDEX('HORAS TURNO'!$2:$2,MATCH($BC$5,Tabla1[#Headers],0))*BC70),         (INDEX('HORAS TURNO'!$2:$2,MATCH($BC$5,Tabla1[#Headers],0))*BC70) * AM70) +IF(INDEX('HORAS TURNO'!$4:$4,MATCH($BD$5,Tabla1[#Headers],0)) = "NO",         (INDEX('HORAS TURNO'!$2:$2,MATCH($BD$5,Tabla1[#Headers],0))*BD70),         (INDEX('HORAS TURNO'!$2:$2,MATCH($BD$5,Tabla1[#Headers],0))*BD70) * AM70) +IF(INDEX('HORAS TURNO'!$4:$4,MATCH($BE$5,Tabla1[#Headers],0)) = "NO",         (INDEX('HORAS TURNO'!$2:$2,MATCH($BE$5,Tabla1[#Headers],0))*BE70),         (INDEX('HORAS TURNO'!$2:$2,MATCH($BE$5,Tabla1[#Headers],0))*BE70) * AM70) +IF(INDEX('HORAS TURNO'!$4:$4,MATCH($BF$5,Tabla1[#Headers],0)) = "NO",         (INDEX('HORAS TURNO'!$2:$2,MATCH($BF$5,Tabla1[#Headers],0))*BF70),         (INDEX('HORAS TURNO'!$2:$2,MATCH($BF$5,Tabla1[#Headers],0))*BF70) * AM70) +IF(INDEX('HORAS TURNO'!$4:$4,MATCH($BG$5,Tabla1[#Headers],0)) = "NO",         (INDEX('HORAS TURNO'!$2:$2,MATCH($BG$5,Tabla1[#Headers],0))*BG70),         (INDEX('HORAS TURNO'!$2:$2,MATCH($BG$5,Tabla1[#Headers],0))*BG70) * AM70) +IF(INDEX('HORAS TURNO'!$4:$4,MATCH($BH$5,Tabla1[#Headers],0)) = "NO",         (INDEX('HORAS TURNO'!$2:$2,MATCH($BH$5,Tabla1[#Headers],0))*BH70),         (INDEX('HORAS TURNO'!$2:$2,MATCH($BH$5,Tabla1[#Headers],0))*BH70) * AM70) +IF(INDEX('HORAS TURNO'!$4:$4,MATCH($BI$5,Tabla1[#Headers],0)) = "NO",         (INDEX('HORAS TURNO'!$2:$2,MATCH($BI$5,Tabla1[#Headers],0))*BI70),         (INDEX('HORAS TURNO'!$2:$2,MATCH($BI$5,Tabla1[#Headers],0))*BI70) * AM70) +IF(INDEX('HORAS TURNO'!$4:$4,MATCH($BJ$5,Tabla1[#Headers],0)) = "NO",         (INDEX('HORAS TURNO'!$2:$2,MATCH($BJ$5,Tabla1[#Headers],0))*BJ70),         (INDEX('HORAS TURNO'!$2:$2,MATCH($BJ$5,Tabla1[#Headers],0))*BJ70) * AM70)</f>
        <v>#N/A</v>
      </c>
      <c r="BN70" s="70" t="e">
        <f ca="1">IF(INDEX('HORAS TURNO'!$4:$4,MATCH($AN$5,Tabla1[#Headers],0)) = "NO",         (INDEX('HORAS TURNO'!$3:$3,MATCH($AN$5,Tabla1[#Headers],0))*AN70),         (INDEX('HORAS TURNO'!$3:$3,MATCH($AN$5,Tabla1[#Headers],0))*AN70) * AM70) +IF(INDEX('HORAS TURNO'!$4:$4,MATCH($AO$5,Tabla1[#Headers],0)) = "NO",         (INDEX('HORAS TURNO'!$3:$3,MATCH($AO$5,Tabla1[#Headers],0))*AO70),         (INDEX('HORAS TURNO'!$3:$3,MATCH($AO$5,Tabla1[#Headers],0))*AO70) * AM70)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TURNO'!$3:$3,MATCH($AP$5,Tabla1[#Headers],0))*AP70),         (INDEX('HORAS TURNO'!$3:$3,MATCH($AP$5,Tabla1[#Headers],0))*AP70) * AM70) +IF(INDEX('HORAS TURNO'!$4:$4,MATCH($AQ$5,Tabla1[#Headers],0)) = "NO",         (INDEX('HORAS TURNO'!$3:$3,MATCH($AQ$5,Tabla1[#Headers],0))*AQ70),         (INDEX('HORAS TURNO'!$3:$3,MATCH($AQ$5,Tabla1[#Headers],0))*AQ70) * AM70) +IF(INDEX('HORAS TURNO'!$4:$4,MATCH($AR$5,Tabla1[#Headers],0)) = "NO",         (INDEX('HORAS TURNO'!$3:$3,MATCH($AR$5,Tabla1[#Headers],0))*AR70),         (INDEX('HORAS TURNO'!$3:$3,MATCH($AR$5,Tabla1[#Headers],0))*AR70) * AM70) +IF(INDEX('HORAS TURNO'!$4:$4,MATCH($AS$5,Tabla1[#Headers],0)) = "NO",         (INDEX('HORAS TURNO'!$3:$3,MATCH($AS$5,Tabla1[#Headers],0))*AS70),         (INDEX('HORAS TURNO'!$3:$3,MATCH($AS$5,Tabla1[#Headers],0))*AS70) * AM70) +IF(INDEX('HORAS TURNO'!$4:$4,MATCH($AT$5,Tabla1[#Headers],0)) = "NO",         (INDEX('HORAS TURNO'!$3:$3,MATCH($AT$5,Tabla1[#Headers],0))*AT70),         (INDEX('HORAS TURNO'!$3:$3,MATCH($AT$5,Tabla1[#Headers],0))*AT70) * AM70) +IF(INDEX('HORAS TURNO'!$4:$4,MATCH($AU$5,Tabla1[#Headers],0)) = "NO",         (INDEX('HORAS TURNO'!$3:$3,MATCH($AU$5,Tabla1[#Headers],0))*AU70),         (INDEX('HORAS TURNO'!$3:$3,MATCH($AU$5,Tabla1[#Headers],0))*AU70) * AM70) +IF(INDEX('HORAS TURNO'!$4:$4,MATCH($AV$5,Tabla1[#Headers],0)) = "NO",         (INDEX('HORAS TURNO'!$3:$3,MATCH($AV$5,Tabla1[#Headers],0))*AV70),         (INDEX('HORAS TURNO'!$3:$3,MATCH($AV$5,Tabla1[#Headers],0))*AV70) * AM70) +IF(INDEX('HORAS TURNO'!$4:$4,MATCH($AW$5,Tabla1[#Headers],0)) = "NO",         (INDEX('HORAS TURNO'!$3:$3,MATCH($AW$5,Tabla1[#Headers],0))*AW70),         (INDEX('HORAS TURNO'!$3:$3,MATCH($AW$5,Tabla1[#Headers],0))*AW70) * AM70) +IF(INDEX('HORAS TURNO'!$4:$4,MATCH($AX$5,Tabla1[#Headers],0)) = "NO",         (INDEX('HORAS TURNO'!$3:$3,MATCH($AX$5,Tabla1[#Headers],0))*AX70),         (INDEX('HORAS TURNO'!$3:$3,MATCH($AX$5,Tabla1[#Headers],0))*AX70) * AM70) +IF(INDEX('HORAS TURNO'!$4:$4,MATCH($AY$5,Tabla1[#Headers],0)) = "NO",         (INDEX('HORAS TURNO'!$3:$3,MATCH($AY$5,Tabla1[#Headers],0))*AY70),         (INDEX('HORAS TURNO'!$3:$3,MATCH($AY$5,Tabla1[#Headers],0))*AY70) * AM70) +IF(INDEX('HORAS TURNO'!$4:$4,MATCH($AZ$5,Tabla1[#Headers],0)) = "NO",         (INDEX('HORAS TURNO'!$3:$3,MATCH($AZ$5,Tabla1[#Headers],0))*AZ70),         (INDEX('HORAS TURNO'!$3:$3,MATCH($AZ$5,Tabla1[#Headers],0))*AZ70) * AM70) +IF(INDEX('HORAS TURNO'!$4:$4,MATCH($BA$5,Tabla1[#Headers],0)) = "NO",         (INDEX('HORAS TURNO'!$3:$3,MATCH($BA$5,Tabla1[#Headers],0))*BA70),         (INDEX('HORAS TURNO'!$3:$3,MATCH($BA$5,Tabla1[#Headers],0))*BA70) * AM70) +IF(INDEX('HORAS TURNO'!$4:$4,MATCH($BB$5,Tabla1[#Headers],0)) = "NO",         (INDEX('HORAS TURNO'!$3:$3,MATCH($BB$5,Tabla1[#Headers],0))*BB70),         (INDEX('HORAS TURNO'!$3:$3,MATCH($BB$5,Tabla1[#Headers],0))*BB70) * AM70) +IF(INDEX('HORAS TURNO'!$4:$4,MATCH($BC$5,Tabla1[#Headers],0)) = "NO",         (INDEX('HORAS TURNO'!$3:$3,MATCH($BC$5,Tabla1[#Headers],0))*BC70),         (INDEX('HORAS TURNO'!$3:$3,MATCH($BC$5,Tabla1[#Headers],0))*BC70) * AM70) +IF(INDEX('HORAS TURNO'!$4:$4,MATCH($BD$5,Tabla1[#Headers],0)) = "NO",         (INDEX('HORAS TURNO'!$3:$3,MATCH($BD$5,Tabla1[#Headers],0))*BD70),         (INDEX('HORAS TURNO'!$3:$3,MATCH($BD$5,Tabla1[#Headers],0))*BD70) * AM70) +IF(INDEX('HORAS TURNO'!$4:$4,MATCH($BE$5,Tabla1[#Headers],0)) = "NO",         (INDEX('HORAS TURNO'!$3:$3,MATCH($BE$5,Tabla1[#Headers],0))*BE70),         (INDEX('HORAS TURNO'!$3:$3,MATCH($BE$5,Tabla1[#Headers],0))*BE70) * AM70) +IF(INDEX('HORAS TURNO'!$4:$4,MATCH($BF$5,Tabla1[#Headers],0)) = "NO",         (INDEX('HORAS TURNO'!$3:$3,MATCH($BF$5,Tabla1[#Headers],0))*BF70),         (INDEX('HORAS TURNO'!$3:$3,MATCH($BF$5,Tabla1[#Headers],0))*BF70) * AM70) +IF(INDEX('HORAS TURNO'!$4:$4,MATCH($BG$5,Tabla1[#Headers],0)) = "NO",         (INDEX('HORAS TURNO'!$3:$3,MATCH($BG$5,Tabla1[#Headers],0))*BG70),         (INDEX('HORAS TURNO'!$3:$3,MATCH($BG$5,Tabla1[#Headers],0))*BG70) * AM70) +IF(INDEX('HORAS TURNO'!$4:$4,MATCH($BH$5,Tabla1[#Headers],0)) = "NO",         (INDEX('HORAS TURNO'!$3:$3,MATCH($BH$5,Tabla1[#Headers],0))*BH70),         (INDEX('HORAS TURNO'!$3:$3,MATCH($BH$5,Tabla1[#Headers],0))*BH70) * AM70) +IF(INDEX('HORAS TURNO'!$4:$4,MATCH($BI$5,Tabla1[#Headers],0)) = "NO",         (INDEX('HORAS TURNO'!$3:$3,MATCH($BI$5,Tabla1[#Headers],0))*BI70),         (INDEX('HORAS TURNO'!$3:$3,MATCH($BI$5,Tabla1[#Headers],0))*BI70) * AM70) +IF(INDEX('HORAS TURNO'!$4:$4,MATCH($BJ$5,Tabla1[#Headers],0)) = "NO",         (INDEX('HORAS TURNO'!$3:$3,MATCH($BJ$5,Tabla1[#Headers],0))*BJ70),         (INDEX('HORAS TURNO'!$3:$3,MATCH($BJ$5,Tabla1[#Headers],0))*BJ70) * AM70)</f>
        <v>#N/A</v>
      </c>
      <c r="BO70" s="194" t="e">
        <f t="shared" ca="1" si="39"/>
        <v>#N/A</v>
      </c>
      <c r="BP70" s="196" t="e">
        <f t="shared" ca="1" si="40"/>
        <v>#N/A</v>
      </c>
      <c r="BQ70" s="149">
        <f t="shared" ca="1" si="58"/>
        <v>0</v>
      </c>
      <c r="BR70" s="137">
        <f t="shared" ca="1" si="59"/>
        <v>0</v>
      </c>
      <c r="BS70" s="136">
        <f t="shared" ca="1" si="60"/>
        <v>0</v>
      </c>
      <c r="BT70" s="137">
        <f t="shared" ca="1" si="61"/>
        <v>0</v>
      </c>
      <c r="BU70" s="136">
        <f t="shared" ca="1" si="62"/>
        <v>0</v>
      </c>
      <c r="BV70" s="137">
        <f t="shared" ca="1" si="63"/>
        <v>0</v>
      </c>
      <c r="BW70" s="136">
        <f t="shared" ca="1" si="64"/>
        <v>0</v>
      </c>
      <c r="BX70" s="137">
        <f t="shared" ca="1" si="65"/>
        <v>0</v>
      </c>
      <c r="BY70" s="136">
        <f t="shared" ca="1" si="66"/>
        <v>0</v>
      </c>
      <c r="BZ70" s="137">
        <f t="shared" ca="1" si="67"/>
        <v>0</v>
      </c>
      <c r="CA70" s="136">
        <f t="shared" ca="1" si="68"/>
        <v>0</v>
      </c>
      <c r="CB70" s="137">
        <f t="shared" ca="1" si="69"/>
        <v>0</v>
      </c>
      <c r="CC70" s="136">
        <f t="shared" ca="1" si="70"/>
        <v>0</v>
      </c>
      <c r="CD70" s="137">
        <f t="shared" ca="1" si="71"/>
        <v>0</v>
      </c>
      <c r="CE70" s="136">
        <f t="shared" ca="1" si="72"/>
        <v>0</v>
      </c>
      <c r="CF70" s="137">
        <f t="shared" ca="1" si="73"/>
        <v>0</v>
      </c>
      <c r="CG70" s="136">
        <f t="shared" ca="1" si="74"/>
        <v>0</v>
      </c>
      <c r="CH70" s="137">
        <f t="shared" ca="1" si="75"/>
        <v>0</v>
      </c>
      <c r="CI70" s="136">
        <f t="shared" ca="1" si="76"/>
        <v>0</v>
      </c>
      <c r="CJ70" s="137">
        <f t="shared" ca="1" si="77"/>
        <v>0</v>
      </c>
      <c r="CK70" s="136">
        <f t="shared" ca="1" si="78"/>
        <v>0</v>
      </c>
      <c r="CL70" s="137">
        <f t="shared" ca="1" si="79"/>
        <v>0</v>
      </c>
      <c r="CM70" s="136">
        <f t="shared" ca="1" si="80"/>
        <v>0</v>
      </c>
      <c r="CN70" s="110">
        <f t="shared" ca="1" si="41"/>
        <v>0</v>
      </c>
      <c r="CO70" s="110" t="e">
        <f t="shared" ca="1" si="81"/>
        <v>#N/A</v>
      </c>
      <c r="CP70" s="110" t="e">
        <f t="shared" ca="1" si="82"/>
        <v>#N/A</v>
      </c>
      <c r="CQ70" s="198" t="e">
        <f t="shared" ca="1" si="83"/>
        <v>#N/A</v>
      </c>
      <c r="CR70" s="200" t="e">
        <f t="shared" ca="1" si="84"/>
        <v>#N/A</v>
      </c>
      <c r="CS70" s="222">
        <f t="shared" si="47"/>
        <v>0</v>
      </c>
      <c r="CT70" s="223">
        <f t="shared" si="42"/>
        <v>0</v>
      </c>
      <c r="CU70" s="217">
        <f ca="1">INDEX(INDIRECT(CU$1),MATCH($E70,INDIRECT($BQ$2))) + (CS70*30)/[1]PATRÓN!$N$4 - CT70</f>
        <v>7.5616438356164384</v>
      </c>
      <c r="CV70" s="218">
        <f>(CS70*6)/PATRÓN!$N$4</f>
        <v>0</v>
      </c>
      <c r="CW70" s="223">
        <f t="shared" ca="1" si="43"/>
        <v>0</v>
      </c>
      <c r="CX70" s="219">
        <f t="shared" si="44"/>
        <v>0</v>
      </c>
      <c r="CY70" s="230">
        <f t="shared" ca="1" si="45"/>
        <v>0</v>
      </c>
      <c r="CZ70" s="227" t="e">
        <f>(PATRÓN!$A$5*(CS70-CT70))/(PATRÓN!$N$4-30)*AM70</f>
        <v>#N/A</v>
      </c>
      <c r="DA70" s="211" t="e">
        <f t="shared" ca="1" si="85"/>
        <v>#N/A</v>
      </c>
      <c r="DB70" s="211" t="e">
        <f t="shared" ca="1" si="46"/>
        <v>#N/A</v>
      </c>
      <c r="DC70" s="212" t="e">
        <f t="shared" ca="1" si="86"/>
        <v>#N/A</v>
      </c>
    </row>
    <row r="71" spans="1:137" s="57" customFormat="1" ht="16" hidden="1" thickBot="1" x14ac:dyDescent="0.4">
      <c r="A71" s="60"/>
      <c r="B71" s="60"/>
      <c r="C71" s="63"/>
      <c r="D71" s="66"/>
      <c r="E71" s="147" t="str">
        <f>'Diseño Patrón'!B67</f>
        <v>Nm</v>
      </c>
      <c r="F71" s="314" t="str">
        <f>CONCATENATE("Presencias Turno de ",'Diseño Patrón'!A67," (",E71,")")</f>
        <v>Presencias Turno de Noche 12h (Nm)</v>
      </c>
      <c r="G71" s="146">
        <f t="shared" ref="G71:V73" ca="1" si="133">COUNTIF(G$7:G$70,$E71) +  COUNTIF(G$7:G$70,CONCATENATE("*;",TEXT(CELL("contenido",$E71),"00"))) +  COUNTIF(G$7:G$70,CONCATENATE("*;",TEXT(CELL("contenido",$E71),"00"),";*")) +  COUNTIF(G$7:G$70,CONCATENATE(TEXT(CELL("contenido",$E71),"00"),";*"))</f>
        <v>0</v>
      </c>
      <c r="H71" s="146">
        <f t="shared" ca="1" si="133"/>
        <v>0</v>
      </c>
      <c r="I71" s="146">
        <f t="shared" ca="1" si="133"/>
        <v>0</v>
      </c>
      <c r="J71" s="146">
        <f t="shared" ca="1" si="133"/>
        <v>0</v>
      </c>
      <c r="K71" s="146">
        <f t="shared" ca="1" si="133"/>
        <v>0</v>
      </c>
      <c r="L71" s="146">
        <f t="shared" ca="1" si="133"/>
        <v>0</v>
      </c>
      <c r="M71" s="146">
        <f t="shared" ca="1" si="133"/>
        <v>0</v>
      </c>
      <c r="N71" s="146">
        <f t="shared" ca="1" si="133"/>
        <v>0</v>
      </c>
      <c r="O71" s="146">
        <f t="shared" ca="1" si="133"/>
        <v>0</v>
      </c>
      <c r="P71" s="146">
        <f t="shared" ca="1" si="133"/>
        <v>0</v>
      </c>
      <c r="Q71" s="146">
        <f t="shared" ca="1" si="133"/>
        <v>0</v>
      </c>
      <c r="R71" s="146">
        <f t="shared" ca="1" si="133"/>
        <v>0</v>
      </c>
      <c r="S71" s="146">
        <f t="shared" ca="1" si="133"/>
        <v>0</v>
      </c>
      <c r="T71" s="146">
        <f t="shared" ca="1" si="133"/>
        <v>0</v>
      </c>
      <c r="U71" s="146">
        <f t="shared" ca="1" si="133"/>
        <v>0</v>
      </c>
      <c r="V71" s="146">
        <f t="shared" ca="1" si="133"/>
        <v>0</v>
      </c>
      <c r="W71" s="146">
        <f t="shared" ref="N71:AK73" ca="1" si="134">COUNTIF(W$7:W$70,$E71) +  COUNTIF(W$7:W$70,CONCATENATE("*;",TEXT(CELL("contenido",$E71),"00"))) +  COUNTIF(W$7:W$70,CONCATENATE("*;",TEXT(CELL("contenido",$E71),"00"),";*")) +  COUNTIF(W$7:W$70,CONCATENATE(TEXT(CELL("contenido",$E71),"00"),";*"))</f>
        <v>0</v>
      </c>
      <c r="X71" s="146">
        <f t="shared" ca="1" si="134"/>
        <v>0</v>
      </c>
      <c r="Y71" s="146">
        <f t="shared" ca="1" si="134"/>
        <v>0</v>
      </c>
      <c r="Z71" s="146">
        <f t="shared" ca="1" si="134"/>
        <v>0</v>
      </c>
      <c r="AA71" s="146">
        <f t="shared" ca="1" si="134"/>
        <v>0</v>
      </c>
      <c r="AB71" s="146">
        <f t="shared" ca="1" si="134"/>
        <v>0</v>
      </c>
      <c r="AC71" s="146">
        <f t="shared" ca="1" si="134"/>
        <v>0</v>
      </c>
      <c r="AD71" s="146">
        <f t="shared" ca="1" si="134"/>
        <v>0</v>
      </c>
      <c r="AE71" s="146">
        <f t="shared" ca="1" si="134"/>
        <v>0</v>
      </c>
      <c r="AF71" s="146">
        <f t="shared" ca="1" si="134"/>
        <v>0</v>
      </c>
      <c r="AG71" s="146">
        <f t="shared" ca="1" si="134"/>
        <v>0</v>
      </c>
      <c r="AH71" s="146">
        <f t="shared" ca="1" si="134"/>
        <v>0</v>
      </c>
      <c r="AI71" s="146">
        <f t="shared" ca="1" si="134"/>
        <v>0</v>
      </c>
      <c r="AJ71" s="146">
        <f t="shared" ca="1" si="134"/>
        <v>0</v>
      </c>
      <c r="AK71" s="146">
        <f t="shared" ca="1" si="134"/>
        <v>0</v>
      </c>
      <c r="AL71" s="74"/>
      <c r="AM71" s="107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6"/>
      <c r="BN71" s="76"/>
      <c r="BO71" s="73"/>
      <c r="BP71" s="76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6"/>
      <c r="CS71" s="11"/>
      <c r="CT71" s="11"/>
      <c r="CU71" s="11"/>
      <c r="CV71" s="73"/>
      <c r="CW71" s="73"/>
      <c r="CX71" s="73"/>
      <c r="CY71" s="73"/>
      <c r="CZ71" s="11"/>
      <c r="DA71" s="11"/>
      <c r="DB71" s="11"/>
      <c r="DC71" s="11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6"/>
    </row>
    <row r="72" spans="1:137" s="57" customFormat="1" ht="18.75" hidden="1" customHeight="1" thickBot="1" x14ac:dyDescent="0.4">
      <c r="A72" s="60"/>
      <c r="B72" s="60"/>
      <c r="C72" s="63"/>
      <c r="D72" s="66"/>
      <c r="E72" s="147" t="str">
        <f>'Diseño Patrón'!B68</f>
        <v>Dm</v>
      </c>
      <c r="F72" s="314" t="str">
        <f>CONCATENATE("Presencias Turno de ",'Diseño Patrón'!A68," (",E72,")")</f>
        <v>Presencias Turno de Mañana 6h (Dm)</v>
      </c>
      <c r="G72" s="146">
        <f t="shared" ca="1" si="133"/>
        <v>0</v>
      </c>
      <c r="H72" s="146">
        <f t="shared" ca="1" si="133"/>
        <v>0</v>
      </c>
      <c r="I72" s="146">
        <f t="shared" ca="1" si="133"/>
        <v>0</v>
      </c>
      <c r="J72" s="146">
        <f t="shared" ca="1" si="133"/>
        <v>0</v>
      </c>
      <c r="K72" s="146">
        <f t="shared" ca="1" si="133"/>
        <v>0</v>
      </c>
      <c r="L72" s="146">
        <f t="shared" ca="1" si="133"/>
        <v>0</v>
      </c>
      <c r="M72" s="146">
        <f t="shared" ca="1" si="133"/>
        <v>0</v>
      </c>
      <c r="N72" s="146">
        <f t="shared" ca="1" si="134"/>
        <v>0</v>
      </c>
      <c r="O72" s="146">
        <f t="shared" ca="1" si="134"/>
        <v>0</v>
      </c>
      <c r="P72" s="146">
        <f t="shared" ca="1" si="134"/>
        <v>0</v>
      </c>
      <c r="Q72" s="146">
        <f t="shared" ca="1" si="134"/>
        <v>0</v>
      </c>
      <c r="R72" s="146">
        <f t="shared" ca="1" si="134"/>
        <v>0</v>
      </c>
      <c r="S72" s="146">
        <f t="shared" ca="1" si="134"/>
        <v>0</v>
      </c>
      <c r="T72" s="146">
        <f t="shared" ca="1" si="134"/>
        <v>0</v>
      </c>
      <c r="U72" s="146">
        <f t="shared" ca="1" si="134"/>
        <v>0</v>
      </c>
      <c r="V72" s="146">
        <f t="shared" ca="1" si="134"/>
        <v>0</v>
      </c>
      <c r="W72" s="146">
        <f t="shared" ca="1" si="134"/>
        <v>0</v>
      </c>
      <c r="X72" s="146">
        <f t="shared" ca="1" si="134"/>
        <v>0</v>
      </c>
      <c r="Y72" s="146">
        <f t="shared" ca="1" si="134"/>
        <v>0</v>
      </c>
      <c r="Z72" s="146">
        <f t="shared" ca="1" si="134"/>
        <v>0</v>
      </c>
      <c r="AA72" s="146">
        <f t="shared" ca="1" si="134"/>
        <v>0</v>
      </c>
      <c r="AB72" s="146">
        <f t="shared" ca="1" si="134"/>
        <v>0</v>
      </c>
      <c r="AC72" s="146">
        <f t="shared" ca="1" si="134"/>
        <v>0</v>
      </c>
      <c r="AD72" s="146">
        <f t="shared" ca="1" si="134"/>
        <v>0</v>
      </c>
      <c r="AE72" s="146">
        <f t="shared" ca="1" si="134"/>
        <v>0</v>
      </c>
      <c r="AF72" s="146">
        <f t="shared" ca="1" si="134"/>
        <v>0</v>
      </c>
      <c r="AG72" s="146">
        <f t="shared" ca="1" si="134"/>
        <v>0</v>
      </c>
      <c r="AH72" s="146">
        <f t="shared" ca="1" si="134"/>
        <v>0</v>
      </c>
      <c r="AI72" s="146">
        <f t="shared" ca="1" si="134"/>
        <v>0</v>
      </c>
      <c r="AJ72" s="146">
        <f t="shared" ca="1" si="134"/>
        <v>0</v>
      </c>
      <c r="AK72" s="146">
        <f t="shared" ca="1" si="134"/>
        <v>0</v>
      </c>
      <c r="AL72" s="74"/>
      <c r="AM72" s="107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11"/>
      <c r="CT72" s="11"/>
      <c r="CU72" s="11"/>
      <c r="CV72" s="76"/>
      <c r="CW72" s="76"/>
      <c r="CX72" s="76"/>
      <c r="CY72" s="76"/>
      <c r="CZ72" s="11"/>
      <c r="DA72" s="11"/>
      <c r="DB72" s="11"/>
      <c r="DC72" s="11"/>
      <c r="DD72" s="55"/>
      <c r="DE72" s="55"/>
      <c r="DF72" s="55"/>
      <c r="DG72" s="55"/>
      <c r="DH72" s="55"/>
      <c r="DI72" s="55"/>
      <c r="DJ72" s="55"/>
      <c r="DK72" s="55"/>
      <c r="DL72" s="55"/>
      <c r="DM72" s="55"/>
      <c r="DN72" s="55"/>
      <c r="DO72" s="55"/>
      <c r="DP72" s="55"/>
      <c r="DQ72" s="55"/>
      <c r="DR72" s="55"/>
      <c r="DS72" s="55"/>
      <c r="DT72" s="55"/>
      <c r="DU72" s="55"/>
      <c r="DV72" s="55"/>
      <c r="DW72" s="55"/>
      <c r="DX72" s="55"/>
      <c r="DY72" s="55"/>
      <c r="DZ72" s="55"/>
      <c r="EA72" s="55"/>
      <c r="EB72" s="55"/>
      <c r="EC72" s="55"/>
      <c r="ED72" s="55"/>
      <c r="EE72" s="55"/>
      <c r="EF72" s="55"/>
      <c r="EG72" s="56"/>
    </row>
    <row r="73" spans="1:137" ht="18" hidden="1" customHeight="1" thickBot="1" x14ac:dyDescent="0.4">
      <c r="A73" s="60"/>
      <c r="B73" s="60"/>
      <c r="C73" s="63"/>
      <c r="D73" s="66"/>
      <c r="E73" s="147" t="str">
        <f>'Diseño Patrón'!B69</f>
        <v>Tm</v>
      </c>
      <c r="F73" s="314" t="str">
        <f>CONCATENATE("Presencias Turno de ",'Diseño Patrón'!A69," (",E73,")")</f>
        <v>Presencias Turno de Tarde 6h (Tm)</v>
      </c>
      <c r="G73" s="146">
        <f t="shared" ca="1" si="133"/>
        <v>0</v>
      </c>
      <c r="H73" s="146">
        <f t="shared" ca="1" si="133"/>
        <v>0</v>
      </c>
      <c r="I73" s="146">
        <f t="shared" ca="1" si="133"/>
        <v>0</v>
      </c>
      <c r="J73" s="146">
        <f t="shared" ca="1" si="133"/>
        <v>0</v>
      </c>
      <c r="K73" s="146">
        <f t="shared" ca="1" si="133"/>
        <v>0</v>
      </c>
      <c r="L73" s="146">
        <f t="shared" ca="1" si="133"/>
        <v>0</v>
      </c>
      <c r="M73" s="146">
        <f t="shared" ca="1" si="133"/>
        <v>0</v>
      </c>
      <c r="N73" s="146">
        <f t="shared" ca="1" si="134"/>
        <v>0</v>
      </c>
      <c r="O73" s="146">
        <f t="shared" ca="1" si="134"/>
        <v>0</v>
      </c>
      <c r="P73" s="146">
        <f t="shared" ca="1" si="134"/>
        <v>0</v>
      </c>
      <c r="Q73" s="146">
        <f t="shared" ca="1" si="134"/>
        <v>0</v>
      </c>
      <c r="R73" s="146">
        <f t="shared" ca="1" si="134"/>
        <v>0</v>
      </c>
      <c r="S73" s="146">
        <f t="shared" ca="1" si="134"/>
        <v>0</v>
      </c>
      <c r="T73" s="146">
        <f t="shared" ca="1" si="134"/>
        <v>0</v>
      </c>
      <c r="U73" s="146">
        <f t="shared" ca="1" si="134"/>
        <v>0</v>
      </c>
      <c r="V73" s="146">
        <f t="shared" ca="1" si="134"/>
        <v>0</v>
      </c>
      <c r="W73" s="146">
        <f t="shared" ca="1" si="134"/>
        <v>0</v>
      </c>
      <c r="X73" s="146">
        <f t="shared" ca="1" si="134"/>
        <v>0</v>
      </c>
      <c r="Y73" s="146">
        <f t="shared" ca="1" si="134"/>
        <v>0</v>
      </c>
      <c r="Z73" s="146">
        <f t="shared" ca="1" si="134"/>
        <v>0</v>
      </c>
      <c r="AA73" s="146">
        <f t="shared" ca="1" si="134"/>
        <v>0</v>
      </c>
      <c r="AB73" s="146">
        <f t="shared" ca="1" si="134"/>
        <v>0</v>
      </c>
      <c r="AC73" s="146">
        <f t="shared" ca="1" si="134"/>
        <v>0</v>
      </c>
      <c r="AD73" s="146">
        <f t="shared" ca="1" si="134"/>
        <v>0</v>
      </c>
      <c r="AE73" s="146">
        <f t="shared" ca="1" si="134"/>
        <v>0</v>
      </c>
      <c r="AF73" s="146">
        <f t="shared" ca="1" si="134"/>
        <v>0</v>
      </c>
      <c r="AG73" s="146">
        <f t="shared" ca="1" si="134"/>
        <v>0</v>
      </c>
      <c r="AH73" s="146">
        <f t="shared" ca="1" si="134"/>
        <v>0</v>
      </c>
      <c r="AI73" s="146">
        <f t="shared" ca="1" si="134"/>
        <v>0</v>
      </c>
      <c r="AJ73" s="146">
        <f t="shared" ca="1" si="134"/>
        <v>0</v>
      </c>
      <c r="AK73" s="146">
        <f t="shared" ca="1" si="134"/>
        <v>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T73" s="11"/>
      <c r="CV73" s="76"/>
      <c r="CW73" s="76"/>
      <c r="CX73" s="76"/>
      <c r="CY73" s="76"/>
      <c r="CZ73" s="11"/>
      <c r="DA73" s="11"/>
      <c r="DB73" s="11"/>
      <c r="DC73" s="11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7.25" customHeight="1" thickBot="1" x14ac:dyDescent="0.4">
      <c r="A74" s="60"/>
      <c r="B74" s="60"/>
      <c r="C74" s="63"/>
      <c r="D74" s="66"/>
      <c r="E74" s="147" t="str">
        <f>'Diseño Patrón'!B70</f>
        <v>M</v>
      </c>
      <c r="F74" s="314" t="str">
        <f>CONCATENATE("Presencias Turno de ",'Diseño Patrón'!A70," (",E74,")")</f>
        <v>Presencias Turno de Mañana (M)</v>
      </c>
      <c r="G74" s="267">
        <f t="shared" ref="G74" si="135">COUNTIF(G7:G70,"*m*")-COUNTIF(G7:G70,"*BM*")*1</f>
        <v>9</v>
      </c>
      <c r="H74" s="267">
        <f t="shared" ref="H74:AK74" si="136">COUNTIF(H7:H70,"*m*")-COUNTIF(H7:H70,"*BM*")*1</f>
        <v>7</v>
      </c>
      <c r="I74" s="267">
        <f t="shared" si="136"/>
        <v>7</v>
      </c>
      <c r="J74" s="267">
        <f t="shared" si="136"/>
        <v>10</v>
      </c>
      <c r="K74" s="267">
        <f t="shared" si="136"/>
        <v>11</v>
      </c>
      <c r="L74" s="267">
        <f t="shared" si="136"/>
        <v>11</v>
      </c>
      <c r="M74" s="267">
        <f t="shared" si="136"/>
        <v>10</v>
      </c>
      <c r="N74" s="267">
        <f t="shared" si="136"/>
        <v>9</v>
      </c>
      <c r="O74" s="267">
        <f t="shared" si="136"/>
        <v>7</v>
      </c>
      <c r="P74" s="267">
        <f t="shared" si="136"/>
        <v>7</v>
      </c>
      <c r="Q74" s="267">
        <f t="shared" si="136"/>
        <v>10</v>
      </c>
      <c r="R74" s="267">
        <f t="shared" si="136"/>
        <v>11</v>
      </c>
      <c r="S74" s="267">
        <f t="shared" si="136"/>
        <v>11</v>
      </c>
      <c r="T74" s="267">
        <f t="shared" si="136"/>
        <v>10</v>
      </c>
      <c r="U74" s="267">
        <f t="shared" si="136"/>
        <v>9</v>
      </c>
      <c r="V74" s="267">
        <f t="shared" si="136"/>
        <v>7</v>
      </c>
      <c r="W74" s="267">
        <f t="shared" si="136"/>
        <v>7</v>
      </c>
      <c r="X74" s="267">
        <f t="shared" si="136"/>
        <v>10</v>
      </c>
      <c r="Y74" s="267">
        <f t="shared" si="136"/>
        <v>11</v>
      </c>
      <c r="Z74" s="267">
        <f t="shared" si="136"/>
        <v>11</v>
      </c>
      <c r="AA74" s="267">
        <f t="shared" si="136"/>
        <v>10</v>
      </c>
      <c r="AB74" s="267">
        <f t="shared" si="136"/>
        <v>9</v>
      </c>
      <c r="AC74" s="267">
        <f t="shared" si="136"/>
        <v>7</v>
      </c>
      <c r="AD74" s="267">
        <f t="shared" si="136"/>
        <v>7</v>
      </c>
      <c r="AE74" s="267">
        <f t="shared" si="136"/>
        <v>10</v>
      </c>
      <c r="AF74" s="267">
        <f t="shared" si="136"/>
        <v>11</v>
      </c>
      <c r="AG74" s="267">
        <f t="shared" si="136"/>
        <v>11</v>
      </c>
      <c r="AH74" s="267">
        <f t="shared" si="136"/>
        <v>10</v>
      </c>
      <c r="AI74" s="267">
        <f t="shared" si="136"/>
        <v>9</v>
      </c>
      <c r="AJ74" s="267">
        <f t="shared" si="136"/>
        <v>7</v>
      </c>
      <c r="AK74" s="267">
        <f t="shared" si="136"/>
        <v>7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  <c r="CZ74" s="11"/>
      <c r="DA74" s="11"/>
      <c r="DB74" s="11"/>
      <c r="DC74" s="11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8" customHeight="1" thickBot="1" x14ac:dyDescent="0.4">
      <c r="A75" s="60"/>
      <c r="B75" s="60"/>
      <c r="C75" s="63"/>
      <c r="D75" s="66"/>
      <c r="E75" s="147" t="str">
        <f>'Diseño Patrón'!B71</f>
        <v>T</v>
      </c>
      <c r="F75" s="314" t="str">
        <f>CONCATENATE("Presencias Turno de ",'Diseño Patrón'!A71," (",E75,")")</f>
        <v>Presencias Turno de Tarde (T)</v>
      </c>
      <c r="G75" s="267">
        <f>COUNTIF(G7:G70,"*t*")-COUNTIF(G7:G70,"*AT*")*1-COUNTIF(G7:G70,"*VDT*")*1-COUNTIF(G7:G70,"*VT*")*1</f>
        <v>8</v>
      </c>
      <c r="H75" s="267">
        <f t="shared" ref="H75:AK75" si="137">COUNTIF(H7:H70,"*t*")-COUNTIF(H7:H70,"*AT*")*1-COUNTIF(H7:H70,"*VDT*")*1-COUNTIF(H7:H70,"*VT*")*1</f>
        <v>6</v>
      </c>
      <c r="I75" s="267">
        <f t="shared" si="137"/>
        <v>6</v>
      </c>
      <c r="J75" s="267">
        <f t="shared" si="137"/>
        <v>8</v>
      </c>
      <c r="K75" s="267">
        <f t="shared" si="137"/>
        <v>10</v>
      </c>
      <c r="L75" s="267">
        <f t="shared" si="137"/>
        <v>8</v>
      </c>
      <c r="M75" s="267">
        <f t="shared" si="137"/>
        <v>10</v>
      </c>
      <c r="N75" s="267">
        <f t="shared" si="137"/>
        <v>8</v>
      </c>
      <c r="O75" s="267">
        <f t="shared" si="137"/>
        <v>6</v>
      </c>
      <c r="P75" s="267">
        <f t="shared" si="137"/>
        <v>6</v>
      </c>
      <c r="Q75" s="267">
        <f t="shared" si="137"/>
        <v>8</v>
      </c>
      <c r="R75" s="267">
        <f t="shared" si="137"/>
        <v>10</v>
      </c>
      <c r="S75" s="267">
        <f t="shared" si="137"/>
        <v>8</v>
      </c>
      <c r="T75" s="267">
        <f t="shared" si="137"/>
        <v>10</v>
      </c>
      <c r="U75" s="267">
        <f t="shared" si="137"/>
        <v>8</v>
      </c>
      <c r="V75" s="267">
        <f t="shared" si="137"/>
        <v>6</v>
      </c>
      <c r="W75" s="267">
        <f t="shared" si="137"/>
        <v>6</v>
      </c>
      <c r="X75" s="267">
        <f t="shared" si="137"/>
        <v>8</v>
      </c>
      <c r="Y75" s="267">
        <f t="shared" si="137"/>
        <v>10</v>
      </c>
      <c r="Z75" s="267">
        <f t="shared" si="137"/>
        <v>8</v>
      </c>
      <c r="AA75" s="267">
        <f t="shared" si="137"/>
        <v>10</v>
      </c>
      <c r="AB75" s="267">
        <f t="shared" si="137"/>
        <v>8</v>
      </c>
      <c r="AC75" s="267">
        <f t="shared" si="137"/>
        <v>6</v>
      </c>
      <c r="AD75" s="267">
        <f t="shared" si="137"/>
        <v>6</v>
      </c>
      <c r="AE75" s="267">
        <f t="shared" si="137"/>
        <v>8</v>
      </c>
      <c r="AF75" s="267">
        <f t="shared" si="137"/>
        <v>10</v>
      </c>
      <c r="AG75" s="267">
        <f t="shared" si="137"/>
        <v>8</v>
      </c>
      <c r="AH75" s="267">
        <f t="shared" si="137"/>
        <v>10</v>
      </c>
      <c r="AI75" s="267">
        <f t="shared" si="137"/>
        <v>8</v>
      </c>
      <c r="AJ75" s="267">
        <f t="shared" si="137"/>
        <v>6</v>
      </c>
      <c r="AK75" s="267">
        <f t="shared" si="137"/>
        <v>6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N75" s="76"/>
      <c r="BO75" s="76"/>
      <c r="BP75" s="77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7"/>
      <c r="CS75" s="11"/>
      <c r="CV75" s="76"/>
      <c r="CW75" s="76"/>
      <c r="CX75" s="76"/>
      <c r="CY75" s="76"/>
      <c r="DA75" s="11"/>
      <c r="DC75" s="11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8" customHeight="1" thickBot="1" x14ac:dyDescent="0.4">
      <c r="A76" s="60"/>
      <c r="B76" s="60"/>
      <c r="C76" s="63"/>
      <c r="D76" s="66"/>
      <c r="E76" s="147" t="str">
        <f>'Diseño Patrón'!B72</f>
        <v>N</v>
      </c>
      <c r="F76" s="314" t="str">
        <f>CONCATENATE("Presencias Turno de ",'Diseño Patrón'!A72," (",E76,")")</f>
        <v>Presencias Turno de Noche (N)</v>
      </c>
      <c r="G76" s="268">
        <f t="shared" ref="G76" si="138">COUNTIF(G7:G70,"*n*")</f>
        <v>5</v>
      </c>
      <c r="H76" s="268">
        <f t="shared" ref="H76:AK76" si="139">COUNTIF(H7:H70,"*n*")</f>
        <v>5</v>
      </c>
      <c r="I76" s="268">
        <f t="shared" si="139"/>
        <v>5</v>
      </c>
      <c r="J76" s="268">
        <f t="shared" si="139"/>
        <v>5</v>
      </c>
      <c r="K76" s="268">
        <f t="shared" si="139"/>
        <v>5</v>
      </c>
      <c r="L76" s="268">
        <f t="shared" si="139"/>
        <v>5</v>
      </c>
      <c r="M76" s="268">
        <f t="shared" si="139"/>
        <v>5</v>
      </c>
      <c r="N76" s="268">
        <f t="shared" si="139"/>
        <v>5</v>
      </c>
      <c r="O76" s="268">
        <f t="shared" si="139"/>
        <v>5</v>
      </c>
      <c r="P76" s="268">
        <f t="shared" si="139"/>
        <v>5</v>
      </c>
      <c r="Q76" s="268">
        <f t="shared" si="139"/>
        <v>5</v>
      </c>
      <c r="R76" s="268">
        <f t="shared" si="139"/>
        <v>5</v>
      </c>
      <c r="S76" s="268">
        <f t="shared" si="139"/>
        <v>5</v>
      </c>
      <c r="T76" s="268">
        <f t="shared" si="139"/>
        <v>5</v>
      </c>
      <c r="U76" s="268">
        <f t="shared" si="139"/>
        <v>5</v>
      </c>
      <c r="V76" s="268">
        <f t="shared" si="139"/>
        <v>5</v>
      </c>
      <c r="W76" s="268">
        <f t="shared" si="139"/>
        <v>5</v>
      </c>
      <c r="X76" s="268">
        <f t="shared" si="139"/>
        <v>5</v>
      </c>
      <c r="Y76" s="268">
        <f t="shared" si="139"/>
        <v>5</v>
      </c>
      <c r="Z76" s="268">
        <f t="shared" si="139"/>
        <v>5</v>
      </c>
      <c r="AA76" s="268">
        <f t="shared" si="139"/>
        <v>5</v>
      </c>
      <c r="AB76" s="268">
        <f t="shared" si="139"/>
        <v>5</v>
      </c>
      <c r="AC76" s="268">
        <f t="shared" si="139"/>
        <v>5</v>
      </c>
      <c r="AD76" s="268">
        <f t="shared" si="139"/>
        <v>5</v>
      </c>
      <c r="AE76" s="268">
        <f t="shared" si="139"/>
        <v>5</v>
      </c>
      <c r="AF76" s="268">
        <f t="shared" si="139"/>
        <v>5</v>
      </c>
      <c r="AG76" s="268">
        <f t="shared" si="139"/>
        <v>5</v>
      </c>
      <c r="AH76" s="268">
        <f t="shared" si="139"/>
        <v>5</v>
      </c>
      <c r="AI76" s="268">
        <f t="shared" si="139"/>
        <v>5</v>
      </c>
      <c r="AJ76" s="268">
        <f t="shared" si="139"/>
        <v>5</v>
      </c>
      <c r="AK76" s="268">
        <f t="shared" si="139"/>
        <v>5</v>
      </c>
      <c r="AL76" s="75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P76" s="77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R76" s="77"/>
      <c r="CS76" s="11"/>
      <c r="CV76" s="76"/>
      <c r="CW76" s="76"/>
      <c r="CX76" s="76"/>
      <c r="CY76" s="76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8.75" hidden="1" customHeight="1" x14ac:dyDescent="0.35">
      <c r="A77" s="60"/>
      <c r="B77" s="60"/>
      <c r="C77" s="63"/>
      <c r="D77" s="66"/>
      <c r="E77" s="147" t="str">
        <f>'Diseño Patrón'!B73</f>
        <v>G24</v>
      </c>
      <c r="F77" s="314" t="str">
        <f>CONCATENATE("Presencias Turno de ",'Diseño Patrón'!A73," (",E77,")")</f>
        <v>Presencias Turno de Guardia 24h (G24)</v>
      </c>
      <c r="G77" s="146">
        <f t="shared" ref="G77:AK77" ca="1" si="140">COUNTIF(G$7:G$70,$E77) +  COUNTIF(G$7:G$70,CONCATENATE("*;",TEXT(CELL("contenido",$E77),"00"))) +  COUNTIF(G$7:G$70,CONCATENATE("*;",TEXT(CELL("contenido",$E77),"00"),";*")) +  COUNTIF(G$7:G$70,CONCATENATE(TEXT(CELL("contenido",$E77),"00"),";*"))</f>
        <v>0</v>
      </c>
      <c r="H77" s="146">
        <f t="shared" ca="1" si="140"/>
        <v>0</v>
      </c>
      <c r="I77" s="146">
        <f t="shared" ca="1" si="140"/>
        <v>0</v>
      </c>
      <c r="J77" s="146">
        <f t="shared" ca="1" si="140"/>
        <v>0</v>
      </c>
      <c r="K77" s="146">
        <f t="shared" ca="1" si="140"/>
        <v>0</v>
      </c>
      <c r="L77" s="146">
        <f t="shared" ca="1" si="140"/>
        <v>0</v>
      </c>
      <c r="M77" s="146">
        <f t="shared" ca="1" si="140"/>
        <v>0</v>
      </c>
      <c r="N77" s="146">
        <f t="shared" ca="1" si="140"/>
        <v>0</v>
      </c>
      <c r="O77" s="146">
        <f t="shared" ca="1" si="140"/>
        <v>0</v>
      </c>
      <c r="P77" s="146">
        <f t="shared" ca="1" si="140"/>
        <v>0</v>
      </c>
      <c r="Q77" s="146">
        <f t="shared" ca="1" si="140"/>
        <v>0</v>
      </c>
      <c r="R77" s="146">
        <f t="shared" ca="1" si="140"/>
        <v>0</v>
      </c>
      <c r="S77" s="146">
        <f t="shared" ca="1" si="140"/>
        <v>0</v>
      </c>
      <c r="T77" s="146">
        <f t="shared" ca="1" si="140"/>
        <v>0</v>
      </c>
      <c r="U77" s="146">
        <f t="shared" ca="1" si="140"/>
        <v>0</v>
      </c>
      <c r="V77" s="146">
        <f t="shared" ca="1" si="140"/>
        <v>0</v>
      </c>
      <c r="W77" s="146">
        <f t="shared" ca="1" si="140"/>
        <v>0</v>
      </c>
      <c r="X77" s="146">
        <f t="shared" ca="1" si="140"/>
        <v>0</v>
      </c>
      <c r="Y77" s="146">
        <f t="shared" ca="1" si="140"/>
        <v>0</v>
      </c>
      <c r="Z77" s="146">
        <f t="shared" ca="1" si="140"/>
        <v>0</v>
      </c>
      <c r="AA77" s="146">
        <f t="shared" ca="1" si="140"/>
        <v>0</v>
      </c>
      <c r="AB77" s="146">
        <f t="shared" ca="1" si="140"/>
        <v>0</v>
      </c>
      <c r="AC77" s="146">
        <f t="shared" ca="1" si="140"/>
        <v>0</v>
      </c>
      <c r="AD77" s="146">
        <f t="shared" ca="1" si="140"/>
        <v>0</v>
      </c>
      <c r="AE77" s="146">
        <f t="shared" ca="1" si="140"/>
        <v>0</v>
      </c>
      <c r="AF77" s="146">
        <f t="shared" ca="1" si="140"/>
        <v>0</v>
      </c>
      <c r="AG77" s="146">
        <f t="shared" ca="1" si="140"/>
        <v>0</v>
      </c>
      <c r="AH77" s="146">
        <f t="shared" ca="1" si="140"/>
        <v>0</v>
      </c>
      <c r="AI77" s="146">
        <f t="shared" ca="1" si="140"/>
        <v>0</v>
      </c>
      <c r="AJ77" s="146">
        <f t="shared" ca="1" si="140"/>
        <v>0</v>
      </c>
      <c r="AK77" s="146">
        <f t="shared" ca="1" si="140"/>
        <v>0</v>
      </c>
      <c r="AL77" s="75"/>
      <c r="AM77" s="109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O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V77" s="76"/>
      <c r="CW77" s="76"/>
      <c r="CX77" s="76"/>
      <c r="CY77" s="76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8" x14ac:dyDescent="0.35">
      <c r="A78" s="60"/>
      <c r="B78" s="60"/>
      <c r="C78" s="63"/>
      <c r="D78" s="66"/>
      <c r="E78" s="63"/>
      <c r="F78" s="315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72"/>
      <c r="AM78" s="109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O78" s="76"/>
      <c r="BQ78" s="76"/>
      <c r="BR78" s="76"/>
      <c r="BS78" s="76"/>
      <c r="BT78" s="76"/>
      <c r="BU78" s="76"/>
      <c r="BV78" s="76"/>
      <c r="BW78" s="76"/>
      <c r="BX78" s="76"/>
      <c r="BY78" s="76"/>
      <c r="BZ78" s="76"/>
      <c r="CA78" s="76"/>
      <c r="CB78" s="76"/>
      <c r="CC78" s="76"/>
      <c r="CD78" s="76"/>
      <c r="CE78" s="76"/>
      <c r="CF78" s="76"/>
      <c r="CG78" s="76"/>
      <c r="CH78" s="76"/>
      <c r="CI78" s="76"/>
      <c r="CJ78" s="76"/>
      <c r="CK78" s="76"/>
      <c r="CL78" s="76"/>
      <c r="CM78" s="76"/>
      <c r="CN78" s="76"/>
      <c r="CO78" s="76"/>
      <c r="CP78" s="76"/>
      <c r="CQ78" s="76"/>
      <c r="CV78" s="76"/>
      <c r="CW78" s="76"/>
      <c r="CX78" s="76"/>
      <c r="CY78" s="76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5.5" x14ac:dyDescent="0.35">
      <c r="A79" s="60"/>
      <c r="B79" s="60"/>
      <c r="C79" s="63"/>
      <c r="D79" s="66"/>
      <c r="E79" s="63"/>
      <c r="F79" s="316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E79" s="71"/>
      <c r="AF79" s="71"/>
      <c r="AG79" s="71"/>
      <c r="AH79" s="71"/>
      <c r="AI79" s="71"/>
      <c r="AJ79" s="71"/>
      <c r="AK79" s="71"/>
      <c r="AL79" s="71"/>
      <c r="AM79" s="71"/>
      <c r="CJ79" s="10"/>
      <c r="CK79" s="10"/>
      <c r="CL79" s="10"/>
      <c r="CQ79" s="10"/>
      <c r="CR79" s="10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/>
    </row>
    <row r="80" spans="1:137" ht="15.5" x14ac:dyDescent="0.35">
      <c r="A80" s="60"/>
      <c r="B80" s="60"/>
      <c r="C80" s="63"/>
      <c r="D80" s="66"/>
      <c r="E80" s="63"/>
      <c r="F80" s="316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E80" s="71"/>
      <c r="AF80" s="71"/>
      <c r="AG80" s="71"/>
      <c r="AH80" s="71"/>
      <c r="AI80" s="71"/>
      <c r="AJ80" s="71"/>
      <c r="AK80" s="71"/>
      <c r="AL80" s="71"/>
      <c r="AM80" s="71"/>
      <c r="CJ80" s="10"/>
      <c r="CK80" s="10"/>
      <c r="CL80" s="10"/>
      <c r="CQ80" s="10"/>
      <c r="CR80" s="10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/>
    </row>
    <row r="81" spans="31:137" ht="14.5" x14ac:dyDescent="0.35">
      <c r="AE81" s="71"/>
      <c r="AF81" s="71"/>
      <c r="AG81" s="71"/>
      <c r="AH81" s="71"/>
      <c r="AI81" s="71"/>
      <c r="AJ81" s="71"/>
      <c r="AK81" s="71"/>
      <c r="AL81" s="71"/>
      <c r="AM81" s="71"/>
      <c r="CJ81" s="10"/>
      <c r="CK81" s="10"/>
      <c r="CL81" s="10"/>
      <c r="CQ81" s="10"/>
      <c r="CR81" s="10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/>
    </row>
    <row r="82" spans="31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31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31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31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31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31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31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31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31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31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31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31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31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31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31:137" ht="14.5" x14ac:dyDescent="0.35"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ht="14.5" x14ac:dyDescent="0.35"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/>
    </row>
    <row r="101" spans="1:137" ht="14.5" x14ac:dyDescent="0.35"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/>
    </row>
    <row r="102" spans="1:137" ht="14.5" x14ac:dyDescent="0.35">
      <c r="BM102" s="93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/>
    </row>
    <row r="103" spans="1:137" ht="14.5" x14ac:dyDescent="0.35">
      <c r="BM103" s="93"/>
      <c r="BN103" s="93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/>
    </row>
    <row r="104" spans="1:137" ht="14.5" x14ac:dyDescent="0.35">
      <c r="BM104" s="93"/>
      <c r="BN104" s="93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/>
    </row>
    <row r="105" spans="1:137" ht="14.5" x14ac:dyDescent="0.35">
      <c r="BM105" s="93"/>
      <c r="BN105" s="93"/>
      <c r="CS105" s="94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/>
    </row>
    <row r="106" spans="1:137" s="94" customFormat="1" ht="14.5" x14ac:dyDescent="0.35">
      <c r="A106" s="90"/>
      <c r="B106" s="90"/>
      <c r="C106" s="90"/>
      <c r="D106" s="91"/>
      <c r="E106" s="90"/>
      <c r="F106" s="317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317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CZ107" s="10"/>
      <c r="DA107" s="10"/>
      <c r="DB107" s="10"/>
      <c r="DC107" s="10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317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CZ108" s="10"/>
      <c r="DA108" s="10"/>
      <c r="DB108" s="10"/>
      <c r="DC108" s="10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317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317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317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317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317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318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318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s="94" customFormat="1" ht="14.5" x14ac:dyDescent="0.35">
      <c r="A116" s="90"/>
      <c r="B116" s="90"/>
      <c r="C116" s="90"/>
      <c r="D116" s="91"/>
      <c r="E116" s="90"/>
      <c r="F116" s="318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6"/>
    </row>
    <row r="117" spans="1:137" s="94" customFormat="1" ht="14.5" x14ac:dyDescent="0.35">
      <c r="A117" s="90"/>
      <c r="B117" s="90"/>
      <c r="C117" s="90"/>
      <c r="D117" s="91"/>
      <c r="E117" s="90"/>
      <c r="F117" s="318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6"/>
    </row>
    <row r="118" spans="1:137" s="94" customFormat="1" ht="14.5" x14ac:dyDescent="0.35">
      <c r="A118" s="90"/>
      <c r="B118" s="90"/>
      <c r="C118" s="90"/>
      <c r="D118" s="91"/>
      <c r="E118" s="90"/>
      <c r="F118" s="318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6"/>
    </row>
    <row r="119" spans="1:137" s="94" customFormat="1" ht="14.5" x14ac:dyDescent="0.35">
      <c r="A119" s="90"/>
      <c r="B119" s="90"/>
      <c r="C119" s="90"/>
      <c r="D119" s="91"/>
      <c r="E119" s="90"/>
      <c r="F119" s="318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6"/>
    </row>
    <row r="120" spans="1:137" s="94" customFormat="1" ht="14.5" x14ac:dyDescent="0.35">
      <c r="A120" s="90"/>
      <c r="B120" s="90"/>
      <c r="C120" s="90"/>
      <c r="D120" s="91"/>
      <c r="E120" s="90"/>
      <c r="F120" s="318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71"/>
      <c r="BN120" s="71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V120" s="93"/>
      <c r="CW120" s="93"/>
      <c r="CX120" s="93"/>
      <c r="CY120" s="93"/>
      <c r="DD120" s="95"/>
      <c r="DE120" s="95"/>
      <c r="DF120" s="95"/>
      <c r="DG120" s="95"/>
      <c r="DH120" s="95"/>
      <c r="DI120" s="95"/>
      <c r="DJ120" s="95"/>
      <c r="DK120" s="95"/>
      <c r="DL120" s="95"/>
      <c r="DM120" s="95"/>
      <c r="DN120" s="95"/>
      <c r="DO120" s="95"/>
      <c r="DP120" s="95"/>
      <c r="DQ120" s="95"/>
      <c r="DR120" s="95"/>
      <c r="DS120" s="95"/>
      <c r="DT120" s="95"/>
      <c r="DU120" s="95"/>
      <c r="DV120" s="95"/>
      <c r="DW120" s="95"/>
      <c r="DX120" s="95"/>
      <c r="DY120" s="95"/>
      <c r="DZ120" s="95"/>
      <c r="EA120" s="95"/>
      <c r="EB120" s="95"/>
      <c r="EC120" s="95"/>
      <c r="ED120" s="95"/>
      <c r="EE120" s="95"/>
      <c r="EF120" s="95"/>
      <c r="EG120" s="96"/>
    </row>
    <row r="121" spans="1:137" s="94" customFormat="1" ht="14.5" x14ac:dyDescent="0.35">
      <c r="A121" s="90"/>
      <c r="B121" s="90"/>
      <c r="C121" s="90"/>
      <c r="D121" s="91"/>
      <c r="E121" s="90"/>
      <c r="F121" s="318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71"/>
      <c r="BN121" s="71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10"/>
      <c r="CV121" s="93"/>
      <c r="CW121" s="93"/>
      <c r="CX121" s="93"/>
      <c r="CY121" s="93"/>
      <c r="DD121" s="95"/>
      <c r="DE121" s="95"/>
      <c r="DF121" s="95"/>
      <c r="DG121" s="95"/>
      <c r="DH121" s="95"/>
      <c r="DI121" s="95"/>
      <c r="DJ121" s="95"/>
      <c r="DK121" s="95"/>
      <c r="DL121" s="95"/>
      <c r="DM121" s="95"/>
      <c r="DN121" s="95"/>
      <c r="DO121" s="95"/>
      <c r="DP121" s="95"/>
      <c r="DQ121" s="95"/>
      <c r="DR121" s="95"/>
      <c r="DS121" s="95"/>
      <c r="DT121" s="95"/>
      <c r="DU121" s="95"/>
      <c r="DV121" s="95"/>
      <c r="DW121" s="95"/>
      <c r="DX121" s="95"/>
      <c r="DY121" s="95"/>
      <c r="DZ121" s="95"/>
      <c r="EA121" s="95"/>
      <c r="EB121" s="95"/>
      <c r="EC121" s="95"/>
      <c r="ED121" s="95"/>
      <c r="EE121" s="95"/>
      <c r="EF121" s="95"/>
      <c r="EG121" s="96"/>
    </row>
    <row r="122" spans="1:137" ht="14.5" x14ac:dyDescent="0.35">
      <c r="CZ122" s="94"/>
      <c r="DA122" s="94"/>
      <c r="DB122" s="94"/>
      <c r="DC122" s="94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/>
    </row>
    <row r="123" spans="1:137" x14ac:dyDescent="0.3">
      <c r="CZ123" s="94"/>
      <c r="DA123" s="94"/>
      <c r="DB123" s="94"/>
      <c r="DC123" s="94"/>
    </row>
    <row r="124" spans="1:137" x14ac:dyDescent="0.3">
      <c r="CZ124" s="94"/>
      <c r="DA124" s="94"/>
      <c r="DB124" s="94"/>
      <c r="DC124" s="94"/>
    </row>
  </sheetData>
  <protectedRanges>
    <protectedRange sqref="B7:E70 AL27 AL9 G38:AC38 G16:AE16 AL16 G28:AL37 AF38:AJ38 AL38 G10:AL15 G7:AL8 G17:AL26 G39:AL70" name="Rango1"/>
    <protectedRange sqref="G27:AK27" name="Rango1_5"/>
    <protectedRange sqref="AF16:AK16 G9:AK9" name="Rango1_6"/>
    <protectedRange sqref="AD38:AE38 AK38" name="Rango1_7"/>
  </protectedRanges>
  <autoFilter ref="A1:DC77" xr:uid="{00000000-0009-0000-0000-000009000000}"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23">
      <iconFilter iconSet="3Arrows"/>
    </filterColumn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</autoFilter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3057" priority="9315" stopIfTrue="1" operator="equal">
      <formula>0</formula>
    </cfRule>
  </conditionalFormatting>
  <conditionalFormatting sqref="G5:AK5">
    <cfRule type="cellIs" dxfId="13056" priority="8979" operator="equal">
      <formula>"S"</formula>
    </cfRule>
    <cfRule type="cellIs" dxfId="13055" priority="8980" operator="equal">
      <formula>"D"</formula>
    </cfRule>
  </conditionalFormatting>
  <conditionalFormatting sqref="G6:AK6">
    <cfRule type="expression" dxfId="13054" priority="8933">
      <formula>G$3</formula>
    </cfRule>
  </conditionalFormatting>
  <conditionalFormatting sqref="G77:AK77 G71:AK73">
    <cfRule type="expression" dxfId="13053" priority="8860">
      <formula>G71&lt;G115</formula>
    </cfRule>
    <cfRule type="expression" dxfId="13052" priority="8861">
      <formula>G71&gt;G107</formula>
    </cfRule>
  </conditionalFormatting>
  <conditionalFormatting sqref="G43:AK70">
    <cfRule type="containsText" dxfId="13051" priority="8839" operator="containsText" text="21">
      <formula>NOT(ISERROR(SEARCH("21",G43)))</formula>
    </cfRule>
    <cfRule type="cellIs" dxfId="13050" priority="8840" operator="equal">
      <formula>"F"</formula>
    </cfRule>
    <cfRule type="containsText" dxfId="13049" priority="8841" operator="containsText" text="CA">
      <formula>NOT(ISERROR(SEARCH("CA",G43)))</formula>
    </cfRule>
    <cfRule type="cellIs" dxfId="13048" priority="8842" operator="equal">
      <formula>"LD"</formula>
    </cfRule>
    <cfRule type="containsText" dxfId="13047" priority="8843" operator="containsText" text="V">
      <formula>NOT(ISERROR(SEARCH("V",G43)))</formula>
    </cfRule>
    <cfRule type="containsText" dxfId="13046" priority="8844" operator="containsText" text="P">
      <formula>NOT(ISERROR(SEARCH("P",G43)))</formula>
    </cfRule>
    <cfRule type="cellIs" dxfId="13045" priority="8845" operator="equal">
      <formula>"LL"</formula>
    </cfRule>
    <cfRule type="cellIs" dxfId="13044" priority="8846" operator="equal">
      <formula>"AT"</formula>
    </cfRule>
    <cfRule type="containsText" dxfId="13043" priority="8847" operator="containsText" text="B">
      <formula>NOT(ISERROR(SEARCH("B",G43)))</formula>
    </cfRule>
    <cfRule type="cellIs" dxfId="13042" priority="8848" operator="equal">
      <formula>"L"</formula>
    </cfRule>
    <cfRule type="containsText" dxfId="13041" priority="8849" operator="containsText" text="N">
      <formula>NOT(ISERROR(SEARCH("N",G43)))</formula>
    </cfRule>
  </conditionalFormatting>
  <conditionalFormatting sqref="G43:AK70">
    <cfRule type="containsText" dxfId="13040" priority="8828" operator="containsText" text="21">
      <formula>NOT(ISERROR(SEARCH("21",G43)))</formula>
    </cfRule>
    <cfRule type="cellIs" dxfId="13039" priority="8829" operator="equal">
      <formula>"F"</formula>
    </cfRule>
    <cfRule type="containsText" dxfId="13038" priority="8830" operator="containsText" text="CA">
      <formula>NOT(ISERROR(SEARCH("CA",G43)))</formula>
    </cfRule>
    <cfRule type="cellIs" dxfId="13037" priority="8831" operator="equal">
      <formula>"LD"</formula>
    </cfRule>
    <cfRule type="containsText" dxfId="13036" priority="8832" operator="containsText" text="V">
      <formula>NOT(ISERROR(SEARCH("V",G43)))</formula>
    </cfRule>
    <cfRule type="containsText" dxfId="13035" priority="8833" operator="containsText" text="P">
      <formula>NOT(ISERROR(SEARCH("P",G43)))</formula>
    </cfRule>
    <cfRule type="cellIs" dxfId="13034" priority="8834" operator="equal">
      <formula>"LL"</formula>
    </cfRule>
    <cfRule type="cellIs" dxfId="13033" priority="8835" operator="equal">
      <formula>"AT"</formula>
    </cfRule>
    <cfRule type="containsText" dxfId="13032" priority="8836" operator="containsText" text="B">
      <formula>NOT(ISERROR(SEARCH("B",G43)))</formula>
    </cfRule>
    <cfRule type="cellIs" dxfId="13031" priority="8837" operator="equal">
      <formula>"L"</formula>
    </cfRule>
    <cfRule type="containsText" dxfId="13030" priority="8838" operator="containsText" text="N">
      <formula>NOT(ISERROR(SEARCH("N",G43)))</formula>
    </cfRule>
  </conditionalFormatting>
  <conditionalFormatting sqref="G77:AK77">
    <cfRule type="expression" dxfId="13029" priority="8826">
      <formula>G77&lt;G121</formula>
    </cfRule>
    <cfRule type="expression" dxfId="13028" priority="8827">
      <formula>G77&gt;G113</formula>
    </cfRule>
  </conditionalFormatting>
  <conditionalFormatting sqref="G43:AK70">
    <cfRule type="containsText" dxfId="13027" priority="8815" operator="containsText" text="21">
      <formula>NOT(ISERROR(SEARCH("21",G43)))</formula>
    </cfRule>
    <cfRule type="cellIs" dxfId="13026" priority="8816" operator="equal">
      <formula>"F"</formula>
    </cfRule>
    <cfRule type="containsText" dxfId="13025" priority="8817" operator="containsText" text="CA">
      <formula>NOT(ISERROR(SEARCH("CA",G43)))</formula>
    </cfRule>
    <cfRule type="cellIs" dxfId="13024" priority="8818" operator="equal">
      <formula>"LD"</formula>
    </cfRule>
    <cfRule type="containsText" dxfId="13023" priority="8819" operator="containsText" text="V">
      <formula>NOT(ISERROR(SEARCH("V",G43)))</formula>
    </cfRule>
    <cfRule type="containsText" dxfId="13022" priority="8820" operator="containsText" text="P">
      <formula>NOT(ISERROR(SEARCH("P",G43)))</formula>
    </cfRule>
    <cfRule type="cellIs" dxfId="13021" priority="8821" operator="equal">
      <formula>"LL"</formula>
    </cfRule>
    <cfRule type="cellIs" dxfId="13020" priority="8822" operator="equal">
      <formula>"AT"</formula>
    </cfRule>
    <cfRule type="containsText" dxfId="13019" priority="8823" operator="containsText" text="B">
      <formula>NOT(ISERROR(SEARCH("B",G43)))</formula>
    </cfRule>
    <cfRule type="cellIs" dxfId="13018" priority="8824" operator="equal">
      <formula>"L"</formula>
    </cfRule>
    <cfRule type="containsText" dxfId="13017" priority="8825" operator="containsText" text="N">
      <formula>NOT(ISERROR(SEARCH("N",G43)))</formula>
    </cfRule>
  </conditionalFormatting>
  <conditionalFormatting sqref="G43:AK70">
    <cfRule type="containsText" dxfId="13016" priority="8804" operator="containsText" text="21">
      <formula>NOT(ISERROR(SEARCH("21",G43)))</formula>
    </cfRule>
    <cfRule type="cellIs" dxfId="13015" priority="8805" operator="equal">
      <formula>"F"</formula>
    </cfRule>
    <cfRule type="containsText" dxfId="13014" priority="8806" operator="containsText" text="CA">
      <formula>NOT(ISERROR(SEARCH("CA",G43)))</formula>
    </cfRule>
    <cfRule type="cellIs" dxfId="13013" priority="8807" operator="equal">
      <formula>"LD"</formula>
    </cfRule>
    <cfRule type="containsText" dxfId="13012" priority="8808" operator="containsText" text="V">
      <formula>NOT(ISERROR(SEARCH("V",G43)))</formula>
    </cfRule>
    <cfRule type="containsText" dxfId="13011" priority="8809" operator="containsText" text="P">
      <formula>NOT(ISERROR(SEARCH("P",G43)))</formula>
    </cfRule>
    <cfRule type="cellIs" dxfId="13010" priority="8810" operator="equal">
      <formula>"LL"</formula>
    </cfRule>
    <cfRule type="cellIs" dxfId="13009" priority="8811" operator="equal">
      <formula>"AT"</formula>
    </cfRule>
    <cfRule type="containsText" dxfId="13008" priority="8812" operator="containsText" text="B">
      <formula>NOT(ISERROR(SEARCH("B",G43)))</formula>
    </cfRule>
    <cfRule type="cellIs" dxfId="13007" priority="8813" operator="equal">
      <formula>"L"</formula>
    </cfRule>
    <cfRule type="containsText" dxfId="13006" priority="8814" operator="containsText" text="N">
      <formula>NOT(ISERROR(SEARCH("N",G43)))</formula>
    </cfRule>
  </conditionalFormatting>
  <conditionalFormatting sqref="G43:AK70">
    <cfRule type="containsText" dxfId="13005" priority="8793" operator="containsText" text="21">
      <formula>NOT(ISERROR(SEARCH("21",G43)))</formula>
    </cfRule>
    <cfRule type="cellIs" dxfId="13004" priority="8794" operator="equal">
      <formula>"F"</formula>
    </cfRule>
    <cfRule type="containsText" dxfId="13003" priority="8795" operator="containsText" text="CA">
      <formula>NOT(ISERROR(SEARCH("CA",G43)))</formula>
    </cfRule>
    <cfRule type="cellIs" dxfId="13002" priority="8796" operator="equal">
      <formula>"LD"</formula>
    </cfRule>
    <cfRule type="containsText" dxfId="13001" priority="8797" operator="containsText" text="V">
      <formula>NOT(ISERROR(SEARCH("V",G43)))</formula>
    </cfRule>
    <cfRule type="containsText" dxfId="13000" priority="8798" operator="containsText" text="P">
      <formula>NOT(ISERROR(SEARCH("P",G43)))</formula>
    </cfRule>
    <cfRule type="cellIs" dxfId="12999" priority="8799" operator="equal">
      <formula>"LL"</formula>
    </cfRule>
    <cfRule type="cellIs" dxfId="12998" priority="8800" operator="equal">
      <formula>"AT"</formula>
    </cfRule>
    <cfRule type="containsText" dxfId="12997" priority="8801" operator="containsText" text="B">
      <formula>NOT(ISERROR(SEARCH("B",G43)))</formula>
    </cfRule>
    <cfRule type="cellIs" dxfId="12996" priority="8802" operator="equal">
      <formula>"L"</formula>
    </cfRule>
    <cfRule type="containsText" dxfId="12995" priority="8803" operator="containsText" text="N">
      <formula>NOT(ISERROR(SEARCH("N",G43)))</formula>
    </cfRule>
  </conditionalFormatting>
  <conditionalFormatting sqref="G43:AK70">
    <cfRule type="containsText" dxfId="12994" priority="8771" operator="containsText" text="21">
      <formula>NOT(ISERROR(SEARCH("21",G43)))</formula>
    </cfRule>
    <cfRule type="cellIs" dxfId="12993" priority="8772" operator="equal">
      <formula>"F"</formula>
    </cfRule>
    <cfRule type="containsText" dxfId="12992" priority="8773" operator="containsText" text="CA">
      <formula>NOT(ISERROR(SEARCH("CA",G43)))</formula>
    </cfRule>
    <cfRule type="cellIs" dxfId="12991" priority="8774" operator="equal">
      <formula>"LD"</formula>
    </cfRule>
    <cfRule type="containsText" dxfId="12990" priority="8775" operator="containsText" text="V">
      <formula>NOT(ISERROR(SEARCH("V",G43)))</formula>
    </cfRule>
    <cfRule type="containsText" dxfId="12989" priority="8776" operator="containsText" text="P">
      <formula>NOT(ISERROR(SEARCH("P",G43)))</formula>
    </cfRule>
    <cfRule type="cellIs" dxfId="12988" priority="8777" operator="equal">
      <formula>"LL"</formula>
    </cfRule>
    <cfRule type="cellIs" dxfId="12987" priority="8778" operator="equal">
      <formula>"AT"</formula>
    </cfRule>
    <cfRule type="containsText" dxfId="12986" priority="8779" operator="containsText" text="B">
      <formula>NOT(ISERROR(SEARCH("B",G43)))</formula>
    </cfRule>
    <cfRule type="cellIs" dxfId="12985" priority="8780" operator="equal">
      <formula>"L"</formula>
    </cfRule>
    <cfRule type="containsText" dxfId="12984" priority="8781" operator="containsText" text="N">
      <formula>NOT(ISERROR(SEARCH("N",G43)))</formula>
    </cfRule>
  </conditionalFormatting>
  <conditionalFormatting sqref="G43:AK70">
    <cfRule type="containsText" dxfId="12983" priority="8760" operator="containsText" text="21">
      <formula>NOT(ISERROR(SEARCH("21",G43)))</formula>
    </cfRule>
    <cfRule type="cellIs" dxfId="12982" priority="8761" operator="equal">
      <formula>"F"</formula>
    </cfRule>
    <cfRule type="containsText" dxfId="12981" priority="8762" operator="containsText" text="CA">
      <formula>NOT(ISERROR(SEARCH("CA",G43)))</formula>
    </cfRule>
    <cfRule type="cellIs" dxfId="12980" priority="8763" operator="equal">
      <formula>"LD"</formula>
    </cfRule>
    <cfRule type="containsText" dxfId="12979" priority="8764" operator="containsText" text="V">
      <formula>NOT(ISERROR(SEARCH("V",G43)))</formula>
    </cfRule>
    <cfRule type="containsText" dxfId="12978" priority="8765" operator="containsText" text="P">
      <formula>NOT(ISERROR(SEARCH("P",G43)))</formula>
    </cfRule>
    <cfRule type="cellIs" dxfId="12977" priority="8766" operator="equal">
      <formula>"LL"</formula>
    </cfRule>
    <cfRule type="cellIs" dxfId="12976" priority="8767" operator="equal">
      <formula>"AT"</formula>
    </cfRule>
    <cfRule type="containsText" dxfId="12975" priority="8768" operator="containsText" text="B">
      <formula>NOT(ISERROR(SEARCH("B",G43)))</formula>
    </cfRule>
    <cfRule type="cellIs" dxfId="12974" priority="8769" operator="equal">
      <formula>"L"</formula>
    </cfRule>
    <cfRule type="containsText" dxfId="12973" priority="8770" operator="containsText" text="N">
      <formula>NOT(ISERROR(SEARCH("N",G43)))</formula>
    </cfRule>
  </conditionalFormatting>
  <conditionalFormatting sqref="G43:AK70">
    <cfRule type="containsText" dxfId="12972" priority="8749" operator="containsText" text="21">
      <formula>NOT(ISERROR(SEARCH("21",G43)))</formula>
    </cfRule>
    <cfRule type="cellIs" dxfId="12971" priority="8750" operator="equal">
      <formula>"F"</formula>
    </cfRule>
    <cfRule type="containsText" dxfId="12970" priority="8751" operator="containsText" text="CA">
      <formula>NOT(ISERROR(SEARCH("CA",G43)))</formula>
    </cfRule>
    <cfRule type="cellIs" dxfId="12969" priority="8752" operator="equal">
      <formula>"LD"</formula>
    </cfRule>
    <cfRule type="containsText" dxfId="12968" priority="8753" operator="containsText" text="V">
      <formula>NOT(ISERROR(SEARCH("V",G43)))</formula>
    </cfRule>
    <cfRule type="containsText" dxfId="12967" priority="8754" operator="containsText" text="P">
      <formula>NOT(ISERROR(SEARCH("P",G43)))</formula>
    </cfRule>
    <cfRule type="cellIs" dxfId="12966" priority="8755" operator="equal">
      <formula>"LL"</formula>
    </cfRule>
    <cfRule type="cellIs" dxfId="12965" priority="8756" operator="equal">
      <formula>"AT"</formula>
    </cfRule>
    <cfRule type="containsText" dxfId="12964" priority="8757" operator="containsText" text="B">
      <formula>NOT(ISERROR(SEARCH("B",G43)))</formula>
    </cfRule>
    <cfRule type="cellIs" dxfId="12963" priority="8758" operator="equal">
      <formula>"L"</formula>
    </cfRule>
    <cfRule type="containsText" dxfId="12962" priority="8759" operator="containsText" text="N">
      <formula>NOT(ISERROR(SEARCH("N",G43)))</formula>
    </cfRule>
  </conditionalFormatting>
  <conditionalFormatting sqref="G43:AK70">
    <cfRule type="containsText" dxfId="12961" priority="8738" operator="containsText" text="21">
      <formula>NOT(ISERROR(SEARCH("21",G43)))</formula>
    </cfRule>
    <cfRule type="cellIs" dxfId="12960" priority="8739" operator="equal">
      <formula>"F"</formula>
    </cfRule>
    <cfRule type="containsText" dxfId="12959" priority="8740" operator="containsText" text="CA">
      <formula>NOT(ISERROR(SEARCH("CA",G43)))</formula>
    </cfRule>
    <cfRule type="cellIs" dxfId="12958" priority="8741" operator="equal">
      <formula>"LD"</formula>
    </cfRule>
    <cfRule type="containsText" dxfId="12957" priority="8742" operator="containsText" text="V">
      <formula>NOT(ISERROR(SEARCH("V",G43)))</formula>
    </cfRule>
    <cfRule type="containsText" dxfId="12956" priority="8743" operator="containsText" text="P">
      <formula>NOT(ISERROR(SEARCH("P",G43)))</formula>
    </cfRule>
    <cfRule type="cellIs" dxfId="12955" priority="8744" operator="equal">
      <formula>"LL"</formula>
    </cfRule>
    <cfRule type="cellIs" dxfId="12954" priority="8745" operator="equal">
      <formula>"AT"</formula>
    </cfRule>
    <cfRule type="containsText" dxfId="12953" priority="8746" operator="containsText" text="B">
      <formula>NOT(ISERROR(SEARCH("B",G43)))</formula>
    </cfRule>
    <cfRule type="cellIs" dxfId="12952" priority="8747" operator="equal">
      <formula>"L"</formula>
    </cfRule>
    <cfRule type="containsText" dxfId="12951" priority="8748" operator="containsText" text="N">
      <formula>NOT(ISERROR(SEARCH("N",G43)))</formula>
    </cfRule>
  </conditionalFormatting>
  <conditionalFormatting sqref="G43:AK70">
    <cfRule type="containsText" dxfId="12950" priority="8727" operator="containsText" text="21">
      <formula>NOT(ISERROR(SEARCH("21",G43)))</formula>
    </cfRule>
    <cfRule type="cellIs" dxfId="12949" priority="8728" operator="equal">
      <formula>"F"</formula>
    </cfRule>
    <cfRule type="containsText" dxfId="12948" priority="8729" operator="containsText" text="CA">
      <formula>NOT(ISERROR(SEARCH("CA",G43)))</formula>
    </cfRule>
    <cfRule type="cellIs" dxfId="12947" priority="8730" operator="equal">
      <formula>"LD"</formula>
    </cfRule>
    <cfRule type="containsText" dxfId="12946" priority="8731" operator="containsText" text="V">
      <formula>NOT(ISERROR(SEARCH("V",G43)))</formula>
    </cfRule>
    <cfRule type="containsText" dxfId="12945" priority="8732" operator="containsText" text="P">
      <formula>NOT(ISERROR(SEARCH("P",G43)))</formula>
    </cfRule>
    <cfRule type="cellIs" dxfId="12944" priority="8733" operator="equal">
      <formula>"LL"</formula>
    </cfRule>
    <cfRule type="cellIs" dxfId="12943" priority="8734" operator="equal">
      <formula>"AT"</formula>
    </cfRule>
    <cfRule type="containsText" dxfId="12942" priority="8735" operator="containsText" text="B">
      <formula>NOT(ISERROR(SEARCH("B",G43)))</formula>
    </cfRule>
    <cfRule type="cellIs" dxfId="12941" priority="8736" operator="equal">
      <formula>"L"</formula>
    </cfRule>
    <cfRule type="containsText" dxfId="12940" priority="8737" operator="containsText" text="N">
      <formula>NOT(ISERROR(SEARCH("N",G43)))</formula>
    </cfRule>
  </conditionalFormatting>
  <conditionalFormatting sqref="G43:AK70">
    <cfRule type="containsText" dxfId="12939" priority="8716" operator="containsText" text="21">
      <formula>NOT(ISERROR(SEARCH("21",G43)))</formula>
    </cfRule>
    <cfRule type="cellIs" dxfId="12938" priority="8717" operator="equal">
      <formula>"F"</formula>
    </cfRule>
    <cfRule type="containsText" dxfId="12937" priority="8718" operator="containsText" text="CA">
      <formula>NOT(ISERROR(SEARCH("CA",G43)))</formula>
    </cfRule>
    <cfRule type="cellIs" dxfId="12936" priority="8719" operator="equal">
      <formula>"LD"</formula>
    </cfRule>
    <cfRule type="containsText" dxfId="12935" priority="8720" operator="containsText" text="V">
      <formula>NOT(ISERROR(SEARCH("V",G43)))</formula>
    </cfRule>
    <cfRule type="containsText" dxfId="12934" priority="8721" operator="containsText" text="P">
      <formula>NOT(ISERROR(SEARCH("P",G43)))</formula>
    </cfRule>
    <cfRule type="cellIs" dxfId="12933" priority="8722" operator="equal">
      <formula>"LL"</formula>
    </cfRule>
    <cfRule type="cellIs" dxfId="12932" priority="8723" operator="equal">
      <formula>"AT"</formula>
    </cfRule>
    <cfRule type="containsText" dxfId="12931" priority="8724" operator="containsText" text="B">
      <formula>NOT(ISERROR(SEARCH("B",G43)))</formula>
    </cfRule>
    <cfRule type="cellIs" dxfId="12930" priority="8725" operator="equal">
      <formula>"L"</formula>
    </cfRule>
    <cfRule type="containsText" dxfId="12929" priority="8726" operator="containsText" text="N">
      <formula>NOT(ISERROR(SEARCH("N",G43)))</formula>
    </cfRule>
  </conditionalFormatting>
  <conditionalFormatting sqref="V43:AK59">
    <cfRule type="containsText" dxfId="12928" priority="8631" operator="containsText" text="21">
      <formula>NOT(ISERROR(SEARCH("21",V43)))</formula>
    </cfRule>
    <cfRule type="cellIs" dxfId="12927" priority="8632" operator="equal">
      <formula>"F"</formula>
    </cfRule>
    <cfRule type="containsText" dxfId="12926" priority="8633" operator="containsText" text="CA">
      <formula>NOT(ISERROR(SEARCH("CA",V43)))</formula>
    </cfRule>
    <cfRule type="cellIs" dxfId="12925" priority="8634" operator="equal">
      <formula>"LD"</formula>
    </cfRule>
    <cfRule type="containsText" dxfId="12924" priority="8635" operator="containsText" text="V">
      <formula>NOT(ISERROR(SEARCH("V",V43)))</formula>
    </cfRule>
    <cfRule type="containsText" dxfId="12923" priority="8636" operator="containsText" text="P">
      <formula>NOT(ISERROR(SEARCH("P",V43)))</formula>
    </cfRule>
    <cfRule type="cellIs" dxfId="12922" priority="8637" operator="equal">
      <formula>"LL"</formula>
    </cfRule>
    <cfRule type="cellIs" dxfId="12921" priority="8638" operator="equal">
      <formula>"AT"</formula>
    </cfRule>
    <cfRule type="containsText" dxfId="12920" priority="8639" operator="containsText" text="B">
      <formula>NOT(ISERROR(SEARCH("B",V43)))</formula>
    </cfRule>
    <cfRule type="cellIs" dxfId="12919" priority="8640" operator="equal">
      <formula>"L"</formula>
    </cfRule>
    <cfRule type="containsText" dxfId="12918" priority="8641" operator="containsText" text="N">
      <formula>NOT(ISERROR(SEARCH("N",V43)))</formula>
    </cfRule>
  </conditionalFormatting>
  <conditionalFormatting sqref="V43:AK59">
    <cfRule type="containsText" dxfId="12917" priority="8620" operator="containsText" text="21">
      <formula>NOT(ISERROR(SEARCH("21",V43)))</formula>
    </cfRule>
    <cfRule type="cellIs" dxfId="12916" priority="8621" operator="equal">
      <formula>"F"</formula>
    </cfRule>
    <cfRule type="containsText" dxfId="12915" priority="8622" operator="containsText" text="CA">
      <formula>NOT(ISERROR(SEARCH("CA",V43)))</formula>
    </cfRule>
    <cfRule type="cellIs" dxfId="12914" priority="8623" operator="equal">
      <formula>"LD"</formula>
    </cfRule>
    <cfRule type="containsText" dxfId="12913" priority="8624" operator="containsText" text="V">
      <formula>NOT(ISERROR(SEARCH("V",V43)))</formula>
    </cfRule>
    <cfRule type="containsText" dxfId="12912" priority="8625" operator="containsText" text="P">
      <formula>NOT(ISERROR(SEARCH("P",V43)))</formula>
    </cfRule>
    <cfRule type="cellIs" dxfId="12911" priority="8626" operator="equal">
      <formula>"LL"</formula>
    </cfRule>
    <cfRule type="cellIs" dxfId="12910" priority="8627" operator="equal">
      <formula>"AT"</formula>
    </cfRule>
    <cfRule type="containsText" dxfId="12909" priority="8628" operator="containsText" text="B">
      <formula>NOT(ISERROR(SEARCH("B",V43)))</formula>
    </cfRule>
    <cfRule type="cellIs" dxfId="12908" priority="8629" operator="equal">
      <formula>"L"</formula>
    </cfRule>
    <cfRule type="containsText" dxfId="12907" priority="8630" operator="containsText" text="N">
      <formula>NOT(ISERROR(SEARCH("N",V43)))</formula>
    </cfRule>
  </conditionalFormatting>
  <conditionalFormatting sqref="F62">
    <cfRule type="cellIs" dxfId="12906" priority="6304" stopIfTrue="1" operator="equal">
      <formula>0</formula>
    </cfRule>
  </conditionalFormatting>
  <conditionalFormatting sqref="F62">
    <cfRule type="cellIs" dxfId="12905" priority="6303" stopIfTrue="1" operator="equal">
      <formula>0</formula>
    </cfRule>
  </conditionalFormatting>
  <conditionalFormatting sqref="F62">
    <cfRule type="cellIs" dxfId="12904" priority="6302" stopIfTrue="1" operator="equal">
      <formula>0</formula>
    </cfRule>
  </conditionalFormatting>
  <conditionalFormatting sqref="F62">
    <cfRule type="cellIs" dxfId="12903" priority="6301" stopIfTrue="1" operator="equal">
      <formula>0</formula>
    </cfRule>
  </conditionalFormatting>
  <conditionalFormatting sqref="F62">
    <cfRule type="cellIs" dxfId="12902" priority="6300" stopIfTrue="1" operator="equal">
      <formula>0</formula>
    </cfRule>
  </conditionalFormatting>
  <conditionalFormatting sqref="F62">
    <cfRule type="cellIs" dxfId="12901" priority="6299" stopIfTrue="1" operator="equal">
      <formula>0</formula>
    </cfRule>
  </conditionalFormatting>
  <conditionalFormatting sqref="F62">
    <cfRule type="cellIs" dxfId="12900" priority="6298" stopIfTrue="1" operator="equal">
      <formula>0</formula>
    </cfRule>
  </conditionalFormatting>
  <conditionalFormatting sqref="F62">
    <cfRule type="cellIs" dxfId="12899" priority="6297" stopIfTrue="1" operator="equal">
      <formula>0</formula>
    </cfRule>
  </conditionalFormatting>
  <conditionalFormatting sqref="F62">
    <cfRule type="cellIs" dxfId="12898" priority="6296" stopIfTrue="1" operator="equal">
      <formula>0</formula>
    </cfRule>
  </conditionalFormatting>
  <conditionalFormatting sqref="F62">
    <cfRule type="cellIs" dxfId="12897" priority="6295" stopIfTrue="1" operator="equal">
      <formula>0</formula>
    </cfRule>
  </conditionalFormatting>
  <conditionalFormatting sqref="F62">
    <cfRule type="cellIs" dxfId="12896" priority="6294" stopIfTrue="1" operator="equal">
      <formula>0</formula>
    </cfRule>
  </conditionalFormatting>
  <conditionalFormatting sqref="F62">
    <cfRule type="cellIs" dxfId="12895" priority="6293" stopIfTrue="1" operator="equal">
      <formula>0</formula>
    </cfRule>
  </conditionalFormatting>
  <conditionalFormatting sqref="F62">
    <cfRule type="cellIs" dxfId="12894" priority="6292" stopIfTrue="1" operator="equal">
      <formula>0</formula>
    </cfRule>
  </conditionalFormatting>
  <conditionalFormatting sqref="F62">
    <cfRule type="cellIs" dxfId="12893" priority="6291" stopIfTrue="1" operator="equal">
      <formula>0</formula>
    </cfRule>
  </conditionalFormatting>
  <conditionalFormatting sqref="F62">
    <cfRule type="cellIs" dxfId="12892" priority="6290" stopIfTrue="1" operator="equal">
      <formula>0</formula>
    </cfRule>
  </conditionalFormatting>
  <conditionalFormatting sqref="F62">
    <cfRule type="cellIs" dxfId="12891" priority="6289" stopIfTrue="1" operator="equal">
      <formula>0</formula>
    </cfRule>
  </conditionalFormatting>
  <conditionalFormatting sqref="F62">
    <cfRule type="cellIs" dxfId="12890" priority="6288" stopIfTrue="1" operator="equal">
      <formula>0</formula>
    </cfRule>
  </conditionalFormatting>
  <conditionalFormatting sqref="F62">
    <cfRule type="cellIs" dxfId="12889" priority="6287" stopIfTrue="1" operator="equal">
      <formula>0</formula>
    </cfRule>
  </conditionalFormatting>
  <conditionalFormatting sqref="F62">
    <cfRule type="cellIs" dxfId="12888" priority="6286" stopIfTrue="1" operator="equal">
      <formula>0</formula>
    </cfRule>
  </conditionalFormatting>
  <conditionalFormatting sqref="F62">
    <cfRule type="cellIs" dxfId="12887" priority="6285" stopIfTrue="1" operator="equal">
      <formula>0</formula>
    </cfRule>
  </conditionalFormatting>
  <conditionalFormatting sqref="F62">
    <cfRule type="cellIs" dxfId="12886" priority="6284" stopIfTrue="1" operator="equal">
      <formula>0</formula>
    </cfRule>
  </conditionalFormatting>
  <conditionalFormatting sqref="F62">
    <cfRule type="cellIs" dxfId="12885" priority="6283" stopIfTrue="1" operator="equal">
      <formula>0</formula>
    </cfRule>
  </conditionalFormatting>
  <conditionalFormatting sqref="F62">
    <cfRule type="cellIs" dxfId="12884" priority="6282" stopIfTrue="1" operator="equal">
      <formula>0</formula>
    </cfRule>
  </conditionalFormatting>
  <conditionalFormatting sqref="F62">
    <cfRule type="cellIs" dxfId="12883" priority="6281" stopIfTrue="1" operator="equal">
      <formula>0</formula>
    </cfRule>
  </conditionalFormatting>
  <conditionalFormatting sqref="F62">
    <cfRule type="cellIs" dxfId="12882" priority="6280" stopIfTrue="1" operator="equal">
      <formula>0</formula>
    </cfRule>
  </conditionalFormatting>
  <conditionalFormatting sqref="F62">
    <cfRule type="cellIs" dxfId="12881" priority="6279" stopIfTrue="1" operator="equal">
      <formula>0</formula>
    </cfRule>
  </conditionalFormatting>
  <conditionalFormatting sqref="F62">
    <cfRule type="cellIs" dxfId="12880" priority="6278" stopIfTrue="1" operator="equal">
      <formula>0</formula>
    </cfRule>
  </conditionalFormatting>
  <conditionalFormatting sqref="F62">
    <cfRule type="cellIs" dxfId="12879" priority="6277" stopIfTrue="1" operator="equal">
      <formula>0</formula>
    </cfRule>
  </conditionalFormatting>
  <conditionalFormatting sqref="F62">
    <cfRule type="cellIs" dxfId="12878" priority="6276" stopIfTrue="1" operator="equal">
      <formula>0</formula>
    </cfRule>
  </conditionalFormatting>
  <conditionalFormatting sqref="F62">
    <cfRule type="cellIs" dxfId="12877" priority="6275" stopIfTrue="1" operator="equal">
      <formula>0</formula>
    </cfRule>
  </conditionalFormatting>
  <conditionalFormatting sqref="F62">
    <cfRule type="cellIs" dxfId="12876" priority="6274" stopIfTrue="1" operator="equal">
      <formula>0</formula>
    </cfRule>
  </conditionalFormatting>
  <conditionalFormatting sqref="F62">
    <cfRule type="cellIs" dxfId="12875" priority="6273" stopIfTrue="1" operator="equal">
      <formula>0</formula>
    </cfRule>
  </conditionalFormatting>
  <conditionalFormatting sqref="F62">
    <cfRule type="cellIs" dxfId="12874" priority="6272" stopIfTrue="1" operator="equal">
      <formula>0</formula>
    </cfRule>
  </conditionalFormatting>
  <conditionalFormatting sqref="F62">
    <cfRule type="cellIs" dxfId="12873" priority="6271" stopIfTrue="1" operator="equal">
      <formula>0</formula>
    </cfRule>
  </conditionalFormatting>
  <conditionalFormatting sqref="F62">
    <cfRule type="cellIs" dxfId="12872" priority="6270" stopIfTrue="1" operator="equal">
      <formula>0</formula>
    </cfRule>
  </conditionalFormatting>
  <conditionalFormatting sqref="F62">
    <cfRule type="cellIs" dxfId="12871" priority="6269" stopIfTrue="1" operator="equal">
      <formula>0</formula>
    </cfRule>
  </conditionalFormatting>
  <conditionalFormatting sqref="F62">
    <cfRule type="cellIs" dxfId="12870" priority="6268" stopIfTrue="1" operator="equal">
      <formula>0</formula>
    </cfRule>
  </conditionalFormatting>
  <conditionalFormatting sqref="F62">
    <cfRule type="cellIs" dxfId="12869" priority="6267" stopIfTrue="1" operator="equal">
      <formula>0</formula>
    </cfRule>
  </conditionalFormatting>
  <conditionalFormatting sqref="F62">
    <cfRule type="cellIs" dxfId="12868" priority="6266" stopIfTrue="1" operator="equal">
      <formula>0</formula>
    </cfRule>
  </conditionalFormatting>
  <conditionalFormatting sqref="F62">
    <cfRule type="cellIs" dxfId="12867" priority="6265" stopIfTrue="1" operator="equal">
      <formula>0</formula>
    </cfRule>
  </conditionalFormatting>
  <conditionalFormatting sqref="F62">
    <cfRule type="cellIs" dxfId="12866" priority="6264" stopIfTrue="1" operator="equal">
      <formula>0</formula>
    </cfRule>
  </conditionalFormatting>
  <conditionalFormatting sqref="F62">
    <cfRule type="cellIs" dxfId="12865" priority="6263" stopIfTrue="1" operator="equal">
      <formula>0</formula>
    </cfRule>
  </conditionalFormatting>
  <conditionalFormatting sqref="F62">
    <cfRule type="cellIs" dxfId="12864" priority="6262" stopIfTrue="1" operator="equal">
      <formula>0</formula>
    </cfRule>
  </conditionalFormatting>
  <conditionalFormatting sqref="F62">
    <cfRule type="cellIs" dxfId="12863" priority="6261" stopIfTrue="1" operator="equal">
      <formula>0</formula>
    </cfRule>
  </conditionalFormatting>
  <conditionalFormatting sqref="F62">
    <cfRule type="cellIs" dxfId="12862" priority="6260" stopIfTrue="1" operator="equal">
      <formula>0</formula>
    </cfRule>
  </conditionalFormatting>
  <conditionalFormatting sqref="F62">
    <cfRule type="cellIs" dxfId="12861" priority="6259" stopIfTrue="1" operator="equal">
      <formula>0</formula>
    </cfRule>
  </conditionalFormatting>
  <conditionalFormatting sqref="F62">
    <cfRule type="cellIs" dxfId="12860" priority="6258" stopIfTrue="1" operator="equal">
      <formula>0</formula>
    </cfRule>
  </conditionalFormatting>
  <conditionalFormatting sqref="F62">
    <cfRule type="cellIs" dxfId="12859" priority="6257" stopIfTrue="1" operator="equal">
      <formula>0</formula>
    </cfRule>
  </conditionalFormatting>
  <conditionalFormatting sqref="F62">
    <cfRule type="cellIs" dxfId="12858" priority="6256" stopIfTrue="1" operator="equal">
      <formula>0</formula>
    </cfRule>
  </conditionalFormatting>
  <conditionalFormatting sqref="F62">
    <cfRule type="cellIs" dxfId="12857" priority="6255" stopIfTrue="1" operator="equal">
      <formula>0</formula>
    </cfRule>
  </conditionalFormatting>
  <conditionalFormatting sqref="F62">
    <cfRule type="cellIs" dxfId="12856" priority="6254" stopIfTrue="1" operator="equal">
      <formula>0</formula>
    </cfRule>
  </conditionalFormatting>
  <conditionalFormatting sqref="F62">
    <cfRule type="cellIs" dxfId="12855" priority="6253" stopIfTrue="1" operator="equal">
      <formula>0</formula>
    </cfRule>
  </conditionalFormatting>
  <conditionalFormatting sqref="F62">
    <cfRule type="cellIs" dxfId="12854" priority="6252" stopIfTrue="1" operator="equal">
      <formula>0</formula>
    </cfRule>
  </conditionalFormatting>
  <conditionalFormatting sqref="F62">
    <cfRule type="cellIs" dxfId="12853" priority="6251" stopIfTrue="1" operator="equal">
      <formula>0</formula>
    </cfRule>
  </conditionalFormatting>
  <conditionalFormatting sqref="F62">
    <cfRule type="cellIs" dxfId="12852" priority="6250" stopIfTrue="1" operator="equal">
      <formula>0</formula>
    </cfRule>
  </conditionalFormatting>
  <conditionalFormatting sqref="F62">
    <cfRule type="cellIs" dxfId="12851" priority="6249" stopIfTrue="1" operator="equal">
      <formula>0</formula>
    </cfRule>
  </conditionalFormatting>
  <conditionalFormatting sqref="F62">
    <cfRule type="cellIs" dxfId="12850" priority="6248" stopIfTrue="1" operator="equal">
      <formula>0</formula>
    </cfRule>
  </conditionalFormatting>
  <conditionalFormatting sqref="F62">
    <cfRule type="cellIs" dxfId="12849" priority="6247" stopIfTrue="1" operator="equal">
      <formula>0</formula>
    </cfRule>
  </conditionalFormatting>
  <conditionalFormatting sqref="F62">
    <cfRule type="cellIs" dxfId="12848" priority="6246" stopIfTrue="1" operator="equal">
      <formula>0</formula>
    </cfRule>
  </conditionalFormatting>
  <conditionalFormatting sqref="F62">
    <cfRule type="cellIs" dxfId="12847" priority="6245" stopIfTrue="1" operator="equal">
      <formula>0</formula>
    </cfRule>
  </conditionalFormatting>
  <conditionalFormatting sqref="F62">
    <cfRule type="cellIs" dxfId="12846" priority="6244" stopIfTrue="1" operator="equal">
      <formula>0</formula>
    </cfRule>
  </conditionalFormatting>
  <conditionalFormatting sqref="F62">
    <cfRule type="cellIs" dxfId="12845" priority="6243" stopIfTrue="1" operator="equal">
      <formula>0</formula>
    </cfRule>
  </conditionalFormatting>
  <conditionalFormatting sqref="F62">
    <cfRule type="cellIs" dxfId="12844" priority="6242" stopIfTrue="1" operator="equal">
      <formula>0</formula>
    </cfRule>
  </conditionalFormatting>
  <conditionalFormatting sqref="F62">
    <cfRule type="cellIs" dxfId="12843" priority="6241" stopIfTrue="1" operator="equal">
      <formula>0</formula>
    </cfRule>
  </conditionalFormatting>
  <conditionalFormatting sqref="F62">
    <cfRule type="cellIs" dxfId="12842" priority="6240" stopIfTrue="1" operator="equal">
      <formula>0</formula>
    </cfRule>
  </conditionalFormatting>
  <conditionalFormatting sqref="F62">
    <cfRule type="cellIs" dxfId="12841" priority="6239" stopIfTrue="1" operator="equal">
      <formula>0</formula>
    </cfRule>
  </conditionalFormatting>
  <conditionalFormatting sqref="F62">
    <cfRule type="cellIs" dxfId="12840" priority="6238" stopIfTrue="1" operator="equal">
      <formula>0</formula>
    </cfRule>
  </conditionalFormatting>
  <conditionalFormatting sqref="F62">
    <cfRule type="cellIs" dxfId="12839" priority="6237" stopIfTrue="1" operator="equal">
      <formula>0</formula>
    </cfRule>
  </conditionalFormatting>
  <conditionalFormatting sqref="F62">
    <cfRule type="cellIs" dxfId="12838" priority="6236" stopIfTrue="1" operator="equal">
      <formula>0</formula>
    </cfRule>
  </conditionalFormatting>
  <conditionalFormatting sqref="F62">
    <cfRule type="cellIs" dxfId="12837" priority="6235" stopIfTrue="1" operator="equal">
      <formula>0</formula>
    </cfRule>
  </conditionalFormatting>
  <conditionalFormatting sqref="F62">
    <cfRule type="cellIs" dxfId="12836" priority="6234" stopIfTrue="1" operator="equal">
      <formula>0</formula>
    </cfRule>
  </conditionalFormatting>
  <conditionalFormatting sqref="F62">
    <cfRule type="cellIs" dxfId="12835" priority="6233" stopIfTrue="1" operator="equal">
      <formula>0</formula>
    </cfRule>
  </conditionalFormatting>
  <conditionalFormatting sqref="F62">
    <cfRule type="cellIs" dxfId="12834" priority="6232" stopIfTrue="1" operator="equal">
      <formula>0</formula>
    </cfRule>
  </conditionalFormatting>
  <conditionalFormatting sqref="F62">
    <cfRule type="cellIs" dxfId="12833" priority="6231" stopIfTrue="1" operator="equal">
      <formula>0</formula>
    </cfRule>
  </conditionalFormatting>
  <conditionalFormatting sqref="F62">
    <cfRule type="cellIs" dxfId="12832" priority="6230" stopIfTrue="1" operator="equal">
      <formula>0</formula>
    </cfRule>
  </conditionalFormatting>
  <conditionalFormatting sqref="F62">
    <cfRule type="cellIs" dxfId="12831" priority="6229" stopIfTrue="1" operator="equal">
      <formula>0</formula>
    </cfRule>
  </conditionalFormatting>
  <conditionalFormatting sqref="F62">
    <cfRule type="cellIs" dxfId="12830" priority="6228" stopIfTrue="1" operator="equal">
      <formula>0</formula>
    </cfRule>
  </conditionalFormatting>
  <conditionalFormatting sqref="F62">
    <cfRule type="cellIs" dxfId="12829" priority="6227" stopIfTrue="1" operator="equal">
      <formula>0</formula>
    </cfRule>
  </conditionalFormatting>
  <conditionalFormatting sqref="F62">
    <cfRule type="cellIs" dxfId="12828" priority="6226" stopIfTrue="1" operator="equal">
      <formula>0</formula>
    </cfRule>
  </conditionalFormatting>
  <conditionalFormatting sqref="F62">
    <cfRule type="cellIs" dxfId="12827" priority="6225" stopIfTrue="1" operator="equal">
      <formula>0</formula>
    </cfRule>
  </conditionalFormatting>
  <conditionalFormatting sqref="F62">
    <cfRule type="cellIs" dxfId="12826" priority="6224" stopIfTrue="1" operator="equal">
      <formula>0</formula>
    </cfRule>
  </conditionalFormatting>
  <conditionalFormatting sqref="F62">
    <cfRule type="cellIs" dxfId="12825" priority="6223" stopIfTrue="1" operator="equal">
      <formula>0</formula>
    </cfRule>
  </conditionalFormatting>
  <conditionalFormatting sqref="F62">
    <cfRule type="cellIs" dxfId="12824" priority="6222" stopIfTrue="1" operator="equal">
      <formula>0</formula>
    </cfRule>
  </conditionalFormatting>
  <conditionalFormatting sqref="F62">
    <cfRule type="cellIs" dxfId="12823" priority="6221" stopIfTrue="1" operator="equal">
      <formula>0</formula>
    </cfRule>
  </conditionalFormatting>
  <conditionalFormatting sqref="F62">
    <cfRule type="cellIs" dxfId="12822" priority="6220" stopIfTrue="1" operator="equal">
      <formula>0</formula>
    </cfRule>
  </conditionalFormatting>
  <conditionalFormatting sqref="F62">
    <cfRule type="cellIs" dxfId="12821" priority="6219" stopIfTrue="1" operator="equal">
      <formula>0</formula>
    </cfRule>
  </conditionalFormatting>
  <conditionalFormatting sqref="F62">
    <cfRule type="cellIs" dxfId="12820" priority="6218" stopIfTrue="1" operator="equal">
      <formula>0</formula>
    </cfRule>
  </conditionalFormatting>
  <conditionalFormatting sqref="F62">
    <cfRule type="cellIs" dxfId="12819" priority="6217" stopIfTrue="1" operator="equal">
      <formula>0</formula>
    </cfRule>
  </conditionalFormatting>
  <conditionalFormatting sqref="F62">
    <cfRule type="cellIs" dxfId="12818" priority="6216" stopIfTrue="1" operator="equal">
      <formula>0</formula>
    </cfRule>
  </conditionalFormatting>
  <conditionalFormatting sqref="F62">
    <cfRule type="cellIs" dxfId="12817" priority="6215" stopIfTrue="1" operator="equal">
      <formula>0</formula>
    </cfRule>
  </conditionalFormatting>
  <conditionalFormatting sqref="F62">
    <cfRule type="cellIs" dxfId="12816" priority="6214" stopIfTrue="1" operator="equal">
      <formula>0</formula>
    </cfRule>
  </conditionalFormatting>
  <conditionalFormatting sqref="F62">
    <cfRule type="cellIs" dxfId="12815" priority="6213" stopIfTrue="1" operator="equal">
      <formula>0</formula>
    </cfRule>
  </conditionalFormatting>
  <conditionalFormatting sqref="F62">
    <cfRule type="cellIs" dxfId="12814" priority="6212" stopIfTrue="1" operator="equal">
      <formula>0</formula>
    </cfRule>
  </conditionalFormatting>
  <conditionalFormatting sqref="F62">
    <cfRule type="cellIs" dxfId="12813" priority="6211" stopIfTrue="1" operator="equal">
      <formula>0</formula>
    </cfRule>
  </conditionalFormatting>
  <conditionalFormatting sqref="F62">
    <cfRule type="cellIs" dxfId="12812" priority="6210" stopIfTrue="1" operator="equal">
      <formula>0</formula>
    </cfRule>
  </conditionalFormatting>
  <conditionalFormatting sqref="F62">
    <cfRule type="cellIs" dxfId="12811" priority="6209" stopIfTrue="1" operator="equal">
      <formula>0</formula>
    </cfRule>
  </conditionalFormatting>
  <conditionalFormatting sqref="F62">
    <cfRule type="cellIs" dxfId="12810" priority="6208" stopIfTrue="1" operator="equal">
      <formula>0</formula>
    </cfRule>
  </conditionalFormatting>
  <conditionalFormatting sqref="F62">
    <cfRule type="cellIs" dxfId="12809" priority="6207" stopIfTrue="1" operator="equal">
      <formula>0</formula>
    </cfRule>
  </conditionalFormatting>
  <conditionalFormatting sqref="F62">
    <cfRule type="cellIs" dxfId="12808" priority="6206" stopIfTrue="1" operator="equal">
      <formula>0</formula>
    </cfRule>
  </conditionalFormatting>
  <conditionalFormatting sqref="F62">
    <cfRule type="cellIs" dxfId="12807" priority="6205" stopIfTrue="1" operator="equal">
      <formula>0</formula>
    </cfRule>
  </conditionalFormatting>
  <conditionalFormatting sqref="F62">
    <cfRule type="cellIs" dxfId="12806" priority="6204" stopIfTrue="1" operator="equal">
      <formula>0</formula>
    </cfRule>
  </conditionalFormatting>
  <conditionalFormatting sqref="F62">
    <cfRule type="cellIs" dxfId="12805" priority="6203" stopIfTrue="1" operator="equal">
      <formula>0</formula>
    </cfRule>
  </conditionalFormatting>
  <conditionalFormatting sqref="F62">
    <cfRule type="cellIs" dxfId="12804" priority="6202" stopIfTrue="1" operator="equal">
      <formula>0</formula>
    </cfRule>
  </conditionalFormatting>
  <conditionalFormatting sqref="F62">
    <cfRule type="cellIs" dxfId="12803" priority="6201" stopIfTrue="1" operator="equal">
      <formula>0</formula>
    </cfRule>
  </conditionalFormatting>
  <conditionalFormatting sqref="F62">
    <cfRule type="cellIs" dxfId="12802" priority="6200" stopIfTrue="1" operator="equal">
      <formula>0</formula>
    </cfRule>
  </conditionalFormatting>
  <conditionalFormatting sqref="F62">
    <cfRule type="cellIs" dxfId="12801" priority="6199" stopIfTrue="1" operator="equal">
      <formula>0</formula>
    </cfRule>
  </conditionalFormatting>
  <conditionalFormatting sqref="F62">
    <cfRule type="cellIs" dxfId="12800" priority="6198" stopIfTrue="1" operator="equal">
      <formula>0</formula>
    </cfRule>
  </conditionalFormatting>
  <conditionalFormatting sqref="F62">
    <cfRule type="cellIs" dxfId="12799" priority="6197" stopIfTrue="1" operator="equal">
      <formula>0</formula>
    </cfRule>
  </conditionalFormatting>
  <conditionalFormatting sqref="F62">
    <cfRule type="cellIs" dxfId="12798" priority="6196" stopIfTrue="1" operator="equal">
      <formula>0</formula>
    </cfRule>
  </conditionalFormatting>
  <conditionalFormatting sqref="F62">
    <cfRule type="cellIs" dxfId="12797" priority="6195" stopIfTrue="1" operator="equal">
      <formula>0</formula>
    </cfRule>
  </conditionalFormatting>
  <conditionalFormatting sqref="F62">
    <cfRule type="cellIs" dxfId="12796" priority="6194" stopIfTrue="1" operator="equal">
      <formula>0</formula>
    </cfRule>
  </conditionalFormatting>
  <conditionalFormatting sqref="F62">
    <cfRule type="cellIs" dxfId="12795" priority="6193" stopIfTrue="1" operator="equal">
      <formula>0</formula>
    </cfRule>
  </conditionalFormatting>
  <conditionalFormatting sqref="F62">
    <cfRule type="cellIs" dxfId="12794" priority="6192" stopIfTrue="1" operator="equal">
      <formula>0</formula>
    </cfRule>
  </conditionalFormatting>
  <conditionalFormatting sqref="F62">
    <cfRule type="cellIs" dxfId="12793" priority="6191" stopIfTrue="1" operator="equal">
      <formula>0</formula>
    </cfRule>
  </conditionalFormatting>
  <conditionalFormatting sqref="F62">
    <cfRule type="cellIs" dxfId="12792" priority="6190" stopIfTrue="1" operator="equal">
      <formula>0</formula>
    </cfRule>
  </conditionalFormatting>
  <conditionalFormatting sqref="F62">
    <cfRule type="cellIs" dxfId="12791" priority="6189" stopIfTrue="1" operator="equal">
      <formula>0</formula>
    </cfRule>
  </conditionalFormatting>
  <conditionalFormatting sqref="F62">
    <cfRule type="cellIs" dxfId="12790" priority="6188" stopIfTrue="1" operator="equal">
      <formula>0</formula>
    </cfRule>
  </conditionalFormatting>
  <conditionalFormatting sqref="F62">
    <cfRule type="cellIs" dxfId="12789" priority="6187" stopIfTrue="1" operator="equal">
      <formula>0</formula>
    </cfRule>
  </conditionalFormatting>
  <conditionalFormatting sqref="F62">
    <cfRule type="cellIs" dxfId="12788" priority="6186" stopIfTrue="1" operator="equal">
      <formula>0</formula>
    </cfRule>
  </conditionalFormatting>
  <conditionalFormatting sqref="F62">
    <cfRule type="cellIs" dxfId="12787" priority="6185" stopIfTrue="1" operator="equal">
      <formula>0</formula>
    </cfRule>
  </conditionalFormatting>
  <conditionalFormatting sqref="F62">
    <cfRule type="cellIs" dxfId="12786" priority="6184" stopIfTrue="1" operator="equal">
      <formula>0</formula>
    </cfRule>
  </conditionalFormatting>
  <conditionalFormatting sqref="F62">
    <cfRule type="cellIs" dxfId="12785" priority="6183" stopIfTrue="1" operator="equal">
      <formula>0</formula>
    </cfRule>
  </conditionalFormatting>
  <conditionalFormatting sqref="F62">
    <cfRule type="cellIs" dxfId="12784" priority="6182" stopIfTrue="1" operator="equal">
      <formula>0</formula>
    </cfRule>
  </conditionalFormatting>
  <conditionalFormatting sqref="F62">
    <cfRule type="cellIs" dxfId="12783" priority="6181" stopIfTrue="1" operator="equal">
      <formula>0</formula>
    </cfRule>
  </conditionalFormatting>
  <conditionalFormatting sqref="F62">
    <cfRule type="cellIs" dxfId="12782" priority="6180" stopIfTrue="1" operator="equal">
      <formula>0</formula>
    </cfRule>
  </conditionalFormatting>
  <conditionalFormatting sqref="F62">
    <cfRule type="cellIs" dxfId="12781" priority="6179" stopIfTrue="1" operator="equal">
      <formula>0</formula>
    </cfRule>
  </conditionalFormatting>
  <conditionalFormatting sqref="F62">
    <cfRule type="cellIs" dxfId="12780" priority="6178" stopIfTrue="1" operator="equal">
      <formula>0</formula>
    </cfRule>
  </conditionalFormatting>
  <conditionalFormatting sqref="F62">
    <cfRule type="cellIs" dxfId="12779" priority="6177" stopIfTrue="1" operator="equal">
      <formula>0</formula>
    </cfRule>
  </conditionalFormatting>
  <conditionalFormatting sqref="F62">
    <cfRule type="cellIs" dxfId="12778" priority="6176" stopIfTrue="1" operator="equal">
      <formula>0</formula>
    </cfRule>
  </conditionalFormatting>
  <conditionalFormatting sqref="F62">
    <cfRule type="cellIs" dxfId="12777" priority="6175" stopIfTrue="1" operator="equal">
      <formula>0</formula>
    </cfRule>
  </conditionalFormatting>
  <conditionalFormatting sqref="F62">
    <cfRule type="cellIs" dxfId="12776" priority="6174" stopIfTrue="1" operator="equal">
      <formula>0</formula>
    </cfRule>
  </conditionalFormatting>
  <conditionalFormatting sqref="F62">
    <cfRule type="cellIs" dxfId="12775" priority="6173" stopIfTrue="1" operator="equal">
      <formula>0</formula>
    </cfRule>
  </conditionalFormatting>
  <conditionalFormatting sqref="F62">
    <cfRule type="cellIs" dxfId="12774" priority="6172" stopIfTrue="1" operator="equal">
      <formula>0</formula>
    </cfRule>
  </conditionalFormatting>
  <conditionalFormatting sqref="F62">
    <cfRule type="cellIs" dxfId="12773" priority="6171" stopIfTrue="1" operator="equal">
      <formula>0</formula>
    </cfRule>
  </conditionalFormatting>
  <conditionalFormatting sqref="F62">
    <cfRule type="cellIs" dxfId="12772" priority="6170" stopIfTrue="1" operator="equal">
      <formula>0</formula>
    </cfRule>
  </conditionalFormatting>
  <conditionalFormatting sqref="F62">
    <cfRule type="cellIs" dxfId="12771" priority="6169" stopIfTrue="1" operator="equal">
      <formula>0</formula>
    </cfRule>
  </conditionalFormatting>
  <conditionalFormatting sqref="F62">
    <cfRule type="cellIs" dxfId="12770" priority="6168" stopIfTrue="1" operator="equal">
      <formula>0</formula>
    </cfRule>
  </conditionalFormatting>
  <conditionalFormatting sqref="F62">
    <cfRule type="cellIs" dxfId="12769" priority="6167" stopIfTrue="1" operator="equal">
      <formula>0</formula>
    </cfRule>
  </conditionalFormatting>
  <conditionalFormatting sqref="F62">
    <cfRule type="cellIs" dxfId="12768" priority="6166" stopIfTrue="1" operator="equal">
      <formula>0</formula>
    </cfRule>
  </conditionalFormatting>
  <conditionalFormatting sqref="F62">
    <cfRule type="cellIs" dxfId="12767" priority="6165" stopIfTrue="1" operator="equal">
      <formula>0</formula>
    </cfRule>
  </conditionalFormatting>
  <conditionalFormatting sqref="F62">
    <cfRule type="cellIs" dxfId="12766" priority="6164" stopIfTrue="1" operator="equal">
      <formula>0</formula>
    </cfRule>
  </conditionalFormatting>
  <conditionalFormatting sqref="F62">
    <cfRule type="cellIs" dxfId="12765" priority="6163" stopIfTrue="1" operator="equal">
      <formula>0</formula>
    </cfRule>
  </conditionalFormatting>
  <conditionalFormatting sqref="F62">
    <cfRule type="cellIs" dxfId="12764" priority="6162" stopIfTrue="1" operator="equal">
      <formula>0</formula>
    </cfRule>
  </conditionalFormatting>
  <conditionalFormatting sqref="F62">
    <cfRule type="cellIs" dxfId="12763" priority="6161" stopIfTrue="1" operator="equal">
      <formula>0</formula>
    </cfRule>
  </conditionalFormatting>
  <conditionalFormatting sqref="F62">
    <cfRule type="cellIs" dxfId="12762" priority="6160" stopIfTrue="1" operator="equal">
      <formula>0</formula>
    </cfRule>
  </conditionalFormatting>
  <conditionalFormatting sqref="F62">
    <cfRule type="cellIs" dxfId="12761" priority="6159" stopIfTrue="1" operator="equal">
      <formula>0</formula>
    </cfRule>
  </conditionalFormatting>
  <conditionalFormatting sqref="F62">
    <cfRule type="cellIs" dxfId="12760" priority="6158" stopIfTrue="1" operator="equal">
      <formula>0</formula>
    </cfRule>
  </conditionalFormatting>
  <conditionalFormatting sqref="F62">
    <cfRule type="cellIs" dxfId="12759" priority="6157" stopIfTrue="1" operator="equal">
      <formula>0</formula>
    </cfRule>
  </conditionalFormatting>
  <conditionalFormatting sqref="F62">
    <cfRule type="cellIs" dxfId="12758" priority="6156" stopIfTrue="1" operator="equal">
      <formula>0</formula>
    </cfRule>
  </conditionalFormatting>
  <conditionalFormatting sqref="F62">
    <cfRule type="cellIs" dxfId="12757" priority="6155" stopIfTrue="1" operator="equal">
      <formula>0</formula>
    </cfRule>
  </conditionalFormatting>
  <conditionalFormatting sqref="F62">
    <cfRule type="cellIs" dxfId="12756" priority="6154" stopIfTrue="1" operator="equal">
      <formula>0</formula>
    </cfRule>
  </conditionalFormatting>
  <conditionalFormatting sqref="F62">
    <cfRule type="cellIs" dxfId="12755" priority="6153" stopIfTrue="1" operator="equal">
      <formula>0</formula>
    </cfRule>
  </conditionalFormatting>
  <conditionalFormatting sqref="F62">
    <cfRule type="cellIs" dxfId="12754" priority="6152" stopIfTrue="1" operator="equal">
      <formula>0</formula>
    </cfRule>
  </conditionalFormatting>
  <conditionalFormatting sqref="F62">
    <cfRule type="cellIs" dxfId="12753" priority="6151" stopIfTrue="1" operator="equal">
      <formula>0</formula>
    </cfRule>
  </conditionalFormatting>
  <conditionalFormatting sqref="F62">
    <cfRule type="cellIs" dxfId="12752" priority="6150" stopIfTrue="1" operator="equal">
      <formula>0</formula>
    </cfRule>
  </conditionalFormatting>
  <conditionalFormatting sqref="F62">
    <cfRule type="cellIs" dxfId="12751" priority="6149" stopIfTrue="1" operator="equal">
      <formula>0</formula>
    </cfRule>
  </conditionalFormatting>
  <conditionalFormatting sqref="F62">
    <cfRule type="cellIs" dxfId="12750" priority="6148" stopIfTrue="1" operator="equal">
      <formula>0</formula>
    </cfRule>
  </conditionalFormatting>
  <conditionalFormatting sqref="F62">
    <cfRule type="cellIs" dxfId="12749" priority="6147" stopIfTrue="1" operator="equal">
      <formula>0</formula>
    </cfRule>
  </conditionalFormatting>
  <conditionalFormatting sqref="F62">
    <cfRule type="cellIs" dxfId="12748" priority="6146" stopIfTrue="1" operator="equal">
      <formula>0</formula>
    </cfRule>
  </conditionalFormatting>
  <conditionalFormatting sqref="F62">
    <cfRule type="cellIs" dxfId="12747" priority="6145" stopIfTrue="1" operator="equal">
      <formula>0</formula>
    </cfRule>
  </conditionalFormatting>
  <conditionalFormatting sqref="F62">
    <cfRule type="cellIs" dxfId="12746" priority="6144" stopIfTrue="1" operator="equal">
      <formula>0</formula>
    </cfRule>
  </conditionalFormatting>
  <conditionalFormatting sqref="F62">
    <cfRule type="cellIs" dxfId="12745" priority="6143" stopIfTrue="1" operator="equal">
      <formula>0</formula>
    </cfRule>
  </conditionalFormatting>
  <conditionalFormatting sqref="F62">
    <cfRule type="cellIs" dxfId="12744" priority="6142" stopIfTrue="1" operator="equal">
      <formula>0</formula>
    </cfRule>
  </conditionalFormatting>
  <conditionalFormatting sqref="F62">
    <cfRule type="cellIs" dxfId="12743" priority="6141" stopIfTrue="1" operator="equal">
      <formula>0</formula>
    </cfRule>
  </conditionalFormatting>
  <conditionalFormatting sqref="F62">
    <cfRule type="cellIs" dxfId="12742" priority="6140" stopIfTrue="1" operator="equal">
      <formula>0</formula>
    </cfRule>
  </conditionalFormatting>
  <conditionalFormatting sqref="F62">
    <cfRule type="cellIs" dxfId="12741" priority="6139" stopIfTrue="1" operator="equal">
      <formula>0</formula>
    </cfRule>
  </conditionalFormatting>
  <conditionalFormatting sqref="F62">
    <cfRule type="cellIs" dxfId="12740" priority="6138" stopIfTrue="1" operator="equal">
      <formula>0</formula>
    </cfRule>
  </conditionalFormatting>
  <conditionalFormatting sqref="F62">
    <cfRule type="cellIs" dxfId="12739" priority="6137" stopIfTrue="1" operator="equal">
      <formula>0</formula>
    </cfRule>
  </conditionalFormatting>
  <conditionalFormatting sqref="F62">
    <cfRule type="cellIs" dxfId="12738" priority="6136" stopIfTrue="1" operator="equal">
      <formula>0</formula>
    </cfRule>
  </conditionalFormatting>
  <conditionalFormatting sqref="F62">
    <cfRule type="cellIs" dxfId="12737" priority="6135" stopIfTrue="1" operator="equal">
      <formula>0</formula>
    </cfRule>
  </conditionalFormatting>
  <conditionalFormatting sqref="F62">
    <cfRule type="cellIs" dxfId="12736" priority="6134" stopIfTrue="1" operator="equal">
      <formula>0</formula>
    </cfRule>
  </conditionalFormatting>
  <conditionalFormatting sqref="F62">
    <cfRule type="cellIs" dxfId="12735" priority="6133" stopIfTrue="1" operator="equal">
      <formula>0</formula>
    </cfRule>
  </conditionalFormatting>
  <conditionalFormatting sqref="F62">
    <cfRule type="cellIs" dxfId="12734" priority="6132" stopIfTrue="1" operator="equal">
      <formula>0</formula>
    </cfRule>
  </conditionalFormatting>
  <conditionalFormatting sqref="F62">
    <cfRule type="cellIs" dxfId="12733" priority="6131" stopIfTrue="1" operator="equal">
      <formula>0</formula>
    </cfRule>
  </conditionalFormatting>
  <conditionalFormatting sqref="F62">
    <cfRule type="cellIs" dxfId="12732" priority="6130" stopIfTrue="1" operator="equal">
      <formula>0</formula>
    </cfRule>
  </conditionalFormatting>
  <conditionalFormatting sqref="F62">
    <cfRule type="cellIs" dxfId="12731" priority="6129" stopIfTrue="1" operator="equal">
      <formula>0</formula>
    </cfRule>
  </conditionalFormatting>
  <conditionalFormatting sqref="F62">
    <cfRule type="cellIs" dxfId="12730" priority="6128" stopIfTrue="1" operator="equal">
      <formula>0</formula>
    </cfRule>
  </conditionalFormatting>
  <conditionalFormatting sqref="F62">
    <cfRule type="cellIs" dxfId="12729" priority="6127" stopIfTrue="1" operator="equal">
      <formula>0</formula>
    </cfRule>
  </conditionalFormatting>
  <conditionalFormatting sqref="F62">
    <cfRule type="cellIs" dxfId="12728" priority="6126" stopIfTrue="1" operator="equal">
      <formula>0</formula>
    </cfRule>
  </conditionalFormatting>
  <conditionalFormatting sqref="F62">
    <cfRule type="cellIs" dxfId="12727" priority="6125" stopIfTrue="1" operator="equal">
      <formula>0</formula>
    </cfRule>
  </conditionalFormatting>
  <conditionalFormatting sqref="F62">
    <cfRule type="cellIs" dxfId="12726" priority="6124" stopIfTrue="1" operator="equal">
      <formula>0</formula>
    </cfRule>
  </conditionalFormatting>
  <conditionalFormatting sqref="F62">
    <cfRule type="cellIs" dxfId="12725" priority="6123" stopIfTrue="1" operator="equal">
      <formula>0</formula>
    </cfRule>
  </conditionalFormatting>
  <conditionalFormatting sqref="F62">
    <cfRule type="cellIs" dxfId="12724" priority="6122" stopIfTrue="1" operator="equal">
      <formula>0</formula>
    </cfRule>
  </conditionalFormatting>
  <conditionalFormatting sqref="F62">
    <cfRule type="cellIs" dxfId="12723" priority="6121" stopIfTrue="1" operator="equal">
      <formula>0</formula>
    </cfRule>
  </conditionalFormatting>
  <conditionalFormatting sqref="F62">
    <cfRule type="cellIs" dxfId="12722" priority="6120" stopIfTrue="1" operator="equal">
      <formula>0</formula>
    </cfRule>
  </conditionalFormatting>
  <conditionalFormatting sqref="F62">
    <cfRule type="cellIs" dxfId="12721" priority="6119" stopIfTrue="1" operator="equal">
      <formula>0</formula>
    </cfRule>
  </conditionalFormatting>
  <conditionalFormatting sqref="F62">
    <cfRule type="cellIs" dxfId="12720" priority="6118" stopIfTrue="1" operator="equal">
      <formula>0</formula>
    </cfRule>
  </conditionalFormatting>
  <conditionalFormatting sqref="F62">
    <cfRule type="cellIs" dxfId="12719" priority="6117" stopIfTrue="1" operator="equal">
      <formula>0</formula>
    </cfRule>
  </conditionalFormatting>
  <conditionalFormatting sqref="F62">
    <cfRule type="cellIs" dxfId="12718" priority="6116" stopIfTrue="1" operator="equal">
      <formula>0</formula>
    </cfRule>
  </conditionalFormatting>
  <conditionalFormatting sqref="F62">
    <cfRule type="cellIs" dxfId="12717" priority="6115" stopIfTrue="1" operator="equal">
      <formula>0</formula>
    </cfRule>
  </conditionalFormatting>
  <conditionalFormatting sqref="F62">
    <cfRule type="cellIs" dxfId="12716" priority="6114" stopIfTrue="1" operator="equal">
      <formula>0</formula>
    </cfRule>
  </conditionalFormatting>
  <conditionalFormatting sqref="F62">
    <cfRule type="cellIs" dxfId="12715" priority="6113" stopIfTrue="1" operator="equal">
      <formula>0</formula>
    </cfRule>
  </conditionalFormatting>
  <conditionalFormatting sqref="F62">
    <cfRule type="cellIs" dxfId="12714" priority="6112" stopIfTrue="1" operator="equal">
      <formula>0</formula>
    </cfRule>
  </conditionalFormatting>
  <conditionalFormatting sqref="F62">
    <cfRule type="cellIs" dxfId="12713" priority="6111" stopIfTrue="1" operator="equal">
      <formula>0</formula>
    </cfRule>
  </conditionalFormatting>
  <conditionalFormatting sqref="F62">
    <cfRule type="cellIs" dxfId="12712" priority="6110" stopIfTrue="1" operator="equal">
      <formula>0</formula>
    </cfRule>
  </conditionalFormatting>
  <conditionalFormatting sqref="F62">
    <cfRule type="cellIs" dxfId="12711" priority="6109" stopIfTrue="1" operator="equal">
      <formula>0</formula>
    </cfRule>
  </conditionalFormatting>
  <conditionalFormatting sqref="F62">
    <cfRule type="cellIs" dxfId="12710" priority="6108" stopIfTrue="1" operator="equal">
      <formula>0</formula>
    </cfRule>
  </conditionalFormatting>
  <conditionalFormatting sqref="F62">
    <cfRule type="cellIs" dxfId="12709" priority="6107" stopIfTrue="1" operator="equal">
      <formula>0</formula>
    </cfRule>
  </conditionalFormatting>
  <conditionalFormatting sqref="F62">
    <cfRule type="cellIs" dxfId="12708" priority="6106" stopIfTrue="1" operator="equal">
      <formula>0</formula>
    </cfRule>
  </conditionalFormatting>
  <conditionalFormatting sqref="F62">
    <cfRule type="cellIs" dxfId="12707" priority="6105" stopIfTrue="1" operator="equal">
      <formula>0</formula>
    </cfRule>
  </conditionalFormatting>
  <conditionalFormatting sqref="F62">
    <cfRule type="cellIs" dxfId="12706" priority="6104" stopIfTrue="1" operator="equal">
      <formula>0</formula>
    </cfRule>
  </conditionalFormatting>
  <conditionalFormatting sqref="F62">
    <cfRule type="cellIs" dxfId="12705" priority="6103" stopIfTrue="1" operator="equal">
      <formula>0</formula>
    </cfRule>
  </conditionalFormatting>
  <conditionalFormatting sqref="F62">
    <cfRule type="cellIs" dxfId="12704" priority="6102" stopIfTrue="1" operator="equal">
      <formula>0</formula>
    </cfRule>
  </conditionalFormatting>
  <conditionalFormatting sqref="F62">
    <cfRule type="cellIs" dxfId="12703" priority="6101" stopIfTrue="1" operator="equal">
      <formula>0</formula>
    </cfRule>
  </conditionalFormatting>
  <conditionalFormatting sqref="F62">
    <cfRule type="cellIs" dxfId="12702" priority="6100" stopIfTrue="1" operator="equal">
      <formula>0</formula>
    </cfRule>
  </conditionalFormatting>
  <conditionalFormatting sqref="F62">
    <cfRule type="cellIs" dxfId="12701" priority="6099" stopIfTrue="1" operator="equal">
      <formula>0</formula>
    </cfRule>
  </conditionalFormatting>
  <conditionalFormatting sqref="F62">
    <cfRule type="cellIs" dxfId="12700" priority="6098" stopIfTrue="1" operator="equal">
      <formula>0</formula>
    </cfRule>
  </conditionalFormatting>
  <conditionalFormatting sqref="F62">
    <cfRule type="cellIs" dxfId="12699" priority="6097" stopIfTrue="1" operator="equal">
      <formula>0</formula>
    </cfRule>
  </conditionalFormatting>
  <conditionalFormatting sqref="F62">
    <cfRule type="cellIs" dxfId="12698" priority="6096" stopIfTrue="1" operator="equal">
      <formula>0</formula>
    </cfRule>
  </conditionalFormatting>
  <conditionalFormatting sqref="F62">
    <cfRule type="cellIs" dxfId="12697" priority="6095" stopIfTrue="1" operator="equal">
      <formula>0</formula>
    </cfRule>
  </conditionalFormatting>
  <conditionalFormatting sqref="F62">
    <cfRule type="cellIs" dxfId="12696" priority="6094" stopIfTrue="1" operator="equal">
      <formula>0</formula>
    </cfRule>
  </conditionalFormatting>
  <conditionalFormatting sqref="F62">
    <cfRule type="cellIs" dxfId="12695" priority="6093" stopIfTrue="1" operator="equal">
      <formula>0</formula>
    </cfRule>
  </conditionalFormatting>
  <conditionalFormatting sqref="F62">
    <cfRule type="cellIs" dxfId="12694" priority="6092" stopIfTrue="1" operator="equal">
      <formula>0</formula>
    </cfRule>
  </conditionalFormatting>
  <conditionalFormatting sqref="F62">
    <cfRule type="cellIs" dxfId="12693" priority="6091" stopIfTrue="1" operator="equal">
      <formula>0</formula>
    </cfRule>
  </conditionalFormatting>
  <conditionalFormatting sqref="F62">
    <cfRule type="cellIs" dxfId="12692" priority="6090" stopIfTrue="1" operator="equal">
      <formula>0</formula>
    </cfRule>
  </conditionalFormatting>
  <conditionalFormatting sqref="F62">
    <cfRule type="cellIs" dxfId="12691" priority="6089" stopIfTrue="1" operator="equal">
      <formula>0</formula>
    </cfRule>
  </conditionalFormatting>
  <conditionalFormatting sqref="F62">
    <cfRule type="cellIs" dxfId="12690" priority="6088" stopIfTrue="1" operator="equal">
      <formula>0</formula>
    </cfRule>
  </conditionalFormatting>
  <conditionalFormatting sqref="F62">
    <cfRule type="cellIs" dxfId="12689" priority="6087" stopIfTrue="1" operator="equal">
      <formula>0</formula>
    </cfRule>
  </conditionalFormatting>
  <conditionalFormatting sqref="F62">
    <cfRule type="cellIs" dxfId="12688" priority="6086" stopIfTrue="1" operator="equal">
      <formula>0</formula>
    </cfRule>
  </conditionalFormatting>
  <conditionalFormatting sqref="F62">
    <cfRule type="cellIs" dxfId="12687" priority="6085" stopIfTrue="1" operator="equal">
      <formula>0</formula>
    </cfRule>
  </conditionalFormatting>
  <conditionalFormatting sqref="F62">
    <cfRule type="cellIs" dxfId="12686" priority="6084" stopIfTrue="1" operator="equal">
      <formula>0</formula>
    </cfRule>
  </conditionalFormatting>
  <conditionalFormatting sqref="F62">
    <cfRule type="cellIs" dxfId="12685" priority="6083" stopIfTrue="1" operator="equal">
      <formula>0</formula>
    </cfRule>
  </conditionalFormatting>
  <conditionalFormatting sqref="F62">
    <cfRule type="cellIs" dxfId="12684" priority="6082" stopIfTrue="1" operator="equal">
      <formula>0</formula>
    </cfRule>
  </conditionalFormatting>
  <conditionalFormatting sqref="F62">
    <cfRule type="cellIs" dxfId="12683" priority="6081" stopIfTrue="1" operator="equal">
      <formula>0</formula>
    </cfRule>
  </conditionalFormatting>
  <conditionalFormatting sqref="F62">
    <cfRule type="cellIs" dxfId="12682" priority="6080" stopIfTrue="1" operator="equal">
      <formula>0</formula>
    </cfRule>
  </conditionalFormatting>
  <conditionalFormatting sqref="F62">
    <cfRule type="cellIs" dxfId="12681" priority="6079" stopIfTrue="1" operator="equal">
      <formula>0</formula>
    </cfRule>
  </conditionalFormatting>
  <conditionalFormatting sqref="F62">
    <cfRule type="cellIs" dxfId="12680" priority="6078" stopIfTrue="1" operator="equal">
      <formula>0</formula>
    </cfRule>
  </conditionalFormatting>
  <conditionalFormatting sqref="F62">
    <cfRule type="cellIs" dxfId="12679" priority="6077" stopIfTrue="1" operator="equal">
      <formula>0</formula>
    </cfRule>
  </conditionalFormatting>
  <conditionalFormatting sqref="F62">
    <cfRule type="cellIs" dxfId="12678" priority="6076" stopIfTrue="1" operator="equal">
      <formula>0</formula>
    </cfRule>
  </conditionalFormatting>
  <conditionalFormatting sqref="F62">
    <cfRule type="cellIs" dxfId="12677" priority="6075" stopIfTrue="1" operator="equal">
      <formula>0</formula>
    </cfRule>
  </conditionalFormatting>
  <conditionalFormatting sqref="F62">
    <cfRule type="cellIs" dxfId="12676" priority="6074" stopIfTrue="1" operator="equal">
      <formula>0</formula>
    </cfRule>
  </conditionalFormatting>
  <conditionalFormatting sqref="F62">
    <cfRule type="cellIs" dxfId="12675" priority="6073" stopIfTrue="1" operator="equal">
      <formula>0</formula>
    </cfRule>
  </conditionalFormatting>
  <conditionalFormatting sqref="F62">
    <cfRule type="cellIs" dxfId="12674" priority="6072" stopIfTrue="1" operator="equal">
      <formula>0</formula>
    </cfRule>
  </conditionalFormatting>
  <conditionalFormatting sqref="F62">
    <cfRule type="cellIs" dxfId="12673" priority="6071" stopIfTrue="1" operator="equal">
      <formula>0</formula>
    </cfRule>
  </conditionalFormatting>
  <conditionalFormatting sqref="F62">
    <cfRule type="cellIs" dxfId="12672" priority="6070" stopIfTrue="1" operator="equal">
      <formula>0</formula>
    </cfRule>
  </conditionalFormatting>
  <conditionalFormatting sqref="F62">
    <cfRule type="cellIs" dxfId="12671" priority="6069" stopIfTrue="1" operator="equal">
      <formula>0</formula>
    </cfRule>
  </conditionalFormatting>
  <conditionalFormatting sqref="F62">
    <cfRule type="cellIs" dxfId="12670" priority="6068" stopIfTrue="1" operator="equal">
      <formula>0</formula>
    </cfRule>
  </conditionalFormatting>
  <conditionalFormatting sqref="F62">
    <cfRule type="cellIs" dxfId="12669" priority="6067" stopIfTrue="1" operator="equal">
      <formula>0</formula>
    </cfRule>
  </conditionalFormatting>
  <conditionalFormatting sqref="F62">
    <cfRule type="cellIs" dxfId="12668" priority="6066" stopIfTrue="1" operator="equal">
      <formula>0</formula>
    </cfRule>
  </conditionalFormatting>
  <conditionalFormatting sqref="F62">
    <cfRule type="cellIs" dxfId="12667" priority="6065" stopIfTrue="1" operator="equal">
      <formula>0</formula>
    </cfRule>
  </conditionalFormatting>
  <conditionalFormatting sqref="F62">
    <cfRule type="cellIs" dxfId="12666" priority="6064" stopIfTrue="1" operator="equal">
      <formula>0</formula>
    </cfRule>
  </conditionalFormatting>
  <conditionalFormatting sqref="F62">
    <cfRule type="cellIs" dxfId="12665" priority="6063" stopIfTrue="1" operator="equal">
      <formula>0</formula>
    </cfRule>
  </conditionalFormatting>
  <conditionalFormatting sqref="F62">
    <cfRule type="cellIs" dxfId="12664" priority="6062" stopIfTrue="1" operator="equal">
      <formula>0</formula>
    </cfRule>
  </conditionalFormatting>
  <conditionalFormatting sqref="F62">
    <cfRule type="cellIs" dxfId="12663" priority="6061" stopIfTrue="1" operator="equal">
      <formula>0</formula>
    </cfRule>
  </conditionalFormatting>
  <conditionalFormatting sqref="F62">
    <cfRule type="cellIs" dxfId="12662" priority="6060" stopIfTrue="1" operator="equal">
      <formula>0</formula>
    </cfRule>
  </conditionalFormatting>
  <conditionalFormatting sqref="F62">
    <cfRule type="cellIs" dxfId="12661" priority="6059" stopIfTrue="1" operator="equal">
      <formula>0</formula>
    </cfRule>
  </conditionalFormatting>
  <conditionalFormatting sqref="F62">
    <cfRule type="cellIs" dxfId="12660" priority="6058" stopIfTrue="1" operator="equal">
      <formula>0</formula>
    </cfRule>
  </conditionalFormatting>
  <conditionalFormatting sqref="F62">
    <cfRule type="cellIs" dxfId="12659" priority="6057" stopIfTrue="1" operator="equal">
      <formula>0</formula>
    </cfRule>
  </conditionalFormatting>
  <conditionalFormatting sqref="F62">
    <cfRule type="cellIs" dxfId="12658" priority="6056" stopIfTrue="1" operator="equal">
      <formula>0</formula>
    </cfRule>
  </conditionalFormatting>
  <conditionalFormatting sqref="F62">
    <cfRule type="cellIs" dxfId="12657" priority="6055" stopIfTrue="1" operator="equal">
      <formula>0</formula>
    </cfRule>
  </conditionalFormatting>
  <conditionalFormatting sqref="F62">
    <cfRule type="cellIs" dxfId="12656" priority="6054" stopIfTrue="1" operator="equal">
      <formula>0</formula>
    </cfRule>
  </conditionalFormatting>
  <conditionalFormatting sqref="F62">
    <cfRule type="cellIs" dxfId="12655" priority="6053" stopIfTrue="1" operator="equal">
      <formula>0</formula>
    </cfRule>
  </conditionalFormatting>
  <conditionalFormatting sqref="F62">
    <cfRule type="cellIs" dxfId="12654" priority="6052" stopIfTrue="1" operator="equal">
      <formula>0</formula>
    </cfRule>
  </conditionalFormatting>
  <conditionalFormatting sqref="F62">
    <cfRule type="cellIs" dxfId="12653" priority="6051" stopIfTrue="1" operator="equal">
      <formula>0</formula>
    </cfRule>
  </conditionalFormatting>
  <conditionalFormatting sqref="F62">
    <cfRule type="cellIs" dxfId="12652" priority="6050" stopIfTrue="1" operator="equal">
      <formula>0</formula>
    </cfRule>
  </conditionalFormatting>
  <conditionalFormatting sqref="F62">
    <cfRule type="cellIs" dxfId="12651" priority="6049" stopIfTrue="1" operator="equal">
      <formula>0</formula>
    </cfRule>
  </conditionalFormatting>
  <conditionalFormatting sqref="F62">
    <cfRule type="cellIs" dxfId="12650" priority="6048" stopIfTrue="1" operator="equal">
      <formula>0</formula>
    </cfRule>
  </conditionalFormatting>
  <conditionalFormatting sqref="F62">
    <cfRule type="cellIs" dxfId="12649" priority="6047" stopIfTrue="1" operator="equal">
      <formula>0</formula>
    </cfRule>
  </conditionalFormatting>
  <conditionalFormatting sqref="F62">
    <cfRule type="cellIs" dxfId="12648" priority="6046" stopIfTrue="1" operator="equal">
      <formula>0</formula>
    </cfRule>
  </conditionalFormatting>
  <conditionalFormatting sqref="F62">
    <cfRule type="cellIs" dxfId="12647" priority="6045" stopIfTrue="1" operator="equal">
      <formula>0</formula>
    </cfRule>
  </conditionalFormatting>
  <conditionalFormatting sqref="F62">
    <cfRule type="cellIs" dxfId="12646" priority="6044" stopIfTrue="1" operator="equal">
      <formula>0</formula>
    </cfRule>
  </conditionalFormatting>
  <conditionalFormatting sqref="F62">
    <cfRule type="cellIs" dxfId="12645" priority="6043" stopIfTrue="1" operator="equal">
      <formula>0</formula>
    </cfRule>
  </conditionalFormatting>
  <conditionalFormatting sqref="F62">
    <cfRule type="cellIs" dxfId="12644" priority="6042" stopIfTrue="1" operator="equal">
      <formula>0</formula>
    </cfRule>
  </conditionalFormatting>
  <conditionalFormatting sqref="F62">
    <cfRule type="cellIs" dxfId="12643" priority="6041" stopIfTrue="1" operator="equal">
      <formula>0</formula>
    </cfRule>
  </conditionalFormatting>
  <conditionalFormatting sqref="F62">
    <cfRule type="cellIs" dxfId="12642" priority="6040" stopIfTrue="1" operator="equal">
      <formula>0</formula>
    </cfRule>
  </conditionalFormatting>
  <conditionalFormatting sqref="F62">
    <cfRule type="cellIs" dxfId="12641" priority="6039" stopIfTrue="1" operator="equal">
      <formula>0</formula>
    </cfRule>
  </conditionalFormatting>
  <conditionalFormatting sqref="F62">
    <cfRule type="cellIs" dxfId="12640" priority="6038" stopIfTrue="1" operator="equal">
      <formula>0</formula>
    </cfRule>
  </conditionalFormatting>
  <conditionalFormatting sqref="F62">
    <cfRule type="cellIs" dxfId="12639" priority="6037" stopIfTrue="1" operator="equal">
      <formula>0</formula>
    </cfRule>
  </conditionalFormatting>
  <conditionalFormatting sqref="F62">
    <cfRule type="cellIs" dxfId="12638" priority="6036" stopIfTrue="1" operator="equal">
      <formula>0</formula>
    </cfRule>
  </conditionalFormatting>
  <conditionalFormatting sqref="F62">
    <cfRule type="cellIs" dxfId="12637" priority="6035" stopIfTrue="1" operator="equal">
      <formula>0</formula>
    </cfRule>
  </conditionalFormatting>
  <conditionalFormatting sqref="F62">
    <cfRule type="cellIs" dxfId="12636" priority="6034" stopIfTrue="1" operator="equal">
      <formula>0</formula>
    </cfRule>
  </conditionalFormatting>
  <conditionalFormatting sqref="F62">
    <cfRule type="cellIs" dxfId="12635" priority="6033" stopIfTrue="1" operator="equal">
      <formula>0</formula>
    </cfRule>
  </conditionalFormatting>
  <conditionalFormatting sqref="F62">
    <cfRule type="cellIs" dxfId="12634" priority="6032" stopIfTrue="1" operator="equal">
      <formula>0</formula>
    </cfRule>
  </conditionalFormatting>
  <conditionalFormatting sqref="F62">
    <cfRule type="cellIs" dxfId="12633" priority="6031" stopIfTrue="1" operator="equal">
      <formula>0</formula>
    </cfRule>
  </conditionalFormatting>
  <conditionalFormatting sqref="F62">
    <cfRule type="cellIs" dxfId="12632" priority="6030" stopIfTrue="1" operator="equal">
      <formula>0</formula>
    </cfRule>
  </conditionalFormatting>
  <conditionalFormatting sqref="F62">
    <cfRule type="cellIs" dxfId="12631" priority="6029" stopIfTrue="1" operator="equal">
      <formula>0</formula>
    </cfRule>
  </conditionalFormatting>
  <conditionalFormatting sqref="F62">
    <cfRule type="cellIs" dxfId="12630" priority="6028" stopIfTrue="1" operator="equal">
      <formula>0</formula>
    </cfRule>
  </conditionalFormatting>
  <conditionalFormatting sqref="F62">
    <cfRule type="cellIs" dxfId="12629" priority="6027" stopIfTrue="1" operator="equal">
      <formula>0</formula>
    </cfRule>
  </conditionalFormatting>
  <conditionalFormatting sqref="F62">
    <cfRule type="cellIs" dxfId="12628" priority="6026" stopIfTrue="1" operator="equal">
      <formula>0</formula>
    </cfRule>
  </conditionalFormatting>
  <conditionalFormatting sqref="F62">
    <cfRule type="cellIs" dxfId="12627" priority="6025" stopIfTrue="1" operator="equal">
      <formula>0</formula>
    </cfRule>
  </conditionalFormatting>
  <conditionalFormatting sqref="F62">
    <cfRule type="cellIs" dxfId="12626" priority="6024" stopIfTrue="1" operator="equal">
      <formula>0</formula>
    </cfRule>
  </conditionalFormatting>
  <conditionalFormatting sqref="F62">
    <cfRule type="cellIs" dxfId="12625" priority="6023" stopIfTrue="1" operator="equal">
      <formula>0</formula>
    </cfRule>
  </conditionalFormatting>
  <conditionalFormatting sqref="F62">
    <cfRule type="cellIs" dxfId="12624" priority="6022" stopIfTrue="1" operator="equal">
      <formula>0</formula>
    </cfRule>
  </conditionalFormatting>
  <conditionalFormatting sqref="F62">
    <cfRule type="cellIs" dxfId="12623" priority="6021" stopIfTrue="1" operator="equal">
      <formula>0</formula>
    </cfRule>
  </conditionalFormatting>
  <conditionalFormatting sqref="F62">
    <cfRule type="cellIs" dxfId="12622" priority="6020" stopIfTrue="1" operator="equal">
      <formula>0</formula>
    </cfRule>
  </conditionalFormatting>
  <conditionalFormatting sqref="F62">
    <cfRule type="cellIs" dxfId="12621" priority="6019" stopIfTrue="1" operator="equal">
      <formula>0</formula>
    </cfRule>
  </conditionalFormatting>
  <conditionalFormatting sqref="F62">
    <cfRule type="cellIs" dxfId="12620" priority="6018" stopIfTrue="1" operator="equal">
      <formula>0</formula>
    </cfRule>
  </conditionalFormatting>
  <conditionalFormatting sqref="F62">
    <cfRule type="cellIs" dxfId="12619" priority="6017" stopIfTrue="1" operator="equal">
      <formula>0</formula>
    </cfRule>
  </conditionalFormatting>
  <conditionalFormatting sqref="G74:AK75">
    <cfRule type="cellIs" dxfId="12618" priority="157" operator="lessThan">
      <formula>7</formula>
    </cfRule>
    <cfRule type="cellIs" dxfId="12617" priority="158" operator="greaterThan">
      <formula>7</formula>
    </cfRule>
  </conditionalFormatting>
  <conditionalFormatting sqref="G76:AK76">
    <cfRule type="cellIs" dxfId="12616" priority="155" operator="lessThan">
      <formula>5</formula>
    </cfRule>
    <cfRule type="cellIs" dxfId="12615" priority="156" operator="greaterThan">
      <formula>5</formula>
    </cfRule>
  </conditionalFormatting>
  <conditionalFormatting sqref="G8:AK42 H7:AK7">
    <cfRule type="containsText" dxfId="12614" priority="144" operator="containsText" text="21">
      <formula>NOT(ISERROR(SEARCH("21",G7)))</formula>
    </cfRule>
    <cfRule type="cellIs" dxfId="12613" priority="145" operator="equal">
      <formula>"F"</formula>
    </cfRule>
    <cfRule type="containsText" dxfId="12612" priority="146" operator="containsText" text="CA">
      <formula>NOT(ISERROR(SEARCH("CA",G7)))</formula>
    </cfRule>
    <cfRule type="cellIs" dxfId="12611" priority="147" operator="equal">
      <formula>"LD"</formula>
    </cfRule>
    <cfRule type="containsText" dxfId="12610" priority="148" operator="containsText" text="V">
      <formula>NOT(ISERROR(SEARCH("V",G7)))</formula>
    </cfRule>
    <cfRule type="containsText" dxfId="12609" priority="149" operator="containsText" text="P">
      <formula>NOT(ISERROR(SEARCH("P",G7)))</formula>
    </cfRule>
    <cfRule type="cellIs" dxfId="12608" priority="150" operator="equal">
      <formula>"LL"</formula>
    </cfRule>
    <cfRule type="cellIs" dxfId="12607" priority="151" operator="equal">
      <formula>"AT"</formula>
    </cfRule>
    <cfRule type="containsText" dxfId="12606" priority="152" operator="containsText" text="B">
      <formula>NOT(ISERROR(SEARCH("B",G7)))</formula>
    </cfRule>
    <cfRule type="cellIs" dxfId="12605" priority="153" operator="equal">
      <formula>"L"</formula>
    </cfRule>
    <cfRule type="containsText" dxfId="12604" priority="154" operator="containsText" text="N">
      <formula>NOT(ISERROR(SEARCH("N",G7)))</formula>
    </cfRule>
  </conditionalFormatting>
  <conditionalFormatting sqref="G8:AK42 H7:AK7">
    <cfRule type="containsText" dxfId="12603" priority="133" operator="containsText" text="21">
      <formula>NOT(ISERROR(SEARCH("21",G7)))</formula>
    </cfRule>
    <cfRule type="cellIs" dxfId="12602" priority="134" operator="equal">
      <formula>"F"</formula>
    </cfRule>
    <cfRule type="containsText" dxfId="12601" priority="135" operator="containsText" text="CA">
      <formula>NOT(ISERROR(SEARCH("CA",G7)))</formula>
    </cfRule>
    <cfRule type="cellIs" dxfId="12600" priority="136" operator="equal">
      <formula>"LD"</formula>
    </cfRule>
    <cfRule type="containsText" dxfId="12599" priority="137" operator="containsText" text="V">
      <formula>NOT(ISERROR(SEARCH("V",G7)))</formula>
    </cfRule>
    <cfRule type="containsText" dxfId="12598" priority="138" operator="containsText" text="P">
      <formula>NOT(ISERROR(SEARCH("P",G7)))</formula>
    </cfRule>
    <cfRule type="cellIs" dxfId="12597" priority="139" operator="equal">
      <formula>"LL"</formula>
    </cfRule>
    <cfRule type="cellIs" dxfId="12596" priority="140" operator="equal">
      <formula>"AT"</formula>
    </cfRule>
    <cfRule type="containsText" dxfId="12595" priority="141" operator="containsText" text="B">
      <formula>NOT(ISERROR(SEARCH("B",G7)))</formula>
    </cfRule>
    <cfRule type="cellIs" dxfId="12594" priority="142" operator="equal">
      <formula>"L"</formula>
    </cfRule>
    <cfRule type="containsText" dxfId="12593" priority="143" operator="containsText" text="N">
      <formula>NOT(ISERROR(SEARCH("N",G7)))</formula>
    </cfRule>
  </conditionalFormatting>
  <conditionalFormatting sqref="G8:AK42 H7:AK7">
    <cfRule type="containsText" dxfId="12592" priority="122" operator="containsText" text="21">
      <formula>NOT(ISERROR(SEARCH("21",G7)))</formula>
    </cfRule>
    <cfRule type="cellIs" dxfId="12591" priority="123" operator="equal">
      <formula>"F"</formula>
    </cfRule>
    <cfRule type="containsText" dxfId="12590" priority="124" operator="containsText" text="CA">
      <formula>NOT(ISERROR(SEARCH("CA",G7)))</formula>
    </cfRule>
    <cfRule type="cellIs" dxfId="12589" priority="125" operator="equal">
      <formula>"LD"</formula>
    </cfRule>
    <cfRule type="containsText" dxfId="12588" priority="126" operator="containsText" text="V">
      <formula>NOT(ISERROR(SEARCH("V",G7)))</formula>
    </cfRule>
    <cfRule type="containsText" dxfId="12587" priority="127" operator="containsText" text="P">
      <formula>NOT(ISERROR(SEARCH("P",G7)))</formula>
    </cfRule>
    <cfRule type="cellIs" dxfId="12586" priority="128" operator="equal">
      <formula>"LL"</formula>
    </cfRule>
    <cfRule type="cellIs" dxfId="12585" priority="129" operator="equal">
      <formula>"AT"</formula>
    </cfRule>
    <cfRule type="containsText" dxfId="12584" priority="130" operator="containsText" text="B">
      <formula>NOT(ISERROR(SEARCH("B",G7)))</formula>
    </cfRule>
    <cfRule type="cellIs" dxfId="12583" priority="131" operator="equal">
      <formula>"L"</formula>
    </cfRule>
    <cfRule type="containsText" dxfId="12582" priority="132" operator="containsText" text="N">
      <formula>NOT(ISERROR(SEARCH("N",G7)))</formula>
    </cfRule>
  </conditionalFormatting>
  <conditionalFormatting sqref="G8:AK42 H7:AK7">
    <cfRule type="containsText" dxfId="12581" priority="111" operator="containsText" text="21">
      <formula>NOT(ISERROR(SEARCH("21",G7)))</formula>
    </cfRule>
    <cfRule type="cellIs" dxfId="12580" priority="112" operator="equal">
      <formula>"F"</formula>
    </cfRule>
    <cfRule type="containsText" dxfId="12579" priority="113" operator="containsText" text="CA">
      <formula>NOT(ISERROR(SEARCH("CA",G7)))</formula>
    </cfRule>
    <cfRule type="cellIs" dxfId="12578" priority="114" operator="equal">
      <formula>"LD"</formula>
    </cfRule>
    <cfRule type="containsText" dxfId="12577" priority="115" operator="containsText" text="V">
      <formula>NOT(ISERROR(SEARCH("V",G7)))</formula>
    </cfRule>
    <cfRule type="containsText" dxfId="12576" priority="116" operator="containsText" text="P">
      <formula>NOT(ISERROR(SEARCH("P",G7)))</formula>
    </cfRule>
    <cfRule type="cellIs" dxfId="12575" priority="117" operator="equal">
      <formula>"LL"</formula>
    </cfRule>
    <cfRule type="cellIs" dxfId="12574" priority="118" operator="equal">
      <formula>"AT"</formula>
    </cfRule>
    <cfRule type="containsText" dxfId="12573" priority="119" operator="containsText" text="B">
      <formula>NOT(ISERROR(SEARCH("B",G7)))</formula>
    </cfRule>
    <cfRule type="cellIs" dxfId="12572" priority="120" operator="equal">
      <formula>"L"</formula>
    </cfRule>
    <cfRule type="containsText" dxfId="12571" priority="121" operator="containsText" text="N">
      <formula>NOT(ISERROR(SEARCH("N",G7)))</formula>
    </cfRule>
  </conditionalFormatting>
  <conditionalFormatting sqref="G8:AK42 H7:AK7">
    <cfRule type="containsText" dxfId="12570" priority="100" operator="containsText" text="21">
      <formula>NOT(ISERROR(SEARCH("21",G7)))</formula>
    </cfRule>
    <cfRule type="cellIs" dxfId="12569" priority="101" operator="equal">
      <formula>"F"</formula>
    </cfRule>
    <cfRule type="containsText" dxfId="12568" priority="102" operator="containsText" text="CA">
      <formula>NOT(ISERROR(SEARCH("CA",G7)))</formula>
    </cfRule>
    <cfRule type="cellIs" dxfId="12567" priority="103" operator="equal">
      <formula>"LD"</formula>
    </cfRule>
    <cfRule type="containsText" dxfId="12566" priority="104" operator="containsText" text="V">
      <formula>NOT(ISERROR(SEARCH("V",G7)))</formula>
    </cfRule>
    <cfRule type="containsText" dxfId="12565" priority="105" operator="containsText" text="P">
      <formula>NOT(ISERROR(SEARCH("P",G7)))</formula>
    </cfRule>
    <cfRule type="cellIs" dxfId="12564" priority="106" operator="equal">
      <formula>"LL"</formula>
    </cfRule>
    <cfRule type="cellIs" dxfId="12563" priority="107" operator="equal">
      <formula>"AT"</formula>
    </cfRule>
    <cfRule type="containsText" dxfId="12562" priority="108" operator="containsText" text="B">
      <formula>NOT(ISERROR(SEARCH("B",G7)))</formula>
    </cfRule>
    <cfRule type="cellIs" dxfId="12561" priority="109" operator="equal">
      <formula>"L"</formula>
    </cfRule>
    <cfRule type="containsText" dxfId="12560" priority="110" operator="containsText" text="N">
      <formula>NOT(ISERROR(SEARCH("N",G7)))</formula>
    </cfRule>
  </conditionalFormatting>
  <conditionalFormatting sqref="G8:AK42 H7:AK7">
    <cfRule type="containsText" dxfId="12559" priority="89" operator="containsText" text="21">
      <formula>NOT(ISERROR(SEARCH("21",G7)))</formula>
    </cfRule>
    <cfRule type="cellIs" dxfId="12558" priority="90" operator="equal">
      <formula>"F"</formula>
    </cfRule>
    <cfRule type="containsText" dxfId="12557" priority="91" operator="containsText" text="CA">
      <formula>NOT(ISERROR(SEARCH("CA",G7)))</formula>
    </cfRule>
    <cfRule type="cellIs" dxfId="12556" priority="92" operator="equal">
      <formula>"LD"</formula>
    </cfRule>
    <cfRule type="containsText" dxfId="12555" priority="93" operator="containsText" text="V">
      <formula>NOT(ISERROR(SEARCH("V",G7)))</formula>
    </cfRule>
    <cfRule type="containsText" dxfId="12554" priority="94" operator="containsText" text="P">
      <formula>NOT(ISERROR(SEARCH("P",G7)))</formula>
    </cfRule>
    <cfRule type="cellIs" dxfId="12553" priority="95" operator="equal">
      <formula>"LL"</formula>
    </cfRule>
    <cfRule type="cellIs" dxfId="12552" priority="96" operator="equal">
      <formula>"AT"</formula>
    </cfRule>
    <cfRule type="containsText" dxfId="12551" priority="97" operator="containsText" text="B">
      <formula>NOT(ISERROR(SEARCH("B",G7)))</formula>
    </cfRule>
    <cfRule type="cellIs" dxfId="12550" priority="98" operator="equal">
      <formula>"L"</formula>
    </cfRule>
    <cfRule type="containsText" dxfId="12549" priority="99" operator="containsText" text="N">
      <formula>NOT(ISERROR(SEARCH("N",G7)))</formula>
    </cfRule>
  </conditionalFormatting>
  <conditionalFormatting sqref="G8:AK42 H7:AK7">
    <cfRule type="containsText" dxfId="12548" priority="78" operator="containsText" text="21">
      <formula>NOT(ISERROR(SEARCH("21",G7)))</formula>
    </cfRule>
    <cfRule type="cellIs" dxfId="12547" priority="79" operator="equal">
      <formula>"F"</formula>
    </cfRule>
    <cfRule type="containsText" dxfId="12546" priority="80" operator="containsText" text="CA">
      <formula>NOT(ISERROR(SEARCH("CA",G7)))</formula>
    </cfRule>
    <cfRule type="cellIs" dxfId="12545" priority="81" operator="equal">
      <formula>"LD"</formula>
    </cfRule>
    <cfRule type="containsText" dxfId="12544" priority="82" operator="containsText" text="V">
      <formula>NOT(ISERROR(SEARCH("V",G7)))</formula>
    </cfRule>
    <cfRule type="containsText" dxfId="12543" priority="83" operator="containsText" text="P">
      <formula>NOT(ISERROR(SEARCH("P",G7)))</formula>
    </cfRule>
    <cfRule type="cellIs" dxfId="12542" priority="84" operator="equal">
      <formula>"LL"</formula>
    </cfRule>
    <cfRule type="cellIs" dxfId="12541" priority="85" operator="equal">
      <formula>"AT"</formula>
    </cfRule>
    <cfRule type="containsText" dxfId="12540" priority="86" operator="containsText" text="B">
      <formula>NOT(ISERROR(SEARCH("B",G7)))</formula>
    </cfRule>
    <cfRule type="cellIs" dxfId="12539" priority="87" operator="equal">
      <formula>"L"</formula>
    </cfRule>
    <cfRule type="containsText" dxfId="12538" priority="88" operator="containsText" text="N">
      <formula>NOT(ISERROR(SEARCH("N",G7)))</formula>
    </cfRule>
  </conditionalFormatting>
  <conditionalFormatting sqref="G7">
    <cfRule type="containsText" dxfId="12537" priority="67" operator="containsText" text="21">
      <formula>NOT(ISERROR(SEARCH("21",G7)))</formula>
    </cfRule>
    <cfRule type="cellIs" dxfId="12536" priority="68" operator="equal">
      <formula>"F"</formula>
    </cfRule>
    <cfRule type="containsText" dxfId="12535" priority="69" operator="containsText" text="CA">
      <formula>NOT(ISERROR(SEARCH("CA",G7)))</formula>
    </cfRule>
    <cfRule type="cellIs" dxfId="12534" priority="70" operator="equal">
      <formula>"LD"</formula>
    </cfRule>
    <cfRule type="containsText" dxfId="12533" priority="71" operator="containsText" text="V">
      <formula>NOT(ISERROR(SEARCH("V",G7)))</formula>
    </cfRule>
    <cfRule type="containsText" dxfId="12532" priority="72" operator="containsText" text="P">
      <formula>NOT(ISERROR(SEARCH("P",G7)))</formula>
    </cfRule>
    <cfRule type="cellIs" dxfId="12531" priority="73" operator="equal">
      <formula>"LL"</formula>
    </cfRule>
    <cfRule type="cellIs" dxfId="12530" priority="74" operator="equal">
      <formula>"AT"</formula>
    </cfRule>
    <cfRule type="containsText" dxfId="12529" priority="75" operator="containsText" text="B">
      <formula>NOT(ISERROR(SEARCH("B",G7)))</formula>
    </cfRule>
    <cfRule type="cellIs" dxfId="12528" priority="76" operator="equal">
      <formula>"L"</formula>
    </cfRule>
    <cfRule type="containsText" dxfId="12527" priority="77" operator="containsText" text="N">
      <formula>NOT(ISERROR(SEARCH("N",G7)))</formula>
    </cfRule>
  </conditionalFormatting>
  <conditionalFormatting sqref="G7">
    <cfRule type="containsText" dxfId="12526" priority="56" operator="containsText" text="21">
      <formula>NOT(ISERROR(SEARCH("21",G7)))</formula>
    </cfRule>
    <cfRule type="cellIs" dxfId="12525" priority="57" operator="equal">
      <formula>"F"</formula>
    </cfRule>
    <cfRule type="containsText" dxfId="12524" priority="58" operator="containsText" text="CA">
      <formula>NOT(ISERROR(SEARCH("CA",G7)))</formula>
    </cfRule>
    <cfRule type="cellIs" dxfId="12523" priority="59" operator="equal">
      <formula>"LD"</formula>
    </cfRule>
    <cfRule type="containsText" dxfId="12522" priority="60" operator="containsText" text="V">
      <formula>NOT(ISERROR(SEARCH("V",G7)))</formula>
    </cfRule>
    <cfRule type="containsText" dxfId="12521" priority="61" operator="containsText" text="P">
      <formula>NOT(ISERROR(SEARCH("P",G7)))</formula>
    </cfRule>
    <cfRule type="cellIs" dxfId="12520" priority="62" operator="equal">
      <formula>"LL"</formula>
    </cfRule>
    <cfRule type="cellIs" dxfId="12519" priority="63" operator="equal">
      <formula>"AT"</formula>
    </cfRule>
    <cfRule type="containsText" dxfId="12518" priority="64" operator="containsText" text="B">
      <formula>NOT(ISERROR(SEARCH("B",G7)))</formula>
    </cfRule>
    <cfRule type="cellIs" dxfId="12517" priority="65" operator="equal">
      <formula>"L"</formula>
    </cfRule>
    <cfRule type="containsText" dxfId="12516" priority="66" operator="containsText" text="N">
      <formula>NOT(ISERROR(SEARCH("N",G7)))</formula>
    </cfRule>
  </conditionalFormatting>
  <conditionalFormatting sqref="G7">
    <cfRule type="containsText" dxfId="12515" priority="45" operator="containsText" text="21">
      <formula>NOT(ISERROR(SEARCH("21",G7)))</formula>
    </cfRule>
    <cfRule type="cellIs" dxfId="12514" priority="46" operator="equal">
      <formula>"F"</formula>
    </cfRule>
    <cfRule type="containsText" dxfId="12513" priority="47" operator="containsText" text="CA">
      <formula>NOT(ISERROR(SEARCH("CA",G7)))</formula>
    </cfRule>
    <cfRule type="cellIs" dxfId="12512" priority="48" operator="equal">
      <formula>"LD"</formula>
    </cfRule>
    <cfRule type="containsText" dxfId="12511" priority="49" operator="containsText" text="V">
      <formula>NOT(ISERROR(SEARCH("V",G7)))</formula>
    </cfRule>
    <cfRule type="containsText" dxfId="12510" priority="50" operator="containsText" text="P">
      <formula>NOT(ISERROR(SEARCH("P",G7)))</formula>
    </cfRule>
    <cfRule type="cellIs" dxfId="12509" priority="51" operator="equal">
      <formula>"LL"</formula>
    </cfRule>
    <cfRule type="cellIs" dxfId="12508" priority="52" operator="equal">
      <formula>"AT"</formula>
    </cfRule>
    <cfRule type="containsText" dxfId="12507" priority="53" operator="containsText" text="B">
      <formula>NOT(ISERROR(SEARCH("B",G7)))</formula>
    </cfRule>
    <cfRule type="cellIs" dxfId="12506" priority="54" operator="equal">
      <formula>"L"</formula>
    </cfRule>
    <cfRule type="containsText" dxfId="12505" priority="55" operator="containsText" text="N">
      <formula>NOT(ISERROR(SEARCH("N",G7)))</formula>
    </cfRule>
  </conditionalFormatting>
  <conditionalFormatting sqref="G7">
    <cfRule type="containsText" dxfId="12504" priority="34" operator="containsText" text="21">
      <formula>NOT(ISERROR(SEARCH("21",G7)))</formula>
    </cfRule>
    <cfRule type="cellIs" dxfId="12503" priority="35" operator="equal">
      <formula>"F"</formula>
    </cfRule>
    <cfRule type="containsText" dxfId="12502" priority="36" operator="containsText" text="CA">
      <formula>NOT(ISERROR(SEARCH("CA",G7)))</formula>
    </cfRule>
    <cfRule type="cellIs" dxfId="12501" priority="37" operator="equal">
      <formula>"LD"</formula>
    </cfRule>
    <cfRule type="containsText" dxfId="12500" priority="38" operator="containsText" text="V">
      <formula>NOT(ISERROR(SEARCH("V",G7)))</formula>
    </cfRule>
    <cfRule type="containsText" dxfId="12499" priority="39" operator="containsText" text="P">
      <formula>NOT(ISERROR(SEARCH("P",G7)))</formula>
    </cfRule>
    <cfRule type="cellIs" dxfId="12498" priority="40" operator="equal">
      <formula>"LL"</formula>
    </cfRule>
    <cfRule type="cellIs" dxfId="12497" priority="41" operator="equal">
      <formula>"AT"</formula>
    </cfRule>
    <cfRule type="containsText" dxfId="12496" priority="42" operator="containsText" text="B">
      <formula>NOT(ISERROR(SEARCH("B",G7)))</formula>
    </cfRule>
    <cfRule type="cellIs" dxfId="12495" priority="43" operator="equal">
      <formula>"L"</formula>
    </cfRule>
    <cfRule type="containsText" dxfId="12494" priority="44" operator="containsText" text="N">
      <formula>NOT(ISERROR(SEARCH("N",G7)))</formula>
    </cfRule>
  </conditionalFormatting>
  <conditionalFormatting sqref="G7">
    <cfRule type="containsText" dxfId="12493" priority="23" operator="containsText" text="21">
      <formula>NOT(ISERROR(SEARCH("21",G7)))</formula>
    </cfRule>
    <cfRule type="cellIs" dxfId="12492" priority="24" operator="equal">
      <formula>"F"</formula>
    </cfRule>
    <cfRule type="containsText" dxfId="12491" priority="25" operator="containsText" text="CA">
      <formula>NOT(ISERROR(SEARCH("CA",G7)))</formula>
    </cfRule>
    <cfRule type="cellIs" dxfId="12490" priority="26" operator="equal">
      <formula>"LD"</formula>
    </cfRule>
    <cfRule type="containsText" dxfId="12489" priority="27" operator="containsText" text="V">
      <formula>NOT(ISERROR(SEARCH("V",G7)))</formula>
    </cfRule>
    <cfRule type="containsText" dxfId="12488" priority="28" operator="containsText" text="P">
      <formula>NOT(ISERROR(SEARCH("P",G7)))</formula>
    </cfRule>
    <cfRule type="cellIs" dxfId="12487" priority="29" operator="equal">
      <formula>"LL"</formula>
    </cfRule>
    <cfRule type="cellIs" dxfId="12486" priority="30" operator="equal">
      <formula>"AT"</formula>
    </cfRule>
    <cfRule type="containsText" dxfId="12485" priority="31" operator="containsText" text="B">
      <formula>NOT(ISERROR(SEARCH("B",G7)))</formula>
    </cfRule>
    <cfRule type="cellIs" dxfId="12484" priority="32" operator="equal">
      <formula>"L"</formula>
    </cfRule>
    <cfRule type="containsText" dxfId="12483" priority="33" operator="containsText" text="N">
      <formula>NOT(ISERROR(SEARCH("N",G7)))</formula>
    </cfRule>
  </conditionalFormatting>
  <conditionalFormatting sqref="G7">
    <cfRule type="containsText" dxfId="12482" priority="12" operator="containsText" text="21">
      <formula>NOT(ISERROR(SEARCH("21",G7)))</formula>
    </cfRule>
    <cfRule type="cellIs" dxfId="12481" priority="13" operator="equal">
      <formula>"F"</formula>
    </cfRule>
    <cfRule type="containsText" dxfId="12480" priority="14" operator="containsText" text="CA">
      <formula>NOT(ISERROR(SEARCH("CA",G7)))</formula>
    </cfRule>
    <cfRule type="cellIs" dxfId="12479" priority="15" operator="equal">
      <formula>"LD"</formula>
    </cfRule>
    <cfRule type="containsText" dxfId="12478" priority="16" operator="containsText" text="V">
      <formula>NOT(ISERROR(SEARCH("V",G7)))</formula>
    </cfRule>
    <cfRule type="containsText" dxfId="12477" priority="17" operator="containsText" text="P">
      <formula>NOT(ISERROR(SEARCH("P",G7)))</formula>
    </cfRule>
    <cfRule type="cellIs" dxfId="12476" priority="18" operator="equal">
      <formula>"LL"</formula>
    </cfRule>
    <cfRule type="cellIs" dxfId="12475" priority="19" operator="equal">
      <formula>"AT"</formula>
    </cfRule>
    <cfRule type="containsText" dxfId="12474" priority="20" operator="containsText" text="B">
      <formula>NOT(ISERROR(SEARCH("B",G7)))</formula>
    </cfRule>
    <cfRule type="cellIs" dxfId="12473" priority="21" operator="equal">
      <formula>"L"</formula>
    </cfRule>
    <cfRule type="containsText" dxfId="12472" priority="22" operator="containsText" text="N">
      <formula>NOT(ISERROR(SEARCH("N",G7)))</formula>
    </cfRule>
  </conditionalFormatting>
  <conditionalFormatting sqref="G7">
    <cfRule type="containsText" dxfId="12471" priority="1" operator="containsText" text="21">
      <formula>NOT(ISERROR(SEARCH("21",G7)))</formula>
    </cfRule>
    <cfRule type="cellIs" dxfId="12470" priority="2" operator="equal">
      <formula>"F"</formula>
    </cfRule>
    <cfRule type="containsText" dxfId="12469" priority="3" operator="containsText" text="CA">
      <formula>NOT(ISERROR(SEARCH("CA",G7)))</formula>
    </cfRule>
    <cfRule type="cellIs" dxfId="12468" priority="4" operator="equal">
      <formula>"LD"</formula>
    </cfRule>
    <cfRule type="containsText" dxfId="12467" priority="5" operator="containsText" text="V">
      <formula>NOT(ISERROR(SEARCH("V",G7)))</formula>
    </cfRule>
    <cfRule type="containsText" dxfId="12466" priority="6" operator="containsText" text="P">
      <formula>NOT(ISERROR(SEARCH("P",G7)))</formula>
    </cfRule>
    <cfRule type="cellIs" dxfId="12465" priority="7" operator="equal">
      <formula>"LL"</formula>
    </cfRule>
    <cfRule type="cellIs" dxfId="12464" priority="8" operator="equal">
      <formula>"AT"</formula>
    </cfRule>
    <cfRule type="containsText" dxfId="12463" priority="9" operator="containsText" text="B">
      <formula>NOT(ISERROR(SEARCH("B",G7)))</formula>
    </cfRule>
    <cfRule type="cellIs" dxfId="12462" priority="10" operator="equal">
      <formula>"L"</formula>
    </cfRule>
    <cfRule type="containsText" dxfId="12461" priority="11" operator="containsText" text="N">
      <formula>NOT(ISERROR(SEARCH("N",G7)))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228600</xdr:colOff>
                    <xdr:row>0</xdr:row>
                    <xdr:rowOff>69850</xdr:rowOff>
                  </from>
                  <to>
                    <xdr:col>5</xdr:col>
                    <xdr:colOff>2736850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theme="7" tint="-0.249977111117893"/>
    <pageSetUpPr fitToPage="1"/>
  </sheetPr>
  <dimension ref="A1:EG107"/>
  <sheetViews>
    <sheetView showGridLines="0" zoomScale="80" zoomScaleNormal="80" workbookViewId="0">
      <pane xSplit="6" ySplit="6" topLeftCell="G7" activePane="bottomRight" state="frozen"/>
      <selection activeCell="J7" sqref="J7"/>
      <selection pane="topRight" activeCell="J7" sqref="J7"/>
      <selection pane="bottomLeft" activeCell="J7" sqref="J7"/>
      <selection pane="bottomRight" activeCell="G7" sqref="G7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Agosto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Agosto!BR$7:BR$98</v>
      </c>
      <c r="BS1" s="151" t="str">
        <f t="shared" si="0"/>
        <v>Agosto!BS$7:BS$98</v>
      </c>
      <c r="BT1" s="151" t="str">
        <f t="shared" si="0"/>
        <v>Agosto!BT$7:BT$98</v>
      </c>
      <c r="BU1" s="151" t="str">
        <f t="shared" si="0"/>
        <v>Agosto!BU$7:BU$98</v>
      </c>
      <c r="BV1" s="151" t="str">
        <f t="shared" si="0"/>
        <v>Agosto!BV$7:BV$98</v>
      </c>
      <c r="BW1" s="151" t="str">
        <f t="shared" si="0"/>
        <v>Agosto!BW$7:BW$98</v>
      </c>
      <c r="BX1" s="151" t="str">
        <f t="shared" si="0"/>
        <v>Agosto!BX$7:BX$98</v>
      </c>
      <c r="BY1" s="151" t="str">
        <f t="shared" si="0"/>
        <v>Agosto!BY$7:BY$98</v>
      </c>
      <c r="BZ1" s="151" t="str">
        <f t="shared" si="0"/>
        <v>Agosto!BZ$7:BZ$98</v>
      </c>
      <c r="CA1" s="151" t="str">
        <f t="shared" si="0"/>
        <v>Agosto!CA$7:CA$98</v>
      </c>
      <c r="CB1" s="151" t="str">
        <f t="shared" si="0"/>
        <v>Agosto!CB$7:CB$98</v>
      </c>
      <c r="CC1" s="151" t="str">
        <f t="shared" si="0"/>
        <v>Agosto!CC$7:CC$98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Agosto!CD$7:CD$98</v>
      </c>
      <c r="CE1" s="151" t="str">
        <f t="shared" si="0"/>
        <v>Agosto!CE$7:CE$98</v>
      </c>
      <c r="CF1" s="151" t="str">
        <f t="shared" si="0"/>
        <v>Agosto!CF$7:CF$98</v>
      </c>
      <c r="CG1" s="151" t="str">
        <f t="shared" si="0"/>
        <v>Agosto!CG$7:CG$98</v>
      </c>
      <c r="CH1" s="151" t="str">
        <f t="shared" si="0"/>
        <v>Agosto!CH$7:CH$98</v>
      </c>
      <c r="CI1" s="151" t="str">
        <f t="shared" si="0"/>
        <v>Agosto!CI$7:CI$98</v>
      </c>
      <c r="CJ1" s="151" t="str">
        <f t="shared" si="0"/>
        <v>Agosto!CJ$7:CJ$98</v>
      </c>
      <c r="CK1" s="151" t="str">
        <f t="shared" si="0"/>
        <v>Agosto!CK$7:CK$98</v>
      </c>
      <c r="CL1" s="151" t="str">
        <f t="shared" si="0"/>
        <v>Agosto!CL$7:CL$98</v>
      </c>
      <c r="CM1" s="151" t="str">
        <f t="shared" si="0"/>
        <v>Agosto!CM$7:CM$98</v>
      </c>
      <c r="CN1" s="151" t="str">
        <f t="shared" si="0"/>
        <v>Agosto!CN$7:CN$98</v>
      </c>
      <c r="CO1" s="151" t="str">
        <f t="shared" si="0"/>
        <v>Agosto!CO$7:CO$98</v>
      </c>
      <c r="CP1" s="151" t="str">
        <f t="shared" si="0"/>
        <v>Agosto!CP$7:CP$98</v>
      </c>
      <c r="CQ1" s="151" t="str">
        <f t="shared" si="0"/>
        <v>Agosto!CQ$7:CQ$98</v>
      </c>
      <c r="CR1" s="151" t="str">
        <f t="shared" si="0"/>
        <v>Agosto!CR$7:CR$98</v>
      </c>
      <c r="CS1" s="151" t="str">
        <f t="shared" si="0"/>
        <v>Agosto!CS$7:CS$98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Agosto!CW$7:CW$98</v>
      </c>
      <c r="CX1" s="151" t="str">
        <f t="shared" si="1"/>
        <v>Agosto!CX$7:CX$98</v>
      </c>
      <c r="CY1" s="151" t="str">
        <f t="shared" si="1"/>
        <v>Agosto!CY$7:CY$98</v>
      </c>
      <c r="CZ1" s="151"/>
      <c r="DA1" s="151"/>
      <c r="DB1" s="151" t="str">
        <f t="shared" si="1"/>
        <v>Agosto!DB$7:DB$98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244</v>
      </c>
      <c r="H2" s="183">
        <f>G2+1</f>
        <v>245</v>
      </c>
      <c r="I2" s="183">
        <f t="shared" ref="I2:AJ2" si="2">H2+1</f>
        <v>246</v>
      </c>
      <c r="J2" s="183">
        <f t="shared" si="2"/>
        <v>247</v>
      </c>
      <c r="K2" s="183">
        <f t="shared" si="2"/>
        <v>248</v>
      </c>
      <c r="L2" s="183">
        <f t="shared" si="2"/>
        <v>249</v>
      </c>
      <c r="M2" s="183">
        <f t="shared" si="2"/>
        <v>250</v>
      </c>
      <c r="N2" s="183">
        <f t="shared" si="2"/>
        <v>251</v>
      </c>
      <c r="O2" s="183">
        <f t="shared" si="2"/>
        <v>252</v>
      </c>
      <c r="P2" s="183">
        <f t="shared" si="2"/>
        <v>253</v>
      </c>
      <c r="Q2" s="183">
        <f t="shared" si="2"/>
        <v>254</v>
      </c>
      <c r="R2" s="183">
        <f t="shared" si="2"/>
        <v>255</v>
      </c>
      <c r="S2" s="183">
        <f t="shared" si="2"/>
        <v>256</v>
      </c>
      <c r="T2" s="183">
        <f t="shared" si="2"/>
        <v>257</v>
      </c>
      <c r="U2" s="183">
        <f t="shared" si="2"/>
        <v>258</v>
      </c>
      <c r="V2" s="183">
        <f t="shared" si="2"/>
        <v>259</v>
      </c>
      <c r="W2" s="183">
        <f t="shared" si="2"/>
        <v>260</v>
      </c>
      <c r="X2" s="183">
        <f t="shared" si="2"/>
        <v>261</v>
      </c>
      <c r="Y2" s="183">
        <f t="shared" si="2"/>
        <v>262</v>
      </c>
      <c r="Z2" s="183">
        <f t="shared" si="2"/>
        <v>263</v>
      </c>
      <c r="AA2" s="183">
        <f t="shared" si="2"/>
        <v>264</v>
      </c>
      <c r="AB2" s="183">
        <f t="shared" si="2"/>
        <v>265</v>
      </c>
      <c r="AC2" s="183">
        <f t="shared" si="2"/>
        <v>266</v>
      </c>
      <c r="AD2" s="183">
        <f t="shared" si="2"/>
        <v>267</v>
      </c>
      <c r="AE2" s="183">
        <f t="shared" si="2"/>
        <v>268</v>
      </c>
      <c r="AF2" s="183">
        <f t="shared" si="2"/>
        <v>269</v>
      </c>
      <c r="AG2" s="183">
        <f t="shared" si="2"/>
        <v>270</v>
      </c>
      <c r="AH2" s="183">
        <f t="shared" si="2"/>
        <v>271</v>
      </c>
      <c r="AI2" s="183">
        <f t="shared" si="2"/>
        <v>272</v>
      </c>
      <c r="AJ2" s="183">
        <f t="shared" si="2"/>
        <v>273</v>
      </c>
      <c r="AK2" s="183">
        <f>AJ2+1</f>
        <v>274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Agosto!$E$7:$E$99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1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1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26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57">
        <f ca="1">NOW()</f>
        <v>45754.824142708334</v>
      </c>
      <c r="X4" s="458"/>
      <c r="Y4" s="458"/>
      <c r="Z4" s="458"/>
      <c r="AA4" s="459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L</v>
      </c>
      <c r="H5" s="13" t="str">
        <f>IF(LEFT(UPPER(TEXT(H6,"DDD")),2)="MI","X",LEFT(UPPER(TEXT(H6,"DDD")),1))</f>
        <v>M</v>
      </c>
      <c r="I5" s="13" t="str">
        <f>IF(LEFT(UPPER(TEXT(I6,"DDD")),2)="MI","X",LEFT(UPPER(TEXT(I6,"DDD")),1))</f>
        <v>X</v>
      </c>
      <c r="J5" s="13" t="str">
        <f>IF(LEFT(UPPER(TEXT(J6,"DDD")),2)="MI","X",LEFT(UPPER(TEXT(J6,"DDD")),1))</f>
        <v>J</v>
      </c>
      <c r="K5" s="13" t="str">
        <f t="shared" ref="K5:AK5" si="3">IF(LEFT(UPPER(TEXT(K6,"DDD")),2)="MI","X",LEFT(UPPER(TEXT(K6,"DDD")),1))</f>
        <v>V</v>
      </c>
      <c r="L5" s="13" t="str">
        <f t="shared" si="3"/>
        <v>S</v>
      </c>
      <c r="M5" s="13" t="str">
        <f t="shared" si="3"/>
        <v>D</v>
      </c>
      <c r="N5" s="13" t="str">
        <f t="shared" si="3"/>
        <v>L</v>
      </c>
      <c r="O5" s="13" t="str">
        <f t="shared" si="3"/>
        <v>M</v>
      </c>
      <c r="P5" s="13" t="str">
        <f t="shared" si="3"/>
        <v>X</v>
      </c>
      <c r="Q5" s="13" t="str">
        <f t="shared" si="3"/>
        <v>J</v>
      </c>
      <c r="R5" s="13" t="str">
        <f t="shared" si="3"/>
        <v>V</v>
      </c>
      <c r="S5" s="13" t="str">
        <f t="shared" si="3"/>
        <v>S</v>
      </c>
      <c r="T5" s="13" t="str">
        <f t="shared" si="3"/>
        <v>D</v>
      </c>
      <c r="U5" s="13" t="str">
        <f t="shared" si="3"/>
        <v>L</v>
      </c>
      <c r="V5" s="13" t="str">
        <f t="shared" si="3"/>
        <v>M</v>
      </c>
      <c r="W5" s="13" t="str">
        <f t="shared" si="3"/>
        <v>X</v>
      </c>
      <c r="X5" s="13" t="str">
        <f t="shared" si="3"/>
        <v>J</v>
      </c>
      <c r="Y5" s="13" t="str">
        <f t="shared" si="3"/>
        <v>V</v>
      </c>
      <c r="Z5" s="13" t="str">
        <f t="shared" si="3"/>
        <v>S</v>
      </c>
      <c r="AA5" s="13" t="str">
        <f t="shared" si="3"/>
        <v>D</v>
      </c>
      <c r="AB5" s="13" t="str">
        <f t="shared" si="3"/>
        <v>L</v>
      </c>
      <c r="AC5" s="13" t="str">
        <f t="shared" si="3"/>
        <v>M</v>
      </c>
      <c r="AD5" s="13" t="str">
        <f t="shared" si="3"/>
        <v>X</v>
      </c>
      <c r="AE5" s="13" t="str">
        <f t="shared" si="3"/>
        <v>J</v>
      </c>
      <c r="AF5" s="13" t="str">
        <f t="shared" si="3"/>
        <v>V</v>
      </c>
      <c r="AG5" s="13" t="str">
        <f t="shared" si="3"/>
        <v>S</v>
      </c>
      <c r="AH5" s="13" t="str">
        <f t="shared" si="3"/>
        <v>D</v>
      </c>
      <c r="AI5" s="13" t="str">
        <f t="shared" si="3"/>
        <v>L</v>
      </c>
      <c r="AJ5" s="13" t="str">
        <f t="shared" si="3"/>
        <v>M</v>
      </c>
      <c r="AK5" s="13" t="str">
        <f t="shared" si="3"/>
        <v>X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45901</v>
      </c>
      <c r="H6" s="84">
        <f>G6+1</f>
        <v>45902</v>
      </c>
      <c r="I6" s="84">
        <f t="shared" ref="I6:AK6" si="4">H6+1</f>
        <v>45903</v>
      </c>
      <c r="J6" s="84">
        <f t="shared" si="4"/>
        <v>45904</v>
      </c>
      <c r="K6" s="84">
        <f t="shared" si="4"/>
        <v>45905</v>
      </c>
      <c r="L6" s="84">
        <f t="shared" si="4"/>
        <v>45906</v>
      </c>
      <c r="M6" s="84">
        <f t="shared" si="4"/>
        <v>45907</v>
      </c>
      <c r="N6" s="84">
        <f t="shared" si="4"/>
        <v>45908</v>
      </c>
      <c r="O6" s="84">
        <f t="shared" si="4"/>
        <v>45909</v>
      </c>
      <c r="P6" s="84">
        <f t="shared" si="4"/>
        <v>45910</v>
      </c>
      <c r="Q6" s="84">
        <f t="shared" si="4"/>
        <v>45911</v>
      </c>
      <c r="R6" s="84">
        <f t="shared" si="4"/>
        <v>45912</v>
      </c>
      <c r="S6" s="84">
        <f t="shared" si="4"/>
        <v>45913</v>
      </c>
      <c r="T6" s="84">
        <f t="shared" si="4"/>
        <v>45914</v>
      </c>
      <c r="U6" s="84">
        <f t="shared" si="4"/>
        <v>45915</v>
      </c>
      <c r="V6" s="84">
        <f t="shared" si="4"/>
        <v>45916</v>
      </c>
      <c r="W6" s="84">
        <f t="shared" si="4"/>
        <v>45917</v>
      </c>
      <c r="X6" s="84">
        <f t="shared" si="4"/>
        <v>45918</v>
      </c>
      <c r="Y6" s="84">
        <f t="shared" si="4"/>
        <v>45919</v>
      </c>
      <c r="Z6" s="84">
        <f t="shared" si="4"/>
        <v>45920</v>
      </c>
      <c r="AA6" s="84">
        <f t="shared" si="4"/>
        <v>45921</v>
      </c>
      <c r="AB6" s="84">
        <f t="shared" si="4"/>
        <v>45922</v>
      </c>
      <c r="AC6" s="84">
        <f t="shared" si="4"/>
        <v>45923</v>
      </c>
      <c r="AD6" s="84">
        <f t="shared" si="4"/>
        <v>45924</v>
      </c>
      <c r="AE6" s="84">
        <f t="shared" si="4"/>
        <v>45925</v>
      </c>
      <c r="AF6" s="84">
        <f t="shared" si="4"/>
        <v>45926</v>
      </c>
      <c r="AG6" s="84">
        <f t="shared" si="4"/>
        <v>45927</v>
      </c>
      <c r="AH6" s="84">
        <f t="shared" si="4"/>
        <v>45928</v>
      </c>
      <c r="AI6" s="84">
        <f t="shared" si="4"/>
        <v>45929</v>
      </c>
      <c r="AJ6" s="84">
        <f t="shared" si="4"/>
        <v>45930</v>
      </c>
      <c r="AK6" s="84">
        <f t="shared" si="4"/>
        <v>45931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tr">
        <f t="shared" ref="G7:V18" ca="1" si="5">IF($B7&lt;&gt;0,INDIRECT(ADDRESS($B7+6,10+G$2,1,FALSE,"PATRÓN"),FALSE),"")</f>
        <v>M</v>
      </c>
      <c r="H7" s="148" t="str">
        <f t="shared" ca="1" si="5"/>
        <v>M</v>
      </c>
      <c r="I7" s="148" t="str">
        <f t="shared" ca="1" si="5"/>
        <v>M</v>
      </c>
      <c r="J7" s="148" t="str">
        <f t="shared" ca="1" si="5"/>
        <v>N</v>
      </c>
      <c r="K7" s="148" t="str">
        <f t="shared" ca="1" si="5"/>
        <v>N</v>
      </c>
      <c r="L7" s="148" t="str">
        <f t="shared" ca="1" si="5"/>
        <v>-</v>
      </c>
      <c r="M7" s="148" t="str">
        <f t="shared" ca="1" si="5"/>
        <v>-</v>
      </c>
      <c r="N7" s="148" t="str">
        <f t="shared" ca="1" si="5"/>
        <v>L</v>
      </c>
      <c r="O7" s="148" t="str">
        <f t="shared" ca="1" si="5"/>
        <v>L</v>
      </c>
      <c r="P7" s="148" t="str">
        <f t="shared" ca="1" si="5"/>
        <v>M</v>
      </c>
      <c r="Q7" s="148" t="str">
        <f t="shared" ca="1" si="5"/>
        <v>M</v>
      </c>
      <c r="R7" s="148" t="str">
        <f t="shared" ca="1" si="5"/>
        <v>M</v>
      </c>
      <c r="S7" s="148" t="str">
        <f t="shared" ca="1" si="5"/>
        <v>N</v>
      </c>
      <c r="T7" s="148" t="str">
        <f t="shared" ca="1" si="5"/>
        <v>N</v>
      </c>
      <c r="U7" s="148" t="str">
        <f t="shared" ca="1" si="5"/>
        <v>-</v>
      </c>
      <c r="V7" s="148" t="str">
        <f t="shared" ca="1" si="5"/>
        <v>-</v>
      </c>
      <c r="W7" s="148" t="str">
        <f t="shared" ref="W7:AJ21" ca="1" si="6">IF($B7&lt;&gt;0,INDIRECT(ADDRESS($B7+6,10+W$2,1,FALSE,"PATRÓN"),FALSE),"")</f>
        <v>L</v>
      </c>
      <c r="X7" s="148" t="str">
        <f t="shared" ca="1" si="6"/>
        <v>M</v>
      </c>
      <c r="Y7" s="148" t="str">
        <f t="shared" ca="1" si="6"/>
        <v>M</v>
      </c>
      <c r="Z7" s="148" t="str">
        <f t="shared" ca="1" si="6"/>
        <v>M</v>
      </c>
      <c r="AA7" s="148" t="str">
        <f t="shared" ca="1" si="6"/>
        <v>M</v>
      </c>
      <c r="AB7" s="148" t="str">
        <f t="shared" ca="1" si="6"/>
        <v>N</v>
      </c>
      <c r="AC7" s="148" t="str">
        <f t="shared" ca="1" si="6"/>
        <v>N</v>
      </c>
      <c r="AD7" s="148" t="str">
        <f t="shared" ca="1" si="6"/>
        <v>-</v>
      </c>
      <c r="AE7" s="148" t="str">
        <f t="shared" ca="1" si="6"/>
        <v>-</v>
      </c>
      <c r="AF7" s="148" t="str">
        <f t="shared" ca="1" si="6"/>
        <v>L</v>
      </c>
      <c r="AG7" s="148" t="str">
        <f t="shared" ca="1" si="6"/>
        <v>L</v>
      </c>
      <c r="AH7" s="148" t="str">
        <f t="shared" ca="1" si="6"/>
        <v>L</v>
      </c>
      <c r="AI7" s="148" t="str">
        <f t="shared" ca="1" si="6"/>
        <v>M</v>
      </c>
      <c r="AJ7" s="148" t="str">
        <f t="shared" ca="1" si="6"/>
        <v>M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12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1</v>
      </c>
      <c r="BL7" s="110">
        <f ca="1">MEDIAN(CN7-42, 0, COUNTIF($G7:$AK7,"*N*"))</f>
        <v>5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84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65.7</v>
      </c>
      <c r="BP7" s="195">
        <f ca="1">BO7 + BM7 + AL7</f>
        <v>149.69999999999999</v>
      </c>
      <c r="BQ7" s="149">
        <f t="shared" ref="BQ7:CF22" ca="1" si="9">AN7+INDEX(INDIRECT(BQ$1),MATCH($E7,INDIRECT($BQ$2)))</f>
        <v>41</v>
      </c>
      <c r="BR7" s="137">
        <f t="shared" ca="1" si="9"/>
        <v>0</v>
      </c>
      <c r="BS7" s="136">
        <f t="shared" ca="1" si="9"/>
        <v>47</v>
      </c>
      <c r="BT7" s="137">
        <f t="shared" ca="1" si="9"/>
        <v>0</v>
      </c>
      <c r="BU7" s="136">
        <f t="shared" ca="1" si="9"/>
        <v>0</v>
      </c>
      <c r="BV7" s="137">
        <f t="shared" ca="1" si="9"/>
        <v>0</v>
      </c>
      <c r="BW7" s="136">
        <f t="shared" ca="1" si="9"/>
        <v>0</v>
      </c>
      <c r="BX7" s="137">
        <f t="shared" ca="1" si="9"/>
        <v>35</v>
      </c>
      <c r="BY7" s="136">
        <f t="shared" ca="1" si="9"/>
        <v>1</v>
      </c>
      <c r="BZ7" s="137">
        <f t="shared" ca="1" si="9"/>
        <v>0</v>
      </c>
      <c r="CA7" s="136">
        <f t="shared" ca="1" si="9"/>
        <v>0</v>
      </c>
      <c r="CB7" s="137">
        <f t="shared" ca="1" si="9"/>
        <v>0</v>
      </c>
      <c r="CC7" s="136">
        <f t="shared" ca="1" si="9"/>
        <v>0</v>
      </c>
      <c r="CD7" s="137">
        <f t="shared" ca="1" si="9"/>
        <v>1</v>
      </c>
      <c r="CE7" s="136">
        <f t="shared" ca="1" si="9"/>
        <v>0</v>
      </c>
      <c r="CF7" s="137">
        <f t="shared" ca="1" si="9"/>
        <v>0</v>
      </c>
      <c r="CG7" s="136">
        <f t="shared" ref="CG7:CM38" ca="1" si="10">BD7+INDEX(INDIRECT(CG$1),MATCH($E7,INDIRECT($BQ$2)))</f>
        <v>0</v>
      </c>
      <c r="CH7" s="137">
        <f t="shared" ca="1" si="10"/>
        <v>0</v>
      </c>
      <c r="CI7" s="136">
        <f t="shared" ca="1" si="10"/>
        <v>0</v>
      </c>
      <c r="CJ7" s="137">
        <f t="shared" ca="1" si="10"/>
        <v>0</v>
      </c>
      <c r="CK7" s="136">
        <f t="shared" ca="1" si="10"/>
        <v>0</v>
      </c>
      <c r="CL7" s="137">
        <f t="shared" ca="1" si="10"/>
        <v>0</v>
      </c>
      <c r="CM7" s="136">
        <f t="shared" ca="1" si="10"/>
        <v>0</v>
      </c>
      <c r="CN7" s="110">
        <f ca="1">COUNTIF($G7:$AK7,"*N*")+INDEX(INDIRECT(CN$1),MATCH($E7,INDIRECT($BQ$2)))</f>
        <v>47</v>
      </c>
      <c r="CO7" s="110">
        <f t="shared" ref="CO7:CR38" ca="1" si="11">BM7+INDEX(INDIRECT(CO$1),MATCH($E7,INDIRECT($BQ$2)))</f>
        <v>543.98</v>
      </c>
      <c r="CP7" s="110">
        <f t="shared" ca="1" si="11"/>
        <v>470</v>
      </c>
      <c r="CQ7" s="198">
        <f t="shared" ca="1" si="11"/>
        <v>586.40000000000009</v>
      </c>
      <c r="CR7" s="199">
        <f t="shared" ca="1" si="11"/>
        <v>1130.3799999999999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22.43835616438356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12">BP7-CZ7</f>
        <v>2.610447761194024</v>
      </c>
      <c r="DB7" s="211">
        <f ca="1">CZ7+INDEX(INDIRECT(DB$1),MATCH($E7,INDIRECT($BQ$2)))</f>
        <v>1338.5149253731342</v>
      </c>
      <c r="DC7" s="212">
        <f t="shared" ref="DC7:DC38" ca="1" si="13">CR7-DB7</f>
        <v>-208.13492537313437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L</v>
      </c>
      <c r="H8" s="148" t="str">
        <f t="shared" ca="1" si="5"/>
        <v>L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N</v>
      </c>
      <c r="M8" s="148" t="str">
        <f t="shared" ca="1" si="5"/>
        <v>N</v>
      </c>
      <c r="N8" s="148" t="str">
        <f t="shared" ca="1" si="5"/>
        <v>-</v>
      </c>
      <c r="O8" s="148" t="str">
        <f t="shared" ca="1" si="5"/>
        <v>-</v>
      </c>
      <c r="P8" s="148" t="str">
        <f t="shared" ca="1" si="5"/>
        <v>L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M</v>
      </c>
      <c r="T8" s="148" t="str">
        <f t="shared" ca="1" si="5"/>
        <v>M</v>
      </c>
      <c r="U8" s="148" t="str">
        <f t="shared" ca="1" si="5"/>
        <v>N</v>
      </c>
      <c r="V8" s="148" t="str">
        <f t="shared" ca="1" si="5"/>
        <v>N</v>
      </c>
      <c r="W8" s="148" t="str">
        <f t="shared" ca="1" si="6"/>
        <v>-</v>
      </c>
      <c r="X8" s="148" t="str">
        <f t="shared" ca="1" si="6"/>
        <v>-</v>
      </c>
      <c r="Y8" s="148" t="str">
        <f t="shared" ca="1" si="6"/>
        <v>L</v>
      </c>
      <c r="Z8" s="148" t="str">
        <f t="shared" ca="1" si="6"/>
        <v>L</v>
      </c>
      <c r="AA8" s="148" t="str">
        <f t="shared" ca="1" si="6"/>
        <v>L</v>
      </c>
      <c r="AB8" s="148" t="str">
        <f t="shared" ca="1" si="6"/>
        <v>M</v>
      </c>
      <c r="AC8" s="148" t="str">
        <f t="shared" ca="1" si="6"/>
        <v>M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L</v>
      </c>
      <c r="AG8" s="148" t="str">
        <f t="shared" ca="1" si="6"/>
        <v>M</v>
      </c>
      <c r="AH8" s="148" t="str">
        <f t="shared" ca="1" si="6"/>
        <v>M</v>
      </c>
      <c r="AI8" s="148" t="str">
        <f t="shared" ca="1" si="6"/>
        <v>M</v>
      </c>
      <c r="AJ8" s="148" t="str">
        <f t="shared" ca="1" si="6"/>
        <v>M</v>
      </c>
      <c r="AK8" s="148"/>
      <c r="AL8" s="128"/>
      <c r="AM8" s="111">
        <f>VLOOKUP($E8,Plantilla!D:F,3,FALSE)</f>
        <v>1</v>
      </c>
      <c r="AN8" s="140">
        <f t="shared" ref="AN8:BC9" ca="1" si="14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15</v>
      </c>
      <c r="AO8" s="133">
        <f t="shared" ca="1" si="7"/>
        <v>0</v>
      </c>
      <c r="AP8" s="132">
        <f t="shared" ca="1" si="7"/>
        <v>4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9" ca="1" si="15">COUNTIF($G8:$AK8,"*N*")-BL8</f>
        <v>4</v>
      </c>
      <c r="BL8" s="110">
        <f t="shared" ref="BL8:BL9" ca="1" si="16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105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9" ca="1" si="17">IF(BN8=0,                 0,                 BN8 * 1.27 * (BK8/(BK8+BL8)) + BN8 * 1.06 * (BL8/(BK8+BL8))        )</f>
        <v>50.8</v>
      </c>
      <c r="BP8" s="195">
        <f t="shared" ref="BP8:BP9" ca="1" si="18">BO8 + BM8 + AL8</f>
        <v>155.80000000000001</v>
      </c>
      <c r="BQ8" s="149">
        <f t="shared" ref="BQ8:BQ9" ca="1" si="19">AN8+INDEX(INDIRECT(BQ$1),MATCH($E8,INDIRECT($BQ$2)))</f>
        <v>127</v>
      </c>
      <c r="BR8" s="137">
        <f t="shared" ref="BR8:BR9" ca="1" si="20">AO8+INDEX(INDIRECT(BR$1),MATCH($E8,INDIRECT($BQ$2)))</f>
        <v>0</v>
      </c>
      <c r="BS8" s="136">
        <f t="shared" ref="BS8:BS9" ca="1" si="21">AP8+INDEX(INDIRECT(BS$1),MATCH($E8,INDIRECT($BQ$2)))</f>
        <v>41</v>
      </c>
      <c r="BT8" s="137">
        <f t="shared" ref="BT8:BT9" ca="1" si="22">AQ8+INDEX(INDIRECT(BT$1),MATCH($E8,INDIRECT($BQ$2)))</f>
        <v>0</v>
      </c>
      <c r="BU8" s="136">
        <f t="shared" ref="BU8:BU9" ca="1" si="23">AR8+INDEX(INDIRECT(BU$1),MATCH($E8,INDIRECT($BQ$2)))</f>
        <v>0</v>
      </c>
      <c r="BV8" s="137">
        <f t="shared" ref="BV8:BV9" ca="1" si="24">AS8+INDEX(INDIRECT(BV$1),MATCH($E8,INDIRECT($BQ$2)))</f>
        <v>0</v>
      </c>
      <c r="BW8" s="136">
        <f t="shared" ref="BW8:BW9" ca="1" si="25">AT8+INDEX(INDIRECT(BW$1),MATCH($E8,INDIRECT($BQ$2)))</f>
        <v>0</v>
      </c>
      <c r="BX8" s="137">
        <f t="shared" ref="BX8:BX9" ca="1" si="26">AU8+INDEX(INDIRECT(BX$1),MATCH($E8,INDIRECT($BQ$2)))</f>
        <v>0</v>
      </c>
      <c r="BY8" s="136">
        <f t="shared" ref="BY8:BY9" ca="1" si="27">AV8+INDEX(INDIRECT(BY$1),MATCH($E8,INDIRECT($BQ$2)))</f>
        <v>0</v>
      </c>
      <c r="BZ8" s="137">
        <f t="shared" ref="BZ8:BZ9" ca="1" si="28">AW8+INDEX(INDIRECT(BZ$1),MATCH($E8,INDIRECT($BQ$2)))</f>
        <v>0</v>
      </c>
      <c r="CA8" s="136">
        <f t="shared" ref="CA8:CA9" ca="1" si="29">AX8+INDEX(INDIRECT(CA$1),MATCH($E8,INDIRECT($BQ$2)))</f>
        <v>0</v>
      </c>
      <c r="CB8" s="137">
        <f t="shared" ref="CB8:CB9" ca="1" si="30">AY8+INDEX(INDIRECT(CB$1),MATCH($E8,INDIRECT($BQ$2)))</f>
        <v>0</v>
      </c>
      <c r="CC8" s="136">
        <f t="shared" ref="CC8:CC9" ca="1" si="31">AZ8+INDEX(INDIRECT(CC$1),MATCH($E8,INDIRECT($BQ$2)))</f>
        <v>0</v>
      </c>
      <c r="CD8" s="137">
        <f t="shared" ref="CD8:CD9" ca="1" si="32">BA8+INDEX(INDIRECT(CD$1),MATCH($E8,INDIRECT($BQ$2)))</f>
        <v>0</v>
      </c>
      <c r="CE8" s="136">
        <f t="shared" ref="CE8:CE9" ca="1" si="33">BB8+INDEX(INDIRECT(CE$1),MATCH($E8,INDIRECT($BQ$2)))</f>
        <v>0</v>
      </c>
      <c r="CF8" s="137">
        <f t="shared" ref="CF8:CF9" ca="1" si="34">BC8+INDEX(INDIRECT(CF$1),MATCH($E8,INDIRECT($BQ$2)))</f>
        <v>0</v>
      </c>
      <c r="CG8" s="136">
        <f t="shared" ref="CG8:CG9" ca="1" si="35">BD8+INDEX(INDIRECT(CG$1),MATCH($E8,INDIRECT($BQ$2)))</f>
        <v>0</v>
      </c>
      <c r="CH8" s="137">
        <f t="shared" ref="CH8:CH9" ca="1" si="36">BE8+INDEX(INDIRECT(CH$1),MATCH($E8,INDIRECT($BQ$2)))</f>
        <v>0</v>
      </c>
      <c r="CI8" s="136">
        <f t="shared" ref="CI8:CI9" ca="1" si="37">BF8+INDEX(INDIRECT(CI$1),MATCH($E8,INDIRECT($BQ$2)))</f>
        <v>0</v>
      </c>
      <c r="CJ8" s="137">
        <f t="shared" ref="CJ8:CJ9" ca="1" si="38">BG8+INDEX(INDIRECT(CJ$1),MATCH($E8,INDIRECT($BQ$2)))</f>
        <v>0</v>
      </c>
      <c r="CK8" s="136">
        <f t="shared" ref="CK8:CK9" ca="1" si="39">BH8+INDEX(INDIRECT(CK$1),MATCH($E8,INDIRECT($BQ$2)))</f>
        <v>0</v>
      </c>
      <c r="CL8" s="137">
        <f t="shared" ref="CL8:CL9" ca="1" si="40">BI8+INDEX(INDIRECT(CL$1),MATCH($E8,INDIRECT($BQ$2)))</f>
        <v>0</v>
      </c>
      <c r="CM8" s="136">
        <f t="shared" ref="CM8:CM9" ca="1" si="41">BJ8+INDEX(INDIRECT(CM$1),MATCH($E8,INDIRECT($BQ$2)))</f>
        <v>0</v>
      </c>
      <c r="CN8" s="110">
        <f t="shared" ref="CN8:CN9" ca="1" si="42">COUNTIF($G8:$AK8,"*N*")+INDEX(INDIRECT(CN$1),MATCH($E8,INDIRECT($BQ$2)))</f>
        <v>41</v>
      </c>
      <c r="CO8" s="110">
        <f t="shared" ref="CO8:CO9" ca="1" si="43">BM8+INDEX(INDIRECT(CO$1),MATCH($E8,INDIRECT($BQ$2)))</f>
        <v>889</v>
      </c>
      <c r="CP8" s="110">
        <f t="shared" ref="CP8:CP9" ca="1" si="44">BN8+INDEX(INDIRECT(CP$1),MATCH($E8,INDIRECT($BQ$2)))</f>
        <v>410</v>
      </c>
      <c r="CQ8" s="198">
        <f t="shared" ref="CQ8:CQ9" ca="1" si="45">BO8+INDEX(INDIRECT(CQ$1),MATCH($E8,INDIRECT($BQ$2)))</f>
        <v>520.70000000000005</v>
      </c>
      <c r="CR8" s="199">
        <f t="shared" ref="CR8:CR9" ca="1" si="46">BP8+INDEX(INDIRECT(CR$1),MATCH($E8,INDIRECT($BQ$2)))</f>
        <v>1409.6999999999998</v>
      </c>
      <c r="CS8" s="220">
        <f t="shared" ref="CS8:CS9" ca="1" si="47">MEDIAN(0,EOMONTH($G$6,0)-$G$6+1,EOMONTH($G$6,0)-$G$6+1-COUNTBLANK(G8:AK8)+DATEDIF(G$6,AI$6,"m")+DATEDIF(G$6,AJ$6,"m")++DATEDIF(G$6,AK$6,"m"))</f>
        <v>30</v>
      </c>
      <c r="CT8" s="219">
        <f t="shared" ref="CT8:CT9" ca="1" si="48">COUNTIF(G8:AK8,"V")</f>
        <v>0</v>
      </c>
      <c r="CU8" s="221">
        <f ca="1">INDEX(INDIRECT(CU$1),MATCH($E8,INDIRECT($BQ$2))) + (CS8*30)/[1]PATRÓN!$N$4 - CT8</f>
        <v>22.43835616438356</v>
      </c>
      <c r="CV8" s="221">
        <f ca="1">(CS8*6)/PATRÓN!$N$4</f>
        <v>0.49315068493150682</v>
      </c>
      <c r="CW8" s="219">
        <f t="shared" ref="CW8:CW9" ca="1" si="49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9" ca="1" si="50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9" ca="1" si="51">CX8+INDEX(INDIRECT(CY$1),MATCH($E8,INDIRECT($BQ$2)))</f>
        <v>0</v>
      </c>
      <c r="CZ8" s="227">
        <f ca="1">(PATRÓN!$A$5*(CS8-CT8))/(PATRÓN!$N$4-30)*AM8</f>
        <v>147.08955223880596</v>
      </c>
      <c r="DA8" s="211">
        <f t="shared" ref="DA8:DA9" ca="1" si="52">BP8-CZ8</f>
        <v>8.7104477611940467</v>
      </c>
      <c r="DB8" s="211">
        <f t="shared" ref="DB8:DB9" ca="1" si="53">CZ8+INDEX(INDIRECT(DB$1),MATCH($E8,INDIRECT($BQ$2)))</f>
        <v>1338.5149253731342</v>
      </c>
      <c r="DC8" s="212">
        <f t="shared" ref="DC8:DC9" ca="1" si="54">CR8-DB8</f>
        <v>71.185074626865571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tr">
        <f t="shared" ca="1" si="5"/>
        <v>-</v>
      </c>
      <c r="H9" s="148" t="str">
        <f t="shared" ca="1" si="5"/>
        <v>-</v>
      </c>
      <c r="I9" s="148" t="str">
        <f t="shared" ca="1" si="5"/>
        <v>L</v>
      </c>
      <c r="J9" s="148" t="str">
        <f t="shared" ca="1" si="5"/>
        <v>M</v>
      </c>
      <c r="K9" s="148" t="str">
        <f t="shared" ca="1" si="5"/>
        <v>M</v>
      </c>
      <c r="L9" s="148" t="str">
        <f t="shared" ca="1" si="5"/>
        <v>M</v>
      </c>
      <c r="M9" s="148" t="str">
        <f t="shared" ca="1" si="5"/>
        <v>M</v>
      </c>
      <c r="N9" s="148" t="str">
        <f t="shared" ca="1" si="5"/>
        <v>N</v>
      </c>
      <c r="O9" s="148" t="str">
        <f t="shared" ca="1" si="5"/>
        <v>N</v>
      </c>
      <c r="P9" s="148" t="str">
        <f t="shared" ca="1" si="5"/>
        <v>-</v>
      </c>
      <c r="Q9" s="148" t="str">
        <f t="shared" ca="1" si="5"/>
        <v>-</v>
      </c>
      <c r="R9" s="148" t="str">
        <f t="shared" ca="1" si="5"/>
        <v>L</v>
      </c>
      <c r="S9" s="148" t="str">
        <f t="shared" ca="1" si="5"/>
        <v>L</v>
      </c>
      <c r="T9" s="148" t="str">
        <f t="shared" ca="1" si="5"/>
        <v>L</v>
      </c>
      <c r="U9" s="148" t="str">
        <f t="shared" ca="1" si="5"/>
        <v>M</v>
      </c>
      <c r="V9" s="148" t="str">
        <f t="shared" ca="1" si="5"/>
        <v>M</v>
      </c>
      <c r="W9" s="148" t="str">
        <f t="shared" ca="1" si="6"/>
        <v>M</v>
      </c>
      <c r="X9" s="148" t="str">
        <f t="shared" ca="1" si="6"/>
        <v>M</v>
      </c>
      <c r="Y9" s="148" t="str">
        <f t="shared" ca="1" si="6"/>
        <v>L</v>
      </c>
      <c r="Z9" s="148" t="str">
        <f t="shared" ca="1" si="6"/>
        <v>M</v>
      </c>
      <c r="AA9" s="148" t="str">
        <f t="shared" ca="1" si="6"/>
        <v>M</v>
      </c>
      <c r="AB9" s="148" t="str">
        <f t="shared" ca="1" si="6"/>
        <v>M</v>
      </c>
      <c r="AC9" s="148" t="str">
        <f t="shared" ca="1" si="6"/>
        <v>M</v>
      </c>
      <c r="AD9" s="148" t="str">
        <f t="shared" ca="1" si="6"/>
        <v>N</v>
      </c>
      <c r="AE9" s="148" t="str">
        <f t="shared" ca="1" si="6"/>
        <v>-</v>
      </c>
      <c r="AF9" s="148" t="str">
        <f t="shared" ca="1" si="6"/>
        <v>L</v>
      </c>
      <c r="AG9" s="148" t="str">
        <f t="shared" ca="1" si="6"/>
        <v>L</v>
      </c>
      <c r="AH9" s="148" t="str">
        <f t="shared" ca="1" si="6"/>
        <v>L</v>
      </c>
      <c r="AI9" s="148" t="str">
        <f t="shared" ca="1" si="6"/>
        <v>M</v>
      </c>
      <c r="AJ9" s="148" t="str">
        <f t="shared" ca="1" si="6"/>
        <v>M</v>
      </c>
      <c r="AK9" s="148"/>
      <c r="AL9" s="128"/>
      <c r="AM9" s="111">
        <f>VLOOKUP($E9,Plantilla!D:F,3,FALSE)</f>
        <v>1</v>
      </c>
      <c r="AN9" s="140">
        <f t="shared" ca="1" si="14"/>
        <v>14</v>
      </c>
      <c r="AO9" s="133">
        <f t="shared" ca="1" si="14"/>
        <v>0</v>
      </c>
      <c r="AP9" s="132">
        <f t="shared" ca="1" si="14"/>
        <v>3</v>
      </c>
      <c r="AQ9" s="133">
        <f t="shared" ca="1" si="14"/>
        <v>0</v>
      </c>
      <c r="AR9" s="132">
        <f t="shared" ca="1" si="14"/>
        <v>0</v>
      </c>
      <c r="AS9" s="133">
        <f t="shared" ca="1" si="14"/>
        <v>0</v>
      </c>
      <c r="AT9" s="132">
        <f t="shared" ca="1" si="14"/>
        <v>0</v>
      </c>
      <c r="AU9" s="133">
        <f t="shared" ca="1" si="14"/>
        <v>0</v>
      </c>
      <c r="AV9" s="132">
        <f t="shared" ca="1" si="14"/>
        <v>0</v>
      </c>
      <c r="AW9" s="133">
        <f t="shared" ca="1" si="14"/>
        <v>0</v>
      </c>
      <c r="AX9" s="132">
        <f t="shared" ca="1" si="14"/>
        <v>0</v>
      </c>
      <c r="AY9" s="133">
        <f t="shared" ca="1" si="14"/>
        <v>0</v>
      </c>
      <c r="AZ9" s="132">
        <f t="shared" ca="1" si="14"/>
        <v>0</v>
      </c>
      <c r="BA9" s="133">
        <f t="shared" ca="1" si="14"/>
        <v>0</v>
      </c>
      <c r="BB9" s="132">
        <f t="shared" ca="1" si="14"/>
        <v>0</v>
      </c>
      <c r="BC9" s="133">
        <f t="shared" ca="1" si="14"/>
        <v>0</v>
      </c>
      <c r="BD9" s="132">
        <f t="shared" ref="BD9:BE9" ca="1" si="55">COUNTIF($G9:$AK9,CONCATENATE("*;",TEXT(CELL("contenido",BD$5),"00"))) +COUNTIF($G9:$AK9,CONCATENATE("*;",TEXT(CELL("contenido",BD$5),"00"),";*")) +COUNTIF($G9:$AK9,CONCATENATE(TEXT(CELL("contenido",BD$5),"00"),";*")) +COUNTIF($G9:$AK9,TEXT(CELL("contenido",BD$5),"00"))</f>
        <v>0</v>
      </c>
      <c r="BE9" s="133">
        <f t="shared" ca="1" si="55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15"/>
        <v>3</v>
      </c>
      <c r="BL9" s="110">
        <f t="shared" ca="1" si="16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30</v>
      </c>
      <c r="BO9" s="194">
        <f t="shared" ca="1" si="17"/>
        <v>38.1</v>
      </c>
      <c r="BP9" s="195">
        <f t="shared" ca="1" si="18"/>
        <v>136.1</v>
      </c>
      <c r="BQ9" s="149">
        <f t="shared" ca="1" si="19"/>
        <v>42</v>
      </c>
      <c r="BR9" s="137">
        <f t="shared" ca="1" si="20"/>
        <v>0</v>
      </c>
      <c r="BS9" s="136">
        <f t="shared" ca="1" si="21"/>
        <v>17</v>
      </c>
      <c r="BT9" s="137">
        <f t="shared" ca="1" si="22"/>
        <v>0</v>
      </c>
      <c r="BU9" s="136">
        <f t="shared" ca="1" si="23"/>
        <v>0</v>
      </c>
      <c r="BV9" s="137">
        <f t="shared" ca="1" si="24"/>
        <v>0</v>
      </c>
      <c r="BW9" s="136">
        <f t="shared" ca="1" si="25"/>
        <v>0</v>
      </c>
      <c r="BX9" s="137">
        <f t="shared" ca="1" si="26"/>
        <v>42</v>
      </c>
      <c r="BY9" s="136">
        <f t="shared" ca="1" si="27"/>
        <v>0</v>
      </c>
      <c r="BZ9" s="137">
        <f t="shared" ca="1" si="28"/>
        <v>0</v>
      </c>
      <c r="CA9" s="136">
        <f t="shared" ca="1" si="29"/>
        <v>0</v>
      </c>
      <c r="CB9" s="137">
        <f t="shared" ca="1" si="30"/>
        <v>0</v>
      </c>
      <c r="CC9" s="136">
        <f t="shared" ca="1" si="31"/>
        <v>0</v>
      </c>
      <c r="CD9" s="137">
        <f t="shared" ca="1" si="32"/>
        <v>0</v>
      </c>
      <c r="CE9" s="136">
        <f t="shared" ca="1" si="33"/>
        <v>0</v>
      </c>
      <c r="CF9" s="137">
        <f t="shared" ca="1" si="34"/>
        <v>0</v>
      </c>
      <c r="CG9" s="136">
        <f t="shared" ca="1" si="35"/>
        <v>1</v>
      </c>
      <c r="CH9" s="137">
        <f t="shared" ca="1" si="36"/>
        <v>0</v>
      </c>
      <c r="CI9" s="136">
        <f t="shared" ca="1" si="37"/>
        <v>0</v>
      </c>
      <c r="CJ9" s="137">
        <f t="shared" ca="1" si="38"/>
        <v>0</v>
      </c>
      <c r="CK9" s="136">
        <f t="shared" ca="1" si="39"/>
        <v>0</v>
      </c>
      <c r="CL9" s="137">
        <f t="shared" ca="1" si="40"/>
        <v>0</v>
      </c>
      <c r="CM9" s="136">
        <f t="shared" ca="1" si="41"/>
        <v>0</v>
      </c>
      <c r="CN9" s="110">
        <f t="shared" ca="1" si="42"/>
        <v>17</v>
      </c>
      <c r="CO9" s="110">
        <f t="shared" ca="1" si="43"/>
        <v>595.5</v>
      </c>
      <c r="CP9" s="110">
        <f t="shared" ca="1" si="44"/>
        <v>170</v>
      </c>
      <c r="CQ9" s="198">
        <f t="shared" ca="1" si="45"/>
        <v>215.9</v>
      </c>
      <c r="CR9" s="199">
        <f t="shared" ca="1" si="46"/>
        <v>811.4</v>
      </c>
      <c r="CS9" s="220">
        <f t="shared" ca="1" si="47"/>
        <v>30</v>
      </c>
      <c r="CT9" s="219">
        <f t="shared" ca="1" si="48"/>
        <v>0</v>
      </c>
      <c r="CU9" s="221">
        <f ca="1">INDEX(INDIRECT(CU$1),MATCH($E9,INDIRECT($BQ$2))) + (CS9*30)/[1]PATRÓN!$N$4 - CT9</f>
        <v>22.43835616438356</v>
      </c>
      <c r="CV9" s="221">
        <f ca="1">(CS9*6)/PATRÓN!$N$4</f>
        <v>0.49315068493150682</v>
      </c>
      <c r="CW9" s="219">
        <f t="shared" ca="1" si="49"/>
        <v>0</v>
      </c>
      <c r="CX9" s="219">
        <f t="shared" ca="1" si="50"/>
        <v>0</v>
      </c>
      <c r="CY9" s="230">
        <f t="shared" ca="1" si="51"/>
        <v>0</v>
      </c>
      <c r="CZ9" s="227">
        <f ca="1">(PATRÓN!$A$5*(CS9-CT9))/(PATRÓN!$N$4-30)*AM9</f>
        <v>147.08955223880596</v>
      </c>
      <c r="DA9" s="211">
        <f t="shared" ca="1" si="52"/>
        <v>-10.98955223880597</v>
      </c>
      <c r="DB9" s="211">
        <f t="shared" ca="1" si="53"/>
        <v>1338.5149253731342</v>
      </c>
      <c r="DC9" s="212">
        <f t="shared" ca="1" si="54"/>
        <v>-527.11492537313427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N</v>
      </c>
      <c r="H10" s="148" t="str">
        <f t="shared" ca="1" si="5"/>
        <v>N</v>
      </c>
      <c r="I10" s="148" t="str">
        <f t="shared" ca="1" si="5"/>
        <v>-</v>
      </c>
      <c r="J10" s="148" t="str">
        <f t="shared" ca="1" si="5"/>
        <v>-</v>
      </c>
      <c r="K10" s="148" t="str">
        <f t="shared" ca="1" si="5"/>
        <v>L</v>
      </c>
      <c r="L10" s="148" t="str">
        <f t="shared" ca="1" si="5"/>
        <v>L</v>
      </c>
      <c r="M10" s="148" t="str">
        <f t="shared" ca="1" si="5"/>
        <v>L</v>
      </c>
      <c r="N10" s="148" t="str">
        <f t="shared" ca="1" si="5"/>
        <v>M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L</v>
      </c>
      <c r="S10" s="148" t="str">
        <f t="shared" ca="1" si="5"/>
        <v>M</v>
      </c>
      <c r="T10" s="148" t="str">
        <f t="shared" ca="1" si="5"/>
        <v>M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6"/>
        <v>N</v>
      </c>
      <c r="X10" s="148" t="str">
        <f t="shared" ca="1" si="6"/>
        <v>-</v>
      </c>
      <c r="Y10" s="148" t="str">
        <f t="shared" ca="1" si="6"/>
        <v>L</v>
      </c>
      <c r="Z10" s="148" t="str">
        <f t="shared" ca="1" si="6"/>
        <v>L</v>
      </c>
      <c r="AA10" s="148" t="str">
        <f t="shared" ca="1" si="6"/>
        <v>L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M</v>
      </c>
      <c r="AE10" s="148" t="str">
        <f t="shared" ca="1" si="6"/>
        <v>N</v>
      </c>
      <c r="AF10" s="148" t="str">
        <f t="shared" ca="1" si="6"/>
        <v>N</v>
      </c>
      <c r="AG10" s="148" t="str">
        <f t="shared" ca="1" si="6"/>
        <v>-</v>
      </c>
      <c r="AH10" s="148" t="str">
        <f t="shared" ca="1" si="6"/>
        <v>-</v>
      </c>
      <c r="AI10" s="148" t="str">
        <f t="shared" ca="1" si="6"/>
        <v>L</v>
      </c>
      <c r="AJ10" s="148" t="str">
        <f t="shared" ca="1" si="6"/>
        <v>M</v>
      </c>
      <c r="AK10" s="148"/>
      <c r="AL10" s="129"/>
      <c r="AM10" s="111">
        <f>VLOOKUP($E10,Plantilla!D:F,3,FALSE)</f>
        <v>1</v>
      </c>
      <c r="AN10" s="140">
        <f t="shared" ref="AN10:AN21" ca="1" si="56">COUNTIF($G10:$AK10,CONCATENATE("*;",TEXT(CELL("contenido",AN$5),"00"))) +COUNTIF($G10:$AK10,CONCATENATE("*;",TEXT(CELL("contenido",AN$5),"00"),";*")) +COUNTIF($G10:$AK10,CONCATENATE(TEXT(CELL("contenido",AN$5),"00"),";*")) +COUNTIF($G10:$AK10,TEXT(CELL("contenido",AN$5),"00"))</f>
        <v>12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ref="BK10:BK65" ca="1" si="57">COUNTIF($G10:$AK10,"*N*")-BL10</f>
        <v>5</v>
      </c>
      <c r="BL10" s="110">
        <f t="shared" ref="BL10:BL65" ca="1" si="58">MEDIAN(CN10-42, 0, COUNTIF($G10:$AK10,"*N*"))</f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84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ref="BO10:BO65" ca="1" si="59">IF(BN10=0,                 0,                 BN10 * 1.27 * (BK10/(BK10+BL10)) + BN10 * 1.06 * (BL10/(BK10+BL10))        )</f>
        <v>63.5</v>
      </c>
      <c r="BP10" s="195">
        <f t="shared" ref="BP10:BP65" ca="1" si="60">BO10 + BM10 + AL10</f>
        <v>147.5</v>
      </c>
      <c r="BQ10" s="149">
        <f t="shared" ca="1" si="9"/>
        <v>119</v>
      </c>
      <c r="BR10" s="137">
        <f t="shared" ca="1" si="9"/>
        <v>0</v>
      </c>
      <c r="BS10" s="136">
        <f t="shared" ca="1" si="9"/>
        <v>42</v>
      </c>
      <c r="BT10" s="137">
        <f t="shared" ca="1" si="9"/>
        <v>0</v>
      </c>
      <c r="BU10" s="136">
        <f t="shared" ca="1" si="9"/>
        <v>0</v>
      </c>
      <c r="BV10" s="137">
        <f t="shared" ca="1" si="9"/>
        <v>0</v>
      </c>
      <c r="BW10" s="136">
        <f t="shared" ca="1" si="9"/>
        <v>0</v>
      </c>
      <c r="BX10" s="137">
        <f t="shared" ca="1" si="9"/>
        <v>0</v>
      </c>
      <c r="BY10" s="136">
        <f t="shared" ca="1" si="9"/>
        <v>0</v>
      </c>
      <c r="BZ10" s="137">
        <f t="shared" ca="1" si="9"/>
        <v>0</v>
      </c>
      <c r="CA10" s="136">
        <f t="shared" ca="1" si="9"/>
        <v>0</v>
      </c>
      <c r="CB10" s="137">
        <f t="shared" ca="1" si="9"/>
        <v>0</v>
      </c>
      <c r="CC10" s="136">
        <f t="shared" ca="1" si="9"/>
        <v>0</v>
      </c>
      <c r="CD10" s="137">
        <f t="shared" ca="1" si="9"/>
        <v>0</v>
      </c>
      <c r="CE10" s="136">
        <f t="shared" ca="1" si="9"/>
        <v>0</v>
      </c>
      <c r="CF10" s="137">
        <f t="shared" ca="1" si="9"/>
        <v>0</v>
      </c>
      <c r="CG10" s="136">
        <f t="shared" ca="1" si="10"/>
        <v>2</v>
      </c>
      <c r="CH10" s="137">
        <f t="shared" ca="1" si="10"/>
        <v>0</v>
      </c>
      <c r="CI10" s="136">
        <f t="shared" ca="1" si="10"/>
        <v>0</v>
      </c>
      <c r="CJ10" s="137">
        <f t="shared" ca="1" si="10"/>
        <v>0</v>
      </c>
      <c r="CK10" s="136">
        <f t="shared" ca="1" si="10"/>
        <v>0</v>
      </c>
      <c r="CL10" s="137">
        <f t="shared" ca="1" si="10"/>
        <v>0</v>
      </c>
      <c r="CM10" s="136">
        <f t="shared" ca="1" si="10"/>
        <v>0</v>
      </c>
      <c r="CN10" s="110">
        <f t="shared" ref="CN10:CN65" ca="1" si="61">COUNTIF($G10:$AK10,"*N*")+INDEX(INDIRECT(CN$1),MATCH($E10,INDIRECT($BQ$2)))</f>
        <v>42</v>
      </c>
      <c r="CO10" s="110">
        <f t="shared" ca="1" si="11"/>
        <v>848</v>
      </c>
      <c r="CP10" s="110">
        <f t="shared" ca="1" si="11"/>
        <v>420</v>
      </c>
      <c r="CQ10" s="198">
        <f t="shared" ca="1" si="11"/>
        <v>533.40000000000009</v>
      </c>
      <c r="CR10" s="199">
        <f t="shared" ca="1" si="11"/>
        <v>1381.4</v>
      </c>
      <c r="CS10" s="215">
        <f t="shared" ref="CS10:CS65" ca="1" si="62">MEDIAN(0,EOMONTH($G$6,0)-$G$6+1,EOMONTH($G$6,0)-$G$6+1-COUNTBLANK(G10:AK10)+DATEDIF(G$6,AI$6,"m")+DATEDIF(G$6,AJ$6,"m")++DATEDIF(G$6,AK$6,"m"))</f>
        <v>30</v>
      </c>
      <c r="CT10" s="216">
        <f t="shared" ref="CT10:CT65" ca="1" si="63">COUNTIF(G10:AK10,"V")</f>
        <v>0</v>
      </c>
      <c r="CU10" s="217">
        <f ca="1">INDEX(INDIRECT(CU$1),MATCH($E10,INDIRECT($BQ$2))) + (CS10*30)/[1]PATRÓN!$N$4 - CT10</f>
        <v>22.43835616438356</v>
      </c>
      <c r="CV10" s="217">
        <f ca="1">(CS10*6)/PATRÓN!$N$4</f>
        <v>0.49315068493150682</v>
      </c>
      <c r="CW10" s="216">
        <f t="shared" ref="CW10:CW65" ca="1" si="64">COUNTIF($G10:$AK10,CONCATENATE("*;",TEXT(CELL("contenido",CW$5),"00"))) +COUNTIF($G10:$AK10,CONCATENATE("*;",TEXT(CELL("contenido",CW$5),"00"),";*")) +COUNTIF($G10:$AK10,CONCATENATE(TEXT(CELL("contenido",CW$5),"00"),";*")) +COUNTIF($G10:$AK10,TEXT(CELL("contenido",CW$5),"00"))</f>
        <v>0</v>
      </c>
      <c r="CX10" s="219">
        <f t="shared" ref="CX10:CX65" ca="1" si="65">COUNTIFS(G10:AK10,"D",G$3:AK$3,"1")+COUNTIFS(G10:AK10,"Dm;Tm*",G$3:AK$3,"1")+COUNTIFS(G10:AK10,"D;*",G$3:AK$3,"1")+COUNTIFS(G10:AK10,"D",G$5:AK$5,"D")+COUNTIFS(G10:AK10,"Dm;Tm*",G$5:AK$5,"D")+COUNTIFS(G10:AK10,"D;*",G$5:AK$5,"D")</f>
        <v>0</v>
      </c>
      <c r="CY10" s="230">
        <f t="shared" ref="CY10:CY65" ca="1" si="66">CX10+INDEX(INDIRECT(CY$1),MATCH($E10,INDIRECT($BQ$2)))</f>
        <v>0</v>
      </c>
      <c r="CZ10" s="227">
        <f ca="1">(PATRÓN!$A$5*(CS10-CT10))/(PATRÓN!$N$4-30)*AM10</f>
        <v>147.08955223880596</v>
      </c>
      <c r="DA10" s="211">
        <f t="shared" ca="1" si="12"/>
        <v>0.41044776119403537</v>
      </c>
      <c r="DB10" s="211">
        <f t="shared" ref="DB10:DB65" ca="1" si="67">CZ10+INDEX(INDIRECT(DB$1),MATCH($E10,INDIRECT($BQ$2)))</f>
        <v>1338.5149253731342</v>
      </c>
      <c r="DC10" s="212">
        <f t="shared" ca="1" si="13"/>
        <v>42.885074626865844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tr">
        <f t="shared" ca="1" si="5"/>
        <v>M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L</v>
      </c>
      <c r="L11" s="148" t="str">
        <f t="shared" ca="1" si="5"/>
        <v>M</v>
      </c>
      <c r="M11" s="148" t="str">
        <f t="shared" ca="1" si="5"/>
        <v>M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-</v>
      </c>
      <c r="R11" s="148" t="str">
        <f t="shared" ca="1" si="5"/>
        <v>L</v>
      </c>
      <c r="S11" s="148" t="str">
        <f t="shared" ca="1" si="5"/>
        <v>L</v>
      </c>
      <c r="T11" s="148" t="str">
        <f t="shared" ca="1" si="5"/>
        <v>L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M</v>
      </c>
      <c r="X11" s="148" t="str">
        <f t="shared" ca="1" si="6"/>
        <v>N</v>
      </c>
      <c r="Y11" s="148" t="str">
        <f t="shared" ca="1" si="6"/>
        <v>N</v>
      </c>
      <c r="Z11" s="148" t="str">
        <f t="shared" ca="1" si="6"/>
        <v>-</v>
      </c>
      <c r="AA11" s="148" t="str">
        <f t="shared" ca="1" si="6"/>
        <v>-</v>
      </c>
      <c r="AB11" s="148" t="str">
        <f t="shared" ca="1" si="6"/>
        <v>L</v>
      </c>
      <c r="AC11" s="148" t="str">
        <f t="shared" ca="1" si="6"/>
        <v>M</v>
      </c>
      <c r="AD11" s="148" t="str">
        <f t="shared" ca="1" si="6"/>
        <v>M</v>
      </c>
      <c r="AE11" s="148" t="str">
        <f t="shared" ca="1" si="6"/>
        <v>M</v>
      </c>
      <c r="AF11" s="148" t="str">
        <f t="shared" ca="1" si="6"/>
        <v>M</v>
      </c>
      <c r="AG11" s="148" t="str">
        <f t="shared" ca="1" si="6"/>
        <v>N</v>
      </c>
      <c r="AH11" s="148" t="str">
        <f t="shared" ca="1" si="6"/>
        <v>N</v>
      </c>
      <c r="AI11" s="148" t="str">
        <f t="shared" ca="1" si="6"/>
        <v>-</v>
      </c>
      <c r="AJ11" s="148" t="str">
        <f t="shared" ca="1" si="6"/>
        <v>-</v>
      </c>
      <c r="AK11" s="148"/>
      <c r="AL11" s="129"/>
      <c r="AM11" s="111">
        <f>VLOOKUP($E11,Plantilla!D:F,3,FALSE)</f>
        <v>1</v>
      </c>
      <c r="AN11" s="140">
        <f t="shared" ca="1" si="56"/>
        <v>15</v>
      </c>
      <c r="AO11" s="133">
        <f t="shared" ca="1" si="7"/>
        <v>0</v>
      </c>
      <c r="AP11" s="132">
        <f t="shared" ca="1" si="7"/>
        <v>5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57"/>
        <v>5</v>
      </c>
      <c r="BL11" s="110">
        <f t="shared" ca="1" si="5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59"/>
        <v>63.5</v>
      </c>
      <c r="BP11" s="195">
        <f t="shared" ca="1" si="60"/>
        <v>168.5</v>
      </c>
      <c r="BQ11" s="149">
        <f t="shared" ca="1" si="9"/>
        <v>95</v>
      </c>
      <c r="BR11" s="137">
        <f t="shared" ca="1" si="9"/>
        <v>2</v>
      </c>
      <c r="BS11" s="136">
        <f t="shared" ca="1" si="9"/>
        <v>42</v>
      </c>
      <c r="BT11" s="137">
        <f t="shared" ca="1" si="9"/>
        <v>0</v>
      </c>
      <c r="BU11" s="136">
        <f t="shared" ca="1" si="9"/>
        <v>0</v>
      </c>
      <c r="BV11" s="137">
        <f t="shared" ca="1" si="9"/>
        <v>0</v>
      </c>
      <c r="BW11" s="136">
        <f t="shared" ca="1" si="9"/>
        <v>0</v>
      </c>
      <c r="BX11" s="137">
        <f t="shared" ca="1" si="9"/>
        <v>5</v>
      </c>
      <c r="BY11" s="136">
        <f t="shared" ca="1" si="9"/>
        <v>0</v>
      </c>
      <c r="BZ11" s="137">
        <f t="shared" ca="1" si="9"/>
        <v>0</v>
      </c>
      <c r="CA11" s="136">
        <f t="shared" ca="1" si="9"/>
        <v>0</v>
      </c>
      <c r="CB11" s="137">
        <f t="shared" ca="1" si="9"/>
        <v>0</v>
      </c>
      <c r="CC11" s="136">
        <f t="shared" ca="1" si="9"/>
        <v>0</v>
      </c>
      <c r="CD11" s="137">
        <f t="shared" ca="1" si="9"/>
        <v>0</v>
      </c>
      <c r="CE11" s="136">
        <f t="shared" ca="1" si="9"/>
        <v>0</v>
      </c>
      <c r="CF11" s="137">
        <f t="shared" ca="1" si="9"/>
        <v>0</v>
      </c>
      <c r="CG11" s="136">
        <f t="shared" ca="1" si="10"/>
        <v>5</v>
      </c>
      <c r="CH11" s="137">
        <f t="shared" ca="1" si="10"/>
        <v>0</v>
      </c>
      <c r="CI11" s="136">
        <f t="shared" ca="1" si="10"/>
        <v>0</v>
      </c>
      <c r="CJ11" s="137">
        <f t="shared" ca="1" si="10"/>
        <v>0</v>
      </c>
      <c r="CK11" s="136">
        <f t="shared" ca="1" si="10"/>
        <v>0</v>
      </c>
      <c r="CL11" s="137">
        <f t="shared" ca="1" si="10"/>
        <v>0</v>
      </c>
      <c r="CM11" s="136">
        <f t="shared" ca="1" si="10"/>
        <v>0</v>
      </c>
      <c r="CN11" s="110">
        <f t="shared" ca="1" si="61"/>
        <v>42</v>
      </c>
      <c r="CO11" s="110">
        <f t="shared" ca="1" si="11"/>
        <v>751.5</v>
      </c>
      <c r="CP11" s="110">
        <f t="shared" ca="1" si="11"/>
        <v>420</v>
      </c>
      <c r="CQ11" s="198">
        <f t="shared" ca="1" si="11"/>
        <v>533.4</v>
      </c>
      <c r="CR11" s="199">
        <f t="shared" ca="1" si="11"/>
        <v>1291.8999999999999</v>
      </c>
      <c r="CS11" s="215">
        <f t="shared" ca="1" si="62"/>
        <v>30</v>
      </c>
      <c r="CT11" s="216">
        <f t="shared" ca="1" si="63"/>
        <v>0</v>
      </c>
      <c r="CU11" s="217">
        <f ca="1">INDEX(INDIRECT(CU$1),MATCH($E11,INDIRECT($BQ$2))) + (CS11*30)/[1]PATRÓN!$N$4 - CT11</f>
        <v>22.43835616438356</v>
      </c>
      <c r="CV11" s="217">
        <f ca="1">(CS11*6)/PATRÓN!$N$4</f>
        <v>0.49315068493150682</v>
      </c>
      <c r="CW11" s="216">
        <f t="shared" ca="1" si="64"/>
        <v>0</v>
      </c>
      <c r="CX11" s="219">
        <f t="shared" ca="1" si="65"/>
        <v>0</v>
      </c>
      <c r="CY11" s="230">
        <f t="shared" ca="1" si="66"/>
        <v>0</v>
      </c>
      <c r="CZ11" s="227">
        <f ca="1">(PATRÓN!$A$5*(CS11-CT11))/(PATRÓN!$N$4-30)*AM11</f>
        <v>147.08955223880596</v>
      </c>
      <c r="DA11" s="211">
        <f t="shared" ca="1" si="12"/>
        <v>21.410447761194035</v>
      </c>
      <c r="DB11" s="211">
        <f t="shared" ca="1" si="67"/>
        <v>1338.5149253731342</v>
      </c>
      <c r="DC11" s="212">
        <f t="shared" ca="1" si="13"/>
        <v>-46.614925373134383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-</v>
      </c>
      <c r="K12" s="148" t="str">
        <f t="shared" ca="1" si="5"/>
        <v>L</v>
      </c>
      <c r="L12" s="148" t="str">
        <f t="shared" ca="1" si="5"/>
        <v>L</v>
      </c>
      <c r="M12" s="148" t="str">
        <f t="shared" ca="1" si="5"/>
        <v>L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N</v>
      </c>
      <c r="R12" s="148" t="str">
        <f t="shared" ca="1" si="5"/>
        <v>N</v>
      </c>
      <c r="S12" s="148" t="str">
        <f t="shared" ca="1" si="5"/>
        <v>-</v>
      </c>
      <c r="T12" s="148" t="str">
        <f t="shared" ca="1" si="5"/>
        <v>-</v>
      </c>
      <c r="U12" s="148" t="str">
        <f t="shared" ca="1" si="5"/>
        <v>L</v>
      </c>
      <c r="V12" s="148" t="str">
        <f t="shared" ca="1" si="5"/>
        <v>M</v>
      </c>
      <c r="W12" s="148" t="str">
        <f t="shared" ca="1" si="6"/>
        <v>M</v>
      </c>
      <c r="X12" s="148" t="str">
        <f t="shared" ca="1" si="6"/>
        <v>M</v>
      </c>
      <c r="Y12" s="148" t="str">
        <f t="shared" ca="1" si="6"/>
        <v>M</v>
      </c>
      <c r="Z12" s="148" t="str">
        <f t="shared" ca="1" si="6"/>
        <v>N</v>
      </c>
      <c r="AA12" s="148" t="str">
        <f t="shared" ca="1" si="6"/>
        <v>N</v>
      </c>
      <c r="AB12" s="148" t="str">
        <f t="shared" ca="1" si="6"/>
        <v>-</v>
      </c>
      <c r="AC12" s="148" t="str">
        <f t="shared" ca="1" si="6"/>
        <v>-</v>
      </c>
      <c r="AD12" s="148" t="str">
        <f t="shared" ca="1" si="6"/>
        <v>L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M</v>
      </c>
      <c r="AH12" s="148" t="str">
        <f t="shared" ca="1" si="6"/>
        <v>M</v>
      </c>
      <c r="AI12" s="148" t="str">
        <f t="shared" ca="1" si="6"/>
        <v>N</v>
      </c>
      <c r="AJ12" s="148" t="str">
        <f t="shared" ca="1" si="6"/>
        <v>N</v>
      </c>
      <c r="AK12" s="148"/>
      <c r="AL12" s="129"/>
      <c r="AM12" s="111">
        <f>VLOOKUP($E12,Plantilla!D:F,3,FALSE)</f>
        <v>1</v>
      </c>
      <c r="AN12" s="140">
        <f t="shared" ca="1" si="56"/>
        <v>13</v>
      </c>
      <c r="AO12" s="133">
        <f t="shared" ca="1" si="7"/>
        <v>0</v>
      </c>
      <c r="AP12" s="132">
        <f t="shared" ca="1" si="7"/>
        <v>7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57"/>
        <v>6</v>
      </c>
      <c r="BL12" s="110">
        <f t="shared" ca="1" si="58"/>
        <v>1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70</v>
      </c>
      <c r="BO12" s="194">
        <f t="shared" ca="1" si="59"/>
        <v>86.8</v>
      </c>
      <c r="BP12" s="195">
        <f t="shared" ca="1" si="60"/>
        <v>177.8</v>
      </c>
      <c r="BQ12" s="149">
        <f t="shared" ca="1" si="9"/>
        <v>121</v>
      </c>
      <c r="BR12" s="137">
        <f t="shared" ca="1" si="9"/>
        <v>0</v>
      </c>
      <c r="BS12" s="136">
        <f t="shared" ca="1" si="9"/>
        <v>43</v>
      </c>
      <c r="BT12" s="137">
        <f t="shared" ca="1" si="9"/>
        <v>0</v>
      </c>
      <c r="BU12" s="136">
        <f t="shared" ca="1" si="9"/>
        <v>0</v>
      </c>
      <c r="BV12" s="137">
        <f t="shared" ca="1" si="9"/>
        <v>0</v>
      </c>
      <c r="BW12" s="136">
        <f t="shared" ca="1" si="9"/>
        <v>0</v>
      </c>
      <c r="BX12" s="137">
        <f t="shared" ca="1" si="9"/>
        <v>0</v>
      </c>
      <c r="BY12" s="136">
        <f t="shared" ca="1" si="9"/>
        <v>0</v>
      </c>
      <c r="BZ12" s="137">
        <f t="shared" ca="1" si="9"/>
        <v>0</v>
      </c>
      <c r="CA12" s="136">
        <f t="shared" ca="1" si="9"/>
        <v>0</v>
      </c>
      <c r="CB12" s="137">
        <f t="shared" ca="1" si="9"/>
        <v>0</v>
      </c>
      <c r="CC12" s="136">
        <f t="shared" ca="1" si="9"/>
        <v>0</v>
      </c>
      <c r="CD12" s="137">
        <f t="shared" ca="1" si="9"/>
        <v>0</v>
      </c>
      <c r="CE12" s="136">
        <f t="shared" ca="1" si="9"/>
        <v>0</v>
      </c>
      <c r="CF12" s="137">
        <f t="shared" ca="1" si="9"/>
        <v>0</v>
      </c>
      <c r="CG12" s="136">
        <f t="shared" ca="1" si="10"/>
        <v>2</v>
      </c>
      <c r="CH12" s="137">
        <f t="shared" ca="1" si="10"/>
        <v>0</v>
      </c>
      <c r="CI12" s="136">
        <f t="shared" ca="1" si="10"/>
        <v>0</v>
      </c>
      <c r="CJ12" s="137">
        <f t="shared" ca="1" si="10"/>
        <v>0</v>
      </c>
      <c r="CK12" s="136">
        <f t="shared" ca="1" si="10"/>
        <v>0</v>
      </c>
      <c r="CL12" s="137">
        <f t="shared" ca="1" si="10"/>
        <v>0</v>
      </c>
      <c r="CM12" s="136">
        <f t="shared" ca="1" si="10"/>
        <v>0</v>
      </c>
      <c r="CN12" s="110">
        <f t="shared" ca="1" si="61"/>
        <v>43</v>
      </c>
      <c r="CO12" s="110">
        <f t="shared" ca="1" si="11"/>
        <v>862</v>
      </c>
      <c r="CP12" s="110">
        <f t="shared" ca="1" si="11"/>
        <v>430</v>
      </c>
      <c r="CQ12" s="198">
        <f t="shared" ca="1" si="11"/>
        <v>544</v>
      </c>
      <c r="CR12" s="199">
        <f t="shared" ca="1" si="11"/>
        <v>1406</v>
      </c>
      <c r="CS12" s="215">
        <f t="shared" ca="1" si="62"/>
        <v>30</v>
      </c>
      <c r="CT12" s="216">
        <f t="shared" ca="1" si="63"/>
        <v>0</v>
      </c>
      <c r="CU12" s="217">
        <f ca="1">INDEX(INDIRECT(CU$1),MATCH($E12,INDIRECT($BQ$2))) + (CS12*30)/[1]PATRÓN!$N$4 - CT12</f>
        <v>22.43835616438356</v>
      </c>
      <c r="CV12" s="217">
        <f ca="1">(CS12*6)/PATRÓN!$N$4</f>
        <v>0.49315068493150682</v>
      </c>
      <c r="CW12" s="216">
        <f t="shared" ca="1" si="64"/>
        <v>0</v>
      </c>
      <c r="CX12" s="219">
        <f t="shared" ca="1" si="65"/>
        <v>0</v>
      </c>
      <c r="CY12" s="230">
        <f t="shared" ca="1" si="66"/>
        <v>0</v>
      </c>
      <c r="CZ12" s="227">
        <f ca="1">(PATRÓN!$A$5*(CS12-CT12))/(PATRÓN!$N$4-30)*AM12</f>
        <v>147.08955223880596</v>
      </c>
      <c r="DA12" s="211">
        <f t="shared" ca="1" si="12"/>
        <v>30.710447761194047</v>
      </c>
      <c r="DB12" s="211">
        <f t="shared" ca="1" si="67"/>
        <v>1338.5149253731342</v>
      </c>
      <c r="DC12" s="212">
        <f t="shared" ca="1" si="13"/>
        <v>67.485074626865753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M</v>
      </c>
      <c r="J13" s="148" t="str">
        <f t="shared" ca="1" si="5"/>
        <v>N</v>
      </c>
      <c r="K13" s="148" t="str">
        <f t="shared" ca="1" si="5"/>
        <v>N</v>
      </c>
      <c r="L13" s="148" t="str">
        <f t="shared" ca="1" si="5"/>
        <v>-</v>
      </c>
      <c r="M13" s="148" t="str">
        <f t="shared" ca="1" si="5"/>
        <v>-</v>
      </c>
      <c r="N13" s="148" t="str">
        <f t="shared" ca="1" si="5"/>
        <v>L</v>
      </c>
      <c r="O13" s="148" t="str">
        <f t="shared" ca="1" si="5"/>
        <v>M</v>
      </c>
      <c r="P13" s="148" t="str">
        <f t="shared" ca="1" si="5"/>
        <v>M</v>
      </c>
      <c r="Q13" s="148" t="str">
        <f t="shared" ca="1" si="5"/>
        <v>M</v>
      </c>
      <c r="R13" s="148" t="str">
        <f t="shared" ca="1" si="5"/>
        <v>M</v>
      </c>
      <c r="S13" s="148" t="str">
        <f t="shared" ca="1" si="5"/>
        <v>N</v>
      </c>
      <c r="T13" s="148" t="str">
        <f t="shared" ca="1" si="5"/>
        <v>N</v>
      </c>
      <c r="U13" s="148" t="str">
        <f t="shared" ca="1" si="5"/>
        <v>-</v>
      </c>
      <c r="V13" s="148" t="str">
        <f t="shared" ca="1" si="5"/>
        <v>-</v>
      </c>
      <c r="W13" s="148" t="str">
        <f t="shared" ca="1" si="6"/>
        <v>L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M</v>
      </c>
      <c r="AA13" s="148" t="str">
        <f t="shared" ca="1" si="6"/>
        <v>M</v>
      </c>
      <c r="AB13" s="148" t="str">
        <f t="shared" ca="1" si="6"/>
        <v>N</v>
      </c>
      <c r="AC13" s="148" t="str">
        <f t="shared" ca="1" si="6"/>
        <v>N</v>
      </c>
      <c r="AD13" s="148" t="str">
        <f t="shared" ca="1" si="6"/>
        <v>-</v>
      </c>
      <c r="AE13" s="148" t="str">
        <f t="shared" ca="1" si="6"/>
        <v>-</v>
      </c>
      <c r="AF13" s="148" t="str">
        <f t="shared" ca="1" si="6"/>
        <v>L</v>
      </c>
      <c r="AG13" s="148" t="str">
        <f t="shared" ca="1" si="6"/>
        <v>L</v>
      </c>
      <c r="AH13" s="148" t="str">
        <f t="shared" ca="1" si="6"/>
        <v>L</v>
      </c>
      <c r="AI13" s="148" t="str">
        <f t="shared" ca="1" si="6"/>
        <v>M</v>
      </c>
      <c r="AJ13" s="148" t="str">
        <f t="shared" ca="1" si="6"/>
        <v>M</v>
      </c>
      <c r="AK13" s="148"/>
      <c r="AL13" s="129"/>
      <c r="AM13" s="111">
        <f>VLOOKUP($E13,Plantilla!D:F,3,FALSE)</f>
        <v>1</v>
      </c>
      <c r="AN13" s="140">
        <f t="shared" ca="1" si="56"/>
        <v>13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57"/>
        <v>5</v>
      </c>
      <c r="BL13" s="110">
        <f t="shared" ca="1" si="58"/>
        <v>1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59"/>
        <v>74.100000000000009</v>
      </c>
      <c r="BP13" s="195">
        <f t="shared" ca="1" si="60"/>
        <v>165.10000000000002</v>
      </c>
      <c r="BQ13" s="149">
        <f t="shared" ca="1" si="9"/>
        <v>120</v>
      </c>
      <c r="BR13" s="137">
        <f t="shared" ca="1" si="9"/>
        <v>0</v>
      </c>
      <c r="BS13" s="136">
        <f t="shared" ca="1" si="9"/>
        <v>43</v>
      </c>
      <c r="BT13" s="137">
        <f t="shared" ca="1" si="9"/>
        <v>0</v>
      </c>
      <c r="BU13" s="136">
        <f t="shared" ca="1" si="9"/>
        <v>0</v>
      </c>
      <c r="BV13" s="137">
        <f t="shared" ca="1" si="9"/>
        <v>0</v>
      </c>
      <c r="BW13" s="136">
        <f t="shared" ca="1" si="9"/>
        <v>0</v>
      </c>
      <c r="BX13" s="137">
        <f t="shared" ca="1" si="9"/>
        <v>0</v>
      </c>
      <c r="BY13" s="136">
        <f t="shared" ca="1" si="9"/>
        <v>0</v>
      </c>
      <c r="BZ13" s="137">
        <f t="shared" ca="1" si="9"/>
        <v>0</v>
      </c>
      <c r="CA13" s="136">
        <f t="shared" ca="1" si="9"/>
        <v>0</v>
      </c>
      <c r="CB13" s="137">
        <f t="shared" ca="1" si="9"/>
        <v>0</v>
      </c>
      <c r="CC13" s="136">
        <f t="shared" ca="1" si="9"/>
        <v>0</v>
      </c>
      <c r="CD13" s="137">
        <f t="shared" ca="1" si="9"/>
        <v>0</v>
      </c>
      <c r="CE13" s="136">
        <f t="shared" ca="1" si="9"/>
        <v>0</v>
      </c>
      <c r="CF13" s="137">
        <f t="shared" ca="1" si="9"/>
        <v>0</v>
      </c>
      <c r="CG13" s="136">
        <f t="shared" ca="1" si="10"/>
        <v>2</v>
      </c>
      <c r="CH13" s="137">
        <f t="shared" ca="1" si="10"/>
        <v>0</v>
      </c>
      <c r="CI13" s="136">
        <f t="shared" ca="1" si="10"/>
        <v>0</v>
      </c>
      <c r="CJ13" s="137">
        <f t="shared" ca="1" si="10"/>
        <v>0</v>
      </c>
      <c r="CK13" s="136">
        <f t="shared" ca="1" si="10"/>
        <v>0</v>
      </c>
      <c r="CL13" s="137">
        <f t="shared" ca="1" si="10"/>
        <v>0</v>
      </c>
      <c r="CM13" s="136">
        <f t="shared" ca="1" si="10"/>
        <v>0</v>
      </c>
      <c r="CN13" s="110">
        <f t="shared" ca="1" si="61"/>
        <v>43</v>
      </c>
      <c r="CO13" s="110">
        <f t="shared" ca="1" si="11"/>
        <v>855</v>
      </c>
      <c r="CP13" s="110">
        <f t="shared" ca="1" si="11"/>
        <v>430</v>
      </c>
      <c r="CQ13" s="198">
        <f t="shared" ca="1" si="11"/>
        <v>544</v>
      </c>
      <c r="CR13" s="199">
        <f t="shared" ca="1" si="11"/>
        <v>1399</v>
      </c>
      <c r="CS13" s="215">
        <f t="shared" ca="1" si="62"/>
        <v>30</v>
      </c>
      <c r="CT13" s="216">
        <f t="shared" ca="1" si="63"/>
        <v>0</v>
      </c>
      <c r="CU13" s="217">
        <f ca="1">INDEX(INDIRECT(CU$1),MATCH($E13,INDIRECT($BQ$2))) + (CS13*30)/[1]PATRÓN!$N$4 - CT13</f>
        <v>22.43835616438356</v>
      </c>
      <c r="CV13" s="217">
        <f ca="1">(CS13*6)/PATRÓN!$N$4</f>
        <v>0.49315068493150682</v>
      </c>
      <c r="CW13" s="216">
        <f t="shared" ca="1" si="64"/>
        <v>0</v>
      </c>
      <c r="CX13" s="219">
        <f t="shared" ca="1" si="65"/>
        <v>0</v>
      </c>
      <c r="CY13" s="230">
        <f t="shared" ca="1" si="66"/>
        <v>0</v>
      </c>
      <c r="CZ13" s="227">
        <f ca="1">(PATRÓN!$A$5*(CS13-CT13))/(PATRÓN!$N$4-30)*AM13</f>
        <v>147.08955223880596</v>
      </c>
      <c r="DA13" s="211">
        <f t="shared" ca="1" si="12"/>
        <v>18.010447761194058</v>
      </c>
      <c r="DB13" s="211">
        <f t="shared" ca="1" si="67"/>
        <v>1338.5149253731342</v>
      </c>
      <c r="DC13" s="212">
        <f t="shared" ca="1" si="13"/>
        <v>60.485074626865753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L</v>
      </c>
      <c r="H14" s="148" t="str">
        <f t="shared" ca="1" si="5"/>
        <v>M</v>
      </c>
      <c r="I14" s="148" t="str">
        <f t="shared" ca="1" si="5"/>
        <v>M</v>
      </c>
      <c r="J14" s="148" t="str">
        <f t="shared" ca="1" si="5"/>
        <v>M</v>
      </c>
      <c r="K14" s="148" t="str">
        <f t="shared" ca="1" si="5"/>
        <v>M</v>
      </c>
      <c r="L14" s="148" t="str">
        <f t="shared" ca="1" si="5"/>
        <v>N</v>
      </c>
      <c r="M14" s="148" t="str">
        <f t="shared" ca="1" si="5"/>
        <v>N</v>
      </c>
      <c r="N14" s="148" t="str">
        <f t="shared" ca="1" si="5"/>
        <v>-</v>
      </c>
      <c r="O14" s="148" t="str">
        <f t="shared" ca="1" si="5"/>
        <v>-</v>
      </c>
      <c r="P14" s="148" t="str">
        <f t="shared" ca="1" si="5"/>
        <v>L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M</v>
      </c>
      <c r="T14" s="148" t="str">
        <f t="shared" ca="1" si="5"/>
        <v>M</v>
      </c>
      <c r="U14" s="148" t="str">
        <f t="shared" ca="1" si="5"/>
        <v>N</v>
      </c>
      <c r="V14" s="148" t="str">
        <f t="shared" ca="1" si="5"/>
        <v>N</v>
      </c>
      <c r="W14" s="148" t="str">
        <f t="shared" ca="1" si="6"/>
        <v>-</v>
      </c>
      <c r="X14" s="148" t="str">
        <f t="shared" ca="1" si="6"/>
        <v>-</v>
      </c>
      <c r="Y14" s="148" t="str">
        <f t="shared" ca="1" si="6"/>
        <v>L</v>
      </c>
      <c r="Z14" s="148" t="str">
        <f t="shared" ca="1" si="6"/>
        <v>L</v>
      </c>
      <c r="AA14" s="148" t="str">
        <f t="shared" ca="1" si="6"/>
        <v>L</v>
      </c>
      <c r="AB14" s="148" t="str">
        <f t="shared" ca="1" si="6"/>
        <v>M</v>
      </c>
      <c r="AC14" s="148" t="str">
        <f t="shared" ca="1" si="6"/>
        <v>M</v>
      </c>
      <c r="AD14" s="148" t="str">
        <f t="shared" ca="1" si="6"/>
        <v>M</v>
      </c>
      <c r="AE14" s="148" t="str">
        <f t="shared" ca="1" si="6"/>
        <v>M</v>
      </c>
      <c r="AF14" s="148" t="str">
        <f t="shared" ca="1" si="6"/>
        <v>L</v>
      </c>
      <c r="AG14" s="148" t="str">
        <f t="shared" ca="1" si="6"/>
        <v>M</v>
      </c>
      <c r="AH14" s="148" t="str">
        <f t="shared" ca="1" si="6"/>
        <v>M</v>
      </c>
      <c r="AI14" s="148" t="str">
        <f t="shared" ca="1" si="6"/>
        <v>M</v>
      </c>
      <c r="AJ14" s="148" t="str">
        <f t="shared" ca="1" si="6"/>
        <v>M</v>
      </c>
      <c r="AK14" s="148"/>
      <c r="AL14" s="129"/>
      <c r="AM14" s="111">
        <f>VLOOKUP($E14,Plantilla!D:F,3,FALSE)</f>
        <v>1</v>
      </c>
      <c r="AN14" s="140">
        <f t="shared" ca="1" si="56"/>
        <v>16</v>
      </c>
      <c r="AO14" s="133">
        <f t="shared" ca="1" si="7"/>
        <v>0</v>
      </c>
      <c r="AP14" s="132">
        <f t="shared" ca="1" si="7"/>
        <v>4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57"/>
        <v>4</v>
      </c>
      <c r="BL14" s="110">
        <f t="shared" ca="1" si="5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112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40</v>
      </c>
      <c r="BO14" s="194">
        <f t="shared" ca="1" si="59"/>
        <v>50.8</v>
      </c>
      <c r="BP14" s="195">
        <f t="shared" ca="1" si="60"/>
        <v>162.80000000000001</v>
      </c>
      <c r="BQ14" s="149">
        <f t="shared" ca="1" si="9"/>
        <v>124</v>
      </c>
      <c r="BR14" s="137">
        <f t="shared" ca="1" si="9"/>
        <v>4</v>
      </c>
      <c r="BS14" s="136">
        <f t="shared" ca="1" si="9"/>
        <v>36</v>
      </c>
      <c r="BT14" s="137">
        <f t="shared" ca="1" si="9"/>
        <v>0</v>
      </c>
      <c r="BU14" s="136">
        <f t="shared" ca="1" si="9"/>
        <v>0</v>
      </c>
      <c r="BV14" s="137">
        <f t="shared" ca="1" si="9"/>
        <v>0</v>
      </c>
      <c r="BW14" s="136">
        <f t="shared" ca="1" si="9"/>
        <v>0</v>
      </c>
      <c r="BX14" s="137">
        <f t="shared" ca="1" si="9"/>
        <v>0</v>
      </c>
      <c r="BY14" s="136">
        <f t="shared" ca="1" si="9"/>
        <v>0</v>
      </c>
      <c r="BZ14" s="137">
        <f t="shared" ca="1" si="9"/>
        <v>0</v>
      </c>
      <c r="CA14" s="136">
        <f t="shared" ca="1" si="9"/>
        <v>0</v>
      </c>
      <c r="CB14" s="137">
        <f t="shared" ca="1" si="9"/>
        <v>0</v>
      </c>
      <c r="CC14" s="136">
        <f t="shared" ca="1" si="9"/>
        <v>0</v>
      </c>
      <c r="CD14" s="137">
        <f t="shared" ca="1" si="9"/>
        <v>0</v>
      </c>
      <c r="CE14" s="136">
        <f t="shared" ca="1" si="9"/>
        <v>0</v>
      </c>
      <c r="CF14" s="137">
        <f t="shared" ca="1" si="9"/>
        <v>0</v>
      </c>
      <c r="CG14" s="136">
        <f t="shared" ca="1" si="10"/>
        <v>6</v>
      </c>
      <c r="CH14" s="137">
        <f t="shared" ca="1" si="10"/>
        <v>0</v>
      </c>
      <c r="CI14" s="136">
        <f t="shared" ca="1" si="10"/>
        <v>0</v>
      </c>
      <c r="CJ14" s="137">
        <f t="shared" ca="1" si="10"/>
        <v>0</v>
      </c>
      <c r="CK14" s="136">
        <f t="shared" ca="1" si="10"/>
        <v>0</v>
      </c>
      <c r="CL14" s="137">
        <f t="shared" ca="1" si="10"/>
        <v>0</v>
      </c>
      <c r="CM14" s="136">
        <f t="shared" ca="1" si="10"/>
        <v>0</v>
      </c>
      <c r="CN14" s="110">
        <f t="shared" ca="1" si="61"/>
        <v>36</v>
      </c>
      <c r="CO14" s="110">
        <f t="shared" ca="1" si="11"/>
        <v>941</v>
      </c>
      <c r="CP14" s="110">
        <f t="shared" ca="1" si="11"/>
        <v>360</v>
      </c>
      <c r="CQ14" s="198">
        <f t="shared" ca="1" si="11"/>
        <v>457.2</v>
      </c>
      <c r="CR14" s="199">
        <f t="shared" ca="1" si="11"/>
        <v>1398.2</v>
      </c>
      <c r="CS14" s="215">
        <f t="shared" ca="1" si="62"/>
        <v>30</v>
      </c>
      <c r="CT14" s="216">
        <f t="shared" ca="1" si="63"/>
        <v>0</v>
      </c>
      <c r="CU14" s="217">
        <f ca="1">INDEX(INDIRECT(CU$1),MATCH($E14,INDIRECT($BQ$2))) + (CS14*30)/[1]PATRÓN!$N$4 - CT14</f>
        <v>22.43835616438356</v>
      </c>
      <c r="CV14" s="217">
        <f ca="1">(CS14*6)/PATRÓN!$N$4</f>
        <v>0.49315068493150682</v>
      </c>
      <c r="CW14" s="216">
        <f t="shared" ca="1" si="64"/>
        <v>0</v>
      </c>
      <c r="CX14" s="219">
        <f t="shared" ca="1" si="65"/>
        <v>0</v>
      </c>
      <c r="CY14" s="230">
        <f t="shared" ca="1" si="66"/>
        <v>0</v>
      </c>
      <c r="CZ14" s="227">
        <f ca="1">(PATRÓN!$A$5*(CS14-CT14))/(PATRÓN!$N$4-30)*AM14</f>
        <v>147.08955223880596</v>
      </c>
      <c r="DA14" s="211">
        <f t="shared" ca="1" si="12"/>
        <v>15.710447761194047</v>
      </c>
      <c r="DB14" s="211">
        <f t="shared" ca="1" si="67"/>
        <v>1338.5149253731342</v>
      </c>
      <c r="DC14" s="212">
        <f t="shared" ca="1" si="13"/>
        <v>59.685074626865799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tr">
        <f t="shared" ca="1" si="5"/>
        <v>-</v>
      </c>
      <c r="H15" s="148" t="str">
        <f t="shared" ca="1" si="5"/>
        <v>-</v>
      </c>
      <c r="I15" s="148" t="str">
        <f t="shared" ca="1" si="5"/>
        <v>L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M</v>
      </c>
      <c r="M15" s="148" t="str">
        <f t="shared" ca="1" si="5"/>
        <v>M</v>
      </c>
      <c r="N15" s="148" t="str">
        <f t="shared" ca="1" si="5"/>
        <v>N</v>
      </c>
      <c r="O15" s="148" t="str">
        <f t="shared" ca="1" si="5"/>
        <v>N</v>
      </c>
      <c r="P15" s="148" t="str">
        <f t="shared" ca="1" si="5"/>
        <v>-</v>
      </c>
      <c r="Q15" s="148" t="str">
        <f t="shared" ca="1" si="5"/>
        <v>-</v>
      </c>
      <c r="R15" s="148" t="str">
        <f t="shared" ca="1" si="5"/>
        <v>L</v>
      </c>
      <c r="S15" s="148" t="str">
        <f t="shared" ca="1" si="5"/>
        <v>L</v>
      </c>
      <c r="T15" s="148" t="str">
        <f t="shared" ca="1" si="5"/>
        <v>L</v>
      </c>
      <c r="U15" s="148" t="str">
        <f t="shared" ca="1" si="5"/>
        <v>M</v>
      </c>
      <c r="V15" s="148" t="str">
        <f t="shared" ca="1" si="5"/>
        <v>M</v>
      </c>
      <c r="W15" s="148" t="str">
        <f t="shared" ca="1" si="6"/>
        <v>M</v>
      </c>
      <c r="X15" s="148" t="str">
        <f t="shared" ca="1" si="6"/>
        <v>M</v>
      </c>
      <c r="Y15" s="148" t="str">
        <f t="shared" ca="1" si="6"/>
        <v>L</v>
      </c>
      <c r="Z15" s="148" t="str">
        <f t="shared" ca="1" si="6"/>
        <v>M</v>
      </c>
      <c r="AA15" s="148" t="str">
        <f t="shared" ca="1" si="6"/>
        <v>M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N</v>
      </c>
      <c r="AE15" s="148" t="str">
        <f t="shared" ca="1" si="6"/>
        <v>-</v>
      </c>
      <c r="AF15" s="148" t="str">
        <f t="shared" ca="1" si="6"/>
        <v>L</v>
      </c>
      <c r="AG15" s="148" t="str">
        <f t="shared" ca="1" si="6"/>
        <v>L</v>
      </c>
      <c r="AH15" s="148" t="str">
        <f t="shared" ca="1" si="6"/>
        <v>L</v>
      </c>
      <c r="AI15" s="148" t="str">
        <f t="shared" ca="1" si="6"/>
        <v>M</v>
      </c>
      <c r="AJ15" s="148" t="str">
        <f t="shared" ca="1" si="6"/>
        <v>M</v>
      </c>
      <c r="AK15" s="148"/>
      <c r="AL15" s="129"/>
      <c r="AM15" s="111">
        <f>VLOOKUP($E15,Plantilla!D:F,3,FALSE)</f>
        <v>1</v>
      </c>
      <c r="AN15" s="140">
        <f t="shared" ca="1" si="56"/>
        <v>14</v>
      </c>
      <c r="AO15" s="133">
        <f t="shared" ca="1" si="7"/>
        <v>0</v>
      </c>
      <c r="AP15" s="132">
        <f t="shared" ca="1" si="7"/>
        <v>3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57"/>
        <v>2</v>
      </c>
      <c r="BL15" s="110">
        <f t="shared" ca="1" si="58"/>
        <v>1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98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30</v>
      </c>
      <c r="BO15" s="194">
        <f t="shared" ca="1" si="59"/>
        <v>36</v>
      </c>
      <c r="BP15" s="195">
        <f t="shared" ca="1" si="60"/>
        <v>134</v>
      </c>
      <c r="BQ15" s="149">
        <f t="shared" ca="1" si="9"/>
        <v>42</v>
      </c>
      <c r="BR15" s="137">
        <f t="shared" ca="1" si="9"/>
        <v>1</v>
      </c>
      <c r="BS15" s="136">
        <f t="shared" ca="1" si="9"/>
        <v>43</v>
      </c>
      <c r="BT15" s="137">
        <f t="shared" ca="1" si="9"/>
        <v>0</v>
      </c>
      <c r="BU15" s="136">
        <f t="shared" ca="1" si="9"/>
        <v>0</v>
      </c>
      <c r="BV15" s="137">
        <f t="shared" ca="1" si="9"/>
        <v>0</v>
      </c>
      <c r="BW15" s="136">
        <f t="shared" ca="1" si="9"/>
        <v>0</v>
      </c>
      <c r="BX15" s="137">
        <f t="shared" ca="1" si="9"/>
        <v>49</v>
      </c>
      <c r="BY15" s="136">
        <f t="shared" ca="1" si="9"/>
        <v>0</v>
      </c>
      <c r="BZ15" s="137">
        <f t="shared" ca="1" si="9"/>
        <v>0</v>
      </c>
      <c r="CA15" s="136">
        <f t="shared" ca="1" si="9"/>
        <v>0</v>
      </c>
      <c r="CB15" s="137">
        <f t="shared" ca="1" si="9"/>
        <v>0</v>
      </c>
      <c r="CC15" s="136">
        <f t="shared" ca="1" si="9"/>
        <v>0</v>
      </c>
      <c r="CD15" s="137">
        <f t="shared" ca="1" si="9"/>
        <v>0</v>
      </c>
      <c r="CE15" s="136">
        <f t="shared" ca="1" si="9"/>
        <v>0</v>
      </c>
      <c r="CF15" s="137">
        <f t="shared" ca="1" si="9"/>
        <v>0</v>
      </c>
      <c r="CG15" s="136">
        <f t="shared" ca="1" si="10"/>
        <v>0</v>
      </c>
      <c r="CH15" s="137">
        <f t="shared" ca="1" si="10"/>
        <v>0</v>
      </c>
      <c r="CI15" s="136">
        <f t="shared" ca="1" si="10"/>
        <v>0</v>
      </c>
      <c r="CJ15" s="137">
        <f t="shared" ca="1" si="10"/>
        <v>0</v>
      </c>
      <c r="CK15" s="136">
        <f t="shared" ca="1" si="10"/>
        <v>0</v>
      </c>
      <c r="CL15" s="137">
        <f t="shared" ca="1" si="10"/>
        <v>0</v>
      </c>
      <c r="CM15" s="136">
        <f t="shared" ca="1" si="10"/>
        <v>1</v>
      </c>
      <c r="CN15" s="110">
        <f t="shared" ca="1" si="61"/>
        <v>43</v>
      </c>
      <c r="CO15" s="110">
        <f t="shared" ca="1" si="11"/>
        <v>651.5</v>
      </c>
      <c r="CP15" s="110">
        <f t="shared" ca="1" si="11"/>
        <v>430</v>
      </c>
      <c r="CQ15" s="198">
        <f t="shared" ca="1" si="11"/>
        <v>544</v>
      </c>
      <c r="CR15" s="199">
        <f t="shared" ca="1" si="11"/>
        <v>1195.5</v>
      </c>
      <c r="CS15" s="215">
        <f t="shared" ca="1" si="62"/>
        <v>30</v>
      </c>
      <c r="CT15" s="216">
        <f t="shared" ca="1" si="63"/>
        <v>0</v>
      </c>
      <c r="CU15" s="217">
        <f ca="1">INDEX(INDIRECT(CU$1),MATCH($E15,INDIRECT($BQ$2))) + (CS15*30)/[1]PATRÓN!$N$4 - CT15</f>
        <v>22.43835616438356</v>
      </c>
      <c r="CV15" s="217">
        <f ca="1">(CS15*6)/PATRÓN!$N$4</f>
        <v>0.49315068493150682</v>
      </c>
      <c r="CW15" s="216">
        <f t="shared" ca="1" si="64"/>
        <v>0</v>
      </c>
      <c r="CX15" s="219">
        <f t="shared" ca="1" si="65"/>
        <v>0</v>
      </c>
      <c r="CY15" s="230">
        <f t="shared" ca="1" si="66"/>
        <v>0</v>
      </c>
      <c r="CZ15" s="227">
        <f ca="1">(PATRÓN!$A$5*(CS15-CT15))/(PATRÓN!$N$4-30)*AM15</f>
        <v>147.08955223880596</v>
      </c>
      <c r="DA15" s="211">
        <f t="shared" ca="1" si="12"/>
        <v>-13.089552238805965</v>
      </c>
      <c r="DB15" s="211">
        <f t="shared" ca="1" si="67"/>
        <v>1338.5149253731342</v>
      </c>
      <c r="DC15" s="212">
        <f t="shared" ca="1" si="13"/>
        <v>-143.01492537313425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5"/>
        <v>N</v>
      </c>
      <c r="H16" s="148" t="str">
        <f t="shared" ca="1" si="5"/>
        <v>N</v>
      </c>
      <c r="I16" s="148" t="str">
        <f t="shared" ca="1" si="5"/>
        <v>-</v>
      </c>
      <c r="J16" s="148" t="str">
        <f t="shared" ca="1" si="5"/>
        <v>-</v>
      </c>
      <c r="K16" s="148" t="str">
        <f t="shared" ca="1" si="5"/>
        <v>L</v>
      </c>
      <c r="L16" s="148" t="str">
        <f t="shared" ca="1" si="5"/>
        <v>L</v>
      </c>
      <c r="M16" s="148" t="str">
        <f t="shared" ca="1" si="5"/>
        <v>L</v>
      </c>
      <c r="N16" s="148" t="str">
        <f t="shared" ca="1" si="5"/>
        <v>M</v>
      </c>
      <c r="O16" s="148" t="str">
        <f t="shared" ca="1" si="5"/>
        <v>M</v>
      </c>
      <c r="P16" s="148" t="str">
        <f t="shared" ca="1" si="5"/>
        <v>M</v>
      </c>
      <c r="Q16" s="148" t="str">
        <f t="shared" ca="1" si="5"/>
        <v>M</v>
      </c>
      <c r="R16" s="148" t="str">
        <f t="shared" ca="1" si="5"/>
        <v>L</v>
      </c>
      <c r="S16" s="148" t="str">
        <f t="shared" ca="1" si="5"/>
        <v>M</v>
      </c>
      <c r="T16" s="148" t="str">
        <f t="shared" ca="1" si="5"/>
        <v>M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N</v>
      </c>
      <c r="X16" s="148" t="str">
        <f t="shared" ca="1" si="6"/>
        <v>-</v>
      </c>
      <c r="Y16" s="148" t="str">
        <f t="shared" ca="1" si="6"/>
        <v>L</v>
      </c>
      <c r="Z16" s="148" t="str">
        <f t="shared" ca="1" si="6"/>
        <v>L</v>
      </c>
      <c r="AA16" s="148" t="str">
        <f t="shared" ca="1" si="6"/>
        <v>L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L</v>
      </c>
      <c r="AF16" s="148" t="str">
        <f t="shared" ca="1" si="6"/>
        <v>M</v>
      </c>
      <c r="AG16" s="148" t="str">
        <f t="shared" ca="1" si="6"/>
        <v>M</v>
      </c>
      <c r="AH16" s="148" t="str">
        <f t="shared" ca="1" si="6"/>
        <v>M</v>
      </c>
      <c r="AI16" s="148" t="str">
        <f t="shared" ca="1" si="6"/>
        <v>L</v>
      </c>
      <c r="AJ16" s="148" t="str">
        <f t="shared" ca="1" si="6"/>
        <v>L</v>
      </c>
      <c r="AK16" s="148"/>
      <c r="AL16" s="129"/>
      <c r="AM16" s="111">
        <f>VLOOKUP($E16,Plantilla!D:F,3,FALSE)</f>
        <v>1</v>
      </c>
      <c r="AN16" s="140">
        <f t="shared" ca="1" si="56"/>
        <v>14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57"/>
        <v>3</v>
      </c>
      <c r="BL16" s="110">
        <f t="shared" ca="1" si="5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98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59"/>
        <v>38.1</v>
      </c>
      <c r="BP16" s="195">
        <f t="shared" ca="1" si="60"/>
        <v>136.1</v>
      </c>
      <c r="BQ16" s="149">
        <f t="shared" ca="1" si="9"/>
        <v>107</v>
      </c>
      <c r="BR16" s="137">
        <f t="shared" ca="1" si="9"/>
        <v>4</v>
      </c>
      <c r="BS16" s="136">
        <f t="shared" ca="1" si="9"/>
        <v>35</v>
      </c>
      <c r="BT16" s="137">
        <f t="shared" ca="1" si="9"/>
        <v>0</v>
      </c>
      <c r="BU16" s="136">
        <f t="shared" ca="1" si="9"/>
        <v>0</v>
      </c>
      <c r="BV16" s="137">
        <f t="shared" ca="1" si="9"/>
        <v>0</v>
      </c>
      <c r="BW16" s="136">
        <f t="shared" ca="1" si="9"/>
        <v>0</v>
      </c>
      <c r="BX16" s="137">
        <f t="shared" ca="1" si="9"/>
        <v>0</v>
      </c>
      <c r="BY16" s="136">
        <f t="shared" ca="1" si="9"/>
        <v>0</v>
      </c>
      <c r="BZ16" s="137">
        <f t="shared" ca="1" si="9"/>
        <v>0</v>
      </c>
      <c r="CA16" s="136">
        <f t="shared" ca="1" si="9"/>
        <v>0</v>
      </c>
      <c r="CB16" s="137">
        <f t="shared" ca="1" si="9"/>
        <v>0</v>
      </c>
      <c r="CC16" s="136">
        <f t="shared" ca="1" si="9"/>
        <v>0</v>
      </c>
      <c r="CD16" s="137">
        <f t="shared" ca="1" si="9"/>
        <v>25</v>
      </c>
      <c r="CE16" s="136">
        <f t="shared" ca="1" si="9"/>
        <v>0</v>
      </c>
      <c r="CF16" s="137">
        <f t="shared" ca="1" si="9"/>
        <v>0</v>
      </c>
      <c r="CG16" s="136">
        <f t="shared" ca="1" si="10"/>
        <v>2</v>
      </c>
      <c r="CH16" s="137">
        <f t="shared" ca="1" si="10"/>
        <v>0</v>
      </c>
      <c r="CI16" s="136">
        <f t="shared" ca="1" si="10"/>
        <v>0</v>
      </c>
      <c r="CJ16" s="137">
        <f t="shared" ca="1" si="10"/>
        <v>0</v>
      </c>
      <c r="CK16" s="136">
        <f t="shared" ca="1" si="10"/>
        <v>0</v>
      </c>
      <c r="CL16" s="137">
        <f t="shared" ca="1" si="10"/>
        <v>0</v>
      </c>
      <c r="CM16" s="136">
        <f t="shared" ca="1" si="10"/>
        <v>0</v>
      </c>
      <c r="CN16" s="110">
        <f t="shared" ca="1" si="61"/>
        <v>35</v>
      </c>
      <c r="CO16" s="110">
        <f t="shared" ca="1" si="11"/>
        <v>916.5</v>
      </c>
      <c r="CP16" s="110">
        <f t="shared" ca="1" si="11"/>
        <v>350</v>
      </c>
      <c r="CQ16" s="198">
        <f t="shared" ca="1" si="11"/>
        <v>444.5</v>
      </c>
      <c r="CR16" s="199">
        <f t="shared" ca="1" si="11"/>
        <v>1382</v>
      </c>
      <c r="CS16" s="215">
        <f t="shared" ca="1" si="62"/>
        <v>30</v>
      </c>
      <c r="CT16" s="216">
        <f t="shared" ca="1" si="63"/>
        <v>0</v>
      </c>
      <c r="CU16" s="217">
        <f ca="1">INDEX(INDIRECT(CU$1),MATCH($E16,INDIRECT($BQ$2))) + (CS16*30)/[1]PATRÓN!$N$4 - CT16</f>
        <v>22.43835616438356</v>
      </c>
      <c r="CV16" s="217">
        <f ca="1">(CS16*6)/PATRÓN!$N$4</f>
        <v>0.49315068493150682</v>
      </c>
      <c r="CW16" s="216">
        <f t="shared" ca="1" si="64"/>
        <v>0</v>
      </c>
      <c r="CX16" s="219">
        <f t="shared" ca="1" si="65"/>
        <v>0</v>
      </c>
      <c r="CY16" s="230">
        <f t="shared" ca="1" si="66"/>
        <v>0</v>
      </c>
      <c r="CZ16" s="227">
        <f ca="1">(PATRÓN!$A$5*(CS16-CT16))/(PATRÓN!$N$4-30)*AM16</f>
        <v>147.08955223880596</v>
      </c>
      <c r="DA16" s="211">
        <f t="shared" ca="1" si="12"/>
        <v>-10.98955223880597</v>
      </c>
      <c r="DB16" s="211">
        <f t="shared" ca="1" si="67"/>
        <v>1338.5149253731342</v>
      </c>
      <c r="DC16" s="212">
        <f t="shared" ca="1" si="13"/>
        <v>43.485074626865753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"/>
        <v>M</v>
      </c>
      <c r="H17" s="148" t="str">
        <f t="shared" ca="1" si="5"/>
        <v>M</v>
      </c>
      <c r="I17" s="148" t="str">
        <f t="shared" ca="1" si="5"/>
        <v>M</v>
      </c>
      <c r="J17" s="148" t="str">
        <f t="shared" ca="1" si="5"/>
        <v>M</v>
      </c>
      <c r="K17" s="148" t="str">
        <f t="shared" ca="1" si="5"/>
        <v>L</v>
      </c>
      <c r="L17" s="148" t="str">
        <f t="shared" ca="1" si="5"/>
        <v>M</v>
      </c>
      <c r="M17" s="148" t="str">
        <f t="shared" ca="1" si="5"/>
        <v>M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N</v>
      </c>
      <c r="Q17" s="148" t="str">
        <f t="shared" ca="1" si="5"/>
        <v>-</v>
      </c>
      <c r="R17" s="148" t="str">
        <f t="shared" ca="1" si="5"/>
        <v>L</v>
      </c>
      <c r="S17" s="148" t="str">
        <f t="shared" ca="1" si="5"/>
        <v>L</v>
      </c>
      <c r="T17" s="148" t="str">
        <f t="shared" ca="1" si="5"/>
        <v>L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L</v>
      </c>
      <c r="Y17" s="148" t="str">
        <f t="shared" ca="1" si="6"/>
        <v>M</v>
      </c>
      <c r="Z17" s="148" t="str">
        <f t="shared" ca="1" si="6"/>
        <v>M</v>
      </c>
      <c r="AA17" s="148" t="str">
        <f t="shared" ca="1" si="6"/>
        <v>M</v>
      </c>
      <c r="AB17" s="148" t="str">
        <f t="shared" ca="1" si="6"/>
        <v>L</v>
      </c>
      <c r="AC17" s="148" t="str">
        <f t="shared" ca="1" si="6"/>
        <v>L</v>
      </c>
      <c r="AD17" s="148" t="str">
        <f t="shared" ca="1" si="6"/>
        <v>M</v>
      </c>
      <c r="AE17" s="148" t="str">
        <f t="shared" ca="1" si="6"/>
        <v>M</v>
      </c>
      <c r="AF17" s="148" t="str">
        <f t="shared" ca="1" si="6"/>
        <v>M</v>
      </c>
      <c r="AG17" s="148" t="str">
        <f t="shared" ca="1" si="6"/>
        <v>L</v>
      </c>
      <c r="AH17" s="148" t="str">
        <f t="shared" ca="1" si="6"/>
        <v>L</v>
      </c>
      <c r="AI17" s="148" t="str">
        <f t="shared" ca="1" si="6"/>
        <v>M</v>
      </c>
      <c r="AJ17" s="148" t="str">
        <f t="shared" ca="1" si="6"/>
        <v>M</v>
      </c>
      <c r="AK17" s="148"/>
      <c r="AL17" s="129"/>
      <c r="AM17" s="111">
        <f>VLOOKUP($E17,Plantilla!D:F,3,FALSE)</f>
        <v>1</v>
      </c>
      <c r="AN17" s="140">
        <f t="shared" ca="1" si="56"/>
        <v>19</v>
      </c>
      <c r="AO17" s="133">
        <f t="shared" ca="1" si="7"/>
        <v>0</v>
      </c>
      <c r="AP17" s="132">
        <f t="shared" ca="1" si="7"/>
        <v>1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57"/>
        <v>1</v>
      </c>
      <c r="BL17" s="110">
        <f t="shared" ca="1" si="5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133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10</v>
      </c>
      <c r="BO17" s="194">
        <f t="shared" ca="1" si="59"/>
        <v>12.7</v>
      </c>
      <c r="BP17" s="195">
        <f t="shared" ca="1" si="60"/>
        <v>145.69999999999999</v>
      </c>
      <c r="BQ17" s="149">
        <f t="shared" ca="1" si="9"/>
        <v>117</v>
      </c>
      <c r="BR17" s="137">
        <f t="shared" ca="1" si="9"/>
        <v>0</v>
      </c>
      <c r="BS17" s="136">
        <f t="shared" ca="1" si="9"/>
        <v>42</v>
      </c>
      <c r="BT17" s="137">
        <f t="shared" ca="1" si="9"/>
        <v>0</v>
      </c>
      <c r="BU17" s="136">
        <f t="shared" ca="1" si="9"/>
        <v>0</v>
      </c>
      <c r="BV17" s="137">
        <f t="shared" ca="1" si="9"/>
        <v>0</v>
      </c>
      <c r="BW17" s="136">
        <f t="shared" ca="1" si="9"/>
        <v>0</v>
      </c>
      <c r="BX17" s="137">
        <f t="shared" ca="1" si="9"/>
        <v>0</v>
      </c>
      <c r="BY17" s="136">
        <f t="shared" ca="1" si="9"/>
        <v>0</v>
      </c>
      <c r="BZ17" s="137">
        <f t="shared" ca="1" si="9"/>
        <v>0</v>
      </c>
      <c r="CA17" s="136">
        <f t="shared" ca="1" si="9"/>
        <v>0</v>
      </c>
      <c r="CB17" s="137">
        <f t="shared" ca="1" si="9"/>
        <v>0</v>
      </c>
      <c r="CC17" s="136">
        <f t="shared" ca="1" si="9"/>
        <v>0</v>
      </c>
      <c r="CD17" s="137">
        <f t="shared" ca="1" si="9"/>
        <v>3</v>
      </c>
      <c r="CE17" s="136">
        <f t="shared" ca="1" si="9"/>
        <v>0</v>
      </c>
      <c r="CF17" s="137">
        <f t="shared" ca="1" si="9"/>
        <v>0</v>
      </c>
      <c r="CG17" s="136">
        <f t="shared" ca="1" si="10"/>
        <v>0</v>
      </c>
      <c r="CH17" s="137">
        <f t="shared" ca="1" si="10"/>
        <v>0</v>
      </c>
      <c r="CI17" s="136">
        <f t="shared" ca="1" si="10"/>
        <v>0</v>
      </c>
      <c r="CJ17" s="137">
        <f t="shared" ca="1" si="10"/>
        <v>0</v>
      </c>
      <c r="CK17" s="136">
        <f t="shared" ca="1" si="10"/>
        <v>0</v>
      </c>
      <c r="CL17" s="137">
        <f t="shared" ca="1" si="10"/>
        <v>0</v>
      </c>
      <c r="CM17" s="136">
        <f t="shared" ca="1" si="10"/>
        <v>0</v>
      </c>
      <c r="CN17" s="110">
        <f t="shared" ca="1" si="61"/>
        <v>42</v>
      </c>
      <c r="CO17" s="110">
        <f t="shared" ca="1" si="11"/>
        <v>833.94</v>
      </c>
      <c r="CP17" s="110">
        <f t="shared" ca="1" si="11"/>
        <v>420</v>
      </c>
      <c r="CQ17" s="198">
        <f t="shared" ca="1" si="11"/>
        <v>533.40000000000009</v>
      </c>
      <c r="CR17" s="199">
        <f t="shared" ca="1" si="11"/>
        <v>1367.3400000000001</v>
      </c>
      <c r="CS17" s="215">
        <f t="shared" ca="1" si="62"/>
        <v>30</v>
      </c>
      <c r="CT17" s="216">
        <f t="shared" ca="1" si="63"/>
        <v>0</v>
      </c>
      <c r="CU17" s="217">
        <f ca="1">INDEX(INDIRECT(CU$1),MATCH($E17,INDIRECT($BQ$2))) + (CS17*30)/[1]PATRÓN!$N$4 - CT17</f>
        <v>22.43835616438356</v>
      </c>
      <c r="CV17" s="217">
        <f ca="1">(CS17*6)/PATRÓN!$N$4</f>
        <v>0.49315068493150682</v>
      </c>
      <c r="CW17" s="216">
        <f t="shared" ca="1" si="64"/>
        <v>0</v>
      </c>
      <c r="CX17" s="219">
        <f t="shared" ca="1" si="65"/>
        <v>0</v>
      </c>
      <c r="CY17" s="230">
        <f t="shared" ca="1" si="66"/>
        <v>0</v>
      </c>
      <c r="CZ17" s="227">
        <f ca="1">(PATRÓN!$A$5*(CS17-CT17))/(PATRÓN!$N$4-30)*AM17</f>
        <v>147.08955223880596</v>
      </c>
      <c r="DA17" s="211">
        <f t="shared" ca="1" si="12"/>
        <v>-1.389552238805976</v>
      </c>
      <c r="DB17" s="211">
        <f t="shared" ca="1" si="67"/>
        <v>1338.5149253731342</v>
      </c>
      <c r="DC17" s="212">
        <f t="shared" ca="1" si="13"/>
        <v>28.825074626865899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N</v>
      </c>
      <c r="J18" s="148" t="str">
        <f t="shared" ca="1" si="5"/>
        <v>-</v>
      </c>
      <c r="K18" s="148" t="str">
        <f t="shared" ca="1" si="5"/>
        <v>L</v>
      </c>
      <c r="L18" s="148" t="str">
        <f t="shared" ca="1" si="5"/>
        <v>L</v>
      </c>
      <c r="M18" s="148" t="str">
        <f t="shared" ca="1" si="5"/>
        <v>L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M</v>
      </c>
      <c r="Q18" s="148" t="str">
        <f t="shared" ca="1" si="5"/>
        <v>L</v>
      </c>
      <c r="R18" s="148" t="str">
        <f t="shared" ca="1" si="5"/>
        <v>M</v>
      </c>
      <c r="S18" s="148" t="str">
        <f t="shared" ref="G18:V34" ca="1" si="68">IF($B18&lt;&gt;0,INDIRECT(ADDRESS($B18+6,10+S$2,1,FALSE,"PATRÓN"),FALSE),"")</f>
        <v>M</v>
      </c>
      <c r="T18" s="148" t="str">
        <f t="shared" ca="1" si="68"/>
        <v>M</v>
      </c>
      <c r="U18" s="148" t="str">
        <f t="shared" ca="1" si="68"/>
        <v>L</v>
      </c>
      <c r="V18" s="148" t="str">
        <f t="shared" ca="1" si="68"/>
        <v>L</v>
      </c>
      <c r="W18" s="148" t="str">
        <f t="shared" ca="1" si="6"/>
        <v>M</v>
      </c>
      <c r="X18" s="148" t="str">
        <f t="shared" ca="1" si="6"/>
        <v>M</v>
      </c>
      <c r="Y18" s="148" t="str">
        <f t="shared" ca="1" si="6"/>
        <v>M</v>
      </c>
      <c r="Z18" s="148" t="str">
        <f t="shared" ca="1" si="6"/>
        <v>L</v>
      </c>
      <c r="AA18" s="148" t="str">
        <f t="shared" ca="1" si="6"/>
        <v>L</v>
      </c>
      <c r="AB18" s="148" t="str">
        <f t="shared" ca="1" si="6"/>
        <v>M</v>
      </c>
      <c r="AC18" s="148" t="str">
        <f t="shared" ca="1" si="6"/>
        <v>M</v>
      </c>
      <c r="AD18" s="148" t="str">
        <f t="shared" ca="1" si="6"/>
        <v>M</v>
      </c>
      <c r="AE18" s="148" t="str">
        <f t="shared" ca="1" si="6"/>
        <v>N</v>
      </c>
      <c r="AF18" s="148" t="str">
        <f t="shared" ca="1" si="6"/>
        <v>N</v>
      </c>
      <c r="AG18" s="148" t="str">
        <f t="shared" ca="1" si="6"/>
        <v>-</v>
      </c>
      <c r="AH18" s="148" t="str">
        <f t="shared" ca="1" si="6"/>
        <v>-</v>
      </c>
      <c r="AI18" s="148" t="str">
        <f t="shared" ca="1" si="6"/>
        <v>L</v>
      </c>
      <c r="AJ18" s="148" t="str">
        <f t="shared" ca="1" si="6"/>
        <v>M</v>
      </c>
      <c r="AK18" s="148"/>
      <c r="AL18" s="130"/>
      <c r="AM18" s="111">
        <f>VLOOKUP($E18,Plantilla!D:F,3,FALSE)</f>
        <v>1</v>
      </c>
      <c r="AN18" s="140">
        <f t="shared" ca="1" si="56"/>
        <v>15</v>
      </c>
      <c r="AO18" s="133">
        <f t="shared" ca="1" si="7"/>
        <v>0</v>
      </c>
      <c r="AP18" s="132">
        <f t="shared" ca="1" si="7"/>
        <v>3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57"/>
        <v>3</v>
      </c>
      <c r="BL18" s="110">
        <f t="shared" ca="1" si="5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30</v>
      </c>
      <c r="BO18" s="194">
        <f t="shared" ca="1" si="59"/>
        <v>38.1</v>
      </c>
      <c r="BP18" s="195">
        <f t="shared" ca="1" si="60"/>
        <v>143.1</v>
      </c>
      <c r="BQ18" s="149">
        <f t="shared" ca="1" si="9"/>
        <v>119</v>
      </c>
      <c r="BR18" s="137">
        <f t="shared" ca="1" si="9"/>
        <v>1</v>
      </c>
      <c r="BS18" s="136">
        <f t="shared" ca="1" si="9"/>
        <v>41</v>
      </c>
      <c r="BT18" s="137">
        <f t="shared" ca="1" si="9"/>
        <v>0</v>
      </c>
      <c r="BU18" s="136">
        <f t="shared" ca="1" si="9"/>
        <v>0</v>
      </c>
      <c r="BV18" s="137">
        <f t="shared" ca="1" si="9"/>
        <v>0</v>
      </c>
      <c r="BW18" s="136">
        <f t="shared" ca="1" si="9"/>
        <v>0</v>
      </c>
      <c r="BX18" s="137">
        <f t="shared" ca="1" si="9"/>
        <v>0</v>
      </c>
      <c r="BY18" s="136">
        <f t="shared" ca="1" si="9"/>
        <v>0</v>
      </c>
      <c r="BZ18" s="137">
        <f t="shared" ca="1" si="9"/>
        <v>0</v>
      </c>
      <c r="CA18" s="136">
        <f t="shared" ca="1" si="9"/>
        <v>0</v>
      </c>
      <c r="CB18" s="137">
        <f t="shared" ca="1" si="9"/>
        <v>0</v>
      </c>
      <c r="CC18" s="136">
        <f t="shared" ca="1" si="9"/>
        <v>0</v>
      </c>
      <c r="CD18" s="137">
        <f t="shared" ca="1" si="9"/>
        <v>0</v>
      </c>
      <c r="CE18" s="136">
        <f t="shared" ca="1" si="9"/>
        <v>0</v>
      </c>
      <c r="CF18" s="137">
        <f t="shared" ca="1" si="9"/>
        <v>0</v>
      </c>
      <c r="CG18" s="136">
        <f t="shared" ca="1" si="10"/>
        <v>2</v>
      </c>
      <c r="CH18" s="137">
        <f t="shared" ca="1" si="10"/>
        <v>0</v>
      </c>
      <c r="CI18" s="136">
        <f t="shared" ca="1" si="10"/>
        <v>0</v>
      </c>
      <c r="CJ18" s="137">
        <f t="shared" ca="1" si="10"/>
        <v>0</v>
      </c>
      <c r="CK18" s="136">
        <f t="shared" ca="1" si="10"/>
        <v>0</v>
      </c>
      <c r="CL18" s="137">
        <f t="shared" ca="1" si="10"/>
        <v>0</v>
      </c>
      <c r="CM18" s="136">
        <f t="shared" ca="1" si="10"/>
        <v>0</v>
      </c>
      <c r="CN18" s="110">
        <f t="shared" ca="1" si="61"/>
        <v>41</v>
      </c>
      <c r="CO18" s="110">
        <f t="shared" ca="1" si="11"/>
        <v>855</v>
      </c>
      <c r="CP18" s="110">
        <f t="shared" ca="1" si="11"/>
        <v>410</v>
      </c>
      <c r="CQ18" s="198">
        <f t="shared" ca="1" si="11"/>
        <v>520.70000000000005</v>
      </c>
      <c r="CR18" s="199">
        <f t="shared" ca="1" si="11"/>
        <v>1375.6999999999998</v>
      </c>
      <c r="CS18" s="215">
        <f t="shared" ca="1" si="62"/>
        <v>30</v>
      </c>
      <c r="CT18" s="216">
        <f t="shared" ca="1" si="63"/>
        <v>0</v>
      </c>
      <c r="CU18" s="217">
        <f ca="1">INDEX(INDIRECT(CU$1),MATCH($E18,INDIRECT($BQ$2))) + (CS18*30)/[1]PATRÓN!$N$4 - CT18</f>
        <v>22.43835616438356</v>
      </c>
      <c r="CV18" s="217">
        <f ca="1">(CS18*6)/PATRÓN!$N$4</f>
        <v>0.49315068493150682</v>
      </c>
      <c r="CW18" s="216">
        <f t="shared" ca="1" si="64"/>
        <v>0</v>
      </c>
      <c r="CX18" s="219">
        <f t="shared" ca="1" si="65"/>
        <v>0</v>
      </c>
      <c r="CY18" s="230">
        <f t="shared" ca="1" si="66"/>
        <v>0</v>
      </c>
      <c r="CZ18" s="227">
        <f ca="1">(PATRÓN!$A$5*(CS18-CT18))/(PATRÓN!$N$4-30)*AM18</f>
        <v>147.08955223880596</v>
      </c>
      <c r="DA18" s="211">
        <f t="shared" ca="1" si="12"/>
        <v>-3.9895522388059703</v>
      </c>
      <c r="DB18" s="211">
        <f t="shared" ca="1" si="67"/>
        <v>1338.5149253731342</v>
      </c>
      <c r="DC18" s="212">
        <f t="shared" ca="1" si="13"/>
        <v>37.185074626865571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68"/>
        <v>M</v>
      </c>
      <c r="H19" s="148" t="str">
        <f t="shared" ca="1" si="68"/>
        <v>M</v>
      </c>
      <c r="I19" s="148" t="str">
        <f t="shared" ca="1" si="68"/>
        <v>M</v>
      </c>
      <c r="J19" s="148" t="str">
        <f t="shared" ca="1" si="68"/>
        <v>L</v>
      </c>
      <c r="K19" s="148" t="str">
        <f t="shared" ca="1" si="68"/>
        <v>M</v>
      </c>
      <c r="L19" s="148" t="str">
        <f t="shared" ca="1" si="68"/>
        <v>M</v>
      </c>
      <c r="M19" s="148" t="str">
        <f t="shared" ca="1" si="68"/>
        <v>M</v>
      </c>
      <c r="N19" s="148" t="str">
        <f t="shared" ca="1" si="68"/>
        <v>L</v>
      </c>
      <c r="O19" s="148" t="str">
        <f t="shared" ca="1" si="68"/>
        <v>L</v>
      </c>
      <c r="P19" s="148" t="str">
        <f t="shared" ca="1" si="68"/>
        <v>M</v>
      </c>
      <c r="Q19" s="148" t="str">
        <f t="shared" ca="1" si="68"/>
        <v>M</v>
      </c>
      <c r="R19" s="148" t="str">
        <f t="shared" ca="1" si="68"/>
        <v>M</v>
      </c>
      <c r="S19" s="148" t="str">
        <f t="shared" ca="1" si="68"/>
        <v>L</v>
      </c>
      <c r="T19" s="148" t="str">
        <f t="shared" ca="1" si="68"/>
        <v>L</v>
      </c>
      <c r="U19" s="148" t="str">
        <f t="shared" ca="1" si="68"/>
        <v>M</v>
      </c>
      <c r="V19" s="148" t="str">
        <f t="shared" ca="1" si="68"/>
        <v>M</v>
      </c>
      <c r="W19" s="148" t="str">
        <f t="shared" ca="1" si="6"/>
        <v>M</v>
      </c>
      <c r="X19" s="148" t="str">
        <f t="shared" ca="1" si="6"/>
        <v>N</v>
      </c>
      <c r="Y19" s="148" t="str">
        <f t="shared" ca="1" si="6"/>
        <v>N</v>
      </c>
      <c r="Z19" s="148" t="str">
        <f t="shared" ca="1" si="6"/>
        <v>-</v>
      </c>
      <c r="AA19" s="148" t="str">
        <f t="shared" ca="1" si="6"/>
        <v>-</v>
      </c>
      <c r="AB19" s="148" t="str">
        <f t="shared" ca="1" si="6"/>
        <v>L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M</v>
      </c>
      <c r="AF19" s="148" t="str">
        <f t="shared" ca="1" si="6"/>
        <v>M</v>
      </c>
      <c r="AG19" s="148" t="str">
        <f t="shared" ca="1" si="6"/>
        <v>N</v>
      </c>
      <c r="AH19" s="148" t="str">
        <f t="shared" ca="1" si="6"/>
        <v>N</v>
      </c>
      <c r="AI19" s="148" t="str">
        <f t="shared" ca="1" si="6"/>
        <v>-</v>
      </c>
      <c r="AJ19" s="148" t="str">
        <f t="shared" ca="1" si="6"/>
        <v>-</v>
      </c>
      <c r="AK19" s="148"/>
      <c r="AL19" s="130"/>
      <c r="AM19" s="111">
        <f>VLOOKUP($E19,Plantilla!D:F,3,FALSE)</f>
        <v>1</v>
      </c>
      <c r="AN19" s="140">
        <f t="shared" ca="1" si="56"/>
        <v>16</v>
      </c>
      <c r="AO19" s="133">
        <f t="shared" ca="1" si="7"/>
        <v>0</v>
      </c>
      <c r="AP19" s="132">
        <f t="shared" ca="1" si="7"/>
        <v>4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57"/>
        <v>4</v>
      </c>
      <c r="BL19" s="110">
        <f t="shared" ca="1" si="5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112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40</v>
      </c>
      <c r="BO19" s="194">
        <f t="shared" ca="1" si="59"/>
        <v>50.8</v>
      </c>
      <c r="BP19" s="195">
        <f t="shared" ca="1" si="60"/>
        <v>162.80000000000001</v>
      </c>
      <c r="BQ19" s="149">
        <f t="shared" ca="1" si="9"/>
        <v>124</v>
      </c>
      <c r="BR19" s="137">
        <f t="shared" ca="1" si="9"/>
        <v>0</v>
      </c>
      <c r="BS19" s="136">
        <f t="shared" ca="1" si="9"/>
        <v>40</v>
      </c>
      <c r="BT19" s="137">
        <f t="shared" ca="1" si="9"/>
        <v>0</v>
      </c>
      <c r="BU19" s="136">
        <f t="shared" ca="1" si="9"/>
        <v>0</v>
      </c>
      <c r="BV19" s="137">
        <f t="shared" ca="1" si="9"/>
        <v>0</v>
      </c>
      <c r="BW19" s="136">
        <f t="shared" ca="1" si="9"/>
        <v>0</v>
      </c>
      <c r="BX19" s="137">
        <f t="shared" ca="1" si="9"/>
        <v>0</v>
      </c>
      <c r="BY19" s="136">
        <f t="shared" ca="1" si="9"/>
        <v>0</v>
      </c>
      <c r="BZ19" s="137">
        <f t="shared" ca="1" si="9"/>
        <v>0</v>
      </c>
      <c r="CA19" s="136">
        <f t="shared" ca="1" si="9"/>
        <v>0</v>
      </c>
      <c r="CB19" s="137">
        <f t="shared" ca="1" si="9"/>
        <v>0</v>
      </c>
      <c r="CC19" s="136">
        <f t="shared" ca="1" si="9"/>
        <v>0</v>
      </c>
      <c r="CD19" s="137">
        <f t="shared" ca="1" si="9"/>
        <v>0</v>
      </c>
      <c r="CE19" s="136">
        <f t="shared" ca="1" si="9"/>
        <v>0</v>
      </c>
      <c r="CF19" s="137">
        <f t="shared" ca="1" si="9"/>
        <v>0</v>
      </c>
      <c r="CG19" s="136">
        <f t="shared" ca="1" si="10"/>
        <v>4</v>
      </c>
      <c r="CH19" s="137">
        <f t="shared" ca="1" si="10"/>
        <v>0</v>
      </c>
      <c r="CI19" s="136">
        <f t="shared" ca="1" si="10"/>
        <v>0</v>
      </c>
      <c r="CJ19" s="137">
        <f t="shared" ca="1" si="10"/>
        <v>0</v>
      </c>
      <c r="CK19" s="136">
        <f t="shared" ca="1" si="10"/>
        <v>0</v>
      </c>
      <c r="CL19" s="137">
        <f t="shared" ca="1" si="10"/>
        <v>0</v>
      </c>
      <c r="CM19" s="136">
        <f t="shared" ca="1" si="10"/>
        <v>0</v>
      </c>
      <c r="CN19" s="110">
        <f t="shared" ca="1" si="61"/>
        <v>40</v>
      </c>
      <c r="CO19" s="110">
        <f t="shared" ca="1" si="11"/>
        <v>898</v>
      </c>
      <c r="CP19" s="110">
        <f t="shared" ca="1" si="11"/>
        <v>400</v>
      </c>
      <c r="CQ19" s="198">
        <f t="shared" ca="1" si="11"/>
        <v>508</v>
      </c>
      <c r="CR19" s="199">
        <f t="shared" ca="1" si="11"/>
        <v>1406</v>
      </c>
      <c r="CS19" s="215">
        <f t="shared" ca="1" si="62"/>
        <v>30</v>
      </c>
      <c r="CT19" s="216">
        <f t="shared" ca="1" si="63"/>
        <v>0</v>
      </c>
      <c r="CU19" s="217">
        <f ca="1">INDEX(INDIRECT(CU$1),MATCH($E19,INDIRECT($BQ$2))) + (CS19*30)/[1]PATRÓN!$N$4 - CT19</f>
        <v>22.43835616438356</v>
      </c>
      <c r="CV19" s="217">
        <f ca="1">(CS19*6)/PATRÓN!$N$4</f>
        <v>0.49315068493150682</v>
      </c>
      <c r="CW19" s="216">
        <f t="shared" ca="1" si="64"/>
        <v>0</v>
      </c>
      <c r="CX19" s="219">
        <f t="shared" ca="1" si="65"/>
        <v>0</v>
      </c>
      <c r="CY19" s="230">
        <f t="shared" ca="1" si="66"/>
        <v>0</v>
      </c>
      <c r="CZ19" s="227">
        <f ca="1">(PATRÓN!$A$5*(CS19-CT19))/(PATRÓN!$N$4-30)*AM19</f>
        <v>147.08955223880596</v>
      </c>
      <c r="DA19" s="211">
        <f t="shared" ca="1" si="12"/>
        <v>15.710447761194047</v>
      </c>
      <c r="DB19" s="211">
        <f t="shared" ca="1" si="67"/>
        <v>1338.5149253731342</v>
      </c>
      <c r="DC19" s="212">
        <f t="shared" ca="1" si="13"/>
        <v>67.485074626865753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tr">
        <f t="shared" ca="1" si="68"/>
        <v>L</v>
      </c>
      <c r="H20" s="148" t="str">
        <f t="shared" ca="1" si="68"/>
        <v>L</v>
      </c>
      <c r="I20" s="148" t="str">
        <f t="shared" ca="1" si="68"/>
        <v>M</v>
      </c>
      <c r="J20" s="148" t="str">
        <f t="shared" ca="1" si="68"/>
        <v>M</v>
      </c>
      <c r="K20" s="148" t="str">
        <f t="shared" ca="1" si="68"/>
        <v>M</v>
      </c>
      <c r="L20" s="148" t="str">
        <f t="shared" ca="1" si="68"/>
        <v>L</v>
      </c>
      <c r="M20" s="148" t="str">
        <f t="shared" ca="1" si="68"/>
        <v>L</v>
      </c>
      <c r="N20" s="148" t="str">
        <f t="shared" ca="1" si="68"/>
        <v>M</v>
      </c>
      <c r="O20" s="148" t="str">
        <f t="shared" ca="1" si="68"/>
        <v>M</v>
      </c>
      <c r="P20" s="148" t="str">
        <f t="shared" ca="1" si="68"/>
        <v>M</v>
      </c>
      <c r="Q20" s="148" t="str">
        <f t="shared" ca="1" si="68"/>
        <v>N</v>
      </c>
      <c r="R20" s="148" t="str">
        <f t="shared" ca="1" si="68"/>
        <v>N</v>
      </c>
      <c r="S20" s="148" t="str">
        <f t="shared" ca="1" si="68"/>
        <v>-</v>
      </c>
      <c r="T20" s="148" t="str">
        <f t="shared" ca="1" si="68"/>
        <v>-</v>
      </c>
      <c r="U20" s="148" t="str">
        <f t="shared" ca="1" si="68"/>
        <v>L</v>
      </c>
      <c r="V20" s="148" t="str">
        <f t="shared" ca="1" si="68"/>
        <v>M</v>
      </c>
      <c r="W20" s="148" t="str">
        <f t="shared" ca="1" si="6"/>
        <v>M</v>
      </c>
      <c r="X20" s="148" t="str">
        <f t="shared" ca="1" si="6"/>
        <v>M</v>
      </c>
      <c r="Y20" s="148" t="str">
        <f t="shared" ca="1" si="6"/>
        <v>M</v>
      </c>
      <c r="Z20" s="148" t="str">
        <f t="shared" ca="1" si="6"/>
        <v>N</v>
      </c>
      <c r="AA20" s="148" t="str">
        <f t="shared" ca="1" si="6"/>
        <v>N</v>
      </c>
      <c r="AB20" s="148" t="str">
        <f t="shared" ca="1" si="6"/>
        <v>-</v>
      </c>
      <c r="AC20" s="148" t="str">
        <f t="shared" ca="1" si="6"/>
        <v>-</v>
      </c>
      <c r="AD20" s="148" t="str">
        <f t="shared" ca="1" si="6"/>
        <v>L</v>
      </c>
      <c r="AE20" s="148" t="str">
        <f t="shared" ca="1" si="6"/>
        <v>M</v>
      </c>
      <c r="AF20" s="148" t="str">
        <f t="shared" ca="1" si="6"/>
        <v>M</v>
      </c>
      <c r="AG20" s="148" t="str">
        <f t="shared" ca="1" si="6"/>
        <v>M</v>
      </c>
      <c r="AH20" s="148" t="str">
        <f t="shared" ca="1" si="6"/>
        <v>M</v>
      </c>
      <c r="AI20" s="148" t="str">
        <f t="shared" ca="1" si="6"/>
        <v>N</v>
      </c>
      <c r="AJ20" s="148" t="str">
        <f t="shared" ca="1" si="6"/>
        <v>N</v>
      </c>
      <c r="AK20" s="148"/>
      <c r="AL20" s="130"/>
      <c r="AM20" s="111">
        <f>VLOOKUP($E20,Plantilla!D:F,3,FALSE)</f>
        <v>1</v>
      </c>
      <c r="AN20" s="140">
        <f t="shared" ca="1" si="56"/>
        <v>14</v>
      </c>
      <c r="AO20" s="133">
        <f t="shared" ca="1" si="7"/>
        <v>0</v>
      </c>
      <c r="AP20" s="132">
        <f t="shared" ca="1" si="7"/>
        <v>6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57"/>
        <v>6</v>
      </c>
      <c r="BL20" s="110">
        <f t="shared" ca="1" si="5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60</v>
      </c>
      <c r="BO20" s="194">
        <f t="shared" ca="1" si="59"/>
        <v>76.2</v>
      </c>
      <c r="BP20" s="195">
        <f t="shared" ca="1" si="60"/>
        <v>174.2</v>
      </c>
      <c r="BQ20" s="149">
        <f t="shared" ca="1" si="9"/>
        <v>47</v>
      </c>
      <c r="BR20" s="137">
        <f t="shared" ca="1" si="9"/>
        <v>0</v>
      </c>
      <c r="BS20" s="136">
        <f t="shared" ca="1" si="9"/>
        <v>24</v>
      </c>
      <c r="BT20" s="137">
        <f t="shared" ca="1" si="9"/>
        <v>0</v>
      </c>
      <c r="BU20" s="136">
        <f t="shared" ca="1" si="9"/>
        <v>0</v>
      </c>
      <c r="BV20" s="137">
        <f t="shared" ca="1" si="9"/>
        <v>0</v>
      </c>
      <c r="BW20" s="136">
        <f t="shared" ca="1" si="9"/>
        <v>0</v>
      </c>
      <c r="BX20" s="137">
        <f t="shared" ca="1" si="9"/>
        <v>11</v>
      </c>
      <c r="BY20" s="136">
        <f t="shared" ca="1" si="9"/>
        <v>0</v>
      </c>
      <c r="BZ20" s="137">
        <f t="shared" ca="1" si="9"/>
        <v>0</v>
      </c>
      <c r="CA20" s="136">
        <f t="shared" ca="1" si="9"/>
        <v>0</v>
      </c>
      <c r="CB20" s="137">
        <f t="shared" ca="1" si="9"/>
        <v>0</v>
      </c>
      <c r="CC20" s="136">
        <f t="shared" ca="1" si="9"/>
        <v>0</v>
      </c>
      <c r="CD20" s="137">
        <f t="shared" ca="1" si="9"/>
        <v>27</v>
      </c>
      <c r="CE20" s="136">
        <f t="shared" ca="1" si="9"/>
        <v>0</v>
      </c>
      <c r="CF20" s="137">
        <f t="shared" ca="1" si="9"/>
        <v>30</v>
      </c>
      <c r="CG20" s="136">
        <f t="shared" ca="1" si="10"/>
        <v>10</v>
      </c>
      <c r="CH20" s="137">
        <f t="shared" ca="1" si="10"/>
        <v>0</v>
      </c>
      <c r="CI20" s="136">
        <f t="shared" ca="1" si="10"/>
        <v>0</v>
      </c>
      <c r="CJ20" s="137">
        <f t="shared" ca="1" si="10"/>
        <v>10</v>
      </c>
      <c r="CK20" s="136">
        <f t="shared" ca="1" si="10"/>
        <v>31</v>
      </c>
      <c r="CL20" s="137">
        <f t="shared" ca="1" si="10"/>
        <v>0</v>
      </c>
      <c r="CM20" s="136">
        <f t="shared" ca="1" si="10"/>
        <v>0</v>
      </c>
      <c r="CN20" s="110">
        <f t="shared" ca="1" si="61"/>
        <v>24</v>
      </c>
      <c r="CO20" s="110">
        <f t="shared" ca="1" si="11"/>
        <v>894.04</v>
      </c>
      <c r="CP20" s="110">
        <f t="shared" ca="1" si="11"/>
        <v>240</v>
      </c>
      <c r="CQ20" s="198">
        <f t="shared" ca="1" si="11"/>
        <v>304.8</v>
      </c>
      <c r="CR20" s="199">
        <f t="shared" ca="1" si="11"/>
        <v>1198.8400000000001</v>
      </c>
      <c r="CS20" s="215">
        <f t="shared" ca="1" si="62"/>
        <v>30</v>
      </c>
      <c r="CT20" s="216">
        <f t="shared" ca="1" si="63"/>
        <v>0</v>
      </c>
      <c r="CU20" s="217">
        <f ca="1">INDEX(INDIRECT(CU$1),MATCH($E20,INDIRECT($BQ$2))) + (CS20*30)/[1]PATRÓN!$N$4 - CT20</f>
        <v>22.43835616438356</v>
      </c>
      <c r="CV20" s="217">
        <f ca="1">(CS20*6)/PATRÓN!$N$4</f>
        <v>0.49315068493150682</v>
      </c>
      <c r="CW20" s="216">
        <f t="shared" ca="1" si="64"/>
        <v>0</v>
      </c>
      <c r="CX20" s="219">
        <f t="shared" ca="1" si="65"/>
        <v>0</v>
      </c>
      <c r="CY20" s="230">
        <f t="shared" ca="1" si="66"/>
        <v>0</v>
      </c>
      <c r="CZ20" s="227">
        <f ca="1">(PATRÓN!$A$5*(CS20-CT20))/(PATRÓN!$N$4-30)*AM20</f>
        <v>147.08955223880596</v>
      </c>
      <c r="DA20" s="211">
        <f t="shared" ca="1" si="12"/>
        <v>27.110447761194024</v>
      </c>
      <c r="DB20" s="211">
        <f t="shared" ca="1" si="67"/>
        <v>1338.5149253731342</v>
      </c>
      <c r="DC20" s="212">
        <f t="shared" ca="1" si="13"/>
        <v>-139.6749253731341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tr">
        <f t="shared" ca="1" si="68"/>
        <v>M</v>
      </c>
      <c r="H21" s="148" t="str">
        <f t="shared" ca="1" si="68"/>
        <v>M</v>
      </c>
      <c r="I21" s="148" t="str">
        <f t="shared" ca="1" si="68"/>
        <v>M</v>
      </c>
      <c r="J21" s="148" t="str">
        <f t="shared" ca="1" si="68"/>
        <v>N</v>
      </c>
      <c r="K21" s="148" t="str">
        <f t="shared" ca="1" si="68"/>
        <v>N</v>
      </c>
      <c r="L21" s="148" t="str">
        <f t="shared" ca="1" si="68"/>
        <v>-</v>
      </c>
      <c r="M21" s="148" t="str">
        <f t="shared" ca="1" si="68"/>
        <v>-</v>
      </c>
      <c r="N21" s="148" t="str">
        <f t="shared" ca="1" si="68"/>
        <v>L</v>
      </c>
      <c r="O21" s="148" t="str">
        <f t="shared" ca="1" si="68"/>
        <v>M</v>
      </c>
      <c r="P21" s="148" t="str">
        <f t="shared" ca="1" si="68"/>
        <v>M</v>
      </c>
      <c r="Q21" s="148" t="str">
        <f t="shared" ca="1" si="68"/>
        <v>M</v>
      </c>
      <c r="R21" s="148" t="str">
        <f t="shared" ca="1" si="68"/>
        <v>M</v>
      </c>
      <c r="S21" s="148" t="str">
        <f t="shared" ca="1" si="68"/>
        <v>N</v>
      </c>
      <c r="T21" s="148" t="str">
        <f t="shared" ca="1" si="68"/>
        <v>N</v>
      </c>
      <c r="U21" s="148" t="str">
        <f t="shared" ca="1" si="68"/>
        <v>-</v>
      </c>
      <c r="V21" s="148" t="str">
        <f t="shared" ca="1" si="68"/>
        <v>-</v>
      </c>
      <c r="W21" s="148" t="str">
        <f t="shared" ca="1" si="6"/>
        <v>L</v>
      </c>
      <c r="X21" s="148" t="str">
        <f t="shared" ca="1" si="6"/>
        <v>M</v>
      </c>
      <c r="Y21" s="148" t="str">
        <f t="shared" ca="1" si="6"/>
        <v>M</v>
      </c>
      <c r="Z21" s="148" t="str">
        <f t="shared" ca="1" si="6"/>
        <v>M</v>
      </c>
      <c r="AA21" s="148" t="str">
        <f t="shared" ca="1" si="6"/>
        <v>M</v>
      </c>
      <c r="AB21" s="148" t="str">
        <f t="shared" ca="1" si="6"/>
        <v>N</v>
      </c>
      <c r="AC21" s="148" t="str">
        <f t="shared" ca="1" si="6"/>
        <v>N</v>
      </c>
      <c r="AD21" s="148" t="str">
        <f t="shared" ca="1" si="6"/>
        <v>-</v>
      </c>
      <c r="AE21" s="148" t="str">
        <f t="shared" ca="1" si="6"/>
        <v>-</v>
      </c>
      <c r="AF21" s="148" t="str">
        <f t="shared" ref="W21:AJ39" ca="1" si="69">IF($B21&lt;&gt;0,INDIRECT(ADDRESS($B21+6,10+AF$2,1,FALSE,"PATRÓN"),FALSE),"")</f>
        <v>L</v>
      </c>
      <c r="AG21" s="148" t="str">
        <f t="shared" ca="1" si="69"/>
        <v>L</v>
      </c>
      <c r="AH21" s="148" t="str">
        <f t="shared" ca="1" si="69"/>
        <v>L</v>
      </c>
      <c r="AI21" s="148" t="str">
        <f t="shared" ca="1" si="69"/>
        <v>M</v>
      </c>
      <c r="AJ21" s="148" t="str">
        <f t="shared" ca="1" si="69"/>
        <v>M</v>
      </c>
      <c r="AK21" s="148"/>
      <c r="AL21" s="130"/>
      <c r="AM21" s="111">
        <f>VLOOKUP($E21,Plantilla!D:F,3,FALSE)</f>
        <v>1</v>
      </c>
      <c r="AN21" s="140">
        <f t="shared" ca="1" si="56"/>
        <v>13</v>
      </c>
      <c r="AO21" s="133">
        <f t="shared" ca="1" si="7"/>
        <v>0</v>
      </c>
      <c r="AP21" s="132">
        <f t="shared" ca="1" si="7"/>
        <v>6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57"/>
        <v>6</v>
      </c>
      <c r="BL21" s="110">
        <f t="shared" ca="1" si="5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91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60</v>
      </c>
      <c r="BO21" s="194">
        <f t="shared" ca="1" si="59"/>
        <v>76.2</v>
      </c>
      <c r="BP21" s="195">
        <f t="shared" ca="1" si="60"/>
        <v>167.2</v>
      </c>
      <c r="BQ21" s="149">
        <f t="shared" ca="1" si="9"/>
        <v>43</v>
      </c>
      <c r="BR21" s="137">
        <f t="shared" ca="1" si="9"/>
        <v>0</v>
      </c>
      <c r="BS21" s="136">
        <f t="shared" ca="1" si="9"/>
        <v>39</v>
      </c>
      <c r="BT21" s="137">
        <f t="shared" ca="1" si="9"/>
        <v>0</v>
      </c>
      <c r="BU21" s="136">
        <f t="shared" ca="1" si="9"/>
        <v>0</v>
      </c>
      <c r="BV21" s="137">
        <f t="shared" ca="1" si="9"/>
        <v>0</v>
      </c>
      <c r="BW21" s="136">
        <f t="shared" ca="1" si="9"/>
        <v>0</v>
      </c>
      <c r="BX21" s="137">
        <f t="shared" ca="1" si="9"/>
        <v>30</v>
      </c>
      <c r="BY21" s="136">
        <f t="shared" ca="1" si="9"/>
        <v>0</v>
      </c>
      <c r="BZ21" s="137">
        <f t="shared" ca="1" si="9"/>
        <v>0</v>
      </c>
      <c r="CA21" s="136">
        <f t="shared" ca="1" si="9"/>
        <v>0</v>
      </c>
      <c r="CB21" s="137">
        <f t="shared" ca="1" si="9"/>
        <v>0</v>
      </c>
      <c r="CC21" s="136">
        <f t="shared" ca="1" si="9"/>
        <v>0</v>
      </c>
      <c r="CD21" s="137">
        <f t="shared" ca="1" si="9"/>
        <v>0</v>
      </c>
      <c r="CE21" s="136">
        <f t="shared" ca="1" si="9"/>
        <v>0</v>
      </c>
      <c r="CF21" s="137">
        <f t="shared" ca="1" si="9"/>
        <v>0</v>
      </c>
      <c r="CG21" s="136">
        <f t="shared" ca="1" si="10"/>
        <v>0</v>
      </c>
      <c r="CH21" s="137">
        <f t="shared" ca="1" si="10"/>
        <v>0</v>
      </c>
      <c r="CI21" s="136">
        <f t="shared" ca="1" si="10"/>
        <v>0</v>
      </c>
      <c r="CJ21" s="137">
        <f t="shared" ca="1" si="10"/>
        <v>0</v>
      </c>
      <c r="CK21" s="136">
        <f t="shared" ca="1" si="10"/>
        <v>0</v>
      </c>
      <c r="CL21" s="137">
        <f t="shared" ca="1" si="10"/>
        <v>0</v>
      </c>
      <c r="CM21" s="136">
        <f t="shared" ca="1" si="10"/>
        <v>0</v>
      </c>
      <c r="CN21" s="110">
        <f t="shared" ca="1" si="61"/>
        <v>39</v>
      </c>
      <c r="CO21" s="110">
        <f t="shared" ca="1" si="11"/>
        <v>511</v>
      </c>
      <c r="CP21" s="110">
        <f t="shared" ca="1" si="11"/>
        <v>390</v>
      </c>
      <c r="CQ21" s="198">
        <f t="shared" ca="1" si="11"/>
        <v>495.29999999999995</v>
      </c>
      <c r="CR21" s="199">
        <f t="shared" ca="1" si="11"/>
        <v>1006.3</v>
      </c>
      <c r="CS21" s="215">
        <f t="shared" ca="1" si="62"/>
        <v>30</v>
      </c>
      <c r="CT21" s="216">
        <f t="shared" ca="1" si="63"/>
        <v>0</v>
      </c>
      <c r="CU21" s="217">
        <f ca="1">INDEX(INDIRECT(CU$1),MATCH($E21,INDIRECT($BQ$2))) + (CS21*30)/[1]PATRÓN!$N$4 - CT21</f>
        <v>22.43835616438356</v>
      </c>
      <c r="CV21" s="217">
        <f ca="1">(CS21*6)/PATRÓN!$N$4</f>
        <v>0.49315068493150682</v>
      </c>
      <c r="CW21" s="216">
        <f t="shared" ca="1" si="64"/>
        <v>0</v>
      </c>
      <c r="CX21" s="219">
        <f t="shared" ca="1" si="65"/>
        <v>0</v>
      </c>
      <c r="CY21" s="230">
        <f t="shared" ca="1" si="66"/>
        <v>0</v>
      </c>
      <c r="CZ21" s="227">
        <f ca="1">(PATRÓN!$A$5*(CS21-CT21))/(PATRÓN!$N$4-30)*AM21</f>
        <v>147.08955223880596</v>
      </c>
      <c r="DA21" s="211">
        <f t="shared" ca="1" si="12"/>
        <v>20.110447761194024</v>
      </c>
      <c r="DB21" s="211">
        <f t="shared" ca="1" si="67"/>
        <v>1338.5149253731342</v>
      </c>
      <c r="DC21" s="212">
        <f t="shared" ca="1" si="13"/>
        <v>-332.21492537313429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68"/>
        <v>L</v>
      </c>
      <c r="H22" s="148" t="str">
        <f t="shared" ca="1" si="68"/>
        <v>M</v>
      </c>
      <c r="I22" s="148" t="str">
        <f t="shared" ca="1" si="68"/>
        <v>M</v>
      </c>
      <c r="J22" s="148" t="str">
        <f t="shared" ca="1" si="68"/>
        <v>M</v>
      </c>
      <c r="K22" s="148" t="str">
        <f t="shared" ca="1" si="68"/>
        <v>M</v>
      </c>
      <c r="L22" s="148" t="str">
        <f t="shared" ca="1" si="68"/>
        <v>N</v>
      </c>
      <c r="M22" s="148" t="str">
        <f t="shared" ca="1" si="68"/>
        <v>N</v>
      </c>
      <c r="N22" s="148" t="str">
        <f t="shared" ca="1" si="68"/>
        <v>-</v>
      </c>
      <c r="O22" s="148" t="str">
        <f t="shared" ca="1" si="68"/>
        <v>-</v>
      </c>
      <c r="P22" s="148" t="str">
        <f t="shared" ca="1" si="68"/>
        <v>L</v>
      </c>
      <c r="Q22" s="148" t="str">
        <f t="shared" ca="1" si="68"/>
        <v>M</v>
      </c>
      <c r="R22" s="148" t="str">
        <f t="shared" ca="1" si="68"/>
        <v>M</v>
      </c>
      <c r="S22" s="148" t="str">
        <f t="shared" ca="1" si="68"/>
        <v>M</v>
      </c>
      <c r="T22" s="148" t="str">
        <f t="shared" ca="1" si="68"/>
        <v>M</v>
      </c>
      <c r="U22" s="148" t="str">
        <f t="shared" ca="1" si="68"/>
        <v>N</v>
      </c>
      <c r="V22" s="148" t="str">
        <f t="shared" ca="1" si="68"/>
        <v>N</v>
      </c>
      <c r="W22" s="148" t="str">
        <f t="shared" ca="1" si="69"/>
        <v>-</v>
      </c>
      <c r="X22" s="148" t="str">
        <f t="shared" ca="1" si="69"/>
        <v>-</v>
      </c>
      <c r="Y22" s="148" t="str">
        <f t="shared" ca="1" si="69"/>
        <v>L</v>
      </c>
      <c r="Z22" s="148" t="str">
        <f t="shared" ca="1" si="69"/>
        <v>L</v>
      </c>
      <c r="AA22" s="148" t="str">
        <f t="shared" ca="1" si="69"/>
        <v>L</v>
      </c>
      <c r="AB22" s="148" t="str">
        <f t="shared" ca="1" si="69"/>
        <v>M</v>
      </c>
      <c r="AC22" s="148" t="str">
        <f t="shared" ca="1" si="69"/>
        <v>M</v>
      </c>
      <c r="AD22" s="148" t="str">
        <f t="shared" ca="1" si="69"/>
        <v>N</v>
      </c>
      <c r="AE22" s="148" t="str">
        <f t="shared" ca="1" si="69"/>
        <v>-</v>
      </c>
      <c r="AF22" s="148" t="str">
        <f t="shared" ca="1" si="69"/>
        <v>L</v>
      </c>
      <c r="AG22" s="148" t="str">
        <f t="shared" ca="1" si="69"/>
        <v>M</v>
      </c>
      <c r="AH22" s="148" t="str">
        <f t="shared" ca="1" si="69"/>
        <v>M</v>
      </c>
      <c r="AI22" s="148" t="str">
        <f t="shared" ca="1" si="69"/>
        <v>M</v>
      </c>
      <c r="AJ22" s="148" t="str">
        <f t="shared" ca="1" si="69"/>
        <v>L</v>
      </c>
      <c r="AK22" s="148"/>
      <c r="AL22" s="130"/>
      <c r="AM22" s="111">
        <f>VLOOKUP($E22,Plantilla!D:F,3,FALSE)</f>
        <v>1</v>
      </c>
      <c r="AN22" s="140">
        <f t="shared" ref="AN22:BC37" ca="1" si="70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70"/>
        <v>0</v>
      </c>
      <c r="AP22" s="132">
        <f t="shared" ca="1" si="70"/>
        <v>5</v>
      </c>
      <c r="AQ22" s="133">
        <f t="shared" ca="1" si="70"/>
        <v>0</v>
      </c>
      <c r="AR22" s="132">
        <f t="shared" ca="1" si="70"/>
        <v>0</v>
      </c>
      <c r="AS22" s="133">
        <f t="shared" ca="1" si="70"/>
        <v>0</v>
      </c>
      <c r="AT22" s="132">
        <f t="shared" ca="1" si="70"/>
        <v>0</v>
      </c>
      <c r="AU22" s="133">
        <f t="shared" ca="1" si="70"/>
        <v>0</v>
      </c>
      <c r="AV22" s="132">
        <f t="shared" ca="1" si="70"/>
        <v>0</v>
      </c>
      <c r="AW22" s="133">
        <f t="shared" ca="1" si="70"/>
        <v>0</v>
      </c>
      <c r="AX22" s="132">
        <f t="shared" ca="1" si="70"/>
        <v>0</v>
      </c>
      <c r="AY22" s="133">
        <f t="shared" ca="1" si="70"/>
        <v>0</v>
      </c>
      <c r="AZ22" s="132">
        <f t="shared" ca="1" si="70"/>
        <v>0</v>
      </c>
      <c r="BA22" s="133">
        <f t="shared" ca="1" si="70"/>
        <v>0</v>
      </c>
      <c r="BB22" s="132">
        <f t="shared" ca="1" si="70"/>
        <v>0</v>
      </c>
      <c r="BC22" s="133">
        <f t="shared" ca="1" si="70"/>
        <v>0</v>
      </c>
      <c r="BD22" s="132">
        <f t="shared" ref="BD22:BJ65" ca="1" si="71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71"/>
        <v>0</v>
      </c>
      <c r="BF22" s="132">
        <f t="shared" ca="1" si="71"/>
        <v>0</v>
      </c>
      <c r="BG22" s="133">
        <f t="shared" ca="1" si="71"/>
        <v>0</v>
      </c>
      <c r="BH22" s="132">
        <f t="shared" ca="1" si="71"/>
        <v>0</v>
      </c>
      <c r="BI22" s="133">
        <f t="shared" ca="1" si="71"/>
        <v>0</v>
      </c>
      <c r="BJ22" s="132">
        <f t="shared" ca="1" si="71"/>
        <v>0</v>
      </c>
      <c r="BK22" s="110">
        <f t="shared" ca="1" si="57"/>
        <v>5</v>
      </c>
      <c r="BL22" s="110">
        <f t="shared" ca="1" si="5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50</v>
      </c>
      <c r="BO22" s="194">
        <f t="shared" ca="1" si="59"/>
        <v>63.5</v>
      </c>
      <c r="BP22" s="195">
        <f t="shared" ca="1" si="60"/>
        <v>154.5</v>
      </c>
      <c r="BQ22" s="149">
        <f t="shared" ca="1" si="9"/>
        <v>119</v>
      </c>
      <c r="BR22" s="137">
        <f t="shared" ca="1" si="9"/>
        <v>0</v>
      </c>
      <c r="BS22" s="136">
        <f t="shared" ca="1" si="9"/>
        <v>39</v>
      </c>
      <c r="BT22" s="137">
        <f t="shared" ca="1" si="9"/>
        <v>0</v>
      </c>
      <c r="BU22" s="136">
        <f t="shared" ca="1" si="9"/>
        <v>0</v>
      </c>
      <c r="BV22" s="137">
        <f t="shared" ca="1" si="9"/>
        <v>0</v>
      </c>
      <c r="BW22" s="136">
        <f t="shared" ca="1" si="9"/>
        <v>0</v>
      </c>
      <c r="BX22" s="137">
        <f t="shared" ca="1" si="9"/>
        <v>0</v>
      </c>
      <c r="BY22" s="136">
        <f t="shared" ca="1" si="9"/>
        <v>0</v>
      </c>
      <c r="BZ22" s="137">
        <f t="shared" ca="1" si="9"/>
        <v>0</v>
      </c>
      <c r="CA22" s="136">
        <f t="shared" ca="1" si="9"/>
        <v>0</v>
      </c>
      <c r="CB22" s="137">
        <f t="shared" ca="1" si="9"/>
        <v>0</v>
      </c>
      <c r="CC22" s="136">
        <f t="shared" ca="1" si="9"/>
        <v>0</v>
      </c>
      <c r="CD22" s="137">
        <f t="shared" ca="1" si="9"/>
        <v>6</v>
      </c>
      <c r="CE22" s="136">
        <f t="shared" ca="1" si="9"/>
        <v>0</v>
      </c>
      <c r="CF22" s="137">
        <f t="shared" ref="CF22:CM54" ca="1" si="72">BC22+INDEX(INDIRECT(CF$1),MATCH($E22,INDIRECT($BQ$2)))</f>
        <v>0</v>
      </c>
      <c r="CG22" s="136">
        <f t="shared" ca="1" si="10"/>
        <v>2</v>
      </c>
      <c r="CH22" s="137">
        <f t="shared" ca="1" si="10"/>
        <v>0</v>
      </c>
      <c r="CI22" s="136">
        <f t="shared" ca="1" si="10"/>
        <v>0</v>
      </c>
      <c r="CJ22" s="137">
        <f t="shared" ca="1" si="10"/>
        <v>0</v>
      </c>
      <c r="CK22" s="136">
        <f t="shared" ca="1" si="10"/>
        <v>0</v>
      </c>
      <c r="CL22" s="137">
        <f t="shared" ca="1" si="10"/>
        <v>2</v>
      </c>
      <c r="CM22" s="136">
        <f t="shared" ca="1" si="10"/>
        <v>1</v>
      </c>
      <c r="CN22" s="110">
        <f t="shared" ca="1" si="61"/>
        <v>39</v>
      </c>
      <c r="CO22" s="110">
        <f t="shared" ca="1" si="11"/>
        <v>900.38</v>
      </c>
      <c r="CP22" s="110">
        <f t="shared" ca="1" si="11"/>
        <v>390</v>
      </c>
      <c r="CQ22" s="198">
        <f t="shared" ca="1" si="11"/>
        <v>495.3</v>
      </c>
      <c r="CR22" s="199">
        <f t="shared" ca="1" si="11"/>
        <v>1395.6799999999998</v>
      </c>
      <c r="CS22" s="215">
        <f t="shared" ca="1" si="62"/>
        <v>30</v>
      </c>
      <c r="CT22" s="216">
        <f t="shared" ca="1" si="63"/>
        <v>0</v>
      </c>
      <c r="CU22" s="217">
        <f ca="1">INDEX(INDIRECT(CU$1),MATCH($E22,INDIRECT($BQ$2))) + (CS22*30)/[1]PATRÓN!$N$4 - CT22</f>
        <v>22.43835616438356</v>
      </c>
      <c r="CV22" s="217">
        <f ca="1">(CS22*6)/PATRÓN!$N$4</f>
        <v>0.49315068493150682</v>
      </c>
      <c r="CW22" s="216">
        <f t="shared" ca="1" si="64"/>
        <v>0</v>
      </c>
      <c r="CX22" s="219">
        <f t="shared" ca="1" si="65"/>
        <v>0</v>
      </c>
      <c r="CY22" s="230">
        <f t="shared" ca="1" si="66"/>
        <v>0</v>
      </c>
      <c r="CZ22" s="227">
        <f ca="1">(PATRÓN!$A$5*(CS22-CT22))/(PATRÓN!$N$4-30)*AM22</f>
        <v>147.08955223880596</v>
      </c>
      <c r="DA22" s="211">
        <f t="shared" ca="1" si="12"/>
        <v>7.4104477611940354</v>
      </c>
      <c r="DB22" s="211">
        <f t="shared" ca="1" si="67"/>
        <v>1338.5149253731342</v>
      </c>
      <c r="DC22" s="212">
        <f t="shared" ca="1" si="13"/>
        <v>57.165074626865589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68"/>
        <v>-</v>
      </c>
      <c r="H23" s="148" t="str">
        <f t="shared" ca="1" si="68"/>
        <v>-</v>
      </c>
      <c r="I23" s="148" t="str">
        <f t="shared" ca="1" si="68"/>
        <v>L</v>
      </c>
      <c r="J23" s="148" t="str">
        <f t="shared" ca="1" si="68"/>
        <v>M</v>
      </c>
      <c r="K23" s="148" t="str">
        <f t="shared" ca="1" si="68"/>
        <v>M</v>
      </c>
      <c r="L23" s="148" t="str">
        <f t="shared" ca="1" si="68"/>
        <v>M</v>
      </c>
      <c r="M23" s="148" t="str">
        <f t="shared" ca="1" si="68"/>
        <v>M</v>
      </c>
      <c r="N23" s="148" t="str">
        <f t="shared" ca="1" si="68"/>
        <v>N</v>
      </c>
      <c r="O23" s="148" t="str">
        <f t="shared" ca="1" si="68"/>
        <v>N</v>
      </c>
      <c r="P23" s="148" t="str">
        <f t="shared" ca="1" si="68"/>
        <v>-</v>
      </c>
      <c r="Q23" s="148" t="str">
        <f t="shared" ca="1" si="68"/>
        <v>-</v>
      </c>
      <c r="R23" s="148" t="str">
        <f t="shared" ca="1" si="68"/>
        <v>L</v>
      </c>
      <c r="S23" s="148" t="str">
        <f t="shared" ca="1" si="68"/>
        <v>L</v>
      </c>
      <c r="T23" s="148" t="str">
        <f t="shared" ca="1" si="68"/>
        <v>L</v>
      </c>
      <c r="U23" s="148" t="str">
        <f t="shared" ca="1" si="68"/>
        <v>M</v>
      </c>
      <c r="V23" s="148" t="str">
        <f t="shared" ca="1" si="68"/>
        <v>M</v>
      </c>
      <c r="W23" s="148" t="str">
        <f t="shared" ca="1" si="69"/>
        <v>N</v>
      </c>
      <c r="X23" s="148" t="str">
        <f t="shared" ca="1" si="69"/>
        <v>-</v>
      </c>
      <c r="Y23" s="148" t="str">
        <f t="shared" ca="1" si="69"/>
        <v>L</v>
      </c>
      <c r="Z23" s="148" t="str">
        <f t="shared" ca="1" si="69"/>
        <v>M</v>
      </c>
      <c r="AA23" s="148" t="str">
        <f t="shared" ca="1" si="69"/>
        <v>M</v>
      </c>
      <c r="AB23" s="148" t="str">
        <f t="shared" ca="1" si="69"/>
        <v>M</v>
      </c>
      <c r="AC23" s="148" t="str">
        <f t="shared" ca="1" si="69"/>
        <v>L</v>
      </c>
      <c r="AD23" s="148" t="str">
        <f t="shared" ca="1" si="69"/>
        <v>M</v>
      </c>
      <c r="AE23" s="148" t="str">
        <f t="shared" ca="1" si="69"/>
        <v>M</v>
      </c>
      <c r="AF23" s="148" t="str">
        <f t="shared" ca="1" si="69"/>
        <v>M</v>
      </c>
      <c r="AG23" s="148" t="str">
        <f t="shared" ca="1" si="69"/>
        <v>L</v>
      </c>
      <c r="AH23" s="148" t="str">
        <f t="shared" ca="1" si="69"/>
        <v>L</v>
      </c>
      <c r="AI23" s="148" t="str">
        <f t="shared" ca="1" si="69"/>
        <v>M</v>
      </c>
      <c r="AJ23" s="148" t="str">
        <f t="shared" ca="1" si="69"/>
        <v>M</v>
      </c>
      <c r="AK23" s="148"/>
      <c r="AL23" s="130"/>
      <c r="AM23" s="111">
        <f>VLOOKUP($E23,Plantilla!D:F,3,FALSE)</f>
        <v>1</v>
      </c>
      <c r="AN23" s="140">
        <f t="shared" ref="AN23:BJ23" ca="1" si="73">COUNTIF($H23:$AK23,CONCATENATE("*;",TEXT(CELL("contenido",AN$5),"00"))) +COUNTIF($H23:$AK23,CONCATENATE("*;",TEXT(CELL("contenido",AN$5),"00"),";*")) +COUNTIF($H23:$AK23,CONCATENATE(";*",TEXT(CELL("contenido",AN$5),"00"))) +COUNTIF($H23:$AK23,TEXT(CELL("contenido",AN$5),"00"))</f>
        <v>14</v>
      </c>
      <c r="AO23" s="133">
        <f t="shared" ca="1" si="73"/>
        <v>0</v>
      </c>
      <c r="AP23" s="132">
        <f t="shared" ca="1" si="73"/>
        <v>3</v>
      </c>
      <c r="AQ23" s="133">
        <f t="shared" ca="1" si="73"/>
        <v>0</v>
      </c>
      <c r="AR23" s="132">
        <f t="shared" ca="1" si="73"/>
        <v>0</v>
      </c>
      <c r="AS23" s="133">
        <f t="shared" ca="1" si="73"/>
        <v>0</v>
      </c>
      <c r="AT23" s="132">
        <f t="shared" ca="1" si="73"/>
        <v>0</v>
      </c>
      <c r="AU23" s="133">
        <f t="shared" ca="1" si="73"/>
        <v>0</v>
      </c>
      <c r="AV23" s="132">
        <f t="shared" ca="1" si="73"/>
        <v>0</v>
      </c>
      <c r="AW23" s="133">
        <f t="shared" ca="1" si="73"/>
        <v>0</v>
      </c>
      <c r="AX23" s="132">
        <f t="shared" ca="1" si="73"/>
        <v>0</v>
      </c>
      <c r="AY23" s="133">
        <f t="shared" ca="1" si="73"/>
        <v>0</v>
      </c>
      <c r="AZ23" s="132">
        <f t="shared" ca="1" si="73"/>
        <v>0</v>
      </c>
      <c r="BA23" s="133">
        <f t="shared" ca="1" si="73"/>
        <v>0</v>
      </c>
      <c r="BB23" s="132">
        <f t="shared" ca="1" si="73"/>
        <v>0</v>
      </c>
      <c r="BC23" s="133">
        <f t="shared" ca="1" si="73"/>
        <v>0</v>
      </c>
      <c r="BD23" s="132">
        <f t="shared" ca="1" si="73"/>
        <v>0</v>
      </c>
      <c r="BE23" s="133">
        <f t="shared" ca="1" si="73"/>
        <v>0</v>
      </c>
      <c r="BF23" s="132">
        <f t="shared" ca="1" si="73"/>
        <v>0</v>
      </c>
      <c r="BG23" s="133">
        <f t="shared" ca="1" si="73"/>
        <v>0</v>
      </c>
      <c r="BH23" s="132">
        <f t="shared" ca="1" si="73"/>
        <v>0</v>
      </c>
      <c r="BI23" s="133">
        <f t="shared" ca="1" si="73"/>
        <v>0</v>
      </c>
      <c r="BJ23" s="132">
        <f t="shared" ca="1" si="73"/>
        <v>0</v>
      </c>
      <c r="BK23" s="110">
        <f ca="1">COUNTIF($H23:$AK23,"*N*")-BL23</f>
        <v>3</v>
      </c>
      <c r="BL23" s="110">
        <f ca="1">MEDIAN(CN23-42, 0, COUNTIF($H23:$AK23,"*N*"))</f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98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59"/>
        <v>38.1</v>
      </c>
      <c r="BP23" s="195">
        <f t="shared" ca="1" si="60"/>
        <v>136.1</v>
      </c>
      <c r="BQ23" s="149">
        <f t="shared" ref="BQ23:CE39" ca="1" si="74">AN23+INDEX(INDIRECT(BQ$1),MATCH($E23,INDIRECT($BQ$2)))</f>
        <v>114</v>
      </c>
      <c r="BR23" s="137">
        <f t="shared" ca="1" si="74"/>
        <v>0</v>
      </c>
      <c r="BS23" s="136">
        <f t="shared" ca="1" si="74"/>
        <v>39</v>
      </c>
      <c r="BT23" s="137">
        <f t="shared" ca="1" si="74"/>
        <v>0</v>
      </c>
      <c r="BU23" s="136">
        <f t="shared" ca="1" si="74"/>
        <v>0</v>
      </c>
      <c r="BV23" s="137">
        <f t="shared" ca="1" si="74"/>
        <v>0</v>
      </c>
      <c r="BW23" s="136">
        <f t="shared" ca="1" si="74"/>
        <v>0</v>
      </c>
      <c r="BX23" s="137">
        <f t="shared" ca="1" si="74"/>
        <v>0</v>
      </c>
      <c r="BY23" s="136">
        <f t="shared" ca="1" si="74"/>
        <v>0</v>
      </c>
      <c r="BZ23" s="137">
        <f t="shared" ca="1" si="74"/>
        <v>0</v>
      </c>
      <c r="CA23" s="136">
        <f t="shared" ca="1" si="74"/>
        <v>0</v>
      </c>
      <c r="CB23" s="137">
        <f t="shared" ca="1" si="74"/>
        <v>0</v>
      </c>
      <c r="CC23" s="136">
        <f t="shared" ca="1" si="74"/>
        <v>0</v>
      </c>
      <c r="CD23" s="137">
        <f t="shared" ca="1" si="74"/>
        <v>13</v>
      </c>
      <c r="CE23" s="136">
        <f t="shared" ca="1" si="74"/>
        <v>0</v>
      </c>
      <c r="CF23" s="137">
        <f t="shared" ca="1" si="72"/>
        <v>0</v>
      </c>
      <c r="CG23" s="136">
        <f t="shared" ca="1" si="10"/>
        <v>3</v>
      </c>
      <c r="CH23" s="137">
        <f t="shared" ca="1" si="10"/>
        <v>0</v>
      </c>
      <c r="CI23" s="136">
        <f t="shared" ca="1" si="10"/>
        <v>0</v>
      </c>
      <c r="CJ23" s="137">
        <f t="shared" ca="1" si="10"/>
        <v>0</v>
      </c>
      <c r="CK23" s="136">
        <f t="shared" ca="1" si="10"/>
        <v>0</v>
      </c>
      <c r="CL23" s="137">
        <f t="shared" ca="1" si="10"/>
        <v>0</v>
      </c>
      <c r="CM23" s="136">
        <f t="shared" ca="1" si="10"/>
        <v>0</v>
      </c>
      <c r="CN23" s="110">
        <f ca="1">COUNTIF($H23:$AK23,"*N*")+INDEX(INDIRECT(CN$1),MATCH($E23,INDIRECT($BQ$2)))</f>
        <v>39</v>
      </c>
      <c r="CO23" s="110">
        <f t="shared" ca="1" si="11"/>
        <v>885.24</v>
      </c>
      <c r="CP23" s="110">
        <f t="shared" ca="1" si="11"/>
        <v>390</v>
      </c>
      <c r="CQ23" s="198">
        <f t="shared" ca="1" si="11"/>
        <v>495.30000000000007</v>
      </c>
      <c r="CR23" s="199">
        <f t="shared" ca="1" si="11"/>
        <v>1380.5399999999997</v>
      </c>
      <c r="CS23" s="215">
        <f ca="1">MEDIAN(0,EOMONTH($G$6,0)-$G$6+1,EOMONTH($G$6,0)-$G$6+1-COUNTBLANK(H23:AK23)+DATEDIF(G$6,AI$6,"m")+DATEDIF(G$6,AJ$6,"m")++DATEDIF(G$6,AK$6,"m"))</f>
        <v>30</v>
      </c>
      <c r="CT23" s="216">
        <f ca="1">COUNTIF(H23:AK23,"V")</f>
        <v>0</v>
      </c>
      <c r="CU23" s="217">
        <f ca="1">INDEX(INDIRECT(CU$1),MATCH($E23,INDIRECT($BQ$2))) + (CS23*30)/[1]PATRÓN!$N$4 - CT23</f>
        <v>22.43835616438356</v>
      </c>
      <c r="CV23" s="217">
        <f ca="1">(CS23*6)/PATRÓN!$N$4</f>
        <v>0.49315068493150682</v>
      </c>
      <c r="CW23" s="216">
        <f t="shared" ca="1" si="64"/>
        <v>0</v>
      </c>
      <c r="CX23" s="219">
        <f t="shared" ref="CX23" ca="1" si="75">COUNTIFS(G23:AK23,"D",G$3:AK$3,"1")+COUNTIFS(G23:AK23,"Dm;Tm*",G$3:AK$3,"1")+COUNTIFS(G23:AK23,"D;*",G$3:AK$3,"1")+COUNTIFS(G23:AK23,"D",G$5:AK$5,"D")+COUNTIFS(G23:AK23,"Dm;Tm*",G$5:AK$5,"D")+COUNTIFS(G23:AK23,"D;*",G$5:AK$5,"D")</f>
        <v>0</v>
      </c>
      <c r="CY23" s="230">
        <f t="shared" ref="CY23" ca="1" si="76">CX23+INDEX(INDIRECT(CY$1),MATCH($E23,INDIRECT($BQ$2)))</f>
        <v>0</v>
      </c>
      <c r="CZ23" s="227">
        <f ca="1">(PATRÓN!$A$5*(CS23-CT23))/(PATRÓN!$N$4-30)*AM23</f>
        <v>147.08955223880596</v>
      </c>
      <c r="DA23" s="211">
        <f t="shared" ref="DA23" ca="1" si="77">BP23-CZ23</f>
        <v>-10.98955223880597</v>
      </c>
      <c r="DB23" s="211">
        <f t="shared" ref="DB23" ca="1" si="78">CZ23+INDEX(INDIRECT(DB$1),MATCH($E23,INDIRECT($BQ$2)))</f>
        <v>1338.5149253731342</v>
      </c>
      <c r="DC23" s="212">
        <f t="shared" ref="DC23" ca="1" si="79">CR23-DB23</f>
        <v>42.025074626865489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tr">
        <f t="shared" ca="1" si="68"/>
        <v>N</v>
      </c>
      <c r="H24" s="148" t="str">
        <f t="shared" ca="1" si="68"/>
        <v>N</v>
      </c>
      <c r="I24" s="148" t="str">
        <f t="shared" ca="1" si="68"/>
        <v>-</v>
      </c>
      <c r="J24" s="148" t="str">
        <f t="shared" ca="1" si="68"/>
        <v>-</v>
      </c>
      <c r="K24" s="148" t="str">
        <f t="shared" ca="1" si="68"/>
        <v>L</v>
      </c>
      <c r="L24" s="148" t="str">
        <f t="shared" ca="1" si="68"/>
        <v>L</v>
      </c>
      <c r="M24" s="148" t="str">
        <f t="shared" ca="1" si="68"/>
        <v>L</v>
      </c>
      <c r="N24" s="148" t="str">
        <f t="shared" ca="1" si="68"/>
        <v>M</v>
      </c>
      <c r="O24" s="148" t="str">
        <f t="shared" ca="1" si="68"/>
        <v>M</v>
      </c>
      <c r="P24" s="148" t="str">
        <f t="shared" ca="1" si="68"/>
        <v>N</v>
      </c>
      <c r="Q24" s="148" t="str">
        <f t="shared" ca="1" si="68"/>
        <v>-</v>
      </c>
      <c r="R24" s="148" t="str">
        <f t="shared" ca="1" si="68"/>
        <v>L</v>
      </c>
      <c r="S24" s="148" t="str">
        <f t="shared" ca="1" si="68"/>
        <v>M</v>
      </c>
      <c r="T24" s="148" t="str">
        <f t="shared" ca="1" si="68"/>
        <v>M</v>
      </c>
      <c r="U24" s="148" t="str">
        <f t="shared" ca="1" si="68"/>
        <v>M</v>
      </c>
      <c r="V24" s="148" t="str">
        <f t="shared" ca="1" si="68"/>
        <v>L</v>
      </c>
      <c r="W24" s="148" t="str">
        <f t="shared" ca="1" si="69"/>
        <v>M</v>
      </c>
      <c r="X24" s="148" t="str">
        <f t="shared" ca="1" si="69"/>
        <v>M</v>
      </c>
      <c r="Y24" s="148" t="str">
        <f t="shared" ca="1" si="69"/>
        <v>M</v>
      </c>
      <c r="Z24" s="148" t="str">
        <f t="shared" ca="1" si="69"/>
        <v>L</v>
      </c>
      <c r="AA24" s="148" t="str">
        <f t="shared" ca="1" si="69"/>
        <v>L</v>
      </c>
      <c r="AB24" s="148" t="str">
        <f t="shared" ca="1" si="69"/>
        <v>M</v>
      </c>
      <c r="AC24" s="148" t="str">
        <f t="shared" ca="1" si="69"/>
        <v>M</v>
      </c>
      <c r="AD24" s="148" t="str">
        <f t="shared" ca="1" si="69"/>
        <v>M</v>
      </c>
      <c r="AE24" s="148" t="str">
        <f t="shared" ca="1" si="69"/>
        <v>N</v>
      </c>
      <c r="AF24" s="148" t="str">
        <f t="shared" ca="1" si="69"/>
        <v>N</v>
      </c>
      <c r="AG24" s="148" t="str">
        <f t="shared" ca="1" si="69"/>
        <v>-</v>
      </c>
      <c r="AH24" s="148" t="str">
        <f t="shared" ca="1" si="69"/>
        <v>-</v>
      </c>
      <c r="AI24" s="148" t="str">
        <f t="shared" ca="1" si="69"/>
        <v>L</v>
      </c>
      <c r="AJ24" s="148" t="str">
        <f t="shared" ca="1" si="69"/>
        <v>L</v>
      </c>
      <c r="AK24" s="148"/>
      <c r="AL24" s="130"/>
      <c r="AM24" s="111">
        <f>VLOOKUP($E24,Plantilla!D:F,3,FALSE)</f>
        <v>1</v>
      </c>
      <c r="AN24" s="140">
        <f t="shared" ca="1" si="70"/>
        <v>11</v>
      </c>
      <c r="AO24" s="133">
        <f t="shared" ca="1" si="70"/>
        <v>0</v>
      </c>
      <c r="AP24" s="132">
        <f t="shared" ca="1" si="70"/>
        <v>5</v>
      </c>
      <c r="AQ24" s="133">
        <f t="shared" ca="1" si="70"/>
        <v>0</v>
      </c>
      <c r="AR24" s="132">
        <f t="shared" ca="1" si="70"/>
        <v>0</v>
      </c>
      <c r="AS24" s="133">
        <f t="shared" ca="1" si="70"/>
        <v>0</v>
      </c>
      <c r="AT24" s="132">
        <f t="shared" ca="1" si="70"/>
        <v>0</v>
      </c>
      <c r="AU24" s="133">
        <f t="shared" ca="1" si="70"/>
        <v>0</v>
      </c>
      <c r="AV24" s="132">
        <f t="shared" ca="1" si="70"/>
        <v>0</v>
      </c>
      <c r="AW24" s="133">
        <f t="shared" ca="1" si="70"/>
        <v>0</v>
      </c>
      <c r="AX24" s="132">
        <f t="shared" ca="1" si="70"/>
        <v>0</v>
      </c>
      <c r="AY24" s="133">
        <f t="shared" ca="1" si="70"/>
        <v>0</v>
      </c>
      <c r="AZ24" s="132">
        <f t="shared" ca="1" si="70"/>
        <v>0</v>
      </c>
      <c r="BA24" s="133">
        <f t="shared" ca="1" si="70"/>
        <v>0</v>
      </c>
      <c r="BB24" s="132">
        <f t="shared" ca="1" si="70"/>
        <v>0</v>
      </c>
      <c r="BC24" s="133">
        <f t="shared" ca="1" si="70"/>
        <v>0</v>
      </c>
      <c r="BD24" s="132">
        <f t="shared" ca="1" si="71"/>
        <v>0</v>
      </c>
      <c r="BE24" s="133">
        <f t="shared" ca="1" si="71"/>
        <v>0</v>
      </c>
      <c r="BF24" s="132">
        <f t="shared" ca="1" si="71"/>
        <v>0</v>
      </c>
      <c r="BG24" s="133">
        <f t="shared" ca="1" si="71"/>
        <v>0</v>
      </c>
      <c r="BH24" s="132">
        <f t="shared" ca="1" si="71"/>
        <v>0</v>
      </c>
      <c r="BI24" s="133">
        <f t="shared" ca="1" si="71"/>
        <v>0</v>
      </c>
      <c r="BJ24" s="132">
        <f t="shared" ca="1" si="71"/>
        <v>0</v>
      </c>
      <c r="BK24" s="110">
        <f t="shared" ca="1" si="57"/>
        <v>5</v>
      </c>
      <c r="BL24" s="110">
        <f t="shared" ca="1" si="5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77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59"/>
        <v>63.5</v>
      </c>
      <c r="BP24" s="195">
        <f t="shared" ca="1" si="60"/>
        <v>140.5</v>
      </c>
      <c r="BQ24" s="149">
        <f t="shared" ca="1" si="74"/>
        <v>100</v>
      </c>
      <c r="BR24" s="137">
        <f t="shared" ca="1" si="74"/>
        <v>3</v>
      </c>
      <c r="BS24" s="136">
        <f t="shared" ca="1" si="74"/>
        <v>33</v>
      </c>
      <c r="BT24" s="137">
        <f t="shared" ca="1" si="74"/>
        <v>0</v>
      </c>
      <c r="BU24" s="136">
        <f t="shared" ca="1" si="74"/>
        <v>0</v>
      </c>
      <c r="BV24" s="137">
        <f t="shared" ca="1" si="74"/>
        <v>0</v>
      </c>
      <c r="BW24" s="136">
        <f t="shared" ca="1" si="74"/>
        <v>0</v>
      </c>
      <c r="BX24" s="137">
        <f t="shared" ca="1" si="74"/>
        <v>0</v>
      </c>
      <c r="BY24" s="136">
        <f t="shared" ca="1" si="74"/>
        <v>0</v>
      </c>
      <c r="BZ24" s="137">
        <f t="shared" ca="1" si="74"/>
        <v>0</v>
      </c>
      <c r="CA24" s="136">
        <f t="shared" ca="1" si="74"/>
        <v>0</v>
      </c>
      <c r="CB24" s="137">
        <f t="shared" ca="1" si="74"/>
        <v>0</v>
      </c>
      <c r="CC24" s="136">
        <f t="shared" ca="1" si="74"/>
        <v>0</v>
      </c>
      <c r="CD24" s="137">
        <f t="shared" ca="1" si="74"/>
        <v>23</v>
      </c>
      <c r="CE24" s="136">
        <f t="shared" ca="1" si="74"/>
        <v>0</v>
      </c>
      <c r="CF24" s="137">
        <f t="shared" ca="1" si="72"/>
        <v>0</v>
      </c>
      <c r="CG24" s="136">
        <f t="shared" ca="1" si="10"/>
        <v>11</v>
      </c>
      <c r="CH24" s="137">
        <f t="shared" ca="1" si="10"/>
        <v>0</v>
      </c>
      <c r="CI24" s="136">
        <f t="shared" ca="1" si="10"/>
        <v>0</v>
      </c>
      <c r="CJ24" s="137">
        <f t="shared" ca="1" si="10"/>
        <v>0</v>
      </c>
      <c r="CK24" s="136">
        <f t="shared" ca="1" si="10"/>
        <v>0</v>
      </c>
      <c r="CL24" s="137">
        <f t="shared" ca="1" si="10"/>
        <v>0</v>
      </c>
      <c r="CM24" s="136">
        <f t="shared" ca="1" si="10"/>
        <v>0</v>
      </c>
      <c r="CN24" s="110">
        <f t="shared" ca="1" si="61"/>
        <v>33</v>
      </c>
      <c r="CO24" s="110">
        <f t="shared" ca="1" si="11"/>
        <v>918.04</v>
      </c>
      <c r="CP24" s="110">
        <f t="shared" ca="1" si="11"/>
        <v>330</v>
      </c>
      <c r="CQ24" s="198">
        <f t="shared" ca="1" si="11"/>
        <v>419.1</v>
      </c>
      <c r="CR24" s="199">
        <f t="shared" ca="1" si="11"/>
        <v>1386.1399999999999</v>
      </c>
      <c r="CS24" s="215">
        <f t="shared" ca="1" si="62"/>
        <v>30</v>
      </c>
      <c r="CT24" s="216">
        <f t="shared" ca="1" si="63"/>
        <v>0</v>
      </c>
      <c r="CU24" s="217">
        <f ca="1">INDEX(INDIRECT(CU$1),MATCH($E24,INDIRECT($BQ$2))) + (CS24*30)/[1]PATRÓN!$N$4 - CT24</f>
        <v>22.43835616438356</v>
      </c>
      <c r="CV24" s="217">
        <f ca="1">(CS24*6)/PATRÓN!$N$4</f>
        <v>0.49315068493150682</v>
      </c>
      <c r="CW24" s="216">
        <f t="shared" ca="1" si="64"/>
        <v>0</v>
      </c>
      <c r="CX24" s="219">
        <f t="shared" ca="1" si="65"/>
        <v>0</v>
      </c>
      <c r="CY24" s="230">
        <f t="shared" ca="1" si="66"/>
        <v>0</v>
      </c>
      <c r="CZ24" s="227">
        <f ca="1">(PATRÓN!$A$5*(CS24-CT24))/(PATRÓN!$N$4-30)*AM24</f>
        <v>147.08955223880596</v>
      </c>
      <c r="DA24" s="211">
        <f t="shared" ca="1" si="12"/>
        <v>-6.5895522388059646</v>
      </c>
      <c r="DB24" s="211">
        <f t="shared" ca="1" si="67"/>
        <v>1338.5149253731342</v>
      </c>
      <c r="DC24" s="212">
        <f t="shared" ca="1" si="13"/>
        <v>47.625074626865626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tr">
        <f t="shared" ca="1" si="68"/>
        <v>M</v>
      </c>
      <c r="H25" s="148" t="str">
        <f t="shared" ca="1" si="68"/>
        <v>M</v>
      </c>
      <c r="I25" s="148" t="str">
        <f t="shared" ca="1" si="68"/>
        <v>N</v>
      </c>
      <c r="J25" s="148" t="str">
        <f t="shared" ca="1" si="68"/>
        <v>-</v>
      </c>
      <c r="K25" s="148" t="str">
        <f t="shared" ca="1" si="68"/>
        <v>L</v>
      </c>
      <c r="L25" s="148" t="str">
        <f t="shared" ca="1" si="68"/>
        <v>M</v>
      </c>
      <c r="M25" s="148" t="str">
        <f t="shared" ca="1" si="68"/>
        <v>M</v>
      </c>
      <c r="N25" s="148" t="str">
        <f t="shared" ca="1" si="68"/>
        <v>M</v>
      </c>
      <c r="O25" s="148" t="str">
        <f t="shared" ca="1" si="68"/>
        <v>L</v>
      </c>
      <c r="P25" s="148" t="str">
        <f t="shared" ca="1" si="68"/>
        <v>M</v>
      </c>
      <c r="Q25" s="148" t="str">
        <f t="shared" ca="1" si="68"/>
        <v>M</v>
      </c>
      <c r="R25" s="148" t="str">
        <f t="shared" ca="1" si="68"/>
        <v>M</v>
      </c>
      <c r="S25" s="148" t="str">
        <f t="shared" ca="1" si="68"/>
        <v>L</v>
      </c>
      <c r="T25" s="148" t="str">
        <f t="shared" ca="1" si="68"/>
        <v>L</v>
      </c>
      <c r="U25" s="148" t="str">
        <f t="shared" ca="1" si="68"/>
        <v>M</v>
      </c>
      <c r="V25" s="148" t="str">
        <f t="shared" ca="1" si="68"/>
        <v>M</v>
      </c>
      <c r="W25" s="148" t="str">
        <f t="shared" ca="1" si="69"/>
        <v>M</v>
      </c>
      <c r="X25" s="148" t="str">
        <f t="shared" ca="1" si="69"/>
        <v>N</v>
      </c>
      <c r="Y25" s="148" t="str">
        <f t="shared" ca="1" si="69"/>
        <v>N</v>
      </c>
      <c r="Z25" s="148" t="str">
        <f t="shared" ca="1" si="69"/>
        <v>-</v>
      </c>
      <c r="AA25" s="148" t="str">
        <f t="shared" ca="1" si="69"/>
        <v>-</v>
      </c>
      <c r="AB25" s="148" t="str">
        <f t="shared" ca="1" si="69"/>
        <v>L</v>
      </c>
      <c r="AC25" s="148" t="str">
        <f t="shared" ca="1" si="69"/>
        <v>L</v>
      </c>
      <c r="AD25" s="148" t="str">
        <f t="shared" ca="1" si="69"/>
        <v>M</v>
      </c>
      <c r="AE25" s="148" t="str">
        <f t="shared" ca="1" si="69"/>
        <v>M</v>
      </c>
      <c r="AF25" s="148" t="str">
        <f t="shared" ca="1" si="69"/>
        <v>M</v>
      </c>
      <c r="AG25" s="148" t="str">
        <f t="shared" ca="1" si="69"/>
        <v>N</v>
      </c>
      <c r="AH25" s="148" t="str">
        <f t="shared" ca="1" si="69"/>
        <v>N</v>
      </c>
      <c r="AI25" s="148" t="str">
        <f t="shared" ca="1" si="69"/>
        <v>-</v>
      </c>
      <c r="AJ25" s="148" t="str">
        <f t="shared" ca="1" si="69"/>
        <v>-</v>
      </c>
      <c r="AK25" s="148"/>
      <c r="AL25" s="130"/>
      <c r="AM25" s="111">
        <f>VLOOKUP($E25,Plantilla!D:F,3,FALSE)</f>
        <v>1</v>
      </c>
      <c r="AN25" s="140">
        <f t="shared" ca="1" si="70"/>
        <v>14</v>
      </c>
      <c r="AO25" s="133">
        <f t="shared" ca="1" si="70"/>
        <v>0</v>
      </c>
      <c r="AP25" s="132">
        <f t="shared" ca="1" si="70"/>
        <v>5</v>
      </c>
      <c r="AQ25" s="133">
        <f t="shared" ca="1" si="70"/>
        <v>0</v>
      </c>
      <c r="AR25" s="132">
        <f t="shared" ca="1" si="70"/>
        <v>0</v>
      </c>
      <c r="AS25" s="133">
        <f t="shared" ca="1" si="70"/>
        <v>0</v>
      </c>
      <c r="AT25" s="132">
        <f t="shared" ca="1" si="70"/>
        <v>0</v>
      </c>
      <c r="AU25" s="133">
        <f t="shared" ca="1" si="70"/>
        <v>0</v>
      </c>
      <c r="AV25" s="132">
        <f t="shared" ca="1" si="70"/>
        <v>0</v>
      </c>
      <c r="AW25" s="133">
        <f t="shared" ca="1" si="70"/>
        <v>0</v>
      </c>
      <c r="AX25" s="132">
        <f t="shared" ca="1" si="70"/>
        <v>0</v>
      </c>
      <c r="AY25" s="133">
        <f t="shared" ca="1" si="70"/>
        <v>0</v>
      </c>
      <c r="AZ25" s="132">
        <f t="shared" ca="1" si="70"/>
        <v>0</v>
      </c>
      <c r="BA25" s="133">
        <f t="shared" ca="1" si="70"/>
        <v>0</v>
      </c>
      <c r="BB25" s="132">
        <f t="shared" ca="1" si="70"/>
        <v>0</v>
      </c>
      <c r="BC25" s="133">
        <f t="shared" ca="1" si="70"/>
        <v>0</v>
      </c>
      <c r="BD25" s="132">
        <f t="shared" ca="1" si="71"/>
        <v>0</v>
      </c>
      <c r="BE25" s="133">
        <f t="shared" ca="1" si="71"/>
        <v>0</v>
      </c>
      <c r="BF25" s="132">
        <f t="shared" ca="1" si="71"/>
        <v>0</v>
      </c>
      <c r="BG25" s="133">
        <f t="shared" ca="1" si="71"/>
        <v>0</v>
      </c>
      <c r="BH25" s="132">
        <f t="shared" ca="1" si="71"/>
        <v>0</v>
      </c>
      <c r="BI25" s="133">
        <f t="shared" ca="1" si="71"/>
        <v>0</v>
      </c>
      <c r="BJ25" s="132">
        <f t="shared" ca="1" si="71"/>
        <v>0</v>
      </c>
      <c r="BK25" s="110">
        <f t="shared" ca="1" si="57"/>
        <v>5</v>
      </c>
      <c r="BL25" s="110">
        <f t="shared" ca="1" si="5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59"/>
        <v>63.5</v>
      </c>
      <c r="BP25" s="195">
        <f t="shared" ca="1" si="60"/>
        <v>161.5</v>
      </c>
      <c r="BQ25" s="149">
        <f t="shared" ca="1" si="74"/>
        <v>113</v>
      </c>
      <c r="BR25" s="137">
        <f t="shared" ca="1" si="74"/>
        <v>0</v>
      </c>
      <c r="BS25" s="136">
        <f t="shared" ca="1" si="74"/>
        <v>40</v>
      </c>
      <c r="BT25" s="137">
        <f t="shared" ca="1" si="74"/>
        <v>0</v>
      </c>
      <c r="BU25" s="136">
        <f t="shared" ca="1" si="74"/>
        <v>0</v>
      </c>
      <c r="BV25" s="137">
        <f t="shared" ca="1" si="74"/>
        <v>0</v>
      </c>
      <c r="BW25" s="136">
        <f t="shared" ca="1" si="74"/>
        <v>0</v>
      </c>
      <c r="BX25" s="137">
        <f t="shared" ca="1" si="74"/>
        <v>0</v>
      </c>
      <c r="BY25" s="136">
        <f t="shared" ca="1" si="74"/>
        <v>0</v>
      </c>
      <c r="BZ25" s="137">
        <f t="shared" ca="1" si="74"/>
        <v>0</v>
      </c>
      <c r="CA25" s="136">
        <f t="shared" ca="1" si="74"/>
        <v>0</v>
      </c>
      <c r="CB25" s="137">
        <f t="shared" ca="1" si="74"/>
        <v>0</v>
      </c>
      <c r="CC25" s="136">
        <f t="shared" ca="1" si="74"/>
        <v>0</v>
      </c>
      <c r="CD25" s="137">
        <f t="shared" ca="1" si="74"/>
        <v>10</v>
      </c>
      <c r="CE25" s="136">
        <f t="shared" ca="1" si="74"/>
        <v>0</v>
      </c>
      <c r="CF25" s="137">
        <f t="shared" ca="1" si="72"/>
        <v>0</v>
      </c>
      <c r="CG25" s="136">
        <f t="shared" ca="1" si="10"/>
        <v>1</v>
      </c>
      <c r="CH25" s="137">
        <f t="shared" ca="1" si="10"/>
        <v>0</v>
      </c>
      <c r="CI25" s="136">
        <f t="shared" ca="1" si="10"/>
        <v>0</v>
      </c>
      <c r="CJ25" s="137">
        <f t="shared" ca="1" si="10"/>
        <v>0</v>
      </c>
      <c r="CK25" s="136">
        <f t="shared" ca="1" si="10"/>
        <v>0</v>
      </c>
      <c r="CL25" s="137">
        <f t="shared" ca="1" si="10"/>
        <v>0</v>
      </c>
      <c r="CM25" s="136">
        <f t="shared" ca="1" si="10"/>
        <v>0</v>
      </c>
      <c r="CN25" s="110">
        <f t="shared" ca="1" si="61"/>
        <v>40</v>
      </c>
      <c r="CO25" s="110">
        <f t="shared" ca="1" si="11"/>
        <v>848.3</v>
      </c>
      <c r="CP25" s="110">
        <f t="shared" ca="1" si="11"/>
        <v>400</v>
      </c>
      <c r="CQ25" s="198">
        <f t="shared" ca="1" si="11"/>
        <v>507.99999999999994</v>
      </c>
      <c r="CR25" s="199">
        <f t="shared" ca="1" si="11"/>
        <v>1356.3000000000002</v>
      </c>
      <c r="CS25" s="215">
        <f t="shared" ca="1" si="62"/>
        <v>30</v>
      </c>
      <c r="CT25" s="216">
        <f t="shared" ca="1" si="63"/>
        <v>0</v>
      </c>
      <c r="CU25" s="217">
        <f ca="1">INDEX(INDIRECT(CU$1),MATCH($E25,INDIRECT($BQ$2))) + (CS25*30)/[1]PATRÓN!$N$4 - CT25</f>
        <v>22.43835616438356</v>
      </c>
      <c r="CV25" s="217">
        <f ca="1">(CS25*6)/PATRÓN!$N$4</f>
        <v>0.49315068493150682</v>
      </c>
      <c r="CW25" s="216">
        <f t="shared" ca="1" si="64"/>
        <v>0</v>
      </c>
      <c r="CX25" s="219">
        <f t="shared" ca="1" si="65"/>
        <v>0</v>
      </c>
      <c r="CY25" s="230">
        <f t="shared" ca="1" si="66"/>
        <v>0</v>
      </c>
      <c r="CZ25" s="227">
        <f ca="1">(PATRÓN!$A$5*(CS25-CT25))/(PATRÓN!$N$4-30)*AM25</f>
        <v>147.08955223880596</v>
      </c>
      <c r="DA25" s="211">
        <f t="shared" ca="1" si="12"/>
        <v>14.410447761194035</v>
      </c>
      <c r="DB25" s="211">
        <f t="shared" ca="1" si="67"/>
        <v>1338.5149253731342</v>
      </c>
      <c r="DC25" s="212">
        <f t="shared" ca="1" si="13"/>
        <v>17.785074626865935</v>
      </c>
    </row>
    <row r="26" spans="1:107" ht="33.75" customHeight="1" thickBot="1" x14ac:dyDescent="0.35">
      <c r="A26" s="61">
        <f>Plantilla!A26</f>
        <v>0</v>
      </c>
      <c r="B26" s="185"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68"/>
        <v>M</v>
      </c>
      <c r="H26" s="148" t="str">
        <f t="shared" ca="1" si="68"/>
        <v>L</v>
      </c>
      <c r="I26" s="148" t="str">
        <f t="shared" ca="1" si="68"/>
        <v>M</v>
      </c>
      <c r="J26" s="148" t="str">
        <f t="shared" ca="1" si="68"/>
        <v>M</v>
      </c>
      <c r="K26" s="148" t="str">
        <f t="shared" ca="1" si="68"/>
        <v>M</v>
      </c>
      <c r="L26" s="148" t="str">
        <f t="shared" ca="1" si="68"/>
        <v>L</v>
      </c>
      <c r="M26" s="148" t="str">
        <f t="shared" ca="1" si="68"/>
        <v>L</v>
      </c>
      <c r="N26" s="148" t="str">
        <f t="shared" ca="1" si="68"/>
        <v>M</v>
      </c>
      <c r="O26" s="148" t="str">
        <f t="shared" ca="1" si="68"/>
        <v>M</v>
      </c>
      <c r="P26" s="148" t="str">
        <f t="shared" ca="1" si="68"/>
        <v>M</v>
      </c>
      <c r="Q26" s="148" t="str">
        <f t="shared" ca="1" si="68"/>
        <v>N</v>
      </c>
      <c r="R26" s="148" t="str">
        <f t="shared" ca="1" si="68"/>
        <v>N</v>
      </c>
      <c r="S26" s="148" t="str">
        <f t="shared" ca="1" si="68"/>
        <v>-</v>
      </c>
      <c r="T26" s="148" t="str">
        <f t="shared" ca="1" si="68"/>
        <v>-</v>
      </c>
      <c r="U26" s="148" t="str">
        <f t="shared" ca="1" si="68"/>
        <v>L</v>
      </c>
      <c r="V26" s="148" t="str">
        <f t="shared" ca="1" si="68"/>
        <v>L</v>
      </c>
      <c r="W26" s="148" t="str">
        <f t="shared" ca="1" si="69"/>
        <v>M</v>
      </c>
      <c r="X26" s="148" t="str">
        <f t="shared" ca="1" si="69"/>
        <v>M</v>
      </c>
      <c r="Y26" s="148" t="str">
        <f t="shared" ca="1" si="69"/>
        <v>M</v>
      </c>
      <c r="Z26" s="148" t="str">
        <f t="shared" ca="1" si="69"/>
        <v>N</v>
      </c>
      <c r="AA26" s="148" t="str">
        <f t="shared" ca="1" si="69"/>
        <v>N</v>
      </c>
      <c r="AB26" s="148" t="str">
        <f t="shared" ca="1" si="69"/>
        <v>-</v>
      </c>
      <c r="AC26" s="148" t="str">
        <f t="shared" ca="1" si="69"/>
        <v>-</v>
      </c>
      <c r="AD26" s="148" t="str">
        <f t="shared" ca="1" si="69"/>
        <v>L</v>
      </c>
      <c r="AE26" s="148" t="str">
        <f t="shared" ca="1" si="69"/>
        <v>M</v>
      </c>
      <c r="AF26" s="148" t="str">
        <f t="shared" ca="1" si="69"/>
        <v>M</v>
      </c>
      <c r="AG26" s="148" t="str">
        <f t="shared" ca="1" si="69"/>
        <v>M</v>
      </c>
      <c r="AH26" s="148" t="str">
        <f t="shared" ca="1" si="69"/>
        <v>M</v>
      </c>
      <c r="AI26" s="148" t="str">
        <f t="shared" ca="1" si="69"/>
        <v>N</v>
      </c>
      <c r="AJ26" s="148" t="str">
        <f t="shared" ca="1" si="69"/>
        <v>N</v>
      </c>
      <c r="AK26" s="148"/>
      <c r="AL26" s="130"/>
      <c r="AM26" s="111">
        <f>VLOOKUP($E26,Plantilla!D:F,3,FALSE)</f>
        <v>1</v>
      </c>
      <c r="AN26" s="140">
        <f t="shared" ca="1" si="70"/>
        <v>14</v>
      </c>
      <c r="AO26" s="133">
        <f t="shared" ca="1" si="70"/>
        <v>0</v>
      </c>
      <c r="AP26" s="132">
        <f t="shared" ca="1" si="70"/>
        <v>6</v>
      </c>
      <c r="AQ26" s="133">
        <f t="shared" ca="1" si="70"/>
        <v>0</v>
      </c>
      <c r="AR26" s="132">
        <f t="shared" ca="1" si="70"/>
        <v>0</v>
      </c>
      <c r="AS26" s="133">
        <f t="shared" ca="1" si="70"/>
        <v>0</v>
      </c>
      <c r="AT26" s="132">
        <f t="shared" ca="1" si="70"/>
        <v>0</v>
      </c>
      <c r="AU26" s="133">
        <f t="shared" ca="1" si="70"/>
        <v>0</v>
      </c>
      <c r="AV26" s="132">
        <f t="shared" ca="1" si="70"/>
        <v>0</v>
      </c>
      <c r="AW26" s="133">
        <f t="shared" ca="1" si="70"/>
        <v>0</v>
      </c>
      <c r="AX26" s="132">
        <f t="shared" ca="1" si="70"/>
        <v>0</v>
      </c>
      <c r="AY26" s="133">
        <f t="shared" ca="1" si="70"/>
        <v>0</v>
      </c>
      <c r="AZ26" s="132">
        <f t="shared" ca="1" si="70"/>
        <v>0</v>
      </c>
      <c r="BA26" s="133">
        <f t="shared" ca="1" si="70"/>
        <v>0</v>
      </c>
      <c r="BB26" s="132">
        <f t="shared" ca="1" si="70"/>
        <v>0</v>
      </c>
      <c r="BC26" s="133">
        <f t="shared" ca="1" si="70"/>
        <v>0</v>
      </c>
      <c r="BD26" s="132">
        <f t="shared" ca="1" si="71"/>
        <v>0</v>
      </c>
      <c r="BE26" s="133">
        <f t="shared" ca="1" si="71"/>
        <v>0</v>
      </c>
      <c r="BF26" s="132">
        <f t="shared" ca="1" si="71"/>
        <v>0</v>
      </c>
      <c r="BG26" s="133">
        <f t="shared" ca="1" si="71"/>
        <v>0</v>
      </c>
      <c r="BH26" s="132">
        <f t="shared" ca="1" si="71"/>
        <v>0</v>
      </c>
      <c r="BI26" s="133">
        <f t="shared" ca="1" si="71"/>
        <v>0</v>
      </c>
      <c r="BJ26" s="132">
        <f t="shared" ca="1" si="71"/>
        <v>0</v>
      </c>
      <c r="BK26" s="110">
        <f t="shared" ca="1" si="57"/>
        <v>5</v>
      </c>
      <c r="BL26" s="110">
        <f t="shared" ca="1" si="58"/>
        <v>1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59"/>
        <v>74.100000000000009</v>
      </c>
      <c r="BP26" s="195">
        <f t="shared" ca="1" si="60"/>
        <v>172.10000000000002</v>
      </c>
      <c r="BQ26" s="149">
        <f t="shared" ca="1" si="74"/>
        <v>109</v>
      </c>
      <c r="BR26" s="137">
        <f t="shared" ca="1" si="74"/>
        <v>0</v>
      </c>
      <c r="BS26" s="136">
        <f t="shared" ca="1" si="74"/>
        <v>43</v>
      </c>
      <c r="BT26" s="137">
        <f t="shared" ca="1" si="74"/>
        <v>0</v>
      </c>
      <c r="BU26" s="136">
        <f t="shared" ca="1" si="74"/>
        <v>0</v>
      </c>
      <c r="BV26" s="137">
        <f t="shared" ca="1" si="74"/>
        <v>0</v>
      </c>
      <c r="BW26" s="136">
        <f t="shared" ca="1" si="74"/>
        <v>0</v>
      </c>
      <c r="BX26" s="137">
        <f t="shared" ca="1" si="74"/>
        <v>0</v>
      </c>
      <c r="BY26" s="136">
        <f t="shared" ca="1" si="74"/>
        <v>0</v>
      </c>
      <c r="BZ26" s="137">
        <f t="shared" ca="1" si="74"/>
        <v>0</v>
      </c>
      <c r="CA26" s="136">
        <f t="shared" ca="1" si="74"/>
        <v>0</v>
      </c>
      <c r="CB26" s="137">
        <f t="shared" ca="1" si="74"/>
        <v>0</v>
      </c>
      <c r="CC26" s="136">
        <f t="shared" ca="1" si="74"/>
        <v>0</v>
      </c>
      <c r="CD26" s="137">
        <f t="shared" ca="1" si="74"/>
        <v>1</v>
      </c>
      <c r="CE26" s="136">
        <f t="shared" ca="1" si="74"/>
        <v>0</v>
      </c>
      <c r="CF26" s="137">
        <f t="shared" ca="1" si="72"/>
        <v>0</v>
      </c>
      <c r="CG26" s="136">
        <f t="shared" ca="1" si="10"/>
        <v>2</v>
      </c>
      <c r="CH26" s="137">
        <f t="shared" ca="1" si="10"/>
        <v>0</v>
      </c>
      <c r="CI26" s="136">
        <f t="shared" ca="1" si="10"/>
        <v>0</v>
      </c>
      <c r="CJ26" s="137">
        <f t="shared" ca="1" si="10"/>
        <v>0</v>
      </c>
      <c r="CK26" s="136">
        <f t="shared" ca="1" si="10"/>
        <v>0</v>
      </c>
      <c r="CL26" s="137">
        <f t="shared" ca="1" si="10"/>
        <v>0</v>
      </c>
      <c r="CM26" s="136">
        <f t="shared" ca="1" si="10"/>
        <v>0</v>
      </c>
      <c r="CN26" s="110">
        <f t="shared" ca="1" si="61"/>
        <v>43</v>
      </c>
      <c r="CO26" s="110">
        <f t="shared" ca="1" si="11"/>
        <v>782.98</v>
      </c>
      <c r="CP26" s="110">
        <f t="shared" ca="1" si="11"/>
        <v>430</v>
      </c>
      <c r="CQ26" s="198">
        <f t="shared" ca="1" si="11"/>
        <v>544</v>
      </c>
      <c r="CR26" s="199">
        <f t="shared" ca="1" si="11"/>
        <v>1340.98</v>
      </c>
      <c r="CS26" s="215">
        <f t="shared" ca="1" si="62"/>
        <v>30</v>
      </c>
      <c r="CT26" s="216">
        <f t="shared" ca="1" si="63"/>
        <v>0</v>
      </c>
      <c r="CU26" s="217">
        <f ca="1">INDEX(INDIRECT(CU$1),MATCH($E26,INDIRECT($BQ$2))) + (CS26*30)/[1]PATRÓN!$N$4 - CT26</f>
        <v>22.43835616438356</v>
      </c>
      <c r="CV26" s="217">
        <f ca="1">(CS26*6)/PATRÓN!$N$4</f>
        <v>0.49315068493150682</v>
      </c>
      <c r="CW26" s="216">
        <f t="shared" ca="1" si="64"/>
        <v>0</v>
      </c>
      <c r="CX26" s="219">
        <f t="shared" ca="1" si="65"/>
        <v>0</v>
      </c>
      <c r="CY26" s="230">
        <f t="shared" ca="1" si="66"/>
        <v>0</v>
      </c>
      <c r="CZ26" s="227">
        <f ca="1">(PATRÓN!$A$5*(CS26-CT26))/(PATRÓN!$N$4-30)*AM26</f>
        <v>147.08955223880596</v>
      </c>
      <c r="DA26" s="211">
        <f t="shared" ca="1" si="12"/>
        <v>25.010447761194058</v>
      </c>
      <c r="DB26" s="211">
        <f t="shared" ca="1" si="67"/>
        <v>1338.5149253731342</v>
      </c>
      <c r="DC26" s="212">
        <f t="shared" ca="1" si="13"/>
        <v>2.4650746268657713</v>
      </c>
    </row>
    <row r="27" spans="1:107" ht="33.75" customHeight="1" thickBot="1" x14ac:dyDescent="0.35">
      <c r="A27" s="61">
        <f>Plantilla!A27</f>
        <v>0</v>
      </c>
      <c r="B27" s="185"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68"/>
        <v>T</v>
      </c>
      <c r="H27" s="148" t="str">
        <f t="shared" ca="1" si="68"/>
        <v>N</v>
      </c>
      <c r="I27" s="148" t="str">
        <f t="shared" ca="1" si="68"/>
        <v>-</v>
      </c>
      <c r="J27" s="148" t="str">
        <f t="shared" ca="1" si="68"/>
        <v>L</v>
      </c>
      <c r="K27" s="148" t="str">
        <f t="shared" ca="1" si="68"/>
        <v>T</v>
      </c>
      <c r="L27" s="148" t="str">
        <f t="shared" ca="1" si="68"/>
        <v>T</v>
      </c>
      <c r="M27" s="148" t="str">
        <f t="shared" ca="1" si="68"/>
        <v>T</v>
      </c>
      <c r="N27" s="148" t="str">
        <f t="shared" ca="1" si="68"/>
        <v>L</v>
      </c>
      <c r="O27" s="148" t="str">
        <f t="shared" ca="1" si="68"/>
        <v>T</v>
      </c>
      <c r="P27" s="148" t="str">
        <f t="shared" ca="1" si="68"/>
        <v>T</v>
      </c>
      <c r="Q27" s="148" t="str">
        <f t="shared" ca="1" si="68"/>
        <v>T</v>
      </c>
      <c r="R27" s="148" t="str">
        <f t="shared" ca="1" si="68"/>
        <v>N</v>
      </c>
      <c r="S27" s="148" t="str">
        <f t="shared" ca="1" si="68"/>
        <v>-</v>
      </c>
      <c r="T27" s="148" t="str">
        <f t="shared" ca="1" si="68"/>
        <v>L</v>
      </c>
      <c r="U27" s="148" t="str">
        <f t="shared" ca="1" si="68"/>
        <v>T</v>
      </c>
      <c r="V27" s="148" t="str">
        <f t="shared" ca="1" si="68"/>
        <v>T</v>
      </c>
      <c r="W27" s="148" t="str">
        <f t="shared" ca="1" si="69"/>
        <v>T</v>
      </c>
      <c r="X27" s="148" t="str">
        <f t="shared" ca="1" si="69"/>
        <v>T</v>
      </c>
      <c r="Y27" s="148" t="str">
        <f t="shared" ca="1" si="69"/>
        <v>L</v>
      </c>
      <c r="Z27" s="148" t="str">
        <f t="shared" ca="1" si="69"/>
        <v>T</v>
      </c>
      <c r="AA27" s="148" t="str">
        <f t="shared" ca="1" si="69"/>
        <v>T</v>
      </c>
      <c r="AB27" s="148" t="str">
        <f t="shared" ca="1" si="69"/>
        <v>T</v>
      </c>
      <c r="AC27" s="148" t="str">
        <f t="shared" ca="1" si="69"/>
        <v>T</v>
      </c>
      <c r="AD27" s="148" t="str">
        <f t="shared" ca="1" si="69"/>
        <v>N</v>
      </c>
      <c r="AE27" s="148" t="str">
        <f t="shared" ca="1" si="69"/>
        <v>N</v>
      </c>
      <c r="AF27" s="148" t="str">
        <f t="shared" ca="1" si="69"/>
        <v>-</v>
      </c>
      <c r="AG27" s="148" t="str">
        <f t="shared" ca="1" si="69"/>
        <v>-</v>
      </c>
      <c r="AH27" s="148" t="str">
        <f t="shared" ca="1" si="69"/>
        <v>L</v>
      </c>
      <c r="AI27" s="148" t="str">
        <f t="shared" ca="1" si="69"/>
        <v>L</v>
      </c>
      <c r="AJ27" s="148" t="str">
        <f t="shared" ca="1" si="69"/>
        <v>T</v>
      </c>
      <c r="AK27" s="148"/>
      <c r="AL27" s="130"/>
      <c r="AM27" s="111">
        <f>VLOOKUP($E27,Plantilla!D:F,3,FALSE)</f>
        <v>1</v>
      </c>
      <c r="AN27" s="140">
        <f t="shared" ca="1" si="70"/>
        <v>0</v>
      </c>
      <c r="AO27" s="133">
        <f t="shared" ca="1" si="70"/>
        <v>16</v>
      </c>
      <c r="AP27" s="132">
        <f t="shared" ca="1" si="70"/>
        <v>4</v>
      </c>
      <c r="AQ27" s="133">
        <f t="shared" ca="1" si="70"/>
        <v>0</v>
      </c>
      <c r="AR27" s="132">
        <f t="shared" ca="1" si="70"/>
        <v>0</v>
      </c>
      <c r="AS27" s="133">
        <f t="shared" ca="1" si="70"/>
        <v>0</v>
      </c>
      <c r="AT27" s="132">
        <f t="shared" ca="1" si="70"/>
        <v>0</v>
      </c>
      <c r="AU27" s="133">
        <f t="shared" ca="1" si="70"/>
        <v>0</v>
      </c>
      <c r="AV27" s="132">
        <f t="shared" ca="1" si="70"/>
        <v>0</v>
      </c>
      <c r="AW27" s="133">
        <f t="shared" ca="1" si="70"/>
        <v>0</v>
      </c>
      <c r="AX27" s="132">
        <f t="shared" ca="1" si="70"/>
        <v>0</v>
      </c>
      <c r="AY27" s="133">
        <f t="shared" ca="1" si="70"/>
        <v>0</v>
      </c>
      <c r="AZ27" s="132">
        <f t="shared" ca="1" si="70"/>
        <v>0</v>
      </c>
      <c r="BA27" s="133">
        <f t="shared" ca="1" si="70"/>
        <v>0</v>
      </c>
      <c r="BB27" s="132">
        <f t="shared" ca="1" si="70"/>
        <v>0</v>
      </c>
      <c r="BC27" s="133">
        <f t="shared" ca="1" si="70"/>
        <v>0</v>
      </c>
      <c r="BD27" s="132">
        <f t="shared" ca="1" si="71"/>
        <v>0</v>
      </c>
      <c r="BE27" s="133">
        <f t="shared" ca="1" si="71"/>
        <v>0</v>
      </c>
      <c r="BF27" s="132">
        <f t="shared" ca="1" si="71"/>
        <v>0</v>
      </c>
      <c r="BG27" s="133">
        <f t="shared" ca="1" si="71"/>
        <v>0</v>
      </c>
      <c r="BH27" s="132">
        <f t="shared" ca="1" si="71"/>
        <v>0</v>
      </c>
      <c r="BI27" s="133">
        <f t="shared" ca="1" si="71"/>
        <v>0</v>
      </c>
      <c r="BJ27" s="132">
        <f t="shared" ca="1" si="71"/>
        <v>0</v>
      </c>
      <c r="BK27" s="110">
        <f t="shared" ca="1" si="57"/>
        <v>4</v>
      </c>
      <c r="BL27" s="110">
        <f t="shared" ca="1" si="5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112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59"/>
        <v>50.8</v>
      </c>
      <c r="BP27" s="195">
        <f t="shared" ca="1" si="60"/>
        <v>162.80000000000001</v>
      </c>
      <c r="BQ27" s="149">
        <f t="shared" ca="1" si="74"/>
        <v>0</v>
      </c>
      <c r="BR27" s="137">
        <f t="shared" ca="1" si="74"/>
        <v>126</v>
      </c>
      <c r="BS27" s="136">
        <f t="shared" ca="1" si="74"/>
        <v>32</v>
      </c>
      <c r="BT27" s="137">
        <f t="shared" ca="1" si="74"/>
        <v>0</v>
      </c>
      <c r="BU27" s="136">
        <f t="shared" ca="1" si="74"/>
        <v>0</v>
      </c>
      <c r="BV27" s="137">
        <f t="shared" ca="1" si="74"/>
        <v>0</v>
      </c>
      <c r="BW27" s="136">
        <f t="shared" ca="1" si="74"/>
        <v>0</v>
      </c>
      <c r="BX27" s="137">
        <f t="shared" ca="1" si="74"/>
        <v>0</v>
      </c>
      <c r="BY27" s="136">
        <f t="shared" ca="1" si="74"/>
        <v>0</v>
      </c>
      <c r="BZ27" s="137">
        <f t="shared" ca="1" si="74"/>
        <v>0</v>
      </c>
      <c r="CA27" s="136">
        <f t="shared" ca="1" si="74"/>
        <v>0</v>
      </c>
      <c r="CB27" s="137">
        <f t="shared" ca="1" si="74"/>
        <v>0</v>
      </c>
      <c r="CC27" s="136">
        <f t="shared" ca="1" si="74"/>
        <v>0</v>
      </c>
      <c r="CD27" s="137">
        <f t="shared" ca="1" si="74"/>
        <v>15</v>
      </c>
      <c r="CE27" s="136">
        <f t="shared" ca="1" si="74"/>
        <v>0</v>
      </c>
      <c r="CF27" s="137">
        <f t="shared" ca="1" si="72"/>
        <v>0</v>
      </c>
      <c r="CG27" s="136">
        <f t="shared" ca="1" si="10"/>
        <v>0</v>
      </c>
      <c r="CH27" s="137">
        <f t="shared" ca="1" si="10"/>
        <v>0</v>
      </c>
      <c r="CI27" s="136">
        <f t="shared" ca="1" si="10"/>
        <v>0</v>
      </c>
      <c r="CJ27" s="137">
        <f t="shared" ca="1" si="10"/>
        <v>0</v>
      </c>
      <c r="CK27" s="136">
        <f t="shared" ca="1" si="10"/>
        <v>0</v>
      </c>
      <c r="CL27" s="137">
        <f t="shared" ca="1" si="10"/>
        <v>0</v>
      </c>
      <c r="CM27" s="136">
        <f t="shared" ca="1" si="10"/>
        <v>0</v>
      </c>
      <c r="CN27" s="110">
        <f t="shared" ca="1" si="61"/>
        <v>32</v>
      </c>
      <c r="CO27" s="110">
        <f t="shared" ca="1" si="11"/>
        <v>956.7</v>
      </c>
      <c r="CP27" s="110">
        <f t="shared" ca="1" si="11"/>
        <v>320</v>
      </c>
      <c r="CQ27" s="198">
        <f t="shared" ca="1" si="11"/>
        <v>406.40000000000003</v>
      </c>
      <c r="CR27" s="199">
        <f t="shared" ca="1" si="11"/>
        <v>1363.1</v>
      </c>
      <c r="CS27" s="215">
        <f t="shared" ca="1" si="62"/>
        <v>30</v>
      </c>
      <c r="CT27" s="216">
        <f t="shared" ca="1" si="63"/>
        <v>0</v>
      </c>
      <c r="CU27" s="217">
        <f ca="1">INDEX(INDIRECT(CU$1),MATCH($E27,INDIRECT($BQ$2))) + (CS27*30)/[1]PATRÓN!$N$4 - CT27</f>
        <v>22.43835616438356</v>
      </c>
      <c r="CV27" s="217">
        <f ca="1">(CS27*6)/PATRÓN!$N$4</f>
        <v>0.49315068493150682</v>
      </c>
      <c r="CW27" s="216">
        <f t="shared" ca="1" si="64"/>
        <v>0</v>
      </c>
      <c r="CX27" s="219">
        <f t="shared" ca="1" si="65"/>
        <v>0</v>
      </c>
      <c r="CY27" s="230">
        <f t="shared" ca="1" si="66"/>
        <v>0</v>
      </c>
      <c r="CZ27" s="227">
        <f ca="1">(PATRÓN!$A$5*(CS27-CT27))/(PATRÓN!$N$4-30)*AM27</f>
        <v>147.08955223880596</v>
      </c>
      <c r="DA27" s="211">
        <f t="shared" ca="1" si="12"/>
        <v>15.710447761194047</v>
      </c>
      <c r="DB27" s="211">
        <f t="shared" ca="1" si="67"/>
        <v>1338.5149253731342</v>
      </c>
      <c r="DC27" s="212">
        <f t="shared" ca="1" si="13"/>
        <v>24.585074626865662</v>
      </c>
    </row>
    <row r="28" spans="1:107" ht="33.75" customHeight="1" thickBot="1" x14ac:dyDescent="0.35">
      <c r="A28" s="61">
        <f>Plantilla!A28</f>
        <v>0</v>
      </c>
      <c r="B28" s="185"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68"/>
        <v>L</v>
      </c>
      <c r="H28" s="148" t="str">
        <f t="shared" ca="1" si="68"/>
        <v>T</v>
      </c>
      <c r="I28" s="148" t="str">
        <f t="shared" ca="1" si="68"/>
        <v>T</v>
      </c>
      <c r="J28" s="148" t="str">
        <f t="shared" ca="1" si="68"/>
        <v>T</v>
      </c>
      <c r="K28" s="148" t="str">
        <f t="shared" ca="1" si="68"/>
        <v>N</v>
      </c>
      <c r="L28" s="148" t="str">
        <f t="shared" ca="1" si="68"/>
        <v>-</v>
      </c>
      <c r="M28" s="148" t="str">
        <f t="shared" ca="1" si="68"/>
        <v>L</v>
      </c>
      <c r="N28" s="148" t="str">
        <f t="shared" ca="1" si="68"/>
        <v>T</v>
      </c>
      <c r="O28" s="148" t="str">
        <f t="shared" ca="1" si="68"/>
        <v>T</v>
      </c>
      <c r="P28" s="148" t="str">
        <f t="shared" ca="1" si="68"/>
        <v>T</v>
      </c>
      <c r="Q28" s="148" t="str">
        <f t="shared" ca="1" si="68"/>
        <v>T</v>
      </c>
      <c r="R28" s="148" t="str">
        <f t="shared" ca="1" si="68"/>
        <v>L</v>
      </c>
      <c r="S28" s="148" t="str">
        <f t="shared" ca="1" si="68"/>
        <v>T</v>
      </c>
      <c r="T28" s="148" t="str">
        <f t="shared" ca="1" si="68"/>
        <v>T</v>
      </c>
      <c r="U28" s="148" t="str">
        <f t="shared" ca="1" si="68"/>
        <v>T</v>
      </c>
      <c r="V28" s="148" t="str">
        <f t="shared" ca="1" si="68"/>
        <v>T</v>
      </c>
      <c r="W28" s="148" t="str">
        <f t="shared" ca="1" si="69"/>
        <v>N</v>
      </c>
      <c r="X28" s="148" t="str">
        <f t="shared" ca="1" si="69"/>
        <v>N</v>
      </c>
      <c r="Y28" s="148" t="str">
        <f t="shared" ca="1" si="69"/>
        <v>-</v>
      </c>
      <c r="Z28" s="148" t="str">
        <f t="shared" ca="1" si="69"/>
        <v>-</v>
      </c>
      <c r="AA28" s="148" t="str">
        <f t="shared" ca="1" si="69"/>
        <v>L</v>
      </c>
      <c r="AB28" s="148" t="str">
        <f t="shared" ca="1" si="69"/>
        <v>L</v>
      </c>
      <c r="AC28" s="148" t="str">
        <f t="shared" ca="1" si="69"/>
        <v>T</v>
      </c>
      <c r="AD28" s="148" t="str">
        <f t="shared" ca="1" si="69"/>
        <v>T</v>
      </c>
      <c r="AE28" s="148" t="str">
        <f t="shared" ca="1" si="69"/>
        <v>L</v>
      </c>
      <c r="AF28" s="148" t="str">
        <f t="shared" ca="1" si="69"/>
        <v>T</v>
      </c>
      <c r="AG28" s="148" t="str">
        <f t="shared" ca="1" si="69"/>
        <v>T</v>
      </c>
      <c r="AH28" s="148" t="str">
        <f t="shared" ca="1" si="69"/>
        <v>T</v>
      </c>
      <c r="AI28" s="148" t="str">
        <f t="shared" ca="1" si="69"/>
        <v>N</v>
      </c>
      <c r="AJ28" s="148" t="str">
        <f t="shared" ca="1" si="69"/>
        <v>-</v>
      </c>
      <c r="AK28" s="148"/>
      <c r="AL28" s="130"/>
      <c r="AM28" s="111">
        <f>VLOOKUP($E28,Plantilla!D:F,3,FALSE)</f>
        <v>1</v>
      </c>
      <c r="AN28" s="140">
        <f t="shared" ca="1" si="70"/>
        <v>0</v>
      </c>
      <c r="AO28" s="133">
        <f t="shared" ca="1" si="70"/>
        <v>16</v>
      </c>
      <c r="AP28" s="132">
        <f t="shared" ca="1" si="70"/>
        <v>4</v>
      </c>
      <c r="AQ28" s="133">
        <f t="shared" ca="1" si="70"/>
        <v>0</v>
      </c>
      <c r="AR28" s="132">
        <f t="shared" ca="1" si="70"/>
        <v>0</v>
      </c>
      <c r="AS28" s="133">
        <f t="shared" ca="1" si="70"/>
        <v>0</v>
      </c>
      <c r="AT28" s="132">
        <f t="shared" ca="1" si="70"/>
        <v>0</v>
      </c>
      <c r="AU28" s="133">
        <f t="shared" ca="1" si="70"/>
        <v>0</v>
      </c>
      <c r="AV28" s="132">
        <f t="shared" ca="1" si="70"/>
        <v>0</v>
      </c>
      <c r="AW28" s="133">
        <f t="shared" ca="1" si="70"/>
        <v>0</v>
      </c>
      <c r="AX28" s="132">
        <f t="shared" ca="1" si="70"/>
        <v>0</v>
      </c>
      <c r="AY28" s="133">
        <f t="shared" ca="1" si="70"/>
        <v>0</v>
      </c>
      <c r="AZ28" s="132">
        <f t="shared" ca="1" si="70"/>
        <v>0</v>
      </c>
      <c r="BA28" s="133">
        <f t="shared" ca="1" si="70"/>
        <v>0</v>
      </c>
      <c r="BB28" s="132">
        <f t="shared" ca="1" si="70"/>
        <v>0</v>
      </c>
      <c r="BC28" s="133">
        <f t="shared" ca="1" si="70"/>
        <v>0</v>
      </c>
      <c r="BD28" s="132">
        <f t="shared" ca="1" si="71"/>
        <v>0</v>
      </c>
      <c r="BE28" s="133">
        <f t="shared" ca="1" si="71"/>
        <v>0</v>
      </c>
      <c r="BF28" s="132">
        <f t="shared" ca="1" si="71"/>
        <v>0</v>
      </c>
      <c r="BG28" s="133">
        <f t="shared" ca="1" si="71"/>
        <v>0</v>
      </c>
      <c r="BH28" s="132">
        <f t="shared" ca="1" si="71"/>
        <v>0</v>
      </c>
      <c r="BI28" s="133">
        <f t="shared" ca="1" si="71"/>
        <v>0</v>
      </c>
      <c r="BJ28" s="132">
        <f t="shared" ca="1" si="71"/>
        <v>0</v>
      </c>
      <c r="BK28" s="110">
        <f t="shared" ca="1" si="57"/>
        <v>4</v>
      </c>
      <c r="BL28" s="110">
        <f t="shared" ca="1" si="5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59"/>
        <v>50.8</v>
      </c>
      <c r="BP28" s="195">
        <f t="shared" ca="1" si="60"/>
        <v>162.80000000000001</v>
      </c>
      <c r="BQ28" s="149">
        <f t="shared" ca="1" si="74"/>
        <v>0</v>
      </c>
      <c r="BR28" s="137">
        <f t="shared" ca="1" si="74"/>
        <v>90</v>
      </c>
      <c r="BS28" s="136">
        <f t="shared" ca="1" si="74"/>
        <v>24</v>
      </c>
      <c r="BT28" s="137">
        <f t="shared" ca="1" si="74"/>
        <v>0</v>
      </c>
      <c r="BU28" s="136">
        <f t="shared" ca="1" si="74"/>
        <v>0</v>
      </c>
      <c r="BV28" s="137">
        <f t="shared" ca="1" si="74"/>
        <v>0</v>
      </c>
      <c r="BW28" s="136">
        <f t="shared" ca="1" si="74"/>
        <v>0</v>
      </c>
      <c r="BX28" s="137">
        <f t="shared" ca="1" si="74"/>
        <v>0</v>
      </c>
      <c r="BY28" s="136">
        <f t="shared" ca="1" si="74"/>
        <v>0</v>
      </c>
      <c r="BZ28" s="137">
        <f t="shared" ca="1" si="74"/>
        <v>0</v>
      </c>
      <c r="CA28" s="136">
        <f t="shared" ca="1" si="74"/>
        <v>0</v>
      </c>
      <c r="CB28" s="137">
        <f t="shared" ca="1" si="74"/>
        <v>0</v>
      </c>
      <c r="CC28" s="136">
        <f t="shared" ca="1" si="74"/>
        <v>0</v>
      </c>
      <c r="CD28" s="137">
        <f t="shared" ca="1" si="74"/>
        <v>64</v>
      </c>
      <c r="CE28" s="136">
        <f t="shared" ca="1" si="74"/>
        <v>0</v>
      </c>
      <c r="CF28" s="137">
        <f t="shared" ca="1" si="72"/>
        <v>0</v>
      </c>
      <c r="CG28" s="136">
        <f t="shared" ca="1" si="10"/>
        <v>26</v>
      </c>
      <c r="CH28" s="137">
        <f t="shared" ca="1" si="10"/>
        <v>0</v>
      </c>
      <c r="CI28" s="136">
        <f t="shared" ca="1" si="10"/>
        <v>0</v>
      </c>
      <c r="CJ28" s="137">
        <f t="shared" ca="1" si="10"/>
        <v>0</v>
      </c>
      <c r="CK28" s="136">
        <f t="shared" ca="1" si="10"/>
        <v>0</v>
      </c>
      <c r="CL28" s="137">
        <f t="shared" ca="1" si="10"/>
        <v>0</v>
      </c>
      <c r="CM28" s="136">
        <f t="shared" ca="1" si="10"/>
        <v>0</v>
      </c>
      <c r="CN28" s="110">
        <f t="shared" ca="1" si="61"/>
        <v>24</v>
      </c>
      <c r="CO28" s="110">
        <f t="shared" ca="1" si="11"/>
        <v>1143.72</v>
      </c>
      <c r="CP28" s="110">
        <f t="shared" ca="1" si="11"/>
        <v>240</v>
      </c>
      <c r="CQ28" s="198">
        <f t="shared" ca="1" si="11"/>
        <v>304.8</v>
      </c>
      <c r="CR28" s="199">
        <f t="shared" ca="1" si="11"/>
        <v>1448.52</v>
      </c>
      <c r="CS28" s="215">
        <f t="shared" ca="1" si="62"/>
        <v>30</v>
      </c>
      <c r="CT28" s="216">
        <f t="shared" ca="1" si="63"/>
        <v>0</v>
      </c>
      <c r="CU28" s="217">
        <f ca="1">INDEX(INDIRECT(CU$1),MATCH($E28,INDIRECT($BQ$2))) + (CS28*30)/[1]PATRÓN!$N$4 - CT28</f>
        <v>22.43835616438356</v>
      </c>
      <c r="CV28" s="217">
        <f ca="1">(CS28*6)/PATRÓN!$N$4</f>
        <v>0.49315068493150682</v>
      </c>
      <c r="CW28" s="216">
        <f t="shared" ca="1" si="64"/>
        <v>0</v>
      </c>
      <c r="CX28" s="219">
        <f t="shared" ca="1" si="65"/>
        <v>0</v>
      </c>
      <c r="CY28" s="230">
        <f t="shared" ca="1" si="66"/>
        <v>0</v>
      </c>
      <c r="CZ28" s="227">
        <f ca="1">(PATRÓN!$A$5*(CS28-CT28))/(PATRÓN!$N$4-30)*AM28</f>
        <v>147.08955223880596</v>
      </c>
      <c r="DA28" s="211">
        <f t="shared" ca="1" si="12"/>
        <v>15.710447761194047</v>
      </c>
      <c r="DB28" s="211">
        <f t="shared" ca="1" si="67"/>
        <v>1338.5149253731342</v>
      </c>
      <c r="DC28" s="212">
        <f t="shared" ca="1" si="13"/>
        <v>110.00507462686573</v>
      </c>
    </row>
    <row r="29" spans="1:107" ht="33.75" customHeight="1" thickBot="1" x14ac:dyDescent="0.35">
      <c r="A29" s="61">
        <f>Plantilla!A29</f>
        <v>0</v>
      </c>
      <c r="B29" s="185"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tr">
        <f t="shared" ca="1" si="68"/>
        <v>T</v>
      </c>
      <c r="H29" s="148" t="str">
        <f t="shared" ca="1" si="68"/>
        <v>T</v>
      </c>
      <c r="I29" s="148" t="str">
        <f t="shared" ca="1" si="68"/>
        <v>T</v>
      </c>
      <c r="J29" s="148" t="str">
        <f t="shared" ca="1" si="68"/>
        <v>T</v>
      </c>
      <c r="K29" s="148" t="str">
        <f t="shared" ca="1" si="68"/>
        <v>L</v>
      </c>
      <c r="L29" s="148" t="str">
        <f t="shared" ca="1" si="68"/>
        <v>T</v>
      </c>
      <c r="M29" s="148" t="str">
        <f t="shared" ca="1" si="68"/>
        <v>T</v>
      </c>
      <c r="N29" s="148" t="str">
        <f t="shared" ca="1" si="68"/>
        <v>T</v>
      </c>
      <c r="O29" s="148" t="str">
        <f t="shared" ca="1" si="68"/>
        <v>T</v>
      </c>
      <c r="P29" s="148" t="str">
        <f t="shared" ca="1" si="68"/>
        <v>N</v>
      </c>
      <c r="Q29" s="148" t="str">
        <f t="shared" ca="1" si="68"/>
        <v>N</v>
      </c>
      <c r="R29" s="148" t="str">
        <f t="shared" ca="1" si="68"/>
        <v>-</v>
      </c>
      <c r="S29" s="148" t="str">
        <f t="shared" ca="1" si="68"/>
        <v>-</v>
      </c>
      <c r="T29" s="148" t="str">
        <f t="shared" ca="1" si="68"/>
        <v>L</v>
      </c>
      <c r="U29" s="148" t="str">
        <f t="shared" ca="1" si="68"/>
        <v>L</v>
      </c>
      <c r="V29" s="148" t="str">
        <f t="shared" ca="1" si="68"/>
        <v>T</v>
      </c>
      <c r="W29" s="148" t="str">
        <f t="shared" ca="1" si="69"/>
        <v>T</v>
      </c>
      <c r="X29" s="148" t="str">
        <f t="shared" ca="1" si="69"/>
        <v>L</v>
      </c>
      <c r="Y29" s="148" t="str">
        <f t="shared" ca="1" si="69"/>
        <v>T</v>
      </c>
      <c r="Z29" s="148" t="str">
        <f t="shared" ca="1" si="69"/>
        <v>T</v>
      </c>
      <c r="AA29" s="148" t="str">
        <f t="shared" ca="1" si="69"/>
        <v>T</v>
      </c>
      <c r="AB29" s="148" t="str">
        <f t="shared" ca="1" si="69"/>
        <v>N</v>
      </c>
      <c r="AC29" s="148" t="str">
        <f t="shared" ca="1" si="69"/>
        <v>-</v>
      </c>
      <c r="AD29" s="148" t="str">
        <f t="shared" ca="1" si="69"/>
        <v>L</v>
      </c>
      <c r="AE29" s="148" t="str">
        <f t="shared" ca="1" si="69"/>
        <v>T</v>
      </c>
      <c r="AF29" s="148" t="str">
        <f t="shared" ca="1" si="69"/>
        <v>T</v>
      </c>
      <c r="AG29" s="148" t="str">
        <f t="shared" ca="1" si="69"/>
        <v>L</v>
      </c>
      <c r="AH29" s="148" t="str">
        <f t="shared" ca="1" si="69"/>
        <v>L</v>
      </c>
      <c r="AI29" s="148" t="str">
        <f t="shared" ca="1" si="69"/>
        <v>T</v>
      </c>
      <c r="AJ29" s="148" t="str">
        <f t="shared" ca="1" si="69"/>
        <v>T</v>
      </c>
      <c r="AK29" s="148"/>
      <c r="AL29" s="130"/>
      <c r="AM29" s="111">
        <f>VLOOKUP($E29,Plantilla!D:F,3,FALSE)</f>
        <v>1</v>
      </c>
      <c r="AN29" s="140">
        <f t="shared" ca="1" si="70"/>
        <v>0</v>
      </c>
      <c r="AO29" s="133">
        <f t="shared" ca="1" si="70"/>
        <v>17</v>
      </c>
      <c r="AP29" s="132">
        <f t="shared" ca="1" si="70"/>
        <v>3</v>
      </c>
      <c r="AQ29" s="133">
        <f t="shared" ca="1" si="70"/>
        <v>0</v>
      </c>
      <c r="AR29" s="132">
        <f t="shared" ca="1" si="70"/>
        <v>0</v>
      </c>
      <c r="AS29" s="133">
        <f t="shared" ca="1" si="70"/>
        <v>0</v>
      </c>
      <c r="AT29" s="132">
        <f t="shared" ca="1" si="70"/>
        <v>0</v>
      </c>
      <c r="AU29" s="133">
        <f t="shared" ca="1" si="70"/>
        <v>0</v>
      </c>
      <c r="AV29" s="132">
        <f t="shared" ca="1" si="70"/>
        <v>0</v>
      </c>
      <c r="AW29" s="133">
        <f t="shared" ca="1" si="70"/>
        <v>0</v>
      </c>
      <c r="AX29" s="132">
        <f t="shared" ca="1" si="70"/>
        <v>0</v>
      </c>
      <c r="AY29" s="133">
        <f t="shared" ca="1" si="70"/>
        <v>0</v>
      </c>
      <c r="AZ29" s="132">
        <f t="shared" ca="1" si="70"/>
        <v>0</v>
      </c>
      <c r="BA29" s="133">
        <f t="shared" ca="1" si="70"/>
        <v>0</v>
      </c>
      <c r="BB29" s="132">
        <f t="shared" ca="1" si="70"/>
        <v>0</v>
      </c>
      <c r="BC29" s="133">
        <f t="shared" ca="1" si="70"/>
        <v>0</v>
      </c>
      <c r="BD29" s="132">
        <f t="shared" ca="1" si="71"/>
        <v>0</v>
      </c>
      <c r="BE29" s="133">
        <f t="shared" ca="1" si="71"/>
        <v>0</v>
      </c>
      <c r="BF29" s="132">
        <f t="shared" ca="1" si="71"/>
        <v>0</v>
      </c>
      <c r="BG29" s="133">
        <f t="shared" ca="1" si="71"/>
        <v>0</v>
      </c>
      <c r="BH29" s="132">
        <f t="shared" ca="1" si="71"/>
        <v>0</v>
      </c>
      <c r="BI29" s="133">
        <f t="shared" ca="1" si="71"/>
        <v>0</v>
      </c>
      <c r="BJ29" s="132">
        <f t="shared" ca="1" si="71"/>
        <v>0</v>
      </c>
      <c r="BK29" s="110">
        <f t="shared" ca="1" si="57"/>
        <v>3</v>
      </c>
      <c r="BL29" s="110">
        <f t="shared" ca="1" si="5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59"/>
        <v>38.1</v>
      </c>
      <c r="BP29" s="195">
        <f t="shared" ca="1" si="60"/>
        <v>157.1</v>
      </c>
      <c r="BQ29" s="149">
        <f t="shared" ca="1" si="74"/>
        <v>0</v>
      </c>
      <c r="BR29" s="137">
        <f t="shared" ca="1" si="74"/>
        <v>54</v>
      </c>
      <c r="BS29" s="136">
        <f t="shared" ca="1" si="74"/>
        <v>12</v>
      </c>
      <c r="BT29" s="137">
        <f t="shared" ca="1" si="74"/>
        <v>0</v>
      </c>
      <c r="BU29" s="136">
        <f t="shared" ca="1" si="74"/>
        <v>0</v>
      </c>
      <c r="BV29" s="137">
        <f t="shared" ca="1" si="74"/>
        <v>0</v>
      </c>
      <c r="BW29" s="136">
        <f t="shared" ca="1" si="74"/>
        <v>0</v>
      </c>
      <c r="BX29" s="137">
        <f t="shared" ca="1" si="74"/>
        <v>0</v>
      </c>
      <c r="BY29" s="136">
        <f t="shared" ca="1" si="74"/>
        <v>0</v>
      </c>
      <c r="BZ29" s="137">
        <f t="shared" ca="1" si="74"/>
        <v>0</v>
      </c>
      <c r="CA29" s="136">
        <f t="shared" ca="1" si="74"/>
        <v>0</v>
      </c>
      <c r="CB29" s="137">
        <f t="shared" ca="1" si="74"/>
        <v>0</v>
      </c>
      <c r="CC29" s="136">
        <f t="shared" ca="1" si="74"/>
        <v>0</v>
      </c>
      <c r="CD29" s="137">
        <f t="shared" ca="1" si="74"/>
        <v>126</v>
      </c>
      <c r="CE29" s="136">
        <f t="shared" ca="1" si="74"/>
        <v>0</v>
      </c>
      <c r="CF29" s="137">
        <f t="shared" ca="1" si="72"/>
        <v>30</v>
      </c>
      <c r="CG29" s="136">
        <f t="shared" ca="1" si="10"/>
        <v>10</v>
      </c>
      <c r="CH29" s="137">
        <f t="shared" ca="1" si="10"/>
        <v>0</v>
      </c>
      <c r="CI29" s="136">
        <f t="shared" ca="1" si="10"/>
        <v>0</v>
      </c>
      <c r="CJ29" s="137">
        <f t="shared" ca="1" si="10"/>
        <v>10</v>
      </c>
      <c r="CK29" s="136">
        <f t="shared" ca="1" si="10"/>
        <v>0</v>
      </c>
      <c r="CL29" s="137">
        <f t="shared" ca="1" si="10"/>
        <v>0</v>
      </c>
      <c r="CM29" s="136">
        <f t="shared" ca="1" si="10"/>
        <v>0</v>
      </c>
      <c r="CN29" s="110">
        <f t="shared" ca="1" si="61"/>
        <v>12</v>
      </c>
      <c r="CO29" s="110">
        <f t="shared" ca="1" si="11"/>
        <v>1204.68</v>
      </c>
      <c r="CP29" s="110">
        <f t="shared" ca="1" si="11"/>
        <v>120</v>
      </c>
      <c r="CQ29" s="198">
        <f t="shared" ca="1" si="11"/>
        <v>152.4</v>
      </c>
      <c r="CR29" s="199">
        <f t="shared" ca="1" si="11"/>
        <v>1357.08</v>
      </c>
      <c r="CS29" s="215">
        <f t="shared" ca="1" si="62"/>
        <v>30</v>
      </c>
      <c r="CT29" s="216">
        <f t="shared" ca="1" si="63"/>
        <v>0</v>
      </c>
      <c r="CU29" s="217">
        <f ca="1">INDEX(INDIRECT(CU$1),MATCH($E29,INDIRECT($BQ$2))) + (CS29*30)/[1]PATRÓN!$N$4 - CT29</f>
        <v>22.43835616438356</v>
      </c>
      <c r="CV29" s="217">
        <f ca="1">(CS29*6)/PATRÓN!$N$4</f>
        <v>0.49315068493150682</v>
      </c>
      <c r="CW29" s="216">
        <f t="shared" ca="1" si="64"/>
        <v>0</v>
      </c>
      <c r="CX29" s="219">
        <f t="shared" ca="1" si="65"/>
        <v>0</v>
      </c>
      <c r="CY29" s="230">
        <f t="shared" ca="1" si="66"/>
        <v>0</v>
      </c>
      <c r="CZ29" s="227">
        <f ca="1">(PATRÓN!$A$5*(CS29-CT29))/(PATRÓN!$N$4-30)*AM29</f>
        <v>147.08955223880596</v>
      </c>
      <c r="DA29" s="211">
        <f t="shared" ca="1" si="12"/>
        <v>10.01044776119403</v>
      </c>
      <c r="DB29" s="211">
        <f t="shared" ca="1" si="67"/>
        <v>1338.5149253731342</v>
      </c>
      <c r="DC29" s="212">
        <f t="shared" ca="1" si="13"/>
        <v>18.56507462686568</v>
      </c>
    </row>
    <row r="30" spans="1:107" ht="33.75" customHeight="1" thickBot="1" x14ac:dyDescent="0.35">
      <c r="A30" s="61">
        <f>Plantilla!A30</f>
        <v>0</v>
      </c>
      <c r="B30" s="185"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68"/>
        <v>T</v>
      </c>
      <c r="H30" s="148" t="str">
        <f t="shared" ca="1" si="68"/>
        <v>T</v>
      </c>
      <c r="I30" s="148" t="str">
        <f t="shared" ca="1" si="68"/>
        <v>N</v>
      </c>
      <c r="J30" s="148" t="str">
        <f t="shared" ca="1" si="68"/>
        <v>N</v>
      </c>
      <c r="K30" s="148" t="str">
        <f t="shared" ca="1" si="68"/>
        <v>-</v>
      </c>
      <c r="L30" s="148" t="str">
        <f t="shared" ca="1" si="68"/>
        <v>-</v>
      </c>
      <c r="M30" s="148" t="str">
        <f t="shared" ca="1" si="68"/>
        <v>L</v>
      </c>
      <c r="N30" s="148" t="str">
        <f t="shared" ca="1" si="68"/>
        <v>L</v>
      </c>
      <c r="O30" s="148" t="str">
        <f t="shared" ca="1" si="68"/>
        <v>T</v>
      </c>
      <c r="P30" s="148" t="str">
        <f t="shared" ca="1" si="68"/>
        <v>T</v>
      </c>
      <c r="Q30" s="148" t="str">
        <f t="shared" ca="1" si="68"/>
        <v>L</v>
      </c>
      <c r="R30" s="148" t="str">
        <f t="shared" ca="1" si="68"/>
        <v>T</v>
      </c>
      <c r="S30" s="148" t="str">
        <f t="shared" ca="1" si="68"/>
        <v>T</v>
      </c>
      <c r="T30" s="148" t="str">
        <f t="shared" ca="1" si="68"/>
        <v>T</v>
      </c>
      <c r="U30" s="148" t="str">
        <f t="shared" ca="1" si="68"/>
        <v>N</v>
      </c>
      <c r="V30" s="148" t="str">
        <f t="shared" ca="1" si="68"/>
        <v>-</v>
      </c>
      <c r="W30" s="148" t="str">
        <f t="shared" ca="1" si="69"/>
        <v>L</v>
      </c>
      <c r="X30" s="148" t="str">
        <f t="shared" ca="1" si="69"/>
        <v>T</v>
      </c>
      <c r="Y30" s="148" t="str">
        <f t="shared" ca="1" si="69"/>
        <v>T</v>
      </c>
      <c r="Z30" s="148" t="str">
        <f t="shared" ca="1" si="69"/>
        <v>L</v>
      </c>
      <c r="AA30" s="148" t="str">
        <f t="shared" ca="1" si="69"/>
        <v>L</v>
      </c>
      <c r="AB30" s="148" t="str">
        <f t="shared" ca="1" si="69"/>
        <v>T</v>
      </c>
      <c r="AC30" s="148" t="str">
        <f t="shared" ca="1" si="69"/>
        <v>T</v>
      </c>
      <c r="AD30" s="148" t="str">
        <f t="shared" ca="1" si="69"/>
        <v>T</v>
      </c>
      <c r="AE30" s="148" t="str">
        <f t="shared" ca="1" si="69"/>
        <v>T</v>
      </c>
      <c r="AF30" s="148" t="str">
        <f t="shared" ca="1" si="69"/>
        <v>L</v>
      </c>
      <c r="AG30" s="148" t="str">
        <f t="shared" ca="1" si="69"/>
        <v>N</v>
      </c>
      <c r="AH30" s="148" t="str">
        <f t="shared" ca="1" si="69"/>
        <v>N</v>
      </c>
      <c r="AI30" s="148" t="str">
        <f t="shared" ca="1" si="69"/>
        <v>-</v>
      </c>
      <c r="AJ30" s="148" t="str">
        <f t="shared" ca="1" si="69"/>
        <v>-</v>
      </c>
      <c r="AK30" s="148"/>
      <c r="AL30" s="130"/>
      <c r="AM30" s="111">
        <f>VLOOKUP($E30,Plantilla!D:F,3,FALSE)</f>
        <v>1</v>
      </c>
      <c r="AN30" s="140">
        <f t="shared" ca="1" si="70"/>
        <v>0</v>
      </c>
      <c r="AO30" s="133">
        <f t="shared" ca="1" si="70"/>
        <v>13</v>
      </c>
      <c r="AP30" s="132">
        <f t="shared" ca="1" si="70"/>
        <v>5</v>
      </c>
      <c r="AQ30" s="133">
        <f t="shared" ca="1" si="70"/>
        <v>0</v>
      </c>
      <c r="AR30" s="132">
        <f t="shared" ca="1" si="70"/>
        <v>0</v>
      </c>
      <c r="AS30" s="133">
        <f t="shared" ca="1" si="70"/>
        <v>0</v>
      </c>
      <c r="AT30" s="132">
        <f t="shared" ca="1" si="70"/>
        <v>0</v>
      </c>
      <c r="AU30" s="133">
        <f t="shared" ca="1" si="70"/>
        <v>0</v>
      </c>
      <c r="AV30" s="132">
        <f t="shared" ca="1" si="70"/>
        <v>0</v>
      </c>
      <c r="AW30" s="133">
        <f t="shared" ca="1" si="70"/>
        <v>0</v>
      </c>
      <c r="AX30" s="132">
        <f t="shared" ca="1" si="70"/>
        <v>0</v>
      </c>
      <c r="AY30" s="133">
        <f t="shared" ca="1" si="70"/>
        <v>0</v>
      </c>
      <c r="AZ30" s="132">
        <f t="shared" ca="1" si="70"/>
        <v>0</v>
      </c>
      <c r="BA30" s="133">
        <f t="shared" ca="1" si="70"/>
        <v>0</v>
      </c>
      <c r="BB30" s="132">
        <f t="shared" ca="1" si="70"/>
        <v>0</v>
      </c>
      <c r="BC30" s="133">
        <f t="shared" ca="1" si="70"/>
        <v>0</v>
      </c>
      <c r="BD30" s="132">
        <f t="shared" ca="1" si="71"/>
        <v>0</v>
      </c>
      <c r="BE30" s="133">
        <f t="shared" ca="1" si="71"/>
        <v>0</v>
      </c>
      <c r="BF30" s="132">
        <f t="shared" ca="1" si="71"/>
        <v>0</v>
      </c>
      <c r="BG30" s="133">
        <f t="shared" ca="1" si="71"/>
        <v>0</v>
      </c>
      <c r="BH30" s="132">
        <f t="shared" ca="1" si="71"/>
        <v>0</v>
      </c>
      <c r="BI30" s="133">
        <f t="shared" ca="1" si="71"/>
        <v>0</v>
      </c>
      <c r="BJ30" s="132">
        <f t="shared" ca="1" si="71"/>
        <v>0</v>
      </c>
      <c r="BK30" s="110">
        <f t="shared" ca="1" si="57"/>
        <v>5</v>
      </c>
      <c r="BL30" s="110">
        <f t="shared" ca="1" si="5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91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50</v>
      </c>
      <c r="BO30" s="194">
        <f t="shared" ca="1" si="59"/>
        <v>63.5</v>
      </c>
      <c r="BP30" s="195">
        <f t="shared" ca="1" si="60"/>
        <v>154.5</v>
      </c>
      <c r="BQ30" s="149">
        <f t="shared" ca="1" si="74"/>
        <v>0</v>
      </c>
      <c r="BR30" s="137">
        <f t="shared" ca="1" si="74"/>
        <v>171</v>
      </c>
      <c r="BS30" s="136">
        <f t="shared" ca="1" si="74"/>
        <v>12</v>
      </c>
      <c r="BT30" s="137">
        <f t="shared" ca="1" si="74"/>
        <v>0</v>
      </c>
      <c r="BU30" s="136">
        <f t="shared" ca="1" si="74"/>
        <v>0</v>
      </c>
      <c r="BV30" s="137">
        <f t="shared" ca="1" si="74"/>
        <v>0</v>
      </c>
      <c r="BW30" s="136">
        <f t="shared" ca="1" si="74"/>
        <v>0</v>
      </c>
      <c r="BX30" s="137">
        <f t="shared" ca="1" si="74"/>
        <v>0</v>
      </c>
      <c r="BY30" s="136">
        <f t="shared" ca="1" si="74"/>
        <v>0</v>
      </c>
      <c r="BZ30" s="137">
        <f t="shared" ca="1" si="74"/>
        <v>0</v>
      </c>
      <c r="CA30" s="136">
        <f t="shared" ca="1" si="74"/>
        <v>0</v>
      </c>
      <c r="CB30" s="137">
        <f t="shared" ca="1" si="74"/>
        <v>0</v>
      </c>
      <c r="CC30" s="136">
        <f t="shared" ca="1" si="74"/>
        <v>0</v>
      </c>
      <c r="CD30" s="137">
        <f t="shared" ca="1" si="74"/>
        <v>3</v>
      </c>
      <c r="CE30" s="136">
        <f t="shared" ca="1" si="74"/>
        <v>0</v>
      </c>
      <c r="CF30" s="137">
        <f t="shared" ca="1" si="72"/>
        <v>0</v>
      </c>
      <c r="CG30" s="136">
        <f t="shared" ca="1" si="10"/>
        <v>0</v>
      </c>
      <c r="CH30" s="137">
        <f t="shared" ca="1" si="10"/>
        <v>0</v>
      </c>
      <c r="CI30" s="136">
        <f t="shared" ca="1" si="10"/>
        <v>0</v>
      </c>
      <c r="CJ30" s="137">
        <f t="shared" ca="1" si="10"/>
        <v>0</v>
      </c>
      <c r="CK30" s="136">
        <f t="shared" ca="1" si="10"/>
        <v>0</v>
      </c>
      <c r="CL30" s="137">
        <f t="shared" ca="1" si="10"/>
        <v>0</v>
      </c>
      <c r="CM30" s="136">
        <f t="shared" ca="1" si="10"/>
        <v>1</v>
      </c>
      <c r="CN30" s="110">
        <f t="shared" ca="1" si="61"/>
        <v>12</v>
      </c>
      <c r="CO30" s="110">
        <f t="shared" ca="1" si="11"/>
        <v>1219.44</v>
      </c>
      <c r="CP30" s="110">
        <f t="shared" ca="1" si="11"/>
        <v>120</v>
      </c>
      <c r="CQ30" s="198">
        <f t="shared" ca="1" si="11"/>
        <v>152.4</v>
      </c>
      <c r="CR30" s="199">
        <f t="shared" ca="1" si="11"/>
        <v>1371.84</v>
      </c>
      <c r="CS30" s="215">
        <f t="shared" ca="1" si="62"/>
        <v>30</v>
      </c>
      <c r="CT30" s="216">
        <f t="shared" ca="1" si="63"/>
        <v>0</v>
      </c>
      <c r="CU30" s="217">
        <f ca="1">INDEX(INDIRECT(CU$1),MATCH($E30,INDIRECT($BQ$2))) + (CS30*30)/[1]PATRÓN!$N$4 - CT30</f>
        <v>22.43835616438356</v>
      </c>
      <c r="CV30" s="217">
        <f ca="1">(CS30*6)/PATRÓN!$N$4</f>
        <v>0.49315068493150682</v>
      </c>
      <c r="CW30" s="216">
        <f t="shared" ca="1" si="64"/>
        <v>0</v>
      </c>
      <c r="CX30" s="219">
        <f t="shared" ca="1" si="65"/>
        <v>0</v>
      </c>
      <c r="CY30" s="230">
        <f t="shared" ca="1" si="66"/>
        <v>0</v>
      </c>
      <c r="CZ30" s="227">
        <f ca="1">(PATRÓN!$A$5*(CS30-CT30))/(PATRÓN!$N$4-30)*AM30</f>
        <v>147.08955223880596</v>
      </c>
      <c r="DA30" s="211">
        <f t="shared" ca="1" si="12"/>
        <v>7.4104477611940354</v>
      </c>
      <c r="DB30" s="211">
        <f t="shared" ca="1" si="67"/>
        <v>1338.5149253731342</v>
      </c>
      <c r="DC30" s="212">
        <f t="shared" ca="1" si="13"/>
        <v>33.325074626865671</v>
      </c>
    </row>
    <row r="31" spans="1:107" ht="33.75" customHeight="1" thickBot="1" x14ac:dyDescent="0.35">
      <c r="A31" s="61">
        <f>Plantilla!A31</f>
        <v>0</v>
      </c>
      <c r="B31" s="185"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tr">
        <f t="shared" ca="1" si="68"/>
        <v>L</v>
      </c>
      <c r="H31" s="148" t="str">
        <f t="shared" ca="1" si="68"/>
        <v>T</v>
      </c>
      <c r="I31" s="148" t="str">
        <f t="shared" ca="1" si="68"/>
        <v>T</v>
      </c>
      <c r="J31" s="148" t="str">
        <f t="shared" ca="1" si="68"/>
        <v>L</v>
      </c>
      <c r="K31" s="148" t="str">
        <f t="shared" ca="1" si="68"/>
        <v>T</v>
      </c>
      <c r="L31" s="148" t="str">
        <f t="shared" ca="1" si="68"/>
        <v>T</v>
      </c>
      <c r="M31" s="148" t="str">
        <f t="shared" ca="1" si="68"/>
        <v>T</v>
      </c>
      <c r="N31" s="148" t="str">
        <f t="shared" ca="1" si="68"/>
        <v>N</v>
      </c>
      <c r="O31" s="148" t="str">
        <f t="shared" ca="1" si="68"/>
        <v>-</v>
      </c>
      <c r="P31" s="148" t="str">
        <f t="shared" ca="1" si="68"/>
        <v>L</v>
      </c>
      <c r="Q31" s="148" t="str">
        <f t="shared" ca="1" si="68"/>
        <v>T</v>
      </c>
      <c r="R31" s="148" t="str">
        <f t="shared" ca="1" si="68"/>
        <v>T</v>
      </c>
      <c r="S31" s="148" t="str">
        <f t="shared" ca="1" si="68"/>
        <v>L</v>
      </c>
      <c r="T31" s="148" t="str">
        <f t="shared" ca="1" si="68"/>
        <v>L</v>
      </c>
      <c r="U31" s="148" t="str">
        <f t="shared" ca="1" si="68"/>
        <v>T</v>
      </c>
      <c r="V31" s="148" t="str">
        <f t="shared" ca="1" si="68"/>
        <v>T</v>
      </c>
      <c r="W31" s="148" t="str">
        <f t="shared" ca="1" si="69"/>
        <v>T</v>
      </c>
      <c r="X31" s="148" t="str">
        <f t="shared" ca="1" si="69"/>
        <v>T</v>
      </c>
      <c r="Y31" s="148" t="str">
        <f t="shared" ca="1" si="69"/>
        <v>L</v>
      </c>
      <c r="Z31" s="148" t="str">
        <f t="shared" ca="1" si="69"/>
        <v>N</v>
      </c>
      <c r="AA31" s="148" t="str">
        <f t="shared" ca="1" si="69"/>
        <v>N</v>
      </c>
      <c r="AB31" s="148" t="str">
        <f t="shared" ca="1" si="69"/>
        <v>-</v>
      </c>
      <c r="AC31" s="148" t="str">
        <f t="shared" ca="1" si="69"/>
        <v>-</v>
      </c>
      <c r="AD31" s="148" t="str">
        <f t="shared" ca="1" si="69"/>
        <v>L</v>
      </c>
      <c r="AE31" s="148" t="str">
        <f t="shared" ca="1" si="69"/>
        <v>T</v>
      </c>
      <c r="AF31" s="148" t="str">
        <f t="shared" ca="1" si="69"/>
        <v>T</v>
      </c>
      <c r="AG31" s="148" t="str">
        <f t="shared" ca="1" si="69"/>
        <v>L</v>
      </c>
      <c r="AH31" s="148" t="str">
        <f t="shared" ca="1" si="69"/>
        <v>L</v>
      </c>
      <c r="AI31" s="148" t="str">
        <f t="shared" ca="1" si="69"/>
        <v>T</v>
      </c>
      <c r="AJ31" s="148" t="str">
        <f t="shared" ca="1" si="69"/>
        <v>N</v>
      </c>
      <c r="AK31" s="148"/>
      <c r="AL31" s="130"/>
      <c r="AM31" s="111">
        <f>VLOOKUP($E31,Plantilla!D:F,3,FALSE)</f>
        <v>1</v>
      </c>
      <c r="AN31" s="140">
        <f t="shared" ca="1" si="70"/>
        <v>0</v>
      </c>
      <c r="AO31" s="133">
        <f t="shared" ca="1" si="70"/>
        <v>14</v>
      </c>
      <c r="AP31" s="132">
        <f t="shared" ca="1" si="70"/>
        <v>4</v>
      </c>
      <c r="AQ31" s="133">
        <f t="shared" ca="1" si="70"/>
        <v>0</v>
      </c>
      <c r="AR31" s="132">
        <f t="shared" ca="1" si="70"/>
        <v>0</v>
      </c>
      <c r="AS31" s="133">
        <f t="shared" ca="1" si="70"/>
        <v>0</v>
      </c>
      <c r="AT31" s="132">
        <f t="shared" ca="1" si="70"/>
        <v>0</v>
      </c>
      <c r="AU31" s="133">
        <f t="shared" ca="1" si="70"/>
        <v>0</v>
      </c>
      <c r="AV31" s="132">
        <f t="shared" ca="1" si="70"/>
        <v>0</v>
      </c>
      <c r="AW31" s="133">
        <f t="shared" ca="1" si="70"/>
        <v>0</v>
      </c>
      <c r="AX31" s="132">
        <f t="shared" ca="1" si="70"/>
        <v>0</v>
      </c>
      <c r="AY31" s="133">
        <f t="shared" ca="1" si="70"/>
        <v>0</v>
      </c>
      <c r="AZ31" s="132">
        <f t="shared" ca="1" si="70"/>
        <v>0</v>
      </c>
      <c r="BA31" s="133">
        <f t="shared" ca="1" si="70"/>
        <v>0</v>
      </c>
      <c r="BB31" s="132">
        <f t="shared" ca="1" si="70"/>
        <v>0</v>
      </c>
      <c r="BC31" s="133">
        <f t="shared" ca="1" si="70"/>
        <v>0</v>
      </c>
      <c r="BD31" s="132">
        <f t="shared" ca="1" si="71"/>
        <v>0</v>
      </c>
      <c r="BE31" s="133">
        <f t="shared" ca="1" si="71"/>
        <v>0</v>
      </c>
      <c r="BF31" s="132">
        <f t="shared" ca="1" si="71"/>
        <v>0</v>
      </c>
      <c r="BG31" s="133">
        <f t="shared" ca="1" si="71"/>
        <v>0</v>
      </c>
      <c r="BH31" s="132">
        <f t="shared" ca="1" si="71"/>
        <v>0</v>
      </c>
      <c r="BI31" s="133">
        <f t="shared" ca="1" si="71"/>
        <v>0</v>
      </c>
      <c r="BJ31" s="132">
        <f t="shared" ca="1" si="71"/>
        <v>0</v>
      </c>
      <c r="BK31" s="110">
        <f t="shared" ca="1" si="57"/>
        <v>4</v>
      </c>
      <c r="BL31" s="110">
        <f t="shared" ca="1" si="5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59"/>
        <v>50.8</v>
      </c>
      <c r="BP31" s="195">
        <f t="shared" ca="1" si="60"/>
        <v>148.80000000000001</v>
      </c>
      <c r="BQ31" s="149">
        <f t="shared" ca="1" si="74"/>
        <v>0</v>
      </c>
      <c r="BR31" s="137">
        <f t="shared" ca="1" si="74"/>
        <v>120</v>
      </c>
      <c r="BS31" s="136">
        <f t="shared" ca="1" si="74"/>
        <v>41</v>
      </c>
      <c r="BT31" s="137">
        <f t="shared" ca="1" si="74"/>
        <v>0</v>
      </c>
      <c r="BU31" s="136">
        <f t="shared" ca="1" si="74"/>
        <v>0</v>
      </c>
      <c r="BV31" s="137">
        <f t="shared" ca="1" si="74"/>
        <v>0</v>
      </c>
      <c r="BW31" s="136">
        <f t="shared" ca="1" si="74"/>
        <v>0</v>
      </c>
      <c r="BX31" s="137">
        <f t="shared" ca="1" si="74"/>
        <v>0</v>
      </c>
      <c r="BY31" s="136">
        <f t="shared" ca="1" si="74"/>
        <v>0</v>
      </c>
      <c r="BZ31" s="137">
        <f t="shared" ca="1" si="74"/>
        <v>0</v>
      </c>
      <c r="CA31" s="136">
        <f t="shared" ca="1" si="74"/>
        <v>0</v>
      </c>
      <c r="CB31" s="137">
        <f t="shared" ca="1" si="74"/>
        <v>0</v>
      </c>
      <c r="CC31" s="136">
        <f t="shared" ca="1" si="74"/>
        <v>0</v>
      </c>
      <c r="CD31" s="137">
        <f t="shared" ca="1" si="74"/>
        <v>1</v>
      </c>
      <c r="CE31" s="136">
        <f t="shared" ca="1" si="74"/>
        <v>0</v>
      </c>
      <c r="CF31" s="137">
        <f t="shared" ca="1" si="72"/>
        <v>0</v>
      </c>
      <c r="CG31" s="136">
        <f t="shared" ca="1" si="10"/>
        <v>0</v>
      </c>
      <c r="CH31" s="137">
        <f t="shared" ca="1" si="10"/>
        <v>0</v>
      </c>
      <c r="CI31" s="136">
        <f t="shared" ca="1" si="10"/>
        <v>0</v>
      </c>
      <c r="CJ31" s="137">
        <f t="shared" ca="1" si="10"/>
        <v>0</v>
      </c>
      <c r="CK31" s="136">
        <f t="shared" ca="1" si="10"/>
        <v>0</v>
      </c>
      <c r="CL31" s="137">
        <f t="shared" ca="1" si="10"/>
        <v>0</v>
      </c>
      <c r="CM31" s="136">
        <f t="shared" ca="1" si="10"/>
        <v>0</v>
      </c>
      <c r="CN31" s="110">
        <f t="shared" ca="1" si="61"/>
        <v>41</v>
      </c>
      <c r="CO31" s="110">
        <f t="shared" ca="1" si="11"/>
        <v>844.98</v>
      </c>
      <c r="CP31" s="110">
        <f t="shared" ca="1" si="11"/>
        <v>410</v>
      </c>
      <c r="CQ31" s="198">
        <f t="shared" ca="1" si="11"/>
        <v>520.69999999999993</v>
      </c>
      <c r="CR31" s="199">
        <f t="shared" ca="1" si="11"/>
        <v>1365.68</v>
      </c>
      <c r="CS31" s="215">
        <f t="shared" ca="1" si="62"/>
        <v>30</v>
      </c>
      <c r="CT31" s="216">
        <f t="shared" ca="1" si="63"/>
        <v>0</v>
      </c>
      <c r="CU31" s="217">
        <f ca="1">INDEX(INDIRECT(CU$1),MATCH($E31,INDIRECT($BQ$2))) + (CS31*30)/[1]PATRÓN!$N$4 - CT31</f>
        <v>22.43835616438356</v>
      </c>
      <c r="CV31" s="217">
        <f ca="1">(CS31*6)/PATRÓN!$N$4</f>
        <v>0.49315068493150682</v>
      </c>
      <c r="CW31" s="216">
        <f t="shared" ca="1" si="64"/>
        <v>0</v>
      </c>
      <c r="CX31" s="219">
        <f t="shared" ca="1" si="65"/>
        <v>0</v>
      </c>
      <c r="CY31" s="230">
        <f t="shared" ca="1" si="66"/>
        <v>0</v>
      </c>
      <c r="CZ31" s="227">
        <f ca="1">(PATRÓN!$A$5*(CS31-CT31))/(PATRÓN!$N$4-30)*AM31</f>
        <v>147.08955223880596</v>
      </c>
      <c r="DA31" s="211">
        <f t="shared" ca="1" si="12"/>
        <v>1.7104477611940467</v>
      </c>
      <c r="DB31" s="211">
        <f t="shared" ca="1" si="67"/>
        <v>1338.5149253731342</v>
      </c>
      <c r="DC31" s="212">
        <f t="shared" ca="1" si="13"/>
        <v>27.165074626865817</v>
      </c>
    </row>
    <row r="32" spans="1:107" ht="33.75" customHeight="1" thickBot="1" x14ac:dyDescent="0.35">
      <c r="A32" s="61">
        <f>Plantilla!A32</f>
        <v>0</v>
      </c>
      <c r="B32" s="185"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68"/>
        <v>N</v>
      </c>
      <c r="H32" s="148" t="str">
        <f t="shared" ca="1" si="68"/>
        <v>-</v>
      </c>
      <c r="I32" s="148" t="str">
        <f t="shared" ca="1" si="68"/>
        <v>L</v>
      </c>
      <c r="J32" s="148" t="str">
        <f t="shared" ca="1" si="68"/>
        <v>T</v>
      </c>
      <c r="K32" s="148" t="str">
        <f t="shared" ca="1" si="68"/>
        <v>T</v>
      </c>
      <c r="L32" s="148" t="str">
        <f t="shared" ca="1" si="68"/>
        <v>L</v>
      </c>
      <c r="M32" s="148" t="str">
        <f t="shared" ca="1" si="68"/>
        <v>L</v>
      </c>
      <c r="N32" s="148" t="str">
        <f t="shared" ca="1" si="68"/>
        <v>T</v>
      </c>
      <c r="O32" s="148" t="str">
        <f t="shared" ca="1" si="68"/>
        <v>T</v>
      </c>
      <c r="P32" s="148" t="str">
        <f t="shared" ca="1" si="68"/>
        <v>T</v>
      </c>
      <c r="Q32" s="148" t="str">
        <f t="shared" ca="1" si="68"/>
        <v>T</v>
      </c>
      <c r="R32" s="148" t="str">
        <f t="shared" ca="1" si="68"/>
        <v>L</v>
      </c>
      <c r="S32" s="148" t="str">
        <f t="shared" ca="1" si="68"/>
        <v>N</v>
      </c>
      <c r="T32" s="148" t="str">
        <f t="shared" ca="1" si="68"/>
        <v>N</v>
      </c>
      <c r="U32" s="148" t="str">
        <f t="shared" ca="1" si="68"/>
        <v>-</v>
      </c>
      <c r="V32" s="148" t="str">
        <f t="shared" ca="1" si="68"/>
        <v>-</v>
      </c>
      <c r="W32" s="148" t="str">
        <f t="shared" ca="1" si="69"/>
        <v>L</v>
      </c>
      <c r="X32" s="148" t="str">
        <f t="shared" ca="1" si="69"/>
        <v>T</v>
      </c>
      <c r="Y32" s="148" t="str">
        <f t="shared" ca="1" si="69"/>
        <v>T</v>
      </c>
      <c r="Z32" s="148" t="str">
        <f t="shared" ca="1" si="69"/>
        <v>L</v>
      </c>
      <c r="AA32" s="148" t="str">
        <f t="shared" ca="1" si="69"/>
        <v>L</v>
      </c>
      <c r="AB32" s="148" t="str">
        <f t="shared" ca="1" si="69"/>
        <v>T</v>
      </c>
      <c r="AC32" s="148" t="str">
        <f t="shared" ca="1" si="69"/>
        <v>N</v>
      </c>
      <c r="AD32" s="148" t="str">
        <f t="shared" ca="1" si="69"/>
        <v>-</v>
      </c>
      <c r="AE32" s="148" t="str">
        <f t="shared" ca="1" si="69"/>
        <v>L</v>
      </c>
      <c r="AF32" s="148" t="str">
        <f t="shared" ca="1" si="69"/>
        <v>T</v>
      </c>
      <c r="AG32" s="148" t="str">
        <f t="shared" ca="1" si="69"/>
        <v>T</v>
      </c>
      <c r="AH32" s="148" t="str">
        <f t="shared" ca="1" si="69"/>
        <v>T</v>
      </c>
      <c r="AI32" s="148" t="str">
        <f t="shared" ca="1" si="69"/>
        <v>L</v>
      </c>
      <c r="AJ32" s="148" t="str">
        <f t="shared" ca="1" si="69"/>
        <v>T</v>
      </c>
      <c r="AK32" s="148"/>
      <c r="AL32" s="130"/>
      <c r="AM32" s="111">
        <f>VLOOKUP($E32,Plantilla!D:F,3,FALSE)</f>
        <v>1</v>
      </c>
      <c r="AN32" s="140">
        <f t="shared" ca="1" si="70"/>
        <v>0</v>
      </c>
      <c r="AO32" s="133">
        <f t="shared" ca="1" si="70"/>
        <v>13</v>
      </c>
      <c r="AP32" s="132">
        <f t="shared" ca="1" si="70"/>
        <v>4</v>
      </c>
      <c r="AQ32" s="133">
        <f t="shared" ca="1" si="70"/>
        <v>0</v>
      </c>
      <c r="AR32" s="132">
        <f t="shared" ca="1" si="70"/>
        <v>0</v>
      </c>
      <c r="AS32" s="133">
        <f t="shared" ca="1" si="70"/>
        <v>0</v>
      </c>
      <c r="AT32" s="132">
        <f t="shared" ca="1" si="70"/>
        <v>0</v>
      </c>
      <c r="AU32" s="133">
        <f t="shared" ca="1" si="70"/>
        <v>0</v>
      </c>
      <c r="AV32" s="132">
        <f t="shared" ca="1" si="70"/>
        <v>0</v>
      </c>
      <c r="AW32" s="133">
        <f t="shared" ca="1" si="70"/>
        <v>0</v>
      </c>
      <c r="AX32" s="132">
        <f t="shared" ca="1" si="70"/>
        <v>0</v>
      </c>
      <c r="AY32" s="133">
        <f t="shared" ca="1" si="70"/>
        <v>0</v>
      </c>
      <c r="AZ32" s="132">
        <f t="shared" ca="1" si="70"/>
        <v>0</v>
      </c>
      <c r="BA32" s="133">
        <f t="shared" ca="1" si="70"/>
        <v>0</v>
      </c>
      <c r="BB32" s="132">
        <f t="shared" ca="1" si="70"/>
        <v>0</v>
      </c>
      <c r="BC32" s="133">
        <f t="shared" ca="1" si="70"/>
        <v>0</v>
      </c>
      <c r="BD32" s="132">
        <f t="shared" ca="1" si="71"/>
        <v>0</v>
      </c>
      <c r="BE32" s="133">
        <f t="shared" ca="1" si="71"/>
        <v>0</v>
      </c>
      <c r="BF32" s="132">
        <f t="shared" ca="1" si="71"/>
        <v>0</v>
      </c>
      <c r="BG32" s="133">
        <f t="shared" ca="1" si="71"/>
        <v>0</v>
      </c>
      <c r="BH32" s="132">
        <f t="shared" ca="1" si="71"/>
        <v>0</v>
      </c>
      <c r="BI32" s="133">
        <f t="shared" ca="1" si="71"/>
        <v>0</v>
      </c>
      <c r="BJ32" s="132">
        <f t="shared" ca="1" si="71"/>
        <v>0</v>
      </c>
      <c r="BK32" s="110">
        <f t="shared" ca="1" si="57"/>
        <v>4</v>
      </c>
      <c r="BL32" s="110">
        <f t="shared" ca="1" si="5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59"/>
        <v>50.8</v>
      </c>
      <c r="BP32" s="195">
        <f t="shared" ca="1" si="60"/>
        <v>141.80000000000001</v>
      </c>
      <c r="BQ32" s="149">
        <f t="shared" ca="1" si="74"/>
        <v>0</v>
      </c>
      <c r="BR32" s="137">
        <f t="shared" ca="1" si="74"/>
        <v>129</v>
      </c>
      <c r="BS32" s="136">
        <f t="shared" ca="1" si="74"/>
        <v>34</v>
      </c>
      <c r="BT32" s="137">
        <f t="shared" ca="1" si="74"/>
        <v>0</v>
      </c>
      <c r="BU32" s="136">
        <f t="shared" ca="1" si="74"/>
        <v>0</v>
      </c>
      <c r="BV32" s="137">
        <f t="shared" ca="1" si="74"/>
        <v>0</v>
      </c>
      <c r="BW32" s="136">
        <f t="shared" ca="1" si="74"/>
        <v>0</v>
      </c>
      <c r="BX32" s="137">
        <f t="shared" ca="1" si="74"/>
        <v>0</v>
      </c>
      <c r="BY32" s="136">
        <f t="shared" ca="1" si="74"/>
        <v>0</v>
      </c>
      <c r="BZ32" s="137">
        <f t="shared" ca="1" si="74"/>
        <v>0</v>
      </c>
      <c r="CA32" s="136">
        <f t="shared" ca="1" si="74"/>
        <v>0</v>
      </c>
      <c r="CB32" s="137">
        <f t="shared" ca="1" si="74"/>
        <v>0</v>
      </c>
      <c r="CC32" s="136">
        <f t="shared" ca="1" si="74"/>
        <v>0</v>
      </c>
      <c r="CD32" s="137">
        <f t="shared" ca="1" si="74"/>
        <v>0</v>
      </c>
      <c r="CE32" s="136">
        <f t="shared" ca="1" si="74"/>
        <v>0</v>
      </c>
      <c r="CF32" s="137">
        <f t="shared" ca="1" si="72"/>
        <v>0</v>
      </c>
      <c r="CG32" s="136">
        <f t="shared" ca="1" si="10"/>
        <v>0</v>
      </c>
      <c r="CH32" s="137">
        <f t="shared" ca="1" si="10"/>
        <v>0</v>
      </c>
      <c r="CI32" s="136">
        <f t="shared" ca="1" si="10"/>
        <v>0</v>
      </c>
      <c r="CJ32" s="137">
        <f t="shared" ca="1" si="10"/>
        <v>0</v>
      </c>
      <c r="CK32" s="136">
        <f t="shared" ca="1" si="10"/>
        <v>0</v>
      </c>
      <c r="CL32" s="137">
        <f t="shared" ca="1" si="10"/>
        <v>0</v>
      </c>
      <c r="CM32" s="136">
        <f t="shared" ca="1" si="10"/>
        <v>0</v>
      </c>
      <c r="CN32" s="110">
        <f t="shared" ca="1" si="61"/>
        <v>36</v>
      </c>
      <c r="CO32" s="110">
        <f t="shared" ca="1" si="11"/>
        <v>903</v>
      </c>
      <c r="CP32" s="110">
        <f t="shared" ca="1" si="11"/>
        <v>340</v>
      </c>
      <c r="CQ32" s="198">
        <f t="shared" ca="1" si="11"/>
        <v>431.8</v>
      </c>
      <c r="CR32" s="199">
        <f t="shared" ca="1" si="11"/>
        <v>1334.7999999999997</v>
      </c>
      <c r="CS32" s="215">
        <f t="shared" ca="1" si="62"/>
        <v>30</v>
      </c>
      <c r="CT32" s="216">
        <f t="shared" ca="1" si="63"/>
        <v>0</v>
      </c>
      <c r="CU32" s="217">
        <f ca="1">INDEX(INDIRECT(CU$1),MATCH($E32,INDIRECT($BQ$2))) + (CS32*30)/[1]PATRÓN!$N$4 - CT32</f>
        <v>22.43835616438356</v>
      </c>
      <c r="CV32" s="217">
        <f ca="1">(CS32*6)/PATRÓN!$N$4</f>
        <v>0.49315068493150682</v>
      </c>
      <c r="CW32" s="216">
        <f t="shared" ca="1" si="64"/>
        <v>0</v>
      </c>
      <c r="CX32" s="219">
        <f t="shared" ca="1" si="65"/>
        <v>0</v>
      </c>
      <c r="CY32" s="230">
        <f t="shared" ca="1" si="66"/>
        <v>0</v>
      </c>
      <c r="CZ32" s="227">
        <f ca="1">(PATRÓN!$A$5*(CS32-CT32))/(PATRÓN!$N$4-30)*AM32</f>
        <v>147.08955223880596</v>
      </c>
      <c r="DA32" s="211">
        <f t="shared" ca="1" si="12"/>
        <v>-5.2895522388059533</v>
      </c>
      <c r="DB32" s="211">
        <f t="shared" ca="1" si="67"/>
        <v>1338.5149253731342</v>
      </c>
      <c r="DC32" s="212">
        <f t="shared" ca="1" si="13"/>
        <v>-3.7149253731345198</v>
      </c>
    </row>
    <row r="33" spans="1:107" ht="33.75" customHeight="1" thickBot="1" x14ac:dyDescent="0.35">
      <c r="A33" s="61">
        <f>Plantilla!A33</f>
        <v>0</v>
      </c>
      <c r="B33" s="185"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tr">
        <f t="shared" ca="1" si="68"/>
        <v>T</v>
      </c>
      <c r="H33" s="148" t="str">
        <f t="shared" ca="1" si="68"/>
        <v>T</v>
      </c>
      <c r="I33" s="148" t="str">
        <f t="shared" ca="1" si="68"/>
        <v>T</v>
      </c>
      <c r="J33" s="148" t="str">
        <f t="shared" ca="1" si="68"/>
        <v>T</v>
      </c>
      <c r="K33" s="148" t="str">
        <f t="shared" ca="1" si="68"/>
        <v>L</v>
      </c>
      <c r="L33" s="148" t="str">
        <f t="shared" ca="1" si="68"/>
        <v>N</v>
      </c>
      <c r="M33" s="148" t="str">
        <f t="shared" ca="1" si="68"/>
        <v>N</v>
      </c>
      <c r="N33" s="148" t="str">
        <f t="shared" ca="1" si="68"/>
        <v>-</v>
      </c>
      <c r="O33" s="148" t="str">
        <f t="shared" ca="1" si="68"/>
        <v>-</v>
      </c>
      <c r="P33" s="148" t="str">
        <f t="shared" ca="1" si="68"/>
        <v>L</v>
      </c>
      <c r="Q33" s="148" t="str">
        <f t="shared" ca="1" si="68"/>
        <v>T</v>
      </c>
      <c r="R33" s="148" t="str">
        <f t="shared" ca="1" si="68"/>
        <v>T</v>
      </c>
      <c r="S33" s="148" t="str">
        <f t="shared" ca="1" si="68"/>
        <v>L</v>
      </c>
      <c r="T33" s="148" t="str">
        <f t="shared" ca="1" si="68"/>
        <v>L</v>
      </c>
      <c r="U33" s="148" t="str">
        <f t="shared" ca="1" si="68"/>
        <v>T</v>
      </c>
      <c r="V33" s="148" t="str">
        <f t="shared" ca="1" si="68"/>
        <v>N</v>
      </c>
      <c r="W33" s="148" t="str">
        <f t="shared" ca="1" si="69"/>
        <v>-</v>
      </c>
      <c r="X33" s="148" t="str">
        <f t="shared" ca="1" si="69"/>
        <v>L</v>
      </c>
      <c r="Y33" s="148" t="str">
        <f t="shared" ca="1" si="69"/>
        <v>T</v>
      </c>
      <c r="Z33" s="148" t="str">
        <f t="shared" ca="1" si="69"/>
        <v>T</v>
      </c>
      <c r="AA33" s="148" t="str">
        <f t="shared" ca="1" si="69"/>
        <v>T</v>
      </c>
      <c r="AB33" s="148" t="str">
        <f t="shared" ca="1" si="69"/>
        <v>L</v>
      </c>
      <c r="AC33" s="148" t="str">
        <f t="shared" ca="1" si="69"/>
        <v>T</v>
      </c>
      <c r="AD33" s="148" t="str">
        <f t="shared" ca="1" si="69"/>
        <v>T</v>
      </c>
      <c r="AE33" s="148" t="str">
        <f t="shared" ca="1" si="69"/>
        <v>T</v>
      </c>
      <c r="AF33" s="148" t="str">
        <f t="shared" ca="1" si="69"/>
        <v>N</v>
      </c>
      <c r="AG33" s="148" t="str">
        <f t="shared" ca="1" si="69"/>
        <v>-</v>
      </c>
      <c r="AH33" s="148" t="str">
        <f t="shared" ca="1" si="69"/>
        <v>L</v>
      </c>
      <c r="AI33" s="148" t="str">
        <f t="shared" ca="1" si="69"/>
        <v>T</v>
      </c>
      <c r="AJ33" s="148" t="str">
        <f t="shared" ca="1" si="69"/>
        <v>T</v>
      </c>
      <c r="AK33" s="275" t="s">
        <v>141</v>
      </c>
      <c r="AL33" s="130"/>
      <c r="AM33" s="111">
        <f>VLOOKUP($E33,Plantilla!D:F,3,FALSE)</f>
        <v>1</v>
      </c>
      <c r="AN33" s="140">
        <f t="shared" ca="1" si="70"/>
        <v>0</v>
      </c>
      <c r="AO33" s="133">
        <f t="shared" ca="1" si="70"/>
        <v>15</v>
      </c>
      <c r="AP33" s="132">
        <f t="shared" ca="1" si="70"/>
        <v>4</v>
      </c>
      <c r="AQ33" s="133">
        <f t="shared" ca="1" si="70"/>
        <v>0</v>
      </c>
      <c r="AR33" s="132">
        <f t="shared" ca="1" si="70"/>
        <v>0</v>
      </c>
      <c r="AS33" s="133">
        <f t="shared" ca="1" si="70"/>
        <v>0</v>
      </c>
      <c r="AT33" s="132">
        <f t="shared" ca="1" si="70"/>
        <v>0</v>
      </c>
      <c r="AU33" s="133">
        <f t="shared" ca="1" si="70"/>
        <v>0</v>
      </c>
      <c r="AV33" s="132">
        <f t="shared" ca="1" si="70"/>
        <v>0</v>
      </c>
      <c r="AW33" s="133">
        <f t="shared" ca="1" si="70"/>
        <v>0</v>
      </c>
      <c r="AX33" s="132">
        <f t="shared" ca="1" si="70"/>
        <v>0</v>
      </c>
      <c r="AY33" s="133">
        <f t="shared" ca="1" si="70"/>
        <v>0</v>
      </c>
      <c r="AZ33" s="132">
        <f t="shared" ca="1" si="70"/>
        <v>0</v>
      </c>
      <c r="BA33" s="133">
        <f t="shared" ca="1" si="70"/>
        <v>1</v>
      </c>
      <c r="BB33" s="132">
        <f t="shared" ca="1" si="70"/>
        <v>0</v>
      </c>
      <c r="BC33" s="133">
        <f t="shared" ca="1" si="70"/>
        <v>0</v>
      </c>
      <c r="BD33" s="132">
        <f t="shared" ca="1" si="71"/>
        <v>0</v>
      </c>
      <c r="BE33" s="133">
        <f t="shared" ca="1" si="71"/>
        <v>0</v>
      </c>
      <c r="BF33" s="132">
        <f t="shared" ca="1" si="71"/>
        <v>0</v>
      </c>
      <c r="BG33" s="133">
        <f t="shared" ca="1" si="71"/>
        <v>0</v>
      </c>
      <c r="BH33" s="132">
        <f t="shared" ca="1" si="71"/>
        <v>0</v>
      </c>
      <c r="BI33" s="133">
        <f t="shared" ca="1" si="71"/>
        <v>0</v>
      </c>
      <c r="BJ33" s="132">
        <f t="shared" ca="1" si="71"/>
        <v>0</v>
      </c>
      <c r="BK33" s="110">
        <f t="shared" ca="1" si="57"/>
        <v>4</v>
      </c>
      <c r="BL33" s="110">
        <f t="shared" ca="1" si="5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109.98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59"/>
        <v>50.8</v>
      </c>
      <c r="BP33" s="195">
        <f t="shared" ca="1" si="60"/>
        <v>160.78</v>
      </c>
      <c r="BQ33" s="149">
        <f t="shared" ca="1" si="74"/>
        <v>0</v>
      </c>
      <c r="BR33" s="137">
        <f t="shared" ca="1" si="74"/>
        <v>45</v>
      </c>
      <c r="BS33" s="136">
        <f t="shared" ca="1" si="74"/>
        <v>32</v>
      </c>
      <c r="BT33" s="137">
        <f t="shared" ca="1" si="74"/>
        <v>0</v>
      </c>
      <c r="BU33" s="136">
        <f t="shared" ca="1" si="74"/>
        <v>0</v>
      </c>
      <c r="BV33" s="137">
        <f t="shared" ca="1" si="74"/>
        <v>0</v>
      </c>
      <c r="BW33" s="136">
        <f t="shared" ca="1" si="74"/>
        <v>0</v>
      </c>
      <c r="BX33" s="137">
        <f t="shared" ca="1" si="74"/>
        <v>0</v>
      </c>
      <c r="BY33" s="136">
        <f t="shared" ca="1" si="74"/>
        <v>39</v>
      </c>
      <c r="BZ33" s="137">
        <f t="shared" ca="1" si="74"/>
        <v>0</v>
      </c>
      <c r="CA33" s="136">
        <f t="shared" ca="1" si="74"/>
        <v>0</v>
      </c>
      <c r="CB33" s="137">
        <f t="shared" ca="1" si="74"/>
        <v>0</v>
      </c>
      <c r="CC33" s="136">
        <f t="shared" ca="1" si="74"/>
        <v>0</v>
      </c>
      <c r="CD33" s="137">
        <f t="shared" ca="1" si="74"/>
        <v>1</v>
      </c>
      <c r="CE33" s="136">
        <f t="shared" ca="1" si="74"/>
        <v>0</v>
      </c>
      <c r="CF33" s="137">
        <f t="shared" ca="1" si="72"/>
        <v>0</v>
      </c>
      <c r="CG33" s="136">
        <f t="shared" ca="1" si="10"/>
        <v>2</v>
      </c>
      <c r="CH33" s="137">
        <f t="shared" ca="1" si="10"/>
        <v>0</v>
      </c>
      <c r="CI33" s="136">
        <f t="shared" ca="1" si="10"/>
        <v>0</v>
      </c>
      <c r="CJ33" s="137">
        <f t="shared" ca="1" si="10"/>
        <v>0</v>
      </c>
      <c r="CK33" s="136">
        <f t="shared" ca="1" si="10"/>
        <v>0</v>
      </c>
      <c r="CL33" s="137">
        <f t="shared" ca="1" si="10"/>
        <v>0</v>
      </c>
      <c r="CM33" s="136">
        <f t="shared" ca="1" si="10"/>
        <v>0</v>
      </c>
      <c r="CN33" s="110">
        <f t="shared" ca="1" si="61"/>
        <v>32</v>
      </c>
      <c r="CO33" s="110">
        <f t="shared" ca="1" si="11"/>
        <v>607.98</v>
      </c>
      <c r="CP33" s="110">
        <f t="shared" ca="1" si="11"/>
        <v>320</v>
      </c>
      <c r="CQ33" s="198">
        <f t="shared" ca="1" si="11"/>
        <v>406.40000000000003</v>
      </c>
      <c r="CR33" s="199">
        <f t="shared" ca="1" si="11"/>
        <v>1014.3799999999999</v>
      </c>
      <c r="CS33" s="215">
        <f t="shared" ca="1" si="62"/>
        <v>30</v>
      </c>
      <c r="CT33" s="216">
        <f t="shared" ca="1" si="63"/>
        <v>0</v>
      </c>
      <c r="CU33" s="217">
        <f ca="1">INDEX(INDIRECT(CU$1),MATCH($E33,INDIRECT($BQ$2))) + (CS33*30)/[1]PATRÓN!$N$4 - CT33</f>
        <v>22.43835616438356</v>
      </c>
      <c r="CV33" s="217">
        <f ca="1">(CS33*6)/PATRÓN!$N$4</f>
        <v>0.49315068493150682</v>
      </c>
      <c r="CW33" s="216">
        <f t="shared" ca="1" si="64"/>
        <v>0</v>
      </c>
      <c r="CX33" s="219">
        <f t="shared" ca="1" si="65"/>
        <v>0</v>
      </c>
      <c r="CY33" s="230">
        <f t="shared" ca="1" si="66"/>
        <v>0</v>
      </c>
      <c r="CZ33" s="227">
        <f ca="1">(PATRÓN!$A$5*(CS33-CT33))/(PATRÓN!$N$4-30)*AM33</f>
        <v>147.08955223880596</v>
      </c>
      <c r="DA33" s="211">
        <f t="shared" ca="1" si="12"/>
        <v>13.690447761194037</v>
      </c>
      <c r="DB33" s="211">
        <f t="shared" ca="1" si="67"/>
        <v>1338.5149253731342</v>
      </c>
      <c r="DC33" s="212">
        <f t="shared" ca="1" si="13"/>
        <v>-324.13492537313437</v>
      </c>
    </row>
    <row r="34" spans="1:107" ht="33.75" customHeight="1" thickBot="1" x14ac:dyDescent="0.35">
      <c r="A34" s="61">
        <f>Plantilla!A34</f>
        <v>0</v>
      </c>
      <c r="B34" s="185"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tr">
        <f t="shared" ca="1" si="68"/>
        <v>-</v>
      </c>
      <c r="H34" s="148" t="str">
        <f t="shared" ca="1" si="68"/>
        <v>-</v>
      </c>
      <c r="I34" s="148" t="str">
        <f t="shared" ca="1" si="68"/>
        <v>L</v>
      </c>
      <c r="J34" s="148" t="str">
        <f t="shared" ca="1" si="68"/>
        <v>T</v>
      </c>
      <c r="K34" s="148" t="str">
        <f t="shared" ca="1" si="68"/>
        <v>T</v>
      </c>
      <c r="L34" s="148" t="str">
        <f t="shared" ca="1" si="68"/>
        <v>L</v>
      </c>
      <c r="M34" s="148" t="str">
        <f t="shared" ca="1" si="68"/>
        <v>L</v>
      </c>
      <c r="N34" s="148" t="str">
        <f t="shared" ca="1" si="68"/>
        <v>T</v>
      </c>
      <c r="O34" s="148" t="str">
        <f t="shared" ca="1" si="68"/>
        <v>N</v>
      </c>
      <c r="P34" s="148" t="str">
        <f t="shared" ca="1" si="68"/>
        <v>-</v>
      </c>
      <c r="Q34" s="148" t="str">
        <f t="shared" ca="1" si="68"/>
        <v>L</v>
      </c>
      <c r="R34" s="148" t="str">
        <f t="shared" ref="G34:V42" ca="1" si="80">IF($B34&lt;&gt;0,INDIRECT(ADDRESS($B34+6,10+R$2,1,FALSE,"PATRÓN"),FALSE),"")</f>
        <v>T</v>
      </c>
      <c r="S34" s="148" t="str">
        <f t="shared" ca="1" si="80"/>
        <v>T</v>
      </c>
      <c r="T34" s="148" t="str">
        <f t="shared" ca="1" si="80"/>
        <v>T</v>
      </c>
      <c r="U34" s="148" t="str">
        <f t="shared" ca="1" si="80"/>
        <v>L</v>
      </c>
      <c r="V34" s="148" t="str">
        <f t="shared" ca="1" si="80"/>
        <v>T</v>
      </c>
      <c r="W34" s="148" t="str">
        <f t="shared" ca="1" si="69"/>
        <v>T</v>
      </c>
      <c r="X34" s="148" t="str">
        <f t="shared" ca="1" si="69"/>
        <v>T</v>
      </c>
      <c r="Y34" s="148" t="str">
        <f t="shared" ca="1" si="69"/>
        <v>N</v>
      </c>
      <c r="Z34" s="148" t="str">
        <f t="shared" ca="1" si="69"/>
        <v>-</v>
      </c>
      <c r="AA34" s="148" t="str">
        <f t="shared" ca="1" si="69"/>
        <v>L</v>
      </c>
      <c r="AB34" s="148" t="str">
        <f t="shared" ca="1" si="69"/>
        <v>T</v>
      </c>
      <c r="AC34" s="148" t="str">
        <f t="shared" ca="1" si="69"/>
        <v>T</v>
      </c>
      <c r="AD34" s="148" t="str">
        <f t="shared" ca="1" si="69"/>
        <v>T</v>
      </c>
      <c r="AE34" s="148" t="str">
        <f t="shared" ca="1" si="69"/>
        <v>T</v>
      </c>
      <c r="AF34" s="148" t="str">
        <f t="shared" ca="1" si="69"/>
        <v>L</v>
      </c>
      <c r="AG34" s="148" t="str">
        <f t="shared" ca="1" si="69"/>
        <v>T</v>
      </c>
      <c r="AH34" s="148" t="str">
        <f t="shared" ca="1" si="69"/>
        <v>T</v>
      </c>
      <c r="AI34" s="148" t="str">
        <f t="shared" ca="1" si="69"/>
        <v>T</v>
      </c>
      <c r="AJ34" s="148" t="str">
        <f t="shared" ca="1" si="69"/>
        <v>T</v>
      </c>
      <c r="AK34" s="148"/>
      <c r="AL34" s="130"/>
      <c r="AM34" s="111">
        <f>VLOOKUP($E34,Plantilla!D:F,3,FALSE)</f>
        <v>1</v>
      </c>
      <c r="AN34" s="140">
        <f t="shared" ca="1" si="70"/>
        <v>0</v>
      </c>
      <c r="AO34" s="133">
        <f t="shared" ca="1" si="70"/>
        <v>17</v>
      </c>
      <c r="AP34" s="132">
        <f t="shared" ca="1" si="70"/>
        <v>2</v>
      </c>
      <c r="AQ34" s="133">
        <f t="shared" ca="1" si="70"/>
        <v>0</v>
      </c>
      <c r="AR34" s="132">
        <f t="shared" ca="1" si="70"/>
        <v>0</v>
      </c>
      <c r="AS34" s="133">
        <f t="shared" ca="1" si="70"/>
        <v>0</v>
      </c>
      <c r="AT34" s="132">
        <f t="shared" ca="1" si="70"/>
        <v>0</v>
      </c>
      <c r="AU34" s="133">
        <f t="shared" ca="1" si="70"/>
        <v>0</v>
      </c>
      <c r="AV34" s="132">
        <f t="shared" ca="1" si="70"/>
        <v>0</v>
      </c>
      <c r="AW34" s="133">
        <f t="shared" ca="1" si="70"/>
        <v>0</v>
      </c>
      <c r="AX34" s="132">
        <f t="shared" ca="1" si="70"/>
        <v>0</v>
      </c>
      <c r="AY34" s="133">
        <f t="shared" ca="1" si="70"/>
        <v>0</v>
      </c>
      <c r="AZ34" s="132">
        <f t="shared" ca="1" si="70"/>
        <v>0</v>
      </c>
      <c r="BA34" s="133">
        <f t="shared" ca="1" si="70"/>
        <v>0</v>
      </c>
      <c r="BB34" s="132">
        <f t="shared" ca="1" si="70"/>
        <v>0</v>
      </c>
      <c r="BC34" s="133">
        <f t="shared" ca="1" si="70"/>
        <v>0</v>
      </c>
      <c r="BD34" s="132">
        <f t="shared" ca="1" si="71"/>
        <v>0</v>
      </c>
      <c r="BE34" s="133">
        <f t="shared" ca="1" si="71"/>
        <v>0</v>
      </c>
      <c r="BF34" s="132">
        <f t="shared" ca="1" si="71"/>
        <v>0</v>
      </c>
      <c r="BG34" s="133">
        <f t="shared" ca="1" si="71"/>
        <v>0</v>
      </c>
      <c r="BH34" s="132">
        <f t="shared" ca="1" si="71"/>
        <v>0</v>
      </c>
      <c r="BI34" s="133">
        <f t="shared" ca="1" si="71"/>
        <v>0</v>
      </c>
      <c r="BJ34" s="132">
        <f t="shared" ca="1" si="71"/>
        <v>0</v>
      </c>
      <c r="BK34" s="110">
        <f t="shared" ca="1" si="57"/>
        <v>2</v>
      </c>
      <c r="BL34" s="110">
        <f t="shared" ca="1" si="5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119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20</v>
      </c>
      <c r="BO34" s="194">
        <f t="shared" ca="1" si="59"/>
        <v>25.4</v>
      </c>
      <c r="BP34" s="195">
        <f t="shared" ca="1" si="60"/>
        <v>144.4</v>
      </c>
      <c r="BQ34" s="149">
        <f t="shared" ca="1" si="74"/>
        <v>0</v>
      </c>
      <c r="BR34" s="137">
        <f t="shared" ca="1" si="74"/>
        <v>49</v>
      </c>
      <c r="BS34" s="136">
        <f t="shared" ca="1" si="74"/>
        <v>32</v>
      </c>
      <c r="BT34" s="137">
        <f t="shared" ca="1" si="74"/>
        <v>0</v>
      </c>
      <c r="BU34" s="136">
        <f t="shared" ca="1" si="74"/>
        <v>0</v>
      </c>
      <c r="BV34" s="137">
        <f t="shared" ca="1" si="74"/>
        <v>0</v>
      </c>
      <c r="BW34" s="136">
        <f t="shared" ca="1" si="74"/>
        <v>0</v>
      </c>
      <c r="BX34" s="137">
        <f t="shared" ca="1" si="74"/>
        <v>1</v>
      </c>
      <c r="BY34" s="136">
        <f t="shared" ca="1" si="74"/>
        <v>24</v>
      </c>
      <c r="BZ34" s="137">
        <f t="shared" ca="1" si="74"/>
        <v>0</v>
      </c>
      <c r="CA34" s="136">
        <f t="shared" ca="1" si="74"/>
        <v>0</v>
      </c>
      <c r="CB34" s="137">
        <f t="shared" ca="1" si="74"/>
        <v>0</v>
      </c>
      <c r="CC34" s="136">
        <f t="shared" ca="1" si="74"/>
        <v>0</v>
      </c>
      <c r="CD34" s="137">
        <f t="shared" ca="1" si="74"/>
        <v>5</v>
      </c>
      <c r="CE34" s="136">
        <f t="shared" ca="1" si="74"/>
        <v>0</v>
      </c>
      <c r="CF34" s="137">
        <f t="shared" ca="1" si="72"/>
        <v>0</v>
      </c>
      <c r="CG34" s="136">
        <f t="shared" ca="1" si="10"/>
        <v>0</v>
      </c>
      <c r="CH34" s="137">
        <f t="shared" ca="1" si="10"/>
        <v>0</v>
      </c>
      <c r="CI34" s="136">
        <f t="shared" ca="1" si="10"/>
        <v>0</v>
      </c>
      <c r="CJ34" s="137">
        <f t="shared" ca="1" si="10"/>
        <v>0</v>
      </c>
      <c r="CK34" s="136">
        <f t="shared" ca="1" si="10"/>
        <v>0</v>
      </c>
      <c r="CL34" s="137">
        <f t="shared" ca="1" si="10"/>
        <v>0</v>
      </c>
      <c r="CM34" s="136">
        <f t="shared" ca="1" si="10"/>
        <v>0</v>
      </c>
      <c r="CN34" s="110">
        <f t="shared" ca="1" si="61"/>
        <v>33</v>
      </c>
      <c r="CO34" s="110">
        <f t="shared" ca="1" si="11"/>
        <v>542.9</v>
      </c>
      <c r="CP34" s="110">
        <f t="shared" ca="1" si="11"/>
        <v>320</v>
      </c>
      <c r="CQ34" s="198">
        <f t="shared" ca="1" si="11"/>
        <v>406.40000000000003</v>
      </c>
      <c r="CR34" s="199">
        <f t="shared" ca="1" si="11"/>
        <v>949.30000000000007</v>
      </c>
      <c r="CS34" s="215">
        <f t="shared" ca="1" si="62"/>
        <v>30</v>
      </c>
      <c r="CT34" s="216">
        <f t="shared" ca="1" si="63"/>
        <v>0</v>
      </c>
      <c r="CU34" s="217">
        <f ca="1">INDEX(INDIRECT(CU$1),MATCH($E34,INDIRECT($BQ$2))) + (CS34*30)/[1]PATRÓN!$N$4 - CT34</f>
        <v>22.43835616438356</v>
      </c>
      <c r="CV34" s="217">
        <f ca="1">(CS34*6)/PATRÓN!$N$4</f>
        <v>0.49315068493150682</v>
      </c>
      <c r="CW34" s="216">
        <f t="shared" ca="1" si="64"/>
        <v>0</v>
      </c>
      <c r="CX34" s="219">
        <f t="shared" ca="1" si="65"/>
        <v>0</v>
      </c>
      <c r="CY34" s="230">
        <f t="shared" ca="1" si="66"/>
        <v>0</v>
      </c>
      <c r="CZ34" s="227">
        <f ca="1">(PATRÓN!$A$5*(CS34-CT34))/(PATRÓN!$N$4-30)*AM34</f>
        <v>147.08955223880596</v>
      </c>
      <c r="DA34" s="211">
        <f t="shared" ca="1" si="12"/>
        <v>-2.689552238805959</v>
      </c>
      <c r="DB34" s="211">
        <f t="shared" ca="1" si="67"/>
        <v>1338.5149253731342</v>
      </c>
      <c r="DC34" s="212">
        <f t="shared" ca="1" si="13"/>
        <v>-389.21492537313418</v>
      </c>
    </row>
    <row r="35" spans="1:107" ht="33.75" customHeight="1" thickBot="1" x14ac:dyDescent="0.35">
      <c r="A35" s="61">
        <f>Plantilla!A35</f>
        <v>0</v>
      </c>
      <c r="B35" s="185"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tr">
        <f t="shared" ca="1" si="80"/>
        <v>T</v>
      </c>
      <c r="H35" s="148" t="str">
        <f t="shared" ca="1" si="80"/>
        <v>N</v>
      </c>
      <c r="I35" s="148" t="str">
        <f t="shared" ca="1" si="80"/>
        <v>-</v>
      </c>
      <c r="J35" s="148" t="str">
        <f t="shared" ca="1" si="80"/>
        <v>L</v>
      </c>
      <c r="K35" s="148" t="str">
        <f t="shared" ca="1" si="80"/>
        <v>T</v>
      </c>
      <c r="L35" s="148" t="str">
        <f t="shared" ca="1" si="80"/>
        <v>T</v>
      </c>
      <c r="M35" s="148" t="str">
        <f t="shared" ca="1" si="80"/>
        <v>T</v>
      </c>
      <c r="N35" s="148" t="str">
        <f t="shared" ca="1" si="80"/>
        <v>L</v>
      </c>
      <c r="O35" s="148" t="str">
        <f t="shared" ca="1" si="80"/>
        <v>T</v>
      </c>
      <c r="P35" s="148" t="str">
        <f t="shared" ca="1" si="80"/>
        <v>T</v>
      </c>
      <c r="Q35" s="148" t="str">
        <f t="shared" ca="1" si="80"/>
        <v>T</v>
      </c>
      <c r="R35" s="148" t="str">
        <f t="shared" ca="1" si="80"/>
        <v>N</v>
      </c>
      <c r="S35" s="148" t="str">
        <f t="shared" ca="1" si="80"/>
        <v>-</v>
      </c>
      <c r="T35" s="148" t="str">
        <f t="shared" ca="1" si="80"/>
        <v>L</v>
      </c>
      <c r="U35" s="148" t="str">
        <f t="shared" ca="1" si="80"/>
        <v>T</v>
      </c>
      <c r="V35" s="148" t="str">
        <f t="shared" ca="1" si="80"/>
        <v>T</v>
      </c>
      <c r="W35" s="148" t="str">
        <f t="shared" ca="1" si="69"/>
        <v>T</v>
      </c>
      <c r="X35" s="148" t="str">
        <f t="shared" ca="1" si="69"/>
        <v>T</v>
      </c>
      <c r="Y35" s="148" t="str">
        <f t="shared" ca="1" si="69"/>
        <v>L</v>
      </c>
      <c r="Z35" s="148" t="str">
        <f t="shared" ca="1" si="69"/>
        <v>T</v>
      </c>
      <c r="AA35" s="148" t="str">
        <f t="shared" ca="1" si="69"/>
        <v>T</v>
      </c>
      <c r="AB35" s="148" t="str">
        <f t="shared" ca="1" si="69"/>
        <v>T</v>
      </c>
      <c r="AC35" s="148" t="str">
        <f t="shared" ca="1" si="69"/>
        <v>T</v>
      </c>
      <c r="AD35" s="148" t="str">
        <f t="shared" ca="1" si="69"/>
        <v>N</v>
      </c>
      <c r="AE35" s="148" t="str">
        <f t="shared" ca="1" si="69"/>
        <v>N</v>
      </c>
      <c r="AF35" s="148" t="str">
        <f t="shared" ca="1" si="69"/>
        <v>-</v>
      </c>
      <c r="AG35" s="148" t="str">
        <f t="shared" ca="1" si="69"/>
        <v>-</v>
      </c>
      <c r="AH35" s="148" t="str">
        <f t="shared" ca="1" si="69"/>
        <v>L</v>
      </c>
      <c r="AI35" s="148" t="str">
        <f t="shared" ca="1" si="69"/>
        <v>L</v>
      </c>
      <c r="AJ35" s="148" t="str">
        <f t="shared" ca="1" si="69"/>
        <v>T</v>
      </c>
      <c r="AK35" s="148"/>
      <c r="AL35" s="130"/>
      <c r="AM35" s="111">
        <f>VLOOKUP($E35,Plantilla!D:F,3,FALSE)</f>
        <v>1</v>
      </c>
      <c r="AN35" s="140">
        <f t="shared" ca="1" si="70"/>
        <v>0</v>
      </c>
      <c r="AO35" s="133">
        <f t="shared" ca="1" si="70"/>
        <v>16</v>
      </c>
      <c r="AP35" s="132">
        <f t="shared" ca="1" si="70"/>
        <v>4</v>
      </c>
      <c r="AQ35" s="133">
        <f t="shared" ca="1" si="70"/>
        <v>0</v>
      </c>
      <c r="AR35" s="132">
        <f t="shared" ca="1" si="70"/>
        <v>0</v>
      </c>
      <c r="AS35" s="133">
        <f t="shared" ca="1" si="70"/>
        <v>0</v>
      </c>
      <c r="AT35" s="132">
        <f t="shared" ca="1" si="70"/>
        <v>0</v>
      </c>
      <c r="AU35" s="133">
        <f t="shared" ca="1" si="70"/>
        <v>0</v>
      </c>
      <c r="AV35" s="132">
        <f t="shared" ca="1" si="70"/>
        <v>0</v>
      </c>
      <c r="AW35" s="133">
        <f t="shared" ca="1" si="70"/>
        <v>0</v>
      </c>
      <c r="AX35" s="132">
        <f t="shared" ca="1" si="70"/>
        <v>0</v>
      </c>
      <c r="AY35" s="133">
        <f t="shared" ca="1" si="70"/>
        <v>0</v>
      </c>
      <c r="AZ35" s="132">
        <f t="shared" ca="1" si="70"/>
        <v>0</v>
      </c>
      <c r="BA35" s="133">
        <f t="shared" ca="1" si="70"/>
        <v>0</v>
      </c>
      <c r="BB35" s="132">
        <f t="shared" ca="1" si="70"/>
        <v>0</v>
      </c>
      <c r="BC35" s="133">
        <f t="shared" ca="1" si="70"/>
        <v>0</v>
      </c>
      <c r="BD35" s="132">
        <f t="shared" ca="1" si="71"/>
        <v>0</v>
      </c>
      <c r="BE35" s="133">
        <f t="shared" ca="1" si="71"/>
        <v>0</v>
      </c>
      <c r="BF35" s="132">
        <f t="shared" ca="1" si="71"/>
        <v>0</v>
      </c>
      <c r="BG35" s="133">
        <f t="shared" ca="1" si="71"/>
        <v>0</v>
      </c>
      <c r="BH35" s="132">
        <f t="shared" ca="1" si="71"/>
        <v>0</v>
      </c>
      <c r="BI35" s="133">
        <f t="shared" ca="1" si="71"/>
        <v>0</v>
      </c>
      <c r="BJ35" s="132">
        <f t="shared" ca="1" si="71"/>
        <v>0</v>
      </c>
      <c r="BK35" s="110">
        <f t="shared" ca="1" si="57"/>
        <v>4</v>
      </c>
      <c r="BL35" s="110">
        <f t="shared" ca="1" si="5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112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59"/>
        <v>50.8</v>
      </c>
      <c r="BP35" s="195">
        <f t="shared" ca="1" si="60"/>
        <v>162.80000000000001</v>
      </c>
      <c r="BQ35" s="149">
        <f t="shared" ca="1" si="74"/>
        <v>1</v>
      </c>
      <c r="BR35" s="137">
        <f t="shared" ca="1" si="74"/>
        <v>115</v>
      </c>
      <c r="BS35" s="136">
        <f t="shared" ca="1" si="74"/>
        <v>15</v>
      </c>
      <c r="BT35" s="137">
        <f t="shared" ca="1" si="74"/>
        <v>0</v>
      </c>
      <c r="BU35" s="136">
        <f t="shared" ca="1" si="74"/>
        <v>0</v>
      </c>
      <c r="BV35" s="137">
        <f t="shared" ca="1" si="74"/>
        <v>0</v>
      </c>
      <c r="BW35" s="136">
        <f t="shared" ca="1" si="74"/>
        <v>0</v>
      </c>
      <c r="BX35" s="137">
        <f t="shared" ca="1" si="74"/>
        <v>0</v>
      </c>
      <c r="BY35" s="136">
        <f t="shared" ca="1" si="74"/>
        <v>0</v>
      </c>
      <c r="BZ35" s="137">
        <f t="shared" ca="1" si="74"/>
        <v>0</v>
      </c>
      <c r="CA35" s="136">
        <f t="shared" ca="1" si="74"/>
        <v>0</v>
      </c>
      <c r="CB35" s="137">
        <f t="shared" ca="1" si="74"/>
        <v>0</v>
      </c>
      <c r="CC35" s="136">
        <f t="shared" ca="1" si="74"/>
        <v>0</v>
      </c>
      <c r="CD35" s="137">
        <f t="shared" ca="1" si="74"/>
        <v>56</v>
      </c>
      <c r="CE35" s="136">
        <f t="shared" ca="1" si="74"/>
        <v>0</v>
      </c>
      <c r="CF35" s="137">
        <f t="shared" ca="1" si="72"/>
        <v>0</v>
      </c>
      <c r="CG35" s="136">
        <f t="shared" ca="1" si="10"/>
        <v>0</v>
      </c>
      <c r="CH35" s="137">
        <f t="shared" ca="1" si="10"/>
        <v>0</v>
      </c>
      <c r="CI35" s="136">
        <f t="shared" ca="1" si="10"/>
        <v>0</v>
      </c>
      <c r="CJ35" s="137">
        <f t="shared" ca="1" si="10"/>
        <v>0</v>
      </c>
      <c r="CK35" s="136">
        <f t="shared" ca="1" si="10"/>
        <v>0</v>
      </c>
      <c r="CL35" s="137">
        <f t="shared" ca="1" si="10"/>
        <v>0</v>
      </c>
      <c r="CM35" s="136">
        <f t="shared" ca="1" si="10"/>
        <v>0</v>
      </c>
      <c r="CN35" s="110">
        <f t="shared" ca="1" si="61"/>
        <v>15</v>
      </c>
      <c r="CO35" s="110">
        <f t="shared" ca="1" si="11"/>
        <v>1090.8800000000001</v>
      </c>
      <c r="CP35" s="110">
        <f t="shared" ca="1" si="11"/>
        <v>150</v>
      </c>
      <c r="CQ35" s="198">
        <f t="shared" ca="1" si="11"/>
        <v>190.5</v>
      </c>
      <c r="CR35" s="199">
        <f t="shared" ca="1" si="11"/>
        <v>1281.3799999999999</v>
      </c>
      <c r="CS35" s="215">
        <f t="shared" ca="1" si="62"/>
        <v>30</v>
      </c>
      <c r="CT35" s="216">
        <f t="shared" ca="1" si="63"/>
        <v>0</v>
      </c>
      <c r="CU35" s="217">
        <f ca="1">INDEX(INDIRECT(CU$1),MATCH($E35,INDIRECT($BQ$2))) + (CS35*30)/[1]PATRÓN!$N$4 - CT35</f>
        <v>21.041095890410958</v>
      </c>
      <c r="CV35" s="217">
        <f ca="1">(CS35*6)/PATRÓN!$N$4</f>
        <v>0.49315068493150682</v>
      </c>
      <c r="CW35" s="216">
        <f t="shared" ca="1" si="64"/>
        <v>0</v>
      </c>
      <c r="CX35" s="219">
        <f t="shared" ca="1" si="65"/>
        <v>0</v>
      </c>
      <c r="CY35" s="230">
        <f t="shared" ca="1" si="66"/>
        <v>0</v>
      </c>
      <c r="CZ35" s="227">
        <f ca="1">(PATRÓN!$A$5*(CS35-CT35))/(PATRÓN!$N$4-30)*AM35</f>
        <v>147.08955223880596</v>
      </c>
      <c r="DA35" s="211">
        <f t="shared" ca="1" si="12"/>
        <v>15.710447761194047</v>
      </c>
      <c r="DB35" s="211">
        <f t="shared" ca="1" si="67"/>
        <v>1255.1641791044776</v>
      </c>
      <c r="DC35" s="212">
        <f t="shared" ca="1" si="13"/>
        <v>26.215820895522256</v>
      </c>
    </row>
    <row r="36" spans="1:107" ht="33.75" customHeight="1" thickBot="1" x14ac:dyDescent="0.35">
      <c r="A36" s="61">
        <f>Plantilla!A36</f>
        <v>0</v>
      </c>
      <c r="B36" s="185"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80"/>
        <v>L</v>
      </c>
      <c r="H36" s="148" t="str">
        <f t="shared" ca="1" si="80"/>
        <v>T</v>
      </c>
      <c r="I36" s="148" t="str">
        <f t="shared" ca="1" si="80"/>
        <v>T</v>
      </c>
      <c r="J36" s="148" t="str">
        <f t="shared" ca="1" si="80"/>
        <v>T</v>
      </c>
      <c r="K36" s="148" t="str">
        <f t="shared" ca="1" si="80"/>
        <v>N</v>
      </c>
      <c r="L36" s="148" t="str">
        <f t="shared" ca="1" si="80"/>
        <v>-</v>
      </c>
      <c r="M36" s="148" t="str">
        <f t="shared" ca="1" si="80"/>
        <v>L</v>
      </c>
      <c r="N36" s="148" t="str">
        <f t="shared" ca="1" si="80"/>
        <v>T</v>
      </c>
      <c r="O36" s="148" t="str">
        <f t="shared" ca="1" si="80"/>
        <v>T</v>
      </c>
      <c r="P36" s="148" t="str">
        <f t="shared" ca="1" si="80"/>
        <v>T</v>
      </c>
      <c r="Q36" s="148" t="str">
        <f t="shared" ca="1" si="80"/>
        <v>T</v>
      </c>
      <c r="R36" s="148" t="str">
        <f t="shared" ca="1" si="80"/>
        <v>L</v>
      </c>
      <c r="S36" s="148" t="str">
        <f t="shared" ca="1" si="80"/>
        <v>T</v>
      </c>
      <c r="T36" s="148" t="str">
        <f t="shared" ca="1" si="80"/>
        <v>T</v>
      </c>
      <c r="U36" s="148" t="str">
        <f t="shared" ca="1" si="80"/>
        <v>T</v>
      </c>
      <c r="V36" s="148" t="str">
        <f t="shared" ca="1" si="80"/>
        <v>T</v>
      </c>
      <c r="W36" s="148" t="str">
        <f t="shared" ca="1" si="69"/>
        <v>N</v>
      </c>
      <c r="X36" s="148" t="str">
        <f t="shared" ca="1" si="69"/>
        <v>N</v>
      </c>
      <c r="Y36" s="148" t="str">
        <f t="shared" ca="1" si="69"/>
        <v>-</v>
      </c>
      <c r="Z36" s="148" t="str">
        <f t="shared" ca="1" si="69"/>
        <v>-</v>
      </c>
      <c r="AA36" s="148" t="str">
        <f t="shared" ca="1" si="69"/>
        <v>L</v>
      </c>
      <c r="AB36" s="148" t="str">
        <f t="shared" ca="1" si="69"/>
        <v>L</v>
      </c>
      <c r="AC36" s="148" t="str">
        <f t="shared" ca="1" si="69"/>
        <v>T</v>
      </c>
      <c r="AD36" s="148" t="str">
        <f t="shared" ca="1" si="69"/>
        <v>T</v>
      </c>
      <c r="AE36" s="148" t="str">
        <f t="shared" ca="1" si="69"/>
        <v>L</v>
      </c>
      <c r="AF36" s="148" t="str">
        <f t="shared" ca="1" si="69"/>
        <v>T</v>
      </c>
      <c r="AG36" s="148" t="str">
        <f t="shared" ca="1" si="69"/>
        <v>T</v>
      </c>
      <c r="AH36" s="148" t="str">
        <f t="shared" ca="1" si="69"/>
        <v>T</v>
      </c>
      <c r="AI36" s="148" t="str">
        <f t="shared" ca="1" si="69"/>
        <v>N</v>
      </c>
      <c r="AJ36" s="148" t="str">
        <f t="shared" ca="1" si="69"/>
        <v>-</v>
      </c>
      <c r="AK36" s="148"/>
      <c r="AL36" s="130"/>
      <c r="AM36" s="111">
        <f>VLOOKUP($E36,Plantilla!D:F,3,FALSE)</f>
        <v>1</v>
      </c>
      <c r="AN36" s="140">
        <f t="shared" ca="1" si="70"/>
        <v>0</v>
      </c>
      <c r="AO36" s="133">
        <f t="shared" ca="1" si="70"/>
        <v>16</v>
      </c>
      <c r="AP36" s="132">
        <f t="shared" ca="1" si="70"/>
        <v>4</v>
      </c>
      <c r="AQ36" s="133">
        <f t="shared" ca="1" si="70"/>
        <v>0</v>
      </c>
      <c r="AR36" s="132">
        <f t="shared" ca="1" si="70"/>
        <v>0</v>
      </c>
      <c r="AS36" s="133">
        <f t="shared" ca="1" si="70"/>
        <v>0</v>
      </c>
      <c r="AT36" s="132">
        <f t="shared" ca="1" si="70"/>
        <v>0</v>
      </c>
      <c r="AU36" s="133">
        <f t="shared" ca="1" si="70"/>
        <v>0</v>
      </c>
      <c r="AV36" s="132">
        <f t="shared" ca="1" si="70"/>
        <v>0</v>
      </c>
      <c r="AW36" s="133">
        <f t="shared" ca="1" si="70"/>
        <v>0</v>
      </c>
      <c r="AX36" s="132">
        <f t="shared" ca="1" si="70"/>
        <v>0</v>
      </c>
      <c r="AY36" s="133">
        <f t="shared" ca="1" si="70"/>
        <v>0</v>
      </c>
      <c r="AZ36" s="132">
        <f t="shared" ca="1" si="70"/>
        <v>0</v>
      </c>
      <c r="BA36" s="133">
        <f t="shared" ca="1" si="70"/>
        <v>0</v>
      </c>
      <c r="BB36" s="132">
        <f t="shared" ca="1" si="70"/>
        <v>0</v>
      </c>
      <c r="BC36" s="133">
        <f t="shared" ca="1" si="70"/>
        <v>0</v>
      </c>
      <c r="BD36" s="132">
        <f t="shared" ca="1" si="71"/>
        <v>0</v>
      </c>
      <c r="BE36" s="133">
        <f t="shared" ca="1" si="71"/>
        <v>0</v>
      </c>
      <c r="BF36" s="132">
        <f t="shared" ca="1" si="71"/>
        <v>0</v>
      </c>
      <c r="BG36" s="133">
        <f t="shared" ca="1" si="71"/>
        <v>0</v>
      </c>
      <c r="BH36" s="132">
        <f t="shared" ca="1" si="71"/>
        <v>0</v>
      </c>
      <c r="BI36" s="133">
        <f t="shared" ca="1" si="71"/>
        <v>0</v>
      </c>
      <c r="BJ36" s="132">
        <f t="shared" ca="1" si="71"/>
        <v>0</v>
      </c>
      <c r="BK36" s="110">
        <f t="shared" ca="1" si="57"/>
        <v>4</v>
      </c>
      <c r="BL36" s="110">
        <f t="shared" ca="1" si="5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59"/>
        <v>50.8</v>
      </c>
      <c r="BP36" s="195">
        <f t="shared" ca="1" si="60"/>
        <v>162.80000000000001</v>
      </c>
      <c r="BQ36" s="149">
        <f t="shared" ca="1" si="74"/>
        <v>8</v>
      </c>
      <c r="BR36" s="137">
        <f t="shared" ca="1" si="74"/>
        <v>116</v>
      </c>
      <c r="BS36" s="136">
        <f t="shared" ca="1" si="74"/>
        <v>35</v>
      </c>
      <c r="BT36" s="137">
        <f t="shared" ca="1" si="74"/>
        <v>0</v>
      </c>
      <c r="BU36" s="136">
        <f t="shared" ca="1" si="74"/>
        <v>0</v>
      </c>
      <c r="BV36" s="137">
        <f t="shared" ca="1" si="74"/>
        <v>0</v>
      </c>
      <c r="BW36" s="136">
        <f t="shared" ca="1" si="74"/>
        <v>0</v>
      </c>
      <c r="BX36" s="137">
        <f t="shared" ca="1" si="74"/>
        <v>0</v>
      </c>
      <c r="BY36" s="136">
        <f t="shared" ca="1" si="74"/>
        <v>0</v>
      </c>
      <c r="BZ36" s="137">
        <f t="shared" ca="1" si="74"/>
        <v>0</v>
      </c>
      <c r="CA36" s="136">
        <f t="shared" ca="1" si="74"/>
        <v>0</v>
      </c>
      <c r="CB36" s="137">
        <f t="shared" ca="1" si="74"/>
        <v>0</v>
      </c>
      <c r="CC36" s="136">
        <f t="shared" ca="1" si="74"/>
        <v>0</v>
      </c>
      <c r="CD36" s="137">
        <f t="shared" ca="1" si="74"/>
        <v>0</v>
      </c>
      <c r="CE36" s="136">
        <f t="shared" ca="1" si="74"/>
        <v>0</v>
      </c>
      <c r="CF36" s="137">
        <f t="shared" ca="1" si="72"/>
        <v>0</v>
      </c>
      <c r="CG36" s="136">
        <f t="shared" ca="1" si="10"/>
        <v>4</v>
      </c>
      <c r="CH36" s="137">
        <f t="shared" ca="1" si="10"/>
        <v>0</v>
      </c>
      <c r="CI36" s="136">
        <f t="shared" ca="1" si="10"/>
        <v>0</v>
      </c>
      <c r="CJ36" s="137">
        <f t="shared" ca="1" si="10"/>
        <v>0</v>
      </c>
      <c r="CK36" s="136">
        <f t="shared" ca="1" si="10"/>
        <v>0</v>
      </c>
      <c r="CL36" s="137">
        <f t="shared" ca="1" si="10"/>
        <v>0</v>
      </c>
      <c r="CM36" s="136">
        <f t="shared" ca="1" si="10"/>
        <v>0</v>
      </c>
      <c r="CN36" s="110">
        <f t="shared" ca="1" si="61"/>
        <v>35</v>
      </c>
      <c r="CO36" s="110">
        <f t="shared" ca="1" si="11"/>
        <v>898</v>
      </c>
      <c r="CP36" s="110">
        <f t="shared" ca="1" si="11"/>
        <v>350</v>
      </c>
      <c r="CQ36" s="198">
        <f t="shared" ca="1" si="11"/>
        <v>444.50000000000006</v>
      </c>
      <c r="CR36" s="199">
        <f t="shared" ca="1" si="11"/>
        <v>1342.5</v>
      </c>
      <c r="CS36" s="215">
        <f t="shared" ca="1" si="62"/>
        <v>30</v>
      </c>
      <c r="CT36" s="216">
        <f t="shared" ca="1" si="63"/>
        <v>0</v>
      </c>
      <c r="CU36" s="217">
        <f ca="1">INDEX(INDIRECT(CU$1),MATCH($E36,INDIRECT($BQ$2))) + (CS36*30)/[1]PATRÓN!$N$4 - CT36</f>
        <v>22.43835616438356</v>
      </c>
      <c r="CV36" s="217">
        <f ca="1">(CS36*6)/PATRÓN!$N$4</f>
        <v>0.49315068493150682</v>
      </c>
      <c r="CW36" s="216">
        <f t="shared" ca="1" si="64"/>
        <v>0</v>
      </c>
      <c r="CX36" s="219">
        <f t="shared" ca="1" si="65"/>
        <v>0</v>
      </c>
      <c r="CY36" s="230">
        <f t="shared" ca="1" si="66"/>
        <v>0</v>
      </c>
      <c r="CZ36" s="227">
        <f ca="1">(PATRÓN!$A$5*(CS36-CT36))/(PATRÓN!$N$4-30)*AM36</f>
        <v>147.08955223880596</v>
      </c>
      <c r="DA36" s="211">
        <f t="shared" ca="1" si="12"/>
        <v>15.710447761194047</v>
      </c>
      <c r="DB36" s="211">
        <f t="shared" ca="1" si="67"/>
        <v>1338.5149253731342</v>
      </c>
      <c r="DC36" s="212">
        <f t="shared" ca="1" si="13"/>
        <v>3.9850746268657531</v>
      </c>
    </row>
    <row r="37" spans="1:107" ht="33.75" customHeight="1" thickBot="1" x14ac:dyDescent="0.35">
      <c r="A37" s="61">
        <f>Plantilla!A37</f>
        <v>0</v>
      </c>
      <c r="B37" s="185"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tr">
        <f t="shared" ca="1" si="80"/>
        <v>T</v>
      </c>
      <c r="H37" s="148" t="str">
        <f t="shared" ca="1" si="80"/>
        <v>T</v>
      </c>
      <c r="I37" s="148" t="str">
        <f t="shared" ca="1" si="80"/>
        <v>T</v>
      </c>
      <c r="J37" s="148" t="str">
        <f t="shared" ca="1" si="80"/>
        <v>T</v>
      </c>
      <c r="K37" s="148" t="str">
        <f t="shared" ca="1" si="80"/>
        <v>L</v>
      </c>
      <c r="L37" s="148" t="str">
        <f t="shared" ca="1" si="80"/>
        <v>T</v>
      </c>
      <c r="M37" s="148" t="str">
        <f t="shared" ca="1" si="80"/>
        <v>T</v>
      </c>
      <c r="N37" s="148" t="str">
        <f t="shared" ca="1" si="80"/>
        <v>T</v>
      </c>
      <c r="O37" s="148" t="str">
        <f t="shared" ca="1" si="80"/>
        <v>T</v>
      </c>
      <c r="P37" s="148" t="str">
        <f t="shared" ca="1" si="80"/>
        <v>N</v>
      </c>
      <c r="Q37" s="148" t="str">
        <f t="shared" ca="1" si="80"/>
        <v>N</v>
      </c>
      <c r="R37" s="148" t="str">
        <f t="shared" ca="1" si="80"/>
        <v>-</v>
      </c>
      <c r="S37" s="148" t="str">
        <f t="shared" ca="1" si="80"/>
        <v>-</v>
      </c>
      <c r="T37" s="148" t="str">
        <f t="shared" ca="1" si="80"/>
        <v>L</v>
      </c>
      <c r="U37" s="148" t="str">
        <f t="shared" ca="1" si="80"/>
        <v>L</v>
      </c>
      <c r="V37" s="148" t="str">
        <f t="shared" ca="1" si="80"/>
        <v>T</v>
      </c>
      <c r="W37" s="148" t="str">
        <f t="shared" ca="1" si="69"/>
        <v>T</v>
      </c>
      <c r="X37" s="148" t="str">
        <f t="shared" ca="1" si="69"/>
        <v>L</v>
      </c>
      <c r="Y37" s="148" t="str">
        <f t="shared" ca="1" si="69"/>
        <v>T</v>
      </c>
      <c r="Z37" s="148" t="str">
        <f t="shared" ca="1" si="69"/>
        <v>T</v>
      </c>
      <c r="AA37" s="148" t="str">
        <f t="shared" ca="1" si="69"/>
        <v>T</v>
      </c>
      <c r="AB37" s="148" t="str">
        <f t="shared" ca="1" si="69"/>
        <v>N</v>
      </c>
      <c r="AC37" s="148" t="str">
        <f t="shared" ca="1" si="69"/>
        <v>-</v>
      </c>
      <c r="AD37" s="148" t="str">
        <f t="shared" ca="1" si="69"/>
        <v>L</v>
      </c>
      <c r="AE37" s="148" t="str">
        <f t="shared" ca="1" si="69"/>
        <v>T</v>
      </c>
      <c r="AF37" s="148" t="str">
        <f t="shared" ca="1" si="69"/>
        <v>T</v>
      </c>
      <c r="AG37" s="148" t="str">
        <f t="shared" ca="1" si="69"/>
        <v>L</v>
      </c>
      <c r="AH37" s="148" t="str">
        <f t="shared" ca="1" si="69"/>
        <v>L</v>
      </c>
      <c r="AI37" s="148" t="str">
        <f t="shared" ca="1" si="69"/>
        <v>T</v>
      </c>
      <c r="AJ37" s="148" t="str">
        <f t="shared" ca="1" si="69"/>
        <v>T</v>
      </c>
      <c r="AK37" s="148"/>
      <c r="AL37" s="130"/>
      <c r="AM37" s="111">
        <f>VLOOKUP($E37,Plantilla!D:F,3,FALSE)</f>
        <v>1</v>
      </c>
      <c r="AN37" s="140">
        <f t="shared" ca="1" si="70"/>
        <v>0</v>
      </c>
      <c r="AO37" s="133">
        <f t="shared" ca="1" si="70"/>
        <v>17</v>
      </c>
      <c r="AP37" s="132">
        <f t="shared" ca="1" si="70"/>
        <v>3</v>
      </c>
      <c r="AQ37" s="133">
        <f t="shared" ca="1" si="70"/>
        <v>0</v>
      </c>
      <c r="AR37" s="132">
        <f t="shared" ca="1" si="70"/>
        <v>0</v>
      </c>
      <c r="AS37" s="133">
        <f t="shared" ca="1" si="70"/>
        <v>0</v>
      </c>
      <c r="AT37" s="132">
        <f t="shared" ca="1" si="70"/>
        <v>0</v>
      </c>
      <c r="AU37" s="133">
        <f t="shared" ca="1" si="70"/>
        <v>0</v>
      </c>
      <c r="AV37" s="132">
        <f t="shared" ca="1" si="70"/>
        <v>0</v>
      </c>
      <c r="AW37" s="133">
        <f t="shared" ca="1" si="70"/>
        <v>0</v>
      </c>
      <c r="AX37" s="132">
        <f t="shared" ca="1" si="70"/>
        <v>0</v>
      </c>
      <c r="AY37" s="133">
        <f t="shared" ca="1" si="70"/>
        <v>0</v>
      </c>
      <c r="AZ37" s="132">
        <f t="shared" ca="1" si="70"/>
        <v>0</v>
      </c>
      <c r="BA37" s="133">
        <f t="shared" ca="1" si="70"/>
        <v>0</v>
      </c>
      <c r="BB37" s="132">
        <f t="shared" ca="1" si="70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71"/>
        <v>0</v>
      </c>
      <c r="BF37" s="132">
        <f t="shared" ca="1" si="71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57"/>
        <v>3</v>
      </c>
      <c r="BL37" s="110">
        <f t="shared" ca="1" si="5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59"/>
        <v>38.1</v>
      </c>
      <c r="BP37" s="195">
        <f t="shared" ca="1" si="60"/>
        <v>157.1</v>
      </c>
      <c r="BQ37" s="149">
        <f t="shared" ca="1" si="74"/>
        <v>0</v>
      </c>
      <c r="BR37" s="137">
        <f t="shared" ca="1" si="74"/>
        <v>48</v>
      </c>
      <c r="BS37" s="136">
        <f t="shared" ca="1" si="74"/>
        <v>34</v>
      </c>
      <c r="BT37" s="137">
        <f t="shared" ca="1" si="74"/>
        <v>0</v>
      </c>
      <c r="BU37" s="136">
        <f t="shared" ca="1" si="74"/>
        <v>0</v>
      </c>
      <c r="BV37" s="137">
        <f t="shared" ca="1" si="74"/>
        <v>0</v>
      </c>
      <c r="BW37" s="136">
        <f t="shared" ca="1" si="74"/>
        <v>0</v>
      </c>
      <c r="BX37" s="137">
        <f t="shared" ca="1" si="74"/>
        <v>11</v>
      </c>
      <c r="BY37" s="136">
        <f t="shared" ca="1" si="74"/>
        <v>10</v>
      </c>
      <c r="BZ37" s="137">
        <f t="shared" ca="1" si="74"/>
        <v>0</v>
      </c>
      <c r="CA37" s="136">
        <f t="shared" ca="1" si="74"/>
        <v>0</v>
      </c>
      <c r="CB37" s="137">
        <f t="shared" ca="1" si="74"/>
        <v>0</v>
      </c>
      <c r="CC37" s="136">
        <f t="shared" ca="1" si="74"/>
        <v>0</v>
      </c>
      <c r="CD37" s="137">
        <f t="shared" ca="1" si="74"/>
        <v>1</v>
      </c>
      <c r="CE37" s="136">
        <f t="shared" ca="1" si="74"/>
        <v>0</v>
      </c>
      <c r="CF37" s="137">
        <f t="shared" ca="1" si="72"/>
        <v>0</v>
      </c>
      <c r="CG37" s="136">
        <f t="shared" ca="1" si="10"/>
        <v>0</v>
      </c>
      <c r="CH37" s="137">
        <f t="shared" ca="1" si="10"/>
        <v>0</v>
      </c>
      <c r="CI37" s="136">
        <f t="shared" ca="1" si="10"/>
        <v>0</v>
      </c>
      <c r="CJ37" s="137">
        <f t="shared" ca="1" si="10"/>
        <v>0</v>
      </c>
      <c r="CK37" s="136">
        <f t="shared" ca="1" si="10"/>
        <v>0</v>
      </c>
      <c r="CL37" s="137">
        <f t="shared" ca="1" si="10"/>
        <v>0</v>
      </c>
      <c r="CM37" s="136">
        <f t="shared" ca="1" si="10"/>
        <v>0</v>
      </c>
      <c r="CN37" s="110">
        <f t="shared" ca="1" si="61"/>
        <v>34</v>
      </c>
      <c r="CO37" s="110">
        <f t="shared" ca="1" si="11"/>
        <v>487.98</v>
      </c>
      <c r="CP37" s="110">
        <f t="shared" ca="1" si="11"/>
        <v>340</v>
      </c>
      <c r="CQ37" s="198">
        <f t="shared" ca="1" si="11"/>
        <v>431.8</v>
      </c>
      <c r="CR37" s="199">
        <f t="shared" ca="1" si="11"/>
        <v>919.78000000000009</v>
      </c>
      <c r="CS37" s="215">
        <f t="shared" ca="1" si="62"/>
        <v>30</v>
      </c>
      <c r="CT37" s="216">
        <f t="shared" ca="1" si="63"/>
        <v>0</v>
      </c>
      <c r="CU37" s="217">
        <f ca="1">INDEX(INDIRECT(CU$1),MATCH($E37,INDIRECT($BQ$2))) + (CS37*30)/[1]PATRÓN!$N$4 - CT37</f>
        <v>22.43835616438356</v>
      </c>
      <c r="CV37" s="217">
        <f ca="1">(CS37*6)/PATRÓN!$N$4</f>
        <v>0.49315068493150682</v>
      </c>
      <c r="CW37" s="216">
        <f t="shared" ca="1" si="64"/>
        <v>0</v>
      </c>
      <c r="CX37" s="219">
        <f t="shared" ca="1" si="65"/>
        <v>0</v>
      </c>
      <c r="CY37" s="230">
        <f t="shared" ca="1" si="66"/>
        <v>0</v>
      </c>
      <c r="CZ37" s="227">
        <f ca="1">(PATRÓN!$A$5*(CS37-CT37))/(PATRÓN!$N$4-30)*AM37</f>
        <v>147.08955223880596</v>
      </c>
      <c r="DA37" s="211">
        <f t="shared" ca="1" si="12"/>
        <v>10.01044776119403</v>
      </c>
      <c r="DB37" s="211">
        <f t="shared" ca="1" si="67"/>
        <v>1338.5149253731342</v>
      </c>
      <c r="DC37" s="212">
        <f t="shared" ca="1" si="13"/>
        <v>-418.73492537313416</v>
      </c>
    </row>
    <row r="38" spans="1:107" ht="33.75" customHeight="1" thickBot="1" x14ac:dyDescent="0.35">
      <c r="A38" s="61">
        <f>Plantilla!A38</f>
        <v>0</v>
      </c>
      <c r="B38" s="185"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80"/>
        <v>T</v>
      </c>
      <c r="H38" s="148" t="str">
        <f t="shared" ca="1" si="80"/>
        <v>T</v>
      </c>
      <c r="I38" s="148" t="str">
        <f t="shared" ca="1" si="80"/>
        <v>N</v>
      </c>
      <c r="J38" s="148" t="str">
        <f t="shared" ca="1" si="80"/>
        <v>N</v>
      </c>
      <c r="K38" s="148" t="str">
        <f t="shared" ca="1" si="80"/>
        <v>-</v>
      </c>
      <c r="L38" s="148" t="str">
        <f t="shared" ca="1" si="80"/>
        <v>-</v>
      </c>
      <c r="M38" s="148" t="str">
        <f t="shared" ca="1" si="80"/>
        <v>L</v>
      </c>
      <c r="N38" s="148" t="str">
        <f t="shared" ca="1" si="80"/>
        <v>L</v>
      </c>
      <c r="O38" s="148" t="str">
        <f t="shared" ca="1" si="80"/>
        <v>T</v>
      </c>
      <c r="P38" s="148" t="str">
        <f t="shared" ca="1" si="80"/>
        <v>T</v>
      </c>
      <c r="Q38" s="148" t="str">
        <f t="shared" ca="1" si="80"/>
        <v>L</v>
      </c>
      <c r="R38" s="148" t="str">
        <f t="shared" ca="1" si="80"/>
        <v>T</v>
      </c>
      <c r="S38" s="148" t="str">
        <f t="shared" ca="1" si="80"/>
        <v>T</v>
      </c>
      <c r="T38" s="148" t="str">
        <f t="shared" ca="1" si="80"/>
        <v>T</v>
      </c>
      <c r="U38" s="148" t="str">
        <f t="shared" ca="1" si="80"/>
        <v>N</v>
      </c>
      <c r="V38" s="148" t="str">
        <f t="shared" ca="1" si="80"/>
        <v>-</v>
      </c>
      <c r="W38" s="148" t="str">
        <f t="shared" ca="1" si="69"/>
        <v>L</v>
      </c>
      <c r="X38" s="148" t="str">
        <f t="shared" ca="1" si="69"/>
        <v>T</v>
      </c>
      <c r="Y38" s="148" t="str">
        <f t="shared" ca="1" si="69"/>
        <v>T</v>
      </c>
      <c r="Z38" s="148" t="str">
        <f t="shared" ca="1" si="69"/>
        <v>L</v>
      </c>
      <c r="AA38" s="148" t="str">
        <f t="shared" ca="1" si="69"/>
        <v>L</v>
      </c>
      <c r="AB38" s="148" t="str">
        <f t="shared" ca="1" si="69"/>
        <v>T</v>
      </c>
      <c r="AC38" s="148" t="str">
        <f t="shared" ca="1" si="69"/>
        <v>T</v>
      </c>
      <c r="AD38" s="148" t="str">
        <f t="shared" ca="1" si="69"/>
        <v>T</v>
      </c>
      <c r="AE38" s="148" t="str">
        <f t="shared" ca="1" si="69"/>
        <v>T</v>
      </c>
      <c r="AF38" s="148" t="str">
        <f t="shared" ca="1" si="69"/>
        <v>L</v>
      </c>
      <c r="AG38" s="148" t="str">
        <f t="shared" ca="1" si="69"/>
        <v>N</v>
      </c>
      <c r="AH38" s="148" t="str">
        <f t="shared" ca="1" si="69"/>
        <v>N</v>
      </c>
      <c r="AI38" s="148" t="str">
        <f t="shared" ca="1" si="69"/>
        <v>-</v>
      </c>
      <c r="AJ38" s="148" t="str">
        <f t="shared" ca="1" si="69"/>
        <v>-</v>
      </c>
      <c r="AK38" s="148"/>
      <c r="AL38" s="130"/>
      <c r="AM38" s="111">
        <f>VLOOKUP($E38,Plantilla!D:F,3,FALSE)</f>
        <v>1</v>
      </c>
      <c r="AN38" s="140">
        <f t="shared" ref="AN38:BC54" ca="1" si="81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81"/>
        <v>13</v>
      </c>
      <c r="AP38" s="132">
        <f t="shared" ca="1" si="81"/>
        <v>5</v>
      </c>
      <c r="AQ38" s="133">
        <f t="shared" ca="1" si="81"/>
        <v>0</v>
      </c>
      <c r="AR38" s="132">
        <f t="shared" ca="1" si="81"/>
        <v>0</v>
      </c>
      <c r="AS38" s="133">
        <f t="shared" ca="1" si="81"/>
        <v>0</v>
      </c>
      <c r="AT38" s="132">
        <f t="shared" ca="1" si="81"/>
        <v>0</v>
      </c>
      <c r="AU38" s="133">
        <f t="shared" ca="1" si="81"/>
        <v>0</v>
      </c>
      <c r="AV38" s="132">
        <f t="shared" ca="1" si="81"/>
        <v>0</v>
      </c>
      <c r="AW38" s="133">
        <f t="shared" ca="1" si="81"/>
        <v>0</v>
      </c>
      <c r="AX38" s="132">
        <f t="shared" ca="1" si="81"/>
        <v>0</v>
      </c>
      <c r="AY38" s="133">
        <f t="shared" ca="1" si="81"/>
        <v>0</v>
      </c>
      <c r="AZ38" s="132">
        <f t="shared" ca="1" si="81"/>
        <v>0</v>
      </c>
      <c r="BA38" s="133">
        <f t="shared" ca="1" si="81"/>
        <v>0</v>
      </c>
      <c r="BB38" s="132">
        <f t="shared" ca="1" si="81"/>
        <v>0</v>
      </c>
      <c r="BC38" s="133">
        <f t="shared" ca="1" si="81"/>
        <v>0</v>
      </c>
      <c r="BD38" s="132">
        <f t="shared" ref="BD38:BD65" ca="1" si="82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71"/>
        <v>0</v>
      </c>
      <c r="BF38" s="132">
        <f t="shared" ca="1" si="71"/>
        <v>0</v>
      </c>
      <c r="BG38" s="133">
        <f t="shared" ca="1" si="71"/>
        <v>0</v>
      </c>
      <c r="BH38" s="132">
        <f t="shared" ref="BH38:BH65" ca="1" si="83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71"/>
        <v>0</v>
      </c>
      <c r="BJ38" s="132">
        <f t="shared" ref="BJ38:BJ65" ca="1" si="84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57"/>
        <v>5</v>
      </c>
      <c r="BL38" s="110">
        <f t="shared" ca="1" si="5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91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50</v>
      </c>
      <c r="BO38" s="194">
        <f t="shared" ca="1" si="59"/>
        <v>63.5</v>
      </c>
      <c r="BP38" s="195">
        <f t="shared" ca="1" si="60"/>
        <v>154.5</v>
      </c>
      <c r="BQ38" s="149">
        <f t="shared" ca="1" si="74"/>
        <v>0</v>
      </c>
      <c r="BR38" s="137">
        <f t="shared" ca="1" si="74"/>
        <v>100</v>
      </c>
      <c r="BS38" s="136">
        <f t="shared" ca="1" si="74"/>
        <v>29</v>
      </c>
      <c r="BT38" s="137">
        <f t="shared" ca="1" si="74"/>
        <v>0</v>
      </c>
      <c r="BU38" s="136">
        <f t="shared" ca="1" si="74"/>
        <v>0</v>
      </c>
      <c r="BV38" s="137">
        <f t="shared" ca="1" si="74"/>
        <v>0</v>
      </c>
      <c r="BW38" s="136">
        <f t="shared" ca="1" si="74"/>
        <v>0</v>
      </c>
      <c r="BX38" s="137">
        <f t="shared" ca="1" si="74"/>
        <v>0</v>
      </c>
      <c r="BY38" s="136">
        <f t="shared" ca="1" si="74"/>
        <v>0</v>
      </c>
      <c r="BZ38" s="137">
        <f t="shared" ca="1" si="74"/>
        <v>0</v>
      </c>
      <c r="CA38" s="136">
        <f t="shared" ca="1" si="74"/>
        <v>0</v>
      </c>
      <c r="CB38" s="137">
        <f t="shared" ca="1" si="74"/>
        <v>0</v>
      </c>
      <c r="CC38" s="136">
        <f t="shared" ca="1" si="74"/>
        <v>0</v>
      </c>
      <c r="CD38" s="137">
        <f t="shared" ca="1" si="74"/>
        <v>0</v>
      </c>
      <c r="CE38" s="136">
        <f t="shared" ca="1" si="74"/>
        <v>0</v>
      </c>
      <c r="CF38" s="137">
        <f t="shared" ca="1" si="72"/>
        <v>0</v>
      </c>
      <c r="CG38" s="136">
        <f t="shared" ca="1" si="10"/>
        <v>62</v>
      </c>
      <c r="CH38" s="137">
        <f t="shared" ca="1" si="10"/>
        <v>0</v>
      </c>
      <c r="CI38" s="136">
        <f t="shared" ca="1" si="10"/>
        <v>0</v>
      </c>
      <c r="CJ38" s="137">
        <f t="shared" ca="1" si="10"/>
        <v>0</v>
      </c>
      <c r="CK38" s="136">
        <f t="shared" ca="1" si="10"/>
        <v>0</v>
      </c>
      <c r="CL38" s="137">
        <f t="shared" ca="1" si="10"/>
        <v>0</v>
      </c>
      <c r="CM38" s="136">
        <f t="shared" ca="1" si="10"/>
        <v>0</v>
      </c>
      <c r="CN38" s="110">
        <f t="shared" ca="1" si="61"/>
        <v>29</v>
      </c>
      <c r="CO38" s="110">
        <f t="shared" ca="1" si="11"/>
        <v>1165</v>
      </c>
      <c r="CP38" s="110">
        <f t="shared" ca="1" si="11"/>
        <v>290</v>
      </c>
      <c r="CQ38" s="198">
        <f t="shared" ca="1" si="11"/>
        <v>368.29999999999995</v>
      </c>
      <c r="CR38" s="199">
        <f t="shared" ca="1" si="11"/>
        <v>1533.3</v>
      </c>
      <c r="CS38" s="215">
        <f t="shared" ca="1" si="62"/>
        <v>30</v>
      </c>
      <c r="CT38" s="216">
        <f t="shared" ca="1" si="63"/>
        <v>0</v>
      </c>
      <c r="CU38" s="217">
        <f ca="1">INDEX(INDIRECT(CU$1),MATCH($E38,INDIRECT($BQ$2))) + (CS38*30)/[1]PATRÓN!$N$4 - CT38</f>
        <v>22.43835616438356</v>
      </c>
      <c r="CV38" s="217">
        <f ca="1">(CS38*6)/PATRÓN!$N$4</f>
        <v>0.49315068493150682</v>
      </c>
      <c r="CW38" s="216">
        <f t="shared" ca="1" si="64"/>
        <v>0</v>
      </c>
      <c r="CX38" s="219">
        <f t="shared" ca="1" si="65"/>
        <v>0</v>
      </c>
      <c r="CY38" s="230">
        <f t="shared" ca="1" si="66"/>
        <v>0</v>
      </c>
      <c r="CZ38" s="227">
        <f ca="1">(PATRÓN!$A$5*(CS38-CT38))/(PATRÓN!$N$4-30)*AM38</f>
        <v>147.08955223880596</v>
      </c>
      <c r="DA38" s="211">
        <f t="shared" ca="1" si="12"/>
        <v>7.4104477611940354</v>
      </c>
      <c r="DB38" s="211">
        <f t="shared" ca="1" si="67"/>
        <v>1338.5149253731342</v>
      </c>
      <c r="DC38" s="212">
        <f t="shared" ca="1" si="13"/>
        <v>194.78507462686571</v>
      </c>
    </row>
    <row r="39" spans="1:107" ht="33.75" customHeight="1" thickBot="1" x14ac:dyDescent="0.35">
      <c r="A39" s="61">
        <f>Plantilla!A39</f>
        <v>0</v>
      </c>
      <c r="B39" s="185"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80"/>
        <v>L</v>
      </c>
      <c r="H39" s="148" t="str">
        <f t="shared" ca="1" si="80"/>
        <v>T</v>
      </c>
      <c r="I39" s="148" t="str">
        <f t="shared" ca="1" si="80"/>
        <v>T</v>
      </c>
      <c r="J39" s="148" t="str">
        <f t="shared" ca="1" si="80"/>
        <v>L</v>
      </c>
      <c r="K39" s="148" t="str">
        <f t="shared" ca="1" si="80"/>
        <v>T</v>
      </c>
      <c r="L39" s="148" t="str">
        <f t="shared" ca="1" si="80"/>
        <v>T</v>
      </c>
      <c r="M39" s="148" t="str">
        <f t="shared" ca="1" si="80"/>
        <v>T</v>
      </c>
      <c r="N39" s="148" t="str">
        <f t="shared" ca="1" si="80"/>
        <v>N</v>
      </c>
      <c r="O39" s="148" t="str">
        <f t="shared" ca="1" si="80"/>
        <v>-</v>
      </c>
      <c r="P39" s="148" t="str">
        <f t="shared" ca="1" si="80"/>
        <v>L</v>
      </c>
      <c r="Q39" s="148" t="str">
        <f t="shared" ca="1" si="80"/>
        <v>T</v>
      </c>
      <c r="R39" s="148" t="str">
        <f t="shared" ca="1" si="80"/>
        <v>T</v>
      </c>
      <c r="S39" s="148" t="str">
        <f t="shared" ca="1" si="80"/>
        <v>L</v>
      </c>
      <c r="T39" s="148" t="str">
        <f t="shared" ca="1" si="80"/>
        <v>L</v>
      </c>
      <c r="U39" s="148" t="str">
        <f t="shared" ca="1" si="80"/>
        <v>T</v>
      </c>
      <c r="V39" s="148" t="str">
        <f t="shared" ca="1" si="80"/>
        <v>T</v>
      </c>
      <c r="W39" s="148" t="str">
        <f t="shared" ca="1" si="69"/>
        <v>T</v>
      </c>
      <c r="X39" s="148" t="str">
        <f t="shared" ca="1" si="69"/>
        <v>T</v>
      </c>
      <c r="Y39" s="148" t="str">
        <f t="shared" ca="1" si="69"/>
        <v>L</v>
      </c>
      <c r="Z39" s="148" t="str">
        <f t="shared" ca="1" si="69"/>
        <v>N</v>
      </c>
      <c r="AA39" s="148" t="str">
        <f t="shared" ca="1" si="69"/>
        <v>N</v>
      </c>
      <c r="AB39" s="148" t="str">
        <f t="shared" ca="1" si="69"/>
        <v>-</v>
      </c>
      <c r="AC39" s="148" t="str">
        <f t="shared" ca="1" si="69"/>
        <v>-</v>
      </c>
      <c r="AD39" s="148" t="str">
        <f t="shared" ca="1" si="69"/>
        <v>L</v>
      </c>
      <c r="AE39" s="148" t="str">
        <f t="shared" ca="1" si="69"/>
        <v>T</v>
      </c>
      <c r="AF39" s="148" t="str">
        <f t="shared" ca="1" si="69"/>
        <v>T</v>
      </c>
      <c r="AG39" s="148" t="str">
        <f t="shared" ca="1" si="69"/>
        <v>L</v>
      </c>
      <c r="AH39" s="148" t="str">
        <f t="shared" ca="1" si="69"/>
        <v>L</v>
      </c>
      <c r="AI39" s="148" t="str">
        <f t="shared" ref="W39:AJ42" ca="1" si="85">IF($B39&lt;&gt;0,INDIRECT(ADDRESS($B39+6,10+AI$2,1,FALSE,"PATRÓN"),FALSE),"")</f>
        <v>T</v>
      </c>
      <c r="AJ39" s="148" t="str">
        <f t="shared" ca="1" si="85"/>
        <v>N</v>
      </c>
      <c r="AK39" s="148"/>
      <c r="AL39" s="130"/>
      <c r="AM39" s="111">
        <f>VLOOKUP($E39,Plantilla!D:F,3,FALSE)</f>
        <v>1</v>
      </c>
      <c r="AN39" s="140">
        <f t="shared" ca="1" si="81"/>
        <v>0</v>
      </c>
      <c r="AO39" s="133">
        <f t="shared" ca="1" si="81"/>
        <v>14</v>
      </c>
      <c r="AP39" s="132">
        <f t="shared" ca="1" si="81"/>
        <v>4</v>
      </c>
      <c r="AQ39" s="133">
        <f t="shared" ca="1" si="81"/>
        <v>0</v>
      </c>
      <c r="AR39" s="132">
        <f t="shared" ca="1" si="81"/>
        <v>0</v>
      </c>
      <c r="AS39" s="133">
        <f t="shared" ca="1" si="81"/>
        <v>0</v>
      </c>
      <c r="AT39" s="132">
        <f t="shared" ca="1" si="81"/>
        <v>0</v>
      </c>
      <c r="AU39" s="133">
        <f t="shared" ca="1" si="81"/>
        <v>0</v>
      </c>
      <c r="AV39" s="132">
        <f t="shared" ca="1" si="81"/>
        <v>0</v>
      </c>
      <c r="AW39" s="133">
        <f t="shared" ca="1" si="81"/>
        <v>0</v>
      </c>
      <c r="AX39" s="132">
        <f t="shared" ca="1" si="81"/>
        <v>0</v>
      </c>
      <c r="AY39" s="133">
        <f t="shared" ca="1" si="81"/>
        <v>0</v>
      </c>
      <c r="AZ39" s="132">
        <f t="shared" ca="1" si="81"/>
        <v>0</v>
      </c>
      <c r="BA39" s="133">
        <f t="shared" ca="1" si="81"/>
        <v>0</v>
      </c>
      <c r="BB39" s="132">
        <f t="shared" ca="1" si="81"/>
        <v>0</v>
      </c>
      <c r="BC39" s="133">
        <f t="shared" ca="1" si="81"/>
        <v>0</v>
      </c>
      <c r="BD39" s="132">
        <f t="shared" ca="1" si="82"/>
        <v>0</v>
      </c>
      <c r="BE39" s="133">
        <f t="shared" ca="1" si="71"/>
        <v>0</v>
      </c>
      <c r="BF39" s="132">
        <f t="shared" ca="1" si="71"/>
        <v>0</v>
      </c>
      <c r="BG39" s="133">
        <f t="shared" ca="1" si="71"/>
        <v>0</v>
      </c>
      <c r="BH39" s="132">
        <f t="shared" ca="1" si="83"/>
        <v>0</v>
      </c>
      <c r="BI39" s="133">
        <f t="shared" ca="1" si="71"/>
        <v>0</v>
      </c>
      <c r="BJ39" s="132">
        <f t="shared" ca="1" si="84"/>
        <v>0</v>
      </c>
      <c r="BK39" s="110">
        <f t="shared" ca="1" si="57"/>
        <v>4</v>
      </c>
      <c r="BL39" s="110">
        <f t="shared" ca="1" si="58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98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59"/>
        <v>50.8</v>
      </c>
      <c r="BP39" s="195">
        <f t="shared" ca="1" si="60"/>
        <v>148.80000000000001</v>
      </c>
      <c r="BQ39" s="149">
        <f t="shared" ca="1" si="74"/>
        <v>0</v>
      </c>
      <c r="BR39" s="137">
        <f t="shared" ca="1" si="74"/>
        <v>92</v>
      </c>
      <c r="BS39" s="136">
        <f t="shared" ca="1" si="74"/>
        <v>24</v>
      </c>
      <c r="BT39" s="137">
        <f t="shared" ca="1" si="74"/>
        <v>0</v>
      </c>
      <c r="BU39" s="136">
        <f t="shared" ca="1" si="74"/>
        <v>0</v>
      </c>
      <c r="BV39" s="137">
        <f t="shared" ca="1" si="74"/>
        <v>0</v>
      </c>
      <c r="BW39" s="136">
        <f t="shared" ca="1" si="74"/>
        <v>0</v>
      </c>
      <c r="BX39" s="137">
        <f t="shared" ca="1" si="74"/>
        <v>0</v>
      </c>
      <c r="BY39" s="136">
        <f t="shared" ca="1" si="74"/>
        <v>0</v>
      </c>
      <c r="BZ39" s="137">
        <f t="shared" ca="1" si="74"/>
        <v>0</v>
      </c>
      <c r="CA39" s="136">
        <f t="shared" ca="1" si="74"/>
        <v>0</v>
      </c>
      <c r="CB39" s="137">
        <f t="shared" ca="1" si="74"/>
        <v>0</v>
      </c>
      <c r="CC39" s="136">
        <f t="shared" ca="1" si="74"/>
        <v>0</v>
      </c>
      <c r="CD39" s="137">
        <f t="shared" ca="1" si="74"/>
        <v>86</v>
      </c>
      <c r="CE39" s="136">
        <f t="shared" ca="1" si="74"/>
        <v>0</v>
      </c>
      <c r="CF39" s="137">
        <f t="shared" ca="1" si="72"/>
        <v>0</v>
      </c>
      <c r="CG39" s="136">
        <f t="shared" ca="1" si="72"/>
        <v>0</v>
      </c>
      <c r="CH39" s="137">
        <f t="shared" ca="1" si="72"/>
        <v>0</v>
      </c>
      <c r="CI39" s="136">
        <f t="shared" ca="1" si="72"/>
        <v>0</v>
      </c>
      <c r="CJ39" s="137">
        <f t="shared" ca="1" si="72"/>
        <v>0</v>
      </c>
      <c r="CK39" s="136">
        <f t="shared" ca="1" si="72"/>
        <v>0</v>
      </c>
      <c r="CL39" s="137">
        <f t="shared" ca="1" si="72"/>
        <v>0</v>
      </c>
      <c r="CM39" s="136">
        <f t="shared" ca="1" si="72"/>
        <v>0</v>
      </c>
      <c r="CN39" s="110">
        <f t="shared" ca="1" si="61"/>
        <v>24</v>
      </c>
      <c r="CO39" s="110">
        <f t="shared" ref="CO39:CR65" ca="1" si="86">BM39+INDEX(INDIRECT(CO$1),MATCH($E39,INDIRECT($BQ$2)))</f>
        <v>1072.2800000000002</v>
      </c>
      <c r="CP39" s="110">
        <f t="shared" ca="1" si="86"/>
        <v>240</v>
      </c>
      <c r="CQ39" s="198">
        <f t="shared" ca="1" si="86"/>
        <v>304.8</v>
      </c>
      <c r="CR39" s="199">
        <f t="shared" ca="1" si="86"/>
        <v>1377.08</v>
      </c>
      <c r="CS39" s="215">
        <f t="shared" ca="1" si="62"/>
        <v>30</v>
      </c>
      <c r="CT39" s="216">
        <f t="shared" ca="1" si="63"/>
        <v>0</v>
      </c>
      <c r="CU39" s="217">
        <f ca="1">INDEX(INDIRECT(CU$1),MATCH($E39,INDIRECT($BQ$2))) + (CS39*30)/[1]PATRÓN!$N$4 - CT39</f>
        <v>22.43835616438356</v>
      </c>
      <c r="CV39" s="217">
        <f ca="1">(CS39*6)/PATRÓN!$N$4</f>
        <v>0.49315068493150682</v>
      </c>
      <c r="CW39" s="216">
        <f t="shared" ca="1" si="64"/>
        <v>0</v>
      </c>
      <c r="CX39" s="219">
        <f t="shared" ca="1" si="65"/>
        <v>0</v>
      </c>
      <c r="CY39" s="230">
        <f t="shared" ca="1" si="66"/>
        <v>0</v>
      </c>
      <c r="CZ39" s="227">
        <f ca="1">(PATRÓN!$A$5*(CS39-CT39))/(PATRÓN!$N$4-30)*AM39</f>
        <v>147.08955223880596</v>
      </c>
      <c r="DA39" s="211">
        <f t="shared" ref="DA39:DA65" ca="1" si="87">BP39-CZ39</f>
        <v>1.7104477611940467</v>
      </c>
      <c r="DB39" s="211">
        <f t="shared" ca="1" si="67"/>
        <v>1338.5149253731342</v>
      </c>
      <c r="DC39" s="212">
        <f t="shared" ref="DC39:DC65" ca="1" si="88">CR39-DB39</f>
        <v>38.56507462686568</v>
      </c>
    </row>
    <row r="40" spans="1:107" ht="33.75" customHeight="1" thickBot="1" x14ac:dyDescent="0.35">
      <c r="A40" s="61">
        <f>Plantilla!A40</f>
        <v>0</v>
      </c>
      <c r="B40" s="185"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80"/>
        <v>N</v>
      </c>
      <c r="H40" s="148" t="str">
        <f t="shared" ca="1" si="80"/>
        <v>-</v>
      </c>
      <c r="I40" s="148" t="str">
        <f t="shared" ca="1" si="80"/>
        <v>L</v>
      </c>
      <c r="J40" s="148" t="str">
        <f t="shared" ca="1" si="80"/>
        <v>T</v>
      </c>
      <c r="K40" s="148" t="str">
        <f t="shared" ca="1" si="80"/>
        <v>T</v>
      </c>
      <c r="L40" s="148" t="str">
        <f t="shared" ca="1" si="80"/>
        <v>L</v>
      </c>
      <c r="M40" s="148" t="str">
        <f t="shared" ca="1" si="80"/>
        <v>L</v>
      </c>
      <c r="N40" s="148" t="str">
        <f t="shared" ca="1" si="80"/>
        <v>T</v>
      </c>
      <c r="O40" s="148" t="str">
        <f t="shared" ca="1" si="80"/>
        <v>T</v>
      </c>
      <c r="P40" s="148" t="str">
        <f t="shared" ca="1" si="80"/>
        <v>T</v>
      </c>
      <c r="Q40" s="148" t="str">
        <f t="shared" ca="1" si="80"/>
        <v>T</v>
      </c>
      <c r="R40" s="148" t="str">
        <f t="shared" ca="1" si="80"/>
        <v>L</v>
      </c>
      <c r="S40" s="148" t="str">
        <f t="shared" ca="1" si="80"/>
        <v>N</v>
      </c>
      <c r="T40" s="148" t="str">
        <f t="shared" ca="1" si="80"/>
        <v>N</v>
      </c>
      <c r="U40" s="148" t="str">
        <f t="shared" ca="1" si="80"/>
        <v>-</v>
      </c>
      <c r="V40" s="148" t="str">
        <f t="shared" ca="1" si="80"/>
        <v>-</v>
      </c>
      <c r="W40" s="148" t="str">
        <f t="shared" ca="1" si="85"/>
        <v>L</v>
      </c>
      <c r="X40" s="148" t="str">
        <f t="shared" ca="1" si="85"/>
        <v>T</v>
      </c>
      <c r="Y40" s="148" t="str">
        <f t="shared" ca="1" si="85"/>
        <v>T</v>
      </c>
      <c r="Z40" s="148" t="str">
        <f t="shared" ca="1" si="85"/>
        <v>L</v>
      </c>
      <c r="AA40" s="148" t="str">
        <f t="shared" ca="1" si="85"/>
        <v>L</v>
      </c>
      <c r="AB40" s="148" t="str">
        <f t="shared" ca="1" si="85"/>
        <v>T</v>
      </c>
      <c r="AC40" s="148" t="str">
        <f t="shared" ca="1" si="85"/>
        <v>N</v>
      </c>
      <c r="AD40" s="148" t="str">
        <f t="shared" ca="1" si="85"/>
        <v>-</v>
      </c>
      <c r="AE40" s="148" t="str">
        <f t="shared" ca="1" si="85"/>
        <v>L</v>
      </c>
      <c r="AF40" s="148" t="str">
        <f t="shared" ca="1" si="85"/>
        <v>T</v>
      </c>
      <c r="AG40" s="148" t="str">
        <f t="shared" ca="1" si="85"/>
        <v>T</v>
      </c>
      <c r="AH40" s="148" t="str">
        <f t="shared" ca="1" si="85"/>
        <v>T</v>
      </c>
      <c r="AI40" s="148" t="str">
        <f t="shared" ca="1" si="85"/>
        <v>L</v>
      </c>
      <c r="AJ40" s="148" t="str">
        <f t="shared" ca="1" si="85"/>
        <v>T</v>
      </c>
      <c r="AK40" s="321"/>
      <c r="AL40" s="130"/>
      <c r="AM40" s="111">
        <f>VLOOKUP($E40,Plantilla!D:F,3,FALSE)</f>
        <v>1</v>
      </c>
      <c r="AN40" s="140">
        <f t="shared" ca="1" si="81"/>
        <v>0</v>
      </c>
      <c r="AO40" s="133">
        <f t="shared" ca="1" si="81"/>
        <v>13</v>
      </c>
      <c r="AP40" s="132">
        <f t="shared" ca="1" si="81"/>
        <v>4</v>
      </c>
      <c r="AQ40" s="133">
        <f t="shared" ca="1" si="81"/>
        <v>0</v>
      </c>
      <c r="AR40" s="132">
        <f t="shared" ca="1" si="81"/>
        <v>0</v>
      </c>
      <c r="AS40" s="133">
        <f t="shared" ca="1" si="81"/>
        <v>0</v>
      </c>
      <c r="AT40" s="132">
        <f t="shared" ca="1" si="81"/>
        <v>0</v>
      </c>
      <c r="AU40" s="133">
        <f t="shared" ca="1" si="81"/>
        <v>0</v>
      </c>
      <c r="AV40" s="132">
        <f t="shared" ca="1" si="81"/>
        <v>0</v>
      </c>
      <c r="AW40" s="133">
        <f t="shared" ca="1" si="81"/>
        <v>0</v>
      </c>
      <c r="AX40" s="132">
        <f t="shared" ca="1" si="81"/>
        <v>0</v>
      </c>
      <c r="AY40" s="133">
        <f t="shared" ca="1" si="81"/>
        <v>0</v>
      </c>
      <c r="AZ40" s="132">
        <f t="shared" ca="1" si="81"/>
        <v>0</v>
      </c>
      <c r="BA40" s="133">
        <f t="shared" ca="1" si="81"/>
        <v>0</v>
      </c>
      <c r="BB40" s="132">
        <f t="shared" ca="1" si="81"/>
        <v>0</v>
      </c>
      <c r="BC40" s="133">
        <f t="shared" ca="1" si="81"/>
        <v>0</v>
      </c>
      <c r="BD40" s="132">
        <f t="shared" ca="1" si="82"/>
        <v>0</v>
      </c>
      <c r="BE40" s="133">
        <f t="shared" ca="1" si="71"/>
        <v>0</v>
      </c>
      <c r="BF40" s="132">
        <f t="shared" ca="1" si="71"/>
        <v>0</v>
      </c>
      <c r="BG40" s="133">
        <f t="shared" ca="1" si="71"/>
        <v>0</v>
      </c>
      <c r="BH40" s="132">
        <f t="shared" ca="1" si="83"/>
        <v>0</v>
      </c>
      <c r="BI40" s="133">
        <f t="shared" ca="1" si="71"/>
        <v>0</v>
      </c>
      <c r="BJ40" s="132">
        <f t="shared" ca="1" si="84"/>
        <v>0</v>
      </c>
      <c r="BK40" s="110">
        <f t="shared" ca="1" si="57"/>
        <v>4</v>
      </c>
      <c r="BL40" s="110">
        <f t="shared" ca="1" si="58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91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59"/>
        <v>50.8</v>
      </c>
      <c r="BP40" s="195">
        <f t="shared" ca="1" si="60"/>
        <v>141.80000000000001</v>
      </c>
      <c r="BQ40" s="149">
        <f t="shared" ref="BQ40:CF57" ca="1" si="89">AN40+INDEX(INDIRECT(BQ$1),MATCH($E40,INDIRECT($BQ$2)))</f>
        <v>7</v>
      </c>
      <c r="BR40" s="137">
        <f t="shared" ca="1" si="89"/>
        <v>106</v>
      </c>
      <c r="BS40" s="136">
        <f t="shared" ca="1" si="89"/>
        <v>41</v>
      </c>
      <c r="BT40" s="137">
        <f t="shared" ca="1" si="89"/>
        <v>0</v>
      </c>
      <c r="BU40" s="136">
        <f t="shared" ca="1" si="89"/>
        <v>0</v>
      </c>
      <c r="BV40" s="137">
        <f t="shared" ca="1" si="89"/>
        <v>0</v>
      </c>
      <c r="BW40" s="136">
        <f t="shared" ca="1" si="89"/>
        <v>0</v>
      </c>
      <c r="BX40" s="137">
        <f t="shared" ca="1" si="89"/>
        <v>0</v>
      </c>
      <c r="BY40" s="136">
        <f t="shared" ca="1" si="89"/>
        <v>2</v>
      </c>
      <c r="BZ40" s="137">
        <f t="shared" ca="1" si="89"/>
        <v>0</v>
      </c>
      <c r="CA40" s="136">
        <f t="shared" ca="1" si="89"/>
        <v>0</v>
      </c>
      <c r="CB40" s="137">
        <f t="shared" ca="1" si="89"/>
        <v>0</v>
      </c>
      <c r="CC40" s="136">
        <f t="shared" ca="1" si="89"/>
        <v>0</v>
      </c>
      <c r="CD40" s="137">
        <f t="shared" ca="1" si="89"/>
        <v>0</v>
      </c>
      <c r="CE40" s="136">
        <f t="shared" ca="1" si="89"/>
        <v>0</v>
      </c>
      <c r="CF40" s="137">
        <f t="shared" ca="1" si="72"/>
        <v>0</v>
      </c>
      <c r="CG40" s="136">
        <f t="shared" ca="1" si="72"/>
        <v>0</v>
      </c>
      <c r="CH40" s="137">
        <f t="shared" ca="1" si="72"/>
        <v>0</v>
      </c>
      <c r="CI40" s="136">
        <f t="shared" ca="1" si="72"/>
        <v>0</v>
      </c>
      <c r="CJ40" s="137">
        <f t="shared" ca="1" si="72"/>
        <v>0</v>
      </c>
      <c r="CK40" s="136">
        <f t="shared" ca="1" si="72"/>
        <v>0</v>
      </c>
      <c r="CL40" s="137">
        <f t="shared" ca="1" si="72"/>
        <v>0</v>
      </c>
      <c r="CM40" s="136">
        <f t="shared" ca="1" si="72"/>
        <v>0</v>
      </c>
      <c r="CN40" s="110">
        <f t="shared" ca="1" si="61"/>
        <v>41</v>
      </c>
      <c r="CO40" s="110">
        <f t="shared" ca="1" si="86"/>
        <v>805</v>
      </c>
      <c r="CP40" s="110">
        <f t="shared" ca="1" si="86"/>
        <v>410</v>
      </c>
      <c r="CQ40" s="198">
        <f t="shared" ca="1" si="86"/>
        <v>520.70000000000005</v>
      </c>
      <c r="CR40" s="199">
        <f t="shared" ca="1" si="86"/>
        <v>1325.6999999999998</v>
      </c>
      <c r="CS40" s="215">
        <f t="shared" ca="1" si="62"/>
        <v>30</v>
      </c>
      <c r="CT40" s="216">
        <f t="shared" ca="1" si="63"/>
        <v>0</v>
      </c>
      <c r="CU40" s="217">
        <f ca="1">INDEX(INDIRECT(CU$1),MATCH($E40,INDIRECT($BQ$2))) + (CS40*30)/[1]PATRÓN!$N$4 - CT40</f>
        <v>22.43835616438356</v>
      </c>
      <c r="CV40" s="217">
        <f ca="1">(CS40*6)/PATRÓN!$N$4</f>
        <v>0.49315068493150682</v>
      </c>
      <c r="CW40" s="216">
        <f t="shared" ca="1" si="64"/>
        <v>0</v>
      </c>
      <c r="CX40" s="219">
        <f t="shared" ca="1" si="65"/>
        <v>0</v>
      </c>
      <c r="CY40" s="230">
        <f t="shared" ca="1" si="66"/>
        <v>0</v>
      </c>
      <c r="CZ40" s="227">
        <f ca="1">(PATRÓN!$A$5*(CS40-CT40))/(PATRÓN!$N$4-30)*AM40</f>
        <v>147.08955223880596</v>
      </c>
      <c r="DA40" s="211">
        <f t="shared" ca="1" si="87"/>
        <v>-5.2895522388059533</v>
      </c>
      <c r="DB40" s="211">
        <f t="shared" ca="1" si="67"/>
        <v>1338.5149253731342</v>
      </c>
      <c r="DC40" s="212">
        <f t="shared" ca="1" si="88"/>
        <v>-12.814925373134429</v>
      </c>
    </row>
    <row r="41" spans="1:107" ht="33.75" customHeight="1" thickBot="1" x14ac:dyDescent="0.35">
      <c r="A41" s="61"/>
      <c r="B41" s="185"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80"/>
        <v>T</v>
      </c>
      <c r="H41" s="148" t="str">
        <f t="shared" ca="1" si="80"/>
        <v>T</v>
      </c>
      <c r="I41" s="148" t="str">
        <f t="shared" ca="1" si="80"/>
        <v>T</v>
      </c>
      <c r="J41" s="148" t="str">
        <f t="shared" ca="1" si="80"/>
        <v>T</v>
      </c>
      <c r="K41" s="148" t="str">
        <f t="shared" ca="1" si="80"/>
        <v>L</v>
      </c>
      <c r="L41" s="148" t="str">
        <f t="shared" ca="1" si="80"/>
        <v>N</v>
      </c>
      <c r="M41" s="148" t="str">
        <f t="shared" ca="1" si="80"/>
        <v>N</v>
      </c>
      <c r="N41" s="148" t="str">
        <f t="shared" ca="1" si="80"/>
        <v>-</v>
      </c>
      <c r="O41" s="148" t="str">
        <f t="shared" ca="1" si="80"/>
        <v>-</v>
      </c>
      <c r="P41" s="148" t="str">
        <f t="shared" ca="1" si="80"/>
        <v>L</v>
      </c>
      <c r="Q41" s="148" t="str">
        <f t="shared" ca="1" si="80"/>
        <v>T</v>
      </c>
      <c r="R41" s="148" t="str">
        <f t="shared" ca="1" si="80"/>
        <v>T</v>
      </c>
      <c r="S41" s="148" t="str">
        <f t="shared" ca="1" si="80"/>
        <v>L</v>
      </c>
      <c r="T41" s="148" t="str">
        <f t="shared" ca="1" si="80"/>
        <v>L</v>
      </c>
      <c r="U41" s="148" t="str">
        <f t="shared" ca="1" si="80"/>
        <v>T</v>
      </c>
      <c r="V41" s="148" t="str">
        <f t="shared" ca="1" si="80"/>
        <v>N</v>
      </c>
      <c r="W41" s="148" t="str">
        <f t="shared" ca="1" si="85"/>
        <v>-</v>
      </c>
      <c r="X41" s="148" t="str">
        <f t="shared" ca="1" si="85"/>
        <v>L</v>
      </c>
      <c r="Y41" s="148" t="str">
        <f t="shared" ca="1" si="85"/>
        <v>T</v>
      </c>
      <c r="Z41" s="148" t="str">
        <f t="shared" ca="1" si="85"/>
        <v>T</v>
      </c>
      <c r="AA41" s="148" t="str">
        <f t="shared" ca="1" si="85"/>
        <v>T</v>
      </c>
      <c r="AB41" s="148" t="str">
        <f t="shared" ca="1" si="85"/>
        <v>L</v>
      </c>
      <c r="AC41" s="148" t="str">
        <f t="shared" ca="1" si="85"/>
        <v>T</v>
      </c>
      <c r="AD41" s="148" t="str">
        <f t="shared" ca="1" si="85"/>
        <v>T</v>
      </c>
      <c r="AE41" s="148" t="str">
        <f t="shared" ca="1" si="85"/>
        <v>T</v>
      </c>
      <c r="AF41" s="148" t="str">
        <f t="shared" ca="1" si="85"/>
        <v>N</v>
      </c>
      <c r="AG41" s="148" t="str">
        <f t="shared" ca="1" si="85"/>
        <v>-</v>
      </c>
      <c r="AH41" s="148" t="str">
        <f t="shared" ca="1" si="85"/>
        <v>L</v>
      </c>
      <c r="AI41" s="148" t="str">
        <f t="shared" ca="1" si="85"/>
        <v>T</v>
      </c>
      <c r="AJ41" s="148" t="str">
        <f t="shared" ca="1" si="85"/>
        <v>T</v>
      </c>
      <c r="AK41" s="148"/>
      <c r="AL41" s="130"/>
      <c r="AM41" s="111">
        <f>VLOOKUP($E41,Plantilla!D:F,3,FALSE)</f>
        <v>1</v>
      </c>
      <c r="AN41" s="140">
        <f t="shared" ref="AN41:BC42" ca="1" si="90">COUNTIF($G41:$AK41,CONCATENATE("*;",TEXT(CELL("contenido",AN$5),"00"))) +COUNTIF($G41:$AK41,CONCATENATE("*;",TEXT(CELL("contenido",AN$5),"00"),";*")) +COUNTIF($G41:$AK41,CONCATENATE(";*",TEXT(CELL("contenido",AN$5),"00"))) +COUNTIF($G41:$AK41,TEXT(CELL("contenido",AN$5),"00"))</f>
        <v>0</v>
      </c>
      <c r="AO41" s="133">
        <f t="shared" ca="1" si="90"/>
        <v>15</v>
      </c>
      <c r="AP41" s="132">
        <f t="shared" ca="1" si="90"/>
        <v>4</v>
      </c>
      <c r="AQ41" s="133">
        <f t="shared" ca="1" si="90"/>
        <v>0</v>
      </c>
      <c r="AR41" s="132">
        <f t="shared" ca="1" si="90"/>
        <v>0</v>
      </c>
      <c r="AS41" s="133">
        <f t="shared" ca="1" si="90"/>
        <v>0</v>
      </c>
      <c r="AT41" s="132">
        <f t="shared" ca="1" si="90"/>
        <v>0</v>
      </c>
      <c r="AU41" s="133">
        <f t="shared" ca="1" si="90"/>
        <v>0</v>
      </c>
      <c r="AV41" s="132">
        <f t="shared" ca="1" si="90"/>
        <v>0</v>
      </c>
      <c r="AW41" s="133">
        <f t="shared" ca="1" si="90"/>
        <v>0</v>
      </c>
      <c r="AX41" s="132">
        <f t="shared" ca="1" si="90"/>
        <v>0</v>
      </c>
      <c r="AY41" s="133">
        <f t="shared" ca="1" si="90"/>
        <v>0</v>
      </c>
      <c r="AZ41" s="132">
        <f t="shared" ca="1" si="90"/>
        <v>0</v>
      </c>
      <c r="BA41" s="133">
        <f t="shared" ca="1" si="90"/>
        <v>0</v>
      </c>
      <c r="BB41" s="132">
        <f t="shared" ca="1" si="90"/>
        <v>0</v>
      </c>
      <c r="BC41" s="133">
        <f t="shared" ca="1" si="90"/>
        <v>0</v>
      </c>
      <c r="BD41" s="132">
        <f t="shared" ca="1" si="71"/>
        <v>0</v>
      </c>
      <c r="BE41" s="133">
        <f t="shared" ca="1" si="71"/>
        <v>0</v>
      </c>
      <c r="BF41" s="132">
        <f t="shared" ca="1" si="71"/>
        <v>0</v>
      </c>
      <c r="BG41" s="133">
        <f t="shared" ca="1" si="71"/>
        <v>0</v>
      </c>
      <c r="BH41" s="132">
        <f t="shared" ca="1" si="71"/>
        <v>0</v>
      </c>
      <c r="BI41" s="133">
        <f t="shared" ca="1" si="71"/>
        <v>0</v>
      </c>
      <c r="BJ41" s="132">
        <f t="shared" ca="1" si="71"/>
        <v>0</v>
      </c>
      <c r="BK41" s="110">
        <f t="shared" ref="BK41:BK42" ca="1" si="91">COUNTIF($G41:$AK41,"*N*")-BL41</f>
        <v>4</v>
      </c>
      <c r="BL41" s="110">
        <f t="shared" ref="BL41:BL42" ca="1" si="92">MEDIAN(CN41-42, 0, COUNTIF($G41:$AK41,"*N*"))</f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ref="BO41:BO42" ca="1" si="93">IF(BN41=0,                 0,                 BN41 * 1.27 * (BK41/(BK41+BL41)) + BN41 * 1.06 * (BL41/(BK41+BL41))        )</f>
        <v>50.8</v>
      </c>
      <c r="BP41" s="195">
        <f t="shared" ref="BP41:BP42" ca="1" si="94">BO41 + BM41 + AL41</f>
        <v>155.80000000000001</v>
      </c>
      <c r="BQ41" s="149">
        <f t="shared" ref="BQ41:CE42" ca="1" si="95">AN41+INDEX(INDIRECT(BQ$1),MATCH($E41,INDIRECT($BQ$2)))</f>
        <v>4</v>
      </c>
      <c r="BR41" s="137">
        <f t="shared" ca="1" si="95"/>
        <v>108</v>
      </c>
      <c r="BS41" s="136">
        <f t="shared" ca="1" si="95"/>
        <v>33</v>
      </c>
      <c r="BT41" s="137">
        <f t="shared" ca="1" si="95"/>
        <v>0</v>
      </c>
      <c r="BU41" s="136">
        <f t="shared" ca="1" si="95"/>
        <v>0</v>
      </c>
      <c r="BV41" s="137">
        <f t="shared" ca="1" si="95"/>
        <v>0</v>
      </c>
      <c r="BW41" s="136">
        <f t="shared" ca="1" si="95"/>
        <v>0</v>
      </c>
      <c r="BX41" s="137">
        <f t="shared" ca="1" si="95"/>
        <v>0</v>
      </c>
      <c r="BY41" s="136">
        <f t="shared" ca="1" si="95"/>
        <v>0</v>
      </c>
      <c r="BZ41" s="137">
        <f t="shared" ca="1" si="95"/>
        <v>0</v>
      </c>
      <c r="CA41" s="136">
        <f t="shared" ca="1" si="95"/>
        <v>0</v>
      </c>
      <c r="CB41" s="137">
        <f t="shared" ca="1" si="95"/>
        <v>0</v>
      </c>
      <c r="CC41" s="136">
        <f t="shared" ca="1" si="95"/>
        <v>0</v>
      </c>
      <c r="CD41" s="137">
        <f t="shared" ca="1" si="95"/>
        <v>2</v>
      </c>
      <c r="CE41" s="136">
        <f t="shared" ca="1" si="95"/>
        <v>0</v>
      </c>
      <c r="CF41" s="137">
        <f t="shared" ref="CF41:CF42" ca="1" si="96">BC41+INDEX(INDIRECT(CF$1),MATCH($E41,INDIRECT($BQ$2)))</f>
        <v>0</v>
      </c>
      <c r="CG41" s="136">
        <f t="shared" ca="1" si="72"/>
        <v>10</v>
      </c>
      <c r="CH41" s="137">
        <f t="shared" ca="1" si="72"/>
        <v>0</v>
      </c>
      <c r="CI41" s="136">
        <f t="shared" ca="1" si="72"/>
        <v>0</v>
      </c>
      <c r="CJ41" s="137">
        <f t="shared" ca="1" si="72"/>
        <v>0</v>
      </c>
      <c r="CK41" s="136">
        <f t="shared" ca="1" si="72"/>
        <v>0</v>
      </c>
      <c r="CL41" s="137">
        <f t="shared" ca="1" si="72"/>
        <v>0</v>
      </c>
      <c r="CM41" s="136">
        <f t="shared" ca="1" si="72"/>
        <v>0</v>
      </c>
      <c r="CN41" s="110">
        <f t="shared" ca="1" si="61"/>
        <v>34</v>
      </c>
      <c r="CO41" s="110">
        <f t="shared" ca="1" si="86"/>
        <v>868.96</v>
      </c>
      <c r="CP41" s="110">
        <f t="shared" ca="1" si="86"/>
        <v>330</v>
      </c>
      <c r="CQ41" s="198">
        <f t="shared" ca="1" si="86"/>
        <v>419.10000000000008</v>
      </c>
      <c r="CR41" s="199">
        <f t="shared" ca="1" si="86"/>
        <v>1288.06</v>
      </c>
      <c r="CS41" s="215">
        <f t="shared" ref="CS41:CS42" ca="1" si="97">MEDIAN(0,EOMONTH($G$6,0)-$G$6+1,EOMONTH($G$6,0)-$G$6+1-COUNTBLANK(G41:AK41)+DATEDIF(G$6,AI$6,"m")+DATEDIF(G$6,AJ$6,"m")++DATEDIF(G$6,AK$6,"m"))</f>
        <v>30</v>
      </c>
      <c r="CT41" s="216">
        <f t="shared" ref="CT41:CT42" ca="1" si="98">COUNTIF(G41:AK41,"V")</f>
        <v>0</v>
      </c>
      <c r="CU41" s="217">
        <f ca="1">INDEX(INDIRECT(CU$1),MATCH($E41,INDIRECT($BQ$2))) + (CS41*30)/[1]PATRÓN!$N$4 - CT41</f>
        <v>22.43835616438356</v>
      </c>
      <c r="CV41" s="217">
        <f ca="1">(CS41*6)/PATRÓN!$N$4</f>
        <v>0.49315068493150682</v>
      </c>
      <c r="CW41" s="216">
        <f t="shared" ca="1" si="64"/>
        <v>0</v>
      </c>
      <c r="CX41" s="219">
        <f t="shared" ref="CX41:CX42" ca="1" si="99">COUNTIFS(G41:AK41,"D",G$3:AK$3,"1")+COUNTIFS(G41:AK41,"Dm;Tm*",G$3:AK$3,"1")+COUNTIFS(G41:AK41,"D;*",G$3:AK$3,"1")+COUNTIFS(G41:AK41,"D",G$5:AK$5,"D")+COUNTIFS(G41:AK41,"Dm;Tm*",G$5:AK$5,"D")+COUNTIFS(G41:AK41,"D;*",G$5:AK$5,"D")</f>
        <v>0</v>
      </c>
      <c r="CY41" s="230">
        <f t="shared" ref="CY41:CY42" ca="1" si="100">CX41+INDEX(INDIRECT(CY$1),MATCH($E41,INDIRECT($BQ$2)))</f>
        <v>0</v>
      </c>
      <c r="CZ41" s="227">
        <f ca="1">(PATRÓN!$A$5*(CS41-CT41))/(PATRÓN!$N$4-30)*AM41</f>
        <v>147.08955223880596</v>
      </c>
      <c r="DA41" s="211">
        <f t="shared" ca="1" si="87"/>
        <v>8.7104477611940467</v>
      </c>
      <c r="DB41" s="211">
        <f t="shared" ref="DB41:DB42" ca="1" si="101">CZ41+INDEX(INDIRECT(DB$1),MATCH($E41,INDIRECT($BQ$2)))</f>
        <v>1338.5149253731342</v>
      </c>
      <c r="DC41" s="212">
        <f t="shared" ca="1" si="88"/>
        <v>-50.454925373134301</v>
      </c>
    </row>
    <row r="42" spans="1:107" ht="33.75" customHeight="1" thickBot="1" x14ac:dyDescent="0.35">
      <c r="A42" s="61">
        <f>Plantilla!A41</f>
        <v>0</v>
      </c>
      <c r="B42" s="185"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tr">
        <f t="shared" ca="1" si="80"/>
        <v>-</v>
      </c>
      <c r="H42" s="148" t="str">
        <f t="shared" ca="1" si="80"/>
        <v>-</v>
      </c>
      <c r="I42" s="148" t="str">
        <f t="shared" ca="1" si="80"/>
        <v>L</v>
      </c>
      <c r="J42" s="148" t="str">
        <f t="shared" ca="1" si="80"/>
        <v>T</v>
      </c>
      <c r="K42" s="148" t="str">
        <f t="shared" ca="1" si="80"/>
        <v>T</v>
      </c>
      <c r="L42" s="148" t="str">
        <f t="shared" ca="1" si="80"/>
        <v>L</v>
      </c>
      <c r="M42" s="148" t="str">
        <f t="shared" ca="1" si="80"/>
        <v>L</v>
      </c>
      <c r="N42" s="148" t="str">
        <f t="shared" ca="1" si="80"/>
        <v>T</v>
      </c>
      <c r="O42" s="148" t="str">
        <f t="shared" ca="1" si="80"/>
        <v>N</v>
      </c>
      <c r="P42" s="148" t="str">
        <f t="shared" ca="1" si="80"/>
        <v>-</v>
      </c>
      <c r="Q42" s="148" t="str">
        <f t="shared" ca="1" si="80"/>
        <v>L</v>
      </c>
      <c r="R42" s="148" t="str">
        <f t="shared" ca="1" si="80"/>
        <v>T</v>
      </c>
      <c r="S42" s="148" t="str">
        <f t="shared" ca="1" si="80"/>
        <v>T</v>
      </c>
      <c r="T42" s="148" t="str">
        <f t="shared" ca="1" si="80"/>
        <v>T</v>
      </c>
      <c r="U42" s="148" t="str">
        <f t="shared" ca="1" si="80"/>
        <v>L</v>
      </c>
      <c r="V42" s="148" t="str">
        <f t="shared" ca="1" si="80"/>
        <v>T</v>
      </c>
      <c r="W42" s="148" t="str">
        <f t="shared" ca="1" si="85"/>
        <v>T</v>
      </c>
      <c r="X42" s="148" t="str">
        <f t="shared" ca="1" si="85"/>
        <v>T</v>
      </c>
      <c r="Y42" s="148" t="str">
        <f t="shared" ca="1" si="85"/>
        <v>N</v>
      </c>
      <c r="Z42" s="148" t="str">
        <f t="shared" ca="1" si="85"/>
        <v>-</v>
      </c>
      <c r="AA42" s="148" t="str">
        <f t="shared" ca="1" si="85"/>
        <v>L</v>
      </c>
      <c r="AB42" s="148" t="str">
        <f t="shared" ca="1" si="85"/>
        <v>T</v>
      </c>
      <c r="AC42" s="148" t="str">
        <f t="shared" ca="1" si="85"/>
        <v>T</v>
      </c>
      <c r="AD42" s="148" t="str">
        <f t="shared" ca="1" si="85"/>
        <v>T</v>
      </c>
      <c r="AE42" s="148" t="str">
        <f t="shared" ca="1" si="85"/>
        <v>T</v>
      </c>
      <c r="AF42" s="148" t="str">
        <f t="shared" ca="1" si="85"/>
        <v>L</v>
      </c>
      <c r="AG42" s="148" t="str">
        <f t="shared" ca="1" si="85"/>
        <v>T</v>
      </c>
      <c r="AH42" s="148" t="str">
        <f t="shared" ca="1" si="85"/>
        <v>T</v>
      </c>
      <c r="AI42" s="148" t="str">
        <f t="shared" ca="1" si="85"/>
        <v>T</v>
      </c>
      <c r="AJ42" s="148" t="str">
        <f t="shared" ca="1" si="85"/>
        <v>T</v>
      </c>
      <c r="AK42" s="148"/>
      <c r="AL42" s="130"/>
      <c r="AM42" s="111">
        <f>VLOOKUP($E42,Plantilla!D:F,3,FALSE)</f>
        <v>1</v>
      </c>
      <c r="AN42" s="140">
        <f t="shared" ca="1" si="90"/>
        <v>0</v>
      </c>
      <c r="AO42" s="133">
        <f t="shared" ca="1" si="90"/>
        <v>17</v>
      </c>
      <c r="AP42" s="132">
        <f t="shared" ca="1" si="90"/>
        <v>2</v>
      </c>
      <c r="AQ42" s="133">
        <f t="shared" ca="1" si="90"/>
        <v>0</v>
      </c>
      <c r="AR42" s="132">
        <f t="shared" ca="1" si="90"/>
        <v>0</v>
      </c>
      <c r="AS42" s="133">
        <f t="shared" ca="1" si="90"/>
        <v>0</v>
      </c>
      <c r="AT42" s="132">
        <f t="shared" ca="1" si="90"/>
        <v>0</v>
      </c>
      <c r="AU42" s="133">
        <f t="shared" ca="1" si="90"/>
        <v>0</v>
      </c>
      <c r="AV42" s="132">
        <f t="shared" ca="1" si="90"/>
        <v>0</v>
      </c>
      <c r="AW42" s="133">
        <f t="shared" ca="1" si="90"/>
        <v>0</v>
      </c>
      <c r="AX42" s="132">
        <f t="shared" ca="1" si="90"/>
        <v>0</v>
      </c>
      <c r="AY42" s="133">
        <f t="shared" ca="1" si="90"/>
        <v>0</v>
      </c>
      <c r="AZ42" s="132">
        <f t="shared" ca="1" si="90"/>
        <v>0</v>
      </c>
      <c r="BA42" s="133">
        <f t="shared" ca="1" si="90"/>
        <v>0</v>
      </c>
      <c r="BB42" s="132">
        <f t="shared" ca="1" si="90"/>
        <v>0</v>
      </c>
      <c r="BC42" s="133">
        <f t="shared" ca="1" si="90"/>
        <v>0</v>
      </c>
      <c r="BD42" s="132">
        <f t="shared" ca="1" si="71"/>
        <v>0</v>
      </c>
      <c r="BE42" s="133">
        <f t="shared" ca="1" si="71"/>
        <v>0</v>
      </c>
      <c r="BF42" s="132">
        <f t="shared" ca="1" si="71"/>
        <v>0</v>
      </c>
      <c r="BG42" s="133">
        <f t="shared" ca="1" si="71"/>
        <v>0</v>
      </c>
      <c r="BH42" s="132">
        <f t="shared" ca="1" si="71"/>
        <v>0</v>
      </c>
      <c r="BI42" s="133">
        <f t="shared" ca="1" si="71"/>
        <v>0</v>
      </c>
      <c r="BJ42" s="132">
        <f t="shared" ca="1" si="71"/>
        <v>0</v>
      </c>
      <c r="BK42" s="110">
        <f t="shared" ca="1" si="91"/>
        <v>2</v>
      </c>
      <c r="BL42" s="110">
        <f t="shared" ca="1" si="92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119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20</v>
      </c>
      <c r="BO42" s="194">
        <f t="shared" ca="1" si="93"/>
        <v>25.4</v>
      </c>
      <c r="BP42" s="195">
        <f t="shared" ca="1" si="94"/>
        <v>144.4</v>
      </c>
      <c r="BQ42" s="149">
        <f t="shared" ca="1" si="95"/>
        <v>54</v>
      </c>
      <c r="BR42" s="137">
        <f t="shared" ca="1" si="95"/>
        <v>79</v>
      </c>
      <c r="BS42" s="136">
        <f t="shared" ca="1" si="95"/>
        <v>36</v>
      </c>
      <c r="BT42" s="137">
        <f t="shared" ca="1" si="95"/>
        <v>0</v>
      </c>
      <c r="BU42" s="136">
        <f t="shared" ca="1" si="95"/>
        <v>0</v>
      </c>
      <c r="BV42" s="137">
        <f t="shared" ca="1" si="95"/>
        <v>0</v>
      </c>
      <c r="BW42" s="136">
        <f t="shared" ca="1" si="95"/>
        <v>0</v>
      </c>
      <c r="BX42" s="137">
        <f t="shared" ca="1" si="95"/>
        <v>0</v>
      </c>
      <c r="BY42" s="136">
        <f t="shared" ca="1" si="95"/>
        <v>0</v>
      </c>
      <c r="BZ42" s="137">
        <f t="shared" ca="1" si="95"/>
        <v>0</v>
      </c>
      <c r="CA42" s="136">
        <f t="shared" ca="1" si="95"/>
        <v>0</v>
      </c>
      <c r="CB42" s="137">
        <f t="shared" ca="1" si="95"/>
        <v>0</v>
      </c>
      <c r="CC42" s="136">
        <f t="shared" ca="1" si="95"/>
        <v>0</v>
      </c>
      <c r="CD42" s="137">
        <f t="shared" ca="1" si="95"/>
        <v>0</v>
      </c>
      <c r="CE42" s="136">
        <f t="shared" ca="1" si="95"/>
        <v>0</v>
      </c>
      <c r="CF42" s="137">
        <f t="shared" ca="1" si="96"/>
        <v>0</v>
      </c>
      <c r="CG42" s="136">
        <f t="shared" ca="1" si="72"/>
        <v>0</v>
      </c>
      <c r="CH42" s="137">
        <f t="shared" ca="1" si="72"/>
        <v>0</v>
      </c>
      <c r="CI42" s="136">
        <f t="shared" ca="1" si="72"/>
        <v>0</v>
      </c>
      <c r="CJ42" s="137">
        <f t="shared" ca="1" si="72"/>
        <v>0</v>
      </c>
      <c r="CK42" s="136">
        <f t="shared" ca="1" si="72"/>
        <v>0</v>
      </c>
      <c r="CL42" s="137">
        <f t="shared" ca="1" si="72"/>
        <v>0</v>
      </c>
      <c r="CM42" s="136">
        <f t="shared" ca="1" si="72"/>
        <v>0</v>
      </c>
      <c r="CN42" s="110">
        <f t="shared" ca="1" si="61"/>
        <v>36</v>
      </c>
      <c r="CO42" s="110">
        <f t="shared" ca="1" si="86"/>
        <v>931</v>
      </c>
      <c r="CP42" s="110">
        <f t="shared" ca="1" si="86"/>
        <v>360</v>
      </c>
      <c r="CQ42" s="198">
        <f t="shared" ca="1" si="86"/>
        <v>457.2</v>
      </c>
      <c r="CR42" s="199">
        <f t="shared" ca="1" si="86"/>
        <v>1388.2000000000003</v>
      </c>
      <c r="CS42" s="215">
        <f t="shared" ca="1" si="97"/>
        <v>30</v>
      </c>
      <c r="CT42" s="216">
        <f t="shared" ca="1" si="98"/>
        <v>0</v>
      </c>
      <c r="CU42" s="217">
        <f ca="1">INDEX(INDIRECT(CU$1),MATCH($E42,INDIRECT($BQ$2))) + (CS42*30)/[1]PATRÓN!$N$4 - CT42</f>
        <v>22.43835616438356</v>
      </c>
      <c r="CV42" s="217">
        <f ca="1">(CS42*6)/PATRÓN!$N$4</f>
        <v>0.49315068493150682</v>
      </c>
      <c r="CW42" s="216">
        <f t="shared" ca="1" si="64"/>
        <v>0</v>
      </c>
      <c r="CX42" s="219">
        <f t="shared" ca="1" si="99"/>
        <v>0</v>
      </c>
      <c r="CY42" s="230">
        <f t="shared" ca="1" si="100"/>
        <v>0</v>
      </c>
      <c r="CZ42" s="227">
        <f ca="1">(PATRÓN!$A$5*(CS42-CT42))/(PATRÓN!$N$4-30)*AM42</f>
        <v>147.08955223880596</v>
      </c>
      <c r="DA42" s="211">
        <f t="shared" ca="1" si="87"/>
        <v>-2.689552238805959</v>
      </c>
      <c r="DB42" s="211">
        <f t="shared" ca="1" si="101"/>
        <v>1338.5149253731342</v>
      </c>
      <c r="DC42" s="212">
        <f t="shared" ca="1" si="88"/>
        <v>49.685074626866026</v>
      </c>
    </row>
    <row r="43" spans="1:107" ht="33.75" customHeight="1" thickBot="1" x14ac:dyDescent="0.35">
      <c r="A43" s="61">
        <f>Plantilla!A42</f>
        <v>0</v>
      </c>
      <c r="B43" s="185"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345"/>
      <c r="R43" s="345"/>
      <c r="S43" s="148"/>
      <c r="T43" s="339"/>
      <c r="U43" s="148"/>
      <c r="V43" s="148"/>
      <c r="W43" s="148"/>
      <c r="X43" s="148"/>
      <c r="Y43" s="148"/>
      <c r="Z43" s="148"/>
      <c r="AA43" s="339"/>
      <c r="AB43" s="339"/>
      <c r="AC43" s="339"/>
      <c r="AD43" s="339"/>
      <c r="AE43" s="339"/>
      <c r="AF43" s="339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81"/>
        <v>0</v>
      </c>
      <c r="AO43" s="133">
        <f t="shared" ca="1" si="81"/>
        <v>0</v>
      </c>
      <c r="AP43" s="132">
        <f t="shared" ca="1" si="81"/>
        <v>0</v>
      </c>
      <c r="AQ43" s="133">
        <f t="shared" ca="1" si="81"/>
        <v>0</v>
      </c>
      <c r="AR43" s="132">
        <f t="shared" ca="1" si="81"/>
        <v>0</v>
      </c>
      <c r="AS43" s="133">
        <f t="shared" ca="1" si="81"/>
        <v>0</v>
      </c>
      <c r="AT43" s="132">
        <f t="shared" ca="1" si="81"/>
        <v>0</v>
      </c>
      <c r="AU43" s="133">
        <f t="shared" ca="1" si="81"/>
        <v>0</v>
      </c>
      <c r="AV43" s="132">
        <f t="shared" ca="1" si="81"/>
        <v>0</v>
      </c>
      <c r="AW43" s="133">
        <f t="shared" ca="1" si="81"/>
        <v>0</v>
      </c>
      <c r="AX43" s="132">
        <f t="shared" ca="1" si="81"/>
        <v>0</v>
      </c>
      <c r="AY43" s="133">
        <f t="shared" ca="1" si="81"/>
        <v>0</v>
      </c>
      <c r="AZ43" s="132">
        <f t="shared" ca="1" si="81"/>
        <v>0</v>
      </c>
      <c r="BA43" s="133">
        <f t="shared" ca="1" si="81"/>
        <v>0</v>
      </c>
      <c r="BB43" s="132">
        <f t="shared" ca="1" si="81"/>
        <v>0</v>
      </c>
      <c r="BC43" s="133">
        <f t="shared" ca="1" si="81"/>
        <v>0</v>
      </c>
      <c r="BD43" s="132">
        <f t="shared" ca="1" si="82"/>
        <v>0</v>
      </c>
      <c r="BE43" s="133">
        <f t="shared" ca="1" si="71"/>
        <v>0</v>
      </c>
      <c r="BF43" s="132">
        <f t="shared" ca="1" si="71"/>
        <v>0</v>
      </c>
      <c r="BG43" s="133">
        <f t="shared" ca="1" si="71"/>
        <v>0</v>
      </c>
      <c r="BH43" s="132">
        <f t="shared" ca="1" si="83"/>
        <v>0</v>
      </c>
      <c r="BI43" s="133">
        <f t="shared" ca="1" si="71"/>
        <v>0</v>
      </c>
      <c r="BJ43" s="132">
        <f t="shared" ca="1" si="84"/>
        <v>0</v>
      </c>
      <c r="BK43" s="110">
        <f t="shared" ca="1" si="57"/>
        <v>0</v>
      </c>
      <c r="BL43" s="110">
        <f t="shared" ca="1" si="5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59"/>
        <v>0</v>
      </c>
      <c r="BP43" s="195">
        <f t="shared" ca="1" si="60"/>
        <v>0</v>
      </c>
      <c r="BQ43" s="149">
        <f t="shared" ca="1" si="89"/>
        <v>0</v>
      </c>
      <c r="BR43" s="137">
        <f t="shared" ca="1" si="89"/>
        <v>0</v>
      </c>
      <c r="BS43" s="136">
        <f t="shared" ca="1" si="89"/>
        <v>0</v>
      </c>
      <c r="BT43" s="137">
        <f t="shared" ca="1" si="89"/>
        <v>0</v>
      </c>
      <c r="BU43" s="136">
        <f t="shared" ca="1" si="89"/>
        <v>0</v>
      </c>
      <c r="BV43" s="137">
        <f t="shared" ca="1" si="89"/>
        <v>0</v>
      </c>
      <c r="BW43" s="136">
        <f t="shared" ca="1" si="89"/>
        <v>0</v>
      </c>
      <c r="BX43" s="137">
        <f t="shared" ca="1" si="89"/>
        <v>94</v>
      </c>
      <c r="BY43" s="136">
        <f t="shared" ca="1" si="89"/>
        <v>0</v>
      </c>
      <c r="BZ43" s="137">
        <f t="shared" ca="1" si="89"/>
        <v>0</v>
      </c>
      <c r="CA43" s="136">
        <f t="shared" ca="1" si="89"/>
        <v>0</v>
      </c>
      <c r="CB43" s="137">
        <f t="shared" ca="1" si="89"/>
        <v>0</v>
      </c>
      <c r="CC43" s="136">
        <f t="shared" ca="1" si="89"/>
        <v>0</v>
      </c>
      <c r="CD43" s="137">
        <f t="shared" ca="1" si="89"/>
        <v>0</v>
      </c>
      <c r="CE43" s="136">
        <f t="shared" ca="1" si="89"/>
        <v>0</v>
      </c>
      <c r="CF43" s="137">
        <f t="shared" ca="1" si="72"/>
        <v>0</v>
      </c>
      <c r="CG43" s="136">
        <f t="shared" ca="1" si="72"/>
        <v>1</v>
      </c>
      <c r="CH43" s="137">
        <f t="shared" ca="1" si="72"/>
        <v>0</v>
      </c>
      <c r="CI43" s="136">
        <f t="shared" ca="1" si="72"/>
        <v>0</v>
      </c>
      <c r="CJ43" s="137">
        <f t="shared" ca="1" si="72"/>
        <v>0</v>
      </c>
      <c r="CK43" s="136">
        <f t="shared" ca="1" si="72"/>
        <v>0</v>
      </c>
      <c r="CL43" s="137">
        <f t="shared" ca="1" si="72"/>
        <v>0</v>
      </c>
      <c r="CM43" s="136">
        <f t="shared" ca="1" si="72"/>
        <v>0</v>
      </c>
      <c r="CN43" s="110">
        <f t="shared" ca="1" si="61"/>
        <v>0</v>
      </c>
      <c r="CO43" s="110">
        <f t="shared" ca="1" si="86"/>
        <v>665.5</v>
      </c>
      <c r="CP43" s="110">
        <f t="shared" ca="1" si="86"/>
        <v>0</v>
      </c>
      <c r="CQ43" s="198">
        <f t="shared" ca="1" si="86"/>
        <v>0</v>
      </c>
      <c r="CR43" s="199">
        <f t="shared" ca="1" si="86"/>
        <v>665.5</v>
      </c>
      <c r="CS43" s="215">
        <f t="shared" si="62"/>
        <v>0</v>
      </c>
      <c r="CT43" s="216">
        <f t="shared" si="63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64"/>
        <v>0</v>
      </c>
      <c r="CX43" s="219">
        <f t="shared" si="65"/>
        <v>0</v>
      </c>
      <c r="CY43" s="230">
        <f t="shared" ca="1" si="66"/>
        <v>0</v>
      </c>
      <c r="CZ43" s="227">
        <f>(PATRÓN!$A$5*(CS43-CT43))/(PATRÓN!$N$4-30)*AM43</f>
        <v>0</v>
      </c>
      <c r="DA43" s="211">
        <f t="shared" ca="1" si="87"/>
        <v>0</v>
      </c>
      <c r="DB43" s="211">
        <f t="shared" ca="1" si="67"/>
        <v>887.44029850746267</v>
      </c>
      <c r="DC43" s="212">
        <f t="shared" ca="1" si="88"/>
        <v>-221.94029850746267</v>
      </c>
    </row>
    <row r="44" spans="1:107" ht="33.75" customHeight="1" thickBot="1" x14ac:dyDescent="0.35">
      <c r="A44" s="61">
        <f>Plantilla!A43</f>
        <v>0</v>
      </c>
      <c r="B44" s="185"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345"/>
      <c r="R44" s="345"/>
      <c r="S44" s="148"/>
      <c r="T44" s="339"/>
      <c r="U44" s="148"/>
      <c r="V44" s="148"/>
      <c r="W44" s="148"/>
      <c r="X44" s="148"/>
      <c r="Y44" s="148"/>
      <c r="Z44" s="148"/>
      <c r="AA44" s="339"/>
      <c r="AB44" s="339"/>
      <c r="AC44" s="339"/>
      <c r="AD44" s="339"/>
      <c r="AE44" s="339"/>
      <c r="AF44" s="339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81"/>
        <v>0</v>
      </c>
      <c r="AO44" s="133">
        <f t="shared" ca="1" si="81"/>
        <v>0</v>
      </c>
      <c r="AP44" s="132">
        <f t="shared" ca="1" si="81"/>
        <v>0</v>
      </c>
      <c r="AQ44" s="133">
        <f t="shared" ca="1" si="81"/>
        <v>0</v>
      </c>
      <c r="AR44" s="132">
        <f t="shared" ca="1" si="81"/>
        <v>0</v>
      </c>
      <c r="AS44" s="133">
        <f t="shared" ca="1" si="81"/>
        <v>0</v>
      </c>
      <c r="AT44" s="132">
        <f t="shared" ca="1" si="81"/>
        <v>0</v>
      </c>
      <c r="AU44" s="133">
        <f t="shared" ca="1" si="81"/>
        <v>0</v>
      </c>
      <c r="AV44" s="132">
        <f t="shared" ca="1" si="81"/>
        <v>0</v>
      </c>
      <c r="AW44" s="133">
        <f t="shared" ca="1" si="81"/>
        <v>0</v>
      </c>
      <c r="AX44" s="132">
        <f t="shared" ca="1" si="81"/>
        <v>0</v>
      </c>
      <c r="AY44" s="133">
        <f t="shared" ca="1" si="81"/>
        <v>0</v>
      </c>
      <c r="AZ44" s="132">
        <f t="shared" ca="1" si="81"/>
        <v>0</v>
      </c>
      <c r="BA44" s="133">
        <f t="shared" ca="1" si="81"/>
        <v>0</v>
      </c>
      <c r="BB44" s="132">
        <f t="shared" ca="1" si="81"/>
        <v>0</v>
      </c>
      <c r="BC44" s="133">
        <f t="shared" ca="1" si="81"/>
        <v>0</v>
      </c>
      <c r="BD44" s="132">
        <f t="shared" ca="1" si="82"/>
        <v>0</v>
      </c>
      <c r="BE44" s="133">
        <f t="shared" ca="1" si="71"/>
        <v>0</v>
      </c>
      <c r="BF44" s="132">
        <f t="shared" ca="1" si="71"/>
        <v>0</v>
      </c>
      <c r="BG44" s="133">
        <f t="shared" ca="1" si="71"/>
        <v>0</v>
      </c>
      <c r="BH44" s="132">
        <f t="shared" ca="1" si="83"/>
        <v>0</v>
      </c>
      <c r="BI44" s="133">
        <f t="shared" ca="1" si="71"/>
        <v>0</v>
      </c>
      <c r="BJ44" s="132">
        <f t="shared" ca="1" si="84"/>
        <v>0</v>
      </c>
      <c r="BK44" s="110">
        <f t="shared" ca="1" si="57"/>
        <v>0</v>
      </c>
      <c r="BL44" s="110">
        <f t="shared" ca="1" si="5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59"/>
        <v>0</v>
      </c>
      <c r="BP44" s="195">
        <f t="shared" ca="1" si="60"/>
        <v>0</v>
      </c>
      <c r="BQ44" s="149">
        <f t="shared" ca="1" si="89"/>
        <v>8</v>
      </c>
      <c r="BR44" s="137">
        <f t="shared" ca="1" si="89"/>
        <v>5</v>
      </c>
      <c r="BS44" s="136">
        <f t="shared" ca="1" si="89"/>
        <v>16</v>
      </c>
      <c r="BT44" s="137">
        <f t="shared" ca="1" si="89"/>
        <v>0</v>
      </c>
      <c r="BU44" s="136">
        <f t="shared" ca="1" si="89"/>
        <v>0</v>
      </c>
      <c r="BV44" s="137">
        <f t="shared" ca="1" si="89"/>
        <v>0</v>
      </c>
      <c r="BW44" s="136">
        <f t="shared" ca="1" si="89"/>
        <v>0</v>
      </c>
      <c r="BX44" s="137">
        <f t="shared" ca="1" si="89"/>
        <v>0</v>
      </c>
      <c r="BY44" s="136">
        <f t="shared" ca="1" si="89"/>
        <v>38</v>
      </c>
      <c r="BZ44" s="137">
        <f t="shared" ca="1" si="89"/>
        <v>0</v>
      </c>
      <c r="CA44" s="136">
        <f t="shared" ca="1" si="89"/>
        <v>0</v>
      </c>
      <c r="CB44" s="137">
        <f t="shared" ca="1" si="89"/>
        <v>0</v>
      </c>
      <c r="CC44" s="136">
        <f t="shared" ca="1" si="89"/>
        <v>0</v>
      </c>
      <c r="CD44" s="137">
        <f t="shared" ca="1" si="89"/>
        <v>0</v>
      </c>
      <c r="CE44" s="136">
        <f t="shared" ca="1" si="89"/>
        <v>0</v>
      </c>
      <c r="CF44" s="137">
        <f t="shared" ca="1" si="72"/>
        <v>0</v>
      </c>
      <c r="CG44" s="136">
        <f t="shared" ca="1" si="72"/>
        <v>0</v>
      </c>
      <c r="CH44" s="137">
        <f t="shared" ca="1" si="72"/>
        <v>0</v>
      </c>
      <c r="CI44" s="136">
        <f t="shared" ca="1" si="72"/>
        <v>0</v>
      </c>
      <c r="CJ44" s="137">
        <f t="shared" ca="1" si="72"/>
        <v>0</v>
      </c>
      <c r="CK44" s="136">
        <f t="shared" ca="1" si="72"/>
        <v>0</v>
      </c>
      <c r="CL44" s="137">
        <f t="shared" ca="1" si="72"/>
        <v>0</v>
      </c>
      <c r="CM44" s="136">
        <f t="shared" ca="1" si="72"/>
        <v>0</v>
      </c>
      <c r="CN44" s="110">
        <f t="shared" ca="1" si="61"/>
        <v>16</v>
      </c>
      <c r="CO44" s="110">
        <f t="shared" ca="1" si="86"/>
        <v>357</v>
      </c>
      <c r="CP44" s="110">
        <f t="shared" ca="1" si="86"/>
        <v>160</v>
      </c>
      <c r="CQ44" s="198">
        <f t="shared" ca="1" si="86"/>
        <v>203.20000000000002</v>
      </c>
      <c r="CR44" s="199">
        <f t="shared" ca="1" si="86"/>
        <v>560.19999999999993</v>
      </c>
      <c r="CS44" s="215">
        <f t="shared" si="62"/>
        <v>0</v>
      </c>
      <c r="CT44" s="216">
        <f t="shared" si="63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64"/>
        <v>0</v>
      </c>
      <c r="CX44" s="219">
        <f t="shared" si="65"/>
        <v>0</v>
      </c>
      <c r="CY44" s="230">
        <f t="shared" ca="1" si="66"/>
        <v>0</v>
      </c>
      <c r="CZ44" s="227">
        <f>(PATRÓN!$A$5*(CS44-CT44))/(PATRÓN!$N$4-30)*AM44</f>
        <v>0</v>
      </c>
      <c r="DA44" s="211">
        <f t="shared" ca="1" si="87"/>
        <v>0</v>
      </c>
      <c r="DB44" s="211">
        <f t="shared" ca="1" si="67"/>
        <v>593.26119402985069</v>
      </c>
      <c r="DC44" s="212">
        <f t="shared" ca="1" si="88"/>
        <v>-33.061194029850753</v>
      </c>
    </row>
    <row r="45" spans="1:107" ht="33.75" customHeight="1" thickBot="1" x14ac:dyDescent="0.35">
      <c r="A45" s="61">
        <f>Plantilla!A44</f>
        <v>0</v>
      </c>
      <c r="B45" s="185"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345"/>
      <c r="R45" s="345"/>
      <c r="S45" s="148"/>
      <c r="T45" s="339"/>
      <c r="U45" s="148"/>
      <c r="V45" s="148"/>
      <c r="W45" s="148"/>
      <c r="X45" s="148"/>
      <c r="Y45" s="148"/>
      <c r="Z45" s="148"/>
      <c r="AA45" s="339"/>
      <c r="AB45" s="339"/>
      <c r="AC45" s="339"/>
      <c r="AD45" s="339"/>
      <c r="AE45" s="339"/>
      <c r="AF45" s="339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81"/>
        <v>0</v>
      </c>
      <c r="AO45" s="133">
        <f t="shared" ca="1" si="81"/>
        <v>0</v>
      </c>
      <c r="AP45" s="132">
        <f t="shared" ca="1" si="81"/>
        <v>0</v>
      </c>
      <c r="AQ45" s="133">
        <f t="shared" ca="1" si="81"/>
        <v>0</v>
      </c>
      <c r="AR45" s="132">
        <f t="shared" ca="1" si="81"/>
        <v>0</v>
      </c>
      <c r="AS45" s="133">
        <f t="shared" ca="1" si="81"/>
        <v>0</v>
      </c>
      <c r="AT45" s="132">
        <f t="shared" ca="1" si="81"/>
        <v>0</v>
      </c>
      <c r="AU45" s="133">
        <f t="shared" ca="1" si="81"/>
        <v>0</v>
      </c>
      <c r="AV45" s="132">
        <f t="shared" ca="1" si="81"/>
        <v>0</v>
      </c>
      <c r="AW45" s="133">
        <f t="shared" ca="1" si="81"/>
        <v>0</v>
      </c>
      <c r="AX45" s="132">
        <f t="shared" ca="1" si="81"/>
        <v>0</v>
      </c>
      <c r="AY45" s="133">
        <f t="shared" ca="1" si="81"/>
        <v>0</v>
      </c>
      <c r="AZ45" s="132">
        <f t="shared" ca="1" si="81"/>
        <v>0</v>
      </c>
      <c r="BA45" s="133">
        <f t="shared" ca="1" si="81"/>
        <v>0</v>
      </c>
      <c r="BB45" s="132">
        <f t="shared" ca="1" si="81"/>
        <v>0</v>
      </c>
      <c r="BC45" s="133">
        <f t="shared" ca="1" si="81"/>
        <v>0</v>
      </c>
      <c r="BD45" s="132">
        <f t="shared" ca="1" si="82"/>
        <v>0</v>
      </c>
      <c r="BE45" s="133">
        <f t="shared" ca="1" si="71"/>
        <v>0</v>
      </c>
      <c r="BF45" s="132">
        <f t="shared" ca="1" si="71"/>
        <v>0</v>
      </c>
      <c r="BG45" s="133">
        <f t="shared" ca="1" si="71"/>
        <v>0</v>
      </c>
      <c r="BH45" s="132">
        <f t="shared" ca="1" si="83"/>
        <v>0</v>
      </c>
      <c r="BI45" s="133">
        <f t="shared" ca="1" si="71"/>
        <v>0</v>
      </c>
      <c r="BJ45" s="132">
        <f t="shared" ca="1" si="84"/>
        <v>0</v>
      </c>
      <c r="BK45" s="110">
        <f t="shared" ca="1" si="57"/>
        <v>0</v>
      </c>
      <c r="BL45" s="110">
        <f t="shared" ca="1" si="5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59"/>
        <v>0</v>
      </c>
      <c r="BP45" s="195">
        <f t="shared" ca="1" si="60"/>
        <v>0</v>
      </c>
      <c r="BQ45" s="149">
        <f t="shared" ca="1" si="89"/>
        <v>0</v>
      </c>
      <c r="BR45" s="137">
        <f t="shared" ca="1" si="89"/>
        <v>11</v>
      </c>
      <c r="BS45" s="136">
        <f t="shared" ca="1" si="89"/>
        <v>9</v>
      </c>
      <c r="BT45" s="137">
        <f t="shared" ca="1" si="89"/>
        <v>0</v>
      </c>
      <c r="BU45" s="136">
        <f t="shared" ca="1" si="89"/>
        <v>0</v>
      </c>
      <c r="BV45" s="137">
        <f t="shared" ca="1" si="89"/>
        <v>0</v>
      </c>
      <c r="BW45" s="136">
        <f t="shared" ca="1" si="89"/>
        <v>0</v>
      </c>
      <c r="BX45" s="137">
        <f t="shared" ca="1" si="89"/>
        <v>6</v>
      </c>
      <c r="BY45" s="136">
        <f t="shared" ca="1" si="89"/>
        <v>3</v>
      </c>
      <c r="BZ45" s="137">
        <f t="shared" ca="1" si="89"/>
        <v>0</v>
      </c>
      <c r="CA45" s="136">
        <f t="shared" ca="1" si="89"/>
        <v>0</v>
      </c>
      <c r="CB45" s="137">
        <f t="shared" ca="1" si="89"/>
        <v>0</v>
      </c>
      <c r="CC45" s="136">
        <f t="shared" ca="1" si="89"/>
        <v>0</v>
      </c>
      <c r="CD45" s="137">
        <f t="shared" ca="1" si="89"/>
        <v>0</v>
      </c>
      <c r="CE45" s="136">
        <f t="shared" ca="1" si="89"/>
        <v>0</v>
      </c>
      <c r="CF45" s="137">
        <f t="shared" ca="1" si="72"/>
        <v>0</v>
      </c>
      <c r="CG45" s="136">
        <f t="shared" ca="1" si="72"/>
        <v>0</v>
      </c>
      <c r="CH45" s="137">
        <f t="shared" ca="1" si="72"/>
        <v>0</v>
      </c>
      <c r="CI45" s="136">
        <f t="shared" ca="1" si="72"/>
        <v>0</v>
      </c>
      <c r="CJ45" s="137">
        <f t="shared" ca="1" si="72"/>
        <v>0</v>
      </c>
      <c r="CK45" s="136">
        <f t="shared" ca="1" si="72"/>
        <v>0</v>
      </c>
      <c r="CL45" s="137">
        <f t="shared" ca="1" si="72"/>
        <v>0</v>
      </c>
      <c r="CM45" s="136">
        <f t="shared" ca="1" si="72"/>
        <v>0</v>
      </c>
      <c r="CN45" s="110">
        <f t="shared" ca="1" si="61"/>
        <v>9</v>
      </c>
      <c r="CO45" s="110">
        <f t="shared" ca="1" si="86"/>
        <v>140</v>
      </c>
      <c r="CP45" s="110">
        <f t="shared" ca="1" si="86"/>
        <v>90</v>
      </c>
      <c r="CQ45" s="198">
        <f t="shared" ca="1" si="86"/>
        <v>114.30000000000001</v>
      </c>
      <c r="CR45" s="199">
        <f t="shared" ca="1" si="86"/>
        <v>254.29999999999998</v>
      </c>
      <c r="CS45" s="215">
        <f t="shared" si="62"/>
        <v>0</v>
      </c>
      <c r="CT45" s="216">
        <f t="shared" si="63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64"/>
        <v>0</v>
      </c>
      <c r="CX45" s="219">
        <f t="shared" si="65"/>
        <v>0</v>
      </c>
      <c r="CY45" s="230">
        <f t="shared" ca="1" si="66"/>
        <v>0</v>
      </c>
      <c r="CZ45" s="227">
        <f>(PATRÓN!$A$5*(CS45-CT45))/(PATRÓN!$N$4-30)*AM45</f>
        <v>0</v>
      </c>
      <c r="DA45" s="211">
        <f t="shared" ca="1" si="87"/>
        <v>0</v>
      </c>
      <c r="DB45" s="211">
        <f t="shared" ca="1" si="67"/>
        <v>588.35820895522386</v>
      </c>
      <c r="DC45" s="212">
        <f t="shared" ca="1" si="88"/>
        <v>-334.0582089552239</v>
      </c>
    </row>
    <row r="46" spans="1:107" ht="33.75" customHeight="1" thickBot="1" x14ac:dyDescent="0.35">
      <c r="A46" s="61">
        <f>Plantilla!A45</f>
        <v>0</v>
      </c>
      <c r="B46" s="185">
        <v>39</v>
      </c>
      <c r="C46" s="62">
        <f>Plantilla!F45</f>
        <v>1</v>
      </c>
      <c r="D46" s="68">
        <f>Plantilla!C45</f>
        <v>0</v>
      </c>
      <c r="E46" s="67">
        <v>39</v>
      </c>
      <c r="F46" s="270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345"/>
      <c r="R46" s="345"/>
      <c r="S46" s="148"/>
      <c r="T46" s="339"/>
      <c r="U46" s="148"/>
      <c r="V46" s="148"/>
      <c r="W46" s="148"/>
      <c r="X46" s="148"/>
      <c r="Y46" s="148"/>
      <c r="Z46" s="148"/>
      <c r="AA46" s="339"/>
      <c r="AB46" s="339"/>
      <c r="AC46" s="339"/>
      <c r="AD46" s="339"/>
      <c r="AE46" s="339"/>
      <c r="AF46" s="339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81"/>
        <v>0</v>
      </c>
      <c r="AO46" s="133">
        <f t="shared" ca="1" si="81"/>
        <v>0</v>
      </c>
      <c r="AP46" s="132">
        <f t="shared" ca="1" si="81"/>
        <v>0</v>
      </c>
      <c r="AQ46" s="133">
        <f t="shared" ca="1" si="81"/>
        <v>0</v>
      </c>
      <c r="AR46" s="132">
        <f t="shared" ca="1" si="81"/>
        <v>0</v>
      </c>
      <c r="AS46" s="133">
        <f t="shared" ca="1" si="81"/>
        <v>0</v>
      </c>
      <c r="AT46" s="132">
        <f t="shared" ca="1" si="81"/>
        <v>0</v>
      </c>
      <c r="AU46" s="133">
        <f t="shared" ca="1" si="81"/>
        <v>0</v>
      </c>
      <c r="AV46" s="132">
        <f t="shared" ca="1" si="81"/>
        <v>0</v>
      </c>
      <c r="AW46" s="133">
        <f t="shared" ca="1" si="81"/>
        <v>0</v>
      </c>
      <c r="AX46" s="132">
        <f t="shared" ca="1" si="81"/>
        <v>0</v>
      </c>
      <c r="AY46" s="133">
        <f t="shared" ca="1" si="81"/>
        <v>0</v>
      </c>
      <c r="AZ46" s="132">
        <f t="shared" ca="1" si="81"/>
        <v>0</v>
      </c>
      <c r="BA46" s="133">
        <f t="shared" ca="1" si="81"/>
        <v>0</v>
      </c>
      <c r="BB46" s="132">
        <f t="shared" ca="1" si="81"/>
        <v>0</v>
      </c>
      <c r="BC46" s="133">
        <f t="shared" ca="1" si="81"/>
        <v>0</v>
      </c>
      <c r="BD46" s="132">
        <f t="shared" ca="1" si="82"/>
        <v>0</v>
      </c>
      <c r="BE46" s="133">
        <f t="shared" ca="1" si="71"/>
        <v>0</v>
      </c>
      <c r="BF46" s="132">
        <f t="shared" ca="1" si="71"/>
        <v>0</v>
      </c>
      <c r="BG46" s="133">
        <f t="shared" ca="1" si="71"/>
        <v>0</v>
      </c>
      <c r="BH46" s="132">
        <f t="shared" ca="1" si="83"/>
        <v>0</v>
      </c>
      <c r="BI46" s="133">
        <f t="shared" ca="1" si="71"/>
        <v>0</v>
      </c>
      <c r="BJ46" s="132">
        <f t="shared" ca="1" si="84"/>
        <v>0</v>
      </c>
      <c r="BK46" s="110">
        <f t="shared" ca="1" si="57"/>
        <v>0</v>
      </c>
      <c r="BL46" s="110">
        <f t="shared" ca="1" si="5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59"/>
        <v>0</v>
      </c>
      <c r="BP46" s="195">
        <f t="shared" ca="1" si="60"/>
        <v>0</v>
      </c>
      <c r="BQ46" s="149">
        <f t="shared" ca="1" si="89"/>
        <v>0</v>
      </c>
      <c r="BR46" s="137">
        <f t="shared" ca="1" si="89"/>
        <v>11</v>
      </c>
      <c r="BS46" s="136">
        <f t="shared" ca="1" si="89"/>
        <v>9</v>
      </c>
      <c r="BT46" s="137">
        <f t="shared" ca="1" si="89"/>
        <v>0</v>
      </c>
      <c r="BU46" s="136">
        <f t="shared" ca="1" si="89"/>
        <v>0</v>
      </c>
      <c r="BV46" s="137">
        <f t="shared" ca="1" si="89"/>
        <v>0</v>
      </c>
      <c r="BW46" s="136">
        <f t="shared" ca="1" si="89"/>
        <v>0</v>
      </c>
      <c r="BX46" s="137">
        <f t="shared" ca="1" si="89"/>
        <v>6</v>
      </c>
      <c r="BY46" s="136">
        <f t="shared" ca="1" si="89"/>
        <v>3</v>
      </c>
      <c r="BZ46" s="137">
        <f t="shared" ca="1" si="89"/>
        <v>0</v>
      </c>
      <c r="CA46" s="136">
        <f t="shared" ca="1" si="89"/>
        <v>0</v>
      </c>
      <c r="CB46" s="137">
        <f t="shared" ca="1" si="89"/>
        <v>0</v>
      </c>
      <c r="CC46" s="136">
        <f t="shared" ca="1" si="89"/>
        <v>0</v>
      </c>
      <c r="CD46" s="137">
        <f t="shared" ca="1" si="89"/>
        <v>0</v>
      </c>
      <c r="CE46" s="136">
        <f t="shared" ca="1" si="89"/>
        <v>0</v>
      </c>
      <c r="CF46" s="137">
        <f t="shared" ca="1" si="72"/>
        <v>0</v>
      </c>
      <c r="CG46" s="136">
        <f t="shared" ca="1" si="72"/>
        <v>0</v>
      </c>
      <c r="CH46" s="137">
        <f t="shared" ca="1" si="72"/>
        <v>0</v>
      </c>
      <c r="CI46" s="136">
        <f t="shared" ca="1" si="72"/>
        <v>0</v>
      </c>
      <c r="CJ46" s="137">
        <f t="shared" ca="1" si="72"/>
        <v>0</v>
      </c>
      <c r="CK46" s="136">
        <f t="shared" ca="1" si="72"/>
        <v>0</v>
      </c>
      <c r="CL46" s="137">
        <f t="shared" ca="1" si="72"/>
        <v>0</v>
      </c>
      <c r="CM46" s="136">
        <f t="shared" ca="1" si="72"/>
        <v>0</v>
      </c>
      <c r="CN46" s="110">
        <f t="shared" ca="1" si="61"/>
        <v>9</v>
      </c>
      <c r="CO46" s="110">
        <f t="shared" ca="1" si="86"/>
        <v>140</v>
      </c>
      <c r="CP46" s="110">
        <f t="shared" ca="1" si="86"/>
        <v>90</v>
      </c>
      <c r="CQ46" s="198">
        <f t="shared" ca="1" si="86"/>
        <v>114.30000000000001</v>
      </c>
      <c r="CR46" s="199">
        <f t="shared" ca="1" si="86"/>
        <v>254.29999999999998</v>
      </c>
      <c r="CS46" s="215">
        <f t="shared" si="62"/>
        <v>0</v>
      </c>
      <c r="CT46" s="216">
        <f t="shared" si="63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64"/>
        <v>0</v>
      </c>
      <c r="CX46" s="219">
        <f t="shared" si="65"/>
        <v>0</v>
      </c>
      <c r="CY46" s="230">
        <f t="shared" ca="1" si="66"/>
        <v>0</v>
      </c>
      <c r="CZ46" s="227">
        <f>(PATRÓN!$A$5*(CS46-CT46))/(PATRÓN!$N$4-30)*AM46</f>
        <v>0</v>
      </c>
      <c r="DA46" s="211">
        <f t="shared" ca="1" si="87"/>
        <v>0</v>
      </c>
      <c r="DB46" s="211">
        <f t="shared" ca="1" si="67"/>
        <v>588.35820895522386</v>
      </c>
      <c r="DC46" s="212">
        <f t="shared" ca="1" si="88"/>
        <v>-334.0582089552239</v>
      </c>
    </row>
    <row r="47" spans="1:107" ht="33.75" customHeight="1" thickBot="1" x14ac:dyDescent="0.35">
      <c r="A47" s="61">
        <f>Plantilla!A46</f>
        <v>0</v>
      </c>
      <c r="B47" s="185">
        <v>40</v>
      </c>
      <c r="C47" s="62">
        <f>Plantilla!F46</f>
        <v>1</v>
      </c>
      <c r="D47" s="68">
        <f>Plantilla!C46</f>
        <v>0</v>
      </c>
      <c r="E47" s="67">
        <v>40</v>
      </c>
      <c r="F47" s="270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345"/>
      <c r="R47" s="345"/>
      <c r="S47" s="148"/>
      <c r="T47" s="339"/>
      <c r="U47" s="148"/>
      <c r="V47" s="148"/>
      <c r="W47" s="148"/>
      <c r="X47" s="148"/>
      <c r="Y47" s="148"/>
      <c r="Z47" s="148"/>
      <c r="AA47" s="339"/>
      <c r="AB47" s="339"/>
      <c r="AC47" s="339"/>
      <c r="AD47" s="339"/>
      <c r="AE47" s="339"/>
      <c r="AF47" s="339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81"/>
        <v>0</v>
      </c>
      <c r="AO47" s="133">
        <f t="shared" ca="1" si="81"/>
        <v>0</v>
      </c>
      <c r="AP47" s="132">
        <f t="shared" ca="1" si="81"/>
        <v>0</v>
      </c>
      <c r="AQ47" s="133">
        <f t="shared" ca="1" si="81"/>
        <v>0</v>
      </c>
      <c r="AR47" s="132">
        <f t="shared" ca="1" si="81"/>
        <v>0</v>
      </c>
      <c r="AS47" s="133">
        <f t="shared" ca="1" si="81"/>
        <v>0</v>
      </c>
      <c r="AT47" s="132">
        <f t="shared" ca="1" si="81"/>
        <v>0</v>
      </c>
      <c r="AU47" s="133">
        <f t="shared" ca="1" si="81"/>
        <v>0</v>
      </c>
      <c r="AV47" s="132">
        <f t="shared" ca="1" si="81"/>
        <v>0</v>
      </c>
      <c r="AW47" s="133">
        <f t="shared" ca="1" si="81"/>
        <v>0</v>
      </c>
      <c r="AX47" s="132">
        <f t="shared" ca="1" si="81"/>
        <v>0</v>
      </c>
      <c r="AY47" s="133">
        <f t="shared" ca="1" si="81"/>
        <v>0</v>
      </c>
      <c r="AZ47" s="132">
        <f t="shared" ca="1" si="81"/>
        <v>0</v>
      </c>
      <c r="BA47" s="133">
        <f t="shared" ca="1" si="81"/>
        <v>0</v>
      </c>
      <c r="BB47" s="132">
        <f t="shared" ca="1" si="81"/>
        <v>0</v>
      </c>
      <c r="BC47" s="133">
        <f t="shared" ca="1" si="81"/>
        <v>0</v>
      </c>
      <c r="BD47" s="132">
        <f t="shared" ca="1" si="82"/>
        <v>0</v>
      </c>
      <c r="BE47" s="133">
        <f t="shared" ca="1" si="71"/>
        <v>0</v>
      </c>
      <c r="BF47" s="132">
        <f t="shared" ca="1" si="71"/>
        <v>0</v>
      </c>
      <c r="BG47" s="133">
        <f t="shared" ca="1" si="71"/>
        <v>0</v>
      </c>
      <c r="BH47" s="132">
        <f t="shared" ca="1" si="83"/>
        <v>0</v>
      </c>
      <c r="BI47" s="133">
        <f t="shared" ca="1" si="71"/>
        <v>0</v>
      </c>
      <c r="BJ47" s="132">
        <f t="shared" ca="1" si="84"/>
        <v>0</v>
      </c>
      <c r="BK47" s="110">
        <f t="shared" ca="1" si="57"/>
        <v>0</v>
      </c>
      <c r="BL47" s="110">
        <f t="shared" ca="1" si="5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59"/>
        <v>0</v>
      </c>
      <c r="BP47" s="195">
        <f t="shared" ca="1" si="60"/>
        <v>0</v>
      </c>
      <c r="BQ47" s="149">
        <f t="shared" ca="1" si="89"/>
        <v>8</v>
      </c>
      <c r="BR47" s="137">
        <f t="shared" ca="1" si="89"/>
        <v>22</v>
      </c>
      <c r="BS47" s="136">
        <f t="shared" ca="1" si="89"/>
        <v>15</v>
      </c>
      <c r="BT47" s="137">
        <f t="shared" ca="1" si="89"/>
        <v>0</v>
      </c>
      <c r="BU47" s="136">
        <f t="shared" ca="1" si="89"/>
        <v>0</v>
      </c>
      <c r="BV47" s="137">
        <f t="shared" ca="1" si="89"/>
        <v>0</v>
      </c>
      <c r="BW47" s="136">
        <f t="shared" ca="1" si="89"/>
        <v>0</v>
      </c>
      <c r="BX47" s="137">
        <f t="shared" ca="1" si="89"/>
        <v>1</v>
      </c>
      <c r="BY47" s="136">
        <f t="shared" ca="1" si="89"/>
        <v>4</v>
      </c>
      <c r="BZ47" s="137">
        <f t="shared" ca="1" si="89"/>
        <v>0</v>
      </c>
      <c r="CA47" s="136">
        <f t="shared" ca="1" si="89"/>
        <v>0</v>
      </c>
      <c r="CB47" s="137">
        <f t="shared" ca="1" si="89"/>
        <v>0</v>
      </c>
      <c r="CC47" s="136">
        <f t="shared" ca="1" si="89"/>
        <v>0</v>
      </c>
      <c r="CD47" s="137">
        <f t="shared" ca="1" si="89"/>
        <v>0</v>
      </c>
      <c r="CE47" s="136">
        <f t="shared" ca="1" si="89"/>
        <v>0</v>
      </c>
      <c r="CF47" s="137">
        <f t="shared" ca="1" si="72"/>
        <v>0</v>
      </c>
      <c r="CG47" s="136">
        <f t="shared" ca="1" si="72"/>
        <v>0</v>
      </c>
      <c r="CH47" s="137">
        <f t="shared" ca="1" si="72"/>
        <v>0</v>
      </c>
      <c r="CI47" s="136">
        <f t="shared" ca="1" si="72"/>
        <v>0</v>
      </c>
      <c r="CJ47" s="137">
        <f t="shared" ca="1" si="72"/>
        <v>0</v>
      </c>
      <c r="CK47" s="136">
        <f t="shared" ca="1" si="72"/>
        <v>0</v>
      </c>
      <c r="CL47" s="137">
        <f t="shared" ca="1" si="72"/>
        <v>0</v>
      </c>
      <c r="CM47" s="136">
        <f t="shared" ca="1" si="72"/>
        <v>0</v>
      </c>
      <c r="CN47" s="110">
        <f t="shared" ca="1" si="61"/>
        <v>15</v>
      </c>
      <c r="CO47" s="110">
        <f t="shared" ca="1" si="86"/>
        <v>245</v>
      </c>
      <c r="CP47" s="110">
        <f t="shared" ca="1" si="86"/>
        <v>150</v>
      </c>
      <c r="CQ47" s="198">
        <f t="shared" ca="1" si="86"/>
        <v>190.5</v>
      </c>
      <c r="CR47" s="199">
        <f t="shared" ca="1" si="86"/>
        <v>435.5</v>
      </c>
      <c r="CS47" s="215">
        <f t="shared" si="62"/>
        <v>0</v>
      </c>
      <c r="CT47" s="216">
        <f t="shared" si="63"/>
        <v>0</v>
      </c>
      <c r="CU47" s="217">
        <f ca="1">INDEX(INDIRECT(CU$1),MATCH($E47,INDIRECT($BQ$2))) + (CS47*30)/[1]PATRÓN!$N$4 - CT47</f>
        <v>9.8630136986301373</v>
      </c>
      <c r="CV47" s="217">
        <f>(CS47*6)/PATRÓN!$N$4</f>
        <v>0</v>
      </c>
      <c r="CW47" s="216">
        <f t="shared" ca="1" si="64"/>
        <v>0</v>
      </c>
      <c r="CX47" s="219">
        <f t="shared" si="65"/>
        <v>0</v>
      </c>
      <c r="CY47" s="230">
        <f t="shared" ca="1" si="66"/>
        <v>0</v>
      </c>
      <c r="CZ47" s="227">
        <f>(PATRÓN!$A$5*(CS47-CT47))/(PATRÓN!$N$4-30)*AM47</f>
        <v>0</v>
      </c>
      <c r="DA47" s="211">
        <f t="shared" ca="1" si="87"/>
        <v>0</v>
      </c>
      <c r="DB47" s="211">
        <f t="shared" ca="1" si="67"/>
        <v>588.35820895522386</v>
      </c>
      <c r="DC47" s="212">
        <f t="shared" ca="1" si="88"/>
        <v>-152.85820895522386</v>
      </c>
    </row>
    <row r="48" spans="1:107" ht="33.75" customHeight="1" thickBot="1" x14ac:dyDescent="0.35">
      <c r="A48" s="61">
        <f>Plantilla!A47</f>
        <v>0</v>
      </c>
      <c r="B48" s="185">
        <v>41</v>
      </c>
      <c r="C48" s="62">
        <f>Plantilla!F47</f>
        <v>1</v>
      </c>
      <c r="D48" s="68">
        <f>Plantilla!C47</f>
        <v>0</v>
      </c>
      <c r="E48" s="67">
        <v>41</v>
      </c>
      <c r="F48" s="270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345"/>
      <c r="R48" s="345"/>
      <c r="S48" s="148"/>
      <c r="T48" s="339"/>
      <c r="U48" s="148"/>
      <c r="V48" s="148"/>
      <c r="W48" s="148"/>
      <c r="X48" s="148"/>
      <c r="Y48" s="148"/>
      <c r="Z48" s="148"/>
      <c r="AA48" s="339"/>
      <c r="AB48" s="339"/>
      <c r="AC48" s="339"/>
      <c r="AD48" s="339"/>
      <c r="AE48" s="339"/>
      <c r="AF48" s="339"/>
      <c r="AG48" s="148"/>
      <c r="AH48" s="148"/>
      <c r="AI48" s="148"/>
      <c r="AJ48" s="148"/>
      <c r="AK48" s="148" t="s">
        <v>4</v>
      </c>
      <c r="AL48" s="130"/>
      <c r="AM48" s="111">
        <f>VLOOKUP($E48,Plantilla!D:F,3,FALSE)</f>
        <v>1</v>
      </c>
      <c r="AN48" s="140">
        <f t="shared" ca="1" si="81"/>
        <v>0</v>
      </c>
      <c r="AO48" s="133">
        <f t="shared" ca="1" si="81"/>
        <v>0</v>
      </c>
      <c r="AP48" s="132">
        <f t="shared" ca="1" si="81"/>
        <v>0</v>
      </c>
      <c r="AQ48" s="133">
        <f t="shared" ca="1" si="81"/>
        <v>0</v>
      </c>
      <c r="AR48" s="132">
        <f t="shared" ca="1" si="81"/>
        <v>0</v>
      </c>
      <c r="AS48" s="133">
        <f t="shared" ca="1" si="81"/>
        <v>0</v>
      </c>
      <c r="AT48" s="132">
        <f t="shared" ca="1" si="81"/>
        <v>0</v>
      </c>
      <c r="AU48" s="133">
        <f t="shared" ca="1" si="81"/>
        <v>0</v>
      </c>
      <c r="AV48" s="132">
        <f t="shared" ca="1" si="81"/>
        <v>0</v>
      </c>
      <c r="AW48" s="133">
        <f t="shared" ca="1" si="81"/>
        <v>0</v>
      </c>
      <c r="AX48" s="132">
        <f t="shared" ca="1" si="81"/>
        <v>0</v>
      </c>
      <c r="AY48" s="133">
        <f t="shared" ca="1" si="81"/>
        <v>0</v>
      </c>
      <c r="AZ48" s="132">
        <f t="shared" ca="1" si="81"/>
        <v>0</v>
      </c>
      <c r="BA48" s="133">
        <f t="shared" ca="1" si="81"/>
        <v>0</v>
      </c>
      <c r="BB48" s="132">
        <f t="shared" ca="1" si="81"/>
        <v>0</v>
      </c>
      <c r="BC48" s="133">
        <f t="shared" ca="1" si="81"/>
        <v>0</v>
      </c>
      <c r="BD48" s="132">
        <f t="shared" ca="1" si="82"/>
        <v>0</v>
      </c>
      <c r="BE48" s="133">
        <f t="shared" ca="1" si="71"/>
        <v>0</v>
      </c>
      <c r="BF48" s="132">
        <f t="shared" ca="1" si="71"/>
        <v>0</v>
      </c>
      <c r="BG48" s="133">
        <f t="shared" ca="1" si="71"/>
        <v>0</v>
      </c>
      <c r="BH48" s="132">
        <f t="shared" ca="1" si="83"/>
        <v>0</v>
      </c>
      <c r="BI48" s="133">
        <f t="shared" ca="1" si="71"/>
        <v>0</v>
      </c>
      <c r="BJ48" s="132">
        <f t="shared" ca="1" si="84"/>
        <v>0</v>
      </c>
      <c r="BK48" s="110">
        <f t="shared" ca="1" si="57"/>
        <v>0</v>
      </c>
      <c r="BL48" s="110">
        <f t="shared" ca="1" si="5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59"/>
        <v>0</v>
      </c>
      <c r="BP48" s="195">
        <f t="shared" ca="1" si="60"/>
        <v>0</v>
      </c>
      <c r="BQ48" s="149">
        <f t="shared" ca="1" si="89"/>
        <v>0</v>
      </c>
      <c r="BR48" s="137">
        <f t="shared" ca="1" si="89"/>
        <v>39</v>
      </c>
      <c r="BS48" s="136">
        <f t="shared" ca="1" si="89"/>
        <v>17</v>
      </c>
      <c r="BT48" s="137">
        <f t="shared" ca="1" si="89"/>
        <v>0</v>
      </c>
      <c r="BU48" s="136">
        <f t="shared" ca="1" si="89"/>
        <v>0</v>
      </c>
      <c r="BV48" s="137">
        <f t="shared" ca="1" si="89"/>
        <v>0</v>
      </c>
      <c r="BW48" s="136">
        <f t="shared" ca="1" si="89"/>
        <v>0</v>
      </c>
      <c r="BX48" s="137">
        <f t="shared" ca="1" si="89"/>
        <v>0</v>
      </c>
      <c r="BY48" s="136">
        <f t="shared" ca="1" si="89"/>
        <v>4</v>
      </c>
      <c r="BZ48" s="137">
        <f t="shared" ca="1" si="89"/>
        <v>0</v>
      </c>
      <c r="CA48" s="136">
        <f t="shared" ca="1" si="89"/>
        <v>0</v>
      </c>
      <c r="CB48" s="137">
        <f t="shared" ca="1" si="89"/>
        <v>0</v>
      </c>
      <c r="CC48" s="136">
        <f t="shared" ca="1" si="89"/>
        <v>0</v>
      </c>
      <c r="CD48" s="137">
        <f t="shared" ca="1" si="89"/>
        <v>0</v>
      </c>
      <c r="CE48" s="136">
        <f t="shared" ca="1" si="89"/>
        <v>0</v>
      </c>
      <c r="CF48" s="137">
        <f t="shared" ca="1" si="72"/>
        <v>0</v>
      </c>
      <c r="CG48" s="136">
        <f t="shared" ca="1" si="72"/>
        <v>0</v>
      </c>
      <c r="CH48" s="137">
        <f t="shared" ca="1" si="72"/>
        <v>0</v>
      </c>
      <c r="CI48" s="136">
        <f t="shared" ca="1" si="72"/>
        <v>0</v>
      </c>
      <c r="CJ48" s="137">
        <f t="shared" ca="1" si="72"/>
        <v>0</v>
      </c>
      <c r="CK48" s="136">
        <f t="shared" ca="1" si="72"/>
        <v>0</v>
      </c>
      <c r="CL48" s="137">
        <f t="shared" ca="1" si="72"/>
        <v>0</v>
      </c>
      <c r="CM48" s="136">
        <f t="shared" ca="1" si="72"/>
        <v>0</v>
      </c>
      <c r="CN48" s="110">
        <f t="shared" ca="1" si="61"/>
        <v>17</v>
      </c>
      <c r="CO48" s="110">
        <f t="shared" ca="1" si="86"/>
        <v>301</v>
      </c>
      <c r="CP48" s="110">
        <f t="shared" ca="1" si="86"/>
        <v>170</v>
      </c>
      <c r="CQ48" s="198">
        <f t="shared" ca="1" si="86"/>
        <v>215.9</v>
      </c>
      <c r="CR48" s="199">
        <f t="shared" ca="1" si="86"/>
        <v>516.90000000000009</v>
      </c>
      <c r="CS48" s="215">
        <f t="shared" si="62"/>
        <v>1</v>
      </c>
      <c r="CT48" s="216">
        <f t="shared" si="63"/>
        <v>0</v>
      </c>
      <c r="CU48" s="217">
        <f ca="1">INDEX(INDIRECT(CU$1),MATCH($E48,INDIRECT($BQ$2))) + (CS48*30)/[1]PATRÓN!$N$4 - CT48</f>
        <v>7.9452054794520546</v>
      </c>
      <c r="CV48" s="217">
        <f>(CS48*6)/PATRÓN!$N$4</f>
        <v>1.643835616438356E-2</v>
      </c>
      <c r="CW48" s="216">
        <f t="shared" ca="1" si="64"/>
        <v>0</v>
      </c>
      <c r="CX48" s="219">
        <f t="shared" si="65"/>
        <v>0</v>
      </c>
      <c r="CY48" s="230">
        <f t="shared" ca="1" si="66"/>
        <v>0</v>
      </c>
      <c r="CZ48" s="227">
        <f>(PATRÓN!$A$5*(CS48-CT48))/(PATRÓN!$N$4-30)*AM48</f>
        <v>4.9029850746268657</v>
      </c>
      <c r="DA48" s="211">
        <f t="shared" ca="1" si="87"/>
        <v>-4.9029850746268657</v>
      </c>
      <c r="DB48" s="211">
        <f t="shared" ca="1" si="67"/>
        <v>583.45522388059692</v>
      </c>
      <c r="DC48" s="212">
        <f t="shared" ca="1" si="88"/>
        <v>-66.555223880596827</v>
      </c>
    </row>
    <row r="49" spans="1:107" ht="33.75" customHeight="1" thickBot="1" x14ac:dyDescent="0.35">
      <c r="A49" s="61">
        <f>Plantilla!A48</f>
        <v>0</v>
      </c>
      <c r="B49" s="185">
        <v>42</v>
      </c>
      <c r="C49" s="62">
        <f>Plantilla!F48</f>
        <v>1</v>
      </c>
      <c r="D49" s="68">
        <f>Plantilla!C48</f>
        <v>0</v>
      </c>
      <c r="E49" s="67">
        <v>42</v>
      </c>
      <c r="F49" s="270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345"/>
      <c r="R49" s="345"/>
      <c r="S49" s="148"/>
      <c r="T49" s="339"/>
      <c r="U49" s="148"/>
      <c r="V49" s="148"/>
      <c r="W49" s="148"/>
      <c r="X49" s="148"/>
      <c r="Y49" s="148"/>
      <c r="Z49" s="148"/>
      <c r="AA49" s="339"/>
      <c r="AB49" s="339"/>
      <c r="AC49" s="339"/>
      <c r="AD49" s="339"/>
      <c r="AE49" s="339"/>
      <c r="AF49" s="339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81"/>
        <v>0</v>
      </c>
      <c r="AO49" s="133">
        <f t="shared" ca="1" si="81"/>
        <v>0</v>
      </c>
      <c r="AP49" s="132">
        <f t="shared" ca="1" si="81"/>
        <v>0</v>
      </c>
      <c r="AQ49" s="133">
        <f t="shared" ca="1" si="81"/>
        <v>0</v>
      </c>
      <c r="AR49" s="132">
        <f t="shared" ca="1" si="81"/>
        <v>0</v>
      </c>
      <c r="AS49" s="133">
        <f t="shared" ca="1" si="81"/>
        <v>0</v>
      </c>
      <c r="AT49" s="132">
        <f t="shared" ca="1" si="81"/>
        <v>0</v>
      </c>
      <c r="AU49" s="133">
        <f t="shared" ca="1" si="81"/>
        <v>0</v>
      </c>
      <c r="AV49" s="132">
        <f t="shared" ca="1" si="81"/>
        <v>0</v>
      </c>
      <c r="AW49" s="133">
        <f t="shared" ca="1" si="81"/>
        <v>0</v>
      </c>
      <c r="AX49" s="132">
        <f t="shared" ca="1" si="81"/>
        <v>0</v>
      </c>
      <c r="AY49" s="133">
        <f t="shared" ca="1" si="81"/>
        <v>0</v>
      </c>
      <c r="AZ49" s="132">
        <f t="shared" ca="1" si="81"/>
        <v>0</v>
      </c>
      <c r="BA49" s="133">
        <f t="shared" ca="1" si="81"/>
        <v>0</v>
      </c>
      <c r="BB49" s="132">
        <f t="shared" ca="1" si="81"/>
        <v>0</v>
      </c>
      <c r="BC49" s="133">
        <f t="shared" ca="1" si="81"/>
        <v>0</v>
      </c>
      <c r="BD49" s="132">
        <f t="shared" ca="1" si="82"/>
        <v>0</v>
      </c>
      <c r="BE49" s="133">
        <f t="shared" ca="1" si="71"/>
        <v>0</v>
      </c>
      <c r="BF49" s="132">
        <f t="shared" ca="1" si="71"/>
        <v>0</v>
      </c>
      <c r="BG49" s="133">
        <f t="shared" ca="1" si="71"/>
        <v>0</v>
      </c>
      <c r="BH49" s="132">
        <f t="shared" ca="1" si="83"/>
        <v>0</v>
      </c>
      <c r="BI49" s="133">
        <f t="shared" ca="1" si="71"/>
        <v>0</v>
      </c>
      <c r="BJ49" s="132">
        <f t="shared" ca="1" si="84"/>
        <v>0</v>
      </c>
      <c r="BK49" s="110">
        <f t="shared" ca="1" si="57"/>
        <v>0</v>
      </c>
      <c r="BL49" s="110">
        <f t="shared" ca="1" si="5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59"/>
        <v>0</v>
      </c>
      <c r="BP49" s="195">
        <f t="shared" ca="1" si="60"/>
        <v>0</v>
      </c>
      <c r="BQ49" s="149">
        <f t="shared" ca="1" si="89"/>
        <v>1</v>
      </c>
      <c r="BR49" s="137">
        <f t="shared" ca="1" si="89"/>
        <v>66</v>
      </c>
      <c r="BS49" s="136">
        <f t="shared" ca="1" si="89"/>
        <v>22</v>
      </c>
      <c r="BT49" s="137">
        <f t="shared" ca="1" si="89"/>
        <v>0</v>
      </c>
      <c r="BU49" s="136">
        <f t="shared" ca="1" si="89"/>
        <v>0</v>
      </c>
      <c r="BV49" s="137">
        <f t="shared" ca="1" si="89"/>
        <v>0</v>
      </c>
      <c r="BW49" s="136">
        <f t="shared" ca="1" si="89"/>
        <v>0</v>
      </c>
      <c r="BX49" s="137">
        <f t="shared" ca="1" si="89"/>
        <v>0</v>
      </c>
      <c r="BY49" s="136">
        <f t="shared" ca="1" si="89"/>
        <v>0</v>
      </c>
      <c r="BZ49" s="137">
        <f t="shared" ca="1" si="89"/>
        <v>0</v>
      </c>
      <c r="CA49" s="136">
        <f t="shared" ca="1" si="89"/>
        <v>0</v>
      </c>
      <c r="CB49" s="137">
        <f t="shared" ca="1" si="89"/>
        <v>0</v>
      </c>
      <c r="CC49" s="136">
        <f t="shared" ca="1" si="89"/>
        <v>0</v>
      </c>
      <c r="CD49" s="137">
        <f t="shared" ca="1" si="89"/>
        <v>0</v>
      </c>
      <c r="CE49" s="136">
        <f t="shared" ca="1" si="89"/>
        <v>0</v>
      </c>
      <c r="CF49" s="137">
        <f t="shared" ca="1" si="72"/>
        <v>0</v>
      </c>
      <c r="CG49" s="136">
        <f t="shared" ca="1" si="72"/>
        <v>0</v>
      </c>
      <c r="CH49" s="137">
        <f t="shared" ca="1" si="72"/>
        <v>0</v>
      </c>
      <c r="CI49" s="136">
        <f t="shared" ca="1" si="72"/>
        <v>0</v>
      </c>
      <c r="CJ49" s="137">
        <f t="shared" ca="1" si="72"/>
        <v>0</v>
      </c>
      <c r="CK49" s="136">
        <f t="shared" ca="1" si="72"/>
        <v>0</v>
      </c>
      <c r="CL49" s="137">
        <f t="shared" ca="1" si="72"/>
        <v>0</v>
      </c>
      <c r="CM49" s="136">
        <f t="shared" ca="1" si="72"/>
        <v>0</v>
      </c>
      <c r="CN49" s="110">
        <f t="shared" ca="1" si="61"/>
        <v>22</v>
      </c>
      <c r="CO49" s="110">
        <f t="shared" ca="1" si="86"/>
        <v>469</v>
      </c>
      <c r="CP49" s="110">
        <f t="shared" ca="1" si="86"/>
        <v>220</v>
      </c>
      <c r="CQ49" s="198">
        <f t="shared" ca="1" si="86"/>
        <v>279.39999999999998</v>
      </c>
      <c r="CR49" s="199">
        <f t="shared" ca="1" si="86"/>
        <v>748.4</v>
      </c>
      <c r="CS49" s="215">
        <f t="shared" si="62"/>
        <v>0</v>
      </c>
      <c r="CT49" s="216">
        <f t="shared" si="63"/>
        <v>0</v>
      </c>
      <c r="CU49" s="217">
        <f ca="1">INDEX(INDIRECT(CU$1),MATCH($E49,INDIRECT($BQ$2))) + (CS49*30)/[1]PATRÓN!$N$4 - CT49</f>
        <v>4.5616438356164393</v>
      </c>
      <c r="CV49" s="217">
        <f>(CS49*6)/PATRÓN!$N$4</f>
        <v>0</v>
      </c>
      <c r="CW49" s="216">
        <f t="shared" ca="1" si="64"/>
        <v>0</v>
      </c>
      <c r="CX49" s="219">
        <f t="shared" si="65"/>
        <v>0</v>
      </c>
      <c r="CY49" s="230">
        <f t="shared" ca="1" si="66"/>
        <v>0</v>
      </c>
      <c r="CZ49" s="227">
        <f>(PATRÓN!$A$5*(CS49-CT49))/(PATRÓN!$N$4-30)*AM49</f>
        <v>0</v>
      </c>
      <c r="DA49" s="211">
        <f t="shared" ca="1" si="87"/>
        <v>0</v>
      </c>
      <c r="DB49" s="211">
        <f t="shared" ca="1" si="67"/>
        <v>764.86567164179098</v>
      </c>
      <c r="DC49" s="212">
        <f t="shared" ca="1" si="88"/>
        <v>-16.465671641791005</v>
      </c>
    </row>
    <row r="50" spans="1:107" ht="33.75" customHeight="1" thickBot="1" x14ac:dyDescent="0.35">
      <c r="A50" s="61">
        <f>Plantilla!A49</f>
        <v>0</v>
      </c>
      <c r="B50" s="185">
        <v>43</v>
      </c>
      <c r="C50" s="62">
        <f>Plantilla!F49</f>
        <v>1</v>
      </c>
      <c r="D50" s="68">
        <f>Plantilla!C49</f>
        <v>0</v>
      </c>
      <c r="E50" s="67">
        <v>43</v>
      </c>
      <c r="F50" s="270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345"/>
      <c r="R50" s="345"/>
      <c r="S50" s="148"/>
      <c r="T50" s="339"/>
      <c r="U50" s="148"/>
      <c r="V50" s="148"/>
      <c r="W50" s="148"/>
      <c r="X50" s="148"/>
      <c r="Y50" s="148"/>
      <c r="Z50" s="148"/>
      <c r="AA50" s="339"/>
      <c r="AB50" s="339"/>
      <c r="AC50" s="339"/>
      <c r="AD50" s="339"/>
      <c r="AE50" s="339"/>
      <c r="AF50" s="339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81"/>
        <v>0</v>
      </c>
      <c r="AO50" s="133">
        <f t="shared" ca="1" si="81"/>
        <v>0</v>
      </c>
      <c r="AP50" s="132">
        <f t="shared" ca="1" si="81"/>
        <v>0</v>
      </c>
      <c r="AQ50" s="133">
        <f t="shared" ca="1" si="81"/>
        <v>0</v>
      </c>
      <c r="AR50" s="132">
        <f t="shared" ca="1" si="81"/>
        <v>0</v>
      </c>
      <c r="AS50" s="133">
        <f t="shared" ca="1" si="81"/>
        <v>0</v>
      </c>
      <c r="AT50" s="132">
        <f t="shared" ca="1" si="81"/>
        <v>0</v>
      </c>
      <c r="AU50" s="133">
        <f t="shared" ca="1" si="81"/>
        <v>0</v>
      </c>
      <c r="AV50" s="132">
        <f t="shared" ca="1" si="81"/>
        <v>0</v>
      </c>
      <c r="AW50" s="133">
        <f t="shared" ca="1" si="81"/>
        <v>0</v>
      </c>
      <c r="AX50" s="132">
        <f t="shared" ca="1" si="81"/>
        <v>0</v>
      </c>
      <c r="AY50" s="133">
        <f t="shared" ca="1" si="81"/>
        <v>0</v>
      </c>
      <c r="AZ50" s="132">
        <f t="shared" ca="1" si="81"/>
        <v>0</v>
      </c>
      <c r="BA50" s="133">
        <f t="shared" ca="1" si="81"/>
        <v>0</v>
      </c>
      <c r="BB50" s="132">
        <f t="shared" ca="1" si="81"/>
        <v>0</v>
      </c>
      <c r="BC50" s="133">
        <f t="shared" ca="1" si="81"/>
        <v>0</v>
      </c>
      <c r="BD50" s="132">
        <f t="shared" ca="1" si="82"/>
        <v>0</v>
      </c>
      <c r="BE50" s="133">
        <f t="shared" ca="1" si="71"/>
        <v>0</v>
      </c>
      <c r="BF50" s="132">
        <f t="shared" ca="1" si="71"/>
        <v>0</v>
      </c>
      <c r="BG50" s="133">
        <f t="shared" ca="1" si="71"/>
        <v>0</v>
      </c>
      <c r="BH50" s="132">
        <f t="shared" ca="1" si="83"/>
        <v>0</v>
      </c>
      <c r="BI50" s="133">
        <f t="shared" ca="1" si="71"/>
        <v>0</v>
      </c>
      <c r="BJ50" s="132">
        <f t="shared" ca="1" si="84"/>
        <v>0</v>
      </c>
      <c r="BK50" s="110">
        <f t="shared" ca="1" si="57"/>
        <v>0</v>
      </c>
      <c r="BL50" s="110">
        <f t="shared" ca="1" si="5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59"/>
        <v>0</v>
      </c>
      <c r="BP50" s="195">
        <f t="shared" ca="1" si="60"/>
        <v>0</v>
      </c>
      <c r="BQ50" s="149">
        <f t="shared" ca="1" si="89"/>
        <v>5</v>
      </c>
      <c r="BR50" s="137">
        <f t="shared" ca="1" si="89"/>
        <v>24</v>
      </c>
      <c r="BS50" s="136">
        <f t="shared" ca="1" si="89"/>
        <v>14</v>
      </c>
      <c r="BT50" s="137">
        <f t="shared" ca="1" si="89"/>
        <v>0</v>
      </c>
      <c r="BU50" s="136">
        <f t="shared" ca="1" si="89"/>
        <v>0</v>
      </c>
      <c r="BV50" s="137">
        <f t="shared" ca="1" si="89"/>
        <v>0</v>
      </c>
      <c r="BW50" s="136">
        <f t="shared" ca="1" si="89"/>
        <v>0</v>
      </c>
      <c r="BX50" s="137">
        <f t="shared" ca="1" si="89"/>
        <v>0</v>
      </c>
      <c r="BY50" s="136">
        <f t="shared" ca="1" si="89"/>
        <v>0</v>
      </c>
      <c r="BZ50" s="137">
        <f t="shared" ca="1" si="89"/>
        <v>0</v>
      </c>
      <c r="CA50" s="136">
        <f t="shared" ca="1" si="89"/>
        <v>0</v>
      </c>
      <c r="CB50" s="137">
        <f t="shared" ca="1" si="89"/>
        <v>0</v>
      </c>
      <c r="CC50" s="136">
        <f t="shared" ca="1" si="89"/>
        <v>0</v>
      </c>
      <c r="CD50" s="137">
        <f t="shared" ca="1" si="89"/>
        <v>0</v>
      </c>
      <c r="CE50" s="136">
        <f t="shared" ca="1" si="89"/>
        <v>0</v>
      </c>
      <c r="CF50" s="137">
        <f t="shared" ca="1" si="72"/>
        <v>0</v>
      </c>
      <c r="CG50" s="136">
        <f t="shared" ca="1" si="72"/>
        <v>0</v>
      </c>
      <c r="CH50" s="137">
        <f t="shared" ca="1" si="72"/>
        <v>0</v>
      </c>
      <c r="CI50" s="136">
        <f t="shared" ca="1" si="72"/>
        <v>0</v>
      </c>
      <c r="CJ50" s="137">
        <f t="shared" ca="1" si="72"/>
        <v>0</v>
      </c>
      <c r="CK50" s="136">
        <f t="shared" ca="1" si="72"/>
        <v>0</v>
      </c>
      <c r="CL50" s="137">
        <f t="shared" ca="1" si="72"/>
        <v>0</v>
      </c>
      <c r="CM50" s="136">
        <f t="shared" ca="1" si="72"/>
        <v>0</v>
      </c>
      <c r="CN50" s="110">
        <f t="shared" ca="1" si="61"/>
        <v>14</v>
      </c>
      <c r="CO50" s="110">
        <f t="shared" ca="1" si="86"/>
        <v>203</v>
      </c>
      <c r="CP50" s="110">
        <f t="shared" ca="1" si="86"/>
        <v>140</v>
      </c>
      <c r="CQ50" s="198">
        <f t="shared" ca="1" si="86"/>
        <v>177.8</v>
      </c>
      <c r="CR50" s="199">
        <f t="shared" ca="1" si="86"/>
        <v>380.8</v>
      </c>
      <c r="CS50" s="215">
        <f t="shared" si="62"/>
        <v>0</v>
      </c>
      <c r="CT50" s="216">
        <f t="shared" si="63"/>
        <v>0</v>
      </c>
      <c r="CU50" s="217">
        <f ca="1">INDEX(INDIRECT(CU$1),MATCH($E50,INDIRECT($BQ$2))) + (CS50*30)/[1]PATRÓN!$N$4 - CT50</f>
        <v>3.150684931506849</v>
      </c>
      <c r="CV50" s="217">
        <f>(CS50*6)/PATRÓN!$N$4</f>
        <v>0</v>
      </c>
      <c r="CW50" s="216">
        <f t="shared" ca="1" si="64"/>
        <v>0</v>
      </c>
      <c r="CX50" s="219">
        <f t="shared" si="65"/>
        <v>0</v>
      </c>
      <c r="CY50" s="230">
        <f t="shared" ca="1" si="66"/>
        <v>0</v>
      </c>
      <c r="CZ50" s="227">
        <f>(PATRÓN!$A$5*(CS50-CT50))/(PATRÓN!$N$4-30)*AM50</f>
        <v>0</v>
      </c>
      <c r="DA50" s="211">
        <f t="shared" ca="1" si="87"/>
        <v>0</v>
      </c>
      <c r="DB50" s="211">
        <f t="shared" ca="1" si="67"/>
        <v>406.94776119402985</v>
      </c>
      <c r="DC50" s="212">
        <f t="shared" ca="1" si="88"/>
        <v>-26.14776119402984</v>
      </c>
    </row>
    <row r="51" spans="1:107" ht="33.75" customHeight="1" thickBot="1" x14ac:dyDescent="0.35">
      <c r="A51" s="61">
        <f>Plantilla!A50</f>
        <v>0</v>
      </c>
      <c r="B51" s="185">
        <v>44</v>
      </c>
      <c r="C51" s="62">
        <f>Plantilla!F50</f>
        <v>1</v>
      </c>
      <c r="D51" s="68">
        <f>Plantilla!C50</f>
        <v>0</v>
      </c>
      <c r="E51" s="67">
        <v>44</v>
      </c>
      <c r="F51" s="270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345"/>
      <c r="R51" s="345"/>
      <c r="S51" s="148"/>
      <c r="T51" s="339"/>
      <c r="U51" s="148"/>
      <c r="V51" s="148"/>
      <c r="W51" s="148"/>
      <c r="X51" s="148"/>
      <c r="Y51" s="148"/>
      <c r="Z51" s="148"/>
      <c r="AA51" s="339"/>
      <c r="AB51" s="339"/>
      <c r="AC51" s="339"/>
      <c r="AD51" s="339"/>
      <c r="AE51" s="339"/>
      <c r="AF51" s="339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81"/>
        <v>0</v>
      </c>
      <c r="AO51" s="133">
        <f t="shared" ca="1" si="81"/>
        <v>0</v>
      </c>
      <c r="AP51" s="132">
        <f t="shared" ca="1" si="81"/>
        <v>0</v>
      </c>
      <c r="AQ51" s="133">
        <f t="shared" ca="1" si="81"/>
        <v>0</v>
      </c>
      <c r="AR51" s="132">
        <f t="shared" ca="1" si="81"/>
        <v>0</v>
      </c>
      <c r="AS51" s="133">
        <f t="shared" ca="1" si="81"/>
        <v>0</v>
      </c>
      <c r="AT51" s="132">
        <f t="shared" ca="1" si="81"/>
        <v>0</v>
      </c>
      <c r="AU51" s="133">
        <f t="shared" ca="1" si="81"/>
        <v>0</v>
      </c>
      <c r="AV51" s="132">
        <f t="shared" ca="1" si="81"/>
        <v>0</v>
      </c>
      <c r="AW51" s="133">
        <f t="shared" ca="1" si="81"/>
        <v>0</v>
      </c>
      <c r="AX51" s="132">
        <f t="shared" ca="1" si="81"/>
        <v>0</v>
      </c>
      <c r="AY51" s="133">
        <f t="shared" ca="1" si="81"/>
        <v>0</v>
      </c>
      <c r="AZ51" s="132">
        <f t="shared" ca="1" si="81"/>
        <v>0</v>
      </c>
      <c r="BA51" s="133">
        <f t="shared" ca="1" si="81"/>
        <v>0</v>
      </c>
      <c r="BB51" s="132">
        <f t="shared" ca="1" si="81"/>
        <v>0</v>
      </c>
      <c r="BC51" s="133">
        <f t="shared" ca="1" si="81"/>
        <v>0</v>
      </c>
      <c r="BD51" s="132">
        <f t="shared" ca="1" si="82"/>
        <v>0</v>
      </c>
      <c r="BE51" s="133">
        <f t="shared" ca="1" si="71"/>
        <v>0</v>
      </c>
      <c r="BF51" s="132">
        <f t="shared" ca="1" si="71"/>
        <v>0</v>
      </c>
      <c r="BG51" s="133">
        <f t="shared" ca="1" si="71"/>
        <v>0</v>
      </c>
      <c r="BH51" s="132">
        <f t="shared" ca="1" si="83"/>
        <v>0</v>
      </c>
      <c r="BI51" s="133">
        <f t="shared" ca="1" si="71"/>
        <v>0</v>
      </c>
      <c r="BJ51" s="132">
        <f t="shared" ca="1" si="84"/>
        <v>0</v>
      </c>
      <c r="BK51" s="110">
        <f t="shared" ca="1" si="57"/>
        <v>0</v>
      </c>
      <c r="BL51" s="110">
        <f t="shared" ca="1" si="5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59"/>
        <v>0</v>
      </c>
      <c r="BP51" s="195">
        <f t="shared" ca="1" si="60"/>
        <v>0</v>
      </c>
      <c r="BQ51" s="149">
        <f t="shared" ca="1" si="89"/>
        <v>2</v>
      </c>
      <c r="BR51" s="137">
        <f t="shared" ca="1" si="89"/>
        <v>36</v>
      </c>
      <c r="BS51" s="136">
        <f t="shared" ca="1" si="89"/>
        <v>12</v>
      </c>
      <c r="BT51" s="137">
        <f t="shared" ca="1" si="89"/>
        <v>0</v>
      </c>
      <c r="BU51" s="136">
        <f t="shared" ca="1" si="89"/>
        <v>0</v>
      </c>
      <c r="BV51" s="137">
        <f t="shared" ca="1" si="89"/>
        <v>0</v>
      </c>
      <c r="BW51" s="136">
        <f t="shared" ca="1" si="89"/>
        <v>0</v>
      </c>
      <c r="BX51" s="137">
        <f t="shared" ca="1" si="89"/>
        <v>0</v>
      </c>
      <c r="BY51" s="136">
        <f t="shared" ca="1" si="89"/>
        <v>0</v>
      </c>
      <c r="BZ51" s="137">
        <f t="shared" ca="1" si="89"/>
        <v>0</v>
      </c>
      <c r="CA51" s="136">
        <f t="shared" ca="1" si="89"/>
        <v>0</v>
      </c>
      <c r="CB51" s="137">
        <f t="shared" ca="1" si="89"/>
        <v>0</v>
      </c>
      <c r="CC51" s="136">
        <f t="shared" ca="1" si="89"/>
        <v>0</v>
      </c>
      <c r="CD51" s="137">
        <f t="shared" ca="1" si="89"/>
        <v>0</v>
      </c>
      <c r="CE51" s="136">
        <f t="shared" ca="1" si="89"/>
        <v>0</v>
      </c>
      <c r="CF51" s="137">
        <f t="shared" ca="1" si="72"/>
        <v>0</v>
      </c>
      <c r="CG51" s="136">
        <f t="shared" ca="1" si="72"/>
        <v>0</v>
      </c>
      <c r="CH51" s="137">
        <f t="shared" ca="1" si="72"/>
        <v>0</v>
      </c>
      <c r="CI51" s="136">
        <f t="shared" ca="1" si="72"/>
        <v>0</v>
      </c>
      <c r="CJ51" s="137">
        <f t="shared" ca="1" si="72"/>
        <v>0</v>
      </c>
      <c r="CK51" s="136">
        <f t="shared" ca="1" si="72"/>
        <v>0</v>
      </c>
      <c r="CL51" s="137">
        <f t="shared" ca="1" si="72"/>
        <v>0</v>
      </c>
      <c r="CM51" s="136">
        <f t="shared" ca="1" si="72"/>
        <v>0</v>
      </c>
      <c r="CN51" s="110">
        <f t="shared" ca="1" si="61"/>
        <v>12</v>
      </c>
      <c r="CO51" s="110">
        <f t="shared" ca="1" si="86"/>
        <v>266</v>
      </c>
      <c r="CP51" s="110">
        <f t="shared" ca="1" si="86"/>
        <v>120</v>
      </c>
      <c r="CQ51" s="198">
        <f t="shared" ca="1" si="86"/>
        <v>152.4</v>
      </c>
      <c r="CR51" s="199">
        <f t="shared" ca="1" si="86"/>
        <v>418.4</v>
      </c>
      <c r="CS51" s="215">
        <f t="shared" si="62"/>
        <v>0</v>
      </c>
      <c r="CT51" s="216">
        <f t="shared" si="63"/>
        <v>0</v>
      </c>
      <c r="CU51" s="217">
        <f ca="1">INDEX(INDIRECT(CU$1),MATCH($E51,INDIRECT($BQ$2))) + (CS51*30)/[1]PATRÓN!$N$4 - CT51</f>
        <v>6.5616438356164375</v>
      </c>
      <c r="CV51" s="217">
        <f>(CS51*6)/PATRÓN!$N$4</f>
        <v>0</v>
      </c>
      <c r="CW51" s="216">
        <f t="shared" ca="1" si="64"/>
        <v>0</v>
      </c>
      <c r="CX51" s="219">
        <f t="shared" si="65"/>
        <v>0</v>
      </c>
      <c r="CY51" s="230">
        <f t="shared" ca="1" si="66"/>
        <v>0</v>
      </c>
      <c r="CZ51" s="227">
        <f>(PATRÓN!$A$5*(CS51-CT51))/(PATRÓN!$N$4-30)*AM51</f>
        <v>0</v>
      </c>
      <c r="DA51" s="211">
        <f t="shared" ca="1" si="87"/>
        <v>0</v>
      </c>
      <c r="DB51" s="211">
        <f t="shared" ca="1" si="67"/>
        <v>446.17164179104481</v>
      </c>
      <c r="DC51" s="212">
        <f t="shared" ca="1" si="88"/>
        <v>-27.771641791044829</v>
      </c>
    </row>
    <row r="52" spans="1:107" ht="33.75" customHeight="1" thickBot="1" x14ac:dyDescent="0.35">
      <c r="A52" s="61">
        <f>Plantilla!A51</f>
        <v>0</v>
      </c>
      <c r="B52" s="185">
        <v>45</v>
      </c>
      <c r="C52" s="62">
        <f>Plantilla!F51</f>
        <v>1</v>
      </c>
      <c r="D52" s="68">
        <f>Plantilla!C51</f>
        <v>0</v>
      </c>
      <c r="E52" s="67">
        <v>45</v>
      </c>
      <c r="F52" s="270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345"/>
      <c r="R52" s="345"/>
      <c r="S52" s="148"/>
      <c r="T52" s="339"/>
      <c r="U52" s="148"/>
      <c r="V52" s="148"/>
      <c r="W52" s="148"/>
      <c r="X52" s="148"/>
      <c r="Y52" s="148"/>
      <c r="Z52" s="148"/>
      <c r="AA52" s="339"/>
      <c r="AB52" s="339"/>
      <c r="AC52" s="339"/>
      <c r="AD52" s="339"/>
      <c r="AE52" s="339"/>
      <c r="AF52" s="339"/>
      <c r="AG52" s="148"/>
      <c r="AH52" s="148"/>
      <c r="AI52" s="148"/>
      <c r="AJ52" s="148"/>
      <c r="AK52" s="148"/>
      <c r="AL52" s="130"/>
      <c r="AM52" s="111">
        <f>VLOOKUP($E52,Plantilla!D:F,3,FALSE)</f>
        <v>1</v>
      </c>
      <c r="AN52" s="140">
        <f t="shared" ca="1" si="81"/>
        <v>0</v>
      </c>
      <c r="AO52" s="133">
        <f t="shared" ca="1" si="81"/>
        <v>0</v>
      </c>
      <c r="AP52" s="132">
        <f t="shared" ca="1" si="81"/>
        <v>0</v>
      </c>
      <c r="AQ52" s="133">
        <f t="shared" ca="1" si="81"/>
        <v>0</v>
      </c>
      <c r="AR52" s="132">
        <f t="shared" ca="1" si="81"/>
        <v>0</v>
      </c>
      <c r="AS52" s="133">
        <f t="shared" ca="1" si="81"/>
        <v>0</v>
      </c>
      <c r="AT52" s="132">
        <f t="shared" ca="1" si="81"/>
        <v>0</v>
      </c>
      <c r="AU52" s="133">
        <f t="shared" ca="1" si="81"/>
        <v>0</v>
      </c>
      <c r="AV52" s="132">
        <f t="shared" ca="1" si="81"/>
        <v>0</v>
      </c>
      <c r="AW52" s="133">
        <f t="shared" ca="1" si="81"/>
        <v>0</v>
      </c>
      <c r="AX52" s="132">
        <f t="shared" ca="1" si="81"/>
        <v>0</v>
      </c>
      <c r="AY52" s="133">
        <f t="shared" ca="1" si="81"/>
        <v>0</v>
      </c>
      <c r="AZ52" s="132">
        <f t="shared" ca="1" si="81"/>
        <v>0</v>
      </c>
      <c r="BA52" s="133">
        <f t="shared" ca="1" si="81"/>
        <v>0</v>
      </c>
      <c r="BB52" s="132">
        <f t="shared" ca="1" si="81"/>
        <v>0</v>
      </c>
      <c r="BC52" s="133">
        <f t="shared" ca="1" si="81"/>
        <v>0</v>
      </c>
      <c r="BD52" s="132">
        <f t="shared" ca="1" si="82"/>
        <v>0</v>
      </c>
      <c r="BE52" s="133">
        <f t="shared" ca="1" si="71"/>
        <v>0</v>
      </c>
      <c r="BF52" s="132">
        <f t="shared" ca="1" si="71"/>
        <v>0</v>
      </c>
      <c r="BG52" s="133">
        <f t="shared" ca="1" si="71"/>
        <v>0</v>
      </c>
      <c r="BH52" s="132">
        <f t="shared" ca="1" si="83"/>
        <v>0</v>
      </c>
      <c r="BI52" s="133">
        <f t="shared" ca="1" si="71"/>
        <v>0</v>
      </c>
      <c r="BJ52" s="132">
        <f t="shared" ca="1" si="84"/>
        <v>0</v>
      </c>
      <c r="BK52" s="110">
        <f t="shared" ca="1" si="57"/>
        <v>0</v>
      </c>
      <c r="BL52" s="110">
        <f t="shared" ca="1" si="58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59"/>
        <v>0</v>
      </c>
      <c r="BP52" s="195">
        <f t="shared" ca="1" si="60"/>
        <v>0</v>
      </c>
      <c r="BQ52" s="149">
        <f t="shared" ca="1" si="89"/>
        <v>4</v>
      </c>
      <c r="BR52" s="137">
        <f t="shared" ca="1" si="89"/>
        <v>24</v>
      </c>
      <c r="BS52" s="136">
        <f t="shared" ca="1" si="89"/>
        <v>10</v>
      </c>
      <c r="BT52" s="137">
        <f t="shared" ca="1" si="89"/>
        <v>0</v>
      </c>
      <c r="BU52" s="136">
        <f t="shared" ca="1" si="89"/>
        <v>0</v>
      </c>
      <c r="BV52" s="137">
        <f t="shared" ca="1" si="89"/>
        <v>0</v>
      </c>
      <c r="BW52" s="136">
        <f t="shared" ca="1" si="89"/>
        <v>0</v>
      </c>
      <c r="BX52" s="137">
        <f t="shared" ca="1" si="89"/>
        <v>0</v>
      </c>
      <c r="BY52" s="136">
        <f t="shared" ca="1" si="89"/>
        <v>0</v>
      </c>
      <c r="BZ52" s="137">
        <f t="shared" ca="1" si="89"/>
        <v>0</v>
      </c>
      <c r="CA52" s="136">
        <f t="shared" ca="1" si="89"/>
        <v>0</v>
      </c>
      <c r="CB52" s="137">
        <f t="shared" ca="1" si="89"/>
        <v>0</v>
      </c>
      <c r="CC52" s="136">
        <f t="shared" ca="1" si="89"/>
        <v>0</v>
      </c>
      <c r="CD52" s="137">
        <f t="shared" ca="1" si="89"/>
        <v>0</v>
      </c>
      <c r="CE52" s="136">
        <f t="shared" ca="1" si="89"/>
        <v>0</v>
      </c>
      <c r="CF52" s="137">
        <f t="shared" ca="1" si="72"/>
        <v>0</v>
      </c>
      <c r="CG52" s="136">
        <f t="shared" ca="1" si="72"/>
        <v>0</v>
      </c>
      <c r="CH52" s="137">
        <f t="shared" ca="1" si="72"/>
        <v>0</v>
      </c>
      <c r="CI52" s="136">
        <f t="shared" ca="1" si="72"/>
        <v>0</v>
      </c>
      <c r="CJ52" s="137">
        <f t="shared" ca="1" si="72"/>
        <v>0</v>
      </c>
      <c r="CK52" s="136">
        <f t="shared" ca="1" si="72"/>
        <v>0</v>
      </c>
      <c r="CL52" s="137">
        <f t="shared" ca="1" si="72"/>
        <v>0</v>
      </c>
      <c r="CM52" s="136">
        <f t="shared" ca="1" si="72"/>
        <v>0</v>
      </c>
      <c r="CN52" s="110">
        <f t="shared" ca="1" si="61"/>
        <v>10</v>
      </c>
      <c r="CO52" s="110">
        <f t="shared" ca="1" si="86"/>
        <v>196</v>
      </c>
      <c r="CP52" s="110">
        <f t="shared" ca="1" si="86"/>
        <v>100</v>
      </c>
      <c r="CQ52" s="198">
        <f t="shared" ca="1" si="86"/>
        <v>126.99999999999999</v>
      </c>
      <c r="CR52" s="199">
        <f t="shared" ca="1" si="86"/>
        <v>323</v>
      </c>
      <c r="CS52" s="215">
        <f t="shared" si="62"/>
        <v>0</v>
      </c>
      <c r="CT52" s="216">
        <f t="shared" si="63"/>
        <v>0</v>
      </c>
      <c r="CU52" s="217">
        <f ca="1">INDEX(INDIRECT(CU$1),MATCH($E52,INDIRECT($BQ$2))) + (CS52*30)/[1]PATRÓN!$N$4 - CT52</f>
        <v>3.3287671232876712</v>
      </c>
      <c r="CV52" s="217">
        <f>(CS52*6)/PATRÓN!$N$4</f>
        <v>0</v>
      </c>
      <c r="CW52" s="216">
        <f t="shared" ca="1" si="64"/>
        <v>0</v>
      </c>
      <c r="CX52" s="219">
        <f t="shared" si="65"/>
        <v>0</v>
      </c>
      <c r="CY52" s="230">
        <f t="shared" ca="1" si="66"/>
        <v>0</v>
      </c>
      <c r="CZ52" s="227">
        <f>(PATRÓN!$A$5*(CS52-CT52))/(PATRÓN!$N$4-30)*AM52</f>
        <v>0</v>
      </c>
      <c r="DA52" s="211">
        <f t="shared" ca="1" si="87"/>
        <v>0</v>
      </c>
      <c r="DB52" s="211">
        <f t="shared" ca="1" si="67"/>
        <v>362.82089552238813</v>
      </c>
      <c r="DC52" s="212">
        <f t="shared" ca="1" si="88"/>
        <v>-39.820895522388128</v>
      </c>
    </row>
    <row r="53" spans="1:107" ht="33.75" customHeight="1" thickBot="1" x14ac:dyDescent="0.35">
      <c r="A53" s="61">
        <f>Plantilla!A52</f>
        <v>0</v>
      </c>
      <c r="B53" s="185">
        <v>46</v>
      </c>
      <c r="C53" s="62">
        <f>Plantilla!F52</f>
        <v>1</v>
      </c>
      <c r="D53" s="68">
        <f>Plantilla!C52</f>
        <v>0</v>
      </c>
      <c r="E53" s="67">
        <v>46</v>
      </c>
      <c r="F53" s="270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345"/>
      <c r="R53" s="345"/>
      <c r="S53" s="148"/>
      <c r="T53" s="339"/>
      <c r="U53" s="148"/>
      <c r="V53" s="148"/>
      <c r="W53" s="148"/>
      <c r="X53" s="148"/>
      <c r="Y53" s="148"/>
      <c r="Z53" s="148"/>
      <c r="AA53" s="339"/>
      <c r="AB53" s="339"/>
      <c r="AC53" s="339"/>
      <c r="AD53" s="339"/>
      <c r="AE53" s="339"/>
      <c r="AF53" s="339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81"/>
        <v>0</v>
      </c>
      <c r="AO53" s="133">
        <f t="shared" ca="1" si="81"/>
        <v>0</v>
      </c>
      <c r="AP53" s="132">
        <f t="shared" ca="1" si="81"/>
        <v>0</v>
      </c>
      <c r="AQ53" s="133">
        <f t="shared" ca="1" si="81"/>
        <v>0</v>
      </c>
      <c r="AR53" s="132">
        <f t="shared" ca="1" si="81"/>
        <v>0</v>
      </c>
      <c r="AS53" s="133">
        <f t="shared" ca="1" si="81"/>
        <v>0</v>
      </c>
      <c r="AT53" s="132">
        <f t="shared" ca="1" si="81"/>
        <v>0</v>
      </c>
      <c r="AU53" s="133">
        <f t="shared" ca="1" si="81"/>
        <v>0</v>
      </c>
      <c r="AV53" s="132">
        <f t="shared" ca="1" si="81"/>
        <v>0</v>
      </c>
      <c r="AW53" s="133">
        <f t="shared" ca="1" si="81"/>
        <v>0</v>
      </c>
      <c r="AX53" s="132">
        <f t="shared" ca="1" si="81"/>
        <v>0</v>
      </c>
      <c r="AY53" s="133">
        <f t="shared" ca="1" si="81"/>
        <v>0</v>
      </c>
      <c r="AZ53" s="132">
        <f t="shared" ca="1" si="81"/>
        <v>0</v>
      </c>
      <c r="BA53" s="133">
        <f t="shared" ca="1" si="81"/>
        <v>0</v>
      </c>
      <c r="BB53" s="132">
        <f t="shared" ca="1" si="81"/>
        <v>0</v>
      </c>
      <c r="BC53" s="133">
        <f t="shared" ca="1" si="81"/>
        <v>0</v>
      </c>
      <c r="BD53" s="132">
        <f t="shared" ca="1" si="82"/>
        <v>0</v>
      </c>
      <c r="BE53" s="133">
        <f t="shared" ref="BE53:BE65" ca="1" si="102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71"/>
        <v>0</v>
      </c>
      <c r="BG53" s="133">
        <f t="shared" ca="1" si="71"/>
        <v>0</v>
      </c>
      <c r="BH53" s="132">
        <f t="shared" ca="1" si="83"/>
        <v>0</v>
      </c>
      <c r="BI53" s="133">
        <f t="shared" ca="1" si="71"/>
        <v>0</v>
      </c>
      <c r="BJ53" s="132">
        <f t="shared" ca="1" si="84"/>
        <v>0</v>
      </c>
      <c r="BK53" s="110">
        <f t="shared" ca="1" si="57"/>
        <v>0</v>
      </c>
      <c r="BL53" s="110">
        <f t="shared" ca="1" si="5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59"/>
        <v>0</v>
      </c>
      <c r="BP53" s="195">
        <f t="shared" ca="1" si="60"/>
        <v>0</v>
      </c>
      <c r="BQ53" s="149">
        <f t="shared" ca="1" si="89"/>
        <v>2</v>
      </c>
      <c r="BR53" s="137">
        <f t="shared" ca="1" si="89"/>
        <v>20</v>
      </c>
      <c r="BS53" s="136">
        <f t="shared" ca="1" si="89"/>
        <v>10</v>
      </c>
      <c r="BT53" s="137">
        <f t="shared" ca="1" si="89"/>
        <v>0</v>
      </c>
      <c r="BU53" s="136">
        <f t="shared" ca="1" si="89"/>
        <v>0</v>
      </c>
      <c r="BV53" s="137">
        <f t="shared" ca="1" si="89"/>
        <v>0</v>
      </c>
      <c r="BW53" s="136">
        <f t="shared" ca="1" si="89"/>
        <v>0</v>
      </c>
      <c r="BX53" s="137">
        <f t="shared" ca="1" si="89"/>
        <v>0</v>
      </c>
      <c r="BY53" s="136">
        <f t="shared" ca="1" si="89"/>
        <v>0</v>
      </c>
      <c r="BZ53" s="137">
        <f t="shared" ca="1" si="89"/>
        <v>0</v>
      </c>
      <c r="CA53" s="136">
        <f t="shared" ca="1" si="89"/>
        <v>0</v>
      </c>
      <c r="CB53" s="137">
        <f t="shared" ca="1" si="89"/>
        <v>0</v>
      </c>
      <c r="CC53" s="136">
        <f t="shared" ca="1" si="89"/>
        <v>0</v>
      </c>
      <c r="CD53" s="137">
        <f t="shared" ca="1" si="89"/>
        <v>0</v>
      </c>
      <c r="CE53" s="136">
        <f t="shared" ca="1" si="89"/>
        <v>0</v>
      </c>
      <c r="CF53" s="137">
        <f t="shared" ca="1" si="72"/>
        <v>0</v>
      </c>
      <c r="CG53" s="136">
        <f t="shared" ca="1" si="72"/>
        <v>5</v>
      </c>
      <c r="CH53" s="137">
        <f t="shared" ca="1" si="72"/>
        <v>0</v>
      </c>
      <c r="CI53" s="136">
        <f t="shared" ca="1" si="72"/>
        <v>0</v>
      </c>
      <c r="CJ53" s="137">
        <f t="shared" ca="1" si="72"/>
        <v>0</v>
      </c>
      <c r="CK53" s="136">
        <f t="shared" ca="1" si="72"/>
        <v>0</v>
      </c>
      <c r="CL53" s="137">
        <f t="shared" ca="1" si="72"/>
        <v>0</v>
      </c>
      <c r="CM53" s="136">
        <f t="shared" ca="1" si="72"/>
        <v>0</v>
      </c>
      <c r="CN53" s="110">
        <f t="shared" ca="1" si="61"/>
        <v>10</v>
      </c>
      <c r="CO53" s="110">
        <f t="shared" ca="1" si="86"/>
        <v>191.5</v>
      </c>
      <c r="CP53" s="110">
        <f t="shared" ca="1" si="86"/>
        <v>100</v>
      </c>
      <c r="CQ53" s="198">
        <f t="shared" ca="1" si="86"/>
        <v>127</v>
      </c>
      <c r="CR53" s="199">
        <f t="shared" ca="1" si="86"/>
        <v>318.5</v>
      </c>
      <c r="CS53" s="215">
        <f t="shared" si="62"/>
        <v>0</v>
      </c>
      <c r="CT53" s="216">
        <f t="shared" si="63"/>
        <v>0</v>
      </c>
      <c r="CU53" s="217">
        <f ca="1">INDEX(INDIRECT(CU$1),MATCH($E53,INDIRECT($BQ$2))) + (CS53*30)/[1]PATRÓN!$N$4 - CT53</f>
        <v>4.0821917808219172</v>
      </c>
      <c r="CV53" s="217">
        <f>(CS53*6)/PATRÓN!$N$4</f>
        <v>0</v>
      </c>
      <c r="CW53" s="216">
        <f t="shared" ca="1" si="64"/>
        <v>0</v>
      </c>
      <c r="CX53" s="219">
        <f t="shared" si="65"/>
        <v>0</v>
      </c>
      <c r="CY53" s="230">
        <f t="shared" ca="1" si="66"/>
        <v>0</v>
      </c>
      <c r="CZ53" s="227">
        <f>(PATRÓN!$A$5*(CS53-CT53))/(PATRÓN!$N$4-30)*AM53</f>
        <v>0</v>
      </c>
      <c r="DA53" s="211">
        <f t="shared" ca="1" si="87"/>
        <v>0</v>
      </c>
      <c r="DB53" s="211">
        <f t="shared" ca="1" si="67"/>
        <v>353.01492537313436</v>
      </c>
      <c r="DC53" s="212">
        <f t="shared" ca="1" si="88"/>
        <v>-34.514925373134361</v>
      </c>
    </row>
    <row r="54" spans="1:107" ht="33.75" customHeight="1" thickBot="1" x14ac:dyDescent="0.35">
      <c r="A54" s="61">
        <f>Plantilla!A53</f>
        <v>0</v>
      </c>
      <c r="B54" s="185">
        <v>47</v>
      </c>
      <c r="C54" s="62">
        <f>Plantilla!F53</f>
        <v>1</v>
      </c>
      <c r="D54" s="68">
        <f>Plantilla!C53</f>
        <v>0</v>
      </c>
      <c r="E54" s="67">
        <v>47</v>
      </c>
      <c r="F54" s="270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345"/>
      <c r="R54" s="345"/>
      <c r="S54" s="148"/>
      <c r="T54" s="339"/>
      <c r="U54" s="148"/>
      <c r="V54" s="148"/>
      <c r="W54" s="148"/>
      <c r="X54" s="148"/>
      <c r="Y54" s="148"/>
      <c r="Z54" s="148"/>
      <c r="AA54" s="339"/>
      <c r="AB54" s="339"/>
      <c r="AC54" s="339"/>
      <c r="AD54" s="339"/>
      <c r="AE54" s="339"/>
      <c r="AF54" s="339"/>
      <c r="AG54" s="148"/>
      <c r="AH54" s="148"/>
      <c r="AI54" s="148"/>
      <c r="AJ54" s="148"/>
      <c r="AK54" s="148" t="s">
        <v>4</v>
      </c>
      <c r="AL54" s="130"/>
      <c r="AM54" s="111">
        <f>VLOOKUP($E54,Plantilla!D:F,3,FALSE)</f>
        <v>1</v>
      </c>
      <c r="AN54" s="140">
        <f t="shared" ca="1" si="81"/>
        <v>0</v>
      </c>
      <c r="AO54" s="133">
        <f t="shared" ca="1" si="81"/>
        <v>0</v>
      </c>
      <c r="AP54" s="132">
        <f t="shared" ca="1" si="81"/>
        <v>0</v>
      </c>
      <c r="AQ54" s="133">
        <f t="shared" ca="1" si="81"/>
        <v>0</v>
      </c>
      <c r="AR54" s="132">
        <f t="shared" ca="1" si="81"/>
        <v>0</v>
      </c>
      <c r="AS54" s="133">
        <f t="shared" ca="1" si="81"/>
        <v>0</v>
      </c>
      <c r="AT54" s="132">
        <f t="shared" ca="1" si="81"/>
        <v>0</v>
      </c>
      <c r="AU54" s="133">
        <f t="shared" ca="1" si="81"/>
        <v>0</v>
      </c>
      <c r="AV54" s="132">
        <f t="shared" ca="1" si="81"/>
        <v>0</v>
      </c>
      <c r="AW54" s="133">
        <f t="shared" ca="1" si="81"/>
        <v>0</v>
      </c>
      <c r="AX54" s="132">
        <f t="shared" ca="1" si="81"/>
        <v>0</v>
      </c>
      <c r="AY54" s="133">
        <f t="shared" ca="1" si="81"/>
        <v>0</v>
      </c>
      <c r="AZ54" s="132">
        <f t="shared" ca="1" si="81"/>
        <v>0</v>
      </c>
      <c r="BA54" s="133">
        <f t="shared" ca="1" si="81"/>
        <v>0</v>
      </c>
      <c r="BB54" s="132">
        <f t="shared" ca="1" si="81"/>
        <v>0</v>
      </c>
      <c r="BC54" s="133">
        <f t="shared" ref="BC54:BI54" ca="1" si="103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82"/>
        <v>0</v>
      </c>
      <c r="BE54" s="133">
        <f t="shared" ca="1" si="102"/>
        <v>0</v>
      </c>
      <c r="BF54" s="132">
        <f t="shared" ca="1" si="71"/>
        <v>0</v>
      </c>
      <c r="BG54" s="133">
        <f t="shared" ca="1" si="103"/>
        <v>0</v>
      </c>
      <c r="BH54" s="132">
        <f t="shared" ca="1" si="83"/>
        <v>0</v>
      </c>
      <c r="BI54" s="133">
        <f t="shared" ca="1" si="103"/>
        <v>0</v>
      </c>
      <c r="BJ54" s="132">
        <f t="shared" ca="1" si="84"/>
        <v>0</v>
      </c>
      <c r="BK54" s="110">
        <f t="shared" ca="1" si="57"/>
        <v>0</v>
      </c>
      <c r="BL54" s="110">
        <f t="shared" ca="1" si="5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59"/>
        <v>0</v>
      </c>
      <c r="BP54" s="195">
        <f t="shared" ca="1" si="60"/>
        <v>0</v>
      </c>
      <c r="BQ54" s="149">
        <f t="shared" ca="1" si="89"/>
        <v>0</v>
      </c>
      <c r="BR54" s="137">
        <f t="shared" ca="1" si="89"/>
        <v>11</v>
      </c>
      <c r="BS54" s="136">
        <f t="shared" ca="1" si="89"/>
        <v>7</v>
      </c>
      <c r="BT54" s="137">
        <f t="shared" ca="1" si="89"/>
        <v>0</v>
      </c>
      <c r="BU54" s="136">
        <f t="shared" ca="1" si="89"/>
        <v>0</v>
      </c>
      <c r="BV54" s="137">
        <f t="shared" ca="1" si="89"/>
        <v>0</v>
      </c>
      <c r="BW54" s="136">
        <f t="shared" ca="1" si="89"/>
        <v>0</v>
      </c>
      <c r="BX54" s="137">
        <f t="shared" ca="1" si="89"/>
        <v>0</v>
      </c>
      <c r="BY54" s="136">
        <f t="shared" ca="1" si="89"/>
        <v>0</v>
      </c>
      <c r="BZ54" s="137">
        <f t="shared" ca="1" si="89"/>
        <v>0</v>
      </c>
      <c r="CA54" s="136">
        <f t="shared" ca="1" si="89"/>
        <v>0</v>
      </c>
      <c r="CB54" s="137">
        <f t="shared" ca="1" si="89"/>
        <v>0</v>
      </c>
      <c r="CC54" s="136">
        <f t="shared" ca="1" si="89"/>
        <v>0</v>
      </c>
      <c r="CD54" s="137">
        <f t="shared" ca="1" si="89"/>
        <v>41</v>
      </c>
      <c r="CE54" s="136">
        <f t="shared" ca="1" si="89"/>
        <v>0</v>
      </c>
      <c r="CF54" s="137">
        <f t="shared" ca="1" si="72"/>
        <v>0</v>
      </c>
      <c r="CG54" s="136">
        <f t="shared" ca="1" si="72"/>
        <v>0</v>
      </c>
      <c r="CH54" s="137">
        <f t="shared" ca="1" si="72"/>
        <v>0</v>
      </c>
      <c r="CI54" s="136">
        <f t="shared" ca="1" si="72"/>
        <v>0</v>
      </c>
      <c r="CJ54" s="137">
        <f t="shared" ca="1" si="72"/>
        <v>0</v>
      </c>
      <c r="CK54" s="136">
        <f t="shared" ca="1" si="72"/>
        <v>0</v>
      </c>
      <c r="CL54" s="137">
        <f t="shared" ca="1" si="72"/>
        <v>0</v>
      </c>
      <c r="CM54" s="136">
        <f t="shared" ca="1" si="72"/>
        <v>0</v>
      </c>
      <c r="CN54" s="110">
        <f t="shared" ca="1" si="61"/>
        <v>8</v>
      </c>
      <c r="CO54" s="110">
        <f t="shared" ca="1" si="86"/>
        <v>281.18</v>
      </c>
      <c r="CP54" s="110">
        <f t="shared" ca="1" si="86"/>
        <v>70</v>
      </c>
      <c r="CQ54" s="198">
        <f t="shared" ca="1" si="86"/>
        <v>88.9</v>
      </c>
      <c r="CR54" s="199">
        <f t="shared" ca="1" si="86"/>
        <v>370.08</v>
      </c>
      <c r="CS54" s="215">
        <f t="shared" si="62"/>
        <v>1</v>
      </c>
      <c r="CT54" s="216">
        <f t="shared" si="63"/>
        <v>0</v>
      </c>
      <c r="CU54" s="217">
        <f ca="1">INDEX(INDIRECT(CU$1),MATCH($E54,INDIRECT($BQ$2))) + (CS54*30)/[1]PATRÓN!$N$4 - CT54</f>
        <v>6.1643835616438354</v>
      </c>
      <c r="CV54" s="217">
        <f>(CS54*6)/PATRÓN!$N$4</f>
        <v>1.643835616438356E-2</v>
      </c>
      <c r="CW54" s="216">
        <f t="shared" ca="1" si="64"/>
        <v>0</v>
      </c>
      <c r="CX54" s="219">
        <f t="shared" si="65"/>
        <v>0</v>
      </c>
      <c r="CY54" s="230">
        <f t="shared" ca="1" si="66"/>
        <v>0</v>
      </c>
      <c r="CZ54" s="227">
        <f>(PATRÓN!$A$5*(CS54-CT54))/(PATRÓN!$N$4-30)*AM54</f>
        <v>4.9029850746268657</v>
      </c>
      <c r="DA54" s="211">
        <f t="shared" ca="1" si="87"/>
        <v>-4.9029850746268657</v>
      </c>
      <c r="DB54" s="211">
        <f t="shared" ca="1" si="67"/>
        <v>367.7238805970149</v>
      </c>
      <c r="DC54" s="212">
        <f t="shared" ca="1" si="88"/>
        <v>2.3561194029850867</v>
      </c>
    </row>
    <row r="55" spans="1:107" ht="33.75" customHeight="1" thickBot="1" x14ac:dyDescent="0.35">
      <c r="A55" s="61">
        <f>Plantilla!A54</f>
        <v>0</v>
      </c>
      <c r="B55" s="185">
        <v>48</v>
      </c>
      <c r="C55" s="62">
        <f>Plantilla!F54</f>
        <v>1</v>
      </c>
      <c r="D55" s="68">
        <f>Plantilla!C54</f>
        <v>0</v>
      </c>
      <c r="E55" s="67">
        <v>48</v>
      </c>
      <c r="F55" s="270">
        <f>VLOOKUP(E55,Plantilla!D:E,2,FALSE)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345"/>
      <c r="R55" s="345"/>
      <c r="S55" s="148"/>
      <c r="T55" s="339"/>
      <c r="U55" s="148"/>
      <c r="V55" s="148"/>
      <c r="W55" s="148"/>
      <c r="X55" s="148"/>
      <c r="Y55" s="148"/>
      <c r="Z55" s="148"/>
      <c r="AA55" s="339"/>
      <c r="AB55" s="339"/>
      <c r="AC55" s="339"/>
      <c r="AD55" s="339"/>
      <c r="AE55" s="339"/>
      <c r="AF55" s="339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58" ca="1" si="104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04"/>
        <v>0</v>
      </c>
      <c r="AP55" s="132">
        <f t="shared" ca="1" si="104"/>
        <v>0</v>
      </c>
      <c r="AQ55" s="133">
        <f t="shared" ca="1" si="104"/>
        <v>0</v>
      </c>
      <c r="AR55" s="132">
        <f t="shared" ca="1" si="104"/>
        <v>0</v>
      </c>
      <c r="AS55" s="133">
        <f t="shared" ca="1" si="104"/>
        <v>0</v>
      </c>
      <c r="AT55" s="132">
        <f t="shared" ca="1" si="104"/>
        <v>0</v>
      </c>
      <c r="AU55" s="133">
        <f t="shared" ca="1" si="104"/>
        <v>0</v>
      </c>
      <c r="AV55" s="132">
        <f t="shared" ca="1" si="104"/>
        <v>0</v>
      </c>
      <c r="AW55" s="133">
        <f t="shared" ca="1" si="104"/>
        <v>0</v>
      </c>
      <c r="AX55" s="132">
        <f t="shared" ca="1" si="104"/>
        <v>0</v>
      </c>
      <c r="AY55" s="133">
        <f t="shared" ca="1" si="104"/>
        <v>0</v>
      </c>
      <c r="AZ55" s="132">
        <f t="shared" ca="1" si="104"/>
        <v>0</v>
      </c>
      <c r="BA55" s="133">
        <f t="shared" ca="1" si="104"/>
        <v>0</v>
      </c>
      <c r="BB55" s="132">
        <f t="shared" ca="1" si="104"/>
        <v>0</v>
      </c>
      <c r="BC55" s="133">
        <f t="shared" ca="1" si="104"/>
        <v>0</v>
      </c>
      <c r="BD55" s="132">
        <f t="shared" ca="1" si="82"/>
        <v>0</v>
      </c>
      <c r="BE55" s="133">
        <f t="shared" ca="1" si="102"/>
        <v>0</v>
      </c>
      <c r="BF55" s="132">
        <f t="shared" ca="1" si="71"/>
        <v>0</v>
      </c>
      <c r="BG55" s="133">
        <f t="shared" ca="1" si="71"/>
        <v>0</v>
      </c>
      <c r="BH55" s="132">
        <f t="shared" ca="1" si="83"/>
        <v>0</v>
      </c>
      <c r="BI55" s="133">
        <f t="shared" ca="1" si="71"/>
        <v>0</v>
      </c>
      <c r="BJ55" s="132">
        <f t="shared" ca="1" si="84"/>
        <v>0</v>
      </c>
      <c r="BK55" s="110">
        <f t="shared" ca="1" si="57"/>
        <v>0</v>
      </c>
      <c r="BL55" s="110">
        <f t="shared" ca="1" si="5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59"/>
        <v>0</v>
      </c>
      <c r="BP55" s="195">
        <f t="shared" ca="1" si="60"/>
        <v>0</v>
      </c>
      <c r="BQ55" s="149">
        <f t="shared" ca="1" si="89"/>
        <v>1</v>
      </c>
      <c r="BR55" s="137">
        <f t="shared" ca="1" si="89"/>
        <v>35</v>
      </c>
      <c r="BS55" s="136">
        <f t="shared" ca="1" si="89"/>
        <v>10</v>
      </c>
      <c r="BT55" s="137">
        <f t="shared" ca="1" si="89"/>
        <v>0</v>
      </c>
      <c r="BU55" s="136">
        <f t="shared" ca="1" si="89"/>
        <v>0</v>
      </c>
      <c r="BV55" s="137">
        <f t="shared" ca="1" si="89"/>
        <v>0</v>
      </c>
      <c r="BW55" s="136">
        <f t="shared" ca="1" si="89"/>
        <v>0</v>
      </c>
      <c r="BX55" s="137">
        <f t="shared" ca="1" si="89"/>
        <v>0</v>
      </c>
      <c r="BY55" s="136">
        <f t="shared" ca="1" si="89"/>
        <v>0</v>
      </c>
      <c r="BZ55" s="137">
        <f t="shared" ca="1" si="89"/>
        <v>0</v>
      </c>
      <c r="CA55" s="136">
        <f t="shared" ca="1" si="89"/>
        <v>0</v>
      </c>
      <c r="CB55" s="137">
        <f t="shared" ca="1" si="89"/>
        <v>0</v>
      </c>
      <c r="CC55" s="136">
        <f t="shared" ca="1" si="89"/>
        <v>0</v>
      </c>
      <c r="CD55" s="137">
        <f t="shared" ca="1" si="89"/>
        <v>0</v>
      </c>
      <c r="CE55" s="136">
        <f t="shared" ca="1" si="89"/>
        <v>0</v>
      </c>
      <c r="CF55" s="137">
        <f t="shared" ca="1" si="89"/>
        <v>0</v>
      </c>
      <c r="CG55" s="136">
        <f t="shared" ref="CG55:CM65" ca="1" si="105">BD55+INDEX(INDIRECT(CG$1),MATCH($E55,INDIRECT($BQ$2)))</f>
        <v>0</v>
      </c>
      <c r="CH55" s="137">
        <f t="shared" ca="1" si="105"/>
        <v>0</v>
      </c>
      <c r="CI55" s="136">
        <f t="shared" ca="1" si="105"/>
        <v>0</v>
      </c>
      <c r="CJ55" s="137">
        <f t="shared" ca="1" si="105"/>
        <v>0</v>
      </c>
      <c r="CK55" s="136">
        <f t="shared" ca="1" si="105"/>
        <v>0</v>
      </c>
      <c r="CL55" s="137">
        <f t="shared" ca="1" si="105"/>
        <v>0</v>
      </c>
      <c r="CM55" s="136">
        <f t="shared" ca="1" si="105"/>
        <v>0</v>
      </c>
      <c r="CN55" s="110">
        <f t="shared" ca="1" si="61"/>
        <v>10</v>
      </c>
      <c r="CO55" s="110">
        <f t="shared" ca="1" si="86"/>
        <v>252</v>
      </c>
      <c r="CP55" s="110">
        <f t="shared" ca="1" si="86"/>
        <v>100</v>
      </c>
      <c r="CQ55" s="198">
        <f t="shared" ca="1" si="86"/>
        <v>127</v>
      </c>
      <c r="CR55" s="199">
        <f t="shared" ca="1" si="86"/>
        <v>386</v>
      </c>
      <c r="CS55" s="215">
        <f t="shared" si="62"/>
        <v>0</v>
      </c>
      <c r="CT55" s="216">
        <f t="shared" si="63"/>
        <v>0</v>
      </c>
      <c r="CU55" s="217">
        <f ca="1">INDEX(INDIRECT(CU$1),MATCH($E55,INDIRECT($BQ$2))) + (CS55*30)/[1]PATRÓN!$N$4 - CT55</f>
        <v>6.1506849315068486</v>
      </c>
      <c r="CV55" s="217">
        <f>(CS55*6)/PATRÓN!$N$4</f>
        <v>0</v>
      </c>
      <c r="CW55" s="216">
        <f t="shared" ca="1" si="64"/>
        <v>0</v>
      </c>
      <c r="CX55" s="219">
        <f t="shared" si="65"/>
        <v>0</v>
      </c>
      <c r="CY55" s="230">
        <f t="shared" ca="1" si="66"/>
        <v>0</v>
      </c>
      <c r="CZ55" s="227">
        <f>(PATRÓN!$A$5*(CS55-CT55))/(PATRÓN!$N$4-30)*AM55</f>
        <v>0</v>
      </c>
      <c r="DA55" s="211">
        <f t="shared" ca="1" si="87"/>
        <v>0</v>
      </c>
      <c r="DB55" s="211">
        <f t="shared" ca="1" si="67"/>
        <v>421.65671641791039</v>
      </c>
      <c r="DC55" s="212">
        <f t="shared" ca="1" si="88"/>
        <v>-35.656716417910388</v>
      </c>
    </row>
    <row r="56" spans="1:107" ht="33.75" customHeight="1" thickBot="1" x14ac:dyDescent="0.35">
      <c r="A56" s="61">
        <f>Plantilla!A55</f>
        <v>0</v>
      </c>
      <c r="B56" s="185">
        <v>49</v>
      </c>
      <c r="C56" s="62">
        <f>Plantilla!F55</f>
        <v>1</v>
      </c>
      <c r="D56" s="68">
        <f>Plantilla!C55</f>
        <v>0</v>
      </c>
      <c r="E56" s="67">
        <v>49</v>
      </c>
      <c r="F56" s="270">
        <f>VLOOKUP(E56,Plantilla!D:E,2,FALSE)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345"/>
      <c r="R56" s="345"/>
      <c r="S56" s="148"/>
      <c r="T56" s="339"/>
      <c r="U56" s="148"/>
      <c r="V56" s="148"/>
      <c r="W56" s="148"/>
      <c r="X56" s="148"/>
      <c r="Y56" s="148"/>
      <c r="Z56" s="148"/>
      <c r="AA56" s="339"/>
      <c r="AB56" s="339"/>
      <c r="AC56" s="339"/>
      <c r="AD56" s="339"/>
      <c r="AE56" s="339"/>
      <c r="AF56" s="339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104"/>
        <v>0</v>
      </c>
      <c r="AO56" s="133">
        <f t="shared" ca="1" si="104"/>
        <v>0</v>
      </c>
      <c r="AP56" s="132">
        <f t="shared" ca="1" si="104"/>
        <v>0</v>
      </c>
      <c r="AQ56" s="133">
        <f t="shared" ca="1" si="104"/>
        <v>0</v>
      </c>
      <c r="AR56" s="132">
        <f t="shared" ca="1" si="104"/>
        <v>0</v>
      </c>
      <c r="AS56" s="133">
        <f t="shared" ca="1" si="104"/>
        <v>0</v>
      </c>
      <c r="AT56" s="132">
        <f t="shared" ca="1" si="104"/>
        <v>0</v>
      </c>
      <c r="AU56" s="133">
        <f t="shared" ca="1" si="104"/>
        <v>0</v>
      </c>
      <c r="AV56" s="132">
        <f t="shared" ca="1" si="104"/>
        <v>0</v>
      </c>
      <c r="AW56" s="133">
        <f t="shared" ca="1" si="104"/>
        <v>0</v>
      </c>
      <c r="AX56" s="132">
        <f t="shared" ca="1" si="104"/>
        <v>0</v>
      </c>
      <c r="AY56" s="133">
        <f t="shared" ca="1" si="104"/>
        <v>0</v>
      </c>
      <c r="AZ56" s="132">
        <f t="shared" ca="1" si="104"/>
        <v>0</v>
      </c>
      <c r="BA56" s="133">
        <f t="shared" ca="1" si="104"/>
        <v>0</v>
      </c>
      <c r="BB56" s="132">
        <f t="shared" ca="1" si="104"/>
        <v>0</v>
      </c>
      <c r="BC56" s="133">
        <f t="shared" ca="1" si="104"/>
        <v>0</v>
      </c>
      <c r="BD56" s="132">
        <f t="shared" ca="1" si="82"/>
        <v>0</v>
      </c>
      <c r="BE56" s="133">
        <f t="shared" ca="1" si="102"/>
        <v>0</v>
      </c>
      <c r="BF56" s="132">
        <f t="shared" ca="1" si="71"/>
        <v>0</v>
      </c>
      <c r="BG56" s="133">
        <f t="shared" ca="1" si="71"/>
        <v>0</v>
      </c>
      <c r="BH56" s="132">
        <f t="shared" ca="1" si="83"/>
        <v>0</v>
      </c>
      <c r="BI56" s="133">
        <f t="shared" ca="1" si="71"/>
        <v>0</v>
      </c>
      <c r="BJ56" s="132">
        <f t="shared" ca="1" si="84"/>
        <v>0</v>
      </c>
      <c r="BK56" s="110">
        <f t="shared" ca="1" si="57"/>
        <v>0</v>
      </c>
      <c r="BL56" s="110">
        <f t="shared" ca="1" si="5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59"/>
        <v>0</v>
      </c>
      <c r="BP56" s="195">
        <f t="shared" ca="1" si="60"/>
        <v>0</v>
      </c>
      <c r="BQ56" s="149">
        <f t="shared" ca="1" si="89"/>
        <v>3</v>
      </c>
      <c r="BR56" s="137">
        <f t="shared" ca="1" si="89"/>
        <v>5</v>
      </c>
      <c r="BS56" s="136">
        <f t="shared" ca="1" si="89"/>
        <v>8</v>
      </c>
      <c r="BT56" s="137">
        <f t="shared" ca="1" si="89"/>
        <v>0</v>
      </c>
      <c r="BU56" s="136">
        <f t="shared" ca="1" si="89"/>
        <v>0</v>
      </c>
      <c r="BV56" s="137">
        <f t="shared" ca="1" si="89"/>
        <v>0</v>
      </c>
      <c r="BW56" s="136">
        <f t="shared" ca="1" si="89"/>
        <v>0</v>
      </c>
      <c r="BX56" s="137">
        <f t="shared" ca="1" si="89"/>
        <v>0</v>
      </c>
      <c r="BY56" s="136">
        <f t="shared" ca="1" si="89"/>
        <v>1</v>
      </c>
      <c r="BZ56" s="137">
        <f t="shared" ca="1" si="89"/>
        <v>0</v>
      </c>
      <c r="CA56" s="136">
        <f t="shared" ca="1" si="89"/>
        <v>0</v>
      </c>
      <c r="CB56" s="137">
        <f t="shared" ca="1" si="89"/>
        <v>0</v>
      </c>
      <c r="CC56" s="136">
        <f t="shared" ca="1" si="89"/>
        <v>0</v>
      </c>
      <c r="CD56" s="137">
        <f t="shared" ca="1" si="89"/>
        <v>22</v>
      </c>
      <c r="CE56" s="136">
        <f t="shared" ca="1" si="89"/>
        <v>0</v>
      </c>
      <c r="CF56" s="137">
        <f t="shared" ca="1" si="89"/>
        <v>0</v>
      </c>
      <c r="CG56" s="136">
        <f t="shared" ca="1" si="105"/>
        <v>0</v>
      </c>
      <c r="CH56" s="137">
        <f t="shared" ca="1" si="105"/>
        <v>0</v>
      </c>
      <c r="CI56" s="136">
        <f t="shared" ca="1" si="105"/>
        <v>0</v>
      </c>
      <c r="CJ56" s="137">
        <f t="shared" ca="1" si="105"/>
        <v>0</v>
      </c>
      <c r="CK56" s="136">
        <f t="shared" ca="1" si="105"/>
        <v>0</v>
      </c>
      <c r="CL56" s="137">
        <f t="shared" ca="1" si="105"/>
        <v>0</v>
      </c>
      <c r="CM56" s="136">
        <f t="shared" ca="1" si="105"/>
        <v>0</v>
      </c>
      <c r="CN56" s="110">
        <f t="shared" ca="1" si="61"/>
        <v>8</v>
      </c>
      <c r="CO56" s="110">
        <f t="shared" ca="1" si="86"/>
        <v>172.56</v>
      </c>
      <c r="CP56" s="110">
        <f t="shared" ca="1" si="86"/>
        <v>80</v>
      </c>
      <c r="CQ56" s="198">
        <f t="shared" ca="1" si="86"/>
        <v>101.6</v>
      </c>
      <c r="CR56" s="199">
        <f t="shared" ca="1" si="86"/>
        <v>281.15999999999997</v>
      </c>
      <c r="CS56" s="215">
        <f t="shared" si="62"/>
        <v>0</v>
      </c>
      <c r="CT56" s="216">
        <f t="shared" si="63"/>
        <v>0</v>
      </c>
      <c r="CU56" s="217">
        <f ca="1">INDEX(INDIRECT(CU$1),MATCH($E56,INDIRECT($BQ$2))) + (CS56*30)/[1]PATRÓN!$N$4 - CT56</f>
        <v>4.0136986301369859</v>
      </c>
      <c r="CV56" s="217">
        <f>(CS56*6)/PATRÓN!$N$4</f>
        <v>0</v>
      </c>
      <c r="CW56" s="216">
        <f t="shared" ca="1" si="64"/>
        <v>0</v>
      </c>
      <c r="CX56" s="219">
        <f t="shared" si="65"/>
        <v>0</v>
      </c>
      <c r="CY56" s="230">
        <f t="shared" ca="1" si="66"/>
        <v>0</v>
      </c>
      <c r="CZ56" s="227">
        <f>(PATRÓN!$A$5*(CS56-CT56))/(PATRÓN!$N$4-30)*AM56</f>
        <v>0</v>
      </c>
      <c r="DA56" s="211">
        <f t="shared" ca="1" si="87"/>
        <v>0</v>
      </c>
      <c r="DB56" s="211">
        <f t="shared" ca="1" si="67"/>
        <v>294.17910447761199</v>
      </c>
      <c r="DC56" s="212">
        <f t="shared" ca="1" si="88"/>
        <v>-13.019104477612018</v>
      </c>
    </row>
    <row r="57" spans="1:107" ht="33.75" customHeight="1" thickBot="1" x14ac:dyDescent="0.35">
      <c r="A57" s="61">
        <f>Plantilla!A56</f>
        <v>0</v>
      </c>
      <c r="B57" s="185">
        <v>50</v>
      </c>
      <c r="C57" s="62">
        <f>Plantilla!F56</f>
        <v>1</v>
      </c>
      <c r="D57" s="68">
        <f>Plantilla!C56</f>
        <v>0</v>
      </c>
      <c r="E57" s="67">
        <v>50</v>
      </c>
      <c r="F57" s="270">
        <f>VLOOKUP(E57,Plantilla!D:E,2,FALSE)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345"/>
      <c r="R57" s="345"/>
      <c r="S57" s="148"/>
      <c r="T57" s="339"/>
      <c r="U57" s="148"/>
      <c r="V57" s="148"/>
      <c r="W57" s="148"/>
      <c r="X57" s="148"/>
      <c r="Y57" s="148"/>
      <c r="Z57" s="148"/>
      <c r="AA57" s="339"/>
      <c r="AB57" s="339"/>
      <c r="AC57" s="339"/>
      <c r="AD57" s="339"/>
      <c r="AE57" s="339"/>
      <c r="AF57" s="339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104"/>
        <v>0</v>
      </c>
      <c r="AO57" s="133">
        <f t="shared" ca="1" si="104"/>
        <v>0</v>
      </c>
      <c r="AP57" s="132">
        <f t="shared" ca="1" si="104"/>
        <v>0</v>
      </c>
      <c r="AQ57" s="133">
        <f t="shared" ca="1" si="104"/>
        <v>0</v>
      </c>
      <c r="AR57" s="132">
        <f t="shared" ca="1" si="104"/>
        <v>0</v>
      </c>
      <c r="AS57" s="133">
        <f t="shared" ca="1" si="104"/>
        <v>0</v>
      </c>
      <c r="AT57" s="132">
        <f t="shared" ca="1" si="104"/>
        <v>0</v>
      </c>
      <c r="AU57" s="133">
        <f t="shared" ca="1" si="104"/>
        <v>0</v>
      </c>
      <c r="AV57" s="132">
        <f t="shared" ca="1" si="104"/>
        <v>0</v>
      </c>
      <c r="AW57" s="133">
        <f t="shared" ca="1" si="104"/>
        <v>0</v>
      </c>
      <c r="AX57" s="132">
        <f t="shared" ca="1" si="104"/>
        <v>0</v>
      </c>
      <c r="AY57" s="133">
        <f t="shared" ca="1" si="104"/>
        <v>0</v>
      </c>
      <c r="AZ57" s="132">
        <f t="shared" ca="1" si="104"/>
        <v>0</v>
      </c>
      <c r="BA57" s="133">
        <f t="shared" ca="1" si="104"/>
        <v>0</v>
      </c>
      <c r="BB57" s="132">
        <f t="shared" ca="1" si="104"/>
        <v>0</v>
      </c>
      <c r="BC57" s="133">
        <f t="shared" ca="1" si="104"/>
        <v>0</v>
      </c>
      <c r="BD57" s="132">
        <f t="shared" ca="1" si="82"/>
        <v>0</v>
      </c>
      <c r="BE57" s="133">
        <f t="shared" ca="1" si="102"/>
        <v>0</v>
      </c>
      <c r="BF57" s="132">
        <f t="shared" ca="1" si="71"/>
        <v>0</v>
      </c>
      <c r="BG57" s="133">
        <f t="shared" ca="1" si="71"/>
        <v>0</v>
      </c>
      <c r="BH57" s="132">
        <f t="shared" ca="1" si="83"/>
        <v>0</v>
      </c>
      <c r="BI57" s="133">
        <f t="shared" ca="1" si="71"/>
        <v>0</v>
      </c>
      <c r="BJ57" s="132">
        <f t="shared" ca="1" si="84"/>
        <v>0</v>
      </c>
      <c r="BK57" s="110">
        <f t="shared" ca="1" si="57"/>
        <v>0</v>
      </c>
      <c r="BL57" s="110">
        <f t="shared" ca="1" si="58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59"/>
        <v>0</v>
      </c>
      <c r="BP57" s="195">
        <f t="shared" ca="1" si="60"/>
        <v>0</v>
      </c>
      <c r="BQ57" s="149">
        <f t="shared" ca="1" si="89"/>
        <v>0</v>
      </c>
      <c r="BR57" s="137">
        <f t="shared" ca="1" si="89"/>
        <v>14</v>
      </c>
      <c r="BS57" s="136">
        <f t="shared" ca="1" si="89"/>
        <v>6</v>
      </c>
      <c r="BT57" s="137">
        <f t="shared" ca="1" si="89"/>
        <v>0</v>
      </c>
      <c r="BU57" s="136">
        <f t="shared" ca="1" si="89"/>
        <v>0</v>
      </c>
      <c r="BV57" s="137">
        <f t="shared" ca="1" si="89"/>
        <v>0</v>
      </c>
      <c r="BW57" s="136">
        <f t="shared" ca="1" si="89"/>
        <v>0</v>
      </c>
      <c r="BX57" s="137">
        <f t="shared" ca="1" si="89"/>
        <v>0</v>
      </c>
      <c r="BY57" s="136">
        <f t="shared" ca="1" si="89"/>
        <v>0</v>
      </c>
      <c r="BZ57" s="137">
        <f t="shared" ca="1" si="89"/>
        <v>0</v>
      </c>
      <c r="CA57" s="136">
        <f t="shared" ca="1" si="89"/>
        <v>0</v>
      </c>
      <c r="CB57" s="137">
        <f t="shared" ca="1" si="89"/>
        <v>0</v>
      </c>
      <c r="CC57" s="136">
        <f t="shared" ca="1" si="89"/>
        <v>0</v>
      </c>
      <c r="CD57" s="137">
        <f t="shared" ref="CD57:CF58" ca="1" si="106">BA57+INDEX(INDIRECT(CD$1),MATCH($E57,INDIRECT($BQ$2)))</f>
        <v>0</v>
      </c>
      <c r="CE57" s="136">
        <f t="shared" ca="1" si="106"/>
        <v>0</v>
      </c>
      <c r="CF57" s="137">
        <f t="shared" ca="1" si="106"/>
        <v>0</v>
      </c>
      <c r="CG57" s="136">
        <f t="shared" ca="1" si="105"/>
        <v>0</v>
      </c>
      <c r="CH57" s="137">
        <f t="shared" ca="1" si="105"/>
        <v>0</v>
      </c>
      <c r="CI57" s="136">
        <f t="shared" ca="1" si="105"/>
        <v>0</v>
      </c>
      <c r="CJ57" s="137">
        <f t="shared" ca="1" si="105"/>
        <v>0</v>
      </c>
      <c r="CK57" s="136">
        <f t="shared" ca="1" si="105"/>
        <v>0</v>
      </c>
      <c r="CL57" s="137">
        <f t="shared" ca="1" si="105"/>
        <v>0</v>
      </c>
      <c r="CM57" s="136">
        <f t="shared" ca="1" si="105"/>
        <v>0</v>
      </c>
      <c r="CN57" s="110">
        <f t="shared" ca="1" si="61"/>
        <v>6</v>
      </c>
      <c r="CO57" s="110">
        <f t="shared" ca="1" si="86"/>
        <v>98</v>
      </c>
      <c r="CP57" s="110">
        <f t="shared" ca="1" si="86"/>
        <v>60</v>
      </c>
      <c r="CQ57" s="198">
        <f t="shared" ca="1" si="86"/>
        <v>76.199999999999989</v>
      </c>
      <c r="CR57" s="199">
        <f t="shared" ca="1" si="86"/>
        <v>188.2</v>
      </c>
      <c r="CS57" s="215">
        <f t="shared" si="62"/>
        <v>0</v>
      </c>
      <c r="CT57" s="216">
        <f t="shared" si="63"/>
        <v>0</v>
      </c>
      <c r="CU57" s="217">
        <f ca="1">INDEX(INDIRECT(CU$1),MATCH($E57,INDIRECT($BQ$2))) + (CS57*30)/[1]PATRÓN!$N$4 - CT57</f>
        <v>1.6164383561643834</v>
      </c>
      <c r="CV57" s="217">
        <f>(CS57*6)/PATRÓN!$N$4</f>
        <v>0</v>
      </c>
      <c r="CW57" s="216">
        <f t="shared" ca="1" si="64"/>
        <v>0</v>
      </c>
      <c r="CX57" s="219">
        <f t="shared" si="65"/>
        <v>0</v>
      </c>
      <c r="CY57" s="230">
        <f t="shared" ca="1" si="66"/>
        <v>0</v>
      </c>
      <c r="CZ57" s="227">
        <f>(PATRÓN!$A$5*(CS57-CT57))/(PATRÓN!$N$4-30)*AM57</f>
        <v>0</v>
      </c>
      <c r="DA57" s="211">
        <f t="shared" ca="1" si="87"/>
        <v>0</v>
      </c>
      <c r="DB57" s="211">
        <f t="shared" ca="1" si="67"/>
        <v>205.92537313432837</v>
      </c>
      <c r="DC57" s="212">
        <f t="shared" ca="1" si="88"/>
        <v>-17.725373134328379</v>
      </c>
    </row>
    <row r="58" spans="1:107" ht="33.75" customHeight="1" thickBot="1" x14ac:dyDescent="0.35">
      <c r="A58" s="61">
        <f>Plantilla!A57</f>
        <v>0</v>
      </c>
      <c r="B58" s="185">
        <v>51</v>
      </c>
      <c r="C58" s="62">
        <f>Plantilla!F57</f>
        <v>1</v>
      </c>
      <c r="D58" s="68">
        <f>Plantilla!C57</f>
        <v>0</v>
      </c>
      <c r="E58" s="67">
        <v>51</v>
      </c>
      <c r="F58" s="270">
        <f>VLOOKUP(E58,Plantilla!D:E,2,FALSE)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345"/>
      <c r="R58" s="345"/>
      <c r="S58" s="148"/>
      <c r="T58" s="339"/>
      <c r="U58" s="148"/>
      <c r="V58" s="148"/>
      <c r="W58" s="148"/>
      <c r="X58" s="148"/>
      <c r="Y58" s="148"/>
      <c r="Z58" s="148"/>
      <c r="AA58" s="339"/>
      <c r="AB58" s="339"/>
      <c r="AC58" s="339"/>
      <c r="AD58" s="339"/>
      <c r="AE58" s="339"/>
      <c r="AF58" s="339"/>
      <c r="AG58" s="148"/>
      <c r="AH58" s="148"/>
      <c r="AI58" s="148"/>
      <c r="AJ58" s="148"/>
      <c r="AK58" s="148" t="s">
        <v>4</v>
      </c>
      <c r="AL58" s="130"/>
      <c r="AM58" s="111">
        <f>VLOOKUP($E58,Plantilla!D:F,3,FALSE)</f>
        <v>1</v>
      </c>
      <c r="AN58" s="140">
        <f t="shared" ca="1" si="104"/>
        <v>0</v>
      </c>
      <c r="AO58" s="133">
        <f t="shared" ca="1" si="104"/>
        <v>0</v>
      </c>
      <c r="AP58" s="132">
        <f t="shared" ca="1" si="104"/>
        <v>0</v>
      </c>
      <c r="AQ58" s="133">
        <f t="shared" ca="1" si="104"/>
        <v>0</v>
      </c>
      <c r="AR58" s="132">
        <f t="shared" ca="1" si="104"/>
        <v>0</v>
      </c>
      <c r="AS58" s="133">
        <f t="shared" ca="1" si="104"/>
        <v>0</v>
      </c>
      <c r="AT58" s="132">
        <f t="shared" ca="1" si="104"/>
        <v>0</v>
      </c>
      <c r="AU58" s="133">
        <f t="shared" ca="1" si="104"/>
        <v>0</v>
      </c>
      <c r="AV58" s="132">
        <f t="shared" ca="1" si="104"/>
        <v>0</v>
      </c>
      <c r="AW58" s="133">
        <f t="shared" ca="1" si="104"/>
        <v>0</v>
      </c>
      <c r="AX58" s="132">
        <f t="shared" ca="1" si="104"/>
        <v>0</v>
      </c>
      <c r="AY58" s="133">
        <f t="shared" ca="1" si="104"/>
        <v>0</v>
      </c>
      <c r="AZ58" s="132">
        <f t="shared" ca="1" si="104"/>
        <v>0</v>
      </c>
      <c r="BA58" s="133">
        <f t="shared" ca="1" si="104"/>
        <v>0</v>
      </c>
      <c r="BB58" s="132">
        <f t="shared" ca="1" si="104"/>
        <v>0</v>
      </c>
      <c r="BC58" s="133">
        <f t="shared" ca="1" si="104"/>
        <v>0</v>
      </c>
      <c r="BD58" s="132">
        <f t="shared" ca="1" si="82"/>
        <v>0</v>
      </c>
      <c r="BE58" s="133">
        <f t="shared" ca="1" si="102"/>
        <v>0</v>
      </c>
      <c r="BF58" s="132">
        <f t="shared" ca="1" si="71"/>
        <v>0</v>
      </c>
      <c r="BG58" s="133">
        <f t="shared" ca="1" si="71"/>
        <v>0</v>
      </c>
      <c r="BH58" s="132">
        <f t="shared" ca="1" si="83"/>
        <v>0</v>
      </c>
      <c r="BI58" s="133">
        <f t="shared" ca="1" si="71"/>
        <v>0</v>
      </c>
      <c r="BJ58" s="132">
        <f t="shared" ca="1" si="84"/>
        <v>0</v>
      </c>
      <c r="BK58" s="110">
        <f t="shared" ca="1" si="57"/>
        <v>0</v>
      </c>
      <c r="BL58" s="110">
        <f t="shared" ca="1" si="58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59"/>
        <v>0</v>
      </c>
      <c r="BP58" s="195">
        <f t="shared" ca="1" si="60"/>
        <v>0</v>
      </c>
      <c r="BQ58" s="149">
        <f t="shared" ref="BQ58:CF65" ca="1" si="107">AN58+INDEX(INDIRECT(BQ$1),MATCH($E58,INDIRECT($BQ$2)))</f>
        <v>0</v>
      </c>
      <c r="BR58" s="137">
        <f t="shared" ca="1" si="107"/>
        <v>7</v>
      </c>
      <c r="BS58" s="136">
        <f t="shared" ca="1" si="107"/>
        <v>5</v>
      </c>
      <c r="BT58" s="137">
        <f t="shared" ca="1" si="107"/>
        <v>0</v>
      </c>
      <c r="BU58" s="136">
        <f t="shared" ca="1" si="107"/>
        <v>0</v>
      </c>
      <c r="BV58" s="137">
        <f t="shared" ca="1" si="107"/>
        <v>0</v>
      </c>
      <c r="BW58" s="136">
        <f t="shared" ca="1" si="107"/>
        <v>0</v>
      </c>
      <c r="BX58" s="137">
        <f t="shared" ca="1" si="107"/>
        <v>0</v>
      </c>
      <c r="BY58" s="136">
        <f t="shared" ca="1" si="107"/>
        <v>5</v>
      </c>
      <c r="BZ58" s="137">
        <f t="shared" ca="1" si="107"/>
        <v>0</v>
      </c>
      <c r="CA58" s="136">
        <f t="shared" ca="1" si="107"/>
        <v>0</v>
      </c>
      <c r="CB58" s="137">
        <f t="shared" ca="1" si="107"/>
        <v>0</v>
      </c>
      <c r="CC58" s="136">
        <f t="shared" ca="1" si="107"/>
        <v>0</v>
      </c>
      <c r="CD58" s="137">
        <f t="shared" ca="1" si="106"/>
        <v>0</v>
      </c>
      <c r="CE58" s="136">
        <f t="shared" ca="1" si="106"/>
        <v>0</v>
      </c>
      <c r="CF58" s="137">
        <f t="shared" ca="1" si="106"/>
        <v>0</v>
      </c>
      <c r="CG58" s="136">
        <f t="shared" ca="1" si="105"/>
        <v>0</v>
      </c>
      <c r="CH58" s="137">
        <f t="shared" ca="1" si="105"/>
        <v>0</v>
      </c>
      <c r="CI58" s="136">
        <f t="shared" ca="1" si="105"/>
        <v>0</v>
      </c>
      <c r="CJ58" s="137">
        <f t="shared" ca="1" si="105"/>
        <v>0</v>
      </c>
      <c r="CK58" s="136">
        <f t="shared" ca="1" si="105"/>
        <v>0</v>
      </c>
      <c r="CL58" s="137">
        <f t="shared" ca="1" si="105"/>
        <v>0</v>
      </c>
      <c r="CM58" s="136">
        <f t="shared" ca="1" si="105"/>
        <v>0</v>
      </c>
      <c r="CN58" s="110">
        <f t="shared" ca="1" si="61"/>
        <v>5</v>
      </c>
      <c r="CO58" s="110">
        <f t="shared" ca="1" si="86"/>
        <v>84</v>
      </c>
      <c r="CP58" s="110">
        <f t="shared" ca="1" si="86"/>
        <v>50</v>
      </c>
      <c r="CQ58" s="198">
        <f t="shared" ca="1" si="86"/>
        <v>63.5</v>
      </c>
      <c r="CR58" s="199">
        <f t="shared" ca="1" si="86"/>
        <v>147.5</v>
      </c>
      <c r="CS58" s="215">
        <f t="shared" si="62"/>
        <v>1</v>
      </c>
      <c r="CT58" s="216">
        <f t="shared" si="63"/>
        <v>0</v>
      </c>
      <c r="CU58" s="217">
        <f ca="1">INDEX(INDIRECT(CU$1),MATCH($E58,INDIRECT($BQ$2))) + (CS58*30)/[1]PATRÓN!$N$4 - CT58</f>
        <v>1.452054794520548</v>
      </c>
      <c r="CV58" s="217">
        <f>(CS58*6)/PATRÓN!$N$4</f>
        <v>1.643835616438356E-2</v>
      </c>
      <c r="CW58" s="216">
        <f t="shared" ca="1" si="64"/>
        <v>0</v>
      </c>
      <c r="CX58" s="219">
        <f t="shared" si="65"/>
        <v>0</v>
      </c>
      <c r="CY58" s="230">
        <f t="shared" ca="1" si="66"/>
        <v>0</v>
      </c>
      <c r="CZ58" s="227">
        <f>(PATRÓN!$A$5*(CS58-CT58))/(PATRÓN!$N$4-30)*AM58</f>
        <v>4.9029850746268657</v>
      </c>
      <c r="DA58" s="211">
        <f t="shared" ca="1" si="87"/>
        <v>-4.9029850746268657</v>
      </c>
      <c r="DB58" s="211">
        <f t="shared" ca="1" si="67"/>
        <v>196.11940298507463</v>
      </c>
      <c r="DC58" s="212">
        <f t="shared" ca="1" si="88"/>
        <v>-48.619402985074629</v>
      </c>
    </row>
    <row r="59" spans="1:107" ht="33.75" customHeight="1" thickBot="1" x14ac:dyDescent="0.35">
      <c r="A59" s="61">
        <f>Plantilla!A58</f>
        <v>0</v>
      </c>
      <c r="B59" s="185">
        <v>52</v>
      </c>
      <c r="C59" s="62">
        <f>Plantilla!F58</f>
        <v>1</v>
      </c>
      <c r="D59" s="68">
        <f>Plantilla!C58</f>
        <v>0</v>
      </c>
      <c r="E59" s="67">
        <v>52</v>
      </c>
      <c r="F59" s="270">
        <f>VLOOKUP(E59,Plantilla!D:E,2,FALSE)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345"/>
      <c r="R59" s="345"/>
      <c r="S59" s="148"/>
      <c r="T59" s="339"/>
      <c r="U59" s="148"/>
      <c r="V59" s="148"/>
      <c r="W59" s="148"/>
      <c r="X59" s="148"/>
      <c r="Y59" s="148"/>
      <c r="Z59" s="148"/>
      <c r="AA59" s="339"/>
      <c r="AB59" s="339"/>
      <c r="AC59" s="339"/>
      <c r="AD59" s="339"/>
      <c r="AE59" s="339"/>
      <c r="AF59" s="339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ca="1">COUNTIF($G59:$AK59,CONCATENATE("*;",TEXT(CELL("contenido",AN$5),"00"))) +COUNTIF($G59:$AK59,CONCATENATE("*;",TEXT(CELL("contenido",AN$5),"00"),";*")) +COUNTIF($G59:$AK59,CONCATENATE(TEXT(CELL("contenido",AN$5),"00"),";*")) +COUNTIF($G59:$AK59,TEXT(CELL("contenido",AN$5),"00"))</f>
        <v>0</v>
      </c>
      <c r="AO59" s="133">
        <f t="shared" ref="AO59:BE63" ca="1" si="108">COUNTIF($G59:$AK59,CONCATENATE("*;",TEXT(CELL("contenido",AO$5),"00"))) +COUNTIF($G59:$AK59,CONCATENATE("*;",TEXT(CELL("contenido",AO$5),"00"),";*")) +COUNTIF($G59:$AK59,CONCATENATE(TEXT(CELL("contenido",AO$5),"00"),";*")) +COUNTIF($G59:$AK59,TEXT(CELL("contenido",AO$5),"00"))</f>
        <v>0</v>
      </c>
      <c r="AP59" s="132">
        <f t="shared" ca="1" si="108"/>
        <v>0</v>
      </c>
      <c r="AQ59" s="133">
        <f t="shared" ca="1" si="108"/>
        <v>0</v>
      </c>
      <c r="AR59" s="132">
        <f t="shared" ca="1" si="108"/>
        <v>0</v>
      </c>
      <c r="AS59" s="133">
        <f t="shared" ca="1" si="108"/>
        <v>0</v>
      </c>
      <c r="AT59" s="132">
        <f t="shared" ca="1" si="108"/>
        <v>0</v>
      </c>
      <c r="AU59" s="133">
        <f t="shared" ca="1" si="108"/>
        <v>0</v>
      </c>
      <c r="AV59" s="132">
        <f t="shared" ca="1" si="108"/>
        <v>0</v>
      </c>
      <c r="AW59" s="133">
        <f t="shared" ca="1" si="108"/>
        <v>0</v>
      </c>
      <c r="AX59" s="132">
        <f t="shared" ca="1" si="108"/>
        <v>0</v>
      </c>
      <c r="AY59" s="133">
        <f t="shared" ca="1" si="108"/>
        <v>0</v>
      </c>
      <c r="AZ59" s="132">
        <f t="shared" ca="1" si="108"/>
        <v>0</v>
      </c>
      <c r="BA59" s="133">
        <f t="shared" ca="1" si="108"/>
        <v>0</v>
      </c>
      <c r="BB59" s="132">
        <f t="shared" ca="1" si="108"/>
        <v>0</v>
      </c>
      <c r="BC59" s="133">
        <f t="shared" ca="1" si="108"/>
        <v>0</v>
      </c>
      <c r="BD59" s="132">
        <f t="shared" ca="1" si="108"/>
        <v>0</v>
      </c>
      <c r="BE59" s="133">
        <f t="shared" ca="1" si="108"/>
        <v>0</v>
      </c>
      <c r="BF59" s="132">
        <f t="shared" ref="BF59:BJ63" ca="1" si="109">COUNTIF($G59:$AK59,CONCATENATE("*;",TEXT(CELL("contenido",BF$5),"00"))) +COUNTIF($G59:$AK59,CONCATENATE("*;",TEXT(CELL("contenido",BF$5),"00"),";*")) +COUNTIF($G59:$AK59,CONCATENATE(TEXT(CELL("contenido",BF$5),"00"),";*")) +COUNTIF($G59:$AK59,TEXT(CELL("contenido",BF$5),"00"))</f>
        <v>0</v>
      </c>
      <c r="BG59" s="133">
        <f t="shared" ca="1" si="109"/>
        <v>0</v>
      </c>
      <c r="BH59" s="132">
        <f t="shared" ca="1" si="109"/>
        <v>0</v>
      </c>
      <c r="BI59" s="133">
        <f t="shared" ca="1" si="109"/>
        <v>0</v>
      </c>
      <c r="BJ59" s="132">
        <f t="shared" ca="1" si="109"/>
        <v>0</v>
      </c>
      <c r="BK59" s="110">
        <f ca="1">COUNTIF($G59:$AK59,"*N*")-BL59</f>
        <v>0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ca="1">IF(BN59=0,                 0,                 BN59 * 1.27 * (BK59/(BK59+BL59)) + BN59 * 1.06 * (BL59/(BK59+BL59))        )</f>
        <v>0</v>
      </c>
      <c r="BP59" s="195">
        <f ca="1">BO59 + BM59 + AL59</f>
        <v>0</v>
      </c>
      <c r="BQ59" s="149">
        <f t="shared" ca="1" si="107"/>
        <v>0</v>
      </c>
      <c r="BR59" s="137">
        <f t="shared" ca="1" si="107"/>
        <v>7</v>
      </c>
      <c r="BS59" s="136">
        <f t="shared" ca="1" si="107"/>
        <v>3</v>
      </c>
      <c r="BT59" s="137">
        <f t="shared" ca="1" si="107"/>
        <v>0</v>
      </c>
      <c r="BU59" s="136">
        <f t="shared" ca="1" si="107"/>
        <v>0</v>
      </c>
      <c r="BV59" s="137">
        <f t="shared" ca="1" si="107"/>
        <v>0</v>
      </c>
      <c r="BW59" s="136">
        <f t="shared" ca="1" si="107"/>
        <v>0</v>
      </c>
      <c r="BX59" s="137">
        <f t="shared" ca="1" si="107"/>
        <v>0</v>
      </c>
      <c r="BY59" s="136">
        <f t="shared" ca="1" si="107"/>
        <v>3</v>
      </c>
      <c r="BZ59" s="137">
        <f t="shared" ca="1" si="107"/>
        <v>0</v>
      </c>
      <c r="CA59" s="136">
        <f t="shared" ca="1" si="107"/>
        <v>0</v>
      </c>
      <c r="CB59" s="137">
        <f t="shared" ca="1" si="107"/>
        <v>0</v>
      </c>
      <c r="CC59" s="136">
        <f t="shared" ca="1" si="107"/>
        <v>0</v>
      </c>
      <c r="CD59" s="137">
        <f t="shared" ca="1" si="107"/>
        <v>0</v>
      </c>
      <c r="CE59" s="136">
        <f t="shared" ca="1" si="107"/>
        <v>0</v>
      </c>
      <c r="CF59" s="137">
        <f t="shared" ca="1" si="107"/>
        <v>0</v>
      </c>
      <c r="CG59" s="136">
        <f t="shared" ca="1" si="105"/>
        <v>0</v>
      </c>
      <c r="CH59" s="137">
        <f t="shared" ca="1" si="105"/>
        <v>0</v>
      </c>
      <c r="CI59" s="136">
        <f t="shared" ca="1" si="105"/>
        <v>0</v>
      </c>
      <c r="CJ59" s="137">
        <f t="shared" ca="1" si="105"/>
        <v>0</v>
      </c>
      <c r="CK59" s="136">
        <f t="shared" ca="1" si="105"/>
        <v>0</v>
      </c>
      <c r="CL59" s="137">
        <f t="shared" ca="1" si="105"/>
        <v>0</v>
      </c>
      <c r="CM59" s="136">
        <f t="shared" ca="1" si="105"/>
        <v>0</v>
      </c>
      <c r="CN59" s="110">
        <f ca="1">COUNTIF($G59:$AK59,"*N*")+INDEX(INDIRECT(CN$1),MATCH($E59,INDIRECT($BQ$2)))</f>
        <v>3</v>
      </c>
      <c r="CO59" s="110">
        <f t="shared" ca="1" si="86"/>
        <v>70</v>
      </c>
      <c r="CP59" s="110">
        <f t="shared" ca="1" si="86"/>
        <v>30</v>
      </c>
      <c r="CQ59" s="198">
        <f t="shared" ca="1" si="86"/>
        <v>38.099999999999994</v>
      </c>
      <c r="CR59" s="199">
        <f t="shared" ca="1" si="86"/>
        <v>108.1</v>
      </c>
      <c r="CS59" s="220">
        <f>MEDIAN(0,EOMONTH($G$6,0)-$G$6+1,EOMONTH($G$6,0)-$G$6+1-COUNTBLANK(G59:AK59)+DATEDIF(G$6,AI$6,"m")+DATEDIF(G$6,AJ$6,"m")++DATEDIF(G$6,AK$6,"m"))</f>
        <v>0</v>
      </c>
      <c r="CT59" s="219">
        <f>COUNTIF(G59:AK59,"V")</f>
        <v>0</v>
      </c>
      <c r="CU59" s="221">
        <f ca="1">INDEX(INDIRECT(CU$1),MATCH($E59,INDIRECT($BQ$2))) + (CS59*30)/[1]PATRÓN!$N$4 - CT59</f>
        <v>2.7123287671232879</v>
      </c>
      <c r="CV59" s="221">
        <f>(CS59*6)/PATRÓN!$N$4</f>
        <v>0</v>
      </c>
      <c r="CW59" s="219">
        <f ca="1">COUNTIF($G59:$AK59,CONCATENATE("*;",TEXT(CELL("contenido",CW$5),"00"))) +COUNTIF($G59:$AK59,CONCATENATE("*;",TEXT(CELL("contenido",CW$5),"00"),";*")) +COUNTIF($G59:$AK59,CONCATENATE(TEXT(CELL("contenido",CW$5),"00"),";*")) +COUNTIF($G59:$AK59,TEXT(CELL("contenido",CW$5),"00"))</f>
        <v>0</v>
      </c>
      <c r="CX59" s="219">
        <f>COUNTIFS(G59:AK59,"D",G$3:AK$3,"1")+COUNTIFS(G59:AK59,"Dm;Tm*",G$3:AK$3,"1")+COUNTIFS(G59:AK59,"D;*",G$3:AK$3,"1")+COUNTIFS(G59:AK59,"D",G$5:AK$5,"D")+COUNTIFS(G59:AK59,"Dm;Tm*",G$5:AK$5,"D")+COUNTIFS(G59:AK59,"D;*",G$5:AK$5,"D")</f>
        <v>0</v>
      </c>
      <c r="CY59" s="230">
        <f ca="1">CX59+INDEX(INDIRECT(CY$1),MATCH($E59,INDIRECT($BQ$2)))</f>
        <v>0</v>
      </c>
      <c r="CZ59" s="227">
        <f>(PATRÓN!$A$5*(CS59-CT59))/(PATRÓN!$N$4-30)*AM59</f>
        <v>0</v>
      </c>
      <c r="DA59" s="211">
        <f t="shared" ca="1" si="87"/>
        <v>0</v>
      </c>
      <c r="DB59" s="211">
        <f ca="1">CZ59+INDEX(INDIRECT(DB$1),MATCH($E59,INDIRECT($BQ$2)))</f>
        <v>161.79850746268656</v>
      </c>
      <c r="DC59" s="212">
        <f t="shared" ca="1" si="88"/>
        <v>-53.698507462686564</v>
      </c>
    </row>
    <row r="60" spans="1:107" ht="33.75" customHeight="1" thickBot="1" x14ac:dyDescent="0.35">
      <c r="A60" s="61"/>
      <c r="B60" s="185">
        <v>53</v>
      </c>
      <c r="C60" s="62">
        <f>Plantilla!F59</f>
        <v>1</v>
      </c>
      <c r="D60" s="68">
        <f>Plantilla!C59</f>
        <v>0</v>
      </c>
      <c r="E60" s="67">
        <v>53</v>
      </c>
      <c r="F60" s="270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345"/>
      <c r="R60" s="345"/>
      <c r="S60" s="148"/>
      <c r="T60" s="339"/>
      <c r="U60" s="148"/>
      <c r="V60" s="148"/>
      <c r="W60" s="148"/>
      <c r="X60" s="148"/>
      <c r="Y60" s="148"/>
      <c r="Z60" s="148"/>
      <c r="AA60" s="339"/>
      <c r="AB60" s="339"/>
      <c r="AC60" s="339"/>
      <c r="AD60" s="339"/>
      <c r="AE60" s="339"/>
      <c r="AF60" s="339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ca="1">COUNTIF($G60:$AK60,CONCATENATE("*;",TEXT(CELL("contenido",AN$5),"00"))) +COUNTIF($G60:$AK60,CONCATENATE("*;",TEXT(CELL("contenido",AN$5),"00"),";*")) +COUNTIF($G60:$AK60,CONCATENATE(TEXT(CELL("contenido",AN$5),"00"),";*")) +COUNTIF($G60:$AK60,TEXT(CELL("contenido",AN$5),"00"))</f>
        <v>0</v>
      </c>
      <c r="AO60" s="133">
        <f t="shared" ca="1" si="108"/>
        <v>0</v>
      </c>
      <c r="AP60" s="132">
        <f t="shared" ca="1" si="108"/>
        <v>0</v>
      </c>
      <c r="AQ60" s="133">
        <f t="shared" ca="1" si="108"/>
        <v>0</v>
      </c>
      <c r="AR60" s="132">
        <f t="shared" ca="1" si="108"/>
        <v>0</v>
      </c>
      <c r="AS60" s="133">
        <f t="shared" ca="1" si="108"/>
        <v>0</v>
      </c>
      <c r="AT60" s="132">
        <f t="shared" ca="1" si="108"/>
        <v>0</v>
      </c>
      <c r="AU60" s="133">
        <f t="shared" ca="1" si="108"/>
        <v>0</v>
      </c>
      <c r="AV60" s="132">
        <f t="shared" ca="1" si="108"/>
        <v>0</v>
      </c>
      <c r="AW60" s="133">
        <f t="shared" ca="1" si="108"/>
        <v>0</v>
      </c>
      <c r="AX60" s="132">
        <f t="shared" ca="1" si="108"/>
        <v>0</v>
      </c>
      <c r="AY60" s="133">
        <f t="shared" ca="1" si="108"/>
        <v>0</v>
      </c>
      <c r="AZ60" s="132">
        <f t="shared" ca="1" si="108"/>
        <v>0</v>
      </c>
      <c r="BA60" s="133">
        <f t="shared" ca="1" si="108"/>
        <v>0</v>
      </c>
      <c r="BB60" s="132">
        <f t="shared" ca="1" si="108"/>
        <v>0</v>
      </c>
      <c r="BC60" s="133">
        <f t="shared" ca="1" si="108"/>
        <v>0</v>
      </c>
      <c r="BD60" s="132">
        <f t="shared" ca="1" si="108"/>
        <v>0</v>
      </c>
      <c r="BE60" s="133">
        <f t="shared" ca="1" si="108"/>
        <v>0</v>
      </c>
      <c r="BF60" s="132">
        <f t="shared" ca="1" si="109"/>
        <v>0</v>
      </c>
      <c r="BG60" s="133">
        <f t="shared" ca="1" si="109"/>
        <v>0</v>
      </c>
      <c r="BH60" s="132">
        <f t="shared" ca="1" si="109"/>
        <v>0</v>
      </c>
      <c r="BI60" s="133">
        <f t="shared" ca="1" si="109"/>
        <v>0</v>
      </c>
      <c r="BJ60" s="132">
        <f t="shared" ca="1" si="109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107"/>
        <v>0</v>
      </c>
      <c r="BR60" s="137">
        <f t="shared" ca="1" si="107"/>
        <v>2</v>
      </c>
      <c r="BS60" s="136">
        <f t="shared" ca="1" si="107"/>
        <v>2</v>
      </c>
      <c r="BT60" s="137">
        <f t="shared" ca="1" si="107"/>
        <v>0</v>
      </c>
      <c r="BU60" s="136">
        <f t="shared" ca="1" si="107"/>
        <v>0</v>
      </c>
      <c r="BV60" s="137">
        <f t="shared" ca="1" si="107"/>
        <v>0</v>
      </c>
      <c r="BW60" s="136">
        <f t="shared" ca="1" si="107"/>
        <v>0</v>
      </c>
      <c r="BX60" s="137">
        <f t="shared" ca="1" si="107"/>
        <v>0</v>
      </c>
      <c r="BY60" s="136">
        <f t="shared" ca="1" si="107"/>
        <v>0</v>
      </c>
      <c r="BZ60" s="137">
        <f t="shared" ca="1" si="107"/>
        <v>0</v>
      </c>
      <c r="CA60" s="136">
        <f t="shared" ca="1" si="107"/>
        <v>0</v>
      </c>
      <c r="CB60" s="137">
        <f t="shared" ca="1" si="107"/>
        <v>0</v>
      </c>
      <c r="CC60" s="136">
        <f t="shared" ca="1" si="107"/>
        <v>0</v>
      </c>
      <c r="CD60" s="137">
        <f t="shared" ca="1" si="107"/>
        <v>0</v>
      </c>
      <c r="CE60" s="136">
        <f t="shared" ca="1" si="107"/>
        <v>0</v>
      </c>
      <c r="CF60" s="137">
        <f t="shared" ca="1" si="107"/>
        <v>0</v>
      </c>
      <c r="CG60" s="136">
        <f t="shared" ca="1" si="105"/>
        <v>0</v>
      </c>
      <c r="CH60" s="137">
        <f t="shared" ca="1" si="105"/>
        <v>0</v>
      </c>
      <c r="CI60" s="136">
        <f t="shared" ca="1" si="105"/>
        <v>0</v>
      </c>
      <c r="CJ60" s="137">
        <f t="shared" ca="1" si="105"/>
        <v>0</v>
      </c>
      <c r="CK60" s="136">
        <f t="shared" ca="1" si="105"/>
        <v>0</v>
      </c>
      <c r="CL60" s="137">
        <f t="shared" ca="1" si="105"/>
        <v>0</v>
      </c>
      <c r="CM60" s="136">
        <f t="shared" ca="1" si="105"/>
        <v>0</v>
      </c>
      <c r="CN60" s="110">
        <f t="shared" ca="1" si="61"/>
        <v>2</v>
      </c>
      <c r="CO60" s="110">
        <f t="shared" ca="1" si="86"/>
        <v>14</v>
      </c>
      <c r="CP60" s="110">
        <f t="shared" ca="1" si="86"/>
        <v>20</v>
      </c>
      <c r="CQ60" s="198">
        <f t="shared" ca="1" si="86"/>
        <v>25.4</v>
      </c>
      <c r="CR60" s="199">
        <f t="shared" ca="1" si="86"/>
        <v>39.4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6.8493150684931559E-2</v>
      </c>
      <c r="CV60" s="217">
        <f>(CS60*6)/PATRÓN!$N$4</f>
        <v>0</v>
      </c>
      <c r="CW60" s="216">
        <f t="shared" ca="1" si="64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t="shared" ca="1" si="87"/>
        <v>0</v>
      </c>
      <c r="DB60" s="211">
        <f ca="1">CZ60+INDEX(INDIRECT(DB$1),MATCH($E60,INDIRECT($BQ$2)))</f>
        <v>58.835820895522389</v>
      </c>
      <c r="DC60" s="212">
        <f t="shared" ca="1" si="88"/>
        <v>-19.43582089552239</v>
      </c>
    </row>
    <row r="61" spans="1:107" ht="33.75" hidden="1" customHeight="1" thickBot="1" x14ac:dyDescent="0.35">
      <c r="A61" s="61"/>
      <c r="B61" s="185">
        <v>54</v>
      </c>
      <c r="C61" s="62">
        <f>Plantilla!F60</f>
        <v>1</v>
      </c>
      <c r="D61" s="68">
        <f>Plantilla!C60</f>
        <v>0</v>
      </c>
      <c r="E61" s="67">
        <v>54</v>
      </c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>
        <f>VLOOKUP($E61,Plantilla!D:F,3,FALSE)</f>
        <v>1</v>
      </c>
      <c r="AN61" s="140">
        <f ca="1">COUNTIF($G61:$AK61,CONCATENATE("*;",TEXT(CELL("contenido",AN$5),"00"))) +COUNTIF($G61:$AK61,CONCATENATE("*;",TEXT(CELL("contenido",AN$5),"00"),";*")) +COUNTIF($G61:$AK61,CONCATENATE(TEXT(CELL("contenido",AN$5),"00"),";*")) +COUNTIF($G61:$AK61,TEXT(CELL("contenido",AN$5),"00"))</f>
        <v>0</v>
      </c>
      <c r="AO61" s="133">
        <f t="shared" ca="1" si="108"/>
        <v>0</v>
      </c>
      <c r="AP61" s="132">
        <f t="shared" ca="1" si="108"/>
        <v>0</v>
      </c>
      <c r="AQ61" s="133">
        <f t="shared" ca="1" si="108"/>
        <v>0</v>
      </c>
      <c r="AR61" s="132">
        <f t="shared" ca="1" si="108"/>
        <v>0</v>
      </c>
      <c r="AS61" s="133">
        <f t="shared" ca="1" si="108"/>
        <v>0</v>
      </c>
      <c r="AT61" s="132">
        <f t="shared" ca="1" si="108"/>
        <v>0</v>
      </c>
      <c r="AU61" s="133">
        <f t="shared" ca="1" si="108"/>
        <v>0</v>
      </c>
      <c r="AV61" s="132">
        <f t="shared" ca="1" si="108"/>
        <v>0</v>
      </c>
      <c r="AW61" s="133">
        <f t="shared" ca="1" si="108"/>
        <v>0</v>
      </c>
      <c r="AX61" s="132">
        <f t="shared" ca="1" si="108"/>
        <v>0</v>
      </c>
      <c r="AY61" s="133">
        <f t="shared" ca="1" si="108"/>
        <v>0</v>
      </c>
      <c r="AZ61" s="132">
        <f t="shared" ca="1" si="108"/>
        <v>0</v>
      </c>
      <c r="BA61" s="133">
        <f t="shared" ca="1" si="108"/>
        <v>0</v>
      </c>
      <c r="BB61" s="132">
        <f t="shared" ca="1" si="108"/>
        <v>0</v>
      </c>
      <c r="BC61" s="133">
        <f t="shared" ca="1" si="108"/>
        <v>0</v>
      </c>
      <c r="BD61" s="132">
        <f t="shared" ca="1" si="108"/>
        <v>0</v>
      </c>
      <c r="BE61" s="133">
        <f t="shared" ca="1" si="108"/>
        <v>0</v>
      </c>
      <c r="BF61" s="132">
        <f t="shared" ca="1" si="109"/>
        <v>0</v>
      </c>
      <c r="BG61" s="133">
        <f t="shared" ca="1" si="109"/>
        <v>0</v>
      </c>
      <c r="BH61" s="132">
        <f t="shared" ca="1" si="109"/>
        <v>0</v>
      </c>
      <c r="BI61" s="133">
        <f t="shared" ca="1" si="109"/>
        <v>0</v>
      </c>
      <c r="BJ61" s="132">
        <f t="shared" ca="1" si="109"/>
        <v>0</v>
      </c>
      <c r="BK61" s="110">
        <f ca="1">COUNTIF($G61:$AK61,"*N*")-BL61</f>
        <v>0</v>
      </c>
      <c r="BL61" s="110">
        <f ca="1">MEDIAN(CN61-42, 0, COUNTIF($G61:$AK61,"*N*"))</f>
        <v>0</v>
      </c>
      <c r="BM61" s="70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0</v>
      </c>
      <c r="BN61" s="70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0</v>
      </c>
      <c r="BO61" s="194">
        <f ca="1">IF(BN61=0,                 0,                 BN61 * 1.27 * (BK61/(BK61+BL61)) + BN61 * 1.06 * (BL61/(BK61+BL61))        )</f>
        <v>0</v>
      </c>
      <c r="BP61" s="195">
        <f ca="1">BO61 + BM61 + AL61</f>
        <v>0</v>
      </c>
      <c r="BQ61" s="149">
        <f t="shared" ca="1" si="107"/>
        <v>0</v>
      </c>
      <c r="BR61" s="137">
        <f t="shared" ca="1" si="107"/>
        <v>0</v>
      </c>
      <c r="BS61" s="136">
        <f t="shared" ca="1" si="107"/>
        <v>0</v>
      </c>
      <c r="BT61" s="137">
        <f t="shared" ca="1" si="107"/>
        <v>0</v>
      </c>
      <c r="BU61" s="136">
        <f t="shared" ca="1" si="107"/>
        <v>0</v>
      </c>
      <c r="BV61" s="137">
        <f t="shared" ca="1" si="107"/>
        <v>0</v>
      </c>
      <c r="BW61" s="136">
        <f t="shared" ca="1" si="107"/>
        <v>0</v>
      </c>
      <c r="BX61" s="137">
        <f t="shared" ca="1" si="107"/>
        <v>0</v>
      </c>
      <c r="BY61" s="136">
        <f t="shared" ca="1" si="107"/>
        <v>0</v>
      </c>
      <c r="BZ61" s="137">
        <f t="shared" ca="1" si="107"/>
        <v>0</v>
      </c>
      <c r="CA61" s="136">
        <f t="shared" ca="1" si="107"/>
        <v>0</v>
      </c>
      <c r="CB61" s="137">
        <f t="shared" ca="1" si="107"/>
        <v>0</v>
      </c>
      <c r="CC61" s="136">
        <f t="shared" ca="1" si="107"/>
        <v>0</v>
      </c>
      <c r="CD61" s="137">
        <f t="shared" ca="1" si="107"/>
        <v>0</v>
      </c>
      <c r="CE61" s="136">
        <f t="shared" ca="1" si="107"/>
        <v>0</v>
      </c>
      <c r="CF61" s="137">
        <f t="shared" ca="1" si="107"/>
        <v>0</v>
      </c>
      <c r="CG61" s="136">
        <f t="shared" ca="1" si="105"/>
        <v>0</v>
      </c>
      <c r="CH61" s="137">
        <f t="shared" ca="1" si="105"/>
        <v>0</v>
      </c>
      <c r="CI61" s="136">
        <f t="shared" ca="1" si="105"/>
        <v>0</v>
      </c>
      <c r="CJ61" s="137">
        <f t="shared" ca="1" si="105"/>
        <v>0</v>
      </c>
      <c r="CK61" s="136">
        <f t="shared" ca="1" si="105"/>
        <v>0</v>
      </c>
      <c r="CL61" s="137">
        <f t="shared" ca="1" si="105"/>
        <v>0</v>
      </c>
      <c r="CM61" s="136">
        <f t="shared" ca="1" si="105"/>
        <v>0</v>
      </c>
      <c r="CN61" s="110">
        <f t="shared" ca="1" si="61"/>
        <v>0</v>
      </c>
      <c r="CO61" s="110">
        <f t="shared" ca="1" si="86"/>
        <v>0</v>
      </c>
      <c r="CP61" s="110">
        <f t="shared" ca="1" si="86"/>
        <v>0</v>
      </c>
      <c r="CQ61" s="198">
        <f t="shared" ca="1" si="86"/>
        <v>0</v>
      </c>
      <c r="CR61" s="199">
        <f t="shared" ca="1" si="86"/>
        <v>0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>
        <f ca="1">INDEX(INDIRECT(CU$1),MATCH($E61,INDIRECT($BQ$2))) + (CS61*30)/[1]PATRÓN!$N$4 - CT61</f>
        <v>7.5616438356164384</v>
      </c>
      <c r="CV61" s="217">
        <f>(CS61*6)/PATRÓN!$N$4</f>
        <v>0</v>
      </c>
      <c r="CW61" s="216">
        <f t="shared" ca="1" si="64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>
        <f ca="1">CX61+INDEX(INDIRECT(CY$1),MATCH($E61,INDIRECT($BQ$2)))</f>
        <v>0</v>
      </c>
      <c r="CZ61" s="227">
        <f>(PATRÓN!$A$5*(CS61-CT61))/(PATRÓN!$N$4-30)*AM61</f>
        <v>0</v>
      </c>
      <c r="DA61" s="211">
        <f t="shared" ca="1" si="87"/>
        <v>0</v>
      </c>
      <c r="DB61" s="211">
        <f ca="1">CZ61+INDEX(INDIRECT(DB$1),MATCH($E61,INDIRECT($BQ$2)))</f>
        <v>451.07462686567169</v>
      </c>
      <c r="DC61" s="212">
        <f t="shared" ca="1" si="88"/>
        <v>-451.07462686567169</v>
      </c>
    </row>
    <row r="62" spans="1:107" ht="33.75" hidden="1" customHeight="1" thickBot="1" x14ac:dyDescent="0.35">
      <c r="A62" s="61"/>
      <c r="B62" s="185">
        <v>55</v>
      </c>
      <c r="C62" s="62">
        <f>Plantilla!F61</f>
        <v>0</v>
      </c>
      <c r="D62" s="68">
        <f>Plantilla!C61</f>
        <v>0</v>
      </c>
      <c r="E62" s="67">
        <v>55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0"/>
      <c r="AM62" s="111">
        <v>1</v>
      </c>
      <c r="AN62" s="140">
        <f ca="1">COUNTIF($G62:$AK62,CONCATENATE("*;",TEXT(CELL("contenido",AN$5),"00"))) +COUNTIF($G62:$AK62,CONCATENATE("*;",TEXT(CELL("contenido",AN$5),"00"),";*")) +COUNTIF($G62:$AK62,CONCATENATE(TEXT(CELL("contenido",AN$5),"00"),";*")) +COUNTIF($G62:$AK62,TEXT(CELL("contenido",AN$5),"00"))</f>
        <v>0</v>
      </c>
      <c r="AO62" s="133">
        <f t="shared" ca="1" si="108"/>
        <v>0</v>
      </c>
      <c r="AP62" s="132">
        <f t="shared" ca="1" si="108"/>
        <v>0</v>
      </c>
      <c r="AQ62" s="133">
        <f t="shared" ca="1" si="108"/>
        <v>0</v>
      </c>
      <c r="AR62" s="132">
        <f t="shared" ca="1" si="108"/>
        <v>0</v>
      </c>
      <c r="AS62" s="133">
        <f t="shared" ca="1" si="108"/>
        <v>0</v>
      </c>
      <c r="AT62" s="132">
        <f t="shared" ca="1" si="108"/>
        <v>0</v>
      </c>
      <c r="AU62" s="133">
        <f t="shared" ca="1" si="108"/>
        <v>0</v>
      </c>
      <c r="AV62" s="132">
        <f t="shared" ca="1" si="108"/>
        <v>0</v>
      </c>
      <c r="AW62" s="133">
        <f t="shared" ca="1" si="108"/>
        <v>0</v>
      </c>
      <c r="AX62" s="132">
        <f t="shared" ca="1" si="108"/>
        <v>0</v>
      </c>
      <c r="AY62" s="133">
        <f t="shared" ca="1" si="108"/>
        <v>0</v>
      </c>
      <c r="AZ62" s="132">
        <f t="shared" ca="1" si="108"/>
        <v>0</v>
      </c>
      <c r="BA62" s="133">
        <f t="shared" ca="1" si="108"/>
        <v>0</v>
      </c>
      <c r="BB62" s="132">
        <f t="shared" ca="1" si="108"/>
        <v>0</v>
      </c>
      <c r="BC62" s="133">
        <f t="shared" ca="1" si="108"/>
        <v>0</v>
      </c>
      <c r="BD62" s="132">
        <f t="shared" ca="1" si="108"/>
        <v>0</v>
      </c>
      <c r="BE62" s="133">
        <f t="shared" ca="1" si="108"/>
        <v>0</v>
      </c>
      <c r="BF62" s="132">
        <f t="shared" ca="1" si="109"/>
        <v>0</v>
      </c>
      <c r="BG62" s="133">
        <f t="shared" ca="1" si="109"/>
        <v>0</v>
      </c>
      <c r="BH62" s="132">
        <f t="shared" ca="1" si="109"/>
        <v>0</v>
      </c>
      <c r="BI62" s="133">
        <f t="shared" ca="1" si="109"/>
        <v>0</v>
      </c>
      <c r="BJ62" s="132">
        <f t="shared" ca="1" si="109"/>
        <v>0</v>
      </c>
      <c r="BK62" s="110">
        <f ca="1">COUNTIF($G62:$AK62,"*N*")-BL62</f>
        <v>0</v>
      </c>
      <c r="BL62" s="110">
        <f ca="1">MEDIAN(CN62-42, 0, COUNTIF($G62:$AK62,"*N*"))</f>
        <v>0</v>
      </c>
      <c r="BM62" s="70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0</v>
      </c>
      <c r="BN62" s="70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0</v>
      </c>
      <c r="BO62" s="194">
        <f ca="1">IF(BN62=0,                 0,                 BN62 * 1.27 * (BK62/(BK62+BL62)) + BN62 * 1.06 * (BL62/(BK62+BL62))        )</f>
        <v>0</v>
      </c>
      <c r="BP62" s="195">
        <f ca="1">BO62 + BM62 + AL62</f>
        <v>0</v>
      </c>
      <c r="BQ62" s="149">
        <f t="shared" ca="1" si="107"/>
        <v>0</v>
      </c>
      <c r="BR62" s="137">
        <f t="shared" ca="1" si="107"/>
        <v>0</v>
      </c>
      <c r="BS62" s="136">
        <f t="shared" ca="1" si="107"/>
        <v>0</v>
      </c>
      <c r="BT62" s="137">
        <f t="shared" ca="1" si="107"/>
        <v>0</v>
      </c>
      <c r="BU62" s="136">
        <f t="shared" ca="1" si="107"/>
        <v>0</v>
      </c>
      <c r="BV62" s="137">
        <f t="shared" ca="1" si="107"/>
        <v>0</v>
      </c>
      <c r="BW62" s="136">
        <f t="shared" ca="1" si="107"/>
        <v>0</v>
      </c>
      <c r="BX62" s="137">
        <f t="shared" ca="1" si="107"/>
        <v>0</v>
      </c>
      <c r="BY62" s="136">
        <f t="shared" ca="1" si="107"/>
        <v>0</v>
      </c>
      <c r="BZ62" s="137">
        <f t="shared" ca="1" si="107"/>
        <v>0</v>
      </c>
      <c r="CA62" s="136">
        <f t="shared" ca="1" si="107"/>
        <v>0</v>
      </c>
      <c r="CB62" s="137">
        <f t="shared" ca="1" si="107"/>
        <v>0</v>
      </c>
      <c r="CC62" s="136">
        <f t="shared" ca="1" si="107"/>
        <v>0</v>
      </c>
      <c r="CD62" s="137">
        <f t="shared" ca="1" si="107"/>
        <v>0</v>
      </c>
      <c r="CE62" s="136">
        <f t="shared" ca="1" si="107"/>
        <v>0</v>
      </c>
      <c r="CF62" s="137">
        <f t="shared" ca="1" si="107"/>
        <v>0</v>
      </c>
      <c r="CG62" s="136">
        <f t="shared" ca="1" si="105"/>
        <v>0</v>
      </c>
      <c r="CH62" s="137">
        <f t="shared" ca="1" si="105"/>
        <v>0</v>
      </c>
      <c r="CI62" s="136">
        <f t="shared" ca="1" si="105"/>
        <v>0</v>
      </c>
      <c r="CJ62" s="137">
        <f t="shared" ca="1" si="105"/>
        <v>0</v>
      </c>
      <c r="CK62" s="136">
        <f t="shared" ca="1" si="105"/>
        <v>0</v>
      </c>
      <c r="CL62" s="137">
        <f t="shared" ca="1" si="105"/>
        <v>0</v>
      </c>
      <c r="CM62" s="136">
        <f t="shared" ca="1" si="105"/>
        <v>0</v>
      </c>
      <c r="CN62" s="110">
        <f t="shared" ca="1" si="61"/>
        <v>0</v>
      </c>
      <c r="CO62" s="110"/>
      <c r="CP62" s="110"/>
      <c r="CQ62" s="198"/>
      <c r="CR62" s="199"/>
      <c r="CS62" s="215">
        <f>MEDIAN(0,EOMONTH($G$6,0)-$G$6+1,EOMONTH($G$6,0)-$G$6+1-COUNTBLANK(G62:AK62)+DATEDIF(G$6,AI$6,"m")+DATEDIF(G$6,AJ$6,"m")++DATEDIF(G$6,AK$6,"m"))</f>
        <v>0</v>
      </c>
      <c r="CT62" s="216">
        <f>COUNTIF(G62:AK62,"V")</f>
        <v>0</v>
      </c>
      <c r="CU62" s="217">
        <f ca="1">INDEX(INDIRECT(CU$1),MATCH($E62,INDIRECT($BQ$2))) + (CS62*30)/[1]PATRÓN!$N$4 - CT62</f>
        <v>0</v>
      </c>
      <c r="CV62" s="217">
        <f>(CS62*6)/PATRÓN!$N$4</f>
        <v>0</v>
      </c>
      <c r="CW62" s="216">
        <f t="shared" ca="1" si="64"/>
        <v>0</v>
      </c>
      <c r="CX62" s="219">
        <f>COUNTIFS(G62:AK62,"D",G$3:AK$3,"1")+COUNTIFS(G62:AK62,"Dm;Tm*",G$3:AK$3,"1")+COUNTIFS(G62:AK62,"D;*",G$3:AK$3,"1")+COUNTIFS(G62:AK62,"D",G$5:AK$5,"D")+COUNTIFS(G62:AK62,"Dm;Tm*",G$5:AK$5,"D")+COUNTIFS(G62:AK62,"D;*",G$5:AK$5,"D")</f>
        <v>0</v>
      </c>
      <c r="CY62" s="230">
        <f ca="1">CX62+INDEX(INDIRECT(CY$1),MATCH($E62,INDIRECT($BQ$2)))</f>
        <v>0</v>
      </c>
      <c r="CZ62" s="227">
        <f>(PATRÓN!$A$5*(CS62-CT62))/(PATRÓN!$N$4-30)*AM62</f>
        <v>0</v>
      </c>
      <c r="DA62" s="211">
        <f t="shared" ca="1" si="87"/>
        <v>0</v>
      </c>
      <c r="DB62" s="211" t="e">
        <f ca="1">CZ62+INDEX(INDIRECT(DB$1),MATCH($E62,INDIRECT($BQ$2)))</f>
        <v>#N/A</v>
      </c>
      <c r="DC62" s="212" t="e">
        <f t="shared" ca="1" si="88"/>
        <v>#N/A</v>
      </c>
    </row>
    <row r="63" spans="1:107" ht="33.75" hidden="1" customHeight="1" thickBot="1" x14ac:dyDescent="0.35">
      <c r="A63" s="61">
        <f>Plantilla!A59</f>
        <v>0</v>
      </c>
      <c r="B63" s="185">
        <v>56</v>
      </c>
      <c r="C63" s="62">
        <f>Plantilla!F62</f>
        <v>0</v>
      </c>
      <c r="D63" s="68">
        <f>Plantilla!C62</f>
        <v>0</v>
      </c>
      <c r="E63" s="67">
        <v>56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30"/>
      <c r="AM63" s="111">
        <v>1</v>
      </c>
      <c r="AN63" s="140">
        <f ca="1">COUNTIF($G63:$AK63,CONCATENATE("*;",TEXT(CELL("contenido",AN$5),"00"))) +COUNTIF($G63:$AK63,CONCATENATE("*;",TEXT(CELL("contenido",AN$5),"00"),";*")) +COUNTIF($G63:$AK63,CONCATENATE(TEXT(CELL("contenido",AN$5),"00"),";*")) +COUNTIF($G63:$AK63,TEXT(CELL("contenido",AN$5),"00"))</f>
        <v>0</v>
      </c>
      <c r="AO63" s="133">
        <f t="shared" ca="1" si="108"/>
        <v>0</v>
      </c>
      <c r="AP63" s="132">
        <f t="shared" ca="1" si="108"/>
        <v>0</v>
      </c>
      <c r="AQ63" s="133">
        <f t="shared" ca="1" si="108"/>
        <v>0</v>
      </c>
      <c r="AR63" s="132">
        <f t="shared" ca="1" si="108"/>
        <v>0</v>
      </c>
      <c r="AS63" s="133">
        <f t="shared" ca="1" si="108"/>
        <v>0</v>
      </c>
      <c r="AT63" s="132">
        <f t="shared" ca="1" si="108"/>
        <v>0</v>
      </c>
      <c r="AU63" s="133">
        <f t="shared" ca="1" si="108"/>
        <v>0</v>
      </c>
      <c r="AV63" s="132">
        <f t="shared" ca="1" si="108"/>
        <v>0</v>
      </c>
      <c r="AW63" s="133">
        <f t="shared" ca="1" si="108"/>
        <v>0</v>
      </c>
      <c r="AX63" s="132">
        <f t="shared" ca="1" si="108"/>
        <v>0</v>
      </c>
      <c r="AY63" s="133">
        <f t="shared" ca="1" si="108"/>
        <v>0</v>
      </c>
      <c r="AZ63" s="132">
        <f t="shared" ca="1" si="108"/>
        <v>0</v>
      </c>
      <c r="BA63" s="133">
        <f t="shared" ca="1" si="108"/>
        <v>0</v>
      </c>
      <c r="BB63" s="132">
        <f t="shared" ca="1" si="108"/>
        <v>0</v>
      </c>
      <c r="BC63" s="133">
        <f t="shared" ca="1" si="108"/>
        <v>0</v>
      </c>
      <c r="BD63" s="132">
        <f t="shared" ca="1" si="108"/>
        <v>0</v>
      </c>
      <c r="BE63" s="133">
        <f t="shared" ca="1" si="108"/>
        <v>0</v>
      </c>
      <c r="BF63" s="132">
        <f t="shared" ca="1" si="109"/>
        <v>0</v>
      </c>
      <c r="BG63" s="133">
        <f t="shared" ca="1" si="109"/>
        <v>0</v>
      </c>
      <c r="BH63" s="132">
        <f t="shared" ca="1" si="109"/>
        <v>0</v>
      </c>
      <c r="BI63" s="133">
        <f t="shared" ca="1" si="109"/>
        <v>0</v>
      </c>
      <c r="BJ63" s="132">
        <f t="shared" ca="1" si="109"/>
        <v>0</v>
      </c>
      <c r="BK63" s="110">
        <f ca="1">COUNTIF($G63:$AK63,"*N*")-BL63</f>
        <v>0</v>
      </c>
      <c r="BL63" s="110">
        <f ca="1">MEDIAN(CN63-42, 0, COUNTIF($G63:$AK63,"*N*"))</f>
        <v>0</v>
      </c>
      <c r="BM63" s="70">
        <f ca="1">IF(INDEX('HORAS TURNO'!$4:$4,MATCH($AN$5,Tabla1[#Headers],0)) = "NO",         (INDEX('HORAS TURNO'!$2:$2,MATCH($AN$5,Tabla1[#Headers],0))*AN63),         (INDEX('HORAS TURNO'!$2:$2,MATCH($AN$5,Tabla1[#Headers],0))*AN63) * AM63) +IF(INDEX('HORAS TURNO'!$4:$4,MATCH($AO$5,Tabla1[#Headers],0)) = "NO",         (INDEX('HORAS TURNO'!$2:$2,MATCH($AO$5,Tabla1[#Headers],0))*AO63),         (INDEX('HORAS TURNO'!$2:$2,MATCH($AO$5,Tabla1[#Headers],0))*AO63)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TURNO'!$2:$2,MATCH($AP$5,Tabla1[#Headers],0))*AP63),         (INDEX('HORAS TURNO'!$2:$2,MATCH($AP$5,Tabla1[#Headers],0))*AP63) * AM63) +IF(INDEX('HORAS TURNO'!$4:$4,MATCH($AQ$5,Tabla1[#Headers],0)) = "NO",         (INDEX('HORAS TURNO'!$2:$2,MATCH($AQ$5,Tabla1[#Headers],0))*AQ63),         (INDEX('HORAS TURNO'!$2:$2,MATCH($AQ$5,Tabla1[#Headers],0))*AQ63) * AM63) +IF(INDEX('HORAS TURNO'!$4:$4,MATCH($AR$5,Tabla1[#Headers],0)) = "NO",         (INDEX('HORAS TURNO'!$2:$2,MATCH($AR$5,Tabla1[#Headers],0))*AR63),         (INDEX('HORAS TURNO'!$2:$2,MATCH($AR$5,Tabla1[#Headers],0))*AR63) * AM63) +IF(INDEX('HORAS TURNO'!$4:$4,MATCH($AS$5,Tabla1[#Headers],0)) = "NO",         (INDEX('HORAS TURNO'!$2:$2,MATCH($AS$5,Tabla1[#Headers],0))*AS63),         (INDEX('HORAS TURNO'!$2:$2,MATCH($AS$5,Tabla1[#Headers],0))*AS63) * AM63) +IF(INDEX('HORAS TURNO'!$4:$4,MATCH($AT$5,Tabla1[#Headers],0)) = "NO",         (INDEX('HORAS TURNO'!$2:$2,MATCH($AT$5,Tabla1[#Headers],0))*AT63),         (INDEX('HORAS TURNO'!$2:$2,MATCH($AT$5,Tabla1[#Headers],0))*AT63) * AM63) +IF(INDEX('HORAS TURNO'!$4:$4,MATCH($AU$5,Tabla1[#Headers],0)) = "NO",         (INDEX('HORAS TURNO'!$2:$2,MATCH($AU$5,Tabla1[#Headers],0))*AU63),         (INDEX('HORAS TURNO'!$2:$2,MATCH($AU$5,Tabla1[#Headers],0))*AU63) * AM63) +IF(INDEX('HORAS TURNO'!$4:$4,MATCH($AV$5,Tabla1[#Headers],0)) = "NO",         (INDEX('HORAS TURNO'!$2:$2,MATCH($AV$5,Tabla1[#Headers],0))*AV63),         (INDEX('HORAS TURNO'!$2:$2,MATCH($AV$5,Tabla1[#Headers],0))*AV63) * AM63) +IF(INDEX('HORAS TURNO'!$4:$4,MATCH($AW$5,Tabla1[#Headers],0)) = "NO",         (INDEX('HORAS TURNO'!$2:$2,MATCH($AW$5,Tabla1[#Headers],0))*AW63),         (INDEX('HORAS TURNO'!$2:$2,MATCH($AW$5,Tabla1[#Headers],0))*AW63) * AM63) +IF(INDEX('HORAS TURNO'!$4:$4,MATCH($AX$5,Tabla1[#Headers],0)) = "NO",         (INDEX('HORAS TURNO'!$2:$2,MATCH($AX$5,Tabla1[#Headers],0))*AX63),         (INDEX('HORAS TURNO'!$2:$2,MATCH($AX$5,Tabla1[#Headers],0))*AX63) * AM63) +IF(INDEX('HORAS TURNO'!$4:$4,MATCH($AY$5,Tabla1[#Headers],0)) = "NO",         (INDEX('HORAS TURNO'!$2:$2,MATCH($AY$5,Tabla1[#Headers],0))*AY63),         (INDEX('HORAS TURNO'!$2:$2,MATCH($AY$5,Tabla1[#Headers],0))*AY63) * AM63) +IF(INDEX('HORAS TURNO'!$4:$4,MATCH($AZ$5,Tabla1[#Headers],0)) = "NO",         (INDEX('HORAS TURNO'!$2:$2,MATCH($AZ$5,Tabla1[#Headers],0))*AZ63),         (INDEX('HORAS TURNO'!$2:$2,MATCH($AZ$5,Tabla1[#Headers],0))*AZ63) * AM63) +IF(INDEX('HORAS TURNO'!$4:$4,MATCH($BA$5,Tabla1[#Headers],0)) = "NO",         (INDEX('HORAS TURNO'!$2:$2,MATCH($BA$5,Tabla1[#Headers],0))*BA63),         (INDEX('HORAS TURNO'!$2:$2,MATCH($BA$5,Tabla1[#Headers],0))*BA63) * AM63) +IF(INDEX('HORAS TURNO'!$4:$4,MATCH($BB$5,Tabla1[#Headers],0)) = "NO",         (INDEX('HORAS TURNO'!$2:$2,MATCH($BB$5,Tabla1[#Headers],0))*BB63),         (INDEX('HORAS TURNO'!$2:$2,MATCH($BB$5,Tabla1[#Headers],0))*BB63) * AM63) +IF(INDEX('HORAS TURNO'!$4:$4,MATCH($BC$5,Tabla1[#Headers],0)) = "NO",         (INDEX('HORAS TURNO'!$2:$2,MATCH($BC$5,Tabla1[#Headers],0))*BC63),         (INDEX('HORAS TURNO'!$2:$2,MATCH($BC$5,Tabla1[#Headers],0))*BC63) * AM63) +IF(INDEX('HORAS TURNO'!$4:$4,MATCH($BD$5,Tabla1[#Headers],0)) = "NO",         (INDEX('HORAS TURNO'!$2:$2,MATCH($BD$5,Tabla1[#Headers],0))*BD63),         (INDEX('HORAS TURNO'!$2:$2,MATCH($BD$5,Tabla1[#Headers],0))*BD63) * AM63) +IF(INDEX('HORAS TURNO'!$4:$4,MATCH($BE$5,Tabla1[#Headers],0)) = "NO",         (INDEX('HORAS TURNO'!$2:$2,MATCH($BE$5,Tabla1[#Headers],0))*BE63),         (INDEX('HORAS TURNO'!$2:$2,MATCH($BE$5,Tabla1[#Headers],0))*BE63) * AM63) +IF(INDEX('HORAS TURNO'!$4:$4,MATCH($BF$5,Tabla1[#Headers],0)) = "NO",         (INDEX('HORAS TURNO'!$2:$2,MATCH($BF$5,Tabla1[#Headers],0))*BF63),         (INDEX('HORAS TURNO'!$2:$2,MATCH($BF$5,Tabla1[#Headers],0))*BF63) * AM63) +IF(INDEX('HORAS TURNO'!$4:$4,MATCH($BG$5,Tabla1[#Headers],0)) = "NO",         (INDEX('HORAS TURNO'!$2:$2,MATCH($BG$5,Tabla1[#Headers],0))*BG63),         (INDEX('HORAS TURNO'!$2:$2,MATCH($BG$5,Tabla1[#Headers],0))*BG63) * AM63) +IF(INDEX('HORAS TURNO'!$4:$4,MATCH($BH$5,Tabla1[#Headers],0)) = "NO",         (INDEX('HORAS TURNO'!$2:$2,MATCH($BH$5,Tabla1[#Headers],0))*BH63),         (INDEX('HORAS TURNO'!$2:$2,MATCH($BH$5,Tabla1[#Headers],0))*BH63) * AM63) +IF(INDEX('HORAS TURNO'!$4:$4,MATCH($BI$5,Tabla1[#Headers],0)) = "NO",         (INDEX('HORAS TURNO'!$2:$2,MATCH($BI$5,Tabla1[#Headers],0))*BI63),         (INDEX('HORAS TURNO'!$2:$2,MATCH($BI$5,Tabla1[#Headers],0))*BI63) * AM63) +IF(INDEX('HORAS TURNO'!$4:$4,MATCH($BJ$5,Tabla1[#Headers],0)) = "NO",         (INDEX('HORAS TURNO'!$2:$2,MATCH($BJ$5,Tabla1[#Headers],0))*BJ63),         (INDEX('HORAS TURNO'!$2:$2,MATCH($BJ$5,Tabla1[#Headers],0))*BJ63) * AM63)</f>
        <v>0</v>
      </c>
      <c r="BN63" s="70">
        <f ca="1">IF(INDEX('HORAS TURNO'!$4:$4,MATCH($AN$5,Tabla1[#Headers],0)) = "NO",         (INDEX('HORAS TURNO'!$3:$3,MATCH($AN$5,Tabla1[#Headers],0))*AN63),         (INDEX('HORAS TURNO'!$3:$3,MATCH($AN$5,Tabla1[#Headers],0))*AN63) * AM63) +IF(INDEX('HORAS TURNO'!$4:$4,MATCH($AO$5,Tabla1[#Headers],0)) = "NO",         (INDEX('HORAS TURNO'!$3:$3,MATCH($AO$5,Tabla1[#Headers],0))*AO63),         (INDEX('HORAS TURNO'!$3:$3,MATCH($AO$5,Tabla1[#Headers],0))*AO63)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TURNO'!$3:$3,MATCH($AP$5,Tabla1[#Headers],0))*AP63),         (INDEX('HORAS TURNO'!$3:$3,MATCH($AP$5,Tabla1[#Headers],0))*AP63) * AM63) +IF(INDEX('HORAS TURNO'!$4:$4,MATCH($AQ$5,Tabla1[#Headers],0)) = "NO",         (INDEX('HORAS TURNO'!$3:$3,MATCH($AQ$5,Tabla1[#Headers],0))*AQ63),         (INDEX('HORAS TURNO'!$3:$3,MATCH($AQ$5,Tabla1[#Headers],0))*AQ63) * AM63) +IF(INDEX('HORAS TURNO'!$4:$4,MATCH($AR$5,Tabla1[#Headers],0)) = "NO",         (INDEX('HORAS TURNO'!$3:$3,MATCH($AR$5,Tabla1[#Headers],0))*AR63),         (INDEX('HORAS TURNO'!$3:$3,MATCH($AR$5,Tabla1[#Headers],0))*AR63) * AM63) +IF(INDEX('HORAS TURNO'!$4:$4,MATCH($AS$5,Tabla1[#Headers],0)) = "NO",         (INDEX('HORAS TURNO'!$3:$3,MATCH($AS$5,Tabla1[#Headers],0))*AS63),         (INDEX('HORAS TURNO'!$3:$3,MATCH($AS$5,Tabla1[#Headers],0))*AS63) * AM63) +IF(INDEX('HORAS TURNO'!$4:$4,MATCH($AT$5,Tabla1[#Headers],0)) = "NO",         (INDEX('HORAS TURNO'!$3:$3,MATCH($AT$5,Tabla1[#Headers],0))*AT63),         (INDEX('HORAS TURNO'!$3:$3,MATCH($AT$5,Tabla1[#Headers],0))*AT63) * AM63) +IF(INDEX('HORAS TURNO'!$4:$4,MATCH($AU$5,Tabla1[#Headers],0)) = "NO",         (INDEX('HORAS TURNO'!$3:$3,MATCH($AU$5,Tabla1[#Headers],0))*AU63),         (INDEX('HORAS TURNO'!$3:$3,MATCH($AU$5,Tabla1[#Headers],0))*AU63) * AM63) +IF(INDEX('HORAS TURNO'!$4:$4,MATCH($AV$5,Tabla1[#Headers],0)) = "NO",         (INDEX('HORAS TURNO'!$3:$3,MATCH($AV$5,Tabla1[#Headers],0))*AV63),         (INDEX('HORAS TURNO'!$3:$3,MATCH($AV$5,Tabla1[#Headers],0))*AV63) * AM63) +IF(INDEX('HORAS TURNO'!$4:$4,MATCH($AW$5,Tabla1[#Headers],0)) = "NO",         (INDEX('HORAS TURNO'!$3:$3,MATCH($AW$5,Tabla1[#Headers],0))*AW63),         (INDEX('HORAS TURNO'!$3:$3,MATCH($AW$5,Tabla1[#Headers],0))*AW63) * AM63) +IF(INDEX('HORAS TURNO'!$4:$4,MATCH($AX$5,Tabla1[#Headers],0)) = "NO",         (INDEX('HORAS TURNO'!$3:$3,MATCH($AX$5,Tabla1[#Headers],0))*AX63),         (INDEX('HORAS TURNO'!$3:$3,MATCH($AX$5,Tabla1[#Headers],0))*AX63) * AM63) +IF(INDEX('HORAS TURNO'!$4:$4,MATCH($AY$5,Tabla1[#Headers],0)) = "NO",         (INDEX('HORAS TURNO'!$3:$3,MATCH($AY$5,Tabla1[#Headers],0))*AY63),         (INDEX('HORAS TURNO'!$3:$3,MATCH($AY$5,Tabla1[#Headers],0))*AY63) * AM63) +IF(INDEX('HORAS TURNO'!$4:$4,MATCH($AZ$5,Tabla1[#Headers],0)) = "NO",         (INDEX('HORAS TURNO'!$3:$3,MATCH($AZ$5,Tabla1[#Headers],0))*AZ63),         (INDEX('HORAS TURNO'!$3:$3,MATCH($AZ$5,Tabla1[#Headers],0))*AZ63) * AM63) +IF(INDEX('HORAS TURNO'!$4:$4,MATCH($BA$5,Tabla1[#Headers],0)) = "NO",         (INDEX('HORAS TURNO'!$3:$3,MATCH($BA$5,Tabla1[#Headers],0))*BA63),         (INDEX('HORAS TURNO'!$3:$3,MATCH($BA$5,Tabla1[#Headers],0))*BA63) * AM63) +IF(INDEX('HORAS TURNO'!$4:$4,MATCH($BB$5,Tabla1[#Headers],0)) = "NO",         (INDEX('HORAS TURNO'!$3:$3,MATCH($BB$5,Tabla1[#Headers],0))*BB63),         (INDEX('HORAS TURNO'!$3:$3,MATCH($BB$5,Tabla1[#Headers],0))*BB63) * AM63) +IF(INDEX('HORAS TURNO'!$4:$4,MATCH($BC$5,Tabla1[#Headers],0)) = "NO",         (INDEX('HORAS TURNO'!$3:$3,MATCH($BC$5,Tabla1[#Headers],0))*BC63),         (INDEX('HORAS TURNO'!$3:$3,MATCH($BC$5,Tabla1[#Headers],0))*BC63) * AM63) +IF(INDEX('HORAS TURNO'!$4:$4,MATCH($BD$5,Tabla1[#Headers],0)) = "NO",         (INDEX('HORAS TURNO'!$3:$3,MATCH($BD$5,Tabla1[#Headers],0))*BD63),         (INDEX('HORAS TURNO'!$3:$3,MATCH($BD$5,Tabla1[#Headers],0))*BD63) * AM63) +IF(INDEX('HORAS TURNO'!$4:$4,MATCH($BE$5,Tabla1[#Headers],0)) = "NO",         (INDEX('HORAS TURNO'!$3:$3,MATCH($BE$5,Tabla1[#Headers],0))*BE63),         (INDEX('HORAS TURNO'!$3:$3,MATCH($BE$5,Tabla1[#Headers],0))*BE63) * AM63) +IF(INDEX('HORAS TURNO'!$4:$4,MATCH($BF$5,Tabla1[#Headers],0)) = "NO",         (INDEX('HORAS TURNO'!$3:$3,MATCH($BF$5,Tabla1[#Headers],0))*BF63),         (INDEX('HORAS TURNO'!$3:$3,MATCH($BF$5,Tabla1[#Headers],0))*BF63) * AM63) +IF(INDEX('HORAS TURNO'!$4:$4,MATCH($BG$5,Tabla1[#Headers],0)) = "NO",         (INDEX('HORAS TURNO'!$3:$3,MATCH($BG$5,Tabla1[#Headers],0))*BG63),         (INDEX('HORAS TURNO'!$3:$3,MATCH($BG$5,Tabla1[#Headers],0))*BG63) * AM63) +IF(INDEX('HORAS TURNO'!$4:$4,MATCH($BH$5,Tabla1[#Headers],0)) = "NO",         (INDEX('HORAS TURNO'!$3:$3,MATCH($BH$5,Tabla1[#Headers],0))*BH63),         (INDEX('HORAS TURNO'!$3:$3,MATCH($BH$5,Tabla1[#Headers],0))*BH63) * AM63) +IF(INDEX('HORAS TURNO'!$4:$4,MATCH($BI$5,Tabla1[#Headers],0)) = "NO",         (INDEX('HORAS TURNO'!$3:$3,MATCH($BI$5,Tabla1[#Headers],0))*BI63),         (INDEX('HORAS TURNO'!$3:$3,MATCH($BI$5,Tabla1[#Headers],0))*BI63) * AM63) +IF(INDEX('HORAS TURNO'!$4:$4,MATCH($BJ$5,Tabla1[#Headers],0)) = "NO",         (INDEX('HORAS TURNO'!$3:$3,MATCH($BJ$5,Tabla1[#Headers],0))*BJ63),         (INDEX('HORAS TURNO'!$3:$3,MATCH($BJ$5,Tabla1[#Headers],0))*BJ63) * AM63)</f>
        <v>0</v>
      </c>
      <c r="BO63" s="194">
        <f ca="1">IF(BN63=0,                 0,                 BN63 * 1.27 * (BK63/(BK63+BL63)) + BN63 * 1.06 * (BL63/(BK63+BL63))        )</f>
        <v>0</v>
      </c>
      <c r="BP63" s="195">
        <f ca="1">BO63 + BM63 + AL63</f>
        <v>0</v>
      </c>
      <c r="BQ63" s="149">
        <f t="shared" ca="1" si="107"/>
        <v>0</v>
      </c>
      <c r="BR63" s="137">
        <f t="shared" ca="1" si="107"/>
        <v>0</v>
      </c>
      <c r="BS63" s="136">
        <f t="shared" ca="1" si="107"/>
        <v>0</v>
      </c>
      <c r="BT63" s="137">
        <f t="shared" ca="1" si="107"/>
        <v>0</v>
      </c>
      <c r="BU63" s="136">
        <f t="shared" ca="1" si="107"/>
        <v>0</v>
      </c>
      <c r="BV63" s="137">
        <f t="shared" ca="1" si="107"/>
        <v>0</v>
      </c>
      <c r="BW63" s="136">
        <f t="shared" ca="1" si="107"/>
        <v>0</v>
      </c>
      <c r="BX63" s="137">
        <f t="shared" ca="1" si="107"/>
        <v>0</v>
      </c>
      <c r="BY63" s="136">
        <f t="shared" ca="1" si="107"/>
        <v>0</v>
      </c>
      <c r="BZ63" s="137">
        <f t="shared" ca="1" si="107"/>
        <v>0</v>
      </c>
      <c r="CA63" s="136">
        <f t="shared" ca="1" si="107"/>
        <v>0</v>
      </c>
      <c r="CB63" s="137">
        <f t="shared" ca="1" si="107"/>
        <v>0</v>
      </c>
      <c r="CC63" s="136">
        <f t="shared" ca="1" si="107"/>
        <v>0</v>
      </c>
      <c r="CD63" s="137">
        <f t="shared" ca="1" si="107"/>
        <v>0</v>
      </c>
      <c r="CE63" s="136">
        <f t="shared" ca="1" si="107"/>
        <v>0</v>
      </c>
      <c r="CF63" s="137">
        <f t="shared" ca="1" si="107"/>
        <v>0</v>
      </c>
      <c r="CG63" s="136">
        <f t="shared" ca="1" si="105"/>
        <v>0</v>
      </c>
      <c r="CH63" s="137">
        <f t="shared" ca="1" si="105"/>
        <v>0</v>
      </c>
      <c r="CI63" s="136">
        <f t="shared" ca="1" si="105"/>
        <v>0</v>
      </c>
      <c r="CJ63" s="137">
        <f t="shared" ca="1" si="105"/>
        <v>0</v>
      </c>
      <c r="CK63" s="136">
        <f t="shared" ca="1" si="105"/>
        <v>0</v>
      </c>
      <c r="CL63" s="137">
        <f t="shared" ca="1" si="105"/>
        <v>0</v>
      </c>
      <c r="CM63" s="136">
        <f t="shared" ca="1" si="105"/>
        <v>0</v>
      </c>
      <c r="CN63" s="110">
        <f t="shared" ca="1" si="61"/>
        <v>0</v>
      </c>
      <c r="CO63" s="110">
        <f t="shared" ca="1" si="86"/>
        <v>0</v>
      </c>
      <c r="CP63" s="110">
        <f t="shared" ca="1" si="86"/>
        <v>0</v>
      </c>
      <c r="CQ63" s="198">
        <f t="shared" ca="1" si="86"/>
        <v>0</v>
      </c>
      <c r="CR63" s="199">
        <f t="shared" ca="1" si="86"/>
        <v>0</v>
      </c>
      <c r="CS63" s="215">
        <f>MEDIAN(0,EOMONTH($G$6,0)-$G$6+1,EOMONTH($G$6,0)-$G$6+1-COUNTBLANK(G63:AK63)+DATEDIF(G$6,AI$6,"m")+DATEDIF(G$6,AJ$6,"m")++DATEDIF(G$6,AK$6,"m"))</f>
        <v>0</v>
      </c>
      <c r="CT63" s="216">
        <f>COUNTIF(G63:AK63,"V")</f>
        <v>0</v>
      </c>
      <c r="CU63" s="217">
        <f ca="1">INDEX(INDIRECT(CU$1),MATCH($E63,INDIRECT($BQ$2))) + (CS63*30)/[1]PATRÓN!$N$4 - CT63</f>
        <v>0</v>
      </c>
      <c r="CV63" s="217">
        <f>(CS63*6)/PATRÓN!$N$4</f>
        <v>0</v>
      </c>
      <c r="CW63" s="216">
        <f t="shared" ca="1" si="64"/>
        <v>0</v>
      </c>
      <c r="CX63" s="219">
        <f>COUNTIFS(G63:AK63,"D",G$3:AK$3,"1")+COUNTIFS(G63:AK63,"Dm;Tm*",G$3:AK$3,"1")+COUNTIFS(G63:AK63,"D;*",G$3:AK$3,"1")+COUNTIFS(G63:AK63,"D",G$5:AK$5,"D")+COUNTIFS(G63:AK63,"Dm;Tm*",G$5:AK$5,"D")+COUNTIFS(G63:AK63,"D;*",G$5:AK$5,"D")</f>
        <v>0</v>
      </c>
      <c r="CY63" s="230">
        <f ca="1">CX63+INDEX(INDIRECT(CY$1),MATCH($E63,INDIRECT($BQ$2)))</f>
        <v>0</v>
      </c>
      <c r="CZ63" s="227">
        <f>(PATRÓN!$A$5*(CS63-CT63))/(PATRÓN!$N$4-30)*AM63</f>
        <v>0</v>
      </c>
      <c r="DA63" s="211">
        <f t="shared" ca="1" si="87"/>
        <v>0</v>
      </c>
      <c r="DB63" s="211">
        <f ca="1">CZ63+INDEX(INDIRECT(DB$1),MATCH($E63,INDIRECT($BQ$2)))</f>
        <v>0</v>
      </c>
      <c r="DC63" s="212">
        <f t="shared" ca="1" si="88"/>
        <v>0</v>
      </c>
    </row>
    <row r="64" spans="1:107" ht="33.75" hidden="1" customHeight="1" thickBot="1" x14ac:dyDescent="0.35">
      <c r="A64" s="61"/>
      <c r="B64" s="185">
        <v>57</v>
      </c>
      <c r="C64" s="62">
        <f>Plantilla!F63</f>
        <v>0</v>
      </c>
      <c r="D64" s="68">
        <f>Plantilla!C63</f>
        <v>0</v>
      </c>
      <c r="E64" s="67">
        <v>57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>
        <f>Plantilla!A60</f>
        <v>0</v>
      </c>
      <c r="B65" s="185">
        <v>58</v>
      </c>
      <c r="C65" s="62">
        <f>Plantilla!F64</f>
        <v>0</v>
      </c>
      <c r="D65" s="68">
        <f>Plantilla!C64</f>
        <v>0</v>
      </c>
      <c r="E65" s="67">
        <v>58</v>
      </c>
      <c r="F65" s="271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31"/>
      <c r="AM65" s="111" t="e">
        <f>VLOOKUP($E65,Plantilla!D:F,3,FALSE)</f>
        <v>#N/A</v>
      </c>
      <c r="AN65" s="140">
        <f t="shared" ref="AN65:BC65" ca="1" si="110">COUNTIF($G65:$AK65,CONCATENATE("*;",TEXT(CELL("contenido",AN$5),"00"))) +COUNTIF($G65:$AK65,CONCATENATE("*;",TEXT(CELL("contenido",AN$5),"00"),";*")) +COUNTIF($G65:$AK65,CONCATENATE(";*",TEXT(CELL("contenido",AN$5),"00"))) +COUNTIF($G65:$AK65,TEXT(CELL("contenido",AN$5),"00"))</f>
        <v>0</v>
      </c>
      <c r="AO65" s="133">
        <f t="shared" ca="1" si="110"/>
        <v>0</v>
      </c>
      <c r="AP65" s="132">
        <f t="shared" ca="1" si="110"/>
        <v>0</v>
      </c>
      <c r="AQ65" s="133">
        <f t="shared" ca="1" si="110"/>
        <v>0</v>
      </c>
      <c r="AR65" s="132">
        <f t="shared" ca="1" si="110"/>
        <v>0</v>
      </c>
      <c r="AS65" s="133">
        <f t="shared" ca="1" si="110"/>
        <v>0</v>
      </c>
      <c r="AT65" s="132">
        <f t="shared" ca="1" si="110"/>
        <v>0</v>
      </c>
      <c r="AU65" s="133">
        <f t="shared" ca="1" si="110"/>
        <v>0</v>
      </c>
      <c r="AV65" s="132">
        <f t="shared" ca="1" si="110"/>
        <v>0</v>
      </c>
      <c r="AW65" s="133">
        <f t="shared" ca="1" si="110"/>
        <v>0</v>
      </c>
      <c r="AX65" s="132">
        <f t="shared" ca="1" si="110"/>
        <v>0</v>
      </c>
      <c r="AY65" s="133">
        <f t="shared" ca="1" si="110"/>
        <v>0</v>
      </c>
      <c r="AZ65" s="132">
        <f t="shared" ca="1" si="110"/>
        <v>0</v>
      </c>
      <c r="BA65" s="133">
        <f t="shared" ca="1" si="110"/>
        <v>0</v>
      </c>
      <c r="BB65" s="132">
        <f t="shared" ca="1" si="110"/>
        <v>0</v>
      </c>
      <c r="BC65" s="133">
        <f t="shared" ca="1" si="110"/>
        <v>0</v>
      </c>
      <c r="BD65" s="132">
        <f t="shared" ca="1" si="82"/>
        <v>0</v>
      </c>
      <c r="BE65" s="133">
        <f t="shared" ca="1" si="102"/>
        <v>0</v>
      </c>
      <c r="BF65" s="132">
        <f t="shared" ca="1" si="71"/>
        <v>0</v>
      </c>
      <c r="BG65" s="133">
        <f t="shared" ca="1" si="71"/>
        <v>0</v>
      </c>
      <c r="BH65" s="132">
        <f t="shared" ca="1" si="83"/>
        <v>0</v>
      </c>
      <c r="BI65" s="133">
        <f t="shared" ca="1" si="71"/>
        <v>0</v>
      </c>
      <c r="BJ65" s="132">
        <f t="shared" ca="1" si="84"/>
        <v>0</v>
      </c>
      <c r="BK65" s="110">
        <f t="shared" ca="1" si="57"/>
        <v>0</v>
      </c>
      <c r="BL65" s="110">
        <f t="shared" ca="1" si="58"/>
        <v>0</v>
      </c>
      <c r="BM65" s="70" t="e">
        <f ca="1">IF(INDEX('HORAS TURNO'!$4:$4,MATCH($AN$5,Tabla1[#Headers],0)) = "NO",         (INDEX('HORAS TURNO'!$2:$2,MATCH($AN$5,Tabla1[#Headers],0))*AN65),         (INDEX('HORAS TURNO'!$2:$2,MATCH($AN$5,Tabla1[#Headers],0))*AN65) * AM65) +IF(INDEX('HORAS TURNO'!$4:$4,MATCH($AO$5,Tabla1[#Headers],0)) = "NO",         (INDEX('HORAS TURNO'!$2:$2,MATCH($AO$5,Tabla1[#Headers],0))*AO65),         (INDEX('HORAS TURNO'!$2:$2,MATCH($AO$5,Tabla1[#Headers],0))*AO65) * AM65)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TURNO'!$2:$2,MATCH($AP$5,Tabla1[#Headers],0))*AP65),         (INDEX('HORAS TURNO'!$2:$2,MATCH($AP$5,Tabla1[#Headers],0))*AP65) * AM65) +IF(INDEX('HORAS TURNO'!$4:$4,MATCH($AQ$5,Tabla1[#Headers],0)) = "NO",         (INDEX('HORAS TURNO'!$2:$2,MATCH($AQ$5,Tabla1[#Headers],0))*AQ65),         (INDEX('HORAS TURNO'!$2:$2,MATCH($AQ$5,Tabla1[#Headers],0))*AQ65) * AM65) +IF(INDEX('HORAS TURNO'!$4:$4,MATCH($AR$5,Tabla1[#Headers],0)) = "NO",         (INDEX('HORAS TURNO'!$2:$2,MATCH($AR$5,Tabla1[#Headers],0))*AR65),         (INDEX('HORAS TURNO'!$2:$2,MATCH($AR$5,Tabla1[#Headers],0))*AR65) * AM65) +IF(INDEX('HORAS TURNO'!$4:$4,MATCH($AS$5,Tabla1[#Headers],0)) = "NO",         (INDEX('HORAS TURNO'!$2:$2,MATCH($AS$5,Tabla1[#Headers],0))*AS65),         (INDEX('HORAS TURNO'!$2:$2,MATCH($AS$5,Tabla1[#Headers],0))*AS65) * AM65) +IF(INDEX('HORAS TURNO'!$4:$4,MATCH($AT$5,Tabla1[#Headers],0)) = "NO",         (INDEX('HORAS TURNO'!$2:$2,MATCH($AT$5,Tabla1[#Headers],0))*AT65),         (INDEX('HORAS TURNO'!$2:$2,MATCH($AT$5,Tabla1[#Headers],0))*AT65) * AM65) +IF(INDEX('HORAS TURNO'!$4:$4,MATCH($AU$5,Tabla1[#Headers],0)) = "NO",         (INDEX('HORAS TURNO'!$2:$2,MATCH($AU$5,Tabla1[#Headers],0))*AU65),         (INDEX('HORAS TURNO'!$2:$2,MATCH($AU$5,Tabla1[#Headers],0))*AU65) * AM65) +IF(INDEX('HORAS TURNO'!$4:$4,MATCH($AV$5,Tabla1[#Headers],0)) = "NO",         (INDEX('HORAS TURNO'!$2:$2,MATCH($AV$5,Tabla1[#Headers],0))*AV65),         (INDEX('HORAS TURNO'!$2:$2,MATCH($AV$5,Tabla1[#Headers],0))*AV65) * AM65) +IF(INDEX('HORAS TURNO'!$4:$4,MATCH($AW$5,Tabla1[#Headers],0)) = "NO",         (INDEX('HORAS TURNO'!$2:$2,MATCH($AW$5,Tabla1[#Headers],0))*AW65),         (INDEX('HORAS TURNO'!$2:$2,MATCH($AW$5,Tabla1[#Headers],0))*AW65) * AM65) +IF(INDEX('HORAS TURNO'!$4:$4,MATCH($AX$5,Tabla1[#Headers],0)) = "NO",         (INDEX('HORAS TURNO'!$2:$2,MATCH($AX$5,Tabla1[#Headers],0))*AX65),         (INDEX('HORAS TURNO'!$2:$2,MATCH($AX$5,Tabla1[#Headers],0))*AX65) * AM65) +IF(INDEX('HORAS TURNO'!$4:$4,MATCH($AY$5,Tabla1[#Headers],0)) = "NO",         (INDEX('HORAS TURNO'!$2:$2,MATCH($AY$5,Tabla1[#Headers],0))*AY65),         (INDEX('HORAS TURNO'!$2:$2,MATCH($AY$5,Tabla1[#Headers],0))*AY65) * AM65) +IF(INDEX('HORAS TURNO'!$4:$4,MATCH($AZ$5,Tabla1[#Headers],0)) = "NO",         (INDEX('HORAS TURNO'!$2:$2,MATCH($AZ$5,Tabla1[#Headers],0))*AZ65),         (INDEX('HORAS TURNO'!$2:$2,MATCH($AZ$5,Tabla1[#Headers],0))*AZ65) * AM65) +IF(INDEX('HORAS TURNO'!$4:$4,MATCH($BA$5,Tabla1[#Headers],0)) = "NO",         (INDEX('HORAS TURNO'!$2:$2,MATCH($BA$5,Tabla1[#Headers],0))*BA65),         (INDEX('HORAS TURNO'!$2:$2,MATCH($BA$5,Tabla1[#Headers],0))*BA65) * AM65) +IF(INDEX('HORAS TURNO'!$4:$4,MATCH($BB$5,Tabla1[#Headers],0)) = "NO",         (INDEX('HORAS TURNO'!$2:$2,MATCH($BB$5,Tabla1[#Headers],0))*BB65),         (INDEX('HORAS TURNO'!$2:$2,MATCH($BB$5,Tabla1[#Headers],0))*BB65) * AM65) +IF(INDEX('HORAS TURNO'!$4:$4,MATCH($BC$5,Tabla1[#Headers],0)) = "NO",         (INDEX('HORAS TURNO'!$2:$2,MATCH($BC$5,Tabla1[#Headers],0))*BC65),         (INDEX('HORAS TURNO'!$2:$2,MATCH($BC$5,Tabla1[#Headers],0))*BC65) * AM65) +IF(INDEX('HORAS TURNO'!$4:$4,MATCH($BD$5,Tabla1[#Headers],0)) = "NO",         (INDEX('HORAS TURNO'!$2:$2,MATCH($BD$5,Tabla1[#Headers],0))*BD65),         (INDEX('HORAS TURNO'!$2:$2,MATCH($BD$5,Tabla1[#Headers],0))*BD65) * AM65) +IF(INDEX('HORAS TURNO'!$4:$4,MATCH($BE$5,Tabla1[#Headers],0)) = "NO",         (INDEX('HORAS TURNO'!$2:$2,MATCH($BE$5,Tabla1[#Headers],0))*BE65),         (INDEX('HORAS TURNO'!$2:$2,MATCH($BE$5,Tabla1[#Headers],0))*BE65) * AM65) +IF(INDEX('HORAS TURNO'!$4:$4,MATCH($BF$5,Tabla1[#Headers],0)) = "NO",         (INDEX('HORAS TURNO'!$2:$2,MATCH($BF$5,Tabla1[#Headers],0))*BF65),         (INDEX('HORAS TURNO'!$2:$2,MATCH($BF$5,Tabla1[#Headers],0))*BF65) * AM65) +IF(INDEX('HORAS TURNO'!$4:$4,MATCH($BG$5,Tabla1[#Headers],0)) = "NO",         (INDEX('HORAS TURNO'!$2:$2,MATCH($BG$5,Tabla1[#Headers],0))*BG65),         (INDEX('HORAS TURNO'!$2:$2,MATCH($BG$5,Tabla1[#Headers],0))*BG65) * AM65) +IF(INDEX('HORAS TURNO'!$4:$4,MATCH($BH$5,Tabla1[#Headers],0)) = "NO",         (INDEX('HORAS TURNO'!$2:$2,MATCH($BH$5,Tabla1[#Headers],0))*BH65),         (INDEX('HORAS TURNO'!$2:$2,MATCH($BH$5,Tabla1[#Headers],0))*BH65) * AM65) +IF(INDEX('HORAS TURNO'!$4:$4,MATCH($BI$5,Tabla1[#Headers],0)) = "NO",         (INDEX('HORAS TURNO'!$2:$2,MATCH($BI$5,Tabla1[#Headers],0))*BI65),         (INDEX('HORAS TURNO'!$2:$2,MATCH($BI$5,Tabla1[#Headers],0))*BI65) * AM65) +IF(INDEX('HORAS TURNO'!$4:$4,MATCH($BJ$5,Tabla1[#Headers],0)) = "NO",         (INDEX('HORAS TURNO'!$2:$2,MATCH($BJ$5,Tabla1[#Headers],0))*BJ65),         (INDEX('HORAS TURNO'!$2:$2,MATCH($BJ$5,Tabla1[#Headers],0))*BJ65) * AM65)</f>
        <v>#N/A</v>
      </c>
      <c r="BN65" s="70" t="e">
        <f ca="1">IF(INDEX('HORAS TURNO'!$4:$4,MATCH($AN$5,Tabla1[#Headers],0)) = "NO",         (INDEX('HORAS TURNO'!$3:$3,MATCH($AN$5,Tabla1[#Headers],0))*AN65),         (INDEX('HORAS TURNO'!$3:$3,MATCH($AN$5,Tabla1[#Headers],0))*AN65) * AM65) +IF(INDEX('HORAS TURNO'!$4:$4,MATCH($AO$5,Tabla1[#Headers],0)) = "NO",         (INDEX('HORAS TURNO'!$3:$3,MATCH($AO$5,Tabla1[#Headers],0))*AO65),         (INDEX('HORAS TURNO'!$3:$3,MATCH($AO$5,Tabla1[#Headers],0))*AO65) * AM65)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TURNO'!$3:$3,MATCH($AP$5,Tabla1[#Headers],0))*AP65),         (INDEX('HORAS TURNO'!$3:$3,MATCH($AP$5,Tabla1[#Headers],0))*AP65) * AM65) +IF(INDEX('HORAS TURNO'!$4:$4,MATCH($AQ$5,Tabla1[#Headers],0)) = "NO",         (INDEX('HORAS TURNO'!$3:$3,MATCH($AQ$5,Tabla1[#Headers],0))*AQ65),         (INDEX('HORAS TURNO'!$3:$3,MATCH($AQ$5,Tabla1[#Headers],0))*AQ65) * AM65) +IF(INDEX('HORAS TURNO'!$4:$4,MATCH($AR$5,Tabla1[#Headers],0)) = "NO",         (INDEX('HORAS TURNO'!$3:$3,MATCH($AR$5,Tabla1[#Headers],0))*AR65),         (INDEX('HORAS TURNO'!$3:$3,MATCH($AR$5,Tabla1[#Headers],0))*AR65) * AM65) +IF(INDEX('HORAS TURNO'!$4:$4,MATCH($AS$5,Tabla1[#Headers],0)) = "NO",         (INDEX('HORAS TURNO'!$3:$3,MATCH($AS$5,Tabla1[#Headers],0))*AS65),         (INDEX('HORAS TURNO'!$3:$3,MATCH($AS$5,Tabla1[#Headers],0))*AS65) * AM65) +IF(INDEX('HORAS TURNO'!$4:$4,MATCH($AT$5,Tabla1[#Headers],0)) = "NO",         (INDEX('HORAS TURNO'!$3:$3,MATCH($AT$5,Tabla1[#Headers],0))*AT65),         (INDEX('HORAS TURNO'!$3:$3,MATCH($AT$5,Tabla1[#Headers],0))*AT65) * AM65) +IF(INDEX('HORAS TURNO'!$4:$4,MATCH($AU$5,Tabla1[#Headers],0)) = "NO",         (INDEX('HORAS TURNO'!$3:$3,MATCH($AU$5,Tabla1[#Headers],0))*AU65),         (INDEX('HORAS TURNO'!$3:$3,MATCH($AU$5,Tabla1[#Headers],0))*AU65) * AM65) +IF(INDEX('HORAS TURNO'!$4:$4,MATCH($AV$5,Tabla1[#Headers],0)) = "NO",         (INDEX('HORAS TURNO'!$3:$3,MATCH($AV$5,Tabla1[#Headers],0))*AV65),         (INDEX('HORAS TURNO'!$3:$3,MATCH($AV$5,Tabla1[#Headers],0))*AV65) * AM65) +IF(INDEX('HORAS TURNO'!$4:$4,MATCH($AW$5,Tabla1[#Headers],0)) = "NO",         (INDEX('HORAS TURNO'!$3:$3,MATCH($AW$5,Tabla1[#Headers],0))*AW65),         (INDEX('HORAS TURNO'!$3:$3,MATCH($AW$5,Tabla1[#Headers],0))*AW65) * AM65) +IF(INDEX('HORAS TURNO'!$4:$4,MATCH($AX$5,Tabla1[#Headers],0)) = "NO",         (INDEX('HORAS TURNO'!$3:$3,MATCH($AX$5,Tabla1[#Headers],0))*AX65),         (INDEX('HORAS TURNO'!$3:$3,MATCH($AX$5,Tabla1[#Headers],0))*AX65) * AM65) +IF(INDEX('HORAS TURNO'!$4:$4,MATCH($AY$5,Tabla1[#Headers],0)) = "NO",         (INDEX('HORAS TURNO'!$3:$3,MATCH($AY$5,Tabla1[#Headers],0))*AY65),         (INDEX('HORAS TURNO'!$3:$3,MATCH($AY$5,Tabla1[#Headers],0))*AY65) * AM65) +IF(INDEX('HORAS TURNO'!$4:$4,MATCH($AZ$5,Tabla1[#Headers],0)) = "NO",         (INDEX('HORAS TURNO'!$3:$3,MATCH($AZ$5,Tabla1[#Headers],0))*AZ65),         (INDEX('HORAS TURNO'!$3:$3,MATCH($AZ$5,Tabla1[#Headers],0))*AZ65) * AM65) +IF(INDEX('HORAS TURNO'!$4:$4,MATCH($BA$5,Tabla1[#Headers],0)) = "NO",         (INDEX('HORAS TURNO'!$3:$3,MATCH($BA$5,Tabla1[#Headers],0))*BA65),         (INDEX('HORAS TURNO'!$3:$3,MATCH($BA$5,Tabla1[#Headers],0))*BA65) * AM65) +IF(INDEX('HORAS TURNO'!$4:$4,MATCH($BB$5,Tabla1[#Headers],0)) = "NO",         (INDEX('HORAS TURNO'!$3:$3,MATCH($BB$5,Tabla1[#Headers],0))*BB65),         (INDEX('HORAS TURNO'!$3:$3,MATCH($BB$5,Tabla1[#Headers],0))*BB65) * AM65) +IF(INDEX('HORAS TURNO'!$4:$4,MATCH($BC$5,Tabla1[#Headers],0)) = "NO",         (INDEX('HORAS TURNO'!$3:$3,MATCH($BC$5,Tabla1[#Headers],0))*BC65),         (INDEX('HORAS TURNO'!$3:$3,MATCH($BC$5,Tabla1[#Headers],0))*BC65) * AM65) +IF(INDEX('HORAS TURNO'!$4:$4,MATCH($BD$5,Tabla1[#Headers],0)) = "NO",         (INDEX('HORAS TURNO'!$3:$3,MATCH($BD$5,Tabla1[#Headers],0))*BD65),         (INDEX('HORAS TURNO'!$3:$3,MATCH($BD$5,Tabla1[#Headers],0))*BD65) * AM65) +IF(INDEX('HORAS TURNO'!$4:$4,MATCH($BE$5,Tabla1[#Headers],0)) = "NO",         (INDEX('HORAS TURNO'!$3:$3,MATCH($BE$5,Tabla1[#Headers],0))*BE65),         (INDEX('HORAS TURNO'!$3:$3,MATCH($BE$5,Tabla1[#Headers],0))*BE65) * AM65) +IF(INDEX('HORAS TURNO'!$4:$4,MATCH($BF$5,Tabla1[#Headers],0)) = "NO",         (INDEX('HORAS TURNO'!$3:$3,MATCH($BF$5,Tabla1[#Headers],0))*BF65),         (INDEX('HORAS TURNO'!$3:$3,MATCH($BF$5,Tabla1[#Headers],0))*BF65) * AM65) +IF(INDEX('HORAS TURNO'!$4:$4,MATCH($BG$5,Tabla1[#Headers],0)) = "NO",         (INDEX('HORAS TURNO'!$3:$3,MATCH($BG$5,Tabla1[#Headers],0))*BG65),         (INDEX('HORAS TURNO'!$3:$3,MATCH($BG$5,Tabla1[#Headers],0))*BG65) * AM65) +IF(INDEX('HORAS TURNO'!$4:$4,MATCH($BH$5,Tabla1[#Headers],0)) = "NO",         (INDEX('HORAS TURNO'!$3:$3,MATCH($BH$5,Tabla1[#Headers],0))*BH65),         (INDEX('HORAS TURNO'!$3:$3,MATCH($BH$5,Tabla1[#Headers],0))*BH65) * AM65) +IF(INDEX('HORAS TURNO'!$4:$4,MATCH($BI$5,Tabla1[#Headers],0)) = "NO",         (INDEX('HORAS TURNO'!$3:$3,MATCH($BI$5,Tabla1[#Headers],0))*BI65),         (INDEX('HORAS TURNO'!$3:$3,MATCH($BI$5,Tabla1[#Headers],0))*BI65) * AM65) +IF(INDEX('HORAS TURNO'!$4:$4,MATCH($BJ$5,Tabla1[#Headers],0)) = "NO",         (INDEX('HORAS TURNO'!$3:$3,MATCH($BJ$5,Tabla1[#Headers],0))*BJ65),         (INDEX('HORAS TURNO'!$3:$3,MATCH($BJ$5,Tabla1[#Headers],0))*BJ65) * AM65)</f>
        <v>#N/A</v>
      </c>
      <c r="BO65" s="194" t="e">
        <f t="shared" ca="1" si="59"/>
        <v>#N/A</v>
      </c>
      <c r="BP65" s="196" t="e">
        <f t="shared" ca="1" si="60"/>
        <v>#N/A</v>
      </c>
      <c r="BQ65" s="149">
        <f t="shared" ca="1" si="107"/>
        <v>0</v>
      </c>
      <c r="BR65" s="137">
        <f t="shared" ca="1" si="107"/>
        <v>0</v>
      </c>
      <c r="BS65" s="136">
        <f t="shared" ca="1" si="107"/>
        <v>0</v>
      </c>
      <c r="BT65" s="137">
        <f t="shared" ca="1" si="107"/>
        <v>0</v>
      </c>
      <c r="BU65" s="136">
        <f t="shared" ca="1" si="107"/>
        <v>0</v>
      </c>
      <c r="BV65" s="137">
        <f t="shared" ca="1" si="107"/>
        <v>0</v>
      </c>
      <c r="BW65" s="136">
        <f t="shared" ca="1" si="107"/>
        <v>0</v>
      </c>
      <c r="BX65" s="137">
        <f t="shared" ca="1" si="107"/>
        <v>0</v>
      </c>
      <c r="BY65" s="136">
        <f t="shared" ca="1" si="107"/>
        <v>0</v>
      </c>
      <c r="BZ65" s="137">
        <f t="shared" ca="1" si="107"/>
        <v>0</v>
      </c>
      <c r="CA65" s="136">
        <f t="shared" ca="1" si="107"/>
        <v>0</v>
      </c>
      <c r="CB65" s="137">
        <f t="shared" ca="1" si="107"/>
        <v>0</v>
      </c>
      <c r="CC65" s="136">
        <f t="shared" ca="1" si="107"/>
        <v>0</v>
      </c>
      <c r="CD65" s="137">
        <f ca="1">BA65+INDEX(INDIRECT(CD$1),MATCH($E65,INDIRECT($BQ$2)))</f>
        <v>0</v>
      </c>
      <c r="CE65" s="136">
        <f ca="1">BB65+INDEX(INDIRECT(CE$1),MATCH($E65,INDIRECT($BQ$2)))</f>
        <v>0</v>
      </c>
      <c r="CF65" s="137">
        <f ca="1">BC65+INDEX(INDIRECT(CF$1),MATCH($E65,INDIRECT($BQ$2)))</f>
        <v>0</v>
      </c>
      <c r="CG65" s="136">
        <f t="shared" ca="1" si="105"/>
        <v>0</v>
      </c>
      <c r="CH65" s="137">
        <f t="shared" ca="1" si="105"/>
        <v>0</v>
      </c>
      <c r="CI65" s="136">
        <f t="shared" ca="1" si="105"/>
        <v>0</v>
      </c>
      <c r="CJ65" s="137">
        <f t="shared" ca="1" si="105"/>
        <v>0</v>
      </c>
      <c r="CK65" s="136">
        <f t="shared" ca="1" si="105"/>
        <v>0</v>
      </c>
      <c r="CL65" s="137">
        <f t="shared" ca="1" si="105"/>
        <v>0</v>
      </c>
      <c r="CM65" s="136">
        <f t="shared" ca="1" si="105"/>
        <v>0</v>
      </c>
      <c r="CN65" s="110">
        <f t="shared" ca="1" si="61"/>
        <v>0</v>
      </c>
      <c r="CO65" s="110" t="e">
        <f t="shared" ca="1" si="86"/>
        <v>#N/A</v>
      </c>
      <c r="CP65" s="110" t="e">
        <f t="shared" ca="1" si="86"/>
        <v>#N/A</v>
      </c>
      <c r="CQ65" s="198" t="e">
        <f t="shared" ca="1" si="86"/>
        <v>#N/A</v>
      </c>
      <c r="CR65" s="200" t="e">
        <f t="shared" ca="1" si="86"/>
        <v>#N/A</v>
      </c>
      <c r="CS65" s="222">
        <f t="shared" si="62"/>
        <v>0</v>
      </c>
      <c r="CT65" s="223">
        <f t="shared" si="63"/>
        <v>0</v>
      </c>
      <c r="CU65" s="217">
        <f ca="1">INDEX(INDIRECT(CU$1),MATCH($E65,INDIRECT($BQ$2))) + (CS65*30)/[1]PATRÓN!$N$4 - CT65</f>
        <v>0</v>
      </c>
      <c r="CV65" s="218">
        <f>(CS65*6)/PATRÓN!$N$4</f>
        <v>0</v>
      </c>
      <c r="CW65" s="223">
        <f t="shared" ca="1" si="64"/>
        <v>0</v>
      </c>
      <c r="CX65" s="219">
        <f t="shared" si="65"/>
        <v>0</v>
      </c>
      <c r="CY65" s="230">
        <f t="shared" ca="1" si="66"/>
        <v>0</v>
      </c>
      <c r="CZ65" s="227" t="e">
        <f>(PATRÓN!$A$5*(CS65-CT65))/(PATRÓN!$N$4-30)*AM65</f>
        <v>#N/A</v>
      </c>
      <c r="DA65" s="211" t="e">
        <f t="shared" ca="1" si="87"/>
        <v>#N/A</v>
      </c>
      <c r="DB65" s="211" t="e">
        <f t="shared" ca="1" si="67"/>
        <v>#N/A</v>
      </c>
      <c r="DC65" s="212" t="e">
        <f t="shared" ca="1" si="88"/>
        <v>#N/A</v>
      </c>
    </row>
    <row r="66" spans="1:137" s="57" customFormat="1" ht="16" hidden="1" thickBot="1" x14ac:dyDescent="0.4">
      <c r="A66" s="60"/>
      <c r="B66" s="60"/>
      <c r="C66" s="63"/>
      <c r="D66" s="66"/>
      <c r="E66" s="147" t="str">
        <f>'Diseño Patrón'!B66</f>
        <v>D</v>
      </c>
      <c r="F66" s="123" t="str">
        <f>CONCATENATE("Presencias Turno de ",'Diseño Patrón'!A69," (",E66,")")</f>
        <v>Presencias Turno de Tarde 6h (D)</v>
      </c>
      <c r="G66" s="146">
        <f t="shared" ref="G66:P69" ca="1" si="111">COUNTIF(G$7:G$65,$E66) +  COUNTIF(G$7:G$65,CONCATENATE("*;",TEXT(CELL("contenido",$E66),"00"))) +  COUNTIF(G$7:G$65,CONCATENATE("*;",TEXT(CELL("contenido",$E66),"00"),";*")) +  COUNTIF(G$7:G$65,CONCATENATE(TEXT(CELL("contenido",$E66),"00"),";*"))</f>
        <v>0</v>
      </c>
      <c r="H66" s="146">
        <f t="shared" ca="1" si="111"/>
        <v>0</v>
      </c>
      <c r="I66" s="146">
        <f t="shared" ca="1" si="111"/>
        <v>0</v>
      </c>
      <c r="J66" s="146">
        <f t="shared" ca="1" si="111"/>
        <v>0</v>
      </c>
      <c r="K66" s="146">
        <f t="shared" ca="1" si="111"/>
        <v>0</v>
      </c>
      <c r="L66" s="146">
        <f t="shared" ca="1" si="111"/>
        <v>0</v>
      </c>
      <c r="M66" s="146">
        <f t="shared" ca="1" si="111"/>
        <v>0</v>
      </c>
      <c r="N66" s="146">
        <f t="shared" ca="1" si="111"/>
        <v>0</v>
      </c>
      <c r="O66" s="146">
        <f t="shared" ca="1" si="111"/>
        <v>0</v>
      </c>
      <c r="P66" s="146">
        <f t="shared" ca="1" si="111"/>
        <v>0</v>
      </c>
      <c r="Q66" s="146">
        <f t="shared" ref="Q66:AB69" ca="1" si="112">COUNTIF(Q$7:Q$65,$E66) +  COUNTIF(Q$7:Q$65,CONCATENATE("*;",TEXT(CELL("contenido",$E66),"00"))) +  COUNTIF(Q$7:Q$65,CONCATENATE("*;",TEXT(CELL("contenido",$E66),"00"),";*")) +  COUNTIF(Q$7:Q$65,CONCATENATE(TEXT(CELL("contenido",$E66),"00"),";*"))</f>
        <v>0</v>
      </c>
      <c r="R66" s="146">
        <f t="shared" ca="1" si="112"/>
        <v>0</v>
      </c>
      <c r="S66" s="146">
        <f t="shared" ca="1" si="112"/>
        <v>0</v>
      </c>
      <c r="T66" s="146">
        <f t="shared" ca="1" si="112"/>
        <v>0</v>
      </c>
      <c r="U66" s="146">
        <f t="shared" ca="1" si="112"/>
        <v>0</v>
      </c>
      <c r="V66" s="146">
        <f t="shared" ca="1" si="112"/>
        <v>0</v>
      </c>
      <c r="W66" s="146">
        <f t="shared" ca="1" si="112"/>
        <v>0</v>
      </c>
      <c r="X66" s="146">
        <f t="shared" ca="1" si="112"/>
        <v>0</v>
      </c>
      <c r="Y66" s="146">
        <f t="shared" ca="1" si="112"/>
        <v>0</v>
      </c>
      <c r="Z66" s="146">
        <f t="shared" ca="1" si="112"/>
        <v>0</v>
      </c>
      <c r="AA66" s="146">
        <f t="shared" ref="AA66:AK69" ca="1" si="113">COUNTIF(AA$7:AA$65,$E66) +  COUNTIF(AA$7:AA$65,CONCATENATE("*;",TEXT(CELL("contenido",$E66),"00"))) +  COUNTIF(AA$7:AA$65,CONCATENATE("*;",TEXT(CELL("contenido",$E66),"00"),";*")) +  COUNTIF(AA$7:AA$65,CONCATENATE(TEXT(CELL("contenido",$E66),"00"),";*"))</f>
        <v>0</v>
      </c>
      <c r="AB66" s="146">
        <f t="shared" ca="1" si="113"/>
        <v>0</v>
      </c>
      <c r="AC66" s="146">
        <f t="shared" ca="1" si="113"/>
        <v>0</v>
      </c>
      <c r="AD66" s="146">
        <f t="shared" ca="1" si="113"/>
        <v>0</v>
      </c>
      <c r="AE66" s="146">
        <f t="shared" ca="1" si="113"/>
        <v>0</v>
      </c>
      <c r="AF66" s="146">
        <f t="shared" ca="1" si="113"/>
        <v>0</v>
      </c>
      <c r="AG66" s="146">
        <f t="shared" ca="1" si="113"/>
        <v>0</v>
      </c>
      <c r="AH66" s="146">
        <f t="shared" ca="1" si="113"/>
        <v>0</v>
      </c>
      <c r="AI66" s="146">
        <f t="shared" ca="1" si="113"/>
        <v>0</v>
      </c>
      <c r="AJ66" s="146">
        <f t="shared" ca="1" si="113"/>
        <v>0</v>
      </c>
      <c r="AK66" s="146">
        <f t="shared" ca="1" si="113"/>
        <v>0</v>
      </c>
      <c r="AL66" s="124"/>
      <c r="AM66" s="108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6"/>
      <c r="BN66" s="76"/>
      <c r="BO66" s="73"/>
      <c r="BP66" s="76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6"/>
      <c r="CS66" s="11"/>
      <c r="CT66" s="11"/>
      <c r="CU66" s="11"/>
      <c r="CV66" s="73"/>
      <c r="CW66" s="73"/>
      <c r="CX66" s="73"/>
      <c r="CY66" s="73"/>
      <c r="CZ66" s="11"/>
      <c r="DA66" s="208"/>
      <c r="DB66" s="208"/>
      <c r="DC66" s="55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6"/>
    </row>
    <row r="67" spans="1:137" s="57" customFormat="1" ht="16" hidden="1" thickBot="1" x14ac:dyDescent="0.4">
      <c r="A67" s="60"/>
      <c r="B67" s="60"/>
      <c r="C67" s="63"/>
      <c r="D67" s="66"/>
      <c r="E67" s="147" t="str">
        <f>'Diseño Patrón'!B67</f>
        <v>Nm</v>
      </c>
      <c r="F67" s="123" t="str">
        <f>CONCATENATE("Presencias Turno de ",'Diseño Patrón'!A67," (",E67,")")</f>
        <v>Presencias Turno de Noche 12h (Nm)</v>
      </c>
      <c r="G67" s="146">
        <f t="shared" ca="1" si="111"/>
        <v>0</v>
      </c>
      <c r="H67" s="146">
        <f t="shared" ca="1" si="111"/>
        <v>0</v>
      </c>
      <c r="I67" s="146">
        <f t="shared" ca="1" si="111"/>
        <v>0</v>
      </c>
      <c r="J67" s="146">
        <f t="shared" ca="1" si="111"/>
        <v>0</v>
      </c>
      <c r="K67" s="146">
        <f t="shared" ca="1" si="111"/>
        <v>0</v>
      </c>
      <c r="L67" s="146">
        <f t="shared" ca="1" si="111"/>
        <v>0</v>
      </c>
      <c r="M67" s="146">
        <f t="shared" ca="1" si="111"/>
        <v>0</v>
      </c>
      <c r="N67" s="146">
        <f t="shared" ca="1" si="111"/>
        <v>0</v>
      </c>
      <c r="O67" s="146">
        <f t="shared" ca="1" si="111"/>
        <v>0</v>
      </c>
      <c r="P67" s="146">
        <f t="shared" ca="1" si="111"/>
        <v>0</v>
      </c>
      <c r="Q67" s="146">
        <f t="shared" ca="1" si="112"/>
        <v>0</v>
      </c>
      <c r="R67" s="146">
        <f t="shared" ca="1" si="112"/>
        <v>0</v>
      </c>
      <c r="S67" s="146">
        <f t="shared" ca="1" si="112"/>
        <v>0</v>
      </c>
      <c r="T67" s="146">
        <f t="shared" ca="1" si="112"/>
        <v>0</v>
      </c>
      <c r="U67" s="146">
        <f t="shared" ca="1" si="112"/>
        <v>0</v>
      </c>
      <c r="V67" s="146">
        <f t="shared" ca="1" si="112"/>
        <v>0</v>
      </c>
      <c r="W67" s="146">
        <f t="shared" ca="1" si="112"/>
        <v>0</v>
      </c>
      <c r="X67" s="146">
        <f t="shared" ca="1" si="112"/>
        <v>0</v>
      </c>
      <c r="Y67" s="146">
        <f t="shared" ca="1" si="112"/>
        <v>0</v>
      </c>
      <c r="Z67" s="146">
        <f t="shared" ca="1" si="112"/>
        <v>0</v>
      </c>
      <c r="AA67" s="146">
        <f t="shared" ca="1" si="113"/>
        <v>0</v>
      </c>
      <c r="AB67" s="146">
        <f t="shared" ca="1" si="113"/>
        <v>0</v>
      </c>
      <c r="AC67" s="146">
        <f t="shared" ca="1" si="113"/>
        <v>0</v>
      </c>
      <c r="AD67" s="146">
        <f t="shared" ca="1" si="113"/>
        <v>0</v>
      </c>
      <c r="AE67" s="146">
        <f t="shared" ca="1" si="113"/>
        <v>0</v>
      </c>
      <c r="AF67" s="146">
        <f t="shared" ca="1" si="113"/>
        <v>0</v>
      </c>
      <c r="AG67" s="146">
        <f t="shared" ca="1" si="113"/>
        <v>0</v>
      </c>
      <c r="AH67" s="146">
        <f t="shared" ca="1" si="113"/>
        <v>0</v>
      </c>
      <c r="AI67" s="146">
        <f t="shared" ca="1" si="113"/>
        <v>0</v>
      </c>
      <c r="AJ67" s="146">
        <f t="shared" ca="1" si="113"/>
        <v>0</v>
      </c>
      <c r="AK67" s="146">
        <f t="shared" ca="1" si="113"/>
        <v>0</v>
      </c>
      <c r="AL67" s="74"/>
      <c r="AM67" s="107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6"/>
      <c r="BN67" s="76"/>
      <c r="BO67" s="73"/>
      <c r="BP67" s="76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6"/>
      <c r="CS67" s="11"/>
      <c r="CT67" s="11"/>
      <c r="CU67" s="11"/>
      <c r="CV67" s="73"/>
      <c r="CW67" s="73"/>
      <c r="CX67" s="73"/>
      <c r="CY67" s="73"/>
      <c r="CZ67" s="11"/>
      <c r="DA67" s="11"/>
      <c r="DB67" s="11"/>
      <c r="DC67" s="11"/>
      <c r="DD67" s="55"/>
      <c r="DE67" s="55"/>
      <c r="DF67" s="55"/>
      <c r="DG67" s="55"/>
      <c r="DH67" s="55"/>
      <c r="DI67" s="55"/>
      <c r="DJ67" s="55"/>
      <c r="DK67" s="55"/>
      <c r="DL67" s="55"/>
      <c r="DM67" s="55"/>
      <c r="DN67" s="55"/>
      <c r="DO67" s="55"/>
      <c r="DP67" s="55"/>
      <c r="DQ67" s="55"/>
      <c r="DR67" s="55"/>
      <c r="DS67" s="55"/>
      <c r="DT67" s="55"/>
      <c r="DU67" s="55"/>
      <c r="DV67" s="55"/>
      <c r="DW67" s="55"/>
      <c r="DX67" s="55"/>
      <c r="DY67" s="55"/>
      <c r="DZ67" s="55"/>
      <c r="EA67" s="55"/>
      <c r="EB67" s="55"/>
      <c r="EC67" s="55"/>
      <c r="ED67" s="55"/>
      <c r="EE67" s="55"/>
      <c r="EF67" s="55"/>
      <c r="EG67" s="56"/>
    </row>
    <row r="68" spans="1:137" s="57" customFormat="1" ht="18.75" hidden="1" customHeight="1" thickBot="1" x14ac:dyDescent="0.4">
      <c r="A68" s="60"/>
      <c r="B68" s="60"/>
      <c r="C68" s="63"/>
      <c r="D68" s="66"/>
      <c r="E68" s="147" t="str">
        <f>'Diseño Patrón'!B68</f>
        <v>Dm</v>
      </c>
      <c r="F68" s="123" t="str">
        <f>CONCATENATE("Presencias Turno de ",'Diseño Patrón'!A68," (",E68,")")</f>
        <v>Presencias Turno de Mañana 6h (Dm)</v>
      </c>
      <c r="G68" s="146">
        <f t="shared" ca="1" si="111"/>
        <v>0</v>
      </c>
      <c r="H68" s="146">
        <f t="shared" ca="1" si="111"/>
        <v>0</v>
      </c>
      <c r="I68" s="146">
        <f t="shared" ca="1" si="111"/>
        <v>0</v>
      </c>
      <c r="J68" s="146">
        <f t="shared" ca="1" si="111"/>
        <v>0</v>
      </c>
      <c r="K68" s="146">
        <f t="shared" ca="1" si="111"/>
        <v>0</v>
      </c>
      <c r="L68" s="146">
        <f t="shared" ca="1" si="111"/>
        <v>0</v>
      </c>
      <c r="M68" s="146">
        <f t="shared" ca="1" si="111"/>
        <v>0</v>
      </c>
      <c r="N68" s="146">
        <f t="shared" ca="1" si="111"/>
        <v>0</v>
      </c>
      <c r="O68" s="146">
        <f t="shared" ca="1" si="111"/>
        <v>0</v>
      </c>
      <c r="P68" s="146">
        <f t="shared" ca="1" si="111"/>
        <v>0</v>
      </c>
      <c r="Q68" s="146">
        <f t="shared" ca="1" si="112"/>
        <v>0</v>
      </c>
      <c r="R68" s="146">
        <f t="shared" ca="1" si="112"/>
        <v>0</v>
      </c>
      <c r="S68" s="146">
        <f t="shared" ca="1" si="112"/>
        <v>0</v>
      </c>
      <c r="T68" s="146">
        <f t="shared" ca="1" si="112"/>
        <v>0</v>
      </c>
      <c r="U68" s="146">
        <f t="shared" ca="1" si="112"/>
        <v>0</v>
      </c>
      <c r="V68" s="146">
        <f t="shared" ca="1" si="112"/>
        <v>0</v>
      </c>
      <c r="W68" s="146">
        <f t="shared" ca="1" si="112"/>
        <v>0</v>
      </c>
      <c r="X68" s="146">
        <f t="shared" ca="1" si="112"/>
        <v>0</v>
      </c>
      <c r="Y68" s="146">
        <f t="shared" ca="1" si="112"/>
        <v>0</v>
      </c>
      <c r="Z68" s="146">
        <f t="shared" ca="1" si="112"/>
        <v>0</v>
      </c>
      <c r="AA68" s="146">
        <f t="shared" ca="1" si="113"/>
        <v>0</v>
      </c>
      <c r="AB68" s="146">
        <f t="shared" ca="1" si="113"/>
        <v>0</v>
      </c>
      <c r="AC68" s="146">
        <f t="shared" ca="1" si="113"/>
        <v>0</v>
      </c>
      <c r="AD68" s="146">
        <f t="shared" ca="1" si="113"/>
        <v>0</v>
      </c>
      <c r="AE68" s="146">
        <f t="shared" ca="1" si="113"/>
        <v>0</v>
      </c>
      <c r="AF68" s="146">
        <f t="shared" ca="1" si="113"/>
        <v>0</v>
      </c>
      <c r="AG68" s="146">
        <f t="shared" ca="1" si="113"/>
        <v>0</v>
      </c>
      <c r="AH68" s="146">
        <f t="shared" ca="1" si="113"/>
        <v>0</v>
      </c>
      <c r="AI68" s="146">
        <f t="shared" ca="1" si="113"/>
        <v>0</v>
      </c>
      <c r="AJ68" s="146">
        <f t="shared" ca="1" si="113"/>
        <v>0</v>
      </c>
      <c r="AK68" s="146">
        <f t="shared" ca="1" si="113"/>
        <v>0</v>
      </c>
      <c r="AL68" s="74"/>
      <c r="AM68" s="107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11"/>
      <c r="CT68" s="11"/>
      <c r="CU68" s="11"/>
      <c r="CV68" s="76"/>
      <c r="CW68" s="76"/>
      <c r="CX68" s="76"/>
      <c r="CY68" s="76"/>
      <c r="CZ68" s="11"/>
      <c r="DA68" s="11"/>
      <c r="DB68" s="11"/>
      <c r="DC68" s="11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6"/>
    </row>
    <row r="69" spans="1:137" ht="18" hidden="1" customHeight="1" thickBot="1" x14ac:dyDescent="0.4">
      <c r="A69" s="60"/>
      <c r="B69" s="60"/>
      <c r="C69" s="63"/>
      <c r="D69" s="66"/>
      <c r="E69" s="147" t="str">
        <f>'Diseño Patrón'!B69</f>
        <v>Tm</v>
      </c>
      <c r="F69" s="123" t="str">
        <f>CONCATENATE("Presencias Turno de ",'Diseño Patrón'!A69," (",E69,")")</f>
        <v>Presencias Turno de Tarde 6h (Tm)</v>
      </c>
      <c r="G69" s="146">
        <f t="shared" ca="1" si="111"/>
        <v>0</v>
      </c>
      <c r="H69" s="146">
        <f t="shared" ca="1" si="111"/>
        <v>0</v>
      </c>
      <c r="I69" s="146">
        <f t="shared" ca="1" si="111"/>
        <v>0</v>
      </c>
      <c r="J69" s="146">
        <f t="shared" ca="1" si="111"/>
        <v>0</v>
      </c>
      <c r="K69" s="146">
        <f t="shared" ca="1" si="111"/>
        <v>0</v>
      </c>
      <c r="L69" s="146">
        <f t="shared" ca="1" si="111"/>
        <v>0</v>
      </c>
      <c r="M69" s="146">
        <f t="shared" ca="1" si="111"/>
        <v>0</v>
      </c>
      <c r="N69" s="146">
        <f t="shared" ca="1" si="111"/>
        <v>0</v>
      </c>
      <c r="O69" s="146">
        <f t="shared" ca="1" si="111"/>
        <v>0</v>
      </c>
      <c r="P69" s="146">
        <f t="shared" ca="1" si="111"/>
        <v>0</v>
      </c>
      <c r="Q69" s="146">
        <f t="shared" ca="1" si="112"/>
        <v>0</v>
      </c>
      <c r="R69" s="146">
        <f t="shared" ca="1" si="112"/>
        <v>0</v>
      </c>
      <c r="S69" s="146">
        <f t="shared" ca="1" si="112"/>
        <v>0</v>
      </c>
      <c r="T69" s="146">
        <f t="shared" ca="1" si="112"/>
        <v>0</v>
      </c>
      <c r="U69" s="146">
        <f t="shared" ca="1" si="112"/>
        <v>0</v>
      </c>
      <c r="V69" s="320">
        <f t="shared" ca="1" si="112"/>
        <v>0</v>
      </c>
      <c r="W69" s="320">
        <f t="shared" ca="1" si="112"/>
        <v>0</v>
      </c>
      <c r="X69" s="146">
        <f t="shared" ca="1" si="112"/>
        <v>0</v>
      </c>
      <c r="Y69" s="146">
        <f t="shared" ca="1" si="112"/>
        <v>0</v>
      </c>
      <c r="Z69" s="146">
        <f t="shared" ca="1" si="112"/>
        <v>0</v>
      </c>
      <c r="AA69" s="146">
        <f t="shared" ca="1" si="112"/>
        <v>0</v>
      </c>
      <c r="AB69" s="146">
        <f t="shared" ca="1" si="112"/>
        <v>0</v>
      </c>
      <c r="AC69" s="320">
        <f t="shared" ca="1" si="113"/>
        <v>0</v>
      </c>
      <c r="AD69" s="320">
        <f t="shared" ca="1" si="113"/>
        <v>0</v>
      </c>
      <c r="AE69" s="320">
        <f t="shared" ca="1" si="113"/>
        <v>0</v>
      </c>
      <c r="AF69" s="146">
        <f t="shared" ca="1" si="113"/>
        <v>0</v>
      </c>
      <c r="AG69" s="146">
        <f t="shared" ca="1" si="113"/>
        <v>0</v>
      </c>
      <c r="AH69" s="146">
        <f t="shared" ca="1" si="113"/>
        <v>0</v>
      </c>
      <c r="AI69" s="146">
        <f t="shared" ca="1" si="113"/>
        <v>0</v>
      </c>
      <c r="AJ69" s="146">
        <f t="shared" ca="1" si="113"/>
        <v>0</v>
      </c>
      <c r="AK69" s="146">
        <f t="shared" ca="1" si="113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T69" s="11"/>
      <c r="CV69" s="76"/>
      <c r="CW69" s="76"/>
      <c r="CX69" s="76"/>
      <c r="CY69" s="76"/>
      <c r="CZ69" s="11"/>
      <c r="DA69" s="11"/>
      <c r="DB69" s="11"/>
      <c r="DC69" s="11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customHeight="1" thickBot="1" x14ac:dyDescent="0.4">
      <c r="A70" s="60"/>
      <c r="B70" s="60"/>
      <c r="C70" s="63"/>
      <c r="D70" s="66"/>
      <c r="E70" s="147" t="str">
        <f>'Diseño Patrón'!B70</f>
        <v>M</v>
      </c>
      <c r="F70" s="123" t="str">
        <f>CONCATENATE("Presencias Turno de ",'Diseño Patrón'!A70," (",E70,")")</f>
        <v>Presencias Turno de Mañana (M)</v>
      </c>
      <c r="G70" s="267">
        <f ca="1">COUNTIF(G7:G65,"*m*")-COUNTIF(G7:G65,"*BM*")*1</f>
        <v>10</v>
      </c>
      <c r="H70" s="267">
        <f t="shared" ref="H70:W70" ca="1" si="114">COUNTIF(H7:H65,"*m*")-COUNTIF(H7:H65,"*BM*")*1</f>
        <v>11</v>
      </c>
      <c r="I70" s="267">
        <f t="shared" ca="1" si="114"/>
        <v>11</v>
      </c>
      <c r="J70" s="267">
        <f t="shared" ca="1" si="114"/>
        <v>10</v>
      </c>
      <c r="K70" s="267">
        <f t="shared" ca="1" si="114"/>
        <v>9</v>
      </c>
      <c r="L70" s="267">
        <f t="shared" ca="1" si="114"/>
        <v>7</v>
      </c>
      <c r="M70" s="267">
        <f t="shared" ca="1" si="114"/>
        <v>7</v>
      </c>
      <c r="N70" s="267">
        <f t="shared" ca="1" si="114"/>
        <v>10</v>
      </c>
      <c r="O70" s="267">
        <f t="shared" ca="1" si="114"/>
        <v>11</v>
      </c>
      <c r="P70" s="267">
        <f t="shared" ca="1" si="114"/>
        <v>11</v>
      </c>
      <c r="Q70" s="267">
        <f t="shared" ca="1" si="114"/>
        <v>10</v>
      </c>
      <c r="R70" s="267">
        <f t="shared" ca="1" si="114"/>
        <v>9</v>
      </c>
      <c r="S70" s="267">
        <f t="shared" ca="1" si="114"/>
        <v>7</v>
      </c>
      <c r="T70" s="267">
        <f t="shared" ca="1" si="114"/>
        <v>7</v>
      </c>
      <c r="U70" s="267">
        <f t="shared" ca="1" si="114"/>
        <v>10</v>
      </c>
      <c r="V70" s="267">
        <f t="shared" ca="1" si="114"/>
        <v>11</v>
      </c>
      <c r="W70" s="267">
        <f t="shared" ca="1" si="114"/>
        <v>11</v>
      </c>
      <c r="X70" s="267">
        <f t="shared" ref="X70:CI70" ca="1" si="115">COUNTIF(X7:X65,"*m*")-COUNTIF(X7:X65,"*BM*")*1</f>
        <v>10</v>
      </c>
      <c r="Y70" s="267">
        <f t="shared" ca="1" si="115"/>
        <v>9</v>
      </c>
      <c r="Z70" s="267">
        <f t="shared" ca="1" si="115"/>
        <v>7</v>
      </c>
      <c r="AA70" s="267">
        <f t="shared" ca="1" si="115"/>
        <v>7</v>
      </c>
      <c r="AB70" s="267">
        <f t="shared" ca="1" si="115"/>
        <v>10</v>
      </c>
      <c r="AC70" s="267">
        <f t="shared" ca="1" si="115"/>
        <v>11</v>
      </c>
      <c r="AD70" s="267">
        <f t="shared" ca="1" si="115"/>
        <v>11</v>
      </c>
      <c r="AE70" s="267">
        <f t="shared" ca="1" si="115"/>
        <v>10</v>
      </c>
      <c r="AF70" s="267">
        <f t="shared" ca="1" si="115"/>
        <v>9</v>
      </c>
      <c r="AG70" s="267">
        <f t="shared" ca="1" si="115"/>
        <v>7</v>
      </c>
      <c r="AH70" s="267">
        <f t="shared" ca="1" si="115"/>
        <v>7</v>
      </c>
      <c r="AI70" s="267">
        <f t="shared" ca="1" si="115"/>
        <v>10</v>
      </c>
      <c r="AJ70" s="267">
        <f t="shared" ca="1" si="115"/>
        <v>11</v>
      </c>
      <c r="AK70" s="267">
        <f t="shared" si="115"/>
        <v>0</v>
      </c>
      <c r="AL70" s="267">
        <f t="shared" si="115"/>
        <v>0</v>
      </c>
      <c r="AM70" s="267">
        <f t="shared" si="115"/>
        <v>0</v>
      </c>
      <c r="AN70" s="267">
        <f t="shared" ca="1" si="115"/>
        <v>0</v>
      </c>
      <c r="AO70" s="267">
        <f t="shared" ca="1" si="115"/>
        <v>0</v>
      </c>
      <c r="AP70" s="267">
        <f t="shared" ca="1" si="115"/>
        <v>0</v>
      </c>
      <c r="AQ70" s="267">
        <f t="shared" ca="1" si="115"/>
        <v>0</v>
      </c>
      <c r="AR70" s="267">
        <f t="shared" ca="1" si="115"/>
        <v>0</v>
      </c>
      <c r="AS70" s="267">
        <f t="shared" ca="1" si="115"/>
        <v>0</v>
      </c>
      <c r="AT70" s="267">
        <f t="shared" ca="1" si="115"/>
        <v>0</v>
      </c>
      <c r="AU70" s="267">
        <f t="shared" ca="1" si="115"/>
        <v>0</v>
      </c>
      <c r="AV70" s="267">
        <f t="shared" ca="1" si="115"/>
        <v>0</v>
      </c>
      <c r="AW70" s="267">
        <f t="shared" ca="1" si="115"/>
        <v>0</v>
      </c>
      <c r="AX70" s="267">
        <f t="shared" ca="1" si="115"/>
        <v>0</v>
      </c>
      <c r="AY70" s="267">
        <f t="shared" ca="1" si="115"/>
        <v>0</v>
      </c>
      <c r="AZ70" s="267">
        <f t="shared" ca="1" si="115"/>
        <v>0</v>
      </c>
      <c r="BA70" s="267">
        <f t="shared" ca="1" si="115"/>
        <v>0</v>
      </c>
      <c r="BB70" s="267">
        <f t="shared" ca="1" si="115"/>
        <v>0</v>
      </c>
      <c r="BC70" s="267">
        <f t="shared" ca="1" si="115"/>
        <v>0</v>
      </c>
      <c r="BD70" s="267">
        <f t="shared" ca="1" si="115"/>
        <v>0</v>
      </c>
      <c r="BE70" s="267">
        <f t="shared" ca="1" si="115"/>
        <v>0</v>
      </c>
      <c r="BF70" s="267">
        <f t="shared" ca="1" si="115"/>
        <v>0</v>
      </c>
      <c r="BG70" s="267">
        <f t="shared" ca="1" si="115"/>
        <v>0</v>
      </c>
      <c r="BH70" s="267">
        <f t="shared" ca="1" si="115"/>
        <v>0</v>
      </c>
      <c r="BI70" s="267">
        <f t="shared" ca="1" si="115"/>
        <v>0</v>
      </c>
      <c r="BJ70" s="267">
        <f t="shared" ca="1" si="115"/>
        <v>0</v>
      </c>
      <c r="BK70" s="267">
        <f t="shared" ca="1" si="115"/>
        <v>0</v>
      </c>
      <c r="BL70" s="267">
        <f t="shared" ca="1" si="115"/>
        <v>0</v>
      </c>
      <c r="BM70" s="267">
        <f t="shared" ca="1" si="115"/>
        <v>0</v>
      </c>
      <c r="BN70" s="267">
        <f t="shared" ca="1" si="115"/>
        <v>0</v>
      </c>
      <c r="BO70" s="267">
        <f t="shared" ca="1" si="115"/>
        <v>0</v>
      </c>
      <c r="BP70" s="267">
        <f t="shared" ca="1" si="115"/>
        <v>0</v>
      </c>
      <c r="BQ70" s="267">
        <f t="shared" ca="1" si="115"/>
        <v>0</v>
      </c>
      <c r="BR70" s="267">
        <f t="shared" ca="1" si="115"/>
        <v>0</v>
      </c>
      <c r="BS70" s="267">
        <f t="shared" ca="1" si="115"/>
        <v>0</v>
      </c>
      <c r="BT70" s="267">
        <f t="shared" ca="1" si="115"/>
        <v>0</v>
      </c>
      <c r="BU70" s="267">
        <f t="shared" ca="1" si="115"/>
        <v>0</v>
      </c>
      <c r="BV70" s="267">
        <f t="shared" ca="1" si="115"/>
        <v>0</v>
      </c>
      <c r="BW70" s="267">
        <f t="shared" ca="1" si="115"/>
        <v>0</v>
      </c>
      <c r="BX70" s="267">
        <f t="shared" ca="1" si="115"/>
        <v>0</v>
      </c>
      <c r="BY70" s="267">
        <f t="shared" ca="1" si="115"/>
        <v>0</v>
      </c>
      <c r="BZ70" s="267">
        <f t="shared" ca="1" si="115"/>
        <v>0</v>
      </c>
      <c r="CA70" s="267">
        <f t="shared" ca="1" si="115"/>
        <v>0</v>
      </c>
      <c r="CB70" s="267">
        <f t="shared" ca="1" si="115"/>
        <v>0</v>
      </c>
      <c r="CC70" s="267">
        <f t="shared" ca="1" si="115"/>
        <v>0</v>
      </c>
      <c r="CD70" s="267">
        <f t="shared" ca="1" si="115"/>
        <v>0</v>
      </c>
      <c r="CE70" s="267">
        <f t="shared" ca="1" si="115"/>
        <v>0</v>
      </c>
      <c r="CF70" s="267">
        <f t="shared" ca="1" si="115"/>
        <v>0</v>
      </c>
      <c r="CG70" s="267">
        <f t="shared" ca="1" si="115"/>
        <v>0</v>
      </c>
      <c r="CH70" s="267">
        <f t="shared" ca="1" si="115"/>
        <v>0</v>
      </c>
      <c r="CI70" s="267">
        <f t="shared" ca="1" si="115"/>
        <v>0</v>
      </c>
      <c r="CJ70" s="267">
        <f t="shared" ref="CJ70:DC70" ca="1" si="116">COUNTIF(CJ7:CJ65,"*m*")-COUNTIF(CJ7:CJ65,"*BM*")*1</f>
        <v>0</v>
      </c>
      <c r="CK70" s="267">
        <f t="shared" ca="1" si="116"/>
        <v>0</v>
      </c>
      <c r="CL70" s="267">
        <f t="shared" ca="1" si="116"/>
        <v>0</v>
      </c>
      <c r="CM70" s="267">
        <f t="shared" ca="1" si="116"/>
        <v>0</v>
      </c>
      <c r="CN70" s="267">
        <f t="shared" ca="1" si="116"/>
        <v>0</v>
      </c>
      <c r="CO70" s="267">
        <f t="shared" ca="1" si="116"/>
        <v>0</v>
      </c>
      <c r="CP70" s="267">
        <f t="shared" ca="1" si="116"/>
        <v>0</v>
      </c>
      <c r="CQ70" s="267">
        <f t="shared" ca="1" si="116"/>
        <v>0</v>
      </c>
      <c r="CR70" s="267">
        <f t="shared" ca="1" si="116"/>
        <v>0</v>
      </c>
      <c r="CS70" s="267">
        <f t="shared" ca="1" si="116"/>
        <v>0</v>
      </c>
      <c r="CT70" s="267">
        <f t="shared" ca="1" si="116"/>
        <v>0</v>
      </c>
      <c r="CU70" s="267">
        <f t="shared" ca="1" si="116"/>
        <v>0</v>
      </c>
      <c r="CV70" s="267">
        <f t="shared" ca="1" si="116"/>
        <v>0</v>
      </c>
      <c r="CW70" s="267">
        <f t="shared" ca="1" si="116"/>
        <v>0</v>
      </c>
      <c r="CX70" s="267">
        <f t="shared" ca="1" si="116"/>
        <v>0</v>
      </c>
      <c r="CY70" s="267">
        <f t="shared" ca="1" si="116"/>
        <v>0</v>
      </c>
      <c r="CZ70" s="267">
        <f t="shared" ca="1" si="116"/>
        <v>0</v>
      </c>
      <c r="DA70" s="267">
        <f t="shared" ca="1" si="116"/>
        <v>0</v>
      </c>
      <c r="DB70" s="267">
        <f t="shared" ca="1" si="116"/>
        <v>0</v>
      </c>
      <c r="DC70" s="267">
        <f t="shared" ca="1" si="116"/>
        <v>0</v>
      </c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" customHeight="1" thickBot="1" x14ac:dyDescent="0.4">
      <c r="A71" s="60"/>
      <c r="B71" s="60"/>
      <c r="C71" s="63"/>
      <c r="D71" s="66"/>
      <c r="E71" s="147" t="str">
        <f>'Diseño Patrón'!B71</f>
        <v>T</v>
      </c>
      <c r="F71" s="123" t="str">
        <f>CONCATENATE("Presencias Turno de ",'Diseño Patrón'!A71," (",E71,")")</f>
        <v>Presencias Turno de Tarde (T)</v>
      </c>
      <c r="G71" s="267">
        <f ca="1">COUNTIF(G7:G65,"*t*")-COUNTIF(G7:G65,"*AT*")*1-COUNTIF(G7:G65,"*VT*")*1</f>
        <v>8</v>
      </c>
      <c r="H71" s="267">
        <f t="shared" ref="H71:W71" ca="1" si="117">COUNTIF(H7:H65,"*t*")-COUNTIF(H7:H65,"*AT*")*1-COUNTIF(H7:H65,"*VT*")*1</f>
        <v>10</v>
      </c>
      <c r="I71" s="267">
        <f t="shared" ca="1" si="117"/>
        <v>8</v>
      </c>
      <c r="J71" s="267">
        <f t="shared" ca="1" si="117"/>
        <v>10</v>
      </c>
      <c r="K71" s="267">
        <f t="shared" ca="1" si="117"/>
        <v>8</v>
      </c>
      <c r="L71" s="267">
        <f t="shared" ca="1" si="117"/>
        <v>6</v>
      </c>
      <c r="M71" s="267">
        <f t="shared" ca="1" si="117"/>
        <v>6</v>
      </c>
      <c r="N71" s="267">
        <f t="shared" ca="1" si="117"/>
        <v>8</v>
      </c>
      <c r="O71" s="267">
        <f t="shared" ca="1" si="117"/>
        <v>10</v>
      </c>
      <c r="P71" s="267">
        <f t="shared" ca="1" si="117"/>
        <v>8</v>
      </c>
      <c r="Q71" s="267">
        <f t="shared" ca="1" si="117"/>
        <v>10</v>
      </c>
      <c r="R71" s="267">
        <f t="shared" ca="1" si="117"/>
        <v>8</v>
      </c>
      <c r="S71" s="267">
        <f t="shared" ca="1" si="117"/>
        <v>6</v>
      </c>
      <c r="T71" s="267">
        <f t="shared" ca="1" si="117"/>
        <v>6</v>
      </c>
      <c r="U71" s="267">
        <f t="shared" ca="1" si="117"/>
        <v>8</v>
      </c>
      <c r="V71" s="267">
        <f t="shared" ca="1" si="117"/>
        <v>10</v>
      </c>
      <c r="W71" s="267">
        <f t="shared" ca="1" si="117"/>
        <v>8</v>
      </c>
      <c r="X71" s="267">
        <f t="shared" ref="X71:CI71" ca="1" si="118">COUNTIF(X7:X65,"*t*")-COUNTIF(X7:X65,"*AT*")*1-COUNTIF(X7:X65,"*VT*")*1</f>
        <v>10</v>
      </c>
      <c r="Y71" s="267">
        <f t="shared" ca="1" si="118"/>
        <v>8</v>
      </c>
      <c r="Z71" s="267">
        <f t="shared" ca="1" si="118"/>
        <v>6</v>
      </c>
      <c r="AA71" s="267">
        <f t="shared" ca="1" si="118"/>
        <v>6</v>
      </c>
      <c r="AB71" s="267">
        <f t="shared" ca="1" si="118"/>
        <v>8</v>
      </c>
      <c r="AC71" s="267">
        <f t="shared" ca="1" si="118"/>
        <v>10</v>
      </c>
      <c r="AD71" s="267">
        <f t="shared" ca="1" si="118"/>
        <v>8</v>
      </c>
      <c r="AE71" s="267">
        <f t="shared" ca="1" si="118"/>
        <v>10</v>
      </c>
      <c r="AF71" s="267">
        <f t="shared" ca="1" si="118"/>
        <v>8</v>
      </c>
      <c r="AG71" s="267">
        <f t="shared" ca="1" si="118"/>
        <v>6</v>
      </c>
      <c r="AH71" s="267">
        <f t="shared" ca="1" si="118"/>
        <v>6</v>
      </c>
      <c r="AI71" s="267">
        <f t="shared" ca="1" si="118"/>
        <v>8</v>
      </c>
      <c r="AJ71" s="267">
        <f t="shared" ca="1" si="118"/>
        <v>10</v>
      </c>
      <c r="AK71" s="267">
        <f t="shared" si="118"/>
        <v>0</v>
      </c>
      <c r="AL71" s="267">
        <f t="shared" si="118"/>
        <v>0</v>
      </c>
      <c r="AM71" s="267">
        <f t="shared" si="118"/>
        <v>0</v>
      </c>
      <c r="AN71" s="267">
        <f t="shared" ca="1" si="118"/>
        <v>0</v>
      </c>
      <c r="AO71" s="267">
        <f t="shared" ca="1" si="118"/>
        <v>0</v>
      </c>
      <c r="AP71" s="267">
        <f t="shared" ca="1" si="118"/>
        <v>0</v>
      </c>
      <c r="AQ71" s="267">
        <f t="shared" ca="1" si="118"/>
        <v>0</v>
      </c>
      <c r="AR71" s="267">
        <f t="shared" ca="1" si="118"/>
        <v>0</v>
      </c>
      <c r="AS71" s="267">
        <f t="shared" ca="1" si="118"/>
        <v>0</v>
      </c>
      <c r="AT71" s="267">
        <f t="shared" ca="1" si="118"/>
        <v>0</v>
      </c>
      <c r="AU71" s="267">
        <f t="shared" ca="1" si="118"/>
        <v>0</v>
      </c>
      <c r="AV71" s="267">
        <f t="shared" ca="1" si="118"/>
        <v>0</v>
      </c>
      <c r="AW71" s="267">
        <f t="shared" ca="1" si="118"/>
        <v>0</v>
      </c>
      <c r="AX71" s="267">
        <f t="shared" ca="1" si="118"/>
        <v>0</v>
      </c>
      <c r="AY71" s="267">
        <f t="shared" ca="1" si="118"/>
        <v>0</v>
      </c>
      <c r="AZ71" s="267">
        <f t="shared" ca="1" si="118"/>
        <v>0</v>
      </c>
      <c r="BA71" s="267">
        <f t="shared" ca="1" si="118"/>
        <v>0</v>
      </c>
      <c r="BB71" s="267">
        <f t="shared" ca="1" si="118"/>
        <v>0</v>
      </c>
      <c r="BC71" s="267">
        <f t="shared" ca="1" si="118"/>
        <v>0</v>
      </c>
      <c r="BD71" s="267">
        <f t="shared" ca="1" si="118"/>
        <v>0</v>
      </c>
      <c r="BE71" s="267">
        <f t="shared" ca="1" si="118"/>
        <v>0</v>
      </c>
      <c r="BF71" s="267">
        <f t="shared" ca="1" si="118"/>
        <v>0</v>
      </c>
      <c r="BG71" s="267">
        <f t="shared" ca="1" si="118"/>
        <v>0</v>
      </c>
      <c r="BH71" s="267">
        <f t="shared" ca="1" si="118"/>
        <v>0</v>
      </c>
      <c r="BI71" s="267">
        <f t="shared" ca="1" si="118"/>
        <v>0</v>
      </c>
      <c r="BJ71" s="267">
        <f t="shared" ca="1" si="118"/>
        <v>0</v>
      </c>
      <c r="BK71" s="267">
        <f t="shared" ca="1" si="118"/>
        <v>0</v>
      </c>
      <c r="BL71" s="267">
        <f t="shared" ca="1" si="118"/>
        <v>0</v>
      </c>
      <c r="BM71" s="267">
        <f t="shared" ca="1" si="118"/>
        <v>0</v>
      </c>
      <c r="BN71" s="267">
        <f t="shared" ca="1" si="118"/>
        <v>0</v>
      </c>
      <c r="BO71" s="267">
        <f t="shared" ca="1" si="118"/>
        <v>0</v>
      </c>
      <c r="BP71" s="267">
        <f t="shared" ca="1" si="118"/>
        <v>0</v>
      </c>
      <c r="BQ71" s="267">
        <f t="shared" ca="1" si="118"/>
        <v>0</v>
      </c>
      <c r="BR71" s="267">
        <f t="shared" ca="1" si="118"/>
        <v>0</v>
      </c>
      <c r="BS71" s="267">
        <f t="shared" ca="1" si="118"/>
        <v>0</v>
      </c>
      <c r="BT71" s="267">
        <f t="shared" ca="1" si="118"/>
        <v>0</v>
      </c>
      <c r="BU71" s="267">
        <f t="shared" ca="1" si="118"/>
        <v>0</v>
      </c>
      <c r="BV71" s="267">
        <f t="shared" ca="1" si="118"/>
        <v>0</v>
      </c>
      <c r="BW71" s="267">
        <f t="shared" ca="1" si="118"/>
        <v>0</v>
      </c>
      <c r="BX71" s="267">
        <f t="shared" ca="1" si="118"/>
        <v>0</v>
      </c>
      <c r="BY71" s="267">
        <f t="shared" ca="1" si="118"/>
        <v>0</v>
      </c>
      <c r="BZ71" s="267">
        <f t="shared" ca="1" si="118"/>
        <v>0</v>
      </c>
      <c r="CA71" s="267">
        <f t="shared" ca="1" si="118"/>
        <v>0</v>
      </c>
      <c r="CB71" s="267">
        <f t="shared" ca="1" si="118"/>
        <v>0</v>
      </c>
      <c r="CC71" s="267">
        <f t="shared" ca="1" si="118"/>
        <v>0</v>
      </c>
      <c r="CD71" s="267">
        <f t="shared" ca="1" si="118"/>
        <v>0</v>
      </c>
      <c r="CE71" s="267">
        <f t="shared" ca="1" si="118"/>
        <v>0</v>
      </c>
      <c r="CF71" s="267">
        <f t="shared" ca="1" si="118"/>
        <v>0</v>
      </c>
      <c r="CG71" s="267">
        <f t="shared" ca="1" si="118"/>
        <v>0</v>
      </c>
      <c r="CH71" s="267">
        <f t="shared" ca="1" si="118"/>
        <v>0</v>
      </c>
      <c r="CI71" s="267">
        <f t="shared" ca="1" si="118"/>
        <v>0</v>
      </c>
      <c r="CJ71" s="267">
        <f t="shared" ref="CJ71:DC71" ca="1" si="119">COUNTIF(CJ7:CJ65,"*t*")-COUNTIF(CJ7:CJ65,"*AT*")*1-COUNTIF(CJ7:CJ65,"*VT*")*1</f>
        <v>0</v>
      </c>
      <c r="CK71" s="267">
        <f t="shared" ca="1" si="119"/>
        <v>0</v>
      </c>
      <c r="CL71" s="267">
        <f t="shared" ca="1" si="119"/>
        <v>0</v>
      </c>
      <c r="CM71" s="267">
        <f t="shared" ca="1" si="119"/>
        <v>0</v>
      </c>
      <c r="CN71" s="267">
        <f t="shared" ca="1" si="119"/>
        <v>0</v>
      </c>
      <c r="CO71" s="267">
        <f t="shared" ca="1" si="119"/>
        <v>0</v>
      </c>
      <c r="CP71" s="267">
        <f t="shared" ca="1" si="119"/>
        <v>0</v>
      </c>
      <c r="CQ71" s="267">
        <f t="shared" ca="1" si="119"/>
        <v>0</v>
      </c>
      <c r="CR71" s="267">
        <f t="shared" ca="1" si="119"/>
        <v>0</v>
      </c>
      <c r="CS71" s="267">
        <f t="shared" ca="1" si="119"/>
        <v>0</v>
      </c>
      <c r="CT71" s="267">
        <f t="shared" ca="1" si="119"/>
        <v>0</v>
      </c>
      <c r="CU71" s="267">
        <f t="shared" ca="1" si="119"/>
        <v>0</v>
      </c>
      <c r="CV71" s="267">
        <f t="shared" ca="1" si="119"/>
        <v>0</v>
      </c>
      <c r="CW71" s="267">
        <f t="shared" ca="1" si="119"/>
        <v>0</v>
      </c>
      <c r="CX71" s="267">
        <f t="shared" ca="1" si="119"/>
        <v>0</v>
      </c>
      <c r="CY71" s="267">
        <f t="shared" ca="1" si="119"/>
        <v>0</v>
      </c>
      <c r="CZ71" s="267">
        <f t="shared" ca="1" si="119"/>
        <v>0</v>
      </c>
      <c r="DA71" s="267">
        <f t="shared" ca="1" si="119"/>
        <v>0</v>
      </c>
      <c r="DB71" s="267">
        <f t="shared" ca="1" si="119"/>
        <v>0</v>
      </c>
      <c r="DC71" s="267">
        <f t="shared" ca="1" si="119"/>
        <v>0</v>
      </c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customHeight="1" thickBot="1" x14ac:dyDescent="0.4">
      <c r="A72" s="60"/>
      <c r="B72" s="60"/>
      <c r="C72" s="63"/>
      <c r="D72" s="66"/>
      <c r="E72" s="147" t="str">
        <f>'Diseño Patrón'!B72</f>
        <v>N</v>
      </c>
      <c r="F72" s="123" t="str">
        <f>CONCATENATE("Presencias Turno de ",'Diseño Patrón'!A72," (",E72,")")</f>
        <v>Presencias Turno de Noche (N)</v>
      </c>
      <c r="G72" s="268">
        <f ca="1">COUNTIF(G7:G65,"*n*")</f>
        <v>5</v>
      </c>
      <c r="H72" s="268">
        <f t="shared" ref="H72:AJ72" ca="1" si="120">COUNTIF(H7:H65,"*n*")</f>
        <v>5</v>
      </c>
      <c r="I72" s="268">
        <f t="shared" ca="1" si="120"/>
        <v>5</v>
      </c>
      <c r="J72" s="268">
        <f t="shared" ca="1" si="120"/>
        <v>5</v>
      </c>
      <c r="K72" s="268">
        <f t="shared" ca="1" si="120"/>
        <v>5</v>
      </c>
      <c r="L72" s="268">
        <f t="shared" ca="1" si="120"/>
        <v>5</v>
      </c>
      <c r="M72" s="268">
        <f t="shared" ca="1" si="120"/>
        <v>5</v>
      </c>
      <c r="N72" s="268">
        <f t="shared" ca="1" si="120"/>
        <v>5</v>
      </c>
      <c r="O72" s="268">
        <f t="shared" ca="1" si="120"/>
        <v>5</v>
      </c>
      <c r="P72" s="268">
        <f t="shared" ca="1" si="120"/>
        <v>5</v>
      </c>
      <c r="Q72" s="268">
        <f t="shared" ca="1" si="120"/>
        <v>5</v>
      </c>
      <c r="R72" s="268">
        <f t="shared" ca="1" si="120"/>
        <v>5</v>
      </c>
      <c r="S72" s="268">
        <f t="shared" ca="1" si="120"/>
        <v>5</v>
      </c>
      <c r="T72" s="268">
        <f t="shared" ca="1" si="120"/>
        <v>5</v>
      </c>
      <c r="U72" s="268">
        <f t="shared" ca="1" si="120"/>
        <v>5</v>
      </c>
      <c r="V72" s="268">
        <f t="shared" ca="1" si="120"/>
        <v>5</v>
      </c>
      <c r="W72" s="268">
        <f t="shared" ca="1" si="120"/>
        <v>5</v>
      </c>
      <c r="X72" s="268">
        <f t="shared" ca="1" si="120"/>
        <v>5</v>
      </c>
      <c r="Y72" s="268">
        <f t="shared" ca="1" si="120"/>
        <v>5</v>
      </c>
      <c r="Z72" s="268">
        <f t="shared" ca="1" si="120"/>
        <v>5</v>
      </c>
      <c r="AA72" s="268">
        <f t="shared" ca="1" si="120"/>
        <v>5</v>
      </c>
      <c r="AB72" s="268">
        <f t="shared" ca="1" si="120"/>
        <v>5</v>
      </c>
      <c r="AC72" s="268">
        <f t="shared" ca="1" si="120"/>
        <v>5</v>
      </c>
      <c r="AD72" s="268">
        <f t="shared" ca="1" si="120"/>
        <v>5</v>
      </c>
      <c r="AE72" s="268">
        <f t="shared" ca="1" si="120"/>
        <v>5</v>
      </c>
      <c r="AF72" s="268">
        <f t="shared" ca="1" si="120"/>
        <v>5</v>
      </c>
      <c r="AG72" s="268">
        <f t="shared" ca="1" si="120"/>
        <v>5</v>
      </c>
      <c r="AH72" s="268">
        <f t="shared" ca="1" si="120"/>
        <v>5</v>
      </c>
      <c r="AI72" s="268">
        <f t="shared" ca="1" si="120"/>
        <v>5</v>
      </c>
      <c r="AJ72" s="268">
        <f t="shared" ca="1" si="120"/>
        <v>5</v>
      </c>
      <c r="AK72" s="146">
        <f ca="1">COUNTIF(AK$7:AK$65,$E72) +  COUNTIF(AK$7:AK$65,CONCATENATE("*;",TEXT(CELL("contenido",$E72),"00"))) +  COUNTIF(AK$7:AK$65,CONCATENATE("*;",TEXT(CELL("contenido",$E72),"00"),";*")) +  COUNTIF(AK$7:AK$65,CONCATENATE(TEXT(CELL("contenido",$E72),"00"),";*"))</f>
        <v>0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8.75" hidden="1" customHeight="1" x14ac:dyDescent="0.35">
      <c r="A73" s="60"/>
      <c r="B73" s="60"/>
      <c r="C73" s="63"/>
      <c r="D73" s="66"/>
      <c r="E73" s="147" t="str">
        <f>'Diseño Patrón'!B73</f>
        <v>G24</v>
      </c>
      <c r="F73" s="123" t="str">
        <f>CONCATENATE("Presencias Turno de ",'Diseño Patrón'!A73," (",E73,")")</f>
        <v>Presencias Turno de Guardia 24h (G24)</v>
      </c>
      <c r="G73" s="146">
        <f t="shared" ref="G73:AJ73" ca="1" si="121">COUNTIF(G$7:G$65,$E73) +  COUNTIF(G$7:G$65,CONCATENATE("*;",TEXT(CELL("contenido",$E73),"00"))) +  COUNTIF(G$7:G$65,CONCATENATE("*;",TEXT(CELL("contenido",$E73),"00"),";*")) +  COUNTIF(G$7:G$65,CONCATENATE(TEXT(CELL("contenido",$E73),"00"),";*"))</f>
        <v>0</v>
      </c>
      <c r="H73" s="146">
        <f t="shared" ca="1" si="121"/>
        <v>0</v>
      </c>
      <c r="I73" s="146">
        <f t="shared" ca="1" si="121"/>
        <v>0</v>
      </c>
      <c r="J73" s="146">
        <f t="shared" ca="1" si="121"/>
        <v>0</v>
      </c>
      <c r="K73" s="146">
        <f t="shared" ca="1" si="121"/>
        <v>0</v>
      </c>
      <c r="L73" s="146">
        <f t="shared" ca="1" si="121"/>
        <v>0</v>
      </c>
      <c r="M73" s="146">
        <f t="shared" ca="1" si="121"/>
        <v>0</v>
      </c>
      <c r="N73" s="146">
        <f t="shared" ca="1" si="121"/>
        <v>0</v>
      </c>
      <c r="O73" s="146">
        <f t="shared" ca="1" si="121"/>
        <v>0</v>
      </c>
      <c r="P73" s="146">
        <f t="shared" ca="1" si="121"/>
        <v>0</v>
      </c>
      <c r="Q73" s="146">
        <f t="shared" ca="1" si="121"/>
        <v>0</v>
      </c>
      <c r="R73" s="146">
        <f t="shared" ca="1" si="121"/>
        <v>0</v>
      </c>
      <c r="S73" s="146">
        <f t="shared" ca="1" si="121"/>
        <v>0</v>
      </c>
      <c r="T73" s="146">
        <f t="shared" ca="1" si="121"/>
        <v>0</v>
      </c>
      <c r="U73" s="146">
        <f t="shared" ca="1" si="121"/>
        <v>0</v>
      </c>
      <c r="V73" s="319">
        <f t="shared" ca="1" si="121"/>
        <v>0</v>
      </c>
      <c r="W73" s="319">
        <f t="shared" ca="1" si="121"/>
        <v>0</v>
      </c>
      <c r="X73" s="319">
        <f t="shared" ca="1" si="121"/>
        <v>0</v>
      </c>
      <c r="Y73" s="146">
        <f t="shared" ca="1" si="121"/>
        <v>0</v>
      </c>
      <c r="Z73" s="146">
        <f t="shared" ca="1" si="121"/>
        <v>0</v>
      </c>
      <c r="AA73" s="146">
        <f t="shared" ca="1" si="121"/>
        <v>0</v>
      </c>
      <c r="AB73" s="146">
        <f t="shared" ca="1" si="121"/>
        <v>0</v>
      </c>
      <c r="AC73" s="319">
        <f t="shared" ca="1" si="121"/>
        <v>0</v>
      </c>
      <c r="AD73" s="319">
        <f t="shared" ca="1" si="121"/>
        <v>0</v>
      </c>
      <c r="AE73" s="319">
        <f t="shared" ca="1" si="121"/>
        <v>0</v>
      </c>
      <c r="AF73" s="146">
        <f t="shared" ca="1" si="121"/>
        <v>0</v>
      </c>
      <c r="AG73" s="146">
        <f t="shared" ca="1" si="121"/>
        <v>0</v>
      </c>
      <c r="AH73" s="146">
        <f t="shared" ca="1" si="121"/>
        <v>0</v>
      </c>
      <c r="AI73" s="146">
        <f t="shared" ca="1" si="121"/>
        <v>0</v>
      </c>
      <c r="AJ73" s="146">
        <f t="shared" ca="1" si="121"/>
        <v>0</v>
      </c>
      <c r="AK73" s="146">
        <f ca="1">COUNTIF(AK$7:AK$65,$E73) +  COUNTIF(AK$7:AK$65,CONCATENATE("*;",TEXT(CELL("contenido",$E73),"00"))) +  COUNTIF(AK$7:AK$65,CONCATENATE("*;",TEXT(CELL("contenido",$E73),"00"),";*")) +  COUNTIF(AK$7:AK$65,CONCATENATE(TEXT(CELL("contenido",$E73),"00"),";*"))</f>
        <v>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O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V73" s="76"/>
      <c r="CW73" s="76"/>
      <c r="CX73" s="76"/>
      <c r="CY73" s="76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8" x14ac:dyDescent="0.35">
      <c r="A74" s="60"/>
      <c r="B74" s="60"/>
      <c r="C74" s="63"/>
      <c r="D74" s="66"/>
      <c r="E74" s="63"/>
      <c r="F74" s="20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72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V74" s="76"/>
      <c r="CW74" s="76"/>
      <c r="CX74" s="76"/>
      <c r="CY74" s="76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5.5" hidden="1" x14ac:dyDescent="0.35">
      <c r="A75" s="60"/>
      <c r="B75" s="60"/>
      <c r="C75" s="63"/>
      <c r="D75" s="66"/>
      <c r="E75" s="63"/>
      <c r="F75" s="21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5.5" hidden="1" x14ac:dyDescent="0.35">
      <c r="A76" s="60"/>
      <c r="B76" s="60"/>
      <c r="C76" s="63"/>
      <c r="D76" s="66"/>
      <c r="E76" s="63"/>
      <c r="F76" s="21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hidden="1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hidden="1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hidden="1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hidden="1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:137" ht="14.5" x14ac:dyDescent="0.35">
      <c r="BM85" s="93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:137" ht="14.5" x14ac:dyDescent="0.35">
      <c r="BM86" s="93"/>
      <c r="BN86" s="93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:137" ht="14.5" x14ac:dyDescent="0.35">
      <c r="BM87" s="93"/>
      <c r="BN87" s="93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:137" ht="14.5" x14ac:dyDescent="0.35">
      <c r="BM88" s="93"/>
      <c r="BN88" s="93"/>
      <c r="CS88" s="94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:137" s="94" customFormat="1" ht="14.5" x14ac:dyDescent="0.35">
      <c r="A89" s="90"/>
      <c r="B89" s="90"/>
      <c r="C89" s="90"/>
      <c r="D89" s="91"/>
      <c r="E89" s="90"/>
      <c r="F89" s="144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  <c r="BI89" s="93"/>
      <c r="BJ89" s="93"/>
      <c r="BK89" s="93"/>
      <c r="BL89" s="93"/>
      <c r="BM89" s="93"/>
      <c r="BN89" s="93"/>
      <c r="BO89" s="93"/>
      <c r="BP89" s="93"/>
      <c r="BQ89" s="93"/>
      <c r="BR89" s="93"/>
      <c r="BS89" s="93"/>
      <c r="BT89" s="93"/>
      <c r="BU89" s="93"/>
      <c r="BV89" s="93"/>
      <c r="BW89" s="93"/>
      <c r="BX89" s="93"/>
      <c r="BY89" s="93"/>
      <c r="BZ89" s="93"/>
      <c r="CA89" s="93"/>
      <c r="CB89" s="93"/>
      <c r="CC89" s="93"/>
      <c r="CD89" s="93"/>
      <c r="CE89" s="93"/>
      <c r="CF89" s="93"/>
      <c r="CG89" s="93"/>
      <c r="CH89" s="93"/>
      <c r="CI89" s="93"/>
      <c r="CJ89" s="93"/>
      <c r="CK89" s="93"/>
      <c r="CL89" s="93"/>
      <c r="CM89" s="93"/>
      <c r="CN89" s="93"/>
      <c r="CO89" s="93"/>
      <c r="CP89" s="93"/>
      <c r="CQ89" s="93"/>
      <c r="CR89" s="93"/>
      <c r="CV89" s="93"/>
      <c r="CW89" s="93"/>
      <c r="CX89" s="93"/>
      <c r="CY89" s="93"/>
      <c r="CZ89" s="10"/>
      <c r="DA89" s="10"/>
      <c r="DB89" s="10"/>
      <c r="DC89" s="10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95"/>
      <c r="DQ89" s="95"/>
      <c r="DR89" s="95"/>
      <c r="DS89" s="95"/>
      <c r="DT89" s="95"/>
      <c r="DU89" s="95"/>
      <c r="DV89" s="95"/>
      <c r="DW89" s="95"/>
      <c r="DX89" s="95"/>
      <c r="DY89" s="95"/>
      <c r="DZ89" s="95"/>
      <c r="EA89" s="95"/>
      <c r="EB89" s="95"/>
      <c r="EC89" s="95"/>
      <c r="ED89" s="95"/>
      <c r="EE89" s="95"/>
      <c r="EF89" s="95"/>
      <c r="EG89" s="96"/>
    </row>
    <row r="90" spans="1:137" s="94" customFormat="1" ht="14.5" x14ac:dyDescent="0.35">
      <c r="A90" s="90"/>
      <c r="B90" s="90"/>
      <c r="C90" s="90"/>
      <c r="D90" s="91"/>
      <c r="E90" s="90"/>
      <c r="F90" s="144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3"/>
      <c r="AO90" s="93"/>
      <c r="AP90" s="93"/>
      <c r="AQ90" s="93"/>
      <c r="AR90" s="93"/>
      <c r="AS90" s="93"/>
      <c r="AT90" s="93"/>
      <c r="AU90" s="93"/>
      <c r="AV90" s="93"/>
      <c r="AW90" s="93"/>
      <c r="AX90" s="93"/>
      <c r="AY90" s="93"/>
      <c r="AZ90" s="93"/>
      <c r="BA90" s="93"/>
      <c r="BB90" s="93"/>
      <c r="BC90" s="93"/>
      <c r="BD90" s="93"/>
      <c r="BE90" s="93"/>
      <c r="BF90" s="93"/>
      <c r="BG90" s="93"/>
      <c r="BH90" s="93"/>
      <c r="BI90" s="93"/>
      <c r="BJ90" s="93"/>
      <c r="BK90" s="93"/>
      <c r="BL90" s="93"/>
      <c r="BM90" s="93"/>
      <c r="BN90" s="93"/>
      <c r="BO90" s="93"/>
      <c r="BP90" s="93"/>
      <c r="BQ90" s="93"/>
      <c r="BR90" s="93"/>
      <c r="BS90" s="93"/>
      <c r="BT90" s="93"/>
      <c r="BU90" s="93"/>
      <c r="BV90" s="93"/>
      <c r="BW90" s="93"/>
      <c r="BX90" s="93"/>
      <c r="BY90" s="93"/>
      <c r="BZ90" s="93"/>
      <c r="CA90" s="93"/>
      <c r="CB90" s="93"/>
      <c r="CC90" s="93"/>
      <c r="CD90" s="93"/>
      <c r="CE90" s="93"/>
      <c r="CF90" s="93"/>
      <c r="CG90" s="93"/>
      <c r="CH90" s="93"/>
      <c r="CI90" s="93"/>
      <c r="CJ90" s="93"/>
      <c r="CK90" s="93"/>
      <c r="CL90" s="93"/>
      <c r="CM90" s="93"/>
      <c r="CN90" s="93"/>
      <c r="CO90" s="93"/>
      <c r="CP90" s="93"/>
      <c r="CQ90" s="93"/>
      <c r="CR90" s="93"/>
      <c r="CV90" s="93"/>
      <c r="CW90" s="93"/>
      <c r="CX90" s="93"/>
      <c r="CY90" s="93"/>
      <c r="CZ90" s="10"/>
      <c r="DA90" s="10"/>
      <c r="DB90" s="10"/>
      <c r="DC90" s="10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95"/>
      <c r="DQ90" s="95"/>
      <c r="DR90" s="95"/>
      <c r="DS90" s="95"/>
      <c r="DT90" s="95"/>
      <c r="DU90" s="95"/>
      <c r="DV90" s="95"/>
      <c r="DW90" s="95"/>
      <c r="DX90" s="95"/>
      <c r="DY90" s="95"/>
      <c r="DZ90" s="95"/>
      <c r="EA90" s="95"/>
      <c r="EB90" s="95"/>
      <c r="EC90" s="95"/>
      <c r="ED90" s="95"/>
      <c r="EE90" s="95"/>
      <c r="EF90" s="95"/>
      <c r="EG90" s="96"/>
    </row>
    <row r="91" spans="1:137" s="94" customFormat="1" ht="14.5" x14ac:dyDescent="0.35">
      <c r="A91" s="90"/>
      <c r="B91" s="90"/>
      <c r="C91" s="90"/>
      <c r="D91" s="91"/>
      <c r="E91" s="90"/>
      <c r="F91" s="144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  <c r="BI91" s="93"/>
      <c r="BJ91" s="93"/>
      <c r="BK91" s="93"/>
      <c r="BL91" s="93"/>
      <c r="BM91" s="93"/>
      <c r="BN91" s="93"/>
      <c r="BO91" s="93"/>
      <c r="BP91" s="93"/>
      <c r="BQ91" s="93"/>
      <c r="BR91" s="93"/>
      <c r="BS91" s="93"/>
      <c r="BT91" s="93"/>
      <c r="BU91" s="93"/>
      <c r="BV91" s="93"/>
      <c r="BW91" s="93"/>
      <c r="BX91" s="93"/>
      <c r="BY91" s="93"/>
      <c r="BZ91" s="93"/>
      <c r="CA91" s="93"/>
      <c r="CB91" s="93"/>
      <c r="CC91" s="93"/>
      <c r="CD91" s="93"/>
      <c r="CE91" s="93"/>
      <c r="CF91" s="93"/>
      <c r="CG91" s="93"/>
      <c r="CH91" s="93"/>
      <c r="CI91" s="93"/>
      <c r="CJ91" s="93"/>
      <c r="CK91" s="93"/>
      <c r="CL91" s="93"/>
      <c r="CM91" s="93"/>
      <c r="CN91" s="93"/>
      <c r="CO91" s="93"/>
      <c r="CP91" s="93"/>
      <c r="CQ91" s="93"/>
      <c r="CR91" s="93"/>
      <c r="CV91" s="93"/>
      <c r="CW91" s="93"/>
      <c r="CX91" s="93"/>
      <c r="CY91" s="93"/>
      <c r="CZ91" s="10"/>
      <c r="DA91" s="10"/>
      <c r="DB91" s="10"/>
      <c r="DC91" s="10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95"/>
      <c r="DQ91" s="95"/>
      <c r="DR91" s="95"/>
      <c r="DS91" s="95"/>
      <c r="DT91" s="95"/>
      <c r="DU91" s="95"/>
      <c r="DV91" s="95"/>
      <c r="DW91" s="95"/>
      <c r="DX91" s="95"/>
      <c r="DY91" s="95"/>
      <c r="DZ91" s="95"/>
      <c r="EA91" s="95"/>
      <c r="EB91" s="95"/>
      <c r="EC91" s="95"/>
      <c r="ED91" s="95"/>
      <c r="EE91" s="95"/>
      <c r="EF91" s="95"/>
      <c r="EG91" s="96"/>
    </row>
    <row r="92" spans="1:137" s="94" customFormat="1" ht="14.5" x14ac:dyDescent="0.35">
      <c r="A92" s="90"/>
      <c r="B92" s="90"/>
      <c r="C92" s="90"/>
      <c r="D92" s="91"/>
      <c r="E92" s="90"/>
      <c r="F92" s="144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G92" s="93"/>
      <c r="BH92" s="93"/>
      <c r="BI92" s="93"/>
      <c r="BJ92" s="93"/>
      <c r="BK92" s="93"/>
      <c r="BL92" s="93"/>
      <c r="BM92" s="93"/>
      <c r="BN92" s="93"/>
      <c r="BO92" s="93"/>
      <c r="BP92" s="93"/>
      <c r="BQ92" s="93"/>
      <c r="BR92" s="93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3"/>
      <c r="CE92" s="93"/>
      <c r="CF92" s="93"/>
      <c r="CG92" s="93"/>
      <c r="CH92" s="93"/>
      <c r="CI92" s="93"/>
      <c r="CJ92" s="93"/>
      <c r="CK92" s="93"/>
      <c r="CL92" s="93"/>
      <c r="CM92" s="93"/>
      <c r="CN92" s="93"/>
      <c r="CO92" s="93"/>
      <c r="CP92" s="93"/>
      <c r="CQ92" s="93"/>
      <c r="CR92" s="93"/>
      <c r="CV92" s="93"/>
      <c r="CW92" s="93"/>
      <c r="CX92" s="93"/>
      <c r="CY92" s="93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95"/>
      <c r="DQ92" s="95"/>
      <c r="DR92" s="95"/>
      <c r="DS92" s="95"/>
      <c r="DT92" s="95"/>
      <c r="DU92" s="95"/>
      <c r="DV92" s="95"/>
      <c r="DW92" s="95"/>
      <c r="DX92" s="95"/>
      <c r="DY92" s="95"/>
      <c r="DZ92" s="95"/>
      <c r="EA92" s="95"/>
      <c r="EB92" s="95"/>
      <c r="EC92" s="95"/>
      <c r="ED92" s="95"/>
      <c r="EE92" s="95"/>
      <c r="EF92" s="95"/>
      <c r="EG92" s="96"/>
    </row>
    <row r="93" spans="1:137" s="94" customFormat="1" ht="14.5" x14ac:dyDescent="0.35">
      <c r="A93" s="90"/>
      <c r="B93" s="90"/>
      <c r="C93" s="90"/>
      <c r="D93" s="91"/>
      <c r="E93" s="90"/>
      <c r="F93" s="144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  <c r="BI93" s="93"/>
      <c r="BJ93" s="93"/>
      <c r="BK93" s="93"/>
      <c r="BL93" s="93"/>
      <c r="BM93" s="93"/>
      <c r="BN93" s="93"/>
      <c r="BO93" s="93"/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  <c r="CE93" s="93"/>
      <c r="CF93" s="93"/>
      <c r="CG93" s="93"/>
      <c r="CH93" s="93"/>
      <c r="CI93" s="93"/>
      <c r="CJ93" s="93"/>
      <c r="CK93" s="93"/>
      <c r="CL93" s="93"/>
      <c r="CM93" s="93"/>
      <c r="CN93" s="93"/>
      <c r="CO93" s="93"/>
      <c r="CP93" s="93"/>
      <c r="CQ93" s="93"/>
      <c r="CR93" s="93"/>
      <c r="CV93" s="93"/>
      <c r="CW93" s="93"/>
      <c r="CX93" s="93"/>
      <c r="CY93" s="93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95"/>
      <c r="DQ93" s="95"/>
      <c r="DR93" s="95"/>
      <c r="DS93" s="95"/>
      <c r="DT93" s="95"/>
      <c r="DU93" s="95"/>
      <c r="DV93" s="95"/>
      <c r="DW93" s="95"/>
      <c r="DX93" s="95"/>
      <c r="DY93" s="95"/>
      <c r="DZ93" s="95"/>
      <c r="EA93" s="95"/>
      <c r="EB93" s="95"/>
      <c r="EC93" s="95"/>
      <c r="ED93" s="95"/>
      <c r="EE93" s="95"/>
      <c r="EF93" s="95"/>
      <c r="EG93" s="96"/>
    </row>
    <row r="94" spans="1:137" s="94" customFormat="1" ht="14.5" x14ac:dyDescent="0.35">
      <c r="A94" s="90"/>
      <c r="B94" s="90"/>
      <c r="C94" s="90"/>
      <c r="D94" s="91"/>
      <c r="E94" s="90"/>
      <c r="F94" s="144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3"/>
      <c r="AO94" s="93"/>
      <c r="AP94" s="93"/>
      <c r="AQ94" s="93"/>
      <c r="AR94" s="93"/>
      <c r="AS94" s="93"/>
      <c r="AT94" s="93"/>
      <c r="AU94" s="93"/>
      <c r="AV94" s="93"/>
      <c r="AW94" s="93"/>
      <c r="AX94" s="93"/>
      <c r="AY94" s="93"/>
      <c r="AZ94" s="93"/>
      <c r="BA94" s="93"/>
      <c r="BB94" s="93"/>
      <c r="BC94" s="93"/>
      <c r="BD94" s="93"/>
      <c r="BE94" s="93"/>
      <c r="BF94" s="93"/>
      <c r="BG94" s="93"/>
      <c r="BH94" s="93"/>
      <c r="BI94" s="93"/>
      <c r="BJ94" s="93"/>
      <c r="BK94" s="93"/>
      <c r="BL94" s="93"/>
      <c r="BM94" s="93"/>
      <c r="BN94" s="93"/>
      <c r="BO94" s="93"/>
      <c r="BP94" s="93"/>
      <c r="BQ94" s="93"/>
      <c r="BR94" s="93"/>
      <c r="BS94" s="93"/>
      <c r="BT94" s="93"/>
      <c r="BU94" s="93"/>
      <c r="BV94" s="93"/>
      <c r="BW94" s="93"/>
      <c r="BX94" s="93"/>
      <c r="BY94" s="93"/>
      <c r="BZ94" s="93"/>
      <c r="CA94" s="93"/>
      <c r="CB94" s="93"/>
      <c r="CC94" s="93"/>
      <c r="CD94" s="93"/>
      <c r="CE94" s="93"/>
      <c r="CF94" s="93"/>
      <c r="CG94" s="93"/>
      <c r="CH94" s="93"/>
      <c r="CI94" s="93"/>
      <c r="CJ94" s="93"/>
      <c r="CK94" s="93"/>
      <c r="CL94" s="93"/>
      <c r="CM94" s="93"/>
      <c r="CN94" s="93"/>
      <c r="CO94" s="93"/>
      <c r="CP94" s="93"/>
      <c r="CQ94" s="93"/>
      <c r="CR94" s="93"/>
      <c r="CV94" s="93"/>
      <c r="CW94" s="93"/>
      <c r="CX94" s="93"/>
      <c r="CY94" s="93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95"/>
      <c r="DQ94" s="95"/>
      <c r="DR94" s="95"/>
      <c r="DS94" s="95"/>
      <c r="DT94" s="95"/>
      <c r="DU94" s="95"/>
      <c r="DV94" s="95"/>
      <c r="DW94" s="95"/>
      <c r="DX94" s="95"/>
      <c r="DY94" s="95"/>
      <c r="DZ94" s="95"/>
      <c r="EA94" s="95"/>
      <c r="EB94" s="95"/>
      <c r="EC94" s="95"/>
      <c r="ED94" s="95"/>
      <c r="EE94" s="95"/>
      <c r="EF94" s="95"/>
      <c r="EG94" s="96"/>
    </row>
    <row r="95" spans="1:137" s="94" customFormat="1" ht="14.5" x14ac:dyDescent="0.35">
      <c r="A95" s="90"/>
      <c r="B95" s="90"/>
      <c r="C95" s="90"/>
      <c r="D95" s="91"/>
      <c r="E95" s="90"/>
      <c r="F95" s="144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  <c r="BI95" s="93"/>
      <c r="BJ95" s="93"/>
      <c r="BK95" s="93"/>
      <c r="BL95" s="93"/>
      <c r="BM95" s="93"/>
      <c r="BN95" s="93"/>
      <c r="BO95" s="93"/>
      <c r="BP95" s="93"/>
      <c r="BQ95" s="93"/>
      <c r="BR95" s="93"/>
      <c r="BS95" s="93"/>
      <c r="BT95" s="93"/>
      <c r="BU95" s="93"/>
      <c r="BV95" s="93"/>
      <c r="BW95" s="93"/>
      <c r="BX95" s="93"/>
      <c r="BY95" s="93"/>
      <c r="BZ95" s="93"/>
      <c r="CA95" s="93"/>
      <c r="CB95" s="93"/>
      <c r="CC95" s="93"/>
      <c r="CD95" s="93"/>
      <c r="CE95" s="93"/>
      <c r="CF95" s="93"/>
      <c r="CG95" s="93"/>
      <c r="CH95" s="93"/>
      <c r="CI95" s="93"/>
      <c r="CJ95" s="93"/>
      <c r="CK95" s="93"/>
      <c r="CL95" s="93"/>
      <c r="CM95" s="93"/>
      <c r="CN95" s="93"/>
      <c r="CO95" s="93"/>
      <c r="CP95" s="93"/>
      <c r="CQ95" s="93"/>
      <c r="CR95" s="93"/>
      <c r="CV95" s="93"/>
      <c r="CW95" s="93"/>
      <c r="CX95" s="93"/>
      <c r="CY95" s="93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95"/>
      <c r="DQ95" s="95"/>
      <c r="DR95" s="95"/>
      <c r="DS95" s="95"/>
      <c r="DT95" s="95"/>
      <c r="DU95" s="95"/>
      <c r="DV95" s="95"/>
      <c r="DW95" s="95"/>
      <c r="DX95" s="95"/>
      <c r="DY95" s="95"/>
      <c r="DZ95" s="95"/>
      <c r="EA95" s="95"/>
      <c r="EB95" s="95"/>
      <c r="EC95" s="95"/>
      <c r="ED95" s="95"/>
      <c r="EE95" s="95"/>
      <c r="EF95" s="95"/>
      <c r="EG95" s="96"/>
    </row>
    <row r="96" spans="1:137" s="94" customFormat="1" ht="14.5" x14ac:dyDescent="0.35">
      <c r="A96" s="90"/>
      <c r="B96" s="90"/>
      <c r="C96" s="90"/>
      <c r="D96" s="91"/>
      <c r="E96" s="90"/>
      <c r="F96" s="144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3"/>
      <c r="AO96" s="93"/>
      <c r="AP96" s="93"/>
      <c r="AQ96" s="93"/>
      <c r="AR96" s="93"/>
      <c r="AS96" s="93"/>
      <c r="AT96" s="93"/>
      <c r="AU96" s="93"/>
      <c r="AV96" s="93"/>
      <c r="AW96" s="93"/>
      <c r="AX96" s="93"/>
      <c r="AY96" s="93"/>
      <c r="AZ96" s="93"/>
      <c r="BA96" s="93"/>
      <c r="BB96" s="93"/>
      <c r="BC96" s="93"/>
      <c r="BD96" s="93"/>
      <c r="BE96" s="93"/>
      <c r="BF96" s="93"/>
      <c r="BG96" s="93"/>
      <c r="BH96" s="93"/>
      <c r="BI96" s="93"/>
      <c r="BJ96" s="93"/>
      <c r="BK96" s="93"/>
      <c r="BL96" s="93"/>
      <c r="BM96" s="93"/>
      <c r="BN96" s="93"/>
      <c r="BO96" s="93"/>
      <c r="BP96" s="93"/>
      <c r="BQ96" s="93"/>
      <c r="BR96" s="93"/>
      <c r="BS96" s="93"/>
      <c r="BT96" s="93"/>
      <c r="BU96" s="93"/>
      <c r="BV96" s="93"/>
      <c r="BW96" s="93"/>
      <c r="BX96" s="93"/>
      <c r="BY96" s="93"/>
      <c r="BZ96" s="93"/>
      <c r="CA96" s="93"/>
      <c r="CB96" s="93"/>
      <c r="CC96" s="93"/>
      <c r="CD96" s="93"/>
      <c r="CE96" s="93"/>
      <c r="CF96" s="93"/>
      <c r="CG96" s="93"/>
      <c r="CH96" s="93"/>
      <c r="CI96" s="93"/>
      <c r="CJ96" s="93"/>
      <c r="CK96" s="93"/>
      <c r="CL96" s="93"/>
      <c r="CM96" s="93"/>
      <c r="CN96" s="93"/>
      <c r="CO96" s="93"/>
      <c r="CP96" s="93"/>
      <c r="CQ96" s="93"/>
      <c r="CR96" s="93"/>
      <c r="CV96" s="93"/>
      <c r="CW96" s="93"/>
      <c r="CX96" s="93"/>
      <c r="CY96" s="93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95"/>
      <c r="DQ96" s="95"/>
      <c r="DR96" s="95"/>
      <c r="DS96" s="95"/>
      <c r="DT96" s="95"/>
      <c r="DU96" s="95"/>
      <c r="DV96" s="95"/>
      <c r="DW96" s="95"/>
      <c r="DX96" s="95"/>
      <c r="DY96" s="95"/>
      <c r="DZ96" s="95"/>
      <c r="EA96" s="95"/>
      <c r="EB96" s="95"/>
      <c r="EC96" s="95"/>
      <c r="ED96" s="95"/>
      <c r="EE96" s="95"/>
      <c r="EF96" s="95"/>
      <c r="EG96" s="96"/>
    </row>
    <row r="97" spans="1:137" s="94" customFormat="1" ht="14.5" x14ac:dyDescent="0.35">
      <c r="A97" s="90"/>
      <c r="B97" s="90"/>
      <c r="C97" s="90"/>
      <c r="D97" s="91"/>
      <c r="E97" s="90"/>
      <c r="F97" s="145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5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5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5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5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71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5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71"/>
      <c r="BN102" s="71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5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71"/>
      <c r="BN103" s="71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5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71"/>
      <c r="BN104" s="71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S104" s="10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ht="14.5" x14ac:dyDescent="0.35">
      <c r="CZ105" s="94"/>
      <c r="DA105" s="94"/>
      <c r="DB105" s="94"/>
      <c r="DC105" s="94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/>
    </row>
    <row r="106" spans="1:137" x14ac:dyDescent="0.3">
      <c r="CZ106" s="94"/>
      <c r="DA106" s="94"/>
      <c r="DB106" s="94"/>
      <c r="DC106" s="94"/>
    </row>
    <row r="107" spans="1:137" x14ac:dyDescent="0.3">
      <c r="CZ107" s="94"/>
      <c r="DA107" s="94"/>
      <c r="DB107" s="94"/>
      <c r="DC107" s="94"/>
    </row>
  </sheetData>
  <protectedRanges>
    <protectedRange sqref="B7:E65 G7:AL65" name="Rango1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V5:AV6"/>
    <mergeCell ref="AQ5:AQ6"/>
    <mergeCell ref="AR5:AR6"/>
    <mergeCell ref="AS5:AS6"/>
    <mergeCell ref="AT5:AT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U5:AU6"/>
    <mergeCell ref="BE5:BE6"/>
    <mergeCell ref="BF5:BF6"/>
    <mergeCell ref="BG5:BG6"/>
    <mergeCell ref="BH5:BH6"/>
    <mergeCell ref="AW5:AW6"/>
    <mergeCell ref="AX5:AX6"/>
    <mergeCell ref="AY5:AY6"/>
    <mergeCell ref="AZ5:AZ6"/>
    <mergeCell ref="BA5:BA6"/>
    <mergeCell ref="BB5:BB6"/>
    <mergeCell ref="BC5:BC6"/>
    <mergeCell ref="BD5:BD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2460" priority="12943" stopIfTrue="1" operator="equal">
      <formula>0</formula>
    </cfRule>
  </conditionalFormatting>
  <conditionalFormatting sqref="G5:AK5">
    <cfRule type="cellIs" dxfId="12459" priority="12537" operator="equal">
      <formula>"S"</formula>
    </cfRule>
    <cfRule type="cellIs" dxfId="12458" priority="12538" operator="equal">
      <formula>"D"</formula>
    </cfRule>
  </conditionalFormatting>
  <conditionalFormatting sqref="G6:AK6">
    <cfRule type="expression" dxfId="12457" priority="12475">
      <formula>G$3</formula>
    </cfRule>
  </conditionalFormatting>
  <conditionalFormatting sqref="G73:AK73 AK72 G66:AK69">
    <cfRule type="expression" dxfId="12456" priority="12402">
      <formula>G66&lt;G97</formula>
    </cfRule>
    <cfRule type="expression" dxfId="12455" priority="12403">
      <formula>G66&gt;G89</formula>
    </cfRule>
  </conditionalFormatting>
  <conditionalFormatting sqref="G61:AK65 G7:AK7 AK34:AK60 G8:AJ60 AK8:AK32">
    <cfRule type="containsText" dxfId="12454" priority="12381" operator="containsText" text="21">
      <formula>NOT(ISERROR(SEARCH("21",G7)))</formula>
    </cfRule>
    <cfRule type="cellIs" dxfId="12453" priority="12382" operator="equal">
      <formula>"F"</formula>
    </cfRule>
    <cfRule type="containsText" dxfId="12452" priority="12383" operator="containsText" text="CA">
      <formula>NOT(ISERROR(SEARCH("CA",G7)))</formula>
    </cfRule>
    <cfRule type="cellIs" dxfId="12451" priority="12384" operator="equal">
      <formula>"LD"</formula>
    </cfRule>
    <cfRule type="containsText" dxfId="12450" priority="12385" operator="containsText" text="V">
      <formula>NOT(ISERROR(SEARCH("V",G7)))</formula>
    </cfRule>
    <cfRule type="containsText" dxfId="12449" priority="12386" operator="containsText" text="P">
      <formula>NOT(ISERROR(SEARCH("P",G7)))</formula>
    </cfRule>
    <cfRule type="cellIs" dxfId="12448" priority="12387" operator="equal">
      <formula>"LL"</formula>
    </cfRule>
    <cfRule type="cellIs" dxfId="12447" priority="12388" operator="equal">
      <formula>"AT"</formula>
    </cfRule>
    <cfRule type="containsText" dxfId="12446" priority="12389" operator="containsText" text="B">
      <formula>NOT(ISERROR(SEARCH("B",G7)))</formula>
    </cfRule>
    <cfRule type="cellIs" dxfId="12445" priority="12390" operator="equal">
      <formula>"L"</formula>
    </cfRule>
    <cfRule type="containsText" dxfId="12444" priority="12391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443" priority="12370" operator="containsText" text="21">
      <formula>NOT(ISERROR(SEARCH("21",G7)))</formula>
    </cfRule>
    <cfRule type="cellIs" dxfId="12442" priority="12371" operator="equal">
      <formula>"F"</formula>
    </cfRule>
    <cfRule type="containsText" dxfId="12441" priority="12372" operator="containsText" text="CA">
      <formula>NOT(ISERROR(SEARCH("CA",G7)))</formula>
    </cfRule>
    <cfRule type="cellIs" dxfId="12440" priority="12373" operator="equal">
      <formula>"LD"</formula>
    </cfRule>
    <cfRule type="containsText" dxfId="12439" priority="12374" operator="containsText" text="V">
      <formula>NOT(ISERROR(SEARCH("V",G7)))</formula>
    </cfRule>
    <cfRule type="containsText" dxfId="12438" priority="12375" operator="containsText" text="P">
      <formula>NOT(ISERROR(SEARCH("P",G7)))</formula>
    </cfRule>
    <cfRule type="cellIs" dxfId="12437" priority="12376" operator="equal">
      <formula>"LL"</formula>
    </cfRule>
    <cfRule type="cellIs" dxfId="12436" priority="12377" operator="equal">
      <formula>"AT"</formula>
    </cfRule>
    <cfRule type="containsText" dxfId="12435" priority="12378" operator="containsText" text="B">
      <formula>NOT(ISERROR(SEARCH("B",G7)))</formula>
    </cfRule>
    <cfRule type="cellIs" dxfId="12434" priority="12379" operator="equal">
      <formula>"L"</formula>
    </cfRule>
    <cfRule type="containsText" dxfId="12433" priority="12380" operator="containsText" text="N">
      <formula>NOT(ISERROR(SEARCH("N",G7)))</formula>
    </cfRule>
  </conditionalFormatting>
  <conditionalFormatting sqref="G66:AK68">
    <cfRule type="expression" dxfId="12432" priority="12368">
      <formula>G66&lt;G97</formula>
    </cfRule>
    <cfRule type="expression" dxfId="12431" priority="12369">
      <formula>G66&gt;G89</formula>
    </cfRule>
  </conditionalFormatting>
  <conditionalFormatting sqref="G65:AK68 AK26:AK32 AK42:AK46 AK34:AK39 AK10:AK20 AK48:AK53 AK55:AK64 AK22:AK24">
    <cfRule type="containsText" dxfId="12430" priority="12357" operator="containsText" text="21">
      <formula>NOT(ISERROR(SEARCH("21",G10)))</formula>
    </cfRule>
    <cfRule type="cellIs" dxfId="12429" priority="12358" operator="equal">
      <formula>"F"</formula>
    </cfRule>
    <cfRule type="containsText" dxfId="12428" priority="12359" operator="containsText" text="CA">
      <formula>NOT(ISERROR(SEARCH("CA",G10)))</formula>
    </cfRule>
    <cfRule type="cellIs" dxfId="12427" priority="12360" operator="equal">
      <formula>"LD"</formula>
    </cfRule>
    <cfRule type="containsText" dxfId="12426" priority="12361" operator="containsText" text="V">
      <formula>NOT(ISERROR(SEARCH("V",G10)))</formula>
    </cfRule>
    <cfRule type="containsText" dxfId="12425" priority="12362" operator="containsText" text="P">
      <formula>NOT(ISERROR(SEARCH("P",G10)))</formula>
    </cfRule>
    <cfRule type="cellIs" dxfId="12424" priority="12363" operator="equal">
      <formula>"LL"</formula>
    </cfRule>
    <cfRule type="cellIs" dxfId="12423" priority="12364" operator="equal">
      <formula>"AT"</formula>
    </cfRule>
    <cfRule type="containsText" dxfId="12422" priority="12365" operator="containsText" text="B">
      <formula>NOT(ISERROR(SEARCH("B",G10)))</formula>
    </cfRule>
    <cfRule type="cellIs" dxfId="12421" priority="12366" operator="equal">
      <formula>"L"</formula>
    </cfRule>
    <cfRule type="containsText" dxfId="12420" priority="12367" operator="containsText" text="N">
      <formula>NOT(ISERROR(SEARCH("N",G10)))</formula>
    </cfRule>
  </conditionalFormatting>
  <conditionalFormatting sqref="AF4:AK4">
    <cfRule type="cellIs" dxfId="12419" priority="12356" stopIfTrue="1" operator="equal">
      <formula>0</formula>
    </cfRule>
  </conditionalFormatting>
  <conditionalFormatting sqref="G5:AK5">
    <cfRule type="cellIs" dxfId="12418" priority="12354" operator="equal">
      <formula>"S"</formula>
    </cfRule>
    <cfRule type="cellIs" dxfId="12417" priority="12355" operator="equal">
      <formula>"D"</formula>
    </cfRule>
  </conditionalFormatting>
  <conditionalFormatting sqref="G6:AK6">
    <cfRule type="expression" dxfId="12416" priority="12353">
      <formula>G$3</formula>
    </cfRule>
  </conditionalFormatting>
  <conditionalFormatting sqref="G66:AK68">
    <cfRule type="expression" dxfId="12415" priority="12351">
      <formula>G66&lt;G97</formula>
    </cfRule>
    <cfRule type="expression" dxfId="12414" priority="12352">
      <formula>G66&gt;G89</formula>
    </cfRule>
  </conditionalFormatting>
  <conditionalFormatting sqref="AK26:AK32 AK42:AK46 AK34:AK39 AK48:AK54 G61:AK65 G7:AK7 AK56:AK60 G8:AJ60 AK8:AK24">
    <cfRule type="containsText" dxfId="12413" priority="12340" operator="containsText" text="21">
      <formula>NOT(ISERROR(SEARCH("21",G7)))</formula>
    </cfRule>
    <cfRule type="cellIs" dxfId="12412" priority="12341" operator="equal">
      <formula>"F"</formula>
    </cfRule>
    <cfRule type="containsText" dxfId="12411" priority="12342" operator="containsText" text="CA">
      <formula>NOT(ISERROR(SEARCH("CA",G7)))</formula>
    </cfRule>
    <cfRule type="cellIs" dxfId="12410" priority="12343" operator="equal">
      <formula>"LD"</formula>
    </cfRule>
    <cfRule type="containsText" dxfId="12409" priority="12344" operator="containsText" text="V">
      <formula>NOT(ISERROR(SEARCH("V",G7)))</formula>
    </cfRule>
    <cfRule type="containsText" dxfId="12408" priority="12345" operator="containsText" text="P">
      <formula>NOT(ISERROR(SEARCH("P",G7)))</formula>
    </cfRule>
    <cfRule type="cellIs" dxfId="12407" priority="12346" operator="equal">
      <formula>"LL"</formula>
    </cfRule>
    <cfRule type="cellIs" dxfId="12406" priority="12347" operator="equal">
      <formula>"AT"</formula>
    </cfRule>
    <cfRule type="containsText" dxfId="12405" priority="12348" operator="containsText" text="B">
      <formula>NOT(ISERROR(SEARCH("B",G7)))</formula>
    </cfRule>
    <cfRule type="cellIs" dxfId="12404" priority="12349" operator="equal">
      <formula>"L"</formula>
    </cfRule>
    <cfRule type="containsText" dxfId="12403" priority="12350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402" priority="12329" operator="containsText" text="21">
      <formula>NOT(ISERROR(SEARCH("21",G7)))</formula>
    </cfRule>
    <cfRule type="cellIs" dxfId="12401" priority="12330" operator="equal">
      <formula>"F"</formula>
    </cfRule>
    <cfRule type="containsText" dxfId="12400" priority="12331" operator="containsText" text="CA">
      <formula>NOT(ISERROR(SEARCH("CA",G7)))</formula>
    </cfRule>
    <cfRule type="cellIs" dxfId="12399" priority="12332" operator="equal">
      <formula>"LD"</formula>
    </cfRule>
    <cfRule type="containsText" dxfId="12398" priority="12333" operator="containsText" text="V">
      <formula>NOT(ISERROR(SEARCH("V",G7)))</formula>
    </cfRule>
    <cfRule type="containsText" dxfId="12397" priority="12334" operator="containsText" text="P">
      <formula>NOT(ISERROR(SEARCH("P",G7)))</formula>
    </cfRule>
    <cfRule type="cellIs" dxfId="12396" priority="12335" operator="equal">
      <formula>"LL"</formula>
    </cfRule>
    <cfRule type="cellIs" dxfId="12395" priority="12336" operator="equal">
      <formula>"AT"</formula>
    </cfRule>
    <cfRule type="containsText" dxfId="12394" priority="12337" operator="containsText" text="B">
      <formula>NOT(ISERROR(SEARCH("B",G7)))</formula>
    </cfRule>
    <cfRule type="cellIs" dxfId="12393" priority="12338" operator="equal">
      <formula>"L"</formula>
    </cfRule>
    <cfRule type="containsText" dxfId="12392" priority="12339" operator="containsText" text="N">
      <formula>NOT(ISERROR(SEARCH("N",G7)))</formula>
    </cfRule>
  </conditionalFormatting>
  <conditionalFormatting sqref="G66:AK68">
    <cfRule type="expression" dxfId="12391" priority="12327">
      <formula>G66&lt;G97</formula>
    </cfRule>
    <cfRule type="expression" dxfId="12390" priority="12328">
      <formula>G66&gt;G89</formula>
    </cfRule>
  </conditionalFormatting>
  <conditionalFormatting sqref="AK26:AK32 AK42:AK46 AK34:AK39 AK48:AK54 G61:AK65 G7:AK7 AK56:AK60 G8:AJ60 AK8:AK24">
    <cfRule type="containsText" dxfId="12389" priority="12316" operator="containsText" text="21">
      <formula>NOT(ISERROR(SEARCH("21",G7)))</formula>
    </cfRule>
    <cfRule type="cellIs" dxfId="12388" priority="12317" operator="equal">
      <formula>"F"</formula>
    </cfRule>
    <cfRule type="containsText" dxfId="12387" priority="12318" operator="containsText" text="CA">
      <formula>NOT(ISERROR(SEARCH("CA",G7)))</formula>
    </cfRule>
    <cfRule type="cellIs" dxfId="12386" priority="12319" operator="equal">
      <formula>"LD"</formula>
    </cfRule>
    <cfRule type="containsText" dxfId="12385" priority="12320" operator="containsText" text="V">
      <formula>NOT(ISERROR(SEARCH("V",G7)))</formula>
    </cfRule>
    <cfRule type="containsText" dxfId="12384" priority="12321" operator="containsText" text="P">
      <formula>NOT(ISERROR(SEARCH("P",G7)))</formula>
    </cfRule>
    <cfRule type="cellIs" dxfId="12383" priority="12322" operator="equal">
      <formula>"LL"</formula>
    </cfRule>
    <cfRule type="cellIs" dxfId="12382" priority="12323" operator="equal">
      <formula>"AT"</formula>
    </cfRule>
    <cfRule type="containsText" dxfId="12381" priority="12324" operator="containsText" text="B">
      <formula>NOT(ISERROR(SEARCH("B",G7)))</formula>
    </cfRule>
    <cfRule type="cellIs" dxfId="12380" priority="12325" operator="equal">
      <formula>"L"</formula>
    </cfRule>
    <cfRule type="containsText" dxfId="12379" priority="12326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78" priority="12305" operator="containsText" text="21">
      <formula>NOT(ISERROR(SEARCH("21",G7)))</formula>
    </cfRule>
    <cfRule type="cellIs" dxfId="12377" priority="12306" operator="equal">
      <formula>"F"</formula>
    </cfRule>
    <cfRule type="containsText" dxfId="12376" priority="12307" operator="containsText" text="CA">
      <formula>NOT(ISERROR(SEARCH("CA",G7)))</formula>
    </cfRule>
    <cfRule type="cellIs" dxfId="12375" priority="12308" operator="equal">
      <formula>"LD"</formula>
    </cfRule>
    <cfRule type="containsText" dxfId="12374" priority="12309" operator="containsText" text="V">
      <formula>NOT(ISERROR(SEARCH("V",G7)))</formula>
    </cfRule>
    <cfRule type="containsText" dxfId="12373" priority="12310" operator="containsText" text="P">
      <formula>NOT(ISERROR(SEARCH("P",G7)))</formula>
    </cfRule>
    <cfRule type="cellIs" dxfId="12372" priority="12311" operator="equal">
      <formula>"LL"</formula>
    </cfRule>
    <cfRule type="cellIs" dxfId="12371" priority="12312" operator="equal">
      <formula>"AT"</formula>
    </cfRule>
    <cfRule type="containsText" dxfId="12370" priority="12313" operator="containsText" text="B">
      <formula>NOT(ISERROR(SEARCH("B",G7)))</formula>
    </cfRule>
    <cfRule type="cellIs" dxfId="12369" priority="12314" operator="equal">
      <formula>"L"</formula>
    </cfRule>
    <cfRule type="containsText" dxfId="12368" priority="12315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67" priority="12294" operator="containsText" text="21">
      <formula>NOT(ISERROR(SEARCH("21",G7)))</formula>
    </cfRule>
    <cfRule type="cellIs" dxfId="12366" priority="12295" operator="equal">
      <formula>"F"</formula>
    </cfRule>
    <cfRule type="containsText" dxfId="12365" priority="12296" operator="containsText" text="CA">
      <formula>NOT(ISERROR(SEARCH("CA",G7)))</formula>
    </cfRule>
    <cfRule type="cellIs" dxfId="12364" priority="12297" operator="equal">
      <formula>"LD"</formula>
    </cfRule>
    <cfRule type="containsText" dxfId="12363" priority="12298" operator="containsText" text="V">
      <formula>NOT(ISERROR(SEARCH("V",G7)))</formula>
    </cfRule>
    <cfRule type="containsText" dxfId="12362" priority="12299" operator="containsText" text="P">
      <formula>NOT(ISERROR(SEARCH("P",G7)))</formula>
    </cfRule>
    <cfRule type="cellIs" dxfId="12361" priority="12300" operator="equal">
      <formula>"LL"</formula>
    </cfRule>
    <cfRule type="cellIs" dxfId="12360" priority="12301" operator="equal">
      <formula>"AT"</formula>
    </cfRule>
    <cfRule type="containsText" dxfId="12359" priority="12302" operator="containsText" text="B">
      <formula>NOT(ISERROR(SEARCH("B",G7)))</formula>
    </cfRule>
    <cfRule type="cellIs" dxfId="12358" priority="12303" operator="equal">
      <formula>"L"</formula>
    </cfRule>
    <cfRule type="containsText" dxfId="12357" priority="12304" operator="containsText" text="N">
      <formula>NOT(ISERROR(SEARCH("N",G7)))</formula>
    </cfRule>
  </conditionalFormatting>
  <conditionalFormatting sqref="G65:AK65 AK26:AK32 AK42:AK46 AK34:AK39 AK10:AK20 AK48:AK53 AK55:AK64 AK22:AK24">
    <cfRule type="containsText" dxfId="12356" priority="12283" operator="containsText" text="21">
      <formula>NOT(ISERROR(SEARCH("21",G10)))</formula>
    </cfRule>
    <cfRule type="cellIs" dxfId="12355" priority="12284" operator="equal">
      <formula>"F"</formula>
    </cfRule>
    <cfRule type="containsText" dxfId="12354" priority="12285" operator="containsText" text="CA">
      <formula>NOT(ISERROR(SEARCH("CA",G10)))</formula>
    </cfRule>
    <cfRule type="cellIs" dxfId="12353" priority="12286" operator="equal">
      <formula>"LD"</formula>
    </cfRule>
    <cfRule type="containsText" dxfId="12352" priority="12287" operator="containsText" text="V">
      <formula>NOT(ISERROR(SEARCH("V",G10)))</formula>
    </cfRule>
    <cfRule type="containsText" dxfId="12351" priority="12288" operator="containsText" text="P">
      <formula>NOT(ISERROR(SEARCH("P",G10)))</formula>
    </cfRule>
    <cfRule type="cellIs" dxfId="12350" priority="12289" operator="equal">
      <formula>"LL"</formula>
    </cfRule>
    <cfRule type="cellIs" dxfId="12349" priority="12290" operator="equal">
      <formula>"AT"</formula>
    </cfRule>
    <cfRule type="containsText" dxfId="12348" priority="12291" operator="containsText" text="B">
      <formula>NOT(ISERROR(SEARCH("B",G10)))</formula>
    </cfRule>
    <cfRule type="cellIs" dxfId="12347" priority="12292" operator="equal">
      <formula>"L"</formula>
    </cfRule>
    <cfRule type="containsText" dxfId="12346" priority="12293" operator="containsText" text="N">
      <formula>NOT(ISERROR(SEARCH("N",G10)))</formula>
    </cfRule>
  </conditionalFormatting>
  <conditionalFormatting sqref="AK26:AK32 AK42:AK46 AK34:AK39 AK48:AK54 G61:AK65 G7:AK7 AK56:AK60 G8:AJ60 AK8:AK24">
    <cfRule type="containsText" dxfId="12345" priority="12272" operator="containsText" text="21">
      <formula>NOT(ISERROR(SEARCH("21",G7)))</formula>
    </cfRule>
    <cfRule type="cellIs" dxfId="12344" priority="12273" operator="equal">
      <formula>"F"</formula>
    </cfRule>
    <cfRule type="containsText" dxfId="12343" priority="12274" operator="containsText" text="CA">
      <formula>NOT(ISERROR(SEARCH("CA",G7)))</formula>
    </cfRule>
    <cfRule type="cellIs" dxfId="12342" priority="12275" operator="equal">
      <formula>"LD"</formula>
    </cfRule>
    <cfRule type="containsText" dxfId="12341" priority="12276" operator="containsText" text="V">
      <formula>NOT(ISERROR(SEARCH("V",G7)))</formula>
    </cfRule>
    <cfRule type="containsText" dxfId="12340" priority="12277" operator="containsText" text="P">
      <formula>NOT(ISERROR(SEARCH("P",G7)))</formula>
    </cfRule>
    <cfRule type="cellIs" dxfId="12339" priority="12278" operator="equal">
      <formula>"LL"</formula>
    </cfRule>
    <cfRule type="cellIs" dxfId="12338" priority="12279" operator="equal">
      <formula>"AT"</formula>
    </cfRule>
    <cfRule type="containsText" dxfId="12337" priority="12280" operator="containsText" text="B">
      <formula>NOT(ISERROR(SEARCH("B",G7)))</formula>
    </cfRule>
    <cfRule type="cellIs" dxfId="12336" priority="12281" operator="equal">
      <formula>"L"</formula>
    </cfRule>
    <cfRule type="containsText" dxfId="12335" priority="12282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34" priority="12261" operator="containsText" text="21">
      <formula>NOT(ISERROR(SEARCH("21",G7)))</formula>
    </cfRule>
    <cfRule type="cellIs" dxfId="12333" priority="12262" operator="equal">
      <formula>"F"</formula>
    </cfRule>
    <cfRule type="containsText" dxfId="12332" priority="12263" operator="containsText" text="CA">
      <formula>NOT(ISERROR(SEARCH("CA",G7)))</formula>
    </cfRule>
    <cfRule type="cellIs" dxfId="12331" priority="12264" operator="equal">
      <formula>"LD"</formula>
    </cfRule>
    <cfRule type="containsText" dxfId="12330" priority="12265" operator="containsText" text="V">
      <formula>NOT(ISERROR(SEARCH("V",G7)))</formula>
    </cfRule>
    <cfRule type="containsText" dxfId="12329" priority="12266" operator="containsText" text="P">
      <formula>NOT(ISERROR(SEARCH("P",G7)))</formula>
    </cfRule>
    <cfRule type="cellIs" dxfId="12328" priority="12267" operator="equal">
      <formula>"LL"</formula>
    </cfRule>
    <cfRule type="cellIs" dxfId="12327" priority="12268" operator="equal">
      <formula>"AT"</formula>
    </cfRule>
    <cfRule type="containsText" dxfId="12326" priority="12269" operator="containsText" text="B">
      <formula>NOT(ISERROR(SEARCH("B",G7)))</formula>
    </cfRule>
    <cfRule type="cellIs" dxfId="12325" priority="12270" operator="equal">
      <formula>"L"</formula>
    </cfRule>
    <cfRule type="containsText" dxfId="12324" priority="12271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23" priority="12250" operator="containsText" text="21">
      <formula>NOT(ISERROR(SEARCH("21",G7)))</formula>
    </cfRule>
    <cfRule type="cellIs" dxfId="12322" priority="12251" operator="equal">
      <formula>"F"</formula>
    </cfRule>
    <cfRule type="containsText" dxfId="12321" priority="12252" operator="containsText" text="CA">
      <formula>NOT(ISERROR(SEARCH("CA",G7)))</formula>
    </cfRule>
    <cfRule type="cellIs" dxfId="12320" priority="12253" operator="equal">
      <formula>"LD"</formula>
    </cfRule>
    <cfRule type="containsText" dxfId="12319" priority="12254" operator="containsText" text="V">
      <formula>NOT(ISERROR(SEARCH("V",G7)))</formula>
    </cfRule>
    <cfRule type="containsText" dxfId="12318" priority="12255" operator="containsText" text="P">
      <formula>NOT(ISERROR(SEARCH("P",G7)))</formula>
    </cfRule>
    <cfRule type="cellIs" dxfId="12317" priority="12256" operator="equal">
      <formula>"LL"</formula>
    </cfRule>
    <cfRule type="cellIs" dxfId="12316" priority="12257" operator="equal">
      <formula>"AT"</formula>
    </cfRule>
    <cfRule type="containsText" dxfId="12315" priority="12258" operator="containsText" text="B">
      <formula>NOT(ISERROR(SEARCH("B",G7)))</formula>
    </cfRule>
    <cfRule type="cellIs" dxfId="12314" priority="12259" operator="equal">
      <formula>"L"</formula>
    </cfRule>
    <cfRule type="containsText" dxfId="12313" priority="12260" operator="containsText" text="N">
      <formula>NOT(ISERROR(SEARCH("N",G7)))</formula>
    </cfRule>
  </conditionalFormatting>
  <conditionalFormatting sqref="AK48 AK58 AK54 AK21 G7:AJ65">
    <cfRule type="containsText" dxfId="12312" priority="12239" operator="containsText" text="21">
      <formula>NOT(ISERROR(SEARCH("21",G7)))</formula>
    </cfRule>
    <cfRule type="cellIs" dxfId="12311" priority="12240" operator="equal">
      <formula>"F"</formula>
    </cfRule>
    <cfRule type="containsText" dxfId="12310" priority="12241" operator="containsText" text="CA">
      <formula>NOT(ISERROR(SEARCH("CA",G7)))</formula>
    </cfRule>
    <cfRule type="cellIs" dxfId="12309" priority="12242" operator="equal">
      <formula>"LD"</formula>
    </cfRule>
    <cfRule type="containsText" dxfId="12308" priority="12243" operator="containsText" text="V">
      <formula>NOT(ISERROR(SEARCH("V",G7)))</formula>
    </cfRule>
    <cfRule type="containsText" dxfId="12307" priority="12244" operator="containsText" text="P">
      <formula>NOT(ISERROR(SEARCH("P",G7)))</formula>
    </cfRule>
    <cfRule type="cellIs" dxfId="12306" priority="12245" operator="equal">
      <formula>"LL"</formula>
    </cfRule>
    <cfRule type="cellIs" dxfId="12305" priority="12246" operator="equal">
      <formula>"AT"</formula>
    </cfRule>
    <cfRule type="containsText" dxfId="12304" priority="12247" operator="containsText" text="B">
      <formula>NOT(ISERROR(SEARCH("B",G7)))</formula>
    </cfRule>
    <cfRule type="cellIs" dxfId="12303" priority="12248" operator="equal">
      <formula>"L"</formula>
    </cfRule>
    <cfRule type="containsText" dxfId="12302" priority="12249" operator="containsText" text="N">
      <formula>NOT(ISERROR(SEARCH("N",G7)))</formula>
    </cfRule>
  </conditionalFormatting>
  <conditionalFormatting sqref="AK54 AK21 G7:AJ64">
    <cfRule type="containsText" dxfId="12301" priority="12228" operator="containsText" text="21">
      <formula>NOT(ISERROR(SEARCH("21",G7)))</formula>
    </cfRule>
    <cfRule type="cellIs" dxfId="12300" priority="12229" operator="equal">
      <formula>"F"</formula>
    </cfRule>
    <cfRule type="containsText" dxfId="12299" priority="12230" operator="containsText" text="CA">
      <formula>NOT(ISERROR(SEARCH("CA",G7)))</formula>
    </cfRule>
    <cfRule type="cellIs" dxfId="12298" priority="12231" operator="equal">
      <formula>"LD"</formula>
    </cfRule>
    <cfRule type="containsText" dxfId="12297" priority="12232" operator="containsText" text="V">
      <formula>NOT(ISERROR(SEARCH("V",G7)))</formula>
    </cfRule>
    <cfRule type="containsText" dxfId="12296" priority="12233" operator="containsText" text="P">
      <formula>NOT(ISERROR(SEARCH("P",G7)))</formula>
    </cfRule>
    <cfRule type="cellIs" dxfId="12295" priority="12234" operator="equal">
      <formula>"LL"</formula>
    </cfRule>
    <cfRule type="cellIs" dxfId="12294" priority="12235" operator="equal">
      <formula>"AT"</formula>
    </cfRule>
    <cfRule type="containsText" dxfId="12293" priority="12236" operator="containsText" text="B">
      <formula>NOT(ISERROR(SEARCH("B",G7)))</formula>
    </cfRule>
    <cfRule type="cellIs" dxfId="12292" priority="12237" operator="equal">
      <formula>"L"</formula>
    </cfRule>
    <cfRule type="containsText" dxfId="12291" priority="12238" operator="containsText" text="N">
      <formula>NOT(ISERROR(SEARCH("N",G7)))</formula>
    </cfRule>
  </conditionalFormatting>
  <conditionalFormatting sqref="AK33">
    <cfRule type="containsText" dxfId="12290" priority="5465" operator="containsText" text="21">
      <formula>NOT(ISERROR(SEARCH("21",AK33)))</formula>
    </cfRule>
    <cfRule type="cellIs" dxfId="12289" priority="5466" operator="equal">
      <formula>"F"</formula>
    </cfRule>
    <cfRule type="containsText" dxfId="12288" priority="5467" operator="containsText" text="CA">
      <formula>NOT(ISERROR(SEARCH("CA",AK33)))</formula>
    </cfRule>
    <cfRule type="cellIs" dxfId="12287" priority="5468" operator="equal">
      <formula>"LD"</formula>
    </cfRule>
    <cfRule type="containsText" dxfId="12286" priority="5469" operator="containsText" text="V">
      <formula>NOT(ISERROR(SEARCH("V",AK33)))</formula>
    </cfRule>
    <cfRule type="containsText" dxfId="12285" priority="5470" operator="containsText" text="P">
      <formula>NOT(ISERROR(SEARCH("P",AK33)))</formula>
    </cfRule>
    <cfRule type="cellIs" dxfId="12284" priority="5471" operator="equal">
      <formula>"LL"</formula>
    </cfRule>
    <cfRule type="cellIs" dxfId="12283" priority="5472" operator="equal">
      <formula>"AT"</formula>
    </cfRule>
    <cfRule type="containsText" dxfId="12282" priority="5473" operator="containsText" text="B">
      <formula>NOT(ISERROR(SEARCH("B",AK33)))</formula>
    </cfRule>
    <cfRule type="cellIs" dxfId="12281" priority="5474" operator="equal">
      <formula>"L"</formula>
    </cfRule>
    <cfRule type="containsText" dxfId="12280" priority="5475" operator="containsText" text="N">
      <formula>NOT(ISERROR(SEARCH("N",AK33)))</formula>
    </cfRule>
  </conditionalFormatting>
  <conditionalFormatting sqref="AK33">
    <cfRule type="containsText" dxfId="12279" priority="5454" operator="containsText" text="21">
      <formula>NOT(ISERROR(SEARCH("21",AK33)))</formula>
    </cfRule>
    <cfRule type="cellIs" dxfId="12278" priority="5455" operator="equal">
      <formula>"F"</formula>
    </cfRule>
    <cfRule type="containsText" dxfId="12277" priority="5456" operator="containsText" text="CA">
      <formula>NOT(ISERROR(SEARCH("CA",AK33)))</formula>
    </cfRule>
    <cfRule type="cellIs" dxfId="12276" priority="5457" operator="equal">
      <formula>"LD"</formula>
    </cfRule>
    <cfRule type="containsText" dxfId="12275" priority="5458" operator="containsText" text="V">
      <formula>NOT(ISERROR(SEARCH("V",AK33)))</formula>
    </cfRule>
    <cfRule type="containsText" dxfId="12274" priority="5459" operator="containsText" text="P">
      <formula>NOT(ISERROR(SEARCH("P",AK33)))</formula>
    </cfRule>
    <cfRule type="cellIs" dxfId="12273" priority="5460" operator="equal">
      <formula>"LL"</formula>
    </cfRule>
    <cfRule type="cellIs" dxfId="12272" priority="5461" operator="equal">
      <formula>"AT"</formula>
    </cfRule>
    <cfRule type="containsText" dxfId="12271" priority="5462" operator="containsText" text="B">
      <formula>NOT(ISERROR(SEARCH("B",AK33)))</formula>
    </cfRule>
    <cfRule type="cellIs" dxfId="12270" priority="5463" operator="equal">
      <formula>"L"</formula>
    </cfRule>
    <cfRule type="containsText" dxfId="12269" priority="5464" operator="containsText" text="N">
      <formula>NOT(ISERROR(SEARCH("N",AK33)))</formula>
    </cfRule>
  </conditionalFormatting>
  <conditionalFormatting sqref="AK33">
    <cfRule type="containsText" dxfId="12268" priority="5443" operator="containsText" text="21">
      <formula>NOT(ISERROR(SEARCH("21",AK33)))</formula>
    </cfRule>
    <cfRule type="cellIs" dxfId="12267" priority="5444" operator="equal">
      <formula>"F"</formula>
    </cfRule>
    <cfRule type="containsText" dxfId="12266" priority="5445" operator="containsText" text="CA">
      <formula>NOT(ISERROR(SEARCH("CA",AK33)))</formula>
    </cfRule>
    <cfRule type="cellIs" dxfId="12265" priority="5446" operator="equal">
      <formula>"LD"</formula>
    </cfRule>
    <cfRule type="containsText" dxfId="12264" priority="5447" operator="containsText" text="V">
      <formula>NOT(ISERROR(SEARCH("V",AK33)))</formula>
    </cfRule>
    <cfRule type="containsText" dxfId="12263" priority="5448" operator="containsText" text="P">
      <formula>NOT(ISERROR(SEARCH("P",AK33)))</formula>
    </cfRule>
    <cfRule type="cellIs" dxfId="12262" priority="5449" operator="equal">
      <formula>"LL"</formula>
    </cfRule>
    <cfRule type="cellIs" dxfId="12261" priority="5450" operator="equal">
      <formula>"AT"</formula>
    </cfRule>
    <cfRule type="containsText" dxfId="12260" priority="5451" operator="containsText" text="B">
      <formula>NOT(ISERROR(SEARCH("B",AK33)))</formula>
    </cfRule>
    <cfRule type="cellIs" dxfId="12259" priority="5452" operator="equal">
      <formula>"L"</formula>
    </cfRule>
    <cfRule type="containsText" dxfId="12258" priority="5453" operator="containsText" text="N">
      <formula>NOT(ISERROR(SEARCH("N",AK33)))</formula>
    </cfRule>
  </conditionalFormatting>
  <conditionalFormatting sqref="AK33">
    <cfRule type="containsText" dxfId="12257" priority="5432" operator="containsText" text="21">
      <formula>NOT(ISERROR(SEARCH("21",AK33)))</formula>
    </cfRule>
    <cfRule type="cellIs" dxfId="12256" priority="5433" operator="equal">
      <formula>"F"</formula>
    </cfRule>
    <cfRule type="containsText" dxfId="12255" priority="5434" operator="containsText" text="CA">
      <formula>NOT(ISERROR(SEARCH("CA",AK33)))</formula>
    </cfRule>
    <cfRule type="cellIs" dxfId="12254" priority="5435" operator="equal">
      <formula>"LD"</formula>
    </cfRule>
    <cfRule type="containsText" dxfId="12253" priority="5436" operator="containsText" text="V">
      <formula>NOT(ISERROR(SEARCH("V",AK33)))</formula>
    </cfRule>
    <cfRule type="containsText" dxfId="12252" priority="5437" operator="containsText" text="P">
      <formula>NOT(ISERROR(SEARCH("P",AK33)))</formula>
    </cfRule>
    <cfRule type="cellIs" dxfId="12251" priority="5438" operator="equal">
      <formula>"LL"</formula>
    </cfRule>
    <cfRule type="cellIs" dxfId="12250" priority="5439" operator="equal">
      <formula>"AT"</formula>
    </cfRule>
    <cfRule type="containsText" dxfId="12249" priority="5440" operator="containsText" text="B">
      <formula>NOT(ISERROR(SEARCH("B",AK33)))</formula>
    </cfRule>
    <cfRule type="cellIs" dxfId="12248" priority="5441" operator="equal">
      <formula>"L"</formula>
    </cfRule>
    <cfRule type="containsText" dxfId="12247" priority="5442" operator="containsText" text="N">
      <formula>NOT(ISERROR(SEARCH("N",AK33)))</formula>
    </cfRule>
  </conditionalFormatting>
  <conditionalFormatting sqref="AK33">
    <cfRule type="containsText" dxfId="12246" priority="5421" operator="containsText" text="21">
      <formula>NOT(ISERROR(SEARCH("21",AK33)))</formula>
    </cfRule>
    <cfRule type="cellIs" dxfId="12245" priority="5422" operator="equal">
      <formula>"F"</formula>
    </cfRule>
    <cfRule type="containsText" dxfId="12244" priority="5423" operator="containsText" text="CA">
      <formula>NOT(ISERROR(SEARCH("CA",AK33)))</formula>
    </cfRule>
    <cfRule type="cellIs" dxfId="12243" priority="5424" operator="equal">
      <formula>"LD"</formula>
    </cfRule>
    <cfRule type="containsText" dxfId="12242" priority="5425" operator="containsText" text="V">
      <formula>NOT(ISERROR(SEARCH("V",AK33)))</formula>
    </cfRule>
    <cfRule type="containsText" dxfId="12241" priority="5426" operator="containsText" text="P">
      <formula>NOT(ISERROR(SEARCH("P",AK33)))</formula>
    </cfRule>
    <cfRule type="cellIs" dxfId="12240" priority="5427" operator="equal">
      <formula>"LL"</formula>
    </cfRule>
    <cfRule type="cellIs" dxfId="12239" priority="5428" operator="equal">
      <formula>"AT"</formula>
    </cfRule>
    <cfRule type="containsText" dxfId="12238" priority="5429" operator="containsText" text="B">
      <formula>NOT(ISERROR(SEARCH("B",AK33)))</formula>
    </cfRule>
    <cfRule type="cellIs" dxfId="12237" priority="5430" operator="equal">
      <formula>"L"</formula>
    </cfRule>
    <cfRule type="containsText" dxfId="12236" priority="5431" operator="containsText" text="N">
      <formula>NOT(ISERROR(SEARCH("N",AK33)))</formula>
    </cfRule>
  </conditionalFormatting>
  <conditionalFormatting sqref="AK33">
    <cfRule type="containsText" dxfId="12235" priority="5410" operator="containsText" text="21">
      <formula>NOT(ISERROR(SEARCH("21",AK33)))</formula>
    </cfRule>
    <cfRule type="cellIs" dxfId="12234" priority="5411" operator="equal">
      <formula>"F"</formula>
    </cfRule>
    <cfRule type="containsText" dxfId="12233" priority="5412" operator="containsText" text="CA">
      <formula>NOT(ISERROR(SEARCH("CA",AK33)))</formula>
    </cfRule>
    <cfRule type="cellIs" dxfId="12232" priority="5413" operator="equal">
      <formula>"LD"</formula>
    </cfRule>
    <cfRule type="containsText" dxfId="12231" priority="5414" operator="containsText" text="V">
      <formula>NOT(ISERROR(SEARCH("V",AK33)))</formula>
    </cfRule>
    <cfRule type="containsText" dxfId="12230" priority="5415" operator="containsText" text="P">
      <formula>NOT(ISERROR(SEARCH("P",AK33)))</formula>
    </cfRule>
    <cfRule type="cellIs" dxfId="12229" priority="5416" operator="equal">
      <formula>"LL"</formula>
    </cfRule>
    <cfRule type="cellIs" dxfId="12228" priority="5417" operator="equal">
      <formula>"AT"</formula>
    </cfRule>
    <cfRule type="containsText" dxfId="12227" priority="5418" operator="containsText" text="B">
      <formula>NOT(ISERROR(SEARCH("B",AK33)))</formula>
    </cfRule>
    <cfRule type="cellIs" dxfId="12226" priority="5419" operator="equal">
      <formula>"L"</formula>
    </cfRule>
    <cfRule type="containsText" dxfId="12225" priority="5420" operator="containsText" text="N">
      <formula>NOT(ISERROR(SEARCH("N",AK33)))</formula>
    </cfRule>
  </conditionalFormatting>
  <conditionalFormatting sqref="AK33">
    <cfRule type="containsText" dxfId="12224" priority="5399" operator="containsText" text="21">
      <formula>NOT(ISERROR(SEARCH("21",AK33)))</formula>
    </cfRule>
    <cfRule type="cellIs" dxfId="12223" priority="5400" operator="equal">
      <formula>"F"</formula>
    </cfRule>
    <cfRule type="containsText" dxfId="12222" priority="5401" operator="containsText" text="CA">
      <formula>NOT(ISERROR(SEARCH("CA",AK33)))</formula>
    </cfRule>
    <cfRule type="cellIs" dxfId="12221" priority="5402" operator="equal">
      <formula>"LD"</formula>
    </cfRule>
    <cfRule type="containsText" dxfId="12220" priority="5403" operator="containsText" text="V">
      <formula>NOT(ISERROR(SEARCH("V",AK33)))</formula>
    </cfRule>
    <cfRule type="containsText" dxfId="12219" priority="5404" operator="containsText" text="P">
      <formula>NOT(ISERROR(SEARCH("P",AK33)))</formula>
    </cfRule>
    <cfRule type="cellIs" dxfId="12218" priority="5405" operator="equal">
      <formula>"LL"</formula>
    </cfRule>
    <cfRule type="cellIs" dxfId="12217" priority="5406" operator="equal">
      <formula>"AT"</formula>
    </cfRule>
    <cfRule type="containsText" dxfId="12216" priority="5407" operator="containsText" text="B">
      <formula>NOT(ISERROR(SEARCH("B",AK33)))</formula>
    </cfRule>
    <cfRule type="cellIs" dxfId="12215" priority="5408" operator="equal">
      <formula>"L"</formula>
    </cfRule>
    <cfRule type="containsText" dxfId="12214" priority="5409" operator="containsText" text="N">
      <formula>NOT(ISERROR(SEARCH("N",AK33)))</formula>
    </cfRule>
  </conditionalFormatting>
  <conditionalFormatting sqref="AK33">
    <cfRule type="containsText" dxfId="12213" priority="5388" operator="containsText" text="21">
      <formula>NOT(ISERROR(SEARCH("21",AK33)))</formula>
    </cfRule>
    <cfRule type="cellIs" dxfId="12212" priority="5389" operator="equal">
      <formula>"F"</formula>
    </cfRule>
    <cfRule type="containsText" dxfId="12211" priority="5390" operator="containsText" text="CA">
      <formula>NOT(ISERROR(SEARCH("CA",AK33)))</formula>
    </cfRule>
    <cfRule type="cellIs" dxfId="12210" priority="5391" operator="equal">
      <formula>"LD"</formula>
    </cfRule>
    <cfRule type="containsText" dxfId="12209" priority="5392" operator="containsText" text="V">
      <formula>NOT(ISERROR(SEARCH("V",AK33)))</formula>
    </cfRule>
    <cfRule type="containsText" dxfId="12208" priority="5393" operator="containsText" text="P">
      <formula>NOT(ISERROR(SEARCH("P",AK33)))</formula>
    </cfRule>
    <cfRule type="cellIs" dxfId="12207" priority="5394" operator="equal">
      <formula>"LL"</formula>
    </cfRule>
    <cfRule type="cellIs" dxfId="12206" priority="5395" operator="equal">
      <formula>"AT"</formula>
    </cfRule>
    <cfRule type="containsText" dxfId="12205" priority="5396" operator="containsText" text="B">
      <formula>NOT(ISERROR(SEARCH("B",AK33)))</formula>
    </cfRule>
    <cfRule type="cellIs" dxfId="12204" priority="5397" operator="equal">
      <formula>"L"</formula>
    </cfRule>
    <cfRule type="containsText" dxfId="12203" priority="5398" operator="containsText" text="N">
      <formula>NOT(ISERROR(SEARCH("N",AK33)))</formula>
    </cfRule>
  </conditionalFormatting>
  <conditionalFormatting sqref="AK33">
    <cfRule type="containsText" dxfId="12202" priority="5377" operator="containsText" text="21">
      <formula>NOT(ISERROR(SEARCH("21",AK33)))</formula>
    </cfRule>
    <cfRule type="cellIs" dxfId="12201" priority="5378" operator="equal">
      <formula>"F"</formula>
    </cfRule>
    <cfRule type="containsText" dxfId="12200" priority="5379" operator="containsText" text="CA">
      <formula>NOT(ISERROR(SEARCH("CA",AK33)))</formula>
    </cfRule>
    <cfRule type="cellIs" dxfId="12199" priority="5380" operator="equal">
      <formula>"LD"</formula>
    </cfRule>
    <cfRule type="containsText" dxfId="12198" priority="5381" operator="containsText" text="V">
      <formula>NOT(ISERROR(SEARCH("V",AK33)))</formula>
    </cfRule>
    <cfRule type="containsText" dxfId="12197" priority="5382" operator="containsText" text="P">
      <formula>NOT(ISERROR(SEARCH("P",AK33)))</formula>
    </cfRule>
    <cfRule type="cellIs" dxfId="12196" priority="5383" operator="equal">
      <formula>"LL"</formula>
    </cfRule>
    <cfRule type="cellIs" dxfId="12195" priority="5384" operator="equal">
      <formula>"AT"</formula>
    </cfRule>
    <cfRule type="containsText" dxfId="12194" priority="5385" operator="containsText" text="B">
      <formula>NOT(ISERROR(SEARCH("B",AK33)))</formula>
    </cfRule>
    <cfRule type="cellIs" dxfId="12193" priority="5386" operator="equal">
      <formula>"L"</formula>
    </cfRule>
    <cfRule type="containsText" dxfId="12192" priority="5387" operator="containsText" text="N">
      <formula>NOT(ISERROR(SEARCH("N",AK33)))</formula>
    </cfRule>
  </conditionalFormatting>
  <conditionalFormatting sqref="AK33">
    <cfRule type="containsText" dxfId="12191" priority="5366" operator="containsText" text="21">
      <formula>NOT(ISERROR(SEARCH("21",AK33)))</formula>
    </cfRule>
    <cfRule type="cellIs" dxfId="12190" priority="5367" operator="equal">
      <formula>"F"</formula>
    </cfRule>
    <cfRule type="containsText" dxfId="12189" priority="5368" operator="containsText" text="CA">
      <formula>NOT(ISERROR(SEARCH("CA",AK33)))</formula>
    </cfRule>
    <cfRule type="cellIs" dxfId="12188" priority="5369" operator="equal">
      <formula>"LD"</formula>
    </cfRule>
    <cfRule type="containsText" dxfId="12187" priority="5370" operator="containsText" text="V">
      <formula>NOT(ISERROR(SEARCH("V",AK33)))</formula>
    </cfRule>
    <cfRule type="containsText" dxfId="12186" priority="5371" operator="containsText" text="P">
      <formula>NOT(ISERROR(SEARCH("P",AK33)))</formula>
    </cfRule>
    <cfRule type="cellIs" dxfId="12185" priority="5372" operator="equal">
      <formula>"LL"</formula>
    </cfRule>
    <cfRule type="cellIs" dxfId="12184" priority="5373" operator="equal">
      <formula>"AT"</formula>
    </cfRule>
    <cfRule type="containsText" dxfId="12183" priority="5374" operator="containsText" text="B">
      <formula>NOT(ISERROR(SEARCH("B",AK33)))</formula>
    </cfRule>
    <cfRule type="cellIs" dxfId="12182" priority="5375" operator="equal">
      <formula>"L"</formula>
    </cfRule>
    <cfRule type="containsText" dxfId="12181" priority="5376" operator="containsText" text="N">
      <formula>NOT(ISERROR(SEARCH("N",AK33)))</formula>
    </cfRule>
  </conditionalFormatting>
  <conditionalFormatting sqref="AK33">
    <cfRule type="containsText" dxfId="12180" priority="5355" operator="containsText" text="21">
      <formula>NOT(ISERROR(SEARCH("21",AK33)))</formula>
    </cfRule>
    <cfRule type="cellIs" dxfId="12179" priority="5356" operator="equal">
      <formula>"F"</formula>
    </cfRule>
    <cfRule type="containsText" dxfId="12178" priority="5357" operator="containsText" text="CA">
      <formula>NOT(ISERROR(SEARCH("CA",AK33)))</formula>
    </cfRule>
    <cfRule type="cellIs" dxfId="12177" priority="5358" operator="equal">
      <formula>"LD"</formula>
    </cfRule>
    <cfRule type="containsText" dxfId="12176" priority="5359" operator="containsText" text="V">
      <formula>NOT(ISERROR(SEARCH("V",AK33)))</formula>
    </cfRule>
    <cfRule type="containsText" dxfId="12175" priority="5360" operator="containsText" text="P">
      <formula>NOT(ISERROR(SEARCH("P",AK33)))</formula>
    </cfRule>
    <cfRule type="cellIs" dxfId="12174" priority="5361" operator="equal">
      <formula>"LL"</formula>
    </cfRule>
    <cfRule type="cellIs" dxfId="12173" priority="5362" operator="equal">
      <formula>"AT"</formula>
    </cfRule>
    <cfRule type="containsText" dxfId="12172" priority="5363" operator="containsText" text="B">
      <formula>NOT(ISERROR(SEARCH("B",AK33)))</formula>
    </cfRule>
    <cfRule type="cellIs" dxfId="12171" priority="5364" operator="equal">
      <formula>"L"</formula>
    </cfRule>
    <cfRule type="containsText" dxfId="12170" priority="5365" operator="containsText" text="N">
      <formula>NOT(ISERROR(SEARCH("N",AK33)))</formula>
    </cfRule>
  </conditionalFormatting>
  <conditionalFormatting sqref="AK33">
    <cfRule type="containsText" dxfId="12169" priority="5344" operator="containsText" text="21">
      <formula>NOT(ISERROR(SEARCH("21",AK33)))</formula>
    </cfRule>
    <cfRule type="cellIs" dxfId="12168" priority="5345" operator="equal">
      <formula>"F"</formula>
    </cfRule>
    <cfRule type="containsText" dxfId="12167" priority="5346" operator="containsText" text="CA">
      <formula>NOT(ISERROR(SEARCH("CA",AK33)))</formula>
    </cfRule>
    <cfRule type="cellIs" dxfId="12166" priority="5347" operator="equal">
      <formula>"LD"</formula>
    </cfRule>
    <cfRule type="containsText" dxfId="12165" priority="5348" operator="containsText" text="V">
      <formula>NOT(ISERROR(SEARCH("V",AK33)))</formula>
    </cfRule>
    <cfRule type="containsText" dxfId="12164" priority="5349" operator="containsText" text="P">
      <formula>NOT(ISERROR(SEARCH("P",AK33)))</formula>
    </cfRule>
    <cfRule type="cellIs" dxfId="12163" priority="5350" operator="equal">
      <formula>"LL"</formula>
    </cfRule>
    <cfRule type="cellIs" dxfId="12162" priority="5351" operator="equal">
      <formula>"AT"</formula>
    </cfRule>
    <cfRule type="containsText" dxfId="12161" priority="5352" operator="containsText" text="B">
      <formula>NOT(ISERROR(SEARCH("B",AK33)))</formula>
    </cfRule>
    <cfRule type="cellIs" dxfId="12160" priority="5353" operator="equal">
      <formula>"L"</formula>
    </cfRule>
    <cfRule type="containsText" dxfId="12159" priority="5354" operator="containsText" text="N">
      <formula>NOT(ISERROR(SEARCH("N",AK33)))</formula>
    </cfRule>
  </conditionalFormatting>
  <conditionalFormatting sqref="AK33">
    <cfRule type="containsText" dxfId="12158" priority="5333" operator="containsText" text="21">
      <formula>NOT(ISERROR(SEARCH("21",AK33)))</formula>
    </cfRule>
    <cfRule type="cellIs" dxfId="12157" priority="5334" operator="equal">
      <formula>"F"</formula>
    </cfRule>
    <cfRule type="containsText" dxfId="12156" priority="5335" operator="containsText" text="CA">
      <formula>NOT(ISERROR(SEARCH("CA",AK33)))</formula>
    </cfRule>
    <cfRule type="cellIs" dxfId="12155" priority="5336" operator="equal">
      <formula>"LD"</formula>
    </cfRule>
    <cfRule type="containsText" dxfId="12154" priority="5337" operator="containsText" text="V">
      <formula>NOT(ISERROR(SEARCH("V",AK33)))</formula>
    </cfRule>
    <cfRule type="containsText" dxfId="12153" priority="5338" operator="containsText" text="P">
      <formula>NOT(ISERROR(SEARCH("P",AK33)))</formula>
    </cfRule>
    <cfRule type="cellIs" dxfId="12152" priority="5339" operator="equal">
      <formula>"LL"</formula>
    </cfRule>
    <cfRule type="cellIs" dxfId="12151" priority="5340" operator="equal">
      <formula>"AT"</formula>
    </cfRule>
    <cfRule type="containsText" dxfId="12150" priority="5341" operator="containsText" text="B">
      <formula>NOT(ISERROR(SEARCH("B",AK33)))</formula>
    </cfRule>
    <cfRule type="cellIs" dxfId="12149" priority="5342" operator="equal">
      <formula>"L"</formula>
    </cfRule>
    <cfRule type="containsText" dxfId="12148" priority="5343" operator="containsText" text="N">
      <formula>NOT(ISERROR(SEARCH("N",AK33)))</formula>
    </cfRule>
  </conditionalFormatting>
  <conditionalFormatting sqref="AK70:DC71">
    <cfRule type="cellIs" dxfId="12147" priority="502" operator="lessThan">
      <formula>6</formula>
    </cfRule>
    <cfRule type="cellIs" dxfId="12146" priority="503" operator="greaterThan">
      <formula>6</formula>
    </cfRule>
  </conditionalFormatting>
  <conditionalFormatting sqref="G70:AJ71">
    <cfRule type="cellIs" dxfId="12145" priority="3" operator="lessThan">
      <formula>7</formula>
    </cfRule>
    <cfRule type="cellIs" dxfId="12144" priority="4" operator="greaterThan">
      <formula>7</formula>
    </cfRule>
  </conditionalFormatting>
  <conditionalFormatting sqref="G72:AJ72">
    <cfRule type="cellIs" dxfId="12143" priority="1" operator="lessThan">
      <formula>5</formula>
    </cfRule>
    <cfRule type="cellIs" dxfId="12142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I8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4" r:id="rId5" name="Button 18">
              <controlPr defaultSize="0" print="0" autoFill="0" autoPict="0" macro="[0]!Botón1_Haga_clic_en">
                <anchor moveWithCells="1" sizeWithCells="1">
                  <from>
                    <xdr:col>1</xdr:col>
                    <xdr:colOff>228600</xdr:colOff>
                    <xdr:row>0</xdr:row>
                    <xdr:rowOff>69850</xdr:rowOff>
                  </from>
                  <to>
                    <xdr:col>5</xdr:col>
                    <xdr:colOff>2736850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6" name="Button 19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7" name="Button 20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rgb="FFFFC000"/>
    <pageSetUpPr fitToPage="1"/>
  </sheetPr>
  <dimension ref="A1:EG116"/>
  <sheetViews>
    <sheetView showGridLines="0" zoomScale="80" zoomScaleNormal="80" workbookViewId="0">
      <pane xSplit="6" ySplit="6" topLeftCell="G7" activePane="bottomRight" state="frozen"/>
      <selection activeCell="J7" sqref="J7"/>
      <selection pane="topRight" activeCell="J7" sqref="J7"/>
      <selection pane="bottomLeft" activeCell="J7" sqref="J7"/>
      <selection pane="bottomRight" activeCell="L23" sqref="L23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Septiembre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Septiembre!BR$7:BR$98</v>
      </c>
      <c r="BS1" s="151" t="str">
        <f t="shared" si="0"/>
        <v>Septiembre!BS$7:BS$98</v>
      </c>
      <c r="BT1" s="151" t="str">
        <f t="shared" si="0"/>
        <v>Septiembre!BT$7:BT$98</v>
      </c>
      <c r="BU1" s="151" t="str">
        <f t="shared" si="0"/>
        <v>Septiembre!BU$7:BU$98</v>
      </c>
      <c r="BV1" s="151" t="str">
        <f t="shared" si="0"/>
        <v>Septiembre!BV$7:BV$98</v>
      </c>
      <c r="BW1" s="151" t="str">
        <f t="shared" si="0"/>
        <v>Septiembre!BW$7:BW$98</v>
      </c>
      <c r="BX1" s="151" t="str">
        <f t="shared" si="0"/>
        <v>Septiembre!BX$7:BX$98</v>
      </c>
      <c r="BY1" s="151" t="str">
        <f t="shared" si="0"/>
        <v>Septiembre!BY$7:BY$98</v>
      </c>
      <c r="BZ1" s="151" t="str">
        <f t="shared" si="0"/>
        <v>Septiembre!BZ$7:BZ$98</v>
      </c>
      <c r="CA1" s="151" t="str">
        <f t="shared" si="0"/>
        <v>Septiembre!CA$7:CA$98</v>
      </c>
      <c r="CB1" s="151" t="str">
        <f t="shared" si="0"/>
        <v>Septiembre!CB$7:CB$98</v>
      </c>
      <c r="CC1" s="151" t="str">
        <f t="shared" si="0"/>
        <v>Septiembre!CC$7:CC$98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Septiembre!CD$7:CD$98</v>
      </c>
      <c r="CE1" s="151" t="str">
        <f t="shared" si="0"/>
        <v>Septiembre!CE$7:CE$98</v>
      </c>
      <c r="CF1" s="151" t="str">
        <f t="shared" si="0"/>
        <v>Septiembre!CF$7:CF$98</v>
      </c>
      <c r="CG1" s="151" t="str">
        <f t="shared" si="0"/>
        <v>Septiembre!CG$7:CG$98</v>
      </c>
      <c r="CH1" s="151" t="str">
        <f t="shared" si="0"/>
        <v>Septiembre!CH$7:CH$98</v>
      </c>
      <c r="CI1" s="151" t="str">
        <f t="shared" si="0"/>
        <v>Septiembre!CI$7:CI$98</v>
      </c>
      <c r="CJ1" s="151" t="str">
        <f t="shared" si="0"/>
        <v>Septiembre!CJ$7:CJ$98</v>
      </c>
      <c r="CK1" s="151" t="str">
        <f t="shared" si="0"/>
        <v>Septiembre!CK$7:CK$98</v>
      </c>
      <c r="CL1" s="151" t="str">
        <f t="shared" si="0"/>
        <v>Septiembre!CL$7:CL$98</v>
      </c>
      <c r="CM1" s="151" t="str">
        <f t="shared" si="0"/>
        <v>Septiembre!CM$7:CM$98</v>
      </c>
      <c r="CN1" s="151" t="str">
        <f t="shared" si="0"/>
        <v>Septiembre!CN$7:CN$98</v>
      </c>
      <c r="CO1" s="151" t="str">
        <f t="shared" si="0"/>
        <v>Septiembre!CO$7:CO$98</v>
      </c>
      <c r="CP1" s="151" t="str">
        <f t="shared" si="0"/>
        <v>Septiembre!CP$7:CP$98</v>
      </c>
      <c r="CQ1" s="151" t="str">
        <f t="shared" si="0"/>
        <v>Septiembre!CQ$7:CQ$98</v>
      </c>
      <c r="CR1" s="151" t="str">
        <f t="shared" si="0"/>
        <v>Septiembre!CR$7:CR$98</v>
      </c>
      <c r="CS1" s="151" t="str">
        <f t="shared" si="0"/>
        <v>Septiembre!CS$7:CS$98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Septiembre!CW$7:CW$98</v>
      </c>
      <c r="CX1" s="151" t="str">
        <f t="shared" si="1"/>
        <v>Septiembre!CX$7:CX$98</v>
      </c>
      <c r="CY1" s="151" t="str">
        <f t="shared" si="1"/>
        <v>Septiembre!CY$7:CY$98</v>
      </c>
      <c r="CZ1" s="151"/>
      <c r="DA1" s="151"/>
      <c r="DB1" s="151" t="str">
        <f t="shared" si="1"/>
        <v>Septiembre!DB$7:DB$98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274</v>
      </c>
      <c r="H2" s="183">
        <f>G2+1</f>
        <v>275</v>
      </c>
      <c r="I2" s="183">
        <f t="shared" ref="I2:AJ2" si="2">H2+1</f>
        <v>276</v>
      </c>
      <c r="J2" s="183">
        <f t="shared" si="2"/>
        <v>277</v>
      </c>
      <c r="K2" s="183">
        <f t="shared" si="2"/>
        <v>278</v>
      </c>
      <c r="L2" s="183">
        <f t="shared" si="2"/>
        <v>279</v>
      </c>
      <c r="M2" s="183">
        <f t="shared" si="2"/>
        <v>280</v>
      </c>
      <c r="N2" s="183">
        <f t="shared" si="2"/>
        <v>281</v>
      </c>
      <c r="O2" s="183">
        <f t="shared" si="2"/>
        <v>282</v>
      </c>
      <c r="P2" s="183">
        <f t="shared" si="2"/>
        <v>283</v>
      </c>
      <c r="Q2" s="183">
        <f t="shared" si="2"/>
        <v>284</v>
      </c>
      <c r="R2" s="183">
        <f t="shared" si="2"/>
        <v>285</v>
      </c>
      <c r="S2" s="183">
        <f t="shared" si="2"/>
        <v>286</v>
      </c>
      <c r="T2" s="183">
        <f t="shared" si="2"/>
        <v>287</v>
      </c>
      <c r="U2" s="183">
        <f t="shared" si="2"/>
        <v>288</v>
      </c>
      <c r="V2" s="183">
        <f t="shared" si="2"/>
        <v>289</v>
      </c>
      <c r="W2" s="183">
        <f t="shared" si="2"/>
        <v>290</v>
      </c>
      <c r="X2" s="183">
        <f t="shared" si="2"/>
        <v>291</v>
      </c>
      <c r="Y2" s="183">
        <f t="shared" si="2"/>
        <v>292</v>
      </c>
      <c r="Z2" s="183">
        <f t="shared" si="2"/>
        <v>293</v>
      </c>
      <c r="AA2" s="183">
        <f t="shared" si="2"/>
        <v>294</v>
      </c>
      <c r="AB2" s="183">
        <f t="shared" si="2"/>
        <v>295</v>
      </c>
      <c r="AC2" s="183">
        <f t="shared" si="2"/>
        <v>296</v>
      </c>
      <c r="AD2" s="183">
        <f t="shared" si="2"/>
        <v>297</v>
      </c>
      <c r="AE2" s="183">
        <f t="shared" si="2"/>
        <v>298</v>
      </c>
      <c r="AF2" s="183">
        <f t="shared" si="2"/>
        <v>299</v>
      </c>
      <c r="AG2" s="183">
        <f t="shared" si="2"/>
        <v>300</v>
      </c>
      <c r="AH2" s="183">
        <f t="shared" si="2"/>
        <v>301</v>
      </c>
      <c r="AI2" s="183">
        <f t="shared" si="2"/>
        <v>302</v>
      </c>
      <c r="AJ2" s="183">
        <f t="shared" si="2"/>
        <v>303</v>
      </c>
      <c r="AK2" s="183">
        <f>AJ2+1</f>
        <v>304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Septiembre!$E$7:$E$99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27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60">
        <f ca="1">NOW()</f>
        <v>45754.824142708334</v>
      </c>
      <c r="X4" s="461"/>
      <c r="Y4" s="461"/>
      <c r="Z4" s="461"/>
      <c r="AA4" s="462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X</v>
      </c>
      <c r="H5" s="13" t="str">
        <f>IF(LEFT(UPPER(TEXT(H6,"DDD")),2)="MI","X",LEFT(UPPER(TEXT(H6,"DDD")),1))</f>
        <v>J</v>
      </c>
      <c r="I5" s="13" t="str">
        <f>IF(LEFT(UPPER(TEXT(I6,"DDD")),2)="MI","X",LEFT(UPPER(TEXT(I6,"DDD")),1))</f>
        <v>V</v>
      </c>
      <c r="J5" s="13" t="str">
        <f>IF(LEFT(UPPER(TEXT(J6,"DDD")),2)="MI","X",LEFT(UPPER(TEXT(J6,"DDD")),1))</f>
        <v>S</v>
      </c>
      <c r="K5" s="13" t="str">
        <f t="shared" ref="K5:AK5" si="3">IF(LEFT(UPPER(TEXT(K6,"DDD")),2)="MI","X",LEFT(UPPER(TEXT(K6,"DDD")),1))</f>
        <v>D</v>
      </c>
      <c r="L5" s="13" t="str">
        <f t="shared" si="3"/>
        <v>L</v>
      </c>
      <c r="M5" s="13" t="str">
        <f t="shared" si="3"/>
        <v>M</v>
      </c>
      <c r="N5" s="13" t="str">
        <f t="shared" si="3"/>
        <v>X</v>
      </c>
      <c r="O5" s="13" t="str">
        <f t="shared" si="3"/>
        <v>J</v>
      </c>
      <c r="P5" s="13" t="str">
        <f t="shared" si="3"/>
        <v>V</v>
      </c>
      <c r="Q5" s="13" t="str">
        <f t="shared" si="3"/>
        <v>S</v>
      </c>
      <c r="R5" s="346" t="str">
        <f t="shared" si="3"/>
        <v>D</v>
      </c>
      <c r="S5" s="13" t="str">
        <f t="shared" si="3"/>
        <v>L</v>
      </c>
      <c r="T5" s="13" t="str">
        <f t="shared" si="3"/>
        <v>M</v>
      </c>
      <c r="U5" s="13" t="str">
        <f t="shared" si="3"/>
        <v>X</v>
      </c>
      <c r="V5" s="13" t="str">
        <f t="shared" si="3"/>
        <v>J</v>
      </c>
      <c r="W5" s="13" t="str">
        <f t="shared" si="3"/>
        <v>V</v>
      </c>
      <c r="X5" s="13" t="str">
        <f t="shared" si="3"/>
        <v>S</v>
      </c>
      <c r="Y5" s="13" t="str">
        <f t="shared" si="3"/>
        <v>D</v>
      </c>
      <c r="Z5" s="13" t="str">
        <f t="shared" si="3"/>
        <v>L</v>
      </c>
      <c r="AA5" s="13" t="str">
        <f t="shared" si="3"/>
        <v>M</v>
      </c>
      <c r="AB5" s="13" t="str">
        <f t="shared" si="3"/>
        <v>X</v>
      </c>
      <c r="AC5" s="13" t="str">
        <f t="shared" si="3"/>
        <v>J</v>
      </c>
      <c r="AD5" s="13" t="str">
        <f t="shared" si="3"/>
        <v>V</v>
      </c>
      <c r="AE5" s="13" t="str">
        <f t="shared" si="3"/>
        <v>S</v>
      </c>
      <c r="AF5" s="13" t="str">
        <f t="shared" si="3"/>
        <v>D</v>
      </c>
      <c r="AG5" s="13" t="str">
        <f t="shared" si="3"/>
        <v>L</v>
      </c>
      <c r="AH5" s="13" t="str">
        <f t="shared" si="3"/>
        <v>M</v>
      </c>
      <c r="AI5" s="13" t="str">
        <f t="shared" si="3"/>
        <v>X</v>
      </c>
      <c r="AJ5" s="13" t="str">
        <f t="shared" si="3"/>
        <v>J</v>
      </c>
      <c r="AK5" s="13" t="str">
        <f t="shared" si="3"/>
        <v>V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45931</v>
      </c>
      <c r="H6" s="84">
        <f>G6+1</f>
        <v>45932</v>
      </c>
      <c r="I6" s="84">
        <f t="shared" ref="I6:AK6" si="4">H6+1</f>
        <v>45933</v>
      </c>
      <c r="J6" s="84">
        <f t="shared" si="4"/>
        <v>45934</v>
      </c>
      <c r="K6" s="84">
        <f t="shared" si="4"/>
        <v>45935</v>
      </c>
      <c r="L6" s="84">
        <f t="shared" si="4"/>
        <v>45936</v>
      </c>
      <c r="M6" s="84">
        <f t="shared" si="4"/>
        <v>45937</v>
      </c>
      <c r="N6" s="84">
        <f t="shared" si="4"/>
        <v>45938</v>
      </c>
      <c r="O6" s="84">
        <f t="shared" si="4"/>
        <v>45939</v>
      </c>
      <c r="P6" s="84">
        <f t="shared" si="4"/>
        <v>45940</v>
      </c>
      <c r="Q6" s="84">
        <f t="shared" si="4"/>
        <v>45941</v>
      </c>
      <c r="R6" s="273">
        <f t="shared" si="4"/>
        <v>45942</v>
      </c>
      <c r="S6" s="84">
        <f t="shared" si="4"/>
        <v>45943</v>
      </c>
      <c r="T6" s="84">
        <f t="shared" si="4"/>
        <v>45944</v>
      </c>
      <c r="U6" s="84">
        <f t="shared" si="4"/>
        <v>45945</v>
      </c>
      <c r="V6" s="84">
        <f t="shared" si="4"/>
        <v>45946</v>
      </c>
      <c r="W6" s="84">
        <f t="shared" si="4"/>
        <v>45947</v>
      </c>
      <c r="X6" s="84">
        <f t="shared" si="4"/>
        <v>45948</v>
      </c>
      <c r="Y6" s="84">
        <f t="shared" si="4"/>
        <v>45949</v>
      </c>
      <c r="Z6" s="84">
        <f t="shared" si="4"/>
        <v>45950</v>
      </c>
      <c r="AA6" s="84">
        <f t="shared" si="4"/>
        <v>45951</v>
      </c>
      <c r="AB6" s="84">
        <f t="shared" si="4"/>
        <v>45952</v>
      </c>
      <c r="AC6" s="84">
        <f t="shared" si="4"/>
        <v>45953</v>
      </c>
      <c r="AD6" s="84">
        <f t="shared" si="4"/>
        <v>45954</v>
      </c>
      <c r="AE6" s="84">
        <f t="shared" si="4"/>
        <v>45955</v>
      </c>
      <c r="AF6" s="84">
        <f t="shared" si="4"/>
        <v>45956</v>
      </c>
      <c r="AG6" s="84">
        <f t="shared" si="4"/>
        <v>45957</v>
      </c>
      <c r="AH6" s="84">
        <f t="shared" si="4"/>
        <v>45958</v>
      </c>
      <c r="AI6" s="84">
        <f t="shared" si="4"/>
        <v>45959</v>
      </c>
      <c r="AJ6" s="84">
        <f t="shared" si="4"/>
        <v>45960</v>
      </c>
      <c r="AK6" s="84">
        <f t="shared" si="4"/>
        <v>45961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08" t="str">
        <f>VLOOKUP(E7,Plantilla!D:E,2,FALSE)</f>
        <v>Beatriz Mayoral Villén (75%)</v>
      </c>
      <c r="G7" s="148" t="str">
        <f t="shared" ref="G7:V18" ca="1" si="5">IF($B7&lt;&gt;0,INDIRECT(ADDRESS($B7+6,10+G$2,1,FALSE,"PATRÓN"),FALSE),"")</f>
        <v>M</v>
      </c>
      <c r="H7" s="148" t="str">
        <f t="shared" ca="1" si="5"/>
        <v>M</v>
      </c>
      <c r="I7" s="148" t="str">
        <f t="shared" ca="1" si="5"/>
        <v>L</v>
      </c>
      <c r="J7" s="148" t="str">
        <f t="shared" ca="1" si="5"/>
        <v>M</v>
      </c>
      <c r="K7" s="148" t="str">
        <f t="shared" ca="1" si="5"/>
        <v>M</v>
      </c>
      <c r="L7" s="148" t="str">
        <f t="shared" ca="1" si="5"/>
        <v>M</v>
      </c>
      <c r="M7" s="148" t="str">
        <f t="shared" ca="1" si="5"/>
        <v>M</v>
      </c>
      <c r="N7" s="148" t="str">
        <f t="shared" ca="1" si="5"/>
        <v>N</v>
      </c>
      <c r="O7" s="148" t="str">
        <f t="shared" ca="1" si="5"/>
        <v>-</v>
      </c>
      <c r="P7" s="148" t="str">
        <f t="shared" ca="1" si="5"/>
        <v>L</v>
      </c>
      <c r="Q7" s="148" t="str">
        <f t="shared" ca="1" si="5"/>
        <v>L</v>
      </c>
      <c r="R7" s="148" t="str">
        <f t="shared" ca="1" si="5"/>
        <v>L</v>
      </c>
      <c r="S7" s="148" t="str">
        <f t="shared" ca="1" si="5"/>
        <v>M</v>
      </c>
      <c r="T7" s="148" t="str">
        <f t="shared" ca="1" si="5"/>
        <v>M</v>
      </c>
      <c r="U7" s="148" t="str">
        <f t="shared" ca="1" si="5"/>
        <v>M</v>
      </c>
      <c r="V7" s="148" t="str">
        <f t="shared" ca="1" si="5"/>
        <v>N</v>
      </c>
      <c r="W7" s="148" t="str">
        <f t="shared" ref="W7:AK22" ca="1" si="6">IF($B7&lt;&gt;0,INDIRECT(ADDRESS($B7+6,10+W$2,1,FALSE,"PATRÓN"),FALSE),"")</f>
        <v>N</v>
      </c>
      <c r="X7" s="148" t="str">
        <f t="shared" ca="1" si="6"/>
        <v>-</v>
      </c>
      <c r="Y7" s="148" t="str">
        <f t="shared" ca="1" si="6"/>
        <v>-</v>
      </c>
      <c r="Z7" s="148" t="str">
        <f t="shared" ca="1" si="6"/>
        <v>L</v>
      </c>
      <c r="AA7" s="148" t="str">
        <f t="shared" ca="1" si="6"/>
        <v>M</v>
      </c>
      <c r="AB7" s="148" t="str">
        <f t="shared" ca="1" si="6"/>
        <v>M</v>
      </c>
      <c r="AC7" s="148" t="str">
        <f t="shared" ca="1" si="6"/>
        <v>M</v>
      </c>
      <c r="AD7" s="148" t="str">
        <f t="shared" ca="1" si="6"/>
        <v>M</v>
      </c>
      <c r="AE7" s="148" t="str">
        <f t="shared" ca="1" si="6"/>
        <v>N</v>
      </c>
      <c r="AF7" s="148" t="str">
        <f t="shared" ca="1" si="6"/>
        <v>N</v>
      </c>
      <c r="AG7" s="148" t="str">
        <f t="shared" ca="1" si="6"/>
        <v>-</v>
      </c>
      <c r="AH7" s="148" t="str">
        <f t="shared" ca="1" si="6"/>
        <v>-</v>
      </c>
      <c r="AI7" s="148" t="str">
        <f t="shared" ca="1" si="6"/>
        <v>L</v>
      </c>
      <c r="AJ7" s="148" t="str">
        <f t="shared" ca="1" si="6"/>
        <v>M</v>
      </c>
      <c r="AK7" s="148" t="str">
        <f t="shared" ca="1" si="6"/>
        <v>M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15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5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0</v>
      </c>
      <c r="BL7" s="110">
        <f ca="1">MEDIAN(CN7-42, 0, COUNTIF($G7:$AK7,"*N*"))</f>
        <v>5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105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50</v>
      </c>
      <c r="BO7" s="194">
        <f ca="1">IF(BN7=0,                 0,                 BN7 * 1.27 * (BK7/(BK7+BL7)) + BN7 * 1.06 * (BL7/(BK7+BL7))        )</f>
        <v>53</v>
      </c>
      <c r="BP7" s="195">
        <f ca="1">BO7 + BM7 + AL7</f>
        <v>158</v>
      </c>
      <c r="BQ7" s="149">
        <f t="shared" ref="BQ7:BQ38" ca="1" si="9">AN7+INDEX(INDIRECT(BQ$1),MATCH($E7,INDIRECT($BQ$2)))</f>
        <v>56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52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52</v>
      </c>
      <c r="CO7" s="110">
        <f t="shared" ref="CO7:CO38" ca="1" si="32">BM7+INDEX(INDIRECT(CO$1),MATCH($E7,INDIRECT($BQ$2)))</f>
        <v>648.98</v>
      </c>
      <c r="CP7" s="110">
        <f t="shared" ref="CP7:CP38" ca="1" si="33">BN7+INDEX(INDIRECT(CP$1),MATCH($E7,INDIRECT($BQ$2)))</f>
        <v>520</v>
      </c>
      <c r="CQ7" s="198">
        <f t="shared" ref="CQ7:CQ38" ca="1" si="34">BO7+INDEX(INDIRECT(CQ$1),MATCH($E7,INDIRECT($BQ$2)))</f>
        <v>639.40000000000009</v>
      </c>
      <c r="CR7" s="199">
        <f t="shared" ref="CR7:CR38" ca="1" si="35">BP7+INDEX(INDIRECT(CR$1),MATCH($E7,INDIRECT($BQ$2)))</f>
        <v>1288.3799999999999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24.986301369863011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6.0074626865671519</v>
      </c>
      <c r="DB7" s="211">
        <f ca="1">CZ7+INDEX(INDIRECT(DB$1),MATCH($E7,INDIRECT($BQ$2)))</f>
        <v>1490.5074626865671</v>
      </c>
      <c r="DC7" s="212">
        <f t="shared" ref="DC7:DC38" ca="1" si="37">CR7-DB7</f>
        <v>-202.12746268656724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08" t="str">
        <f>VLOOKUP(E8,Plantilla!D:E,2,FALSE)</f>
        <v>Maria Isabel Berdié Calle</v>
      </c>
      <c r="G8" s="148" t="str">
        <f t="shared" ca="1" si="5"/>
        <v>N</v>
      </c>
      <c r="H8" s="148" t="str">
        <f t="shared" ca="1" si="5"/>
        <v>-</v>
      </c>
      <c r="I8" s="148" t="str">
        <f t="shared" ca="1" si="5"/>
        <v>L</v>
      </c>
      <c r="J8" s="148" t="str">
        <f t="shared" ca="1" si="5"/>
        <v>L</v>
      </c>
      <c r="K8" s="148" t="str">
        <f t="shared" ca="1" si="5"/>
        <v>L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N</v>
      </c>
      <c r="P8" s="148" t="str">
        <f t="shared" ca="1" si="5"/>
        <v>N</v>
      </c>
      <c r="Q8" s="148" t="str">
        <f t="shared" ca="1" si="5"/>
        <v>-</v>
      </c>
      <c r="R8" s="148" t="str">
        <f t="shared" ca="1" si="5"/>
        <v>-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6"/>
        <v>M</v>
      </c>
      <c r="X8" s="148" t="str">
        <f t="shared" ca="1" si="6"/>
        <v>N</v>
      </c>
      <c r="Y8" s="148" t="str">
        <f t="shared" ca="1" si="6"/>
        <v>N</v>
      </c>
      <c r="Z8" s="148" t="str">
        <f t="shared" ca="1" si="6"/>
        <v>-</v>
      </c>
      <c r="AA8" s="148" t="str">
        <f t="shared" ca="1" si="6"/>
        <v>-</v>
      </c>
      <c r="AB8" s="148" t="str">
        <f t="shared" ca="1" si="6"/>
        <v>L</v>
      </c>
      <c r="AC8" s="148" t="str">
        <f t="shared" ca="1" si="6"/>
        <v>M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M</v>
      </c>
      <c r="AG8" s="148" t="str">
        <f t="shared" ca="1" si="6"/>
        <v>N</v>
      </c>
      <c r="AH8" s="148" t="str">
        <f t="shared" ca="1" si="6"/>
        <v>N</v>
      </c>
      <c r="AI8" s="148" t="str">
        <f t="shared" ca="1" si="6"/>
        <v>-</v>
      </c>
      <c r="AJ8" s="148" t="str">
        <f t="shared" ca="1" si="6"/>
        <v>-</v>
      </c>
      <c r="AK8" s="148" t="str">
        <f t="shared" ca="1" si="6"/>
        <v>L</v>
      </c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11</v>
      </c>
      <c r="AO8" s="133">
        <f t="shared" ca="1" si="7"/>
        <v>0</v>
      </c>
      <c r="AP8" s="132">
        <f t="shared" ca="1" si="7"/>
        <v>7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2" ca="1" si="39">COUNTIF($G8:$AK8,"*N*")-BL8</f>
        <v>1</v>
      </c>
      <c r="BL8" s="110">
        <f t="shared" ref="BL8:BL62" ca="1" si="40">MEDIAN(CN8-42, 0, COUNTIF($G8:$AK8,"*N*"))</f>
        <v>6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77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70</v>
      </c>
      <c r="BO8" s="194">
        <f t="shared" ref="BO8:BO62" ca="1" si="41">IF(BN8=0,                 0,                 BN8 * 1.27 * (BK8/(BK8+BL8)) + BN8 * 1.06 * (BL8/(BK8+BL8))        )</f>
        <v>76.3</v>
      </c>
      <c r="BP8" s="195">
        <f t="shared" ref="BP8:BP62" ca="1" si="42">BO8 + BM8 + AL8</f>
        <v>153.30000000000001</v>
      </c>
      <c r="BQ8" s="149">
        <f t="shared" ca="1" si="9"/>
        <v>138</v>
      </c>
      <c r="BR8" s="137">
        <f t="shared" ca="1" si="10"/>
        <v>0</v>
      </c>
      <c r="BS8" s="136">
        <f t="shared" ca="1" si="11"/>
        <v>48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2" ca="1" si="43">COUNTIF($G8:$AK8,"*N*")+INDEX(INDIRECT(CN$1),MATCH($E8,INDIRECT($BQ$2)))</f>
        <v>48</v>
      </c>
      <c r="CO8" s="110">
        <f t="shared" ca="1" si="32"/>
        <v>966</v>
      </c>
      <c r="CP8" s="110">
        <f t="shared" ca="1" si="33"/>
        <v>480</v>
      </c>
      <c r="CQ8" s="198">
        <f t="shared" ca="1" si="34"/>
        <v>597</v>
      </c>
      <c r="CR8" s="199">
        <f t="shared" ca="1" si="35"/>
        <v>1562.9999999999998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2" ca="1" si="44">COUNTIF(G8:AK8,"V")</f>
        <v>0</v>
      </c>
      <c r="CU8" s="217">
        <f ca="1">INDEX(INDIRECT(CU$1),MATCH($E8,INDIRECT($BQ$2))) + (CS8*30)/[1]PATRÓN!$N$4 - CT8</f>
        <v>24.986301369863011</v>
      </c>
      <c r="CV8" s="217">
        <f ca="1">(CS8*6)/PATRÓN!$N$4</f>
        <v>0.50958904109589043</v>
      </c>
      <c r="CW8" s="216">
        <f t="shared" ref="CW8:CW62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2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2" ca="1" si="47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1.3074626865671632</v>
      </c>
      <c r="DB8" s="211">
        <f t="shared" ref="DB8:DB62" ca="1" si="48">CZ8+INDEX(INDIRECT(DB$1),MATCH($E8,INDIRECT($BQ$2)))</f>
        <v>1490.5074626865671</v>
      </c>
      <c r="DC8" s="212">
        <f t="shared" ca="1" si="37"/>
        <v>72.492537313432649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08" t="str">
        <f>VLOOKUP(E9,Plantilla!D:E,2,FALSE)</f>
        <v>César Fuentes Poza (75%)</v>
      </c>
      <c r="G9" s="148" t="str">
        <f t="shared" ca="1" si="5"/>
        <v>M</v>
      </c>
      <c r="H9" s="148" t="str">
        <f t="shared" ca="1" si="5"/>
        <v>N</v>
      </c>
      <c r="I9" s="148" t="str">
        <f t="shared" ca="1" si="5"/>
        <v>N</v>
      </c>
      <c r="J9" s="148" t="str">
        <f t="shared" ca="1" si="5"/>
        <v>-</v>
      </c>
      <c r="K9" s="148" t="str">
        <f t="shared" ca="1" si="5"/>
        <v>-</v>
      </c>
      <c r="L9" s="148" t="str">
        <f t="shared" ca="1" si="5"/>
        <v>L</v>
      </c>
      <c r="M9" s="148" t="str">
        <f t="shared" ca="1" si="5"/>
        <v>M</v>
      </c>
      <c r="N9" s="148" t="str">
        <f t="shared" ca="1" si="5"/>
        <v>M</v>
      </c>
      <c r="O9" s="148" t="str">
        <f t="shared" ca="1" si="5"/>
        <v>M</v>
      </c>
      <c r="P9" s="148" t="str">
        <f t="shared" ca="1" si="5"/>
        <v>M</v>
      </c>
      <c r="Q9" s="148" t="str">
        <f t="shared" ca="1" si="5"/>
        <v>N</v>
      </c>
      <c r="R9" s="148" t="str">
        <f t="shared" ca="1" si="5"/>
        <v>N</v>
      </c>
      <c r="S9" s="148" t="str">
        <f t="shared" ca="1" si="5"/>
        <v>-</v>
      </c>
      <c r="T9" s="148" t="str">
        <f t="shared" ca="1" si="5"/>
        <v>-</v>
      </c>
      <c r="U9" s="148" t="str">
        <f t="shared" ca="1" si="5"/>
        <v>L</v>
      </c>
      <c r="V9" s="148" t="str">
        <f t="shared" ca="1" si="5"/>
        <v>M</v>
      </c>
      <c r="W9" s="148" t="str">
        <f t="shared" ca="1" si="6"/>
        <v>M</v>
      </c>
      <c r="X9" s="148" t="str">
        <f t="shared" ca="1" si="6"/>
        <v>M</v>
      </c>
      <c r="Y9" s="148" t="str">
        <f t="shared" ca="1" si="6"/>
        <v>M</v>
      </c>
      <c r="Z9" s="148" t="str">
        <f t="shared" ca="1" si="6"/>
        <v>N</v>
      </c>
      <c r="AA9" s="148" t="str">
        <f t="shared" ca="1" si="6"/>
        <v>N</v>
      </c>
      <c r="AB9" s="148" t="str">
        <f t="shared" ca="1" si="6"/>
        <v>-</v>
      </c>
      <c r="AC9" s="148" t="str">
        <f t="shared" ca="1" si="6"/>
        <v>-</v>
      </c>
      <c r="AD9" s="148" t="str">
        <f t="shared" ca="1" si="6"/>
        <v>L</v>
      </c>
      <c r="AE9" s="148" t="str">
        <f t="shared" ca="1" si="6"/>
        <v>L</v>
      </c>
      <c r="AF9" s="148" t="str">
        <f t="shared" ca="1" si="6"/>
        <v>L</v>
      </c>
      <c r="AG9" s="148" t="str">
        <f t="shared" ca="1" si="6"/>
        <v>M</v>
      </c>
      <c r="AH9" s="148" t="str">
        <f t="shared" ca="1" si="6"/>
        <v>M</v>
      </c>
      <c r="AI9" s="148" t="str">
        <f t="shared" ca="1" si="6"/>
        <v>M</v>
      </c>
      <c r="AJ9" s="148" t="str">
        <f t="shared" ca="1" si="6"/>
        <v>M</v>
      </c>
      <c r="AK9" s="148" t="str">
        <f t="shared" ca="1" si="6"/>
        <v>L</v>
      </c>
      <c r="AL9" s="129"/>
      <c r="AM9" s="111">
        <f>VLOOKUP($E9,Plantilla!D:F,3,FALSE)</f>
        <v>1</v>
      </c>
      <c r="AN9" s="140">
        <f t="shared" ca="1" si="38"/>
        <v>13</v>
      </c>
      <c r="AO9" s="133">
        <f t="shared" ca="1" si="7"/>
        <v>0</v>
      </c>
      <c r="AP9" s="132">
        <f t="shared" ca="1" si="7"/>
        <v>6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6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91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60</v>
      </c>
      <c r="BO9" s="194">
        <f t="shared" ca="1" si="41"/>
        <v>76.2</v>
      </c>
      <c r="BP9" s="195">
        <f t="shared" ca="1" si="42"/>
        <v>167.2</v>
      </c>
      <c r="BQ9" s="149">
        <f t="shared" ca="1" si="9"/>
        <v>55</v>
      </c>
      <c r="BR9" s="137">
        <f t="shared" ca="1" si="10"/>
        <v>0</v>
      </c>
      <c r="BS9" s="136">
        <f t="shared" ca="1" si="11"/>
        <v>23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23</v>
      </c>
      <c r="CO9" s="110">
        <f t="shared" ca="1" si="32"/>
        <v>686.5</v>
      </c>
      <c r="CP9" s="110">
        <f t="shared" ca="1" si="33"/>
        <v>230</v>
      </c>
      <c r="CQ9" s="198">
        <f t="shared" ca="1" si="34"/>
        <v>292.10000000000002</v>
      </c>
      <c r="CR9" s="199">
        <f t="shared" ca="1" si="35"/>
        <v>978.59999999999991</v>
      </c>
      <c r="CS9" s="215">
        <f t="shared" ref="CS9:CS62" ca="1" si="49">MEDIAN(0,EOMONTH($G$6,0)-$G$6+1,EOMONTH($G$6,0)-$G$6+1-COUNTBLANK(G9:AK9)+DATEDIF(G$6,AI$6,"m")+DATEDIF(G$6,AJ$6,"m")++DATEDIF(G$6,AK$6,"m"))</f>
        <v>31</v>
      </c>
      <c r="CT9" s="216">
        <f t="shared" ca="1" si="44"/>
        <v>0</v>
      </c>
      <c r="CU9" s="217">
        <f ca="1">INDEX(INDIRECT(CU$1),MATCH($E9,INDIRECT($BQ$2))) + (CS9*30)/[1]PATRÓN!$N$4 - CT9</f>
        <v>24.986301369863011</v>
      </c>
      <c r="CV9" s="217">
        <f ca="1">(CS9*6)/PATRÓN!$N$4</f>
        <v>0.50958904109589043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151.99253731343285</v>
      </c>
      <c r="DA9" s="211">
        <f t="shared" ca="1" si="36"/>
        <v>15.207462686567141</v>
      </c>
      <c r="DB9" s="211">
        <f t="shared" ca="1" si="48"/>
        <v>1490.5074626865671</v>
      </c>
      <c r="DC9" s="212">
        <f t="shared" ca="1" si="37"/>
        <v>-511.90746268656721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08" t="str">
        <f>VLOOKUP(E10,Plantilla!D:E,2,FALSE)</f>
        <v>Virginia Postigo Órtiz</v>
      </c>
      <c r="G10" s="148" t="str">
        <f t="shared" ca="1" si="5"/>
        <v>M</v>
      </c>
      <c r="H10" s="148" t="str">
        <f t="shared" ca="1" si="5"/>
        <v>M</v>
      </c>
      <c r="I10" s="148" t="str">
        <f t="shared" ca="1" si="5"/>
        <v>M</v>
      </c>
      <c r="J10" s="148" t="str">
        <f t="shared" ca="1" si="5"/>
        <v>N</v>
      </c>
      <c r="K10" s="148" t="str">
        <f t="shared" ca="1" si="5"/>
        <v>N</v>
      </c>
      <c r="L10" s="148" t="str">
        <f t="shared" ca="1" si="5"/>
        <v>-</v>
      </c>
      <c r="M10" s="148" t="str">
        <f t="shared" ca="1" si="5"/>
        <v>-</v>
      </c>
      <c r="N10" s="148" t="str">
        <f t="shared" ca="1" si="5"/>
        <v>L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N</v>
      </c>
      <c r="T10" s="148" t="str">
        <f t="shared" ca="1" si="5"/>
        <v>N</v>
      </c>
      <c r="U10" s="148" t="str">
        <f t="shared" ca="1" si="5"/>
        <v>-</v>
      </c>
      <c r="V10" s="148" t="str">
        <f t="shared" ca="1" si="5"/>
        <v>-</v>
      </c>
      <c r="W10" s="148" t="str">
        <f t="shared" ca="1" si="6"/>
        <v>L</v>
      </c>
      <c r="X10" s="148" t="str">
        <f t="shared" ca="1" si="6"/>
        <v>L</v>
      </c>
      <c r="Y10" s="148" t="str">
        <f t="shared" ca="1" si="6"/>
        <v>L</v>
      </c>
      <c r="Z10" s="148" t="str">
        <f t="shared" ca="1" si="6"/>
        <v>M</v>
      </c>
      <c r="AA10" s="148" t="str">
        <f t="shared" ca="1" si="6"/>
        <v>M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L</v>
      </c>
      <c r="AE10" s="148" t="str">
        <f t="shared" ca="1" si="6"/>
        <v>M</v>
      </c>
      <c r="AF10" s="148" t="str">
        <f t="shared" ca="1" si="6"/>
        <v>M</v>
      </c>
      <c r="AG10" s="148" t="str">
        <f t="shared" ca="1" si="6"/>
        <v>M</v>
      </c>
      <c r="AH10" s="148" t="str">
        <f t="shared" ca="1" si="6"/>
        <v>M</v>
      </c>
      <c r="AI10" s="148" t="str">
        <f t="shared" ca="1" si="6"/>
        <v>N</v>
      </c>
      <c r="AJ10" s="148" t="str">
        <f t="shared" ca="1" si="6"/>
        <v>-</v>
      </c>
      <c r="AK10" s="148" t="str">
        <f t="shared" ca="1" si="6"/>
        <v>L</v>
      </c>
      <c r="AL10" s="129"/>
      <c r="AM10" s="111">
        <f>VLOOKUP($E10,Plantilla!D:F,3,FALSE)</f>
        <v>1</v>
      </c>
      <c r="AN10" s="140">
        <f t="shared" ca="1" si="38"/>
        <v>15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0</v>
      </c>
      <c r="BL10" s="110">
        <f t="shared" ca="1" si="40"/>
        <v>5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105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1"/>
        <v>53</v>
      </c>
      <c r="BP10" s="195">
        <f t="shared" ca="1" si="42"/>
        <v>158</v>
      </c>
      <c r="BQ10" s="149">
        <f t="shared" ca="1" si="9"/>
        <v>134</v>
      </c>
      <c r="BR10" s="137">
        <f t="shared" ca="1" si="10"/>
        <v>0</v>
      </c>
      <c r="BS10" s="136">
        <f t="shared" ca="1" si="11"/>
        <v>47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47</v>
      </c>
      <c r="CO10" s="110">
        <f t="shared" ca="1" si="32"/>
        <v>953</v>
      </c>
      <c r="CP10" s="110">
        <f t="shared" ca="1" si="33"/>
        <v>470</v>
      </c>
      <c r="CQ10" s="198">
        <f t="shared" ca="1" si="34"/>
        <v>586.40000000000009</v>
      </c>
      <c r="CR10" s="199">
        <f t="shared" ca="1" si="35"/>
        <v>1539.4</v>
      </c>
      <c r="CS10" s="215">
        <f t="shared" ca="1" si="49"/>
        <v>31</v>
      </c>
      <c r="CT10" s="216">
        <f t="shared" ca="1" si="44"/>
        <v>0</v>
      </c>
      <c r="CU10" s="217">
        <f ca="1">INDEX(INDIRECT(CU$1),MATCH($E10,INDIRECT($BQ$2))) + (CS10*30)/[1]PATRÓN!$N$4 - CT10</f>
        <v>24.986301369863011</v>
      </c>
      <c r="CV10" s="217">
        <f ca="1">(CS10*6)/PATRÓN!$N$4</f>
        <v>0.50958904109589043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151.99253731343285</v>
      </c>
      <c r="DA10" s="211">
        <f t="shared" ca="1" si="36"/>
        <v>6.0074626865671519</v>
      </c>
      <c r="DB10" s="211">
        <f t="shared" ca="1" si="48"/>
        <v>1490.5074626865671</v>
      </c>
      <c r="DC10" s="212">
        <f t="shared" ca="1" si="37"/>
        <v>48.892537313432967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08" t="str">
        <f>VLOOKUP(E11,Plantilla!D:E,2,FALSE)</f>
        <v>Rosa Aguirre Rodríguez (75%)</v>
      </c>
      <c r="G11" s="148" t="str">
        <f t="shared" ca="1" si="5"/>
        <v>L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N</v>
      </c>
      <c r="M11" s="148" t="str">
        <f t="shared" ca="1" si="5"/>
        <v>N</v>
      </c>
      <c r="N11" s="148" t="str">
        <f t="shared" ca="1" si="5"/>
        <v>-</v>
      </c>
      <c r="O11" s="148" t="str">
        <f t="shared" ca="1" si="5"/>
        <v>-</v>
      </c>
      <c r="P11" s="148" t="str">
        <f t="shared" ca="1" si="5"/>
        <v>L</v>
      </c>
      <c r="Q11" s="148" t="str">
        <f t="shared" ca="1" si="5"/>
        <v>L</v>
      </c>
      <c r="R11" s="148" t="str">
        <f t="shared" ca="1" si="5"/>
        <v>L</v>
      </c>
      <c r="S11" s="148" t="str">
        <f t="shared" ca="1" si="5"/>
        <v>M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L</v>
      </c>
      <c r="X11" s="148" t="str">
        <f t="shared" ca="1" si="6"/>
        <v>M</v>
      </c>
      <c r="Y11" s="148" t="str">
        <f t="shared" ca="1" si="6"/>
        <v>M</v>
      </c>
      <c r="Z11" s="148" t="str">
        <f t="shared" ca="1" si="6"/>
        <v>M</v>
      </c>
      <c r="AA11" s="148" t="str">
        <f t="shared" ca="1" si="6"/>
        <v>M</v>
      </c>
      <c r="AB11" s="148" t="str">
        <f t="shared" ca="1" si="6"/>
        <v>N</v>
      </c>
      <c r="AC11" s="148" t="str">
        <f t="shared" ca="1" si="6"/>
        <v>-</v>
      </c>
      <c r="AD11" s="148" t="str">
        <f t="shared" ca="1" si="6"/>
        <v>L</v>
      </c>
      <c r="AE11" s="148" t="str">
        <f t="shared" ca="1" si="6"/>
        <v>L</v>
      </c>
      <c r="AF11" s="148" t="str">
        <f t="shared" ca="1" si="6"/>
        <v>L</v>
      </c>
      <c r="AG11" s="148" t="str">
        <f t="shared" ca="1" si="6"/>
        <v>M</v>
      </c>
      <c r="AH11" s="148" t="str">
        <f t="shared" ca="1" si="6"/>
        <v>M</v>
      </c>
      <c r="AI11" s="148" t="str">
        <f t="shared" ca="1" si="6"/>
        <v>M</v>
      </c>
      <c r="AJ11" s="148" t="str">
        <f t="shared" ca="1" si="6"/>
        <v>L</v>
      </c>
      <c r="AK11" s="148" t="str">
        <f t="shared" ca="1" si="6"/>
        <v>M</v>
      </c>
      <c r="AL11" s="129"/>
      <c r="AM11" s="111">
        <f>VLOOKUP($E11,Plantilla!D:F,3,FALSE)</f>
        <v>1</v>
      </c>
      <c r="AN11" s="140">
        <f t="shared" ca="1" si="38"/>
        <v>16</v>
      </c>
      <c r="AO11" s="133">
        <f t="shared" ca="1" si="7"/>
        <v>0</v>
      </c>
      <c r="AP11" s="132">
        <f t="shared" ca="1" si="7"/>
        <v>3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0</v>
      </c>
      <c r="BL11" s="110">
        <f t="shared" ca="1" si="40"/>
        <v>3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112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30</v>
      </c>
      <c r="BO11" s="194">
        <f t="shared" ca="1" si="41"/>
        <v>31.8</v>
      </c>
      <c r="BP11" s="195">
        <f t="shared" ca="1" si="42"/>
        <v>143.80000000000001</v>
      </c>
      <c r="BQ11" s="149">
        <f t="shared" ca="1" si="9"/>
        <v>111</v>
      </c>
      <c r="BR11" s="137">
        <f t="shared" ca="1" si="10"/>
        <v>2</v>
      </c>
      <c r="BS11" s="136">
        <f t="shared" ca="1" si="11"/>
        <v>45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45</v>
      </c>
      <c r="CO11" s="110">
        <f t="shared" ca="1" si="32"/>
        <v>863.5</v>
      </c>
      <c r="CP11" s="110">
        <f t="shared" ca="1" si="33"/>
        <v>450</v>
      </c>
      <c r="CQ11" s="198">
        <f t="shared" ca="1" si="34"/>
        <v>565.19999999999993</v>
      </c>
      <c r="CR11" s="199">
        <f t="shared" ca="1" si="35"/>
        <v>1435.6999999999998</v>
      </c>
      <c r="CS11" s="215">
        <f t="shared" ca="1" si="49"/>
        <v>31</v>
      </c>
      <c r="CT11" s="216">
        <f t="shared" ca="1" si="44"/>
        <v>0</v>
      </c>
      <c r="CU11" s="217">
        <f ca="1">INDEX(INDIRECT(CU$1),MATCH($E11,INDIRECT($BQ$2))) + (CS11*30)/[1]PATRÓN!$N$4 - CT11</f>
        <v>24.986301369863011</v>
      </c>
      <c r="CV11" s="217">
        <f ca="1">(CS11*6)/PATRÓN!$N$4</f>
        <v>0.50958904109589043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151.99253731343285</v>
      </c>
      <c r="DA11" s="211">
        <f t="shared" ca="1" si="36"/>
        <v>-8.1925373134328368</v>
      </c>
      <c r="DB11" s="211">
        <f t="shared" ca="1" si="48"/>
        <v>1490.5074626865671</v>
      </c>
      <c r="DC11" s="212">
        <f t="shared" ca="1" si="37"/>
        <v>-54.807462686567305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08" t="str">
        <f>VLOOKUP(E12,Plantilla!D:E,2,FALSE)</f>
        <v>Lourdes Pozo Rojo</v>
      </c>
      <c r="G12" s="148" t="str">
        <f t="shared" ca="1" si="5"/>
        <v>-</v>
      </c>
      <c r="H12" s="148" t="str">
        <f t="shared" ca="1" si="5"/>
        <v>-</v>
      </c>
      <c r="I12" s="148" t="str">
        <f t="shared" ca="1" si="5"/>
        <v>L</v>
      </c>
      <c r="J12" s="148" t="str">
        <f t="shared" ca="1" si="5"/>
        <v>L</v>
      </c>
      <c r="K12" s="148" t="str">
        <f t="shared" ca="1" si="5"/>
        <v>L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L</v>
      </c>
      <c r="Q12" s="148" t="str">
        <f t="shared" ca="1" si="5"/>
        <v>M</v>
      </c>
      <c r="R12" s="148" t="str">
        <f t="shared" ca="1" si="5"/>
        <v>M</v>
      </c>
      <c r="S12" s="148" t="str">
        <f t="shared" ca="1" si="5"/>
        <v>M</v>
      </c>
      <c r="T12" s="148" t="str">
        <f t="shared" ca="1" si="5"/>
        <v>M</v>
      </c>
      <c r="U12" s="148" t="str">
        <f t="shared" ca="1" si="5"/>
        <v>N</v>
      </c>
      <c r="V12" s="148" t="str">
        <f t="shared" ca="1" si="5"/>
        <v>-</v>
      </c>
      <c r="W12" s="148" t="str">
        <f t="shared" ca="1" si="6"/>
        <v>L</v>
      </c>
      <c r="X12" s="148" t="str">
        <f t="shared" ca="1" si="6"/>
        <v>L</v>
      </c>
      <c r="Y12" s="148" t="str">
        <f t="shared" ca="1" si="6"/>
        <v>L</v>
      </c>
      <c r="Z12" s="148" t="str">
        <f t="shared" ca="1" si="6"/>
        <v>M</v>
      </c>
      <c r="AA12" s="148" t="str">
        <f t="shared" ca="1" si="6"/>
        <v>M</v>
      </c>
      <c r="AB12" s="148" t="str">
        <f t="shared" ca="1" si="6"/>
        <v>M</v>
      </c>
      <c r="AC12" s="148" t="str">
        <f t="shared" ca="1" si="6"/>
        <v>L</v>
      </c>
      <c r="AD12" s="148" t="str">
        <f t="shared" ca="1" si="6"/>
        <v>M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L</v>
      </c>
      <c r="AH12" s="148" t="str">
        <f t="shared" ca="1" si="6"/>
        <v>L</v>
      </c>
      <c r="AI12" s="148" t="str">
        <f t="shared" ca="1" si="6"/>
        <v>M</v>
      </c>
      <c r="AJ12" s="148" t="str">
        <f t="shared" ca="1" si="6"/>
        <v>M</v>
      </c>
      <c r="AK12" s="148" t="str">
        <f t="shared" ca="1" si="6"/>
        <v>M</v>
      </c>
      <c r="AL12" s="129"/>
      <c r="AM12" s="111">
        <f>VLOOKUP($E12,Plantilla!D:F,3,FALSE)</f>
        <v>1</v>
      </c>
      <c r="AN12" s="140">
        <f t="shared" ca="1" si="38"/>
        <v>17</v>
      </c>
      <c r="AO12" s="133">
        <f t="shared" ca="1" si="7"/>
        <v>0</v>
      </c>
      <c r="AP12" s="132">
        <f t="shared" ca="1" si="7"/>
        <v>1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0</v>
      </c>
      <c r="BL12" s="110">
        <f t="shared" ca="1" si="40"/>
        <v>1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119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10</v>
      </c>
      <c r="BO12" s="194">
        <f t="shared" ca="1" si="41"/>
        <v>10.600000000000001</v>
      </c>
      <c r="BP12" s="195">
        <f t="shared" ca="1" si="42"/>
        <v>129.6</v>
      </c>
      <c r="BQ12" s="149">
        <f t="shared" ca="1" si="9"/>
        <v>138</v>
      </c>
      <c r="BR12" s="137">
        <f t="shared" ca="1" si="10"/>
        <v>0</v>
      </c>
      <c r="BS12" s="136">
        <f t="shared" ca="1" si="11"/>
        <v>44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44</v>
      </c>
      <c r="CO12" s="110">
        <f t="shared" ca="1" si="32"/>
        <v>981</v>
      </c>
      <c r="CP12" s="110">
        <f t="shared" ca="1" si="33"/>
        <v>440</v>
      </c>
      <c r="CQ12" s="198">
        <f t="shared" ca="1" si="34"/>
        <v>554.6</v>
      </c>
      <c r="CR12" s="199">
        <f t="shared" ca="1" si="35"/>
        <v>1535.6</v>
      </c>
      <c r="CS12" s="215">
        <f t="shared" ca="1" si="49"/>
        <v>31</v>
      </c>
      <c r="CT12" s="216">
        <f t="shared" ca="1" si="44"/>
        <v>0</v>
      </c>
      <c r="CU12" s="217">
        <f ca="1">INDEX(INDIRECT(CU$1),MATCH($E12,INDIRECT($BQ$2))) + (CS12*30)/[1]PATRÓN!$N$4 - CT12</f>
        <v>24.986301369863011</v>
      </c>
      <c r="CV12" s="217">
        <f ca="1">(CS12*6)/PATRÓN!$N$4</f>
        <v>0.50958904109589043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151.99253731343285</v>
      </c>
      <c r="DA12" s="211">
        <f t="shared" ca="1" si="36"/>
        <v>-22.392537313432854</v>
      </c>
      <c r="DB12" s="211">
        <f t="shared" ca="1" si="48"/>
        <v>1490.5074626865671</v>
      </c>
      <c r="DC12" s="212">
        <f t="shared" ca="1" si="37"/>
        <v>45.092537313432786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08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L</v>
      </c>
      <c r="J13" s="148" t="str">
        <f t="shared" ca="1" si="5"/>
        <v>M</v>
      </c>
      <c r="K13" s="148" t="str">
        <f t="shared" ca="1" si="5"/>
        <v>M</v>
      </c>
      <c r="L13" s="148" t="str">
        <f t="shared" ca="1" si="5"/>
        <v>M</v>
      </c>
      <c r="M13" s="148" t="str">
        <f t="shared" ca="1" si="5"/>
        <v>M</v>
      </c>
      <c r="N13" s="148" t="str">
        <f t="shared" ca="1" si="5"/>
        <v>N</v>
      </c>
      <c r="O13" s="148" t="str">
        <f t="shared" ca="1" si="5"/>
        <v>-</v>
      </c>
      <c r="P13" s="148" t="str">
        <f t="shared" ca="1" si="5"/>
        <v>L</v>
      </c>
      <c r="Q13" s="148" t="str">
        <f t="shared" ca="1" si="5"/>
        <v>L</v>
      </c>
      <c r="R13" s="148" t="str">
        <f t="shared" ca="1" si="5"/>
        <v>L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M</v>
      </c>
      <c r="V13" s="148" t="str">
        <f t="shared" ca="1" si="5"/>
        <v>L</v>
      </c>
      <c r="W13" s="148" t="str">
        <f t="shared" ca="1" si="6"/>
        <v>M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L</v>
      </c>
      <c r="AA13" s="148" t="str">
        <f t="shared" ca="1" si="6"/>
        <v>L</v>
      </c>
      <c r="AB13" s="148" t="str">
        <f t="shared" ca="1" si="6"/>
        <v>M</v>
      </c>
      <c r="AC13" s="148" t="str">
        <f t="shared" ca="1" si="6"/>
        <v>M</v>
      </c>
      <c r="AD13" s="148" t="str">
        <f t="shared" ca="1" si="6"/>
        <v>M</v>
      </c>
      <c r="AE13" s="148" t="str">
        <f t="shared" ca="1" si="6"/>
        <v>L</v>
      </c>
      <c r="AF13" s="148" t="str">
        <f t="shared" ca="1" si="6"/>
        <v>L</v>
      </c>
      <c r="AG13" s="148" t="str">
        <f t="shared" ca="1" si="6"/>
        <v>M</v>
      </c>
      <c r="AH13" s="148" t="str">
        <f t="shared" ca="1" si="6"/>
        <v>M</v>
      </c>
      <c r="AI13" s="148" t="str">
        <f t="shared" ca="1" si="6"/>
        <v>M</v>
      </c>
      <c r="AJ13" s="148" t="str">
        <f t="shared" ca="1" si="6"/>
        <v>N</v>
      </c>
      <c r="AK13" s="148" t="str">
        <f t="shared" ca="1" si="6"/>
        <v>N</v>
      </c>
      <c r="AL13" s="129"/>
      <c r="AM13" s="111">
        <f>VLOOKUP($E13,Plantilla!D:F,3,FALSE)</f>
        <v>1</v>
      </c>
      <c r="AN13" s="140">
        <f t="shared" ca="1" si="38"/>
        <v>18</v>
      </c>
      <c r="AO13" s="133">
        <f t="shared" ca="1" si="7"/>
        <v>0</v>
      </c>
      <c r="AP13" s="132">
        <f t="shared" ca="1" si="7"/>
        <v>3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0</v>
      </c>
      <c r="BL13" s="110">
        <f t="shared" ca="1" si="40"/>
        <v>3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126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30</v>
      </c>
      <c r="BO13" s="194">
        <f t="shared" ca="1" si="41"/>
        <v>31.8</v>
      </c>
      <c r="BP13" s="195">
        <f t="shared" ca="1" si="42"/>
        <v>157.80000000000001</v>
      </c>
      <c r="BQ13" s="149">
        <f t="shared" ca="1" si="9"/>
        <v>138</v>
      </c>
      <c r="BR13" s="137">
        <f t="shared" ca="1" si="10"/>
        <v>0</v>
      </c>
      <c r="BS13" s="136">
        <f t="shared" ca="1" si="11"/>
        <v>46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46</v>
      </c>
      <c r="CO13" s="110">
        <f t="shared" ca="1" si="32"/>
        <v>981</v>
      </c>
      <c r="CP13" s="110">
        <f t="shared" ca="1" si="33"/>
        <v>460</v>
      </c>
      <c r="CQ13" s="198">
        <f t="shared" ca="1" si="34"/>
        <v>575.79999999999995</v>
      </c>
      <c r="CR13" s="199">
        <f t="shared" ca="1" si="35"/>
        <v>1556.8</v>
      </c>
      <c r="CS13" s="215">
        <f t="shared" ca="1" si="49"/>
        <v>31</v>
      </c>
      <c r="CT13" s="216">
        <f t="shared" ca="1" si="44"/>
        <v>0</v>
      </c>
      <c r="CU13" s="217">
        <f ca="1">INDEX(INDIRECT(CU$1),MATCH($E13,INDIRECT($BQ$2))) + (CS13*30)/[1]PATRÓN!$N$4 - CT13</f>
        <v>24.986301369863011</v>
      </c>
      <c r="CV13" s="217">
        <f ca="1">(CS13*6)/PATRÓN!$N$4</f>
        <v>0.50958904109589043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151.99253731343285</v>
      </c>
      <c r="DA13" s="211">
        <f t="shared" ca="1" si="36"/>
        <v>5.8074626865671632</v>
      </c>
      <c r="DB13" s="211">
        <f t="shared" ca="1" si="48"/>
        <v>1490.5074626865671</v>
      </c>
      <c r="DC13" s="212">
        <f t="shared" ca="1" si="37"/>
        <v>66.292537313432831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08" t="str">
        <f>VLOOKUP(E14,Plantilla!D:E,2,FALSE)</f>
        <v>Sara Rincón Troya</v>
      </c>
      <c r="G14" s="148" t="str">
        <f t="shared" ca="1" si="5"/>
        <v>N</v>
      </c>
      <c r="H14" s="148" t="str">
        <f t="shared" ca="1" si="5"/>
        <v>-</v>
      </c>
      <c r="I14" s="148" t="str">
        <f t="shared" ca="1" si="5"/>
        <v>L</v>
      </c>
      <c r="J14" s="148" t="str">
        <f t="shared" ca="1" si="5"/>
        <v>L</v>
      </c>
      <c r="K14" s="148" t="str">
        <f t="shared" ca="1" si="5"/>
        <v>L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L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6"/>
        <v>M</v>
      </c>
      <c r="X14" s="148" t="str">
        <f t="shared" ca="1" si="6"/>
        <v>L</v>
      </c>
      <c r="Y14" s="148" t="str">
        <f t="shared" ca="1" si="6"/>
        <v>L</v>
      </c>
      <c r="Z14" s="148" t="str">
        <f t="shared" ca="1" si="6"/>
        <v>M</v>
      </c>
      <c r="AA14" s="148" t="str">
        <f t="shared" ca="1" si="6"/>
        <v>M</v>
      </c>
      <c r="AB14" s="148" t="str">
        <f t="shared" ca="1" si="6"/>
        <v>M</v>
      </c>
      <c r="AC14" s="148" t="str">
        <f t="shared" ca="1" si="6"/>
        <v>N</v>
      </c>
      <c r="AD14" s="148" t="str">
        <f t="shared" ca="1" si="6"/>
        <v>N</v>
      </c>
      <c r="AE14" s="148" t="str">
        <f t="shared" ca="1" si="6"/>
        <v>-</v>
      </c>
      <c r="AF14" s="148" t="str">
        <f t="shared" ca="1" si="6"/>
        <v>-</v>
      </c>
      <c r="AG14" s="148" t="str">
        <f t="shared" ca="1" si="6"/>
        <v>L</v>
      </c>
      <c r="AH14" s="148" t="str">
        <f t="shared" ca="1" si="6"/>
        <v>M</v>
      </c>
      <c r="AI14" s="148" t="str">
        <f t="shared" ca="1" si="6"/>
        <v>M</v>
      </c>
      <c r="AJ14" s="148" t="str">
        <f t="shared" ca="1" si="6"/>
        <v>M</v>
      </c>
      <c r="AK14" s="148" t="str">
        <f t="shared" ca="1" si="6"/>
        <v>M</v>
      </c>
      <c r="AL14" s="129"/>
      <c r="AM14" s="111">
        <f>VLOOKUP($E14,Plantilla!D:F,3,FALSE)</f>
        <v>1</v>
      </c>
      <c r="AN14" s="140">
        <f t="shared" ca="1" si="38"/>
        <v>16</v>
      </c>
      <c r="AO14" s="133">
        <f t="shared" ca="1" si="7"/>
        <v>0</v>
      </c>
      <c r="AP14" s="132">
        <f t="shared" ca="1" si="7"/>
        <v>3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3</v>
      </c>
      <c r="BL14" s="110">
        <f t="shared" ca="1" si="40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112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30</v>
      </c>
      <c r="BO14" s="194">
        <f t="shared" ca="1" si="41"/>
        <v>38.1</v>
      </c>
      <c r="BP14" s="195">
        <f t="shared" ca="1" si="42"/>
        <v>150.1</v>
      </c>
      <c r="BQ14" s="149">
        <f t="shared" ca="1" si="9"/>
        <v>140</v>
      </c>
      <c r="BR14" s="137">
        <f t="shared" ca="1" si="10"/>
        <v>4</v>
      </c>
      <c r="BS14" s="136">
        <f t="shared" ca="1" si="11"/>
        <v>39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39</v>
      </c>
      <c r="CO14" s="110">
        <f t="shared" ca="1" si="32"/>
        <v>1053</v>
      </c>
      <c r="CP14" s="110">
        <f t="shared" ca="1" si="33"/>
        <v>390</v>
      </c>
      <c r="CQ14" s="198">
        <f t="shared" ca="1" si="34"/>
        <v>495.3</v>
      </c>
      <c r="CR14" s="199">
        <f t="shared" ca="1" si="35"/>
        <v>1548.3</v>
      </c>
      <c r="CS14" s="215">
        <f t="shared" ca="1" si="49"/>
        <v>31</v>
      </c>
      <c r="CT14" s="216">
        <f t="shared" ca="1" si="44"/>
        <v>0</v>
      </c>
      <c r="CU14" s="217">
        <f ca="1">INDEX(INDIRECT(CU$1),MATCH($E14,INDIRECT($BQ$2))) + (CS14*30)/[1]PATRÓN!$N$4 - CT14</f>
        <v>24.986301369863011</v>
      </c>
      <c r="CV14" s="217">
        <f ca="1">(CS14*6)/PATRÓN!$N$4</f>
        <v>0.50958904109589043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151.99253731343285</v>
      </c>
      <c r="DA14" s="211">
        <f t="shared" ca="1" si="36"/>
        <v>-1.8925373134328538</v>
      </c>
      <c r="DB14" s="211">
        <f t="shared" ca="1" si="48"/>
        <v>1490.5074626865671</v>
      </c>
      <c r="DC14" s="212">
        <f t="shared" ca="1" si="37"/>
        <v>57.792537313432831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08" t="str">
        <f>VLOOKUP(E15,Plantilla!D:E,2,FALSE)</f>
        <v>Patricia Sánz Moya (80%)</v>
      </c>
      <c r="G15" s="148" t="str">
        <f t="shared" ca="1" si="5"/>
        <v>M</v>
      </c>
      <c r="H15" s="148" t="str">
        <f t="shared" ca="1" si="5"/>
        <v>L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L</v>
      </c>
      <c r="M15" s="148" t="str">
        <f t="shared" ca="1" si="5"/>
        <v>L</v>
      </c>
      <c r="N15" s="148" t="str">
        <f t="shared" ca="1" si="5"/>
        <v>M</v>
      </c>
      <c r="O15" s="148" t="str">
        <f t="shared" ca="1" si="5"/>
        <v>M</v>
      </c>
      <c r="P15" s="148" t="str">
        <f t="shared" ca="1" si="5"/>
        <v>M</v>
      </c>
      <c r="Q15" s="148" t="str">
        <f t="shared" ca="1" si="5"/>
        <v>L</v>
      </c>
      <c r="R15" s="148" t="str">
        <f t="shared" ca="1" si="5"/>
        <v>L</v>
      </c>
      <c r="S15" s="148" t="str">
        <f t="shared" ca="1" si="5"/>
        <v>M</v>
      </c>
      <c r="T15" s="148" t="str">
        <f t="shared" ca="1" si="5"/>
        <v>M</v>
      </c>
      <c r="U15" s="148" t="str">
        <f t="shared" ca="1" si="5"/>
        <v>M</v>
      </c>
      <c r="V15" s="148" t="str">
        <f t="shared" ca="1" si="5"/>
        <v>N</v>
      </c>
      <c r="W15" s="148" t="str">
        <f t="shared" ca="1" si="6"/>
        <v>N</v>
      </c>
      <c r="X15" s="148" t="str">
        <f t="shared" ca="1" si="6"/>
        <v>-</v>
      </c>
      <c r="Y15" s="148" t="str">
        <f t="shared" ca="1" si="6"/>
        <v>-</v>
      </c>
      <c r="Z15" s="148" t="str">
        <f t="shared" ca="1" si="6"/>
        <v>L</v>
      </c>
      <c r="AA15" s="148" t="str">
        <f t="shared" ca="1" si="6"/>
        <v>M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M</v>
      </c>
      <c r="AE15" s="148" t="str">
        <f t="shared" ca="1" si="6"/>
        <v>N</v>
      </c>
      <c r="AF15" s="148" t="str">
        <f t="shared" ca="1" si="6"/>
        <v>N</v>
      </c>
      <c r="AG15" s="148" t="str">
        <f t="shared" ca="1" si="6"/>
        <v>-</v>
      </c>
      <c r="AH15" s="148" t="str">
        <f t="shared" ca="1" si="6"/>
        <v>-</v>
      </c>
      <c r="AI15" s="148" t="str">
        <f t="shared" ca="1" si="6"/>
        <v>L</v>
      </c>
      <c r="AJ15" s="148" t="str">
        <f t="shared" ca="1" si="6"/>
        <v>M</v>
      </c>
      <c r="AK15" s="148" t="str">
        <f t="shared" ca="1" si="6"/>
        <v>M</v>
      </c>
      <c r="AL15" s="129"/>
      <c r="AM15" s="111">
        <f>VLOOKUP($E15,Plantilla!D:F,3,FALSE)</f>
        <v>1</v>
      </c>
      <c r="AN15" s="140">
        <f t="shared" ca="1" si="38"/>
        <v>16</v>
      </c>
      <c r="AO15" s="133">
        <f t="shared" ca="1" si="7"/>
        <v>0</v>
      </c>
      <c r="AP15" s="132">
        <f t="shared" ca="1" si="7"/>
        <v>4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0</v>
      </c>
      <c r="BL15" s="110">
        <f t="shared" ca="1" si="40"/>
        <v>4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112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40</v>
      </c>
      <c r="BO15" s="194">
        <f t="shared" ca="1" si="41"/>
        <v>42.400000000000006</v>
      </c>
      <c r="BP15" s="195">
        <f t="shared" ca="1" si="42"/>
        <v>154.4</v>
      </c>
      <c r="BQ15" s="149">
        <f t="shared" ca="1" si="9"/>
        <v>58</v>
      </c>
      <c r="BR15" s="137">
        <f t="shared" ca="1" si="10"/>
        <v>1</v>
      </c>
      <c r="BS15" s="136">
        <f t="shared" ca="1" si="11"/>
        <v>47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47</v>
      </c>
      <c r="CO15" s="110">
        <f t="shared" ca="1" si="32"/>
        <v>763.5</v>
      </c>
      <c r="CP15" s="110">
        <f t="shared" ca="1" si="33"/>
        <v>470</v>
      </c>
      <c r="CQ15" s="198">
        <f t="shared" ca="1" si="34"/>
        <v>586.4</v>
      </c>
      <c r="CR15" s="199">
        <f t="shared" ca="1" si="35"/>
        <v>1349.9</v>
      </c>
      <c r="CS15" s="215">
        <f t="shared" ca="1" si="49"/>
        <v>31</v>
      </c>
      <c r="CT15" s="216">
        <f t="shared" ca="1" si="44"/>
        <v>0</v>
      </c>
      <c r="CU15" s="217">
        <f ca="1">INDEX(INDIRECT(CU$1),MATCH($E15,INDIRECT($BQ$2))) + (CS15*30)/[1]PATRÓN!$N$4 - CT15</f>
        <v>24.986301369863011</v>
      </c>
      <c r="CV15" s="217">
        <f ca="1">(CS15*6)/PATRÓN!$N$4</f>
        <v>0.50958904109589043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151.99253731343285</v>
      </c>
      <c r="DA15" s="211">
        <f t="shared" ca="1" si="36"/>
        <v>2.4074626865671576</v>
      </c>
      <c r="DB15" s="211">
        <f t="shared" ca="1" si="48"/>
        <v>1490.5074626865671</v>
      </c>
      <c r="DC15" s="212">
        <f t="shared" ca="1" si="37"/>
        <v>-140.60746268656703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08" t="str">
        <f>VLOOKUP(E16,Plantilla!D:E,2,FALSE)</f>
        <v>Débora Gómez Da Veiga</v>
      </c>
      <c r="G16" s="148" t="str">
        <f t="shared" ca="1" si="5"/>
        <v>M</v>
      </c>
      <c r="H16" s="148" t="str">
        <f t="shared" ca="1" si="5"/>
        <v>M</v>
      </c>
      <c r="I16" s="148" t="str">
        <f t="shared" ca="1" si="5"/>
        <v>M</v>
      </c>
      <c r="J16" s="148" t="str">
        <f t="shared" ca="1" si="5"/>
        <v>L</v>
      </c>
      <c r="K16" s="148" t="str">
        <f t="shared" ca="1" si="5"/>
        <v>L</v>
      </c>
      <c r="L16" s="148" t="str">
        <f t="shared" ca="1" si="5"/>
        <v>M</v>
      </c>
      <c r="M16" s="148" t="str">
        <f t="shared" ca="1" si="5"/>
        <v>M</v>
      </c>
      <c r="N16" s="148" t="str">
        <f t="shared" ca="1" si="5"/>
        <v>M</v>
      </c>
      <c r="O16" s="148" t="str">
        <f t="shared" ca="1" si="5"/>
        <v>N</v>
      </c>
      <c r="P16" s="148" t="str">
        <f t="shared" ca="1" si="5"/>
        <v>N</v>
      </c>
      <c r="Q16" s="148" t="str">
        <f t="shared" ca="1" si="5"/>
        <v>-</v>
      </c>
      <c r="R16" s="148" t="str">
        <f t="shared" ca="1" si="5"/>
        <v>-</v>
      </c>
      <c r="S16" s="148" t="str">
        <f t="shared" ca="1" si="5"/>
        <v>L</v>
      </c>
      <c r="T16" s="148" t="str">
        <f t="shared" ca="1" si="5"/>
        <v>M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M</v>
      </c>
      <c r="X16" s="148" t="str">
        <f t="shared" ca="1" si="6"/>
        <v>N</v>
      </c>
      <c r="Y16" s="148" t="str">
        <f t="shared" ca="1" si="6"/>
        <v>N</v>
      </c>
      <c r="Z16" s="148" t="str">
        <f t="shared" ca="1" si="6"/>
        <v>-</v>
      </c>
      <c r="AA16" s="148" t="str">
        <f t="shared" ca="1" si="6"/>
        <v>-</v>
      </c>
      <c r="AB16" s="148" t="str">
        <f t="shared" ca="1" si="6"/>
        <v>L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M</v>
      </c>
      <c r="AF16" s="148" t="str">
        <f t="shared" ca="1" si="6"/>
        <v>M</v>
      </c>
      <c r="AG16" s="148" t="str">
        <f t="shared" ca="1" si="6"/>
        <v>N</v>
      </c>
      <c r="AH16" s="148" t="str">
        <f t="shared" ca="1" si="6"/>
        <v>N</v>
      </c>
      <c r="AI16" s="148" t="str">
        <f t="shared" ca="1" si="6"/>
        <v>-</v>
      </c>
      <c r="AJ16" s="148" t="str">
        <f t="shared" ca="1" si="6"/>
        <v>-</v>
      </c>
      <c r="AK16" s="148" t="str">
        <f t="shared" ca="1" si="6"/>
        <v>L</v>
      </c>
      <c r="AL16" s="129"/>
      <c r="AM16" s="111">
        <f>VLOOKUP($E16,Plantilla!D:F,3,FALSE)</f>
        <v>1</v>
      </c>
      <c r="AN16" s="140">
        <f t="shared" ca="1" si="38"/>
        <v>14</v>
      </c>
      <c r="AO16" s="133">
        <f t="shared" ca="1" si="7"/>
        <v>0</v>
      </c>
      <c r="AP16" s="132">
        <f t="shared" ca="1" si="7"/>
        <v>6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6</v>
      </c>
      <c r="BL16" s="110">
        <f t="shared" ca="1" si="40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98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60</v>
      </c>
      <c r="BO16" s="194">
        <f t="shared" ca="1" si="41"/>
        <v>76.2</v>
      </c>
      <c r="BP16" s="195">
        <f t="shared" ca="1" si="42"/>
        <v>174.2</v>
      </c>
      <c r="BQ16" s="149">
        <f t="shared" ca="1" si="9"/>
        <v>121</v>
      </c>
      <c r="BR16" s="137">
        <f t="shared" ca="1" si="10"/>
        <v>4</v>
      </c>
      <c r="BS16" s="136">
        <f t="shared" ca="1" si="11"/>
        <v>41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41</v>
      </c>
      <c r="CO16" s="110">
        <f t="shared" ca="1" si="32"/>
        <v>1014.5</v>
      </c>
      <c r="CP16" s="110">
        <f t="shared" ca="1" si="33"/>
        <v>410</v>
      </c>
      <c r="CQ16" s="198">
        <f t="shared" ca="1" si="34"/>
        <v>520.70000000000005</v>
      </c>
      <c r="CR16" s="199">
        <f t="shared" ca="1" si="35"/>
        <v>1556.2</v>
      </c>
      <c r="CS16" s="215">
        <f t="shared" ca="1" si="49"/>
        <v>31</v>
      </c>
      <c r="CT16" s="216">
        <f t="shared" ca="1" si="44"/>
        <v>0</v>
      </c>
      <c r="CU16" s="217">
        <f ca="1">INDEX(INDIRECT(CU$1),MATCH($E16,INDIRECT($BQ$2))) + (CS16*30)/[1]PATRÓN!$N$4 - CT16</f>
        <v>24.986301369863011</v>
      </c>
      <c r="CV16" s="217">
        <f ca="1">(CS16*6)/PATRÓN!$N$4</f>
        <v>0.50958904109589043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151.99253731343285</v>
      </c>
      <c r="DA16" s="211">
        <f t="shared" ca="1" si="36"/>
        <v>22.207462686567141</v>
      </c>
      <c r="DB16" s="211">
        <f t="shared" ca="1" si="48"/>
        <v>1490.5074626865671</v>
      </c>
      <c r="DC16" s="212">
        <f t="shared" ca="1" si="37"/>
        <v>65.692537313432922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08" t="str">
        <f>VLOOKUP(E17,Plantilla!D:E,2,FALSE)</f>
        <v xml:space="preserve">Carolina Roncero Jorge </v>
      </c>
      <c r="G17" s="148" t="str">
        <f t="shared" ca="1" si="5"/>
        <v>M</v>
      </c>
      <c r="H17" s="148" t="str">
        <f t="shared" ca="1" si="5"/>
        <v>N</v>
      </c>
      <c r="I17" s="148" t="str">
        <f t="shared" ca="1" si="5"/>
        <v>N</v>
      </c>
      <c r="J17" s="148" t="str">
        <f t="shared" ca="1" si="5"/>
        <v>-</v>
      </c>
      <c r="K17" s="148" t="str">
        <f t="shared" ca="1" si="5"/>
        <v>-</v>
      </c>
      <c r="L17" s="148" t="str">
        <f t="shared" ca="1" si="5"/>
        <v>L</v>
      </c>
      <c r="M17" s="148" t="str">
        <f t="shared" ca="1" si="5"/>
        <v>M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M</v>
      </c>
      <c r="Q17" s="148" t="str">
        <f t="shared" ca="1" si="5"/>
        <v>N</v>
      </c>
      <c r="R17" s="148" t="str">
        <f t="shared" ca="1" si="5"/>
        <v>N</v>
      </c>
      <c r="S17" s="148" t="str">
        <f t="shared" ca="1" si="5"/>
        <v>-</v>
      </c>
      <c r="T17" s="148" t="str">
        <f t="shared" ca="1" si="5"/>
        <v>-</v>
      </c>
      <c r="U17" s="148" t="str">
        <f t="shared" ca="1" si="5"/>
        <v>L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M</v>
      </c>
      <c r="Y17" s="148" t="str">
        <f t="shared" ca="1" si="6"/>
        <v>M</v>
      </c>
      <c r="Z17" s="148" t="str">
        <f t="shared" ca="1" si="6"/>
        <v>N</v>
      </c>
      <c r="AA17" s="148" t="str">
        <f t="shared" ca="1" si="6"/>
        <v>N</v>
      </c>
      <c r="AB17" s="148" t="str">
        <f t="shared" ca="1" si="6"/>
        <v>-</v>
      </c>
      <c r="AC17" s="148" t="str">
        <f t="shared" ca="1" si="6"/>
        <v>-</v>
      </c>
      <c r="AD17" s="148" t="str">
        <f t="shared" ca="1" si="6"/>
        <v>L</v>
      </c>
      <c r="AE17" s="148" t="str">
        <f t="shared" ca="1" si="6"/>
        <v>L</v>
      </c>
      <c r="AF17" s="148" t="str">
        <f t="shared" ca="1" si="6"/>
        <v>L</v>
      </c>
      <c r="AG17" s="148" t="str">
        <f t="shared" ca="1" si="6"/>
        <v>M</v>
      </c>
      <c r="AH17" s="148" t="str">
        <f t="shared" ca="1" si="6"/>
        <v>M</v>
      </c>
      <c r="AI17" s="148" t="str">
        <f t="shared" ca="1" si="6"/>
        <v>N</v>
      </c>
      <c r="AJ17" s="148" t="str">
        <f t="shared" ca="1" si="6"/>
        <v>-</v>
      </c>
      <c r="AK17" s="148" t="str">
        <f t="shared" ca="1" si="6"/>
        <v>L</v>
      </c>
      <c r="AL17" s="129"/>
      <c r="AM17" s="111">
        <f>VLOOKUP($E17,Plantilla!D:F,3,FALSE)</f>
        <v>1</v>
      </c>
      <c r="AN17" s="140">
        <f t="shared" ca="1" si="38"/>
        <v>11</v>
      </c>
      <c r="AO17" s="133">
        <f t="shared" ca="1" si="7"/>
        <v>0</v>
      </c>
      <c r="AP17" s="132">
        <f t="shared" ca="1" si="7"/>
        <v>7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0</v>
      </c>
      <c r="BL17" s="110">
        <f t="shared" ca="1" si="40"/>
        <v>7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77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70</v>
      </c>
      <c r="BO17" s="194">
        <f t="shared" ca="1" si="41"/>
        <v>74.2</v>
      </c>
      <c r="BP17" s="195">
        <f t="shared" ca="1" si="42"/>
        <v>151.19999999999999</v>
      </c>
      <c r="BQ17" s="149">
        <f t="shared" ca="1" si="9"/>
        <v>128</v>
      </c>
      <c r="BR17" s="137">
        <f t="shared" ca="1" si="10"/>
        <v>0</v>
      </c>
      <c r="BS17" s="136">
        <f t="shared" ca="1" si="11"/>
        <v>49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49</v>
      </c>
      <c r="CO17" s="110">
        <f t="shared" ca="1" si="32"/>
        <v>910.94</v>
      </c>
      <c r="CP17" s="110">
        <f t="shared" ca="1" si="33"/>
        <v>490</v>
      </c>
      <c r="CQ17" s="198">
        <f t="shared" ca="1" si="34"/>
        <v>607.60000000000014</v>
      </c>
      <c r="CR17" s="199">
        <f t="shared" ca="1" si="35"/>
        <v>1518.5400000000002</v>
      </c>
      <c r="CS17" s="215">
        <f t="shared" ca="1" si="49"/>
        <v>31</v>
      </c>
      <c r="CT17" s="216">
        <f t="shared" ca="1" si="44"/>
        <v>0</v>
      </c>
      <c r="CU17" s="217">
        <f ca="1">INDEX(INDIRECT(CU$1),MATCH($E17,INDIRECT($BQ$2))) + (CS17*30)/[1]PATRÓN!$N$4 - CT17</f>
        <v>24.986301369863011</v>
      </c>
      <c r="CV17" s="217">
        <f ca="1">(CS17*6)/PATRÓN!$N$4</f>
        <v>0.50958904109589043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151.99253731343285</v>
      </c>
      <c r="DA17" s="211">
        <f t="shared" ca="1" si="36"/>
        <v>-0.79253731343285949</v>
      </c>
      <c r="DB17" s="211">
        <f t="shared" ca="1" si="48"/>
        <v>1490.5074626865671</v>
      </c>
      <c r="DC17" s="212">
        <f t="shared" ca="1" si="37"/>
        <v>28.032537313433068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08" t="str">
        <f>VLOOKUP(E18,Plantilla!D:E,2,FALSE)</f>
        <v>Gema Gómez Treitas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M</v>
      </c>
      <c r="J18" s="148" t="str">
        <f t="shared" ca="1" si="5"/>
        <v>N</v>
      </c>
      <c r="K18" s="148" t="str">
        <f t="shared" ca="1" si="5"/>
        <v>N</v>
      </c>
      <c r="L18" s="148" t="str">
        <f t="shared" ca="1" si="5"/>
        <v>-</v>
      </c>
      <c r="M18" s="148" t="str">
        <f t="shared" ca="1" si="5"/>
        <v>-</v>
      </c>
      <c r="N18" s="148" t="str">
        <f t="shared" ca="1" si="5"/>
        <v>L</v>
      </c>
      <c r="O18" s="148" t="str">
        <f t="shared" ref="G18:V34" ca="1" si="50">IF($B18&lt;&gt;0,INDIRECT(ADDRESS($B18+6,10+O$2,1,FALSE,"PATRÓN"),FALSE),"")</f>
        <v>M</v>
      </c>
      <c r="P18" s="148" t="str">
        <f t="shared" ca="1" si="50"/>
        <v>M</v>
      </c>
      <c r="Q18" s="148" t="str">
        <f t="shared" ca="1" si="50"/>
        <v>M</v>
      </c>
      <c r="R18" s="148" t="str">
        <f t="shared" ca="1" si="50"/>
        <v>M</v>
      </c>
      <c r="S18" s="148" t="str">
        <f t="shared" ca="1" si="50"/>
        <v>N</v>
      </c>
      <c r="T18" s="148" t="str">
        <f t="shared" ca="1" si="50"/>
        <v>N</v>
      </c>
      <c r="U18" s="148" t="str">
        <f t="shared" ca="1" si="50"/>
        <v>-</v>
      </c>
      <c r="V18" s="148" t="str">
        <f t="shared" ca="1" si="50"/>
        <v>-</v>
      </c>
      <c r="W18" s="148" t="str">
        <f t="shared" ca="1" si="6"/>
        <v>L</v>
      </c>
      <c r="X18" s="148" t="str">
        <f t="shared" ca="1" si="6"/>
        <v>L</v>
      </c>
      <c r="Y18" s="148" t="str">
        <f t="shared" ca="1" si="6"/>
        <v>L</v>
      </c>
      <c r="Z18" s="148" t="str">
        <f t="shared" ca="1" si="6"/>
        <v>M</v>
      </c>
      <c r="AA18" s="148" t="str">
        <f t="shared" ca="1" si="6"/>
        <v>M</v>
      </c>
      <c r="AB18" s="148" t="str">
        <f t="shared" ca="1" si="6"/>
        <v>N</v>
      </c>
      <c r="AC18" s="148" t="str">
        <f t="shared" ca="1" si="6"/>
        <v>-</v>
      </c>
      <c r="AD18" s="148" t="str">
        <f t="shared" ca="1" si="6"/>
        <v>L</v>
      </c>
      <c r="AE18" s="148" t="str">
        <f t="shared" ca="1" si="6"/>
        <v>M</v>
      </c>
      <c r="AF18" s="148" t="str">
        <f t="shared" ca="1" si="6"/>
        <v>M</v>
      </c>
      <c r="AG18" s="148" t="str">
        <f t="shared" ca="1" si="6"/>
        <v>M</v>
      </c>
      <c r="AH18" s="148" t="str">
        <f t="shared" ca="1" si="6"/>
        <v>L</v>
      </c>
      <c r="AI18" s="148" t="str">
        <f t="shared" ca="1" si="6"/>
        <v>M</v>
      </c>
      <c r="AJ18" s="148" t="str">
        <f t="shared" ca="1" si="6"/>
        <v>M</v>
      </c>
      <c r="AK18" s="148" t="str">
        <f t="shared" ca="1" si="6"/>
        <v>M</v>
      </c>
      <c r="AL18" s="130"/>
      <c r="AM18" s="111">
        <f>VLOOKUP($E18,Plantilla!D:F,3,FALSE)</f>
        <v>1</v>
      </c>
      <c r="AN18" s="140">
        <f t="shared" ca="1" si="38"/>
        <v>15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1</v>
      </c>
      <c r="BL18" s="110">
        <f t="shared" ca="1" si="40"/>
        <v>4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1"/>
        <v>55.100000000000009</v>
      </c>
      <c r="BP18" s="195">
        <f t="shared" ca="1" si="42"/>
        <v>160.10000000000002</v>
      </c>
      <c r="BQ18" s="149">
        <f t="shared" ca="1" si="9"/>
        <v>134</v>
      </c>
      <c r="BR18" s="137">
        <f t="shared" ca="1" si="10"/>
        <v>1</v>
      </c>
      <c r="BS18" s="136">
        <f t="shared" ca="1" si="11"/>
        <v>46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46</v>
      </c>
      <c r="CO18" s="110">
        <f t="shared" ca="1" si="32"/>
        <v>960</v>
      </c>
      <c r="CP18" s="110">
        <f t="shared" ca="1" si="33"/>
        <v>460</v>
      </c>
      <c r="CQ18" s="198">
        <f t="shared" ca="1" si="34"/>
        <v>575.80000000000007</v>
      </c>
      <c r="CR18" s="199">
        <f t="shared" ca="1" si="35"/>
        <v>1535.7999999999997</v>
      </c>
      <c r="CS18" s="215">
        <f t="shared" ca="1" si="49"/>
        <v>31</v>
      </c>
      <c r="CT18" s="216">
        <f t="shared" ca="1" si="44"/>
        <v>0</v>
      </c>
      <c r="CU18" s="217">
        <f ca="1">INDEX(INDIRECT(CU$1),MATCH($E18,INDIRECT($BQ$2))) + (CS18*30)/[1]PATRÓN!$N$4 - CT18</f>
        <v>24.986301369863011</v>
      </c>
      <c r="CV18" s="217">
        <f ca="1">(CS18*6)/PATRÓN!$N$4</f>
        <v>0.50958904109589043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151.99253731343285</v>
      </c>
      <c r="DA18" s="211">
        <f t="shared" ca="1" si="36"/>
        <v>8.1074626865671746</v>
      </c>
      <c r="DB18" s="211">
        <f t="shared" ca="1" si="48"/>
        <v>1490.5074626865671</v>
      </c>
      <c r="DC18" s="212">
        <f t="shared" ca="1" si="37"/>
        <v>45.292537313432604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08" t="str">
        <f>VLOOKUP(E19,Plantilla!D:E,2,FALSE)</f>
        <v>Juan Carlos Quintero Olivares</v>
      </c>
      <c r="G19" s="148" t="str">
        <f t="shared" ca="1" si="50"/>
        <v>L</v>
      </c>
      <c r="H19" s="148" t="str">
        <f t="shared" ca="1" si="50"/>
        <v>M</v>
      </c>
      <c r="I19" s="148" t="str">
        <f t="shared" ca="1" si="50"/>
        <v>M</v>
      </c>
      <c r="J19" s="148" t="str">
        <f t="shared" ca="1" si="50"/>
        <v>M</v>
      </c>
      <c r="K19" s="148" t="str">
        <f t="shared" ca="1" si="50"/>
        <v>M</v>
      </c>
      <c r="L19" s="148" t="str">
        <f t="shared" ca="1" si="50"/>
        <v>N</v>
      </c>
      <c r="M19" s="148" t="str">
        <f t="shared" ca="1" si="50"/>
        <v>N</v>
      </c>
      <c r="N19" s="148" t="str">
        <f t="shared" ca="1" si="50"/>
        <v>-</v>
      </c>
      <c r="O19" s="148" t="str">
        <f t="shared" ca="1" si="50"/>
        <v>-</v>
      </c>
      <c r="P19" s="148" t="str">
        <f t="shared" ca="1" si="50"/>
        <v>L</v>
      </c>
      <c r="Q19" s="148" t="str">
        <f t="shared" ca="1" si="50"/>
        <v>L</v>
      </c>
      <c r="R19" s="148" t="str">
        <f t="shared" ca="1" si="50"/>
        <v>L</v>
      </c>
      <c r="S19" s="148" t="str">
        <f t="shared" ca="1" si="50"/>
        <v>M</v>
      </c>
      <c r="T19" s="148" t="str">
        <f t="shared" ca="1" si="50"/>
        <v>M</v>
      </c>
      <c r="U19" s="148" t="str">
        <f t="shared" ca="1" si="50"/>
        <v>N</v>
      </c>
      <c r="V19" s="148" t="str">
        <f t="shared" ca="1" si="50"/>
        <v>-</v>
      </c>
      <c r="W19" s="148" t="str">
        <f t="shared" ca="1" si="6"/>
        <v>L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M</v>
      </c>
      <c r="AA19" s="148" t="str">
        <f t="shared" ca="1" si="6"/>
        <v>L</v>
      </c>
      <c r="AB19" s="148" t="str">
        <f t="shared" ca="1" si="6"/>
        <v>M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L</v>
      </c>
      <c r="AF19" s="148" t="str">
        <f t="shared" ca="1" si="6"/>
        <v>L</v>
      </c>
      <c r="AG19" s="148" t="str">
        <f t="shared" ca="1" si="6"/>
        <v>M</v>
      </c>
      <c r="AH19" s="148" t="str">
        <f t="shared" ca="1" si="6"/>
        <v>M</v>
      </c>
      <c r="AI19" s="148" t="str">
        <f t="shared" ca="1" si="6"/>
        <v>M</v>
      </c>
      <c r="AJ19" s="148" t="str">
        <f t="shared" ca="1" si="6"/>
        <v>N</v>
      </c>
      <c r="AK19" s="148" t="str">
        <f t="shared" ca="1" si="6"/>
        <v>N</v>
      </c>
      <c r="AL19" s="130"/>
      <c r="AM19" s="111">
        <f>VLOOKUP($E19,Plantilla!D:F,3,FALSE)</f>
        <v>1</v>
      </c>
      <c r="AN19" s="140">
        <f t="shared" ca="1" si="38"/>
        <v>15</v>
      </c>
      <c r="AO19" s="133">
        <f t="shared" ca="1" si="7"/>
        <v>0</v>
      </c>
      <c r="AP19" s="132">
        <f t="shared" ca="1" si="7"/>
        <v>5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2</v>
      </c>
      <c r="BL19" s="110">
        <f t="shared" ca="1" si="40"/>
        <v>3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105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1"/>
        <v>57.2</v>
      </c>
      <c r="BP19" s="195">
        <f t="shared" ca="1" si="42"/>
        <v>162.19999999999999</v>
      </c>
      <c r="BQ19" s="149">
        <f t="shared" ca="1" si="9"/>
        <v>139</v>
      </c>
      <c r="BR19" s="137">
        <f t="shared" ca="1" si="10"/>
        <v>0</v>
      </c>
      <c r="BS19" s="136">
        <f t="shared" ca="1" si="11"/>
        <v>45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45</v>
      </c>
      <c r="CO19" s="110">
        <f t="shared" ca="1" si="32"/>
        <v>1003</v>
      </c>
      <c r="CP19" s="110">
        <f t="shared" ca="1" si="33"/>
        <v>450</v>
      </c>
      <c r="CQ19" s="198">
        <f t="shared" ca="1" si="34"/>
        <v>565.20000000000005</v>
      </c>
      <c r="CR19" s="199">
        <f t="shared" ca="1" si="35"/>
        <v>1568.2</v>
      </c>
      <c r="CS19" s="215">
        <f t="shared" ca="1" si="49"/>
        <v>31</v>
      </c>
      <c r="CT19" s="216">
        <f t="shared" ca="1" si="44"/>
        <v>0</v>
      </c>
      <c r="CU19" s="217">
        <f ca="1">INDEX(INDIRECT(CU$1),MATCH($E19,INDIRECT($BQ$2))) + (CS19*30)/[1]PATRÓN!$N$4 - CT19</f>
        <v>24.986301369863011</v>
      </c>
      <c r="CV19" s="217">
        <f ca="1">(CS19*6)/PATRÓN!$N$4</f>
        <v>0.50958904109589043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151.99253731343285</v>
      </c>
      <c r="DA19" s="211">
        <f t="shared" ca="1" si="36"/>
        <v>10.207462686567141</v>
      </c>
      <c r="DB19" s="211">
        <f t="shared" ca="1" si="48"/>
        <v>1490.5074626865671</v>
      </c>
      <c r="DC19" s="212">
        <f t="shared" ca="1" si="37"/>
        <v>77.692537313432922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08" t="str">
        <f>VLOOKUP(E20,Plantilla!D:E,2,FALSE)</f>
        <v>Sara Álvarez Velasco</v>
      </c>
      <c r="G20" s="148" t="str">
        <f t="shared" ca="1" si="50"/>
        <v>-</v>
      </c>
      <c r="H20" s="148" t="str">
        <f t="shared" ca="1" si="50"/>
        <v>-</v>
      </c>
      <c r="I20" s="148" t="str">
        <f t="shared" ca="1" si="50"/>
        <v>L</v>
      </c>
      <c r="J20" s="148" t="str">
        <f t="shared" ca="1" si="50"/>
        <v>L</v>
      </c>
      <c r="K20" s="148" t="str">
        <f t="shared" ca="1" si="50"/>
        <v>L</v>
      </c>
      <c r="L20" s="148" t="str">
        <f t="shared" ca="1" si="50"/>
        <v>M</v>
      </c>
      <c r="M20" s="148" t="str">
        <f t="shared" ca="1" si="50"/>
        <v>M</v>
      </c>
      <c r="N20" s="148" t="str">
        <f t="shared" ca="1" si="50"/>
        <v>N</v>
      </c>
      <c r="O20" s="148" t="str">
        <f t="shared" ca="1" si="50"/>
        <v>-</v>
      </c>
      <c r="P20" s="148" t="str">
        <f t="shared" ca="1" si="50"/>
        <v>L</v>
      </c>
      <c r="Q20" s="148" t="str">
        <f t="shared" ca="1" si="50"/>
        <v>M</v>
      </c>
      <c r="R20" s="148" t="str">
        <f t="shared" ca="1" si="50"/>
        <v>M</v>
      </c>
      <c r="S20" s="148" t="str">
        <f t="shared" ca="1" si="50"/>
        <v>M</v>
      </c>
      <c r="T20" s="148" t="str">
        <f t="shared" ca="1" si="50"/>
        <v>L</v>
      </c>
      <c r="U20" s="148" t="str">
        <f t="shared" ca="1" si="50"/>
        <v>M</v>
      </c>
      <c r="V20" s="148" t="str">
        <f t="shared" ca="1" si="50"/>
        <v>M</v>
      </c>
      <c r="W20" s="148" t="str">
        <f t="shared" ca="1" si="6"/>
        <v>M</v>
      </c>
      <c r="X20" s="148" t="str">
        <f t="shared" ca="1" si="6"/>
        <v>L</v>
      </c>
      <c r="Y20" s="148" t="str">
        <f t="shared" ca="1" si="6"/>
        <v>L</v>
      </c>
      <c r="Z20" s="148" t="str">
        <f t="shared" ca="1" si="6"/>
        <v>M</v>
      </c>
      <c r="AA20" s="148" t="str">
        <f t="shared" ca="1" si="6"/>
        <v>M</v>
      </c>
      <c r="AB20" s="148" t="str">
        <f t="shared" ca="1" si="6"/>
        <v>M</v>
      </c>
      <c r="AC20" s="148" t="str">
        <f t="shared" ca="1" si="6"/>
        <v>N</v>
      </c>
      <c r="AD20" s="148" t="str">
        <f t="shared" ca="1" si="6"/>
        <v>N</v>
      </c>
      <c r="AE20" s="148" t="str">
        <f t="shared" ca="1" si="6"/>
        <v>-</v>
      </c>
      <c r="AF20" s="148" t="str">
        <f t="shared" ca="1" si="6"/>
        <v>-</v>
      </c>
      <c r="AG20" s="148" t="str">
        <f t="shared" ca="1" si="6"/>
        <v>L</v>
      </c>
      <c r="AH20" s="148" t="str">
        <f t="shared" ca="1" si="6"/>
        <v>L</v>
      </c>
      <c r="AI20" s="148" t="str">
        <f t="shared" ca="1" si="6"/>
        <v>M</v>
      </c>
      <c r="AJ20" s="148" t="str">
        <f t="shared" ca="1" si="6"/>
        <v>M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14</v>
      </c>
      <c r="AO20" s="133">
        <f t="shared" ca="1" si="7"/>
        <v>0</v>
      </c>
      <c r="AP20" s="132">
        <f t="shared" ca="1" si="7"/>
        <v>3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39"/>
        <v>3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41"/>
        <v>38.1</v>
      </c>
      <c r="BP20" s="195">
        <f t="shared" ca="1" si="42"/>
        <v>136.1</v>
      </c>
      <c r="BQ20" s="149">
        <f t="shared" ca="1" si="9"/>
        <v>61</v>
      </c>
      <c r="BR20" s="137">
        <f t="shared" ca="1" si="10"/>
        <v>0</v>
      </c>
      <c r="BS20" s="136">
        <f t="shared" ca="1" si="11"/>
        <v>27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27</v>
      </c>
      <c r="CO20" s="110">
        <f t="shared" ca="1" si="32"/>
        <v>992.04</v>
      </c>
      <c r="CP20" s="110">
        <f t="shared" ca="1" si="33"/>
        <v>270</v>
      </c>
      <c r="CQ20" s="198">
        <f t="shared" ca="1" si="34"/>
        <v>342.90000000000003</v>
      </c>
      <c r="CR20" s="199">
        <f t="shared" ca="1" si="35"/>
        <v>1334.94</v>
      </c>
      <c r="CS20" s="215">
        <f t="shared" ca="1" si="49"/>
        <v>31</v>
      </c>
      <c r="CT20" s="216">
        <f t="shared" ca="1" si="44"/>
        <v>0</v>
      </c>
      <c r="CU20" s="217">
        <f ca="1">INDEX(INDIRECT(CU$1),MATCH($E20,INDIRECT($BQ$2))) + (CS20*30)/[1]PATRÓN!$N$4 - CT20</f>
        <v>24.986301369863011</v>
      </c>
      <c r="CV20" s="217">
        <f ca="1">(CS20*6)/PATRÓN!$N$4</f>
        <v>0.50958904109589043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151.99253731343285</v>
      </c>
      <c r="DA20" s="211">
        <f t="shared" ca="1" si="36"/>
        <v>-15.892537313432854</v>
      </c>
      <c r="DB20" s="211">
        <f t="shared" ca="1" si="48"/>
        <v>1490.5074626865671</v>
      </c>
      <c r="DC20" s="212">
        <f t="shared" ca="1" si="37"/>
        <v>-155.56746268656707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08" t="str">
        <f>VLOOKUP(E21,Plantilla!D:E,2,FALSE)</f>
        <v>Juan Manzano Álgora (67%)</v>
      </c>
      <c r="G21" s="148" t="str">
        <f t="shared" ca="1" si="50"/>
        <v>N</v>
      </c>
      <c r="H21" s="148" t="str">
        <f t="shared" ca="1" si="50"/>
        <v>-</v>
      </c>
      <c r="I21" s="148" t="str">
        <f t="shared" ca="1" si="50"/>
        <v>L</v>
      </c>
      <c r="J21" s="148" t="str">
        <f t="shared" ca="1" si="50"/>
        <v>M</v>
      </c>
      <c r="K21" s="148" t="str">
        <f t="shared" ca="1" si="50"/>
        <v>M</v>
      </c>
      <c r="L21" s="148" t="str">
        <f t="shared" ca="1" si="50"/>
        <v>M</v>
      </c>
      <c r="M21" s="148" t="str">
        <f t="shared" ca="1" si="50"/>
        <v>L</v>
      </c>
      <c r="N21" s="148" t="str">
        <f t="shared" ca="1" si="50"/>
        <v>M</v>
      </c>
      <c r="O21" s="148" t="str">
        <f t="shared" ca="1" si="50"/>
        <v>M</v>
      </c>
      <c r="P21" s="148" t="str">
        <f t="shared" ca="1" si="50"/>
        <v>M</v>
      </c>
      <c r="Q21" s="148" t="str">
        <f t="shared" ca="1" si="50"/>
        <v>L</v>
      </c>
      <c r="R21" s="148" t="str">
        <f t="shared" ca="1" si="50"/>
        <v>L</v>
      </c>
      <c r="S21" s="148" t="str">
        <f t="shared" ca="1" si="50"/>
        <v>M</v>
      </c>
      <c r="T21" s="148" t="str">
        <f t="shared" ca="1" si="50"/>
        <v>M</v>
      </c>
      <c r="U21" s="148" t="str">
        <f t="shared" ca="1" si="50"/>
        <v>M</v>
      </c>
      <c r="V21" s="148" t="str">
        <f t="shared" ca="1" si="50"/>
        <v>N</v>
      </c>
      <c r="W21" s="148" t="str">
        <f t="shared" ca="1" si="6"/>
        <v>N</v>
      </c>
      <c r="X21" s="148" t="str">
        <f t="shared" ca="1" si="6"/>
        <v>-</v>
      </c>
      <c r="Y21" s="148" t="str">
        <f t="shared" ca="1" si="6"/>
        <v>-</v>
      </c>
      <c r="Z21" s="148" t="str">
        <f t="shared" ca="1" si="6"/>
        <v>L</v>
      </c>
      <c r="AA21" s="148" t="str">
        <f t="shared" ca="1" si="6"/>
        <v>L</v>
      </c>
      <c r="AB21" s="148" t="str">
        <f t="shared" ca="1" si="6"/>
        <v>M</v>
      </c>
      <c r="AC21" s="148" t="str">
        <f t="shared" ca="1" si="6"/>
        <v>M</v>
      </c>
      <c r="AD21" s="148" t="str">
        <f t="shared" ca="1" si="6"/>
        <v>M</v>
      </c>
      <c r="AE21" s="148" t="str">
        <f t="shared" ca="1" si="6"/>
        <v>N</v>
      </c>
      <c r="AF21" s="148" t="str">
        <f t="shared" ca="1" si="6"/>
        <v>N</v>
      </c>
      <c r="AG21" s="148" t="str">
        <f t="shared" ca="1" si="6"/>
        <v>-</v>
      </c>
      <c r="AH21" s="148" t="str">
        <f t="shared" ca="1" si="6"/>
        <v>-</v>
      </c>
      <c r="AI21" s="148" t="str">
        <f t="shared" ca="1" si="6"/>
        <v>L</v>
      </c>
      <c r="AJ21" s="148" t="str">
        <f t="shared" ca="1" si="6"/>
        <v>M</v>
      </c>
      <c r="AK21" s="148" t="str">
        <f t="shared" ca="1" si="6"/>
        <v>M</v>
      </c>
      <c r="AL21" s="130"/>
      <c r="AM21" s="111">
        <f>VLOOKUP($E21,Plantilla!D:F,3,FALSE)</f>
        <v>1</v>
      </c>
      <c r="AN21" s="140">
        <f t="shared" ca="1" si="38"/>
        <v>14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3</v>
      </c>
      <c r="BL21" s="110">
        <f t="shared" ca="1" si="40"/>
        <v>2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98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1"/>
        <v>59.300000000000004</v>
      </c>
      <c r="BP21" s="195">
        <f t="shared" ca="1" si="42"/>
        <v>157.30000000000001</v>
      </c>
      <c r="BQ21" s="149">
        <f t="shared" ca="1" si="9"/>
        <v>57</v>
      </c>
      <c r="BR21" s="137">
        <f t="shared" ca="1" si="10"/>
        <v>0</v>
      </c>
      <c r="BS21" s="136">
        <f t="shared" ca="1" si="11"/>
        <v>44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44</v>
      </c>
      <c r="CO21" s="110">
        <f t="shared" ca="1" si="32"/>
        <v>609</v>
      </c>
      <c r="CP21" s="110">
        <f t="shared" ca="1" si="33"/>
        <v>440</v>
      </c>
      <c r="CQ21" s="198">
        <f t="shared" ca="1" si="34"/>
        <v>554.59999999999991</v>
      </c>
      <c r="CR21" s="199">
        <f t="shared" ca="1" si="35"/>
        <v>1163.5999999999999</v>
      </c>
      <c r="CS21" s="215">
        <f t="shared" ca="1" si="49"/>
        <v>31</v>
      </c>
      <c r="CT21" s="216">
        <f t="shared" ca="1" si="44"/>
        <v>0</v>
      </c>
      <c r="CU21" s="217">
        <f ca="1">INDEX(INDIRECT(CU$1),MATCH($E21,INDIRECT($BQ$2))) + (CS21*30)/[1]PATRÓN!$N$4 - CT21</f>
        <v>24.986301369863011</v>
      </c>
      <c r="CV21" s="217">
        <f ca="1">(CS21*6)/PATRÓN!$N$4</f>
        <v>0.50958904109589043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151.99253731343285</v>
      </c>
      <c r="DA21" s="211">
        <f t="shared" ca="1" si="36"/>
        <v>5.3074626865671632</v>
      </c>
      <c r="DB21" s="211">
        <f t="shared" ca="1" si="48"/>
        <v>1490.5074626865671</v>
      </c>
      <c r="DC21" s="212">
        <f t="shared" ca="1" si="37"/>
        <v>-326.90746268656721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08" t="str">
        <f>VLOOKUP(E22,Plantilla!D:E,2,FALSE)</f>
        <v>Sandra Pestana Rubio</v>
      </c>
      <c r="G22" s="148" t="str">
        <f t="shared" ca="1" si="50"/>
        <v>M</v>
      </c>
      <c r="H22" s="148" t="str">
        <f t="shared" ca="1" si="50"/>
        <v>M</v>
      </c>
      <c r="I22" s="148" t="str">
        <f t="shared" ca="1" si="50"/>
        <v>M</v>
      </c>
      <c r="J22" s="148" t="str">
        <f t="shared" ca="1" si="50"/>
        <v>L</v>
      </c>
      <c r="K22" s="148" t="str">
        <f t="shared" ca="1" si="50"/>
        <v>L</v>
      </c>
      <c r="L22" s="148" t="str">
        <f t="shared" ca="1" si="50"/>
        <v>M</v>
      </c>
      <c r="M22" s="148" t="str">
        <f t="shared" ca="1" si="50"/>
        <v>M</v>
      </c>
      <c r="N22" s="148" t="str">
        <f t="shared" ca="1" si="50"/>
        <v>M</v>
      </c>
      <c r="O22" s="148" t="str">
        <f t="shared" ca="1" si="50"/>
        <v>N</v>
      </c>
      <c r="P22" s="148" t="str">
        <f t="shared" ca="1" si="50"/>
        <v>N</v>
      </c>
      <c r="Q22" s="148" t="str">
        <f t="shared" ca="1" si="50"/>
        <v>-</v>
      </c>
      <c r="R22" s="148" t="str">
        <f t="shared" ca="1" si="50"/>
        <v>-</v>
      </c>
      <c r="S22" s="148" t="str">
        <f t="shared" ca="1" si="50"/>
        <v>L</v>
      </c>
      <c r="T22" s="148" t="str">
        <f t="shared" ca="1" si="50"/>
        <v>L</v>
      </c>
      <c r="U22" s="148" t="str">
        <f t="shared" ca="1" si="50"/>
        <v>M</v>
      </c>
      <c r="V22" s="148" t="str">
        <f t="shared" ca="1" si="50"/>
        <v>M</v>
      </c>
      <c r="W22" s="148" t="str">
        <f t="shared" ca="1" si="6"/>
        <v>M</v>
      </c>
      <c r="X22" s="148" t="str">
        <f t="shared" ca="1" si="6"/>
        <v>N</v>
      </c>
      <c r="Y22" s="148" t="str">
        <f t="shared" ca="1" si="6"/>
        <v>N</v>
      </c>
      <c r="Z22" s="148" t="str">
        <f t="shared" ca="1" si="6"/>
        <v>-</v>
      </c>
      <c r="AA22" s="148" t="str">
        <f t="shared" ca="1" si="6"/>
        <v>-</v>
      </c>
      <c r="AB22" s="148" t="str">
        <f t="shared" ca="1" si="6"/>
        <v>L</v>
      </c>
      <c r="AC22" s="148" t="str">
        <f t="shared" ca="1" si="6"/>
        <v>M</v>
      </c>
      <c r="AD22" s="148" t="str">
        <f t="shared" ca="1" si="6"/>
        <v>M</v>
      </c>
      <c r="AE22" s="148" t="str">
        <f t="shared" ca="1" si="6"/>
        <v>M</v>
      </c>
      <c r="AF22" s="148" t="str">
        <f t="shared" ca="1" si="6"/>
        <v>M</v>
      </c>
      <c r="AG22" s="148" t="str">
        <f t="shared" ca="1" si="6"/>
        <v>N</v>
      </c>
      <c r="AH22" s="148" t="str">
        <f t="shared" ca="1" si="6"/>
        <v>N</v>
      </c>
      <c r="AI22" s="148" t="str">
        <f t="shared" ca="1" si="6"/>
        <v>-</v>
      </c>
      <c r="AJ22" s="148" t="str">
        <f t="shared" ca="1" si="6"/>
        <v>-</v>
      </c>
      <c r="AK22" s="148" t="str">
        <f t="shared" ca="1" si="6"/>
        <v>L</v>
      </c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51"/>
        <v>0</v>
      </c>
      <c r="AP22" s="132">
        <f t="shared" ca="1" si="51"/>
        <v>6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2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3</v>
      </c>
      <c r="BL22" s="110">
        <f t="shared" ca="1" si="40"/>
        <v>3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41"/>
        <v>69.900000000000006</v>
      </c>
      <c r="BP22" s="195">
        <f t="shared" ca="1" si="42"/>
        <v>160.9</v>
      </c>
      <c r="BQ22" s="149">
        <f t="shared" ca="1" si="9"/>
        <v>132</v>
      </c>
      <c r="BR22" s="137">
        <f t="shared" ca="1" si="10"/>
        <v>0</v>
      </c>
      <c r="BS22" s="136">
        <f t="shared" ca="1" si="11"/>
        <v>45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45</v>
      </c>
      <c r="CO22" s="110">
        <f t="shared" ca="1" si="32"/>
        <v>991.38</v>
      </c>
      <c r="CP22" s="110">
        <f t="shared" ca="1" si="33"/>
        <v>450</v>
      </c>
      <c r="CQ22" s="198">
        <f t="shared" ca="1" si="34"/>
        <v>565.20000000000005</v>
      </c>
      <c r="CR22" s="199">
        <f t="shared" ca="1" si="35"/>
        <v>1556.58</v>
      </c>
      <c r="CS22" s="215">
        <f t="shared" ca="1" si="49"/>
        <v>31</v>
      </c>
      <c r="CT22" s="216">
        <f t="shared" ca="1" si="44"/>
        <v>0</v>
      </c>
      <c r="CU22" s="217">
        <f ca="1">INDEX(INDIRECT(CU$1),MATCH($E22,INDIRECT($BQ$2))) + (CS22*30)/[1]PATRÓN!$N$4 - CT22</f>
        <v>24.986301369863011</v>
      </c>
      <c r="CV22" s="217">
        <f ca="1">(CS22*6)/PATRÓN!$N$4</f>
        <v>0.50958904109589043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151.99253731343285</v>
      </c>
      <c r="DA22" s="211">
        <f t="shared" ca="1" si="36"/>
        <v>8.9074626865671576</v>
      </c>
      <c r="DB22" s="211">
        <f t="shared" ca="1" si="48"/>
        <v>1490.5074626865671</v>
      </c>
      <c r="DC22" s="212">
        <f t="shared" ca="1" si="37"/>
        <v>66.072537313432804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08" t="str">
        <f>VLOOKUP(E23,Plantilla!D:E,2,FALSE)</f>
        <v>Sonia Enriquez Vázquéz</v>
      </c>
      <c r="G23" s="148" t="str">
        <f t="shared" ca="1" si="50"/>
        <v>M</v>
      </c>
      <c r="H23" s="148" t="str">
        <f t="shared" ca="1" si="50"/>
        <v>N</v>
      </c>
      <c r="I23" s="148" t="s">
        <v>140</v>
      </c>
      <c r="J23" s="148" t="s">
        <v>4</v>
      </c>
      <c r="K23" s="148" t="s">
        <v>4</v>
      </c>
      <c r="L23" s="148" t="str">
        <f t="shared" ca="1" si="50"/>
        <v>L</v>
      </c>
      <c r="M23" s="148" t="s">
        <v>5</v>
      </c>
      <c r="N23" s="148" t="str">
        <f t="shared" ca="1" si="50"/>
        <v>M</v>
      </c>
      <c r="O23" s="148" t="str">
        <f t="shared" ca="1" si="50"/>
        <v>M</v>
      </c>
      <c r="P23" s="148" t="str">
        <f t="shared" ca="1" si="50"/>
        <v>M</v>
      </c>
      <c r="Q23" s="148" t="str">
        <f t="shared" ca="1" si="50"/>
        <v>N</v>
      </c>
      <c r="R23" s="148" t="str">
        <f t="shared" ca="1" si="50"/>
        <v>N</v>
      </c>
      <c r="S23" s="148" t="str">
        <f t="shared" ca="1" si="50"/>
        <v>-</v>
      </c>
      <c r="T23" s="148" t="str">
        <f t="shared" ca="1" si="50"/>
        <v>-</v>
      </c>
      <c r="U23" s="148" t="str">
        <f t="shared" ca="1" si="50"/>
        <v>L</v>
      </c>
      <c r="V23" s="148" t="str">
        <f t="shared" ca="1" si="50"/>
        <v>M</v>
      </c>
      <c r="W23" s="148" t="str">
        <f t="shared" ref="W23:AK39" ca="1" si="53">IF($B23&lt;&gt;0,INDIRECT(ADDRESS($B23+6,10+W$2,1,FALSE,"PATRÓN"),FALSE),"")</f>
        <v>M</v>
      </c>
      <c r="X23" s="148" t="str">
        <f t="shared" ca="1" si="53"/>
        <v>M</v>
      </c>
      <c r="Y23" s="148" t="str">
        <f t="shared" ca="1" si="53"/>
        <v>M</v>
      </c>
      <c r="Z23" s="148" t="str">
        <f t="shared" ca="1" si="53"/>
        <v>N</v>
      </c>
      <c r="AA23" s="148" t="str">
        <f t="shared" ca="1" si="53"/>
        <v>N</v>
      </c>
      <c r="AB23" s="148" t="str">
        <f t="shared" ca="1" si="53"/>
        <v>-</v>
      </c>
      <c r="AC23" s="148" t="str">
        <f t="shared" ca="1" si="53"/>
        <v>-</v>
      </c>
      <c r="AD23" s="148" t="str">
        <f t="shared" ca="1" si="53"/>
        <v>L</v>
      </c>
      <c r="AE23" s="148" t="str">
        <f t="shared" ca="1" si="53"/>
        <v>L</v>
      </c>
      <c r="AF23" s="148" t="str">
        <f t="shared" ca="1" si="53"/>
        <v>L</v>
      </c>
      <c r="AG23" s="148" t="str">
        <f t="shared" ca="1" si="53"/>
        <v>M</v>
      </c>
      <c r="AH23" s="148" t="str">
        <f t="shared" ca="1" si="53"/>
        <v>M</v>
      </c>
      <c r="AI23" s="148" t="str">
        <f t="shared" ca="1" si="53"/>
        <v>M</v>
      </c>
      <c r="AJ23" s="148" t="str">
        <f t="shared" ca="1" si="53"/>
        <v>M</v>
      </c>
      <c r="AK23" s="148" t="str">
        <f t="shared" ca="1" si="53"/>
        <v>L</v>
      </c>
      <c r="AL23" s="130"/>
      <c r="AM23" s="111">
        <f>VLOOKUP($E23,Plantilla!D:F,3,FALSE)</f>
        <v>1</v>
      </c>
      <c r="AN23" s="140">
        <f t="shared" ca="1" si="51"/>
        <v>13</v>
      </c>
      <c r="AO23" s="133">
        <f t="shared" ca="1" si="51"/>
        <v>0</v>
      </c>
      <c r="AP23" s="132">
        <f t="shared" ca="1" si="51"/>
        <v>5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3</v>
      </c>
      <c r="BL23" s="110">
        <f t="shared" ca="1" si="40"/>
        <v>2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41"/>
        <v>59.300000000000004</v>
      </c>
      <c r="BP23" s="195">
        <f t="shared" ca="1" si="42"/>
        <v>150.30000000000001</v>
      </c>
      <c r="BQ23" s="149">
        <f t="shared" ca="1" si="9"/>
        <v>127</v>
      </c>
      <c r="BR23" s="137">
        <f t="shared" ca="1" si="10"/>
        <v>0</v>
      </c>
      <c r="BS23" s="136">
        <f t="shared" ca="1" si="11"/>
        <v>44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44</v>
      </c>
      <c r="CO23" s="110">
        <f t="shared" ca="1" si="32"/>
        <v>976.24</v>
      </c>
      <c r="CP23" s="110">
        <f t="shared" ca="1" si="33"/>
        <v>440</v>
      </c>
      <c r="CQ23" s="198">
        <f t="shared" ca="1" si="34"/>
        <v>554.6</v>
      </c>
      <c r="CR23" s="199">
        <f t="shared" ca="1" si="35"/>
        <v>1530.8399999999997</v>
      </c>
      <c r="CS23" s="215">
        <f t="shared" ca="1" si="49"/>
        <v>31</v>
      </c>
      <c r="CT23" s="216">
        <f t="shared" ca="1" si="44"/>
        <v>0</v>
      </c>
      <c r="CU23" s="217">
        <f ca="1">INDEX(INDIRECT(CU$1),MATCH($E23,INDIRECT($BQ$2))) + (CS23*30)/[1]PATRÓN!$N$4 - CT23</f>
        <v>24.986301369863011</v>
      </c>
      <c r="CV23" s="217">
        <f ca="1">(CS23*6)/PATRÓN!$N$4</f>
        <v>0.50958904109589043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151.99253731343285</v>
      </c>
      <c r="DA23" s="211">
        <f t="shared" ca="1" si="36"/>
        <v>-1.6925373134328368</v>
      </c>
      <c r="DB23" s="211">
        <f t="shared" ca="1" si="48"/>
        <v>1490.5074626865671</v>
      </c>
      <c r="DC23" s="212">
        <f t="shared" ca="1" si="37"/>
        <v>40.332537313432567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08" t="str">
        <f>VLOOKUP(E24,Plantilla!D:E,2,FALSE)</f>
        <v>Belén Fernández López-Infante</v>
      </c>
      <c r="G24" s="148" t="str">
        <f t="shared" ca="1" si="50"/>
        <v>M</v>
      </c>
      <c r="H24" s="148" t="str">
        <f t="shared" ca="1" si="50"/>
        <v>M</v>
      </c>
      <c r="I24" s="148" t="str">
        <f t="shared" ca="1" si="50"/>
        <v>M</v>
      </c>
      <c r="J24" s="148" t="str">
        <f t="shared" ca="1" si="50"/>
        <v>N</v>
      </c>
      <c r="K24" s="148" t="str">
        <f t="shared" ca="1" si="50"/>
        <v>N</v>
      </c>
      <c r="L24" s="148" t="str">
        <f t="shared" ca="1" si="50"/>
        <v>-</v>
      </c>
      <c r="M24" s="148" t="str">
        <f t="shared" ca="1" si="50"/>
        <v>-</v>
      </c>
      <c r="N24" s="148" t="str">
        <f t="shared" ca="1" si="50"/>
        <v>L</v>
      </c>
      <c r="O24" s="148" t="str">
        <f t="shared" ca="1" si="50"/>
        <v>M</v>
      </c>
      <c r="P24" s="148" t="str">
        <f t="shared" ca="1" si="50"/>
        <v>M</v>
      </c>
      <c r="Q24" s="148" t="str">
        <f t="shared" ca="1" si="50"/>
        <v>M</v>
      </c>
      <c r="R24" s="148" t="str">
        <f t="shared" ca="1" si="50"/>
        <v>M</v>
      </c>
      <c r="S24" s="148" t="str">
        <f t="shared" ca="1" si="50"/>
        <v>N</v>
      </c>
      <c r="T24" s="148" t="str">
        <f t="shared" ca="1" si="50"/>
        <v>N</v>
      </c>
      <c r="U24" s="148" t="str">
        <f t="shared" ca="1" si="50"/>
        <v>-</v>
      </c>
      <c r="V24" s="148" t="str">
        <f t="shared" ca="1" si="50"/>
        <v>-</v>
      </c>
      <c r="W24" s="148" t="str">
        <f t="shared" ca="1" si="53"/>
        <v>L</v>
      </c>
      <c r="X24" s="148" t="str">
        <f t="shared" ca="1" si="53"/>
        <v>L</v>
      </c>
      <c r="Y24" s="148" t="str">
        <f t="shared" ca="1" si="53"/>
        <v>L</v>
      </c>
      <c r="Z24" s="148" t="str">
        <f t="shared" ca="1" si="53"/>
        <v>M</v>
      </c>
      <c r="AA24" s="148" t="str">
        <f t="shared" ca="1" si="53"/>
        <v>M</v>
      </c>
      <c r="AB24" s="148" t="str">
        <f t="shared" ca="1" si="53"/>
        <v>M</v>
      </c>
      <c r="AC24" s="148" t="str">
        <f t="shared" ca="1" si="53"/>
        <v>M</v>
      </c>
      <c r="AD24" s="148" t="str">
        <f t="shared" ca="1" si="53"/>
        <v>L</v>
      </c>
      <c r="AE24" s="148" t="str">
        <f t="shared" ca="1" si="53"/>
        <v>M</v>
      </c>
      <c r="AF24" s="148" t="str">
        <f t="shared" ca="1" si="53"/>
        <v>M</v>
      </c>
      <c r="AG24" s="148" t="str">
        <f t="shared" ca="1" si="53"/>
        <v>M</v>
      </c>
      <c r="AH24" s="148" t="str">
        <f t="shared" ca="1" si="53"/>
        <v>M</v>
      </c>
      <c r="AI24" s="148" t="str">
        <f t="shared" ca="1" si="53"/>
        <v>N</v>
      </c>
      <c r="AJ24" s="148" t="str">
        <f t="shared" ca="1" si="53"/>
        <v>-</v>
      </c>
      <c r="AK24" s="148" t="str">
        <f t="shared" ca="1" si="53"/>
        <v>L</v>
      </c>
      <c r="AL24" s="130"/>
      <c r="AM24" s="111">
        <f>VLOOKUP($E24,Plantilla!D:F,3,FALSE)</f>
        <v>1</v>
      </c>
      <c r="AN24" s="140">
        <f t="shared" ca="1" si="51"/>
        <v>15</v>
      </c>
      <c r="AO24" s="133">
        <f t="shared" ca="1" si="51"/>
        <v>0</v>
      </c>
      <c r="AP24" s="132">
        <f t="shared" ca="1" si="51"/>
        <v>5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0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5</v>
      </c>
      <c r="BL24" s="110">
        <f t="shared" ca="1" si="40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105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1"/>
        <v>63.5</v>
      </c>
      <c r="BP24" s="195">
        <f t="shared" ca="1" si="42"/>
        <v>168.5</v>
      </c>
      <c r="BQ24" s="149">
        <f t="shared" ca="1" si="9"/>
        <v>115</v>
      </c>
      <c r="BR24" s="137">
        <f t="shared" ca="1" si="10"/>
        <v>3</v>
      </c>
      <c r="BS24" s="136">
        <f t="shared" ca="1" si="11"/>
        <v>38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38</v>
      </c>
      <c r="CO24" s="110">
        <f t="shared" ca="1" si="32"/>
        <v>1023.04</v>
      </c>
      <c r="CP24" s="110">
        <f t="shared" ca="1" si="33"/>
        <v>380</v>
      </c>
      <c r="CQ24" s="198">
        <f t="shared" ca="1" si="34"/>
        <v>482.6</v>
      </c>
      <c r="CR24" s="199">
        <f t="shared" ca="1" si="35"/>
        <v>1554.6399999999999</v>
      </c>
      <c r="CS24" s="215">
        <f t="shared" ca="1" si="49"/>
        <v>31</v>
      </c>
      <c r="CT24" s="216">
        <f t="shared" ca="1" si="44"/>
        <v>0</v>
      </c>
      <c r="CU24" s="217">
        <f ca="1">INDEX(INDIRECT(CU$1),MATCH($E24,INDIRECT($BQ$2))) + (CS24*30)/[1]PATRÓN!$N$4 - CT24</f>
        <v>24.986301369863011</v>
      </c>
      <c r="CV24" s="217">
        <f ca="1">(CS24*6)/PATRÓN!$N$4</f>
        <v>0.50958904109589043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151.99253731343285</v>
      </c>
      <c r="DA24" s="211">
        <f t="shared" ca="1" si="36"/>
        <v>16.507462686567152</v>
      </c>
      <c r="DB24" s="211">
        <f t="shared" ca="1" si="48"/>
        <v>1490.5074626865671</v>
      </c>
      <c r="DC24" s="212">
        <f t="shared" ca="1" si="37"/>
        <v>64.132537313432749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08" t="str">
        <f>VLOOKUP(E25,Plantilla!D:E,2,FALSE)</f>
        <v>Marisa Gálvez Benites</v>
      </c>
      <c r="G25" s="148" t="str">
        <f t="shared" ca="1" si="50"/>
        <v>L</v>
      </c>
      <c r="H25" s="148" t="str">
        <f t="shared" ca="1" si="50"/>
        <v>M</v>
      </c>
      <c r="I25" s="148" t="str">
        <f t="shared" ca="1" si="50"/>
        <v>M</v>
      </c>
      <c r="J25" s="148" t="str">
        <f t="shared" ca="1" si="50"/>
        <v>M</v>
      </c>
      <c r="K25" s="148" t="str">
        <f t="shared" ca="1" si="50"/>
        <v>M</v>
      </c>
      <c r="L25" s="148" t="str">
        <f t="shared" ca="1" si="50"/>
        <v>N</v>
      </c>
      <c r="M25" s="148" t="str">
        <f t="shared" ca="1" si="50"/>
        <v>N</v>
      </c>
      <c r="N25" s="148" t="str">
        <f t="shared" ca="1" si="50"/>
        <v>-</v>
      </c>
      <c r="O25" s="148" t="str">
        <f t="shared" ca="1" si="50"/>
        <v>-</v>
      </c>
      <c r="P25" s="148" t="str">
        <f t="shared" ca="1" si="50"/>
        <v>L</v>
      </c>
      <c r="Q25" s="148" t="str">
        <f t="shared" ca="1" si="50"/>
        <v>L</v>
      </c>
      <c r="R25" s="148" t="str">
        <f t="shared" ca="1" si="50"/>
        <v>L</v>
      </c>
      <c r="S25" s="148" t="str">
        <f t="shared" ca="1" si="50"/>
        <v>M</v>
      </c>
      <c r="T25" s="148" t="str">
        <f t="shared" ca="1" si="50"/>
        <v>M</v>
      </c>
      <c r="U25" s="148" t="str">
        <f t="shared" ca="1" si="50"/>
        <v>M</v>
      </c>
      <c r="V25" s="148" t="str">
        <f t="shared" ca="1" si="50"/>
        <v>M</v>
      </c>
      <c r="W25" s="148" t="str">
        <f t="shared" ca="1" si="53"/>
        <v>L</v>
      </c>
      <c r="X25" s="148" t="str">
        <f t="shared" ca="1" si="53"/>
        <v>M</v>
      </c>
      <c r="Y25" s="148" t="str">
        <f t="shared" ca="1" si="53"/>
        <v>M</v>
      </c>
      <c r="Z25" s="148" t="str">
        <f t="shared" ca="1" si="53"/>
        <v>M</v>
      </c>
      <c r="AA25" s="148" t="str">
        <f t="shared" ca="1" si="53"/>
        <v>M</v>
      </c>
      <c r="AB25" s="148" t="str">
        <f t="shared" ca="1" si="53"/>
        <v>N</v>
      </c>
      <c r="AC25" s="148" t="str">
        <f t="shared" ca="1" si="53"/>
        <v>-</v>
      </c>
      <c r="AD25" s="148" t="str">
        <f t="shared" ca="1" si="53"/>
        <v>L</v>
      </c>
      <c r="AE25" s="148" t="str">
        <f t="shared" ca="1" si="53"/>
        <v>L</v>
      </c>
      <c r="AF25" s="148" t="str">
        <f t="shared" ca="1" si="53"/>
        <v>L</v>
      </c>
      <c r="AG25" s="148" t="str">
        <f t="shared" ca="1" si="53"/>
        <v>M</v>
      </c>
      <c r="AH25" s="148" t="str">
        <f t="shared" ca="1" si="53"/>
        <v>M</v>
      </c>
      <c r="AI25" s="148" t="str">
        <f t="shared" ca="1" si="53"/>
        <v>M</v>
      </c>
      <c r="AJ25" s="148" t="str">
        <f t="shared" ca="1" si="53"/>
        <v>N</v>
      </c>
      <c r="AK25" s="148" t="str">
        <f t="shared" ca="1" si="53"/>
        <v>N</v>
      </c>
      <c r="AL25" s="130"/>
      <c r="AM25" s="111">
        <f>VLOOKUP($E25,Plantilla!D:F,3,FALSE)</f>
        <v>1</v>
      </c>
      <c r="AN25" s="140">
        <f t="shared" ca="1" si="51"/>
        <v>15</v>
      </c>
      <c r="AO25" s="133">
        <f t="shared" ca="1" si="51"/>
        <v>0</v>
      </c>
      <c r="AP25" s="132">
        <f t="shared" ca="1" si="51"/>
        <v>5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0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2</v>
      </c>
      <c r="BL25" s="110">
        <f t="shared" ca="1" si="40"/>
        <v>3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105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41"/>
        <v>57.2</v>
      </c>
      <c r="BP25" s="195">
        <f t="shared" ca="1" si="42"/>
        <v>162.19999999999999</v>
      </c>
      <c r="BQ25" s="149">
        <f t="shared" ca="1" si="9"/>
        <v>128</v>
      </c>
      <c r="BR25" s="137">
        <f t="shared" ca="1" si="10"/>
        <v>0</v>
      </c>
      <c r="BS25" s="136">
        <f t="shared" ca="1" si="11"/>
        <v>45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45</v>
      </c>
      <c r="CO25" s="110">
        <f t="shared" ca="1" si="32"/>
        <v>953.3</v>
      </c>
      <c r="CP25" s="110">
        <f t="shared" ca="1" si="33"/>
        <v>450</v>
      </c>
      <c r="CQ25" s="198">
        <f t="shared" ca="1" si="34"/>
        <v>565.19999999999993</v>
      </c>
      <c r="CR25" s="199">
        <f t="shared" ca="1" si="35"/>
        <v>1518.5000000000002</v>
      </c>
      <c r="CS25" s="215">
        <f t="shared" ca="1" si="49"/>
        <v>31</v>
      </c>
      <c r="CT25" s="216">
        <f t="shared" ca="1" si="44"/>
        <v>0</v>
      </c>
      <c r="CU25" s="217">
        <f ca="1">INDEX(INDIRECT(CU$1),MATCH($E25,INDIRECT($BQ$2))) + (CS25*30)/[1]PATRÓN!$N$4 - CT25</f>
        <v>24.986301369863011</v>
      </c>
      <c r="CV25" s="217">
        <f ca="1">(CS25*6)/PATRÓN!$N$4</f>
        <v>0.50958904109589043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151.99253731343285</v>
      </c>
      <c r="DA25" s="211">
        <f t="shared" ca="1" si="36"/>
        <v>10.207462686567141</v>
      </c>
      <c r="DB25" s="211">
        <f t="shared" ca="1" si="48"/>
        <v>1490.5074626865671</v>
      </c>
      <c r="DC25" s="212">
        <f t="shared" ca="1" si="37"/>
        <v>27.992537313433104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08" t="str">
        <f>VLOOKUP(E26,Plantilla!D:E,2,FALSE)</f>
        <v>Almudena García Martínez</v>
      </c>
      <c r="G26" s="148" t="str">
        <f t="shared" ca="1" si="50"/>
        <v>-</v>
      </c>
      <c r="H26" s="148" t="str">
        <f t="shared" ca="1" si="50"/>
        <v>-</v>
      </c>
      <c r="I26" s="148" t="str">
        <f t="shared" ca="1" si="50"/>
        <v>L</v>
      </c>
      <c r="J26" s="148" t="str">
        <f t="shared" ca="1" si="50"/>
        <v>L</v>
      </c>
      <c r="K26" s="148" t="str">
        <f t="shared" ca="1" si="50"/>
        <v>L</v>
      </c>
      <c r="L26" s="148" t="str">
        <f t="shared" ca="1" si="50"/>
        <v>M</v>
      </c>
      <c r="M26" s="148" t="str">
        <f t="shared" ca="1" si="50"/>
        <v>M</v>
      </c>
      <c r="N26" s="148" t="str">
        <f t="shared" ca="1" si="50"/>
        <v>M</v>
      </c>
      <c r="O26" s="148" t="str">
        <f t="shared" ca="1" si="50"/>
        <v>M</v>
      </c>
      <c r="P26" s="148" t="str">
        <f t="shared" ca="1" si="50"/>
        <v>L</v>
      </c>
      <c r="Q26" s="148" t="str">
        <f t="shared" ca="1" si="50"/>
        <v>M</v>
      </c>
      <c r="R26" s="148" t="str">
        <f t="shared" ca="1" si="50"/>
        <v>M</v>
      </c>
      <c r="S26" s="148" t="str">
        <f t="shared" ca="1" si="50"/>
        <v>M</v>
      </c>
      <c r="T26" s="148" t="str">
        <f t="shared" ca="1" si="50"/>
        <v>M</v>
      </c>
      <c r="U26" s="148" t="str">
        <f t="shared" ca="1" si="50"/>
        <v>N</v>
      </c>
      <c r="V26" s="148" t="str">
        <f t="shared" ca="1" si="50"/>
        <v>-</v>
      </c>
      <c r="W26" s="148" t="str">
        <f t="shared" ca="1" si="53"/>
        <v>L</v>
      </c>
      <c r="X26" s="148" t="str">
        <f t="shared" ca="1" si="53"/>
        <v>L</v>
      </c>
      <c r="Y26" s="148" t="str">
        <f t="shared" ca="1" si="53"/>
        <v>L</v>
      </c>
      <c r="Z26" s="148" t="str">
        <f t="shared" ca="1" si="53"/>
        <v>M</v>
      </c>
      <c r="AA26" s="148" t="str">
        <f t="shared" ca="1" si="53"/>
        <v>M</v>
      </c>
      <c r="AB26" s="148" t="str">
        <f t="shared" ca="1" si="53"/>
        <v>M</v>
      </c>
      <c r="AC26" s="148" t="str">
        <f t="shared" ca="1" si="53"/>
        <v>N</v>
      </c>
      <c r="AD26" s="148" t="str">
        <f t="shared" ca="1" si="53"/>
        <v>N</v>
      </c>
      <c r="AE26" s="148" t="str">
        <f t="shared" ca="1" si="53"/>
        <v>-</v>
      </c>
      <c r="AF26" s="148" t="str">
        <f t="shared" ca="1" si="53"/>
        <v>-</v>
      </c>
      <c r="AG26" s="148" t="str">
        <f t="shared" ca="1" si="53"/>
        <v>L</v>
      </c>
      <c r="AH26" s="148" t="str">
        <f t="shared" ca="1" si="53"/>
        <v>M</v>
      </c>
      <c r="AI26" s="148" t="str">
        <f t="shared" ca="1" si="53"/>
        <v>M</v>
      </c>
      <c r="AJ26" s="148" t="str">
        <f t="shared" ca="1" si="53"/>
        <v>M</v>
      </c>
      <c r="AK26" s="148" t="str">
        <f t="shared" ca="1" si="53"/>
        <v>M</v>
      </c>
      <c r="AL26" s="130"/>
      <c r="AM26" s="111">
        <f>VLOOKUP($E26,Plantilla!D:F,3,FALSE)</f>
        <v>1</v>
      </c>
      <c r="AN26" s="140">
        <f t="shared" ca="1" si="51"/>
        <v>15</v>
      </c>
      <c r="AO26" s="133">
        <f t="shared" ca="1" si="51"/>
        <v>0</v>
      </c>
      <c r="AP26" s="132">
        <f t="shared" ca="1" si="51"/>
        <v>3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0</v>
      </c>
      <c r="BL26" s="110">
        <f t="shared" ca="1" si="40"/>
        <v>3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105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30</v>
      </c>
      <c r="BO26" s="194">
        <f t="shared" ca="1" si="41"/>
        <v>31.8</v>
      </c>
      <c r="BP26" s="195">
        <f t="shared" ca="1" si="42"/>
        <v>136.80000000000001</v>
      </c>
      <c r="BQ26" s="149">
        <f t="shared" ca="1" si="9"/>
        <v>124</v>
      </c>
      <c r="BR26" s="137">
        <f t="shared" ca="1" si="10"/>
        <v>0</v>
      </c>
      <c r="BS26" s="136">
        <f t="shared" ca="1" si="11"/>
        <v>46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46</v>
      </c>
      <c r="CO26" s="110">
        <f t="shared" ca="1" si="32"/>
        <v>887.98</v>
      </c>
      <c r="CP26" s="110">
        <f t="shared" ca="1" si="33"/>
        <v>460</v>
      </c>
      <c r="CQ26" s="198">
        <f t="shared" ca="1" si="34"/>
        <v>575.79999999999995</v>
      </c>
      <c r="CR26" s="199">
        <f t="shared" ca="1" si="35"/>
        <v>1477.78</v>
      </c>
      <c r="CS26" s="215">
        <f t="shared" ca="1" si="49"/>
        <v>31</v>
      </c>
      <c r="CT26" s="216">
        <f t="shared" ca="1" si="44"/>
        <v>0</v>
      </c>
      <c r="CU26" s="217">
        <f ca="1">INDEX(INDIRECT(CU$1),MATCH($E26,INDIRECT($BQ$2))) + (CS26*30)/[1]PATRÓN!$N$4 - CT26</f>
        <v>24.986301369863011</v>
      </c>
      <c r="CV26" s="217">
        <f ca="1">(CS26*6)/PATRÓN!$N$4</f>
        <v>0.50958904109589043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151.99253731343285</v>
      </c>
      <c r="DA26" s="211">
        <f t="shared" ca="1" si="36"/>
        <v>-15.192537313432837</v>
      </c>
      <c r="DB26" s="211">
        <f t="shared" ca="1" si="48"/>
        <v>1490.5074626865671</v>
      </c>
      <c r="DC26" s="212">
        <f t="shared" ca="1" si="37"/>
        <v>-12.727462686567151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08" t="str">
        <f>VLOOKUP(E27,Plantilla!D:E,2,FALSE)</f>
        <v>Irene Sánchez Elvira</v>
      </c>
      <c r="G27" s="148" t="str">
        <f t="shared" ca="1" si="50"/>
        <v>T</v>
      </c>
      <c r="H27" s="148" t="str">
        <f t="shared" ca="1" si="50"/>
        <v>L</v>
      </c>
      <c r="I27" s="148" t="str">
        <f t="shared" ca="1" si="50"/>
        <v>T</v>
      </c>
      <c r="J27" s="148" t="str">
        <f t="shared" ca="1" si="50"/>
        <v>T</v>
      </c>
      <c r="K27" s="148" t="str">
        <f t="shared" ca="1" si="50"/>
        <v>T</v>
      </c>
      <c r="L27" s="148" t="str">
        <f t="shared" ca="1" si="50"/>
        <v>N</v>
      </c>
      <c r="M27" s="148" t="str">
        <f t="shared" ca="1" si="50"/>
        <v>-</v>
      </c>
      <c r="N27" s="148" t="str">
        <f t="shared" ca="1" si="50"/>
        <v>L</v>
      </c>
      <c r="O27" s="148" t="str">
        <f t="shared" ca="1" si="50"/>
        <v>T</v>
      </c>
      <c r="P27" s="148" t="str">
        <f t="shared" ca="1" si="50"/>
        <v>T</v>
      </c>
      <c r="Q27" s="148" t="str">
        <f t="shared" ca="1" si="50"/>
        <v>L</v>
      </c>
      <c r="R27" s="148" t="str">
        <f t="shared" ca="1" si="50"/>
        <v>L</v>
      </c>
      <c r="S27" s="148" t="str">
        <f t="shared" ca="1" si="50"/>
        <v>T</v>
      </c>
      <c r="T27" s="148" t="str">
        <f t="shared" ca="1" si="50"/>
        <v>T</v>
      </c>
      <c r="U27" s="148" t="str">
        <f t="shared" ca="1" si="50"/>
        <v>T</v>
      </c>
      <c r="V27" s="148" t="str">
        <f t="shared" ca="1" si="50"/>
        <v>T</v>
      </c>
      <c r="W27" s="148" t="str">
        <f t="shared" ca="1" si="53"/>
        <v>L</v>
      </c>
      <c r="X27" s="148" t="str">
        <f t="shared" ca="1" si="53"/>
        <v>N</v>
      </c>
      <c r="Y27" s="148" t="str">
        <f t="shared" ca="1" si="53"/>
        <v>N</v>
      </c>
      <c r="Z27" s="148" t="str">
        <f t="shared" ca="1" si="53"/>
        <v>-</v>
      </c>
      <c r="AA27" s="148" t="str">
        <f t="shared" ca="1" si="53"/>
        <v>-</v>
      </c>
      <c r="AB27" s="148" t="str">
        <f t="shared" ca="1" si="53"/>
        <v>L</v>
      </c>
      <c r="AC27" s="148" t="str">
        <f t="shared" ca="1" si="53"/>
        <v>T</v>
      </c>
      <c r="AD27" s="148" t="str">
        <f t="shared" ca="1" si="53"/>
        <v>T</v>
      </c>
      <c r="AE27" s="148" t="str">
        <f t="shared" ca="1" si="53"/>
        <v>L</v>
      </c>
      <c r="AF27" s="148" t="str">
        <f t="shared" ca="1" si="53"/>
        <v>L</v>
      </c>
      <c r="AG27" s="148" t="str">
        <f t="shared" ca="1" si="53"/>
        <v>T</v>
      </c>
      <c r="AH27" s="148" t="str">
        <f t="shared" ca="1" si="53"/>
        <v>N</v>
      </c>
      <c r="AI27" s="148" t="str">
        <f t="shared" ca="1" si="53"/>
        <v>-</v>
      </c>
      <c r="AJ27" s="148" t="str">
        <f t="shared" ca="1" si="53"/>
        <v>L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14</v>
      </c>
      <c r="AP27" s="132">
        <f t="shared" ca="1" si="51"/>
        <v>4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4</v>
      </c>
      <c r="BL27" s="110">
        <f t="shared" ca="1" si="40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1"/>
        <v>50.8</v>
      </c>
      <c r="BP27" s="195">
        <f t="shared" ca="1" si="42"/>
        <v>148.80000000000001</v>
      </c>
      <c r="BQ27" s="149">
        <f t="shared" ca="1" si="9"/>
        <v>0</v>
      </c>
      <c r="BR27" s="137">
        <f t="shared" ca="1" si="10"/>
        <v>140</v>
      </c>
      <c r="BS27" s="136">
        <f t="shared" ca="1" si="11"/>
        <v>36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36</v>
      </c>
      <c r="CO27" s="110">
        <f t="shared" ca="1" si="32"/>
        <v>1054.7</v>
      </c>
      <c r="CP27" s="110">
        <f t="shared" ca="1" si="33"/>
        <v>360</v>
      </c>
      <c r="CQ27" s="198">
        <f t="shared" ca="1" si="34"/>
        <v>457.20000000000005</v>
      </c>
      <c r="CR27" s="199">
        <f t="shared" ca="1" si="35"/>
        <v>1511.8999999999999</v>
      </c>
      <c r="CS27" s="215">
        <f t="shared" ca="1" si="49"/>
        <v>31</v>
      </c>
      <c r="CT27" s="216">
        <f t="shared" ca="1" si="44"/>
        <v>0</v>
      </c>
      <c r="CU27" s="217">
        <f ca="1">INDEX(INDIRECT(CU$1),MATCH($E27,INDIRECT($BQ$2))) + (CS27*30)/[1]PATRÓN!$N$4 - CT27</f>
        <v>24.986301369863011</v>
      </c>
      <c r="CV27" s="217">
        <f ca="1">(CS27*6)/PATRÓN!$N$4</f>
        <v>0.50958904109589043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151.99253731343285</v>
      </c>
      <c r="DA27" s="211">
        <f t="shared" ca="1" si="36"/>
        <v>-3.1925373134328368</v>
      </c>
      <c r="DB27" s="211">
        <f t="shared" ca="1" si="48"/>
        <v>1490.5074626865671</v>
      </c>
      <c r="DC27" s="212">
        <f t="shared" ca="1" si="37"/>
        <v>21.39253731343274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08" t="str">
        <f>VLOOKUP(E28,Plantilla!D:E,2,FALSE)</f>
        <v>Jose Carlos Martín Adán</v>
      </c>
      <c r="G28" s="148" t="str">
        <f t="shared" ca="1" si="50"/>
        <v>L</v>
      </c>
      <c r="H28" s="148" t="str">
        <f t="shared" ca="1" si="50"/>
        <v>T</v>
      </c>
      <c r="I28" s="148" t="str">
        <f t="shared" ca="1" si="50"/>
        <v>T</v>
      </c>
      <c r="J28" s="148" t="str">
        <f t="shared" ca="1" si="50"/>
        <v>L</v>
      </c>
      <c r="K28" s="148" t="str">
        <f t="shared" ca="1" si="50"/>
        <v>L</v>
      </c>
      <c r="L28" s="148" t="str">
        <f t="shared" ca="1" si="50"/>
        <v>T</v>
      </c>
      <c r="M28" s="148" t="str">
        <f t="shared" ca="1" si="50"/>
        <v>T</v>
      </c>
      <c r="N28" s="148" t="str">
        <f t="shared" ca="1" si="50"/>
        <v>T</v>
      </c>
      <c r="O28" s="148" t="str">
        <f t="shared" ca="1" si="50"/>
        <v>T</v>
      </c>
      <c r="P28" s="148" t="str">
        <f t="shared" ca="1" si="50"/>
        <v>L</v>
      </c>
      <c r="Q28" s="148" t="str">
        <f t="shared" ca="1" si="50"/>
        <v>N</v>
      </c>
      <c r="R28" s="148" t="str">
        <f t="shared" ca="1" si="50"/>
        <v>N</v>
      </c>
      <c r="S28" s="148" t="str">
        <f t="shared" ca="1" si="50"/>
        <v>-</v>
      </c>
      <c r="T28" s="148" t="str">
        <f t="shared" ca="1" si="50"/>
        <v>-</v>
      </c>
      <c r="U28" s="148" t="str">
        <f t="shared" ca="1" si="50"/>
        <v>L</v>
      </c>
      <c r="V28" s="148" t="str">
        <f t="shared" ca="1" si="50"/>
        <v>T</v>
      </c>
      <c r="W28" s="148" t="str">
        <f t="shared" ca="1" si="53"/>
        <v>T</v>
      </c>
      <c r="X28" s="148" t="str">
        <f t="shared" ca="1" si="53"/>
        <v>L</v>
      </c>
      <c r="Y28" s="148" t="str">
        <f t="shared" ca="1" si="53"/>
        <v>L</v>
      </c>
      <c r="Z28" s="148" t="str">
        <f t="shared" ca="1" si="53"/>
        <v>T</v>
      </c>
      <c r="AA28" s="148" t="str">
        <f t="shared" ca="1" si="53"/>
        <v>N</v>
      </c>
      <c r="AB28" s="148" t="str">
        <f t="shared" ca="1" si="53"/>
        <v>-</v>
      </c>
      <c r="AC28" s="148" t="str">
        <f t="shared" ca="1" si="53"/>
        <v>L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T</v>
      </c>
      <c r="AG28" s="148" t="str">
        <f t="shared" ca="1" si="53"/>
        <v>L</v>
      </c>
      <c r="AH28" s="148" t="str">
        <f t="shared" ca="1" si="53"/>
        <v>T</v>
      </c>
      <c r="AI28" s="148" t="str">
        <f t="shared" ca="1" si="53"/>
        <v>T</v>
      </c>
      <c r="AJ28" s="148" t="str">
        <f t="shared" ca="1" si="53"/>
        <v>T</v>
      </c>
      <c r="AK28" s="148" t="str">
        <f t="shared" ca="1" si="53"/>
        <v>N</v>
      </c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15</v>
      </c>
      <c r="AP28" s="132">
        <f t="shared" ca="1" si="51"/>
        <v>4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4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1"/>
        <v>50.8</v>
      </c>
      <c r="BP28" s="195">
        <f t="shared" ca="1" si="42"/>
        <v>155.80000000000001</v>
      </c>
      <c r="BQ28" s="149">
        <f t="shared" ca="1" si="9"/>
        <v>0</v>
      </c>
      <c r="BR28" s="137">
        <f t="shared" ca="1" si="10"/>
        <v>105</v>
      </c>
      <c r="BS28" s="136">
        <f t="shared" ca="1" si="11"/>
        <v>28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28</v>
      </c>
      <c r="CO28" s="110">
        <f t="shared" ca="1" si="32"/>
        <v>1248.72</v>
      </c>
      <c r="CP28" s="110">
        <f t="shared" ca="1" si="33"/>
        <v>280</v>
      </c>
      <c r="CQ28" s="198">
        <f t="shared" ca="1" si="34"/>
        <v>355.6</v>
      </c>
      <c r="CR28" s="199">
        <f t="shared" ca="1" si="35"/>
        <v>1604.32</v>
      </c>
      <c r="CS28" s="215">
        <f t="shared" ca="1" si="49"/>
        <v>31</v>
      </c>
      <c r="CT28" s="216">
        <f t="shared" ca="1" si="44"/>
        <v>0</v>
      </c>
      <c r="CU28" s="217">
        <f ca="1">INDEX(INDIRECT(CU$1),MATCH($E28,INDIRECT($BQ$2))) + (CS28*30)/[1]PATRÓN!$N$4 - CT28</f>
        <v>24.986301369863011</v>
      </c>
      <c r="CV28" s="217">
        <f ca="1">(CS28*6)/PATRÓN!$N$4</f>
        <v>0.50958904109589043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151.99253731343285</v>
      </c>
      <c r="DA28" s="211">
        <f t="shared" ca="1" si="36"/>
        <v>3.8074626865671632</v>
      </c>
      <c r="DB28" s="211">
        <f t="shared" ca="1" si="48"/>
        <v>1490.5074626865671</v>
      </c>
      <c r="DC28" s="212">
        <f t="shared" ca="1" si="37"/>
        <v>113.81253731343281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08" t="str">
        <f>VLOOKUP(E29,Plantilla!D:E,2,FALSE)</f>
        <v>Natalia Máñez Toledo</v>
      </c>
      <c r="G29" s="148" t="str">
        <f t="shared" ca="1" si="50"/>
        <v>T</v>
      </c>
      <c r="H29" s="148" t="str">
        <f t="shared" ca="1" si="50"/>
        <v>T</v>
      </c>
      <c r="I29" s="148" t="str">
        <f t="shared" ca="1" si="50"/>
        <v>L</v>
      </c>
      <c r="J29" s="148" t="str">
        <f t="shared" ca="1" si="50"/>
        <v>N</v>
      </c>
      <c r="K29" s="148" t="str">
        <f t="shared" ca="1" si="50"/>
        <v>N</v>
      </c>
      <c r="L29" s="148" t="str">
        <f t="shared" ca="1" si="50"/>
        <v>-</v>
      </c>
      <c r="M29" s="148" t="str">
        <f t="shared" ca="1" si="50"/>
        <v>-</v>
      </c>
      <c r="N29" s="148" t="str">
        <f t="shared" ca="1" si="50"/>
        <v>L</v>
      </c>
      <c r="O29" s="148" t="str">
        <f t="shared" ca="1" si="50"/>
        <v>T</v>
      </c>
      <c r="P29" s="148" t="str">
        <f t="shared" ca="1" si="50"/>
        <v>T</v>
      </c>
      <c r="Q29" s="148" t="str">
        <f t="shared" ca="1" si="50"/>
        <v>L</v>
      </c>
      <c r="R29" s="148" t="str">
        <f t="shared" ca="1" si="50"/>
        <v>L</v>
      </c>
      <c r="S29" s="148" t="str">
        <f t="shared" ca="1" si="50"/>
        <v>T</v>
      </c>
      <c r="T29" s="148" t="str">
        <f t="shared" ca="1" si="50"/>
        <v>N</v>
      </c>
      <c r="U29" s="148" t="str">
        <f t="shared" ca="1" si="50"/>
        <v>-</v>
      </c>
      <c r="V29" s="148" t="str">
        <f t="shared" ca="1" si="50"/>
        <v>L</v>
      </c>
      <c r="W29" s="148" t="str">
        <f t="shared" ca="1" si="53"/>
        <v>T</v>
      </c>
      <c r="X29" s="148" t="str">
        <f t="shared" ca="1" si="53"/>
        <v>T</v>
      </c>
      <c r="Y29" s="148" t="str">
        <f t="shared" ca="1" si="53"/>
        <v>T</v>
      </c>
      <c r="Z29" s="148" t="str">
        <f t="shared" ca="1" si="53"/>
        <v>L</v>
      </c>
      <c r="AA29" s="148" t="str">
        <f t="shared" ca="1" si="53"/>
        <v>T</v>
      </c>
      <c r="AB29" s="148" t="str">
        <f t="shared" ca="1" si="53"/>
        <v>T</v>
      </c>
      <c r="AC29" s="148" t="str">
        <f t="shared" ca="1" si="53"/>
        <v>T</v>
      </c>
      <c r="AD29" s="148" t="str">
        <f t="shared" ca="1" si="53"/>
        <v>N</v>
      </c>
      <c r="AE29" s="148" t="str">
        <f t="shared" ca="1" si="53"/>
        <v>-</v>
      </c>
      <c r="AF29" s="148" t="str">
        <f t="shared" ca="1" si="53"/>
        <v>L</v>
      </c>
      <c r="AG29" s="148" t="str">
        <f t="shared" ca="1" si="53"/>
        <v>T</v>
      </c>
      <c r="AH29" s="148" t="str">
        <f t="shared" ca="1" si="53"/>
        <v>T</v>
      </c>
      <c r="AI29" s="148" t="str">
        <f t="shared" ca="1" si="53"/>
        <v>T</v>
      </c>
      <c r="AJ29" s="148" t="str">
        <f t="shared" ca="1" si="53"/>
        <v>T</v>
      </c>
      <c r="AK29" s="148" t="str">
        <f t="shared" ca="1" si="53"/>
        <v>L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15</v>
      </c>
      <c r="AP29" s="132">
        <f t="shared" ca="1" si="51"/>
        <v>4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0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4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105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41"/>
        <v>50.8</v>
      </c>
      <c r="BP29" s="195">
        <f t="shared" ca="1" si="42"/>
        <v>155.80000000000001</v>
      </c>
      <c r="BQ29" s="149">
        <f t="shared" ca="1" si="9"/>
        <v>0</v>
      </c>
      <c r="BR29" s="137">
        <f t="shared" ca="1" si="10"/>
        <v>69</v>
      </c>
      <c r="BS29" s="136">
        <f t="shared" ca="1" si="11"/>
        <v>16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16</v>
      </c>
      <c r="CO29" s="110">
        <f t="shared" ca="1" si="32"/>
        <v>1309.68</v>
      </c>
      <c r="CP29" s="110">
        <f t="shared" ca="1" si="33"/>
        <v>160</v>
      </c>
      <c r="CQ29" s="198">
        <f t="shared" ca="1" si="34"/>
        <v>203.2</v>
      </c>
      <c r="CR29" s="199">
        <f t="shared" ca="1" si="35"/>
        <v>1512.8799999999999</v>
      </c>
      <c r="CS29" s="215">
        <f t="shared" ca="1" si="49"/>
        <v>31</v>
      </c>
      <c r="CT29" s="216">
        <f t="shared" ca="1" si="44"/>
        <v>0</v>
      </c>
      <c r="CU29" s="217">
        <f ca="1">INDEX(INDIRECT(CU$1),MATCH($E29,INDIRECT($BQ$2))) + (CS29*30)/[1]PATRÓN!$N$4 - CT29</f>
        <v>24.986301369863011</v>
      </c>
      <c r="CV29" s="217">
        <f ca="1">(CS29*6)/PATRÓN!$N$4</f>
        <v>0.50958904109589043</v>
      </c>
      <c r="CW29" s="216">
        <f t="shared" ca="1" si="45"/>
        <v>0</v>
      </c>
      <c r="CX29" s="219">
        <f t="shared" ca="1" si="46"/>
        <v>0</v>
      </c>
      <c r="CY29" s="230">
        <f t="shared" ca="1" si="47"/>
        <v>0</v>
      </c>
      <c r="CZ29" s="227">
        <f ca="1">(PATRÓN!$A$5*(CS29-CT29))/(PATRÓN!$N$4-30)*AM29</f>
        <v>151.99253731343285</v>
      </c>
      <c r="DA29" s="211">
        <f t="shared" ca="1" si="36"/>
        <v>3.8074626865671632</v>
      </c>
      <c r="DB29" s="211">
        <f t="shared" ca="1" si="48"/>
        <v>1490.5074626865671</v>
      </c>
      <c r="DC29" s="212">
        <f t="shared" ca="1" si="37"/>
        <v>22.372537313432758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08" t="str">
        <f>VLOOKUP(E30,Plantilla!D:E,2,FALSE)</f>
        <v>Richard Sánchez Camacho</v>
      </c>
      <c r="G30" s="148" t="str">
        <f t="shared" ca="1" si="50"/>
        <v>L</v>
      </c>
      <c r="H30" s="148" t="str">
        <f t="shared" ca="1" si="50"/>
        <v>T</v>
      </c>
      <c r="I30" s="148" t="str">
        <f t="shared" ca="1" si="50"/>
        <v>T</v>
      </c>
      <c r="J30" s="148" t="str">
        <f t="shared" ca="1" si="50"/>
        <v>L</v>
      </c>
      <c r="K30" s="148" t="str">
        <f t="shared" ca="1" si="50"/>
        <v>L</v>
      </c>
      <c r="L30" s="148" t="str">
        <f t="shared" ca="1" si="50"/>
        <v>T</v>
      </c>
      <c r="M30" s="148" t="str">
        <f t="shared" ca="1" si="50"/>
        <v>N</v>
      </c>
      <c r="N30" s="148" t="str">
        <f t="shared" ca="1" si="50"/>
        <v>-</v>
      </c>
      <c r="O30" s="148" t="str">
        <f t="shared" ca="1" si="50"/>
        <v>L</v>
      </c>
      <c r="P30" s="148" t="str">
        <f t="shared" ca="1" si="50"/>
        <v>T</v>
      </c>
      <c r="Q30" s="148" t="str">
        <f t="shared" ca="1" si="50"/>
        <v>T</v>
      </c>
      <c r="R30" s="148" t="str">
        <f t="shared" ca="1" si="50"/>
        <v>T</v>
      </c>
      <c r="S30" s="148" t="str">
        <f t="shared" ca="1" si="50"/>
        <v>L</v>
      </c>
      <c r="T30" s="148" t="str">
        <f t="shared" ca="1" si="50"/>
        <v>T</v>
      </c>
      <c r="U30" s="148" t="str">
        <f t="shared" ca="1" si="50"/>
        <v>T</v>
      </c>
      <c r="V30" s="148" t="str">
        <f t="shared" ca="1" si="50"/>
        <v>T</v>
      </c>
      <c r="W30" s="148" t="str">
        <f t="shared" ca="1" si="53"/>
        <v>N</v>
      </c>
      <c r="X30" s="148" t="str">
        <f t="shared" ca="1" si="53"/>
        <v>-</v>
      </c>
      <c r="Y30" s="148" t="str">
        <f t="shared" ca="1" si="53"/>
        <v>L</v>
      </c>
      <c r="Z30" s="148" t="str">
        <f t="shared" ca="1" si="53"/>
        <v>T</v>
      </c>
      <c r="AA30" s="148" t="str">
        <f t="shared" ca="1" si="53"/>
        <v>T</v>
      </c>
      <c r="AB30" s="148" t="str">
        <f t="shared" ca="1" si="53"/>
        <v>T</v>
      </c>
      <c r="AC30" s="148" t="str">
        <f t="shared" ca="1" si="53"/>
        <v>T</v>
      </c>
      <c r="AD30" s="148" t="str">
        <f t="shared" ca="1" si="53"/>
        <v>L</v>
      </c>
      <c r="AE30" s="148" t="str">
        <f t="shared" ca="1" si="53"/>
        <v>T</v>
      </c>
      <c r="AF30" s="148" t="str">
        <f t="shared" ca="1" si="53"/>
        <v>T</v>
      </c>
      <c r="AG30" s="148" t="str">
        <f t="shared" ca="1" si="53"/>
        <v>T</v>
      </c>
      <c r="AH30" s="148" t="str">
        <f t="shared" ca="1" si="53"/>
        <v>T</v>
      </c>
      <c r="AI30" s="148" t="str">
        <f t="shared" ca="1" si="53"/>
        <v>N</v>
      </c>
      <c r="AJ30" s="148" t="str">
        <f t="shared" ca="1" si="53"/>
        <v>N</v>
      </c>
      <c r="AK30" s="148" t="str">
        <f t="shared" ca="1" si="53"/>
        <v>-</v>
      </c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17</v>
      </c>
      <c r="AP30" s="132">
        <f t="shared" ca="1" si="51"/>
        <v>4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4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119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41"/>
        <v>50.8</v>
      </c>
      <c r="BP30" s="195">
        <f t="shared" ca="1" si="42"/>
        <v>169.8</v>
      </c>
      <c r="BQ30" s="149">
        <f t="shared" ca="1" si="9"/>
        <v>0</v>
      </c>
      <c r="BR30" s="137">
        <f t="shared" ca="1" si="10"/>
        <v>188</v>
      </c>
      <c r="BS30" s="136">
        <f t="shared" ca="1" si="11"/>
        <v>16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16</v>
      </c>
      <c r="CO30" s="110">
        <f t="shared" ca="1" si="32"/>
        <v>1338.44</v>
      </c>
      <c r="CP30" s="110">
        <f t="shared" ca="1" si="33"/>
        <v>160</v>
      </c>
      <c r="CQ30" s="198">
        <f t="shared" ca="1" si="34"/>
        <v>203.2</v>
      </c>
      <c r="CR30" s="199">
        <f t="shared" ca="1" si="35"/>
        <v>1541.6399999999999</v>
      </c>
      <c r="CS30" s="215">
        <f t="shared" ca="1" si="49"/>
        <v>31</v>
      </c>
      <c r="CT30" s="216">
        <f t="shared" ca="1" si="44"/>
        <v>0</v>
      </c>
      <c r="CU30" s="217">
        <f ca="1">INDEX(INDIRECT(CU$1),MATCH($E30,INDIRECT($BQ$2))) + (CS30*30)/[1]PATRÓN!$N$4 - CT30</f>
        <v>24.986301369863011</v>
      </c>
      <c r="CV30" s="217">
        <f ca="1">(CS30*6)/PATRÓN!$N$4</f>
        <v>0.50958904109589043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151.99253731343285</v>
      </c>
      <c r="DA30" s="211">
        <f t="shared" ca="1" si="36"/>
        <v>17.807462686567163</v>
      </c>
      <c r="DB30" s="211">
        <f t="shared" ca="1" si="48"/>
        <v>1490.5074626865671</v>
      </c>
      <c r="DC30" s="212">
        <f t="shared" ca="1" si="37"/>
        <v>51.132537313432749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08" t="str">
        <f>VLOOKUP(E31,Plantilla!D:E,2,FALSE)</f>
        <v>Patricia González Arcenegui</v>
      </c>
      <c r="G31" s="148" t="str">
        <f t="shared" ca="1" si="50"/>
        <v>-</v>
      </c>
      <c r="H31" s="148" t="str">
        <f t="shared" ca="1" si="50"/>
        <v>L</v>
      </c>
      <c r="I31" s="148" t="str">
        <f t="shared" ca="1" si="50"/>
        <v>T</v>
      </c>
      <c r="J31" s="148" t="str">
        <f t="shared" ca="1" si="50"/>
        <v>T</v>
      </c>
      <c r="K31" s="148" t="str">
        <f t="shared" ca="1" si="50"/>
        <v>T</v>
      </c>
      <c r="L31" s="148" t="str">
        <f t="shared" ca="1" si="50"/>
        <v>L</v>
      </c>
      <c r="M31" s="148" t="str">
        <f t="shared" ca="1" si="50"/>
        <v>T</v>
      </c>
      <c r="N31" s="148" t="str">
        <f t="shared" ca="1" si="50"/>
        <v>T</v>
      </c>
      <c r="O31" s="148" t="str">
        <f t="shared" ca="1" si="50"/>
        <v>T</v>
      </c>
      <c r="P31" s="148" t="str">
        <f t="shared" ca="1" si="50"/>
        <v>N</v>
      </c>
      <c r="Q31" s="148" t="str">
        <f t="shared" ca="1" si="50"/>
        <v>-</v>
      </c>
      <c r="R31" s="148" t="str">
        <f t="shared" ca="1" si="50"/>
        <v>L</v>
      </c>
      <c r="S31" s="148" t="str">
        <f t="shared" ca="1" si="50"/>
        <v>T</v>
      </c>
      <c r="T31" s="148" t="str">
        <f t="shared" ca="1" si="50"/>
        <v>T</v>
      </c>
      <c r="U31" s="148" t="str">
        <f t="shared" ca="1" si="50"/>
        <v>T</v>
      </c>
      <c r="V31" s="148" t="str">
        <f t="shared" ca="1" si="50"/>
        <v>T</v>
      </c>
      <c r="W31" s="148" t="str">
        <f t="shared" ca="1" si="53"/>
        <v>L</v>
      </c>
      <c r="X31" s="148" t="str">
        <f t="shared" ca="1" si="53"/>
        <v>T</v>
      </c>
      <c r="Y31" s="148" t="str">
        <f t="shared" ca="1" si="53"/>
        <v>T</v>
      </c>
      <c r="Z31" s="148" t="str">
        <f t="shared" ca="1" si="53"/>
        <v>T</v>
      </c>
      <c r="AA31" s="148" t="str">
        <f t="shared" ca="1" si="53"/>
        <v>T</v>
      </c>
      <c r="AB31" s="148" t="str">
        <f t="shared" ca="1" si="53"/>
        <v>N</v>
      </c>
      <c r="AC31" s="148" t="str">
        <f t="shared" ca="1" si="53"/>
        <v>N</v>
      </c>
      <c r="AD31" s="148" t="str">
        <f t="shared" ca="1" si="53"/>
        <v>-</v>
      </c>
      <c r="AE31" s="148" t="str">
        <f t="shared" ca="1" si="53"/>
        <v>-</v>
      </c>
      <c r="AF31" s="148" t="str">
        <f t="shared" ca="1" si="53"/>
        <v>L</v>
      </c>
      <c r="AG31" s="148" t="str">
        <f t="shared" ca="1" si="53"/>
        <v>L</v>
      </c>
      <c r="AH31" s="148" t="str">
        <f t="shared" ca="1" si="53"/>
        <v>T</v>
      </c>
      <c r="AI31" s="148" t="str">
        <f t="shared" ca="1" si="53"/>
        <v>T</v>
      </c>
      <c r="AJ31" s="148" t="str">
        <f t="shared" ca="1" si="53"/>
        <v>L</v>
      </c>
      <c r="AK31" s="148" t="str">
        <f t="shared" ca="1" si="53"/>
        <v>T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17</v>
      </c>
      <c r="AP31" s="132">
        <f t="shared" ca="1" si="51"/>
        <v>3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0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1</v>
      </c>
      <c r="BL31" s="110">
        <f t="shared" ca="1" si="40"/>
        <v>2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119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30</v>
      </c>
      <c r="BO31" s="194">
        <f t="shared" ca="1" si="41"/>
        <v>33.9</v>
      </c>
      <c r="BP31" s="195">
        <f t="shared" ca="1" si="42"/>
        <v>152.9</v>
      </c>
      <c r="BQ31" s="149">
        <f t="shared" ca="1" si="9"/>
        <v>0</v>
      </c>
      <c r="BR31" s="137">
        <f t="shared" ca="1" si="10"/>
        <v>137</v>
      </c>
      <c r="BS31" s="136">
        <f t="shared" ca="1" si="11"/>
        <v>44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44</v>
      </c>
      <c r="CO31" s="110">
        <f t="shared" ca="1" si="32"/>
        <v>963.98</v>
      </c>
      <c r="CP31" s="110">
        <f t="shared" ca="1" si="33"/>
        <v>440</v>
      </c>
      <c r="CQ31" s="198">
        <f t="shared" ca="1" si="34"/>
        <v>554.59999999999991</v>
      </c>
      <c r="CR31" s="199">
        <f t="shared" ca="1" si="35"/>
        <v>1518.5800000000002</v>
      </c>
      <c r="CS31" s="215">
        <f t="shared" ca="1" si="49"/>
        <v>31</v>
      </c>
      <c r="CT31" s="216">
        <f t="shared" ca="1" si="44"/>
        <v>0</v>
      </c>
      <c r="CU31" s="217">
        <f ca="1">INDEX(INDIRECT(CU$1),MATCH($E31,INDIRECT($BQ$2))) + (CS31*30)/[1]PATRÓN!$N$4 - CT31</f>
        <v>24.986301369863011</v>
      </c>
      <c r="CV31" s="217">
        <f ca="1">(CS31*6)/PATRÓN!$N$4</f>
        <v>0.50958904109589043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151.99253731343285</v>
      </c>
      <c r="DA31" s="211">
        <f t="shared" ca="1" si="36"/>
        <v>0.90746268656715756</v>
      </c>
      <c r="DB31" s="211">
        <f t="shared" ca="1" si="48"/>
        <v>1490.5074626865671</v>
      </c>
      <c r="DC31" s="212">
        <f t="shared" ca="1" si="37"/>
        <v>28.072537313433031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08" t="str">
        <f>VLOOKUP(E32,Plantilla!D:E,2,FALSE)</f>
        <v>Sandra Ana Garrido Maestro</v>
      </c>
      <c r="G32" s="148" t="str">
        <f t="shared" ca="1" si="50"/>
        <v>T</v>
      </c>
      <c r="H32" s="148" t="str">
        <f t="shared" ca="1" si="50"/>
        <v>T</v>
      </c>
      <c r="I32" s="148" t="str">
        <f t="shared" ca="1" si="50"/>
        <v>N</v>
      </c>
      <c r="J32" s="148" t="str">
        <f t="shared" ca="1" si="50"/>
        <v>-</v>
      </c>
      <c r="K32" s="148" t="str">
        <f t="shared" ca="1" si="50"/>
        <v>L</v>
      </c>
      <c r="L32" s="148" t="str">
        <f t="shared" ca="1" si="50"/>
        <v>T</v>
      </c>
      <c r="M32" s="148" t="str">
        <f t="shared" ca="1" si="50"/>
        <v>T</v>
      </c>
      <c r="N32" s="148" t="str">
        <f t="shared" ca="1" si="50"/>
        <v>T</v>
      </c>
      <c r="O32" s="148" t="str">
        <f t="shared" ca="1" si="50"/>
        <v>T</v>
      </c>
      <c r="P32" s="148" t="str">
        <f t="shared" ca="1" si="50"/>
        <v>L</v>
      </c>
      <c r="Q32" s="148" t="str">
        <f t="shared" ca="1" si="50"/>
        <v>T</v>
      </c>
      <c r="R32" s="148" t="str">
        <f t="shared" ca="1" si="50"/>
        <v>T</v>
      </c>
      <c r="S32" s="148" t="str">
        <f t="shared" ca="1" si="50"/>
        <v>T</v>
      </c>
      <c r="T32" s="148" t="str">
        <f t="shared" ca="1" si="50"/>
        <v>T</v>
      </c>
      <c r="U32" s="148" t="str">
        <f t="shared" ca="1" si="50"/>
        <v>N</v>
      </c>
      <c r="V32" s="148" t="str">
        <f t="shared" ca="1" si="50"/>
        <v>N</v>
      </c>
      <c r="W32" s="148" t="str">
        <f t="shared" ca="1" si="53"/>
        <v>-</v>
      </c>
      <c r="X32" s="148" t="str">
        <f t="shared" ca="1" si="53"/>
        <v>-</v>
      </c>
      <c r="Y32" s="148" t="str">
        <f t="shared" ca="1" si="53"/>
        <v>L</v>
      </c>
      <c r="Z32" s="148" t="str">
        <f t="shared" ca="1" si="53"/>
        <v>L</v>
      </c>
      <c r="AA32" s="148" t="str">
        <f t="shared" ca="1" si="53"/>
        <v>T</v>
      </c>
      <c r="AB32" s="148" t="str">
        <f t="shared" ca="1" si="53"/>
        <v>T</v>
      </c>
      <c r="AC32" s="148" t="str">
        <f t="shared" ca="1" si="53"/>
        <v>L</v>
      </c>
      <c r="AD32" s="148" t="str">
        <f t="shared" ca="1" si="53"/>
        <v>T</v>
      </c>
      <c r="AE32" s="148" t="str">
        <f t="shared" ca="1" si="53"/>
        <v>T</v>
      </c>
      <c r="AF32" s="148" t="str">
        <f t="shared" ca="1" si="53"/>
        <v>T</v>
      </c>
      <c r="AG32" s="148" t="str">
        <f t="shared" ca="1" si="53"/>
        <v>N</v>
      </c>
      <c r="AH32" s="148" t="str">
        <f t="shared" ca="1" si="53"/>
        <v>-</v>
      </c>
      <c r="AI32" s="148" t="str">
        <f t="shared" ca="1" si="53"/>
        <v>L</v>
      </c>
      <c r="AJ32" s="148" t="str">
        <f t="shared" ca="1" si="53"/>
        <v>T</v>
      </c>
      <c r="AK32" s="148" t="str">
        <f t="shared" ca="1" si="53"/>
        <v>T</v>
      </c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17</v>
      </c>
      <c r="AP32" s="132">
        <f t="shared" ca="1" si="51"/>
        <v>4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4</v>
      </c>
      <c r="BL32" s="110">
        <f t="shared" ca="1" si="40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119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1"/>
        <v>50.8</v>
      </c>
      <c r="BP32" s="195">
        <f t="shared" ca="1" si="42"/>
        <v>169.8</v>
      </c>
      <c r="BQ32" s="149">
        <f t="shared" ca="1" si="9"/>
        <v>0</v>
      </c>
      <c r="BR32" s="137">
        <f t="shared" ca="1" si="10"/>
        <v>146</v>
      </c>
      <c r="BS32" s="136">
        <f t="shared" ca="1" si="11"/>
        <v>38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40</v>
      </c>
      <c r="CO32" s="110">
        <f t="shared" ca="1" si="32"/>
        <v>1022</v>
      </c>
      <c r="CP32" s="110">
        <f t="shared" ca="1" si="33"/>
        <v>380</v>
      </c>
      <c r="CQ32" s="198">
        <f t="shared" ca="1" si="34"/>
        <v>482.6</v>
      </c>
      <c r="CR32" s="199">
        <f t="shared" ca="1" si="35"/>
        <v>1504.5999999999997</v>
      </c>
      <c r="CS32" s="215">
        <f t="shared" ca="1" si="49"/>
        <v>31</v>
      </c>
      <c r="CT32" s="216">
        <f t="shared" ca="1" si="44"/>
        <v>0</v>
      </c>
      <c r="CU32" s="217">
        <f ca="1">INDEX(INDIRECT(CU$1),MATCH($E32,INDIRECT($BQ$2))) + (CS32*30)/[1]PATRÓN!$N$4 - CT32</f>
        <v>24.986301369863011</v>
      </c>
      <c r="CV32" s="217">
        <f ca="1">(CS32*6)/PATRÓN!$N$4</f>
        <v>0.50958904109589043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151.99253731343285</v>
      </c>
      <c r="DA32" s="211">
        <f t="shared" ca="1" si="36"/>
        <v>17.807462686567163</v>
      </c>
      <c r="DB32" s="211">
        <f t="shared" ca="1" si="48"/>
        <v>1490.5074626865671</v>
      </c>
      <c r="DC32" s="212">
        <f t="shared" ca="1" si="37"/>
        <v>14.092537313432558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08" t="str">
        <f>VLOOKUP(E33,Plantilla!D:E,2,FALSE)</f>
        <v>Rocío Rivilla Pérez (60%)</v>
      </c>
      <c r="G33" s="148" t="str">
        <f t="shared" ca="1" si="50"/>
        <v>T</v>
      </c>
      <c r="H33" s="148" t="str">
        <f t="shared" ca="1" si="50"/>
        <v>T</v>
      </c>
      <c r="I33" s="148" t="str">
        <f t="shared" ca="1" si="50"/>
        <v>L</v>
      </c>
      <c r="J33" s="148" t="str">
        <f t="shared" ca="1" si="50"/>
        <v>T</v>
      </c>
      <c r="K33" s="148" t="str">
        <f t="shared" ca="1" si="50"/>
        <v>T</v>
      </c>
      <c r="L33" s="148" t="str">
        <f t="shared" ca="1" si="50"/>
        <v>T</v>
      </c>
      <c r="M33" s="148" t="str">
        <f t="shared" ca="1" si="50"/>
        <v>T</v>
      </c>
      <c r="N33" s="148" t="str">
        <f t="shared" ca="1" si="50"/>
        <v>N</v>
      </c>
      <c r="O33" s="148" t="str">
        <f t="shared" ca="1" si="50"/>
        <v>N</v>
      </c>
      <c r="P33" s="148" t="str">
        <f t="shared" ca="1" si="50"/>
        <v>-</v>
      </c>
      <c r="Q33" s="148" t="str">
        <f t="shared" ca="1" si="50"/>
        <v>-</v>
      </c>
      <c r="R33" s="148" t="str">
        <f t="shared" ca="1" si="50"/>
        <v>L</v>
      </c>
      <c r="S33" s="148" t="str">
        <f t="shared" ca="1" si="50"/>
        <v>L</v>
      </c>
      <c r="T33" s="148" t="str">
        <f t="shared" ca="1" si="50"/>
        <v>T</v>
      </c>
      <c r="U33" s="148" t="str">
        <f t="shared" ca="1" si="50"/>
        <v>T</v>
      </c>
      <c r="V33" s="148" t="str">
        <f t="shared" ca="1" si="50"/>
        <v>L</v>
      </c>
      <c r="W33" s="148" t="str">
        <f t="shared" ca="1" si="53"/>
        <v>T</v>
      </c>
      <c r="X33" s="148" t="str">
        <f t="shared" ca="1" si="53"/>
        <v>T</v>
      </c>
      <c r="Y33" s="148" t="str">
        <f t="shared" ca="1" si="53"/>
        <v>T</v>
      </c>
      <c r="Z33" s="148" t="str">
        <f t="shared" ca="1" si="53"/>
        <v>N</v>
      </c>
      <c r="AA33" s="148" t="str">
        <f t="shared" ca="1" si="53"/>
        <v>-</v>
      </c>
      <c r="AB33" s="148" t="str">
        <f t="shared" ca="1" si="53"/>
        <v>L</v>
      </c>
      <c r="AC33" s="148" t="str">
        <f t="shared" ca="1" si="53"/>
        <v>T</v>
      </c>
      <c r="AD33" s="148" t="str">
        <f t="shared" ca="1" si="53"/>
        <v>T</v>
      </c>
      <c r="AE33" s="148" t="str">
        <f t="shared" ca="1" si="53"/>
        <v>L</v>
      </c>
      <c r="AF33" s="148" t="str">
        <f t="shared" ca="1" si="53"/>
        <v>L</v>
      </c>
      <c r="AG33" s="148" t="str">
        <f t="shared" ca="1" si="53"/>
        <v>T</v>
      </c>
      <c r="AH33" s="148" t="str">
        <f t="shared" ca="1" si="53"/>
        <v>T</v>
      </c>
      <c r="AI33" s="148" t="str">
        <f t="shared" ca="1" si="53"/>
        <v>T</v>
      </c>
      <c r="AJ33" s="148" t="str">
        <f t="shared" ca="1" si="53"/>
        <v>T</v>
      </c>
      <c r="AK33" s="148" t="str">
        <f t="shared" ca="1" si="53"/>
        <v>L</v>
      </c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17</v>
      </c>
      <c r="AP33" s="132">
        <f t="shared" ca="1" si="51"/>
        <v>3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0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119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1"/>
        <v>38.1</v>
      </c>
      <c r="BP33" s="195">
        <f t="shared" ca="1" si="42"/>
        <v>157.1</v>
      </c>
      <c r="BQ33" s="149">
        <f t="shared" ca="1" si="9"/>
        <v>0</v>
      </c>
      <c r="BR33" s="137">
        <f t="shared" ca="1" si="10"/>
        <v>62</v>
      </c>
      <c r="BS33" s="136">
        <f t="shared" ca="1" si="11"/>
        <v>35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1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35</v>
      </c>
      <c r="CO33" s="110">
        <f t="shared" ca="1" si="32"/>
        <v>726.98</v>
      </c>
      <c r="CP33" s="110">
        <f t="shared" ca="1" si="33"/>
        <v>350</v>
      </c>
      <c r="CQ33" s="198">
        <f t="shared" ca="1" si="34"/>
        <v>444.50000000000006</v>
      </c>
      <c r="CR33" s="199">
        <f t="shared" ca="1" si="35"/>
        <v>1171.4799999999998</v>
      </c>
      <c r="CS33" s="215">
        <f t="shared" ca="1" si="49"/>
        <v>31</v>
      </c>
      <c r="CT33" s="216">
        <f t="shared" ca="1" si="44"/>
        <v>0</v>
      </c>
      <c r="CU33" s="217">
        <f ca="1">INDEX(INDIRECT(CU$1),MATCH($E33,INDIRECT($BQ$2))) + (CS33*30)/[1]PATRÓN!$N$4 - CT33</f>
        <v>24.986301369863011</v>
      </c>
      <c r="CV33" s="217">
        <f ca="1">(CS33*6)/PATRÓN!$N$4</f>
        <v>0.50958904109589043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151.99253731343285</v>
      </c>
      <c r="DA33" s="211">
        <f t="shared" ca="1" si="36"/>
        <v>5.1074626865671462</v>
      </c>
      <c r="DB33" s="211">
        <f t="shared" ca="1" si="48"/>
        <v>1490.5074626865671</v>
      </c>
      <c r="DC33" s="212">
        <f t="shared" ca="1" si="37"/>
        <v>-319.02746268656733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08" t="str">
        <f>VLOOKUP(E34,Plantilla!D:E,2,FALSE)</f>
        <v>Jessica Rubina Vilchez (ECH) (50%)</v>
      </c>
      <c r="G34" s="148" t="str">
        <f t="shared" ca="1" si="50"/>
        <v>N</v>
      </c>
      <c r="H34" s="148" t="str">
        <f t="shared" ca="1" si="50"/>
        <v>N</v>
      </c>
      <c r="I34" s="148" t="str">
        <f t="shared" ca="1" si="50"/>
        <v>-</v>
      </c>
      <c r="J34" s="148" t="str">
        <f t="shared" ca="1" si="50"/>
        <v>-</v>
      </c>
      <c r="K34" s="148" t="str">
        <f t="shared" ca="1" si="50"/>
        <v>L</v>
      </c>
      <c r="L34" s="148" t="str">
        <f t="shared" ca="1" si="50"/>
        <v>L</v>
      </c>
      <c r="M34" s="148" t="str">
        <f t="shared" ca="1" si="50"/>
        <v>T</v>
      </c>
      <c r="N34" s="148" t="str">
        <f t="shared" ref="G34:V42" ca="1" si="54">IF($B34&lt;&gt;0,INDIRECT(ADDRESS($B34+6,10+N$2,1,FALSE,"PATRÓN"),FALSE),"")</f>
        <v>T</v>
      </c>
      <c r="O34" s="148" t="str">
        <f t="shared" ca="1" si="54"/>
        <v>L</v>
      </c>
      <c r="P34" s="148" t="str">
        <f t="shared" ca="1" si="54"/>
        <v>T</v>
      </c>
      <c r="Q34" s="148" t="str">
        <f t="shared" ca="1" si="54"/>
        <v>T</v>
      </c>
      <c r="R34" s="148" t="str">
        <f t="shared" ca="1" si="54"/>
        <v>T</v>
      </c>
      <c r="S34" s="148" t="str">
        <f t="shared" ca="1" si="54"/>
        <v>N</v>
      </c>
      <c r="T34" s="148" t="str">
        <f t="shared" ca="1" si="54"/>
        <v>-</v>
      </c>
      <c r="U34" s="148" t="str">
        <f t="shared" ca="1" si="54"/>
        <v>L</v>
      </c>
      <c r="V34" s="148" t="str">
        <f t="shared" ca="1" si="54"/>
        <v>T</v>
      </c>
      <c r="W34" s="148" t="str">
        <f t="shared" ca="1" si="53"/>
        <v>T</v>
      </c>
      <c r="X34" s="148" t="str">
        <f t="shared" ca="1" si="53"/>
        <v>L</v>
      </c>
      <c r="Y34" s="148" t="str">
        <f t="shared" ca="1" si="53"/>
        <v>L</v>
      </c>
      <c r="Z34" s="148" t="str">
        <f t="shared" ca="1" si="53"/>
        <v>T</v>
      </c>
      <c r="AA34" s="148" t="str">
        <f t="shared" ca="1" si="53"/>
        <v>T</v>
      </c>
      <c r="AB34" s="148" t="str">
        <f t="shared" ca="1" si="53"/>
        <v>T</v>
      </c>
      <c r="AC34" s="148" t="str">
        <f t="shared" ca="1" si="53"/>
        <v>T</v>
      </c>
      <c r="AD34" s="148" t="str">
        <f t="shared" ca="1" si="53"/>
        <v>L</v>
      </c>
      <c r="AE34" s="148" t="str">
        <f t="shared" ca="1" si="53"/>
        <v>N</v>
      </c>
      <c r="AF34" s="148" t="str">
        <f t="shared" ca="1" si="53"/>
        <v>N</v>
      </c>
      <c r="AG34" s="148" t="str">
        <f t="shared" ca="1" si="53"/>
        <v>-</v>
      </c>
      <c r="AH34" s="148" t="str">
        <f t="shared" ca="1" si="53"/>
        <v>-</v>
      </c>
      <c r="AI34" s="148" t="str">
        <f t="shared" ca="1" si="53"/>
        <v>L</v>
      </c>
      <c r="AJ34" s="148" t="str">
        <f t="shared" ca="1" si="53"/>
        <v>T</v>
      </c>
      <c r="AK34" s="148" t="str">
        <f t="shared" ca="1" si="53"/>
        <v>T</v>
      </c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13</v>
      </c>
      <c r="AP34" s="132">
        <f t="shared" ca="1" si="51"/>
        <v>5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0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5</v>
      </c>
      <c r="BL34" s="110">
        <f t="shared" ca="1" si="40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91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50</v>
      </c>
      <c r="BO34" s="194">
        <f t="shared" ca="1" si="41"/>
        <v>63.5</v>
      </c>
      <c r="BP34" s="195">
        <f t="shared" ca="1" si="42"/>
        <v>154.5</v>
      </c>
      <c r="BQ34" s="149">
        <f t="shared" ca="1" si="9"/>
        <v>0</v>
      </c>
      <c r="BR34" s="137">
        <f t="shared" ca="1" si="10"/>
        <v>62</v>
      </c>
      <c r="BS34" s="136">
        <f t="shared" ca="1" si="11"/>
        <v>37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38</v>
      </c>
      <c r="CO34" s="110">
        <f t="shared" ca="1" si="32"/>
        <v>633.9</v>
      </c>
      <c r="CP34" s="110">
        <f t="shared" ca="1" si="33"/>
        <v>370</v>
      </c>
      <c r="CQ34" s="198">
        <f t="shared" ca="1" si="34"/>
        <v>469.90000000000003</v>
      </c>
      <c r="CR34" s="199">
        <f t="shared" ca="1" si="35"/>
        <v>1103.8000000000002</v>
      </c>
      <c r="CS34" s="215">
        <f t="shared" ca="1" si="49"/>
        <v>31</v>
      </c>
      <c r="CT34" s="216">
        <f t="shared" ca="1" si="44"/>
        <v>0</v>
      </c>
      <c r="CU34" s="217">
        <f ca="1">INDEX(INDIRECT(CU$1),MATCH($E34,INDIRECT($BQ$2))) + (CS34*30)/[1]PATRÓN!$N$4 - CT34</f>
        <v>24.986301369863011</v>
      </c>
      <c r="CV34" s="217">
        <f ca="1">(CS34*6)/PATRÓN!$N$4</f>
        <v>0.50958904109589043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151.99253731343285</v>
      </c>
      <c r="DA34" s="211">
        <f t="shared" ca="1" si="36"/>
        <v>2.5074626865671519</v>
      </c>
      <c r="DB34" s="211">
        <f t="shared" ca="1" si="48"/>
        <v>1490.5074626865671</v>
      </c>
      <c r="DC34" s="212">
        <f t="shared" ca="1" si="37"/>
        <v>-386.70746268656694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08" t="str">
        <f>VLOOKUP(E35,Plantilla!D:E,2,FALSE)</f>
        <v xml:space="preserve">Janira Ramírez Álvarez </v>
      </c>
      <c r="G35" s="148" t="str">
        <f t="shared" ca="1" si="54"/>
        <v>T</v>
      </c>
      <c r="H35" s="148" t="str">
        <f t="shared" ca="1" si="54"/>
        <v>L</v>
      </c>
      <c r="I35" s="148" t="str">
        <f t="shared" ca="1" si="54"/>
        <v>T</v>
      </c>
      <c r="J35" s="148" t="str">
        <f t="shared" ca="1" si="54"/>
        <v>T</v>
      </c>
      <c r="K35" s="148" t="str">
        <f t="shared" ca="1" si="54"/>
        <v>T</v>
      </c>
      <c r="L35" s="148" t="str">
        <f t="shared" ca="1" si="54"/>
        <v>N</v>
      </c>
      <c r="M35" s="148" t="str">
        <f t="shared" ca="1" si="54"/>
        <v>-</v>
      </c>
      <c r="N35" s="148" t="str">
        <f t="shared" ca="1" si="54"/>
        <v>L</v>
      </c>
      <c r="O35" s="148" t="str">
        <f t="shared" ca="1" si="54"/>
        <v>T</v>
      </c>
      <c r="P35" s="148" t="str">
        <f t="shared" ca="1" si="54"/>
        <v>T</v>
      </c>
      <c r="Q35" s="148" t="str">
        <f t="shared" ca="1" si="54"/>
        <v>L</v>
      </c>
      <c r="R35" s="148" t="str">
        <f t="shared" ca="1" si="54"/>
        <v>L</v>
      </c>
      <c r="S35" s="148" t="str">
        <f t="shared" ca="1" si="54"/>
        <v>T</v>
      </c>
      <c r="T35" s="148" t="str">
        <f t="shared" ca="1" si="54"/>
        <v>T</v>
      </c>
      <c r="U35" s="148" t="str">
        <f t="shared" ca="1" si="54"/>
        <v>T</v>
      </c>
      <c r="V35" s="148" t="str">
        <f t="shared" ca="1" si="54"/>
        <v>T</v>
      </c>
      <c r="W35" s="148" t="str">
        <f t="shared" ca="1" si="53"/>
        <v>L</v>
      </c>
      <c r="X35" s="148" t="str">
        <f t="shared" ca="1" si="53"/>
        <v>N</v>
      </c>
      <c r="Y35" s="148" t="str">
        <f t="shared" ca="1" si="53"/>
        <v>N</v>
      </c>
      <c r="Z35" s="148" t="str">
        <f t="shared" ca="1" si="53"/>
        <v>-</v>
      </c>
      <c r="AA35" s="148" t="str">
        <f t="shared" ca="1" si="53"/>
        <v>-</v>
      </c>
      <c r="AB35" s="148" t="str">
        <f t="shared" ca="1" si="53"/>
        <v>L</v>
      </c>
      <c r="AC35" s="148" t="str">
        <f t="shared" ca="1" si="53"/>
        <v>T</v>
      </c>
      <c r="AD35" s="148" t="str">
        <f t="shared" ca="1" si="53"/>
        <v>T</v>
      </c>
      <c r="AE35" s="148" t="str">
        <f t="shared" ca="1" si="53"/>
        <v>L</v>
      </c>
      <c r="AF35" s="148" t="str">
        <f t="shared" ca="1" si="53"/>
        <v>L</v>
      </c>
      <c r="AG35" s="148" t="str">
        <f t="shared" ca="1" si="53"/>
        <v>T</v>
      </c>
      <c r="AH35" s="148" t="str">
        <f t="shared" ca="1" si="53"/>
        <v>N</v>
      </c>
      <c r="AI35" s="148" t="str">
        <f t="shared" ca="1" si="53"/>
        <v>-</v>
      </c>
      <c r="AJ35" s="148" t="str">
        <f t="shared" ca="1" si="53"/>
        <v>L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14</v>
      </c>
      <c r="AP35" s="132">
        <f t="shared" ca="1" si="51"/>
        <v>4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4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41"/>
        <v>50.8</v>
      </c>
      <c r="BP35" s="195">
        <f t="shared" ca="1" si="42"/>
        <v>148.80000000000001</v>
      </c>
      <c r="BQ35" s="149">
        <f t="shared" ca="1" si="9"/>
        <v>1</v>
      </c>
      <c r="BR35" s="137">
        <f t="shared" ca="1" si="10"/>
        <v>129</v>
      </c>
      <c r="BS35" s="136">
        <f t="shared" ca="1" si="11"/>
        <v>19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19</v>
      </c>
      <c r="CO35" s="110">
        <f t="shared" ca="1" si="32"/>
        <v>1188.8800000000001</v>
      </c>
      <c r="CP35" s="110">
        <f t="shared" ca="1" si="33"/>
        <v>190</v>
      </c>
      <c r="CQ35" s="198">
        <f t="shared" ca="1" si="34"/>
        <v>241.3</v>
      </c>
      <c r="CR35" s="199">
        <f t="shared" ca="1" si="35"/>
        <v>1430.1799999999998</v>
      </c>
      <c r="CS35" s="215">
        <f t="shared" ca="1" si="49"/>
        <v>31</v>
      </c>
      <c r="CT35" s="216">
        <f t="shared" ca="1" si="44"/>
        <v>0</v>
      </c>
      <c r="CU35" s="217">
        <f ca="1">INDEX(INDIRECT(CU$1),MATCH($E35,INDIRECT($BQ$2))) + (CS35*30)/[1]PATRÓN!$N$4 - CT35</f>
        <v>23.589041095890408</v>
      </c>
      <c r="CV35" s="217">
        <f ca="1">(CS35*6)/PATRÓN!$N$4</f>
        <v>0.50958904109589043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151.99253731343285</v>
      </c>
      <c r="DA35" s="211">
        <f t="shared" ca="1" si="36"/>
        <v>-3.1925373134328368</v>
      </c>
      <c r="DB35" s="211">
        <f t="shared" ca="1" si="48"/>
        <v>1407.1567164179105</v>
      </c>
      <c r="DC35" s="212">
        <f t="shared" ca="1" si="37"/>
        <v>23.023283582089334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08" t="str">
        <f>VLOOKUP(E36,Plantilla!D:E,2,FALSE)</f>
        <v>Sheila Ayllón García</v>
      </c>
      <c r="G36" s="148" t="str">
        <f t="shared" ca="1" si="54"/>
        <v>L</v>
      </c>
      <c r="H36" s="148" t="str">
        <f t="shared" ca="1" si="54"/>
        <v>T</v>
      </c>
      <c r="I36" s="148" t="str">
        <f t="shared" ca="1" si="54"/>
        <v>T</v>
      </c>
      <c r="J36" s="148" t="str">
        <f t="shared" ca="1" si="54"/>
        <v>L</v>
      </c>
      <c r="K36" s="148" t="str">
        <f t="shared" ca="1" si="54"/>
        <v>L</v>
      </c>
      <c r="L36" s="148" t="str">
        <f t="shared" ca="1" si="54"/>
        <v>T</v>
      </c>
      <c r="M36" s="148" t="str">
        <f t="shared" ca="1" si="54"/>
        <v>T</v>
      </c>
      <c r="N36" s="148" t="str">
        <f t="shared" ca="1" si="54"/>
        <v>T</v>
      </c>
      <c r="O36" s="148" t="str">
        <f t="shared" ca="1" si="54"/>
        <v>T</v>
      </c>
      <c r="P36" s="148" t="str">
        <f t="shared" ca="1" si="54"/>
        <v>L</v>
      </c>
      <c r="Q36" s="148" t="str">
        <f t="shared" ca="1" si="54"/>
        <v>N</v>
      </c>
      <c r="R36" s="148" t="str">
        <f t="shared" ca="1" si="54"/>
        <v>N</v>
      </c>
      <c r="S36" s="148" t="str">
        <f t="shared" ca="1" si="54"/>
        <v>-</v>
      </c>
      <c r="T36" s="148" t="str">
        <f t="shared" ca="1" si="54"/>
        <v>-</v>
      </c>
      <c r="U36" s="148" t="str">
        <f t="shared" ca="1" si="54"/>
        <v>L</v>
      </c>
      <c r="V36" s="148" t="str">
        <f t="shared" ca="1" si="54"/>
        <v>T</v>
      </c>
      <c r="W36" s="148" t="str">
        <f t="shared" ca="1" si="53"/>
        <v>T</v>
      </c>
      <c r="X36" s="148" t="str">
        <f t="shared" ca="1" si="53"/>
        <v>L</v>
      </c>
      <c r="Y36" s="148" t="str">
        <f t="shared" ca="1" si="53"/>
        <v>L</v>
      </c>
      <c r="Z36" s="148" t="str">
        <f t="shared" ca="1" si="53"/>
        <v>T</v>
      </c>
      <c r="AA36" s="148" t="str">
        <f t="shared" ca="1" si="53"/>
        <v>N</v>
      </c>
      <c r="AB36" s="148" t="str">
        <f t="shared" ca="1" si="53"/>
        <v>-</v>
      </c>
      <c r="AC36" s="148" t="str">
        <f t="shared" ca="1" si="53"/>
        <v>L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T</v>
      </c>
      <c r="AG36" s="148" t="str">
        <f t="shared" ca="1" si="53"/>
        <v>L</v>
      </c>
      <c r="AH36" s="148" t="str">
        <f t="shared" ca="1" si="53"/>
        <v>T</v>
      </c>
      <c r="AI36" s="148" t="str">
        <f t="shared" ca="1" si="53"/>
        <v>T</v>
      </c>
      <c r="AJ36" s="148" t="str">
        <f t="shared" ca="1" si="53"/>
        <v>T</v>
      </c>
      <c r="AK36" s="148" t="str">
        <f t="shared" ca="1" si="53"/>
        <v>N</v>
      </c>
      <c r="AL36" s="130"/>
      <c r="AM36" s="111">
        <f>VLOOKUP($E36,Plantilla!D:F,3,FALSE)</f>
        <v>1</v>
      </c>
      <c r="AN36" s="140">
        <f t="shared" ca="1" si="51"/>
        <v>0</v>
      </c>
      <c r="AO36" s="133">
        <f t="shared" ca="1" si="51"/>
        <v>15</v>
      </c>
      <c r="AP36" s="132">
        <f t="shared" ca="1" si="51"/>
        <v>4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4</v>
      </c>
      <c r="BL36" s="110">
        <f t="shared" ca="1" si="40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1"/>
        <v>50.8</v>
      </c>
      <c r="BP36" s="195">
        <f t="shared" ca="1" si="42"/>
        <v>155.80000000000001</v>
      </c>
      <c r="BQ36" s="149">
        <f t="shared" ca="1" si="9"/>
        <v>8</v>
      </c>
      <c r="BR36" s="137">
        <f t="shared" ca="1" si="10"/>
        <v>131</v>
      </c>
      <c r="BS36" s="136">
        <f t="shared" ca="1" si="11"/>
        <v>39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39</v>
      </c>
      <c r="CO36" s="110">
        <f t="shared" ca="1" si="32"/>
        <v>1003</v>
      </c>
      <c r="CP36" s="110">
        <f t="shared" ca="1" si="33"/>
        <v>390</v>
      </c>
      <c r="CQ36" s="198">
        <f t="shared" ca="1" si="34"/>
        <v>495.30000000000007</v>
      </c>
      <c r="CR36" s="199">
        <f t="shared" ca="1" si="35"/>
        <v>1498.3</v>
      </c>
      <c r="CS36" s="215">
        <f t="shared" ca="1" si="49"/>
        <v>31</v>
      </c>
      <c r="CT36" s="216">
        <f t="shared" ca="1" si="44"/>
        <v>0</v>
      </c>
      <c r="CU36" s="217">
        <f ca="1">INDEX(INDIRECT(CU$1),MATCH($E36,INDIRECT($BQ$2))) + (CS36*30)/[1]PATRÓN!$N$4 - CT36</f>
        <v>24.986301369863011</v>
      </c>
      <c r="CV36" s="217">
        <f ca="1">(CS36*6)/PATRÓN!$N$4</f>
        <v>0.50958904109589043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151.99253731343285</v>
      </c>
      <c r="DA36" s="211">
        <f t="shared" ca="1" si="36"/>
        <v>3.8074626865671632</v>
      </c>
      <c r="DB36" s="211">
        <f t="shared" ca="1" si="48"/>
        <v>1490.5074626865671</v>
      </c>
      <c r="DC36" s="212">
        <f t="shared" ca="1" si="37"/>
        <v>7.7925373134328311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08" t="str">
        <f>VLOOKUP(E37,Plantilla!D:E,2,FALSE)</f>
        <v>Cristina Barón Lozano (50%)</v>
      </c>
      <c r="G37" s="148" t="str">
        <f t="shared" ca="1" si="54"/>
        <v>T</v>
      </c>
      <c r="H37" s="148" t="str">
        <f t="shared" ca="1" si="54"/>
        <v>T</v>
      </c>
      <c r="I37" s="148" t="str">
        <f t="shared" ca="1" si="54"/>
        <v>L</v>
      </c>
      <c r="J37" s="148" t="str">
        <f t="shared" ca="1" si="54"/>
        <v>N</v>
      </c>
      <c r="K37" s="148" t="str">
        <f t="shared" ca="1" si="54"/>
        <v>N</v>
      </c>
      <c r="L37" s="148" t="str">
        <f t="shared" ca="1" si="54"/>
        <v>-</v>
      </c>
      <c r="M37" s="148" t="str">
        <f t="shared" ca="1" si="54"/>
        <v>-</v>
      </c>
      <c r="N37" s="148" t="str">
        <f t="shared" ca="1" si="54"/>
        <v>L</v>
      </c>
      <c r="O37" s="148" t="str">
        <f t="shared" ca="1" si="54"/>
        <v>T</v>
      </c>
      <c r="P37" s="148" t="str">
        <f t="shared" ca="1" si="54"/>
        <v>T</v>
      </c>
      <c r="Q37" s="148" t="str">
        <f t="shared" ca="1" si="54"/>
        <v>L</v>
      </c>
      <c r="R37" s="148" t="str">
        <f t="shared" ca="1" si="54"/>
        <v>L</v>
      </c>
      <c r="S37" s="148" t="str">
        <f t="shared" ca="1" si="54"/>
        <v>T</v>
      </c>
      <c r="T37" s="148" t="str">
        <f t="shared" ca="1" si="54"/>
        <v>N</v>
      </c>
      <c r="U37" s="148" t="str">
        <f t="shared" ca="1" si="54"/>
        <v>-</v>
      </c>
      <c r="V37" s="148" t="str">
        <f t="shared" ca="1" si="54"/>
        <v>L</v>
      </c>
      <c r="W37" s="148" t="str">
        <f t="shared" ca="1" si="53"/>
        <v>T</v>
      </c>
      <c r="X37" s="148" t="str">
        <f t="shared" ca="1" si="53"/>
        <v>T</v>
      </c>
      <c r="Y37" s="148" t="str">
        <f t="shared" ca="1" si="53"/>
        <v>T</v>
      </c>
      <c r="Z37" s="148" t="str">
        <f t="shared" ca="1" si="53"/>
        <v>L</v>
      </c>
      <c r="AA37" s="148" t="str">
        <f t="shared" ca="1" si="53"/>
        <v>T</v>
      </c>
      <c r="AB37" s="148" t="str">
        <f t="shared" ca="1" si="53"/>
        <v>T</v>
      </c>
      <c r="AC37" s="148" t="str">
        <f t="shared" ca="1" si="53"/>
        <v>T</v>
      </c>
      <c r="AD37" s="148" t="str">
        <f t="shared" ca="1" si="53"/>
        <v>N</v>
      </c>
      <c r="AE37" s="148" t="str">
        <f t="shared" ca="1" si="53"/>
        <v>-</v>
      </c>
      <c r="AF37" s="148" t="str">
        <f t="shared" ca="1" si="53"/>
        <v>L</v>
      </c>
      <c r="AG37" s="148" t="str">
        <f t="shared" ca="1" si="53"/>
        <v>T</v>
      </c>
      <c r="AH37" s="148" t="str">
        <f t="shared" ca="1" si="53"/>
        <v>T</v>
      </c>
      <c r="AI37" s="148" t="str">
        <f t="shared" ca="1" si="53"/>
        <v>T</v>
      </c>
      <c r="AJ37" s="148" t="str">
        <f t="shared" ca="1" si="53"/>
        <v>T</v>
      </c>
      <c r="AK37" s="148" t="str">
        <f t="shared" ca="1" si="53"/>
        <v>L</v>
      </c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15</v>
      </c>
      <c r="AP37" s="132">
        <f t="shared" ca="1" si="51"/>
        <v>4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0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4</v>
      </c>
      <c r="BL37" s="110">
        <f t="shared" ca="1" si="40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105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41"/>
        <v>50.8</v>
      </c>
      <c r="BP37" s="195">
        <f t="shared" ca="1" si="42"/>
        <v>155.80000000000001</v>
      </c>
      <c r="BQ37" s="149">
        <f t="shared" ca="1" si="9"/>
        <v>0</v>
      </c>
      <c r="BR37" s="137">
        <f t="shared" ca="1" si="10"/>
        <v>63</v>
      </c>
      <c r="BS37" s="136">
        <f t="shared" ca="1" si="11"/>
        <v>38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38</v>
      </c>
      <c r="CO37" s="110">
        <f t="shared" ca="1" si="32"/>
        <v>592.98</v>
      </c>
      <c r="CP37" s="110">
        <f t="shared" ca="1" si="33"/>
        <v>380</v>
      </c>
      <c r="CQ37" s="198">
        <f t="shared" ca="1" si="34"/>
        <v>482.6</v>
      </c>
      <c r="CR37" s="199">
        <f t="shared" ca="1" si="35"/>
        <v>1075.5800000000002</v>
      </c>
      <c r="CS37" s="215">
        <f t="shared" ca="1" si="49"/>
        <v>31</v>
      </c>
      <c r="CT37" s="216">
        <f t="shared" ca="1" si="44"/>
        <v>0</v>
      </c>
      <c r="CU37" s="217">
        <f ca="1">INDEX(INDIRECT(CU$1),MATCH($E37,INDIRECT($BQ$2))) + (CS37*30)/[1]PATRÓN!$N$4 - CT37</f>
        <v>24.986301369863011</v>
      </c>
      <c r="CV37" s="217">
        <f ca="1">(CS37*6)/PATRÓN!$N$4</f>
        <v>0.50958904109589043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151.99253731343285</v>
      </c>
      <c r="DA37" s="211">
        <f t="shared" ca="1" si="36"/>
        <v>3.8074626865671632</v>
      </c>
      <c r="DB37" s="211">
        <f t="shared" ca="1" si="48"/>
        <v>1490.5074626865671</v>
      </c>
      <c r="DC37" s="212">
        <f t="shared" ca="1" si="37"/>
        <v>-414.92746268656697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08" t="str">
        <f>VLOOKUP(E38,Plantilla!D:E,2,FALSE)</f>
        <v>Esther Moral Minguez</v>
      </c>
      <c r="G38" s="148" t="str">
        <f t="shared" ca="1" si="54"/>
        <v>L</v>
      </c>
      <c r="H38" s="148" t="str">
        <f t="shared" ca="1" si="54"/>
        <v>T</v>
      </c>
      <c r="I38" s="148" t="str">
        <f t="shared" ca="1" si="54"/>
        <v>T</v>
      </c>
      <c r="J38" s="148" t="str">
        <f t="shared" ca="1" si="54"/>
        <v>L</v>
      </c>
      <c r="K38" s="148" t="str">
        <f t="shared" ca="1" si="54"/>
        <v>L</v>
      </c>
      <c r="L38" s="148" t="str">
        <f t="shared" ca="1" si="54"/>
        <v>T</v>
      </c>
      <c r="M38" s="148" t="str">
        <f t="shared" ca="1" si="54"/>
        <v>N</v>
      </c>
      <c r="N38" s="148" t="str">
        <f t="shared" ca="1" si="54"/>
        <v>-</v>
      </c>
      <c r="O38" s="148" t="str">
        <f t="shared" ca="1" si="54"/>
        <v>L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T</v>
      </c>
      <c r="S38" s="148" t="str">
        <f t="shared" ca="1" si="54"/>
        <v>L</v>
      </c>
      <c r="T38" s="148" t="str">
        <f t="shared" ca="1" si="54"/>
        <v>T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3"/>
        <v>N</v>
      </c>
      <c r="X38" s="148" t="str">
        <f t="shared" ca="1" si="53"/>
        <v>-</v>
      </c>
      <c r="Y38" s="148" t="str">
        <f t="shared" ca="1" si="53"/>
        <v>L</v>
      </c>
      <c r="Z38" s="148" t="str">
        <f t="shared" ca="1" si="53"/>
        <v>T</v>
      </c>
      <c r="AA38" s="148" t="str">
        <f t="shared" ca="1" si="53"/>
        <v>T</v>
      </c>
      <c r="AB38" s="148" t="str">
        <f t="shared" ca="1" si="53"/>
        <v>T</v>
      </c>
      <c r="AC38" s="148" t="str">
        <f t="shared" ca="1" si="53"/>
        <v>T</v>
      </c>
      <c r="AD38" s="148" t="str">
        <f t="shared" ca="1" si="53"/>
        <v>L</v>
      </c>
      <c r="AE38" s="148" t="str">
        <f t="shared" ca="1" si="53"/>
        <v>T</v>
      </c>
      <c r="AF38" s="148" t="str">
        <f t="shared" ca="1" si="53"/>
        <v>T</v>
      </c>
      <c r="AG38" s="148" t="str">
        <f t="shared" ca="1" si="53"/>
        <v>T</v>
      </c>
      <c r="AH38" s="148" t="str">
        <f t="shared" ca="1" si="53"/>
        <v>T</v>
      </c>
      <c r="AI38" s="148" t="str">
        <f t="shared" ca="1" si="53"/>
        <v>N</v>
      </c>
      <c r="AJ38" s="148" t="str">
        <f t="shared" ca="1" si="53"/>
        <v>N</v>
      </c>
      <c r="AK38" s="148" t="str">
        <f t="shared" ca="1" si="53"/>
        <v>-</v>
      </c>
      <c r="AL38" s="130"/>
      <c r="AM38" s="111">
        <f>VLOOKUP($E38,Plantilla!D:F,3,FALSE)</f>
        <v>1</v>
      </c>
      <c r="AN38" s="140">
        <f t="shared" ref="AN38:BC55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17</v>
      </c>
      <c r="AP38" s="132">
        <f t="shared" ca="1" si="55"/>
        <v>4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2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2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2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4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119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1"/>
        <v>50.8</v>
      </c>
      <c r="BP38" s="195">
        <f t="shared" ca="1" si="42"/>
        <v>169.8</v>
      </c>
      <c r="BQ38" s="149">
        <f t="shared" ca="1" si="9"/>
        <v>0</v>
      </c>
      <c r="BR38" s="137">
        <f t="shared" ca="1" si="10"/>
        <v>117</v>
      </c>
      <c r="BS38" s="136">
        <f t="shared" ca="1" si="11"/>
        <v>33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33</v>
      </c>
      <c r="CO38" s="110">
        <f t="shared" ca="1" si="32"/>
        <v>1284</v>
      </c>
      <c r="CP38" s="110">
        <f t="shared" ca="1" si="33"/>
        <v>330</v>
      </c>
      <c r="CQ38" s="198">
        <f t="shared" ca="1" si="34"/>
        <v>419.09999999999997</v>
      </c>
      <c r="CR38" s="199">
        <f t="shared" ca="1" si="35"/>
        <v>1703.1</v>
      </c>
      <c r="CS38" s="215">
        <f t="shared" ca="1" si="49"/>
        <v>31</v>
      </c>
      <c r="CT38" s="216">
        <f t="shared" ca="1" si="44"/>
        <v>0</v>
      </c>
      <c r="CU38" s="217">
        <f ca="1">INDEX(INDIRECT(CU$1),MATCH($E38,INDIRECT($BQ$2))) + (CS38*30)/[1]PATRÓN!$N$4 - CT38</f>
        <v>24.986301369863011</v>
      </c>
      <c r="CV38" s="217">
        <f ca="1">(CS38*6)/PATRÓN!$N$4</f>
        <v>0.50958904109589043</v>
      </c>
      <c r="CW38" s="216">
        <f t="shared" ca="1" si="45"/>
        <v>0</v>
      </c>
      <c r="CX38" s="219">
        <f t="shared" ca="1" si="46"/>
        <v>0</v>
      </c>
      <c r="CY38" s="230">
        <f t="shared" ca="1" si="47"/>
        <v>0</v>
      </c>
      <c r="CZ38" s="227">
        <f ca="1">(PATRÓN!$A$5*(CS38-CT38))/(PATRÓN!$N$4-30)*AM38</f>
        <v>151.99253731343285</v>
      </c>
      <c r="DA38" s="211">
        <f t="shared" ca="1" si="36"/>
        <v>17.807462686567163</v>
      </c>
      <c r="DB38" s="211">
        <f t="shared" ca="1" si="48"/>
        <v>1490.5074626865671</v>
      </c>
      <c r="DC38" s="212">
        <f t="shared" ca="1" si="37"/>
        <v>212.59253731343279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08" t="str">
        <f>VLOOKUP(E39,Plantilla!D:E,2,FALSE)</f>
        <v xml:space="preserve">Nora Hernandez Robles </v>
      </c>
      <c r="G39" s="148" t="str">
        <f t="shared" ca="1" si="54"/>
        <v>-</v>
      </c>
      <c r="H39" s="148" t="str">
        <f t="shared" ca="1" si="54"/>
        <v>L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T</v>
      </c>
      <c r="L39" s="148" t="str">
        <f t="shared" ca="1" si="54"/>
        <v>L</v>
      </c>
      <c r="M39" s="148" t="str">
        <f t="shared" ca="1" si="54"/>
        <v>T</v>
      </c>
      <c r="N39" s="148" t="str">
        <f t="shared" ca="1" si="54"/>
        <v>T</v>
      </c>
      <c r="O39" s="148" t="str">
        <f t="shared" ca="1" si="54"/>
        <v>T</v>
      </c>
      <c r="P39" s="148" t="str">
        <f t="shared" ca="1" si="54"/>
        <v>N</v>
      </c>
      <c r="Q39" s="148" t="str">
        <f t="shared" ca="1" si="54"/>
        <v>-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T</v>
      </c>
      <c r="V39" s="148" t="str">
        <f t="shared" ca="1" si="54"/>
        <v>T</v>
      </c>
      <c r="W39" s="148" t="str">
        <f t="shared" ca="1" si="53"/>
        <v>L</v>
      </c>
      <c r="X39" s="148" t="str">
        <f t="shared" ca="1" si="53"/>
        <v>T</v>
      </c>
      <c r="Y39" s="148" t="str">
        <f t="shared" ca="1" si="53"/>
        <v>T</v>
      </c>
      <c r="Z39" s="148" t="str">
        <f t="shared" ca="1" si="53"/>
        <v>T</v>
      </c>
      <c r="AA39" s="148" t="str">
        <f t="shared" ca="1" si="53"/>
        <v>T</v>
      </c>
      <c r="AB39" s="148" t="str">
        <f t="shared" ca="1" si="53"/>
        <v>N</v>
      </c>
      <c r="AC39" s="148" t="str">
        <f t="shared" ca="1" si="53"/>
        <v>N</v>
      </c>
      <c r="AD39" s="148" t="str">
        <f t="shared" ca="1" si="53"/>
        <v>-</v>
      </c>
      <c r="AE39" s="148" t="str">
        <f t="shared" ca="1" si="53"/>
        <v>-</v>
      </c>
      <c r="AF39" s="148" t="str">
        <f t="shared" ca="1" si="53"/>
        <v>L</v>
      </c>
      <c r="AG39" s="148" t="str">
        <f t="shared" ca="1" si="53"/>
        <v>L</v>
      </c>
      <c r="AH39" s="148" t="str">
        <f t="shared" ca="1" si="53"/>
        <v>T</v>
      </c>
      <c r="AI39" s="148" t="str">
        <f t="shared" ca="1" si="53"/>
        <v>T</v>
      </c>
      <c r="AJ39" s="148" t="str">
        <f t="shared" ca="1" si="53"/>
        <v>L</v>
      </c>
      <c r="AK39" s="148" t="str">
        <f t="shared" ca="1" si="53"/>
        <v>T</v>
      </c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17</v>
      </c>
      <c r="AP39" s="132">
        <f t="shared" ca="1" si="55"/>
        <v>3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3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119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30</v>
      </c>
      <c r="BO39" s="194">
        <f t="shared" ca="1" si="41"/>
        <v>38.1</v>
      </c>
      <c r="BP39" s="195">
        <f t="shared" ca="1" si="42"/>
        <v>157.1</v>
      </c>
      <c r="BQ39" s="149">
        <f t="shared" ref="BQ39:BQ62" ca="1" si="59">AN39+INDEX(INDIRECT(BQ$1),MATCH($E39,INDIRECT($BQ$2)))</f>
        <v>0</v>
      </c>
      <c r="BR39" s="137">
        <f t="shared" ref="BR39:BR62" ca="1" si="60">AO39+INDEX(INDIRECT(BR$1),MATCH($E39,INDIRECT($BQ$2)))</f>
        <v>109</v>
      </c>
      <c r="BS39" s="136">
        <f t="shared" ref="BS39:BS62" ca="1" si="61">AP39+INDEX(INDIRECT(BS$1),MATCH($E39,INDIRECT($BQ$2)))</f>
        <v>27</v>
      </c>
      <c r="BT39" s="137">
        <f t="shared" ref="BT39:BT62" ca="1" si="62">AQ39+INDEX(INDIRECT(BT$1),MATCH($E39,INDIRECT($BQ$2)))</f>
        <v>0</v>
      </c>
      <c r="BU39" s="136">
        <f t="shared" ref="BU39:BU62" ca="1" si="63">AR39+INDEX(INDIRECT(BU$1),MATCH($E39,INDIRECT($BQ$2)))</f>
        <v>0</v>
      </c>
      <c r="BV39" s="137">
        <f t="shared" ref="BV39:BV62" ca="1" si="64">AS39+INDEX(INDIRECT(BV$1),MATCH($E39,INDIRECT($BQ$2)))</f>
        <v>0</v>
      </c>
      <c r="BW39" s="136">
        <f t="shared" ref="BW39:BW62" ca="1" si="65">AT39+INDEX(INDIRECT(BW$1),MATCH($E39,INDIRECT($BQ$2)))</f>
        <v>0</v>
      </c>
      <c r="BX39" s="137">
        <f t="shared" ref="BX39:BX62" ca="1" si="66">AU39+INDEX(INDIRECT(BX$1),MATCH($E39,INDIRECT($BQ$2)))</f>
        <v>0</v>
      </c>
      <c r="BY39" s="136">
        <f t="shared" ref="BY39:BY62" ca="1" si="67">AV39+INDEX(INDIRECT(BY$1),MATCH($E39,INDIRECT($BQ$2)))</f>
        <v>0</v>
      </c>
      <c r="BZ39" s="137">
        <f t="shared" ref="BZ39:BZ62" ca="1" si="68">AW39+INDEX(INDIRECT(BZ$1),MATCH($E39,INDIRECT($BQ$2)))</f>
        <v>0</v>
      </c>
      <c r="CA39" s="136">
        <f t="shared" ref="CA39:CA62" ca="1" si="69">AX39+INDEX(INDIRECT(CA$1),MATCH($E39,INDIRECT($BQ$2)))</f>
        <v>0</v>
      </c>
      <c r="CB39" s="137">
        <f t="shared" ref="CB39:CB62" ca="1" si="70">AY39+INDEX(INDIRECT(CB$1),MATCH($E39,INDIRECT($BQ$2)))</f>
        <v>0</v>
      </c>
      <c r="CC39" s="136">
        <f t="shared" ref="CC39:CC62" ca="1" si="71">AZ39+INDEX(INDIRECT(CC$1),MATCH($E39,INDIRECT($BQ$2)))</f>
        <v>0</v>
      </c>
      <c r="CD39" s="137">
        <f t="shared" ref="CD39:CD62" ca="1" si="72">BA39+INDEX(INDIRECT(CD$1),MATCH($E39,INDIRECT($BQ$2)))</f>
        <v>86</v>
      </c>
      <c r="CE39" s="136">
        <f t="shared" ref="CE39:CE62" ca="1" si="73">BB39+INDEX(INDIRECT(CE$1),MATCH($E39,INDIRECT($BQ$2)))</f>
        <v>0</v>
      </c>
      <c r="CF39" s="137">
        <f t="shared" ref="CF39:CF62" ca="1" si="74">BC39+INDEX(INDIRECT(CF$1),MATCH($E39,INDIRECT($BQ$2)))</f>
        <v>0</v>
      </c>
      <c r="CG39" s="136">
        <f t="shared" ref="CG39:CG62" ca="1" si="75">BD39+INDEX(INDIRECT(CG$1),MATCH($E39,INDIRECT($BQ$2)))</f>
        <v>0</v>
      </c>
      <c r="CH39" s="137">
        <f t="shared" ref="CH39:CH62" ca="1" si="76">BE39+INDEX(INDIRECT(CH$1),MATCH($E39,INDIRECT($BQ$2)))</f>
        <v>0</v>
      </c>
      <c r="CI39" s="136">
        <f t="shared" ref="CI39:CI62" ca="1" si="77">BF39+INDEX(INDIRECT(CI$1),MATCH($E39,INDIRECT($BQ$2)))</f>
        <v>0</v>
      </c>
      <c r="CJ39" s="137">
        <f t="shared" ref="CJ39:CJ62" ca="1" si="78">BG39+INDEX(INDIRECT(CJ$1),MATCH($E39,INDIRECT($BQ$2)))</f>
        <v>0</v>
      </c>
      <c r="CK39" s="136">
        <f t="shared" ref="CK39:CK62" ca="1" si="79">BH39+INDEX(INDIRECT(CK$1),MATCH($E39,INDIRECT($BQ$2)))</f>
        <v>0</v>
      </c>
      <c r="CL39" s="137">
        <f t="shared" ref="CL39:CL62" ca="1" si="80">BI39+INDEX(INDIRECT(CL$1),MATCH($E39,INDIRECT($BQ$2)))</f>
        <v>0</v>
      </c>
      <c r="CM39" s="136">
        <f t="shared" ref="CM39:CM62" ca="1" si="81">BJ39+INDEX(INDIRECT(CM$1),MATCH($E39,INDIRECT($BQ$2)))</f>
        <v>0</v>
      </c>
      <c r="CN39" s="110">
        <f t="shared" ca="1" si="43"/>
        <v>27</v>
      </c>
      <c r="CO39" s="110">
        <f t="shared" ref="CO39:CO62" ca="1" si="82">BM39+INDEX(INDIRECT(CO$1),MATCH($E39,INDIRECT($BQ$2)))</f>
        <v>1191.2800000000002</v>
      </c>
      <c r="CP39" s="110">
        <f t="shared" ref="CP39:CP62" ca="1" si="83">BN39+INDEX(INDIRECT(CP$1),MATCH($E39,INDIRECT($BQ$2)))</f>
        <v>270</v>
      </c>
      <c r="CQ39" s="198">
        <f t="shared" ref="CQ39:CQ62" ca="1" si="84">BO39+INDEX(INDIRECT(CQ$1),MATCH($E39,INDIRECT($BQ$2)))</f>
        <v>342.90000000000003</v>
      </c>
      <c r="CR39" s="199">
        <f t="shared" ref="CR39:CR62" ca="1" si="85">BP39+INDEX(INDIRECT(CR$1),MATCH($E39,INDIRECT($BQ$2)))</f>
        <v>1534.1799999999998</v>
      </c>
      <c r="CS39" s="215">
        <f t="shared" ca="1" si="49"/>
        <v>31</v>
      </c>
      <c r="CT39" s="216">
        <f t="shared" ca="1" si="44"/>
        <v>0</v>
      </c>
      <c r="CU39" s="217">
        <f ca="1">INDEX(INDIRECT(CU$1),MATCH($E39,INDIRECT($BQ$2))) + (CS39*30)/[1]PATRÓN!$N$4 - CT39</f>
        <v>24.986301369863011</v>
      </c>
      <c r="CV39" s="217">
        <f ca="1">(CS39*6)/PATRÓN!$N$4</f>
        <v>0.50958904109589043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151.99253731343285</v>
      </c>
      <c r="DA39" s="211">
        <f t="shared" ref="DA39:DA62" ca="1" si="86">BP39-CZ39</f>
        <v>5.1074626865671462</v>
      </c>
      <c r="DB39" s="211">
        <f t="shared" ca="1" si="48"/>
        <v>1490.5074626865671</v>
      </c>
      <c r="DC39" s="212">
        <f t="shared" ref="DC39:DC62" ca="1" si="87">CR39-DB39</f>
        <v>43.672537313432713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08" t="str">
        <f>VLOOKUP(E40,Plantilla!D:E,2,FALSE)</f>
        <v>Irene de la Fuente Méndez</v>
      </c>
      <c r="G40" s="148" t="str">
        <f t="shared" ca="1" si="54"/>
        <v>T</v>
      </c>
      <c r="H40" s="148" t="str">
        <f t="shared" ca="1" si="54"/>
        <v>T</v>
      </c>
      <c r="I40" s="148" t="str">
        <f t="shared" ca="1" si="54"/>
        <v>N</v>
      </c>
      <c r="J40" s="148" t="str">
        <f t="shared" ca="1" si="54"/>
        <v>-</v>
      </c>
      <c r="K40" s="148" t="str">
        <f t="shared" ca="1" si="54"/>
        <v>L</v>
      </c>
      <c r="L40" s="148" t="str">
        <f t="shared" ca="1" si="54"/>
        <v>T</v>
      </c>
      <c r="M40" s="148" t="str">
        <f t="shared" ca="1" si="54"/>
        <v>T</v>
      </c>
      <c r="N40" s="148" t="str">
        <f t="shared" ca="1" si="54"/>
        <v>T</v>
      </c>
      <c r="O40" s="148" t="str">
        <f t="shared" ca="1" si="54"/>
        <v>T</v>
      </c>
      <c r="P40" s="148" t="str">
        <f t="shared" ca="1" si="54"/>
        <v>L</v>
      </c>
      <c r="Q40" s="148" t="str">
        <f t="shared" ca="1" si="54"/>
        <v>T</v>
      </c>
      <c r="R40" s="148" t="str">
        <f t="shared" ca="1" si="54"/>
        <v>T</v>
      </c>
      <c r="S40" s="148" t="str">
        <f t="shared" ca="1" si="54"/>
        <v>T</v>
      </c>
      <c r="T40" s="148" t="str">
        <f t="shared" ca="1" si="54"/>
        <v>T</v>
      </c>
      <c r="U40" s="148" t="str">
        <f t="shared" ca="1" si="54"/>
        <v>N</v>
      </c>
      <c r="V40" s="148" t="str">
        <f t="shared" ca="1" si="54"/>
        <v>N</v>
      </c>
      <c r="W40" s="148" t="str">
        <f t="shared" ref="W40:AK42" ca="1" si="88">IF($B40&lt;&gt;0,INDIRECT(ADDRESS($B40+6,10+W$2,1,FALSE,"PATRÓN"),FALSE),"")</f>
        <v>-</v>
      </c>
      <c r="X40" s="148" t="str">
        <f t="shared" ca="1" si="88"/>
        <v>-</v>
      </c>
      <c r="Y40" s="148" t="str">
        <f t="shared" ca="1" si="88"/>
        <v>L</v>
      </c>
      <c r="Z40" s="148" t="str">
        <f t="shared" ca="1" si="88"/>
        <v>L</v>
      </c>
      <c r="AA40" s="148" t="str">
        <f t="shared" ca="1" si="88"/>
        <v>T</v>
      </c>
      <c r="AB40" s="148" t="str">
        <f t="shared" ca="1" si="88"/>
        <v>T</v>
      </c>
      <c r="AC40" s="148" t="str">
        <f t="shared" ca="1" si="88"/>
        <v>L</v>
      </c>
      <c r="AD40" s="148" t="str">
        <f t="shared" ca="1" si="88"/>
        <v>T</v>
      </c>
      <c r="AE40" s="148" t="str">
        <f t="shared" ca="1" si="88"/>
        <v>T</v>
      </c>
      <c r="AF40" s="148" t="str">
        <f t="shared" ca="1" si="88"/>
        <v>T</v>
      </c>
      <c r="AG40" s="148" t="str">
        <f t="shared" ca="1" si="88"/>
        <v>N</v>
      </c>
      <c r="AH40" s="148" t="str">
        <f t="shared" ca="1" si="88"/>
        <v>-</v>
      </c>
      <c r="AI40" s="148" t="str">
        <f t="shared" ca="1" si="88"/>
        <v>L</v>
      </c>
      <c r="AJ40" s="148" t="str">
        <f t="shared" ca="1" si="88"/>
        <v>T</v>
      </c>
      <c r="AK40" s="148" t="str">
        <f t="shared" ca="1" si="88"/>
        <v>T</v>
      </c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17</v>
      </c>
      <c r="AP40" s="132">
        <f t="shared" ca="1" si="55"/>
        <v>4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1</v>
      </c>
      <c r="BL40" s="110">
        <f t="shared" ca="1" si="40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119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41"/>
        <v>44.5</v>
      </c>
      <c r="BP40" s="195">
        <f t="shared" ca="1" si="42"/>
        <v>163.5</v>
      </c>
      <c r="BQ40" s="149">
        <f t="shared" ca="1" si="59"/>
        <v>7</v>
      </c>
      <c r="BR40" s="137">
        <f t="shared" ca="1" si="60"/>
        <v>123</v>
      </c>
      <c r="BS40" s="136">
        <f t="shared" ca="1" si="61"/>
        <v>45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3"/>
        <v>45</v>
      </c>
      <c r="CO40" s="110">
        <f t="shared" ca="1" si="82"/>
        <v>924</v>
      </c>
      <c r="CP40" s="110">
        <f t="shared" ca="1" si="83"/>
        <v>450</v>
      </c>
      <c r="CQ40" s="198">
        <f t="shared" ca="1" si="84"/>
        <v>565.20000000000005</v>
      </c>
      <c r="CR40" s="199">
        <f t="shared" ca="1" si="85"/>
        <v>1489.1999999999998</v>
      </c>
      <c r="CS40" s="215">
        <f t="shared" ca="1" si="49"/>
        <v>31</v>
      </c>
      <c r="CT40" s="216">
        <f t="shared" ca="1" si="44"/>
        <v>0</v>
      </c>
      <c r="CU40" s="217">
        <f ca="1">INDEX(INDIRECT(CU$1),MATCH($E40,INDIRECT($BQ$2))) + (CS40*30)/[1]PATRÓN!$N$4 - CT40</f>
        <v>24.986301369863011</v>
      </c>
      <c r="CV40" s="217">
        <f ca="1">(CS40*6)/PATRÓN!$N$4</f>
        <v>0.50958904109589043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151.99253731343285</v>
      </c>
      <c r="DA40" s="211">
        <f t="shared" ca="1" si="86"/>
        <v>11.507462686567152</v>
      </c>
      <c r="DB40" s="211">
        <f t="shared" ca="1" si="48"/>
        <v>1490.5074626865671</v>
      </c>
      <c r="DC40" s="212">
        <f t="shared" ca="1" si="87"/>
        <v>-1.3074626865673054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08" t="str">
        <f>VLOOKUP(E41,Plantilla!D:E,2,FALSE)</f>
        <v>Alicia López Solis</v>
      </c>
      <c r="G41" s="148" t="str">
        <f t="shared" ca="1" si="54"/>
        <v>T</v>
      </c>
      <c r="H41" s="148" t="str">
        <f t="shared" ca="1" si="54"/>
        <v>T</v>
      </c>
      <c r="I41" s="148" t="str">
        <f t="shared" ca="1" si="54"/>
        <v>L</v>
      </c>
      <c r="J41" s="148" t="str">
        <f t="shared" ca="1" si="54"/>
        <v>T</v>
      </c>
      <c r="K41" s="148" t="str">
        <f t="shared" ca="1" si="54"/>
        <v>T</v>
      </c>
      <c r="L41" s="148" t="str">
        <f t="shared" ca="1" si="54"/>
        <v>T</v>
      </c>
      <c r="M41" s="148" t="str">
        <f t="shared" ca="1" si="54"/>
        <v>T</v>
      </c>
      <c r="N41" s="148" t="str">
        <f t="shared" ca="1" si="54"/>
        <v>N</v>
      </c>
      <c r="O41" s="148" t="str">
        <f t="shared" ca="1" si="54"/>
        <v>N</v>
      </c>
      <c r="P41" s="148" t="str">
        <f t="shared" ca="1" si="54"/>
        <v>-</v>
      </c>
      <c r="Q41" s="148" t="str">
        <f t="shared" ca="1" si="54"/>
        <v>-</v>
      </c>
      <c r="R41" s="148" t="str">
        <f t="shared" ca="1" si="54"/>
        <v>L</v>
      </c>
      <c r="S41" s="148" t="str">
        <f t="shared" ca="1" si="54"/>
        <v>L</v>
      </c>
      <c r="T41" s="148" t="str">
        <f t="shared" ca="1" si="54"/>
        <v>T</v>
      </c>
      <c r="U41" s="148" t="str">
        <f t="shared" ca="1" si="54"/>
        <v>T</v>
      </c>
      <c r="V41" s="148" t="str">
        <f t="shared" ca="1" si="54"/>
        <v>L</v>
      </c>
      <c r="W41" s="148" t="str">
        <f t="shared" ca="1" si="88"/>
        <v>T</v>
      </c>
      <c r="X41" s="148" t="str">
        <f t="shared" ca="1" si="88"/>
        <v>T</v>
      </c>
      <c r="Y41" s="148" t="str">
        <f t="shared" ca="1" si="88"/>
        <v>T</v>
      </c>
      <c r="Z41" s="148" t="str">
        <f t="shared" ca="1" si="88"/>
        <v>N</v>
      </c>
      <c r="AA41" s="148" t="str">
        <f t="shared" ca="1" si="88"/>
        <v>-</v>
      </c>
      <c r="AB41" s="148" t="str">
        <f t="shared" ca="1" si="88"/>
        <v>L</v>
      </c>
      <c r="AC41" s="148" t="str">
        <f t="shared" ca="1" si="88"/>
        <v>T</v>
      </c>
      <c r="AD41" s="148" t="str">
        <f t="shared" ca="1" si="88"/>
        <v>T</v>
      </c>
      <c r="AE41" s="148" t="str">
        <f t="shared" ca="1" si="88"/>
        <v>L</v>
      </c>
      <c r="AF41" s="148" t="str">
        <f t="shared" ca="1" si="88"/>
        <v>L</v>
      </c>
      <c r="AG41" s="148" t="str">
        <f t="shared" ca="1" si="88"/>
        <v>T</v>
      </c>
      <c r="AH41" s="148" t="str">
        <f t="shared" ca="1" si="88"/>
        <v>T</v>
      </c>
      <c r="AI41" s="148" t="str">
        <f t="shared" ca="1" si="88"/>
        <v>T</v>
      </c>
      <c r="AJ41" s="148" t="str">
        <f t="shared" ca="1" si="88"/>
        <v>T</v>
      </c>
      <c r="AK41" s="148" t="str">
        <f t="shared" ca="1" si="88"/>
        <v>L</v>
      </c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17</v>
      </c>
      <c r="AP41" s="132">
        <f t="shared" ca="1" si="55"/>
        <v>3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3</v>
      </c>
      <c r="BL41" s="110">
        <f t="shared" ca="1" si="40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119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41"/>
        <v>38.1</v>
      </c>
      <c r="BP41" s="195">
        <f t="shared" ca="1" si="42"/>
        <v>157.1</v>
      </c>
      <c r="BQ41" s="149">
        <f t="shared" ca="1" si="59"/>
        <v>4</v>
      </c>
      <c r="BR41" s="137">
        <f t="shared" ca="1" si="60"/>
        <v>125</v>
      </c>
      <c r="BS41" s="136">
        <f t="shared" ca="1" si="61"/>
        <v>36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3"/>
        <v>37</v>
      </c>
      <c r="CO41" s="110">
        <f t="shared" ca="1" si="82"/>
        <v>987.96</v>
      </c>
      <c r="CP41" s="110">
        <f t="shared" ca="1" si="83"/>
        <v>360</v>
      </c>
      <c r="CQ41" s="198">
        <f t="shared" ca="1" si="84"/>
        <v>457.2000000000001</v>
      </c>
      <c r="CR41" s="199">
        <f t="shared" ca="1" si="85"/>
        <v>1445.1599999999999</v>
      </c>
      <c r="CS41" s="215">
        <f t="shared" ca="1" si="49"/>
        <v>31</v>
      </c>
      <c r="CT41" s="216">
        <f t="shared" ca="1" si="44"/>
        <v>0</v>
      </c>
      <c r="CU41" s="217">
        <f ca="1">INDEX(INDIRECT(CU$1),MATCH($E41,INDIRECT($BQ$2))) + (CS41*30)/[1]PATRÓN!$N$4 - CT41</f>
        <v>24.986301369863011</v>
      </c>
      <c r="CV41" s="217">
        <f ca="1">(CS41*6)/PATRÓN!$N$4</f>
        <v>0.50958904109589043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151.99253731343285</v>
      </c>
      <c r="DA41" s="211">
        <f t="shared" ca="1" si="86"/>
        <v>5.1074626865671462</v>
      </c>
      <c r="DB41" s="211">
        <f t="shared" ca="1" si="48"/>
        <v>1490.5074626865671</v>
      </c>
      <c r="DC41" s="212">
        <f t="shared" ca="1" si="87"/>
        <v>-45.347462686567269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08" t="str">
        <f>VLOOKUP(E42,Plantilla!D:E,2,FALSE)</f>
        <v>MªHenar Carpintero Caballero</v>
      </c>
      <c r="G42" s="148" t="str">
        <f t="shared" ca="1" si="54"/>
        <v>N</v>
      </c>
      <c r="H42" s="148" t="str">
        <f t="shared" ca="1" si="54"/>
        <v>N</v>
      </c>
      <c r="I42" s="148" t="str">
        <f t="shared" ca="1" si="54"/>
        <v>-</v>
      </c>
      <c r="J42" s="148" t="str">
        <f t="shared" ca="1" si="54"/>
        <v>-</v>
      </c>
      <c r="K42" s="148" t="str">
        <f t="shared" ca="1" si="54"/>
        <v>L</v>
      </c>
      <c r="L42" s="148" t="str">
        <f t="shared" ca="1" si="54"/>
        <v>L</v>
      </c>
      <c r="M42" s="148" t="str">
        <f t="shared" ca="1" si="54"/>
        <v>T</v>
      </c>
      <c r="N42" s="148" t="str">
        <f t="shared" ca="1" si="54"/>
        <v>T</v>
      </c>
      <c r="O42" s="148" t="str">
        <f t="shared" ca="1" si="54"/>
        <v>L</v>
      </c>
      <c r="P42" s="148" t="str">
        <f t="shared" ca="1" si="54"/>
        <v>T</v>
      </c>
      <c r="Q42" s="148" t="str">
        <f t="shared" ca="1" si="54"/>
        <v>T</v>
      </c>
      <c r="R42" s="148" t="str">
        <f t="shared" ca="1" si="54"/>
        <v>T</v>
      </c>
      <c r="S42" s="148" t="str">
        <f t="shared" ca="1" si="54"/>
        <v>N</v>
      </c>
      <c r="T42" s="148" t="str">
        <f t="shared" ca="1" si="54"/>
        <v>-</v>
      </c>
      <c r="U42" s="148" t="str">
        <f t="shared" ca="1" si="54"/>
        <v>L</v>
      </c>
      <c r="V42" s="148" t="str">
        <f t="shared" ca="1" si="54"/>
        <v>T</v>
      </c>
      <c r="W42" s="148" t="str">
        <f t="shared" ca="1" si="88"/>
        <v>T</v>
      </c>
      <c r="X42" s="148" t="str">
        <f t="shared" ca="1" si="88"/>
        <v>L</v>
      </c>
      <c r="Y42" s="148" t="str">
        <f t="shared" ca="1" si="88"/>
        <v>L</v>
      </c>
      <c r="Z42" s="148" t="str">
        <f t="shared" ca="1" si="88"/>
        <v>T</v>
      </c>
      <c r="AA42" s="148" t="str">
        <f t="shared" ca="1" si="88"/>
        <v>T</v>
      </c>
      <c r="AB42" s="148" t="str">
        <f t="shared" ca="1" si="88"/>
        <v>T</v>
      </c>
      <c r="AC42" s="148" t="str">
        <f t="shared" ca="1" si="88"/>
        <v>T</v>
      </c>
      <c r="AD42" s="148" t="str">
        <f t="shared" ca="1" si="88"/>
        <v>L</v>
      </c>
      <c r="AE42" s="148" t="str">
        <f t="shared" ca="1" si="88"/>
        <v>N</v>
      </c>
      <c r="AF42" s="148" t="str">
        <f t="shared" ca="1" si="88"/>
        <v>N</v>
      </c>
      <c r="AG42" s="148" t="str">
        <f t="shared" ca="1" si="88"/>
        <v>-</v>
      </c>
      <c r="AH42" s="148" t="str">
        <f t="shared" ca="1" si="88"/>
        <v>-</v>
      </c>
      <c r="AI42" s="148" t="str">
        <f t="shared" ca="1" si="88"/>
        <v>L</v>
      </c>
      <c r="AJ42" s="148" t="str">
        <f t="shared" ca="1" si="88"/>
        <v>T</v>
      </c>
      <c r="AK42" s="148" t="str">
        <f t="shared" ca="1" si="88"/>
        <v>T</v>
      </c>
      <c r="AL42" s="130"/>
      <c r="AM42" s="111">
        <f>VLOOKUP($E42,Plantilla!D:F,3,FALSE)</f>
        <v>1</v>
      </c>
      <c r="AN42" s="140">
        <f t="shared" ca="1" si="55"/>
        <v>0</v>
      </c>
      <c r="AO42" s="133">
        <f t="shared" ca="1" si="55"/>
        <v>13</v>
      </c>
      <c r="AP42" s="132">
        <f t="shared" ca="1" si="55"/>
        <v>5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5</v>
      </c>
      <c r="BL42" s="110">
        <f t="shared" ca="1" si="40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91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ca="1" si="41"/>
        <v>63.5</v>
      </c>
      <c r="BP42" s="195">
        <f t="shared" ca="1" si="42"/>
        <v>154.5</v>
      </c>
      <c r="BQ42" s="149">
        <f t="shared" ca="1" si="59"/>
        <v>54</v>
      </c>
      <c r="BR42" s="137">
        <f t="shared" ca="1" si="60"/>
        <v>92</v>
      </c>
      <c r="BS42" s="136">
        <f t="shared" ca="1" si="61"/>
        <v>41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3"/>
        <v>41</v>
      </c>
      <c r="CO42" s="110">
        <f t="shared" ca="1" si="82"/>
        <v>1022</v>
      </c>
      <c r="CP42" s="110">
        <f t="shared" ca="1" si="83"/>
        <v>410</v>
      </c>
      <c r="CQ42" s="198">
        <f t="shared" ca="1" si="84"/>
        <v>520.70000000000005</v>
      </c>
      <c r="CR42" s="199">
        <f t="shared" ca="1" si="85"/>
        <v>1542.7000000000003</v>
      </c>
      <c r="CS42" s="215">
        <f t="shared" ca="1" si="49"/>
        <v>31</v>
      </c>
      <c r="CT42" s="216">
        <f t="shared" ca="1" si="44"/>
        <v>0</v>
      </c>
      <c r="CU42" s="217">
        <f ca="1">INDEX(INDIRECT(CU$1),MATCH($E42,INDIRECT($BQ$2))) + (CS42*30)/[1]PATRÓN!$N$4 - CT42</f>
        <v>24.986301369863011</v>
      </c>
      <c r="CV42" s="217">
        <f ca="1">(CS42*6)/PATRÓN!$N$4</f>
        <v>0.50958904109589043</v>
      </c>
      <c r="CW42" s="216">
        <f t="shared" ca="1" si="45"/>
        <v>0</v>
      </c>
      <c r="CX42" s="219">
        <f t="shared" ca="1" si="46"/>
        <v>0</v>
      </c>
      <c r="CY42" s="230">
        <f t="shared" ca="1" si="47"/>
        <v>0</v>
      </c>
      <c r="CZ42" s="227">
        <f ca="1">(PATRÓN!$A$5*(CS42-CT42))/(PATRÓN!$N$4-30)*AM42</f>
        <v>151.99253731343285</v>
      </c>
      <c r="DA42" s="211">
        <f t="shared" ca="1" si="86"/>
        <v>2.5074626865671519</v>
      </c>
      <c r="DB42" s="211">
        <f t="shared" ca="1" si="48"/>
        <v>1490.5074626865671</v>
      </c>
      <c r="DC42" s="212">
        <f t="shared" ca="1" si="87"/>
        <v>52.192537313433149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08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33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338"/>
      <c r="AJ43" s="148"/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0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0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3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9"/>
        <v>0</v>
      </c>
      <c r="CT43" s="216">
        <f t="shared" si="44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8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08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33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338"/>
      <c r="AJ44" s="148"/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0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0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0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1"/>
        <v>0</v>
      </c>
      <c r="BP44" s="195">
        <f t="shared" ca="1" si="42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3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9"/>
        <v>0</v>
      </c>
      <c r="CT44" s="216">
        <f t="shared" si="44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8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08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33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338"/>
      <c r="AJ45" s="148"/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0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0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0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1"/>
        <v>0</v>
      </c>
      <c r="BP45" s="195">
        <f t="shared" ca="1" si="42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3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9"/>
        <v>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8"/>
        <v>588.35820895522386</v>
      </c>
      <c r="DC45" s="212">
        <f t="shared" ca="1" si="87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33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338"/>
      <c r="AJ46" s="148"/>
      <c r="AK46" s="148"/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0</v>
      </c>
      <c r="AP46" s="132">
        <f t="shared" ca="1" si="55"/>
        <v>0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0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1"/>
        <v>0</v>
      </c>
      <c r="BP46" s="195">
        <f t="shared" ca="1" si="42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3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si="49"/>
        <v>0</v>
      </c>
      <c r="CT46" s="216">
        <f t="shared" si="44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5"/>
        <v>0</v>
      </c>
      <c r="CX46" s="219">
        <f t="shared" si="46"/>
        <v>0</v>
      </c>
      <c r="CY46" s="230">
        <f t="shared" ca="1" si="47"/>
        <v>0</v>
      </c>
      <c r="CZ46" s="227">
        <f>(PATRÓN!$A$5*(CS46-CT46))/(PATRÓN!$N$4-30)*AM46</f>
        <v>0</v>
      </c>
      <c r="DA46" s="211">
        <f t="shared" ca="1" si="86"/>
        <v>0</v>
      </c>
      <c r="DB46" s="211">
        <f t="shared" ca="1" si="48"/>
        <v>588.35820895522386</v>
      </c>
      <c r="DC46" s="212">
        <f t="shared" ca="1" si="87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33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338"/>
      <c r="AJ47" s="148"/>
      <c r="AK47" s="148"/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0</v>
      </c>
      <c r="AP47" s="132">
        <f t="shared" ca="1" si="55"/>
        <v>0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0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0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1"/>
        <v>0</v>
      </c>
      <c r="BP47" s="195">
        <f t="shared" ca="1" si="42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3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si="49"/>
        <v>0</v>
      </c>
      <c r="CT47" s="216">
        <f t="shared" si="44"/>
        <v>0</v>
      </c>
      <c r="CU47" s="217">
        <f ca="1">INDEX(INDIRECT(CU$1),MATCH($E47,INDIRECT($BQ$2))) + (CS47*30)/[1]PATRÓN!$N$4 - CT47</f>
        <v>7.9452054794520546</v>
      </c>
      <c r="CV47" s="217">
        <f>(CS47*6)/PATRÓN!$N$4</f>
        <v>0</v>
      </c>
      <c r="CW47" s="216">
        <f t="shared" ca="1" si="45"/>
        <v>0</v>
      </c>
      <c r="CX47" s="219">
        <f t="shared" si="46"/>
        <v>0</v>
      </c>
      <c r="CY47" s="230">
        <f t="shared" ca="1" si="47"/>
        <v>0</v>
      </c>
      <c r="CZ47" s="227">
        <f>(PATRÓN!$A$5*(CS47-CT47))/(PATRÓN!$N$4-30)*AM47</f>
        <v>0</v>
      </c>
      <c r="DA47" s="211">
        <f t="shared" ca="1" si="86"/>
        <v>0</v>
      </c>
      <c r="DB47" s="211">
        <f t="shared" ca="1" si="48"/>
        <v>583.45522388059692</v>
      </c>
      <c r="DC47" s="212">
        <f t="shared" ca="1" si="87"/>
        <v>-66.555223880596827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33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338"/>
      <c r="AJ48" s="148"/>
      <c r="AK48" s="148"/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0</v>
      </c>
      <c r="AP48" s="132">
        <f t="shared" ca="1" si="55"/>
        <v>0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0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41"/>
        <v>0</v>
      </c>
      <c r="BP48" s="195">
        <f t="shared" ca="1" si="42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3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si="49"/>
        <v>0</v>
      </c>
      <c r="CT48" s="216">
        <f t="shared" si="44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5"/>
        <v>0</v>
      </c>
      <c r="CX48" s="219">
        <f t="shared" si="46"/>
        <v>0</v>
      </c>
      <c r="CY48" s="230">
        <f t="shared" ca="1" si="47"/>
        <v>0</v>
      </c>
      <c r="CZ48" s="227">
        <f>(PATRÓN!$A$5*(CS48-CT48))/(PATRÓN!$N$4-30)*AM48</f>
        <v>0</v>
      </c>
      <c r="DA48" s="211">
        <f t="shared" ca="1" si="86"/>
        <v>0</v>
      </c>
      <c r="DB48" s="211">
        <f t="shared" ca="1" si="48"/>
        <v>764.86567164179098</v>
      </c>
      <c r="DC48" s="212">
        <f t="shared" ca="1" si="87"/>
        <v>-16.465671641791005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33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338"/>
      <c r="AJ49" s="148"/>
      <c r="AK49" s="148"/>
      <c r="AL49" s="130"/>
      <c r="AM49" s="111">
        <f>VLOOKUP($E49,Plantilla!D:F,3,FALSE)</f>
        <v>1</v>
      </c>
      <c r="AN49" s="140">
        <f t="shared" ca="1" si="55"/>
        <v>0</v>
      </c>
      <c r="AO49" s="133">
        <f t="shared" ca="1" si="55"/>
        <v>0</v>
      </c>
      <c r="AP49" s="132">
        <f t="shared" ca="1" si="55"/>
        <v>0</v>
      </c>
      <c r="AQ49" s="133">
        <f t="shared" ca="1" si="55"/>
        <v>0</v>
      </c>
      <c r="AR49" s="132">
        <f t="shared" ca="1" si="55"/>
        <v>0</v>
      </c>
      <c r="AS49" s="133">
        <f t="shared" ca="1" si="55"/>
        <v>0</v>
      </c>
      <c r="AT49" s="132">
        <f t="shared" ca="1" si="55"/>
        <v>0</v>
      </c>
      <c r="AU49" s="133">
        <f t="shared" ca="1" si="55"/>
        <v>0</v>
      </c>
      <c r="AV49" s="132">
        <f t="shared" ca="1" si="55"/>
        <v>0</v>
      </c>
      <c r="AW49" s="133">
        <f t="shared" ca="1" si="55"/>
        <v>0</v>
      </c>
      <c r="AX49" s="132">
        <f t="shared" ca="1" si="55"/>
        <v>0</v>
      </c>
      <c r="AY49" s="133">
        <f t="shared" ca="1" si="55"/>
        <v>0</v>
      </c>
      <c r="AZ49" s="132">
        <f t="shared" ca="1" si="55"/>
        <v>0</v>
      </c>
      <c r="BA49" s="133">
        <f t="shared" ca="1" si="55"/>
        <v>0</v>
      </c>
      <c r="BB49" s="132">
        <f t="shared" ca="1" si="55"/>
        <v>0</v>
      </c>
      <c r="BC49" s="133">
        <f t="shared" ca="1" si="55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t="shared" ca="1" si="39"/>
        <v>0</v>
      </c>
      <c r="BL49" s="110">
        <f t="shared" ca="1" si="40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1"/>
        <v>0</v>
      </c>
      <c r="BP49" s="195">
        <f t="shared" ca="1" si="42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3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si="49"/>
        <v>0</v>
      </c>
      <c r="CT49" s="216">
        <f t="shared" si="44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5"/>
        <v>0</v>
      </c>
      <c r="CX49" s="219">
        <f t="shared" si="46"/>
        <v>0</v>
      </c>
      <c r="CY49" s="230">
        <f t="shared" ca="1" si="47"/>
        <v>0</v>
      </c>
      <c r="CZ49" s="227">
        <f>(PATRÓN!$A$5*(CS49-CT49))/(PATRÓN!$N$4-30)*AM49</f>
        <v>0</v>
      </c>
      <c r="DA49" s="211">
        <f t="shared" ca="1" si="86"/>
        <v>0</v>
      </c>
      <c r="DB49" s="211">
        <f t="shared" ca="1" si="48"/>
        <v>406.94776119402985</v>
      </c>
      <c r="DC49" s="212">
        <f t="shared" ca="1" si="87"/>
        <v>-26.14776119402984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33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338"/>
      <c r="AJ50" s="148"/>
      <c r="AK50" s="148"/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3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si="49"/>
        <v>0</v>
      </c>
      <c r="CT50" s="216">
        <f t="shared" si="44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5"/>
        <v>0</v>
      </c>
      <c r="CX50" s="219">
        <f t="shared" si="46"/>
        <v>0</v>
      </c>
      <c r="CY50" s="230">
        <f t="shared" ca="1" si="47"/>
        <v>0</v>
      </c>
      <c r="CZ50" s="227">
        <f>(PATRÓN!$A$5*(CS50-CT50))/(PATRÓN!$N$4-30)*AM50</f>
        <v>0</v>
      </c>
      <c r="DA50" s="211">
        <f t="shared" ca="1" si="86"/>
        <v>0</v>
      </c>
      <c r="DB50" s="211">
        <f t="shared" ca="1" si="48"/>
        <v>446.17164179104481</v>
      </c>
      <c r="DC50" s="212">
        <f t="shared" ca="1" si="87"/>
        <v>-27.771641791044829</v>
      </c>
    </row>
    <row r="51" spans="1:137" ht="33.75" customHeight="1" thickBot="1" x14ac:dyDescent="0.35">
      <c r="A51" s="61"/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33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338"/>
      <c r="AJ51" s="148"/>
      <c r="AK51" s="148"/>
      <c r="AL51" s="130"/>
      <c r="AM51" s="111"/>
      <c r="AN51" s="140"/>
      <c r="AO51" s="133"/>
      <c r="AP51" s="132"/>
      <c r="AQ51" s="133"/>
      <c r="AR51" s="132"/>
      <c r="AS51" s="133"/>
      <c r="AT51" s="132"/>
      <c r="AU51" s="133"/>
      <c r="AV51" s="132"/>
      <c r="AW51" s="133"/>
      <c r="AX51" s="132"/>
      <c r="AY51" s="133"/>
      <c r="AZ51" s="132"/>
      <c r="BA51" s="133"/>
      <c r="BB51" s="132"/>
      <c r="BC51" s="133"/>
      <c r="BD51" s="132"/>
      <c r="BE51" s="133"/>
      <c r="BF51" s="132"/>
      <c r="BG51" s="133"/>
      <c r="BH51" s="132"/>
      <c r="BI51" s="133"/>
      <c r="BJ51" s="132"/>
      <c r="BK51" s="110"/>
      <c r="BL51" s="110"/>
      <c r="BM51" s="70"/>
      <c r="BN51" s="70"/>
      <c r="BO51" s="194"/>
      <c r="BP51" s="195"/>
      <c r="BQ51" s="149"/>
      <c r="BR51" s="137"/>
      <c r="BS51" s="136"/>
      <c r="BT51" s="137"/>
      <c r="BU51" s="136"/>
      <c r="BV51" s="137"/>
      <c r="BW51" s="136"/>
      <c r="BX51" s="137"/>
      <c r="BY51" s="136"/>
      <c r="BZ51" s="137"/>
      <c r="CA51" s="136"/>
      <c r="CB51" s="137"/>
      <c r="CC51" s="136"/>
      <c r="CD51" s="137"/>
      <c r="CE51" s="136"/>
      <c r="CF51" s="137"/>
      <c r="CG51" s="136"/>
      <c r="CH51" s="137"/>
      <c r="CI51" s="136"/>
      <c r="CJ51" s="137"/>
      <c r="CK51" s="136"/>
      <c r="CL51" s="137"/>
      <c r="CM51" s="136"/>
      <c r="CN51" s="110"/>
      <c r="CO51" s="110"/>
      <c r="CP51" s="110"/>
      <c r="CQ51" s="198"/>
      <c r="CR51" s="199"/>
      <c r="CS51" s="215"/>
      <c r="CT51" s="216"/>
      <c r="CU51" s="217"/>
      <c r="CV51" s="217"/>
      <c r="CW51" s="216"/>
      <c r="CX51" s="219"/>
      <c r="CY51" s="230"/>
      <c r="CZ51" s="227"/>
      <c r="DA51" s="211"/>
      <c r="DB51" s="211"/>
      <c r="DC51" s="212"/>
    </row>
    <row r="52" spans="1:137" ht="33.75" customHeight="1" thickBot="1" x14ac:dyDescent="0.35">
      <c r="A52" s="61"/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08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33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338"/>
      <c r="AJ52" s="148"/>
      <c r="AK52" s="148"/>
      <c r="AL52" s="130"/>
      <c r="AM52" s="111"/>
      <c r="AN52" s="140"/>
      <c r="AO52" s="133"/>
      <c r="AP52" s="132"/>
      <c r="AQ52" s="133"/>
      <c r="AR52" s="132"/>
      <c r="AS52" s="133"/>
      <c r="AT52" s="132"/>
      <c r="AU52" s="133"/>
      <c r="AV52" s="132"/>
      <c r="AW52" s="133"/>
      <c r="AX52" s="132"/>
      <c r="AY52" s="133"/>
      <c r="AZ52" s="132"/>
      <c r="BA52" s="133"/>
      <c r="BB52" s="132"/>
      <c r="BC52" s="133"/>
      <c r="BD52" s="132"/>
      <c r="BE52" s="133"/>
      <c r="BF52" s="132"/>
      <c r="BG52" s="133"/>
      <c r="BH52" s="132"/>
      <c r="BI52" s="133"/>
      <c r="BJ52" s="132"/>
      <c r="BK52" s="110"/>
      <c r="BL52" s="110"/>
      <c r="BM52" s="70"/>
      <c r="BN52" s="70"/>
      <c r="BO52" s="194"/>
      <c r="BP52" s="195"/>
      <c r="BQ52" s="149"/>
      <c r="BR52" s="137"/>
      <c r="BS52" s="136"/>
      <c r="BT52" s="137"/>
      <c r="BU52" s="136"/>
      <c r="BV52" s="137"/>
      <c r="BW52" s="136"/>
      <c r="BX52" s="137"/>
      <c r="BY52" s="136"/>
      <c r="BZ52" s="137"/>
      <c r="CA52" s="136"/>
      <c r="CB52" s="137"/>
      <c r="CC52" s="136"/>
      <c r="CD52" s="137"/>
      <c r="CE52" s="136"/>
      <c r="CF52" s="137"/>
      <c r="CG52" s="136"/>
      <c r="CH52" s="137"/>
      <c r="CI52" s="136"/>
      <c r="CJ52" s="137"/>
      <c r="CK52" s="136"/>
      <c r="CL52" s="137"/>
      <c r="CM52" s="136"/>
      <c r="CN52" s="110"/>
      <c r="CO52" s="110"/>
      <c r="CP52" s="110"/>
      <c r="CQ52" s="198"/>
      <c r="CR52" s="199"/>
      <c r="CS52" s="215"/>
      <c r="CT52" s="216"/>
      <c r="CU52" s="217"/>
      <c r="CV52" s="217"/>
      <c r="CW52" s="216"/>
      <c r="CX52" s="219"/>
      <c r="CY52" s="230"/>
      <c r="CZ52" s="227"/>
      <c r="DA52" s="211"/>
      <c r="DB52" s="211"/>
      <c r="DC52" s="212"/>
    </row>
    <row r="53" spans="1:137" ht="33.75" customHeight="1" thickBot="1" x14ac:dyDescent="0.35">
      <c r="A53" s="61">
        <f>Plantilla!A51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08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33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338"/>
      <c r="AJ53" s="148"/>
      <c r="AK53" s="148"/>
      <c r="AL53" s="130"/>
      <c r="AM53" s="111">
        <f>VLOOKUP($E53,Plantilla!D:F,3,FALSE)</f>
        <v>1</v>
      </c>
      <c r="AN53" s="140">
        <f t="shared" ca="1" si="55"/>
        <v>0</v>
      </c>
      <c r="AO53" s="133">
        <f t="shared" ca="1" si="55"/>
        <v>0</v>
      </c>
      <c r="AP53" s="132">
        <f t="shared" ca="1" si="55"/>
        <v>0</v>
      </c>
      <c r="AQ53" s="133">
        <f t="shared" ca="1" si="55"/>
        <v>0</v>
      </c>
      <c r="AR53" s="132">
        <f t="shared" ca="1" si="55"/>
        <v>0</v>
      </c>
      <c r="AS53" s="133">
        <f t="shared" ca="1" si="55"/>
        <v>0</v>
      </c>
      <c r="AT53" s="132">
        <f t="shared" ca="1" si="55"/>
        <v>0</v>
      </c>
      <c r="AU53" s="133">
        <f t="shared" ca="1" si="55"/>
        <v>0</v>
      </c>
      <c r="AV53" s="132">
        <f t="shared" ca="1" si="55"/>
        <v>0</v>
      </c>
      <c r="AW53" s="133">
        <f t="shared" ca="1" si="55"/>
        <v>0</v>
      </c>
      <c r="AX53" s="132">
        <f t="shared" ca="1" si="55"/>
        <v>0</v>
      </c>
      <c r="AY53" s="133">
        <f t="shared" ca="1" si="55"/>
        <v>0</v>
      </c>
      <c r="AZ53" s="132">
        <f t="shared" ca="1" si="55"/>
        <v>0</v>
      </c>
      <c r="BA53" s="133">
        <f t="shared" ca="1" si="55"/>
        <v>0</v>
      </c>
      <c r="BB53" s="132">
        <f t="shared" ca="1" si="55"/>
        <v>0</v>
      </c>
      <c r="BC53" s="133">
        <f t="shared" ca="1" si="55"/>
        <v>0</v>
      </c>
      <c r="BD53" s="132">
        <f t="shared" ca="1" si="56"/>
        <v>0</v>
      </c>
      <c r="BE53" s="133">
        <f t="shared" ca="1" si="52"/>
        <v>0</v>
      </c>
      <c r="BF53" s="132">
        <f t="shared" ca="1" si="52"/>
        <v>0</v>
      </c>
      <c r="BG53" s="133">
        <f t="shared" ca="1" si="52"/>
        <v>0</v>
      </c>
      <c r="BH53" s="132">
        <f t="shared" ca="1" si="57"/>
        <v>0</v>
      </c>
      <c r="BI53" s="133">
        <f t="shared" ca="1" si="52"/>
        <v>0</v>
      </c>
      <c r="BJ53" s="132">
        <f t="shared" ca="1" si="58"/>
        <v>0</v>
      </c>
      <c r="BK53" s="110">
        <f t="shared" ca="1" si="39"/>
        <v>0</v>
      </c>
      <c r="BL53" s="110">
        <f t="shared" ca="1" si="40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3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si="49"/>
        <v>0</v>
      </c>
      <c r="CT53" s="216">
        <f t="shared" si="44"/>
        <v>0</v>
      </c>
      <c r="CU53" s="217">
        <f ca="1">INDEX(INDIRECT(CU$1),MATCH($E53,INDIRECT($BQ$2))) + (CS53*30)/[1]PATRÓN!$N$4 - CT53</f>
        <v>6.1643835616438354</v>
      </c>
      <c r="CV53" s="217">
        <f>(CS53*6)/PATRÓN!$N$4</f>
        <v>0</v>
      </c>
      <c r="CW53" s="216">
        <f t="shared" ca="1" si="45"/>
        <v>0</v>
      </c>
      <c r="CX53" s="219">
        <f t="shared" si="46"/>
        <v>0</v>
      </c>
      <c r="CY53" s="230">
        <f t="shared" ca="1" si="47"/>
        <v>0</v>
      </c>
      <c r="CZ53" s="227">
        <f>(PATRÓN!$A$5*(CS53-CT53))/(PATRÓN!$N$4-30)*AM53</f>
        <v>0</v>
      </c>
      <c r="DA53" s="211">
        <f t="shared" ca="1" si="86"/>
        <v>0</v>
      </c>
      <c r="DB53" s="211">
        <f t="shared" ca="1" si="48"/>
        <v>367.7238805970149</v>
      </c>
      <c r="DC53" s="212">
        <f t="shared" ca="1" si="87"/>
        <v>2.3561194029850867</v>
      </c>
    </row>
    <row r="54" spans="1:137" ht="33.75" customHeight="1" thickBot="1" x14ac:dyDescent="0.35">
      <c r="A54" s="61">
        <f>Plantilla!A52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08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33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338"/>
      <c r="AJ54" s="148"/>
      <c r="AK54" s="148"/>
      <c r="AL54" s="130"/>
      <c r="AM54" s="111">
        <f>VLOOKUP($E54,Plantilla!D:F,3,FALSE)</f>
        <v>1</v>
      </c>
      <c r="AN54" s="140">
        <f t="shared" ca="1" si="55"/>
        <v>0</v>
      </c>
      <c r="AO54" s="133">
        <f t="shared" ca="1" si="55"/>
        <v>0</v>
      </c>
      <c r="AP54" s="132">
        <f t="shared" ca="1" si="55"/>
        <v>0</v>
      </c>
      <c r="AQ54" s="133">
        <f t="shared" ca="1" si="55"/>
        <v>0</v>
      </c>
      <c r="AR54" s="132">
        <f t="shared" ca="1" si="55"/>
        <v>0</v>
      </c>
      <c r="AS54" s="133">
        <f t="shared" ca="1" si="55"/>
        <v>0</v>
      </c>
      <c r="AT54" s="132">
        <f t="shared" ca="1" si="55"/>
        <v>0</v>
      </c>
      <c r="AU54" s="133">
        <f t="shared" ca="1" si="55"/>
        <v>0</v>
      </c>
      <c r="AV54" s="132">
        <f t="shared" ca="1" si="55"/>
        <v>0</v>
      </c>
      <c r="AW54" s="133">
        <f t="shared" ca="1" si="55"/>
        <v>0</v>
      </c>
      <c r="AX54" s="132">
        <f t="shared" ca="1" si="55"/>
        <v>0</v>
      </c>
      <c r="AY54" s="133">
        <f t="shared" ca="1" si="55"/>
        <v>0</v>
      </c>
      <c r="AZ54" s="132">
        <f t="shared" ca="1" si="55"/>
        <v>0</v>
      </c>
      <c r="BA54" s="133">
        <f t="shared" ca="1" si="55"/>
        <v>0</v>
      </c>
      <c r="BB54" s="132">
        <f t="shared" ca="1" si="55"/>
        <v>0</v>
      </c>
      <c r="BC54" s="133">
        <f t="shared" ca="1" si="55"/>
        <v>0</v>
      </c>
      <c r="BD54" s="132">
        <f t="shared" ca="1" si="56"/>
        <v>0</v>
      </c>
      <c r="BE54" s="133">
        <f t="shared" ref="BE54:BE62" ca="1" si="89">COUNTIF($G54:$AK54,CONCATENATE("*;",TEXT(CELL("contenido",BE$5),"00"))) +COUNTIF($G54:$AK54,CONCATENATE("*;",TEXT(CELL("contenido",BE$5),"00"),";*")) +COUNTIF($G54:$AK54,CONCATENATE(";*",TEXT(CELL("contenido",BE$5),"00"))) +COUNTIF($G54:$AK54,TEXT(CELL("contenido",BE$5),"00"))</f>
        <v>0</v>
      </c>
      <c r="BF54" s="132">
        <f t="shared" ca="1" si="52"/>
        <v>0</v>
      </c>
      <c r="BG54" s="133">
        <f t="shared" ca="1" si="52"/>
        <v>0</v>
      </c>
      <c r="BH54" s="132">
        <f t="shared" ca="1" si="57"/>
        <v>0</v>
      </c>
      <c r="BI54" s="133">
        <f t="shared" ca="1" si="52"/>
        <v>0</v>
      </c>
      <c r="BJ54" s="132">
        <f t="shared" ca="1" si="58"/>
        <v>0</v>
      </c>
      <c r="BK54" s="110">
        <f t="shared" ca="1" si="39"/>
        <v>0</v>
      </c>
      <c r="BL54" s="110">
        <f t="shared" ca="1" si="40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3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si="49"/>
        <v>0</v>
      </c>
      <c r="CT54" s="216">
        <f t="shared" si="44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45"/>
        <v>0</v>
      </c>
      <c r="CX54" s="219">
        <f t="shared" si="46"/>
        <v>0</v>
      </c>
      <c r="CY54" s="230">
        <f t="shared" ca="1" si="47"/>
        <v>0</v>
      </c>
      <c r="CZ54" s="227">
        <f>(PATRÓN!$A$5*(CS54-CT54))/(PATRÓN!$N$4-30)*AM54</f>
        <v>0</v>
      </c>
      <c r="DA54" s="211">
        <f t="shared" ca="1" si="86"/>
        <v>0</v>
      </c>
      <c r="DB54" s="211">
        <f t="shared" ca="1" si="48"/>
        <v>421.65671641791039</v>
      </c>
      <c r="DC54" s="212">
        <f t="shared" ca="1" si="87"/>
        <v>-35.656716417910388</v>
      </c>
    </row>
    <row r="55" spans="1:137" ht="33.75" hidden="1" customHeight="1" thickBot="1" x14ac:dyDescent="0.35">
      <c r="A55" s="61">
        <f>Plantilla!A53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08">
        <f>VLOOKUP(E55,Plantilla!D:E,2,FALSE)</f>
        <v>0</v>
      </c>
      <c r="G55" s="148" t="str">
        <f t="shared" ref="G55:V59" ca="1" si="90">IF($B55&lt;&gt;0,INDIRECT(ADDRESS($B55+6,10+G$2,1,FALSE,"PATRÓN"),FALSE),"")</f>
        <v/>
      </c>
      <c r="H55" s="148" t="str">
        <f t="shared" ca="1" si="90"/>
        <v/>
      </c>
      <c r="I55" s="148" t="str">
        <f t="shared" ca="1" si="90"/>
        <v/>
      </c>
      <c r="J55" s="148" t="str">
        <f t="shared" ca="1" si="90"/>
        <v/>
      </c>
      <c r="K55" s="148" t="str">
        <f t="shared" ca="1" si="90"/>
        <v/>
      </c>
      <c r="L55" s="148" t="str">
        <f t="shared" ca="1" si="90"/>
        <v/>
      </c>
      <c r="M55" s="148" t="str">
        <f t="shared" ca="1" si="90"/>
        <v/>
      </c>
      <c r="N55" s="148" t="str">
        <f t="shared" ca="1" si="90"/>
        <v/>
      </c>
      <c r="O55" s="148" t="str">
        <f t="shared" ca="1" si="90"/>
        <v/>
      </c>
      <c r="P55" s="148" t="str">
        <f t="shared" ca="1" si="90"/>
        <v/>
      </c>
      <c r="Q55" s="148" t="str">
        <f t="shared" ca="1" si="90"/>
        <v/>
      </c>
      <c r="R55" s="148" t="str">
        <f t="shared" ca="1" si="90"/>
        <v/>
      </c>
      <c r="S55" s="148" t="str">
        <f t="shared" ca="1" si="90"/>
        <v/>
      </c>
      <c r="T55" s="148" t="str">
        <f t="shared" ca="1" si="90"/>
        <v/>
      </c>
      <c r="U55" s="148" t="str">
        <f t="shared" ca="1" si="90"/>
        <v/>
      </c>
      <c r="V55" s="148" t="str">
        <f t="shared" ca="1" si="90"/>
        <v/>
      </c>
      <c r="W55" s="148" t="str">
        <f t="shared" ref="W55:AK59" ca="1" si="91">IF($B55&lt;&gt;0,INDIRECT(ADDRESS($B55+6,10+W$2,1,FALSE,"PATRÓN"),FALSE),"")</f>
        <v/>
      </c>
      <c r="X55" s="148" t="str">
        <f t="shared" ca="1" si="91"/>
        <v/>
      </c>
      <c r="Y55" s="148" t="str">
        <f t="shared" ca="1" si="91"/>
        <v/>
      </c>
      <c r="Z55" s="148" t="str">
        <f t="shared" ca="1" si="91"/>
        <v/>
      </c>
      <c r="AA55" s="148" t="str">
        <f t="shared" ca="1" si="91"/>
        <v/>
      </c>
      <c r="AB55" s="148" t="str">
        <f t="shared" ca="1" si="91"/>
        <v/>
      </c>
      <c r="AC55" s="148" t="str">
        <f t="shared" ca="1" si="91"/>
        <v/>
      </c>
      <c r="AD55" s="148" t="str">
        <f t="shared" ca="1" si="91"/>
        <v/>
      </c>
      <c r="AE55" s="148" t="str">
        <f t="shared" ca="1" si="91"/>
        <v/>
      </c>
      <c r="AF55" s="148" t="str">
        <f t="shared" ca="1" si="91"/>
        <v/>
      </c>
      <c r="AG55" s="148" t="str">
        <f t="shared" ca="1" si="91"/>
        <v/>
      </c>
      <c r="AH55" s="148" t="str">
        <f t="shared" ca="1" si="91"/>
        <v/>
      </c>
      <c r="AI55" s="148" t="str">
        <f t="shared" ca="1" si="91"/>
        <v/>
      </c>
      <c r="AJ55" s="148" t="str">
        <f t="shared" ca="1" si="91"/>
        <v/>
      </c>
      <c r="AK55" s="148" t="str">
        <f t="shared" ca="1" si="91"/>
        <v/>
      </c>
      <c r="AL55" s="130"/>
      <c r="AM55" s="111">
        <f>VLOOKUP($E55,Plantilla!D:F,3,FALSE)</f>
        <v>1</v>
      </c>
      <c r="AN55" s="140">
        <f t="shared" ca="1" si="55"/>
        <v>0</v>
      </c>
      <c r="AO55" s="133">
        <f t="shared" ca="1" si="55"/>
        <v>0</v>
      </c>
      <c r="AP55" s="132">
        <f t="shared" ca="1" si="55"/>
        <v>0</v>
      </c>
      <c r="AQ55" s="133">
        <f t="shared" ca="1" si="55"/>
        <v>0</v>
      </c>
      <c r="AR55" s="132">
        <f t="shared" ca="1" si="55"/>
        <v>0</v>
      </c>
      <c r="AS55" s="133">
        <f t="shared" ca="1" si="55"/>
        <v>0</v>
      </c>
      <c r="AT55" s="132">
        <f t="shared" ca="1" si="55"/>
        <v>0</v>
      </c>
      <c r="AU55" s="133">
        <f t="shared" ca="1" si="55"/>
        <v>0</v>
      </c>
      <c r="AV55" s="132">
        <f t="shared" ca="1" si="55"/>
        <v>0</v>
      </c>
      <c r="AW55" s="133">
        <f t="shared" ca="1" si="55"/>
        <v>0</v>
      </c>
      <c r="AX55" s="132">
        <f t="shared" ca="1" si="55"/>
        <v>0</v>
      </c>
      <c r="AY55" s="133">
        <f t="shared" ca="1" si="55"/>
        <v>0</v>
      </c>
      <c r="AZ55" s="132">
        <f t="shared" ca="1" si="55"/>
        <v>0</v>
      </c>
      <c r="BA55" s="133">
        <f t="shared" ca="1" si="55"/>
        <v>0</v>
      </c>
      <c r="BB55" s="132">
        <f t="shared" ca="1" si="55"/>
        <v>0</v>
      </c>
      <c r="BC55" s="133">
        <f t="shared" ref="BC55:BI55" ca="1" si="92">COUNTIF($G55:$AK55,CONCATENATE("*;",TEXT(CELL("contenido",BC$5),"00"))) +COUNTIF($G55:$AK55,CONCATENATE("*;",TEXT(CELL("contenido",BC$5),"00"),";*")) +COUNTIF($G55:$AK55,CONCATENATE(";*",TEXT(CELL("contenido",BC$5),"00"))) +COUNTIF($G55:$AK55,TEXT(CELL("contenido",BC$5),"00"))</f>
        <v>0</v>
      </c>
      <c r="BD55" s="132">
        <f t="shared" ca="1" si="56"/>
        <v>0</v>
      </c>
      <c r="BE55" s="133">
        <f t="shared" ca="1" si="89"/>
        <v>0</v>
      </c>
      <c r="BF55" s="132">
        <f t="shared" ca="1" si="52"/>
        <v>0</v>
      </c>
      <c r="BG55" s="133">
        <f t="shared" ca="1" si="92"/>
        <v>0</v>
      </c>
      <c r="BH55" s="132">
        <f t="shared" ca="1" si="57"/>
        <v>0</v>
      </c>
      <c r="BI55" s="133">
        <f t="shared" ca="1" si="9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3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6"/>
        <v>0</v>
      </c>
      <c r="DB55" s="211">
        <f t="shared" ca="1" si="48"/>
        <v>294.17910447761199</v>
      </c>
      <c r="DC55" s="212">
        <f t="shared" ca="1" si="87"/>
        <v>-13.019104477612018</v>
      </c>
    </row>
    <row r="56" spans="1:137" ht="33.75" hidden="1" customHeight="1" thickBot="1" x14ac:dyDescent="0.35">
      <c r="A56" s="61">
        <f>Plantilla!A54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08">
        <f>VLOOKUP(E56,Plantilla!D:E,2,FALSE)</f>
        <v>0</v>
      </c>
      <c r="G56" s="148" t="str">
        <f t="shared" ca="1" si="90"/>
        <v/>
      </c>
      <c r="H56" s="148" t="str">
        <f t="shared" ca="1" si="90"/>
        <v/>
      </c>
      <c r="I56" s="148" t="str">
        <f t="shared" ca="1" si="90"/>
        <v/>
      </c>
      <c r="J56" s="148" t="str">
        <f t="shared" ca="1" si="90"/>
        <v/>
      </c>
      <c r="K56" s="148" t="str">
        <f t="shared" ca="1" si="90"/>
        <v/>
      </c>
      <c r="L56" s="148" t="str">
        <f t="shared" ca="1" si="90"/>
        <v/>
      </c>
      <c r="M56" s="148" t="str">
        <f t="shared" ca="1" si="90"/>
        <v/>
      </c>
      <c r="N56" s="148" t="str">
        <f t="shared" ca="1" si="90"/>
        <v/>
      </c>
      <c r="O56" s="148" t="str">
        <f t="shared" ca="1" si="90"/>
        <v/>
      </c>
      <c r="P56" s="148" t="str">
        <f t="shared" ca="1" si="90"/>
        <v/>
      </c>
      <c r="Q56" s="148" t="str">
        <f t="shared" ca="1" si="90"/>
        <v/>
      </c>
      <c r="R56" s="148" t="str">
        <f t="shared" ca="1" si="90"/>
        <v/>
      </c>
      <c r="S56" s="148" t="str">
        <f t="shared" ca="1" si="90"/>
        <v/>
      </c>
      <c r="T56" s="148" t="str">
        <f t="shared" ca="1" si="90"/>
        <v/>
      </c>
      <c r="U56" s="148" t="str">
        <f t="shared" ca="1" si="90"/>
        <v/>
      </c>
      <c r="V56" s="148" t="str">
        <f t="shared" ca="1" si="90"/>
        <v/>
      </c>
      <c r="W56" s="148" t="str">
        <f t="shared" ca="1" si="91"/>
        <v/>
      </c>
      <c r="X56" s="148" t="str">
        <f t="shared" ca="1" si="91"/>
        <v/>
      </c>
      <c r="Y56" s="148" t="str">
        <f t="shared" ca="1" si="91"/>
        <v/>
      </c>
      <c r="Z56" s="148" t="str">
        <f t="shared" ca="1" si="91"/>
        <v/>
      </c>
      <c r="AA56" s="148" t="str">
        <f t="shared" ca="1" si="91"/>
        <v/>
      </c>
      <c r="AB56" s="148" t="str">
        <f t="shared" ca="1" si="91"/>
        <v/>
      </c>
      <c r="AC56" s="148" t="str">
        <f t="shared" ca="1" si="91"/>
        <v/>
      </c>
      <c r="AD56" s="148" t="str">
        <f t="shared" ca="1" si="91"/>
        <v/>
      </c>
      <c r="AE56" s="148" t="str">
        <f t="shared" ca="1" si="91"/>
        <v/>
      </c>
      <c r="AF56" s="148" t="str">
        <f t="shared" ca="1" si="91"/>
        <v/>
      </c>
      <c r="AG56" s="148" t="str">
        <f t="shared" ca="1" si="91"/>
        <v/>
      </c>
      <c r="AH56" s="148" t="str">
        <f t="shared" ca="1" si="91"/>
        <v/>
      </c>
      <c r="AI56" s="148" t="str">
        <f t="shared" ca="1" si="91"/>
        <v/>
      </c>
      <c r="AJ56" s="148" t="str">
        <f t="shared" ca="1" si="91"/>
        <v/>
      </c>
      <c r="AK56" s="148" t="str">
        <f t="shared" ca="1" si="91"/>
        <v/>
      </c>
      <c r="AL56" s="130"/>
      <c r="AM56" s="111">
        <f>VLOOKUP($E56,Plantilla!D:F,3,FALSE)</f>
        <v>1</v>
      </c>
      <c r="AN56" s="140">
        <f t="shared" ref="AN56:BC62" ca="1" si="93">COUNTIF($G56:$AK56,CONCATENATE("*;",TEXT(CELL("contenido",AN$5),"00"))) +COUNTIF($G56:$AK56,CONCATENATE("*;",TEXT(CELL("contenido",AN$5),"00"),";*")) +COUNTIF($G56:$AK56,CONCATENATE(";*",TEXT(CELL("contenido",AN$5),"00"))) +COUNTIF($G56:$AK56,TEXT(CELL("contenido",AN$5),"00"))</f>
        <v>0</v>
      </c>
      <c r="AO56" s="133">
        <f t="shared" ca="1" si="93"/>
        <v>0</v>
      </c>
      <c r="AP56" s="132">
        <f t="shared" ca="1" si="93"/>
        <v>0</v>
      </c>
      <c r="AQ56" s="133">
        <f t="shared" ca="1" si="93"/>
        <v>0</v>
      </c>
      <c r="AR56" s="132">
        <f t="shared" ca="1" si="93"/>
        <v>0</v>
      </c>
      <c r="AS56" s="133">
        <f t="shared" ca="1" si="93"/>
        <v>0</v>
      </c>
      <c r="AT56" s="132">
        <f t="shared" ca="1" si="93"/>
        <v>0</v>
      </c>
      <c r="AU56" s="133">
        <f t="shared" ca="1" si="93"/>
        <v>0</v>
      </c>
      <c r="AV56" s="132">
        <f t="shared" ca="1" si="93"/>
        <v>0</v>
      </c>
      <c r="AW56" s="133">
        <f t="shared" ca="1" si="93"/>
        <v>0</v>
      </c>
      <c r="AX56" s="132">
        <f t="shared" ca="1" si="93"/>
        <v>0</v>
      </c>
      <c r="AY56" s="133">
        <f t="shared" ca="1" si="93"/>
        <v>0</v>
      </c>
      <c r="AZ56" s="132">
        <f t="shared" ca="1" si="93"/>
        <v>0</v>
      </c>
      <c r="BA56" s="133">
        <f t="shared" ca="1" si="93"/>
        <v>0</v>
      </c>
      <c r="BB56" s="132">
        <f t="shared" ca="1" si="93"/>
        <v>0</v>
      </c>
      <c r="BC56" s="133">
        <f t="shared" ca="1" si="93"/>
        <v>0</v>
      </c>
      <c r="BD56" s="132">
        <f t="shared" ca="1" si="56"/>
        <v>0</v>
      </c>
      <c r="BE56" s="133">
        <f t="shared" ca="1" si="89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3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6"/>
        <v>0</v>
      </c>
      <c r="DB56" s="211">
        <f t="shared" ca="1" si="48"/>
        <v>205.92537313432837</v>
      </c>
      <c r="DC56" s="212">
        <f t="shared" ca="1" si="87"/>
        <v>-17.725373134328379</v>
      </c>
    </row>
    <row r="57" spans="1:137" ht="33.75" hidden="1" customHeight="1" thickBot="1" x14ac:dyDescent="0.35">
      <c r="A57" s="61">
        <f>Plantilla!A55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08">
        <f>VLOOKUP(E57,Plantilla!D:E,2,FALSE)</f>
        <v>0</v>
      </c>
      <c r="G57" s="148" t="str">
        <f t="shared" ca="1" si="90"/>
        <v/>
      </c>
      <c r="H57" s="148" t="str">
        <f t="shared" ca="1" si="90"/>
        <v/>
      </c>
      <c r="I57" s="148" t="str">
        <f t="shared" ca="1" si="90"/>
        <v/>
      </c>
      <c r="J57" s="148" t="str">
        <f t="shared" ca="1" si="90"/>
        <v/>
      </c>
      <c r="K57" s="148" t="str">
        <f t="shared" ca="1" si="90"/>
        <v/>
      </c>
      <c r="L57" s="148" t="str">
        <f t="shared" ca="1" si="90"/>
        <v/>
      </c>
      <c r="M57" s="148" t="str">
        <f t="shared" ca="1" si="90"/>
        <v/>
      </c>
      <c r="N57" s="148" t="str">
        <f t="shared" ca="1" si="90"/>
        <v/>
      </c>
      <c r="O57" s="148" t="str">
        <f t="shared" ca="1" si="90"/>
        <v/>
      </c>
      <c r="P57" s="148" t="str">
        <f t="shared" ca="1" si="90"/>
        <v/>
      </c>
      <c r="Q57" s="148" t="str">
        <f t="shared" ca="1" si="90"/>
        <v/>
      </c>
      <c r="R57" s="148" t="str">
        <f t="shared" ca="1" si="90"/>
        <v/>
      </c>
      <c r="S57" s="148" t="str">
        <f t="shared" ca="1" si="90"/>
        <v/>
      </c>
      <c r="T57" s="148" t="str">
        <f t="shared" ca="1" si="90"/>
        <v/>
      </c>
      <c r="U57" s="148" t="str">
        <f t="shared" ca="1" si="90"/>
        <v/>
      </c>
      <c r="V57" s="148" t="str">
        <f t="shared" ca="1" si="90"/>
        <v/>
      </c>
      <c r="W57" s="148" t="str">
        <f t="shared" ca="1" si="91"/>
        <v/>
      </c>
      <c r="X57" s="148" t="str">
        <f t="shared" ca="1" si="91"/>
        <v/>
      </c>
      <c r="Y57" s="148" t="str">
        <f t="shared" ca="1" si="91"/>
        <v/>
      </c>
      <c r="Z57" s="148" t="str">
        <f t="shared" ca="1" si="91"/>
        <v/>
      </c>
      <c r="AA57" s="148" t="str">
        <f t="shared" ca="1" si="91"/>
        <v/>
      </c>
      <c r="AB57" s="148" t="str">
        <f t="shared" ca="1" si="91"/>
        <v/>
      </c>
      <c r="AC57" s="148" t="str">
        <f t="shared" ca="1" si="91"/>
        <v/>
      </c>
      <c r="AD57" s="148" t="str">
        <f t="shared" ca="1" si="91"/>
        <v/>
      </c>
      <c r="AE57" s="148" t="str">
        <f t="shared" ca="1" si="91"/>
        <v/>
      </c>
      <c r="AF57" s="148" t="str">
        <f t="shared" ca="1" si="91"/>
        <v/>
      </c>
      <c r="AG57" s="148" t="str">
        <f t="shared" ca="1" si="91"/>
        <v/>
      </c>
      <c r="AH57" s="148" t="str">
        <f t="shared" ca="1" si="91"/>
        <v/>
      </c>
      <c r="AI57" s="148" t="str">
        <f t="shared" ca="1" si="91"/>
        <v/>
      </c>
      <c r="AJ57" s="148" t="str">
        <f t="shared" ca="1" si="91"/>
        <v/>
      </c>
      <c r="AK57" s="148" t="str">
        <f t="shared" ca="1" si="91"/>
        <v/>
      </c>
      <c r="AL57" s="130"/>
      <c r="AM57" s="111">
        <f>VLOOKUP($E57,Plantilla!D:F,3,FALSE)</f>
        <v>1</v>
      </c>
      <c r="AN57" s="140">
        <f t="shared" ca="1" si="93"/>
        <v>0</v>
      </c>
      <c r="AO57" s="133">
        <f t="shared" ca="1" si="93"/>
        <v>0</v>
      </c>
      <c r="AP57" s="132">
        <f t="shared" ca="1" si="93"/>
        <v>0</v>
      </c>
      <c r="AQ57" s="133">
        <f t="shared" ca="1" si="93"/>
        <v>0</v>
      </c>
      <c r="AR57" s="132">
        <f t="shared" ca="1" si="93"/>
        <v>0</v>
      </c>
      <c r="AS57" s="133">
        <f t="shared" ca="1" si="93"/>
        <v>0</v>
      </c>
      <c r="AT57" s="132">
        <f t="shared" ca="1" si="93"/>
        <v>0</v>
      </c>
      <c r="AU57" s="133">
        <f t="shared" ca="1" si="93"/>
        <v>0</v>
      </c>
      <c r="AV57" s="132">
        <f t="shared" ca="1" si="93"/>
        <v>0</v>
      </c>
      <c r="AW57" s="133">
        <f t="shared" ca="1" si="93"/>
        <v>0</v>
      </c>
      <c r="AX57" s="132">
        <f t="shared" ca="1" si="93"/>
        <v>0</v>
      </c>
      <c r="AY57" s="133">
        <f t="shared" ca="1" si="93"/>
        <v>0</v>
      </c>
      <c r="AZ57" s="132">
        <f t="shared" ca="1" si="93"/>
        <v>0</v>
      </c>
      <c r="BA57" s="133">
        <f t="shared" ca="1" si="93"/>
        <v>0</v>
      </c>
      <c r="BB57" s="132">
        <f t="shared" ca="1" si="93"/>
        <v>0</v>
      </c>
      <c r="BC57" s="133">
        <f t="shared" ca="1" si="93"/>
        <v>0</v>
      </c>
      <c r="BD57" s="132">
        <f t="shared" ca="1" si="56"/>
        <v>0</v>
      </c>
      <c r="BE57" s="133">
        <f t="shared" ca="1" si="89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59"/>
        <v>0</v>
      </c>
      <c r="BR57" s="137">
        <f t="shared" ca="1" si="60"/>
        <v>7</v>
      </c>
      <c r="BS57" s="136">
        <f t="shared" ca="1" si="61"/>
        <v>5</v>
      </c>
      <c r="BT57" s="137">
        <f t="shared" ca="1" si="62"/>
        <v>0</v>
      </c>
      <c r="BU57" s="136">
        <f t="shared" ca="1" si="63"/>
        <v>0</v>
      </c>
      <c r="BV57" s="137">
        <f t="shared" ca="1" si="64"/>
        <v>0</v>
      </c>
      <c r="BW57" s="136">
        <f t="shared" ca="1" si="65"/>
        <v>0</v>
      </c>
      <c r="BX57" s="137">
        <f t="shared" ca="1" si="66"/>
        <v>0</v>
      </c>
      <c r="BY57" s="136">
        <f t="shared" ca="1" si="67"/>
        <v>5</v>
      </c>
      <c r="BZ57" s="137">
        <f t="shared" ca="1" si="68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3"/>
        <v>5</v>
      </c>
      <c r="CO57" s="110">
        <f t="shared" ca="1" si="82"/>
        <v>84</v>
      </c>
      <c r="CP57" s="110">
        <f t="shared" ca="1" si="83"/>
        <v>50</v>
      </c>
      <c r="CQ57" s="198">
        <f t="shared" ca="1" si="84"/>
        <v>63.5</v>
      </c>
      <c r="CR57" s="199">
        <f t="shared" ca="1" si="85"/>
        <v>147.5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1.452054794520548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6"/>
        <v>0</v>
      </c>
      <c r="DB57" s="211">
        <f t="shared" ca="1" si="48"/>
        <v>196.11940298507463</v>
      </c>
      <c r="DC57" s="212">
        <f t="shared" ca="1" si="87"/>
        <v>-48.619402985074629</v>
      </c>
    </row>
    <row r="58" spans="1:137" ht="33.75" hidden="1" customHeight="1" thickBot="1" x14ac:dyDescent="0.35">
      <c r="A58" s="61">
        <f>Plantilla!A56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08">
        <f>VLOOKUP(E58,Plantilla!D:E,2,FALSE)</f>
        <v>0</v>
      </c>
      <c r="G58" s="148" t="str">
        <f t="shared" ca="1" si="90"/>
        <v/>
      </c>
      <c r="H58" s="148" t="str">
        <f t="shared" ca="1" si="90"/>
        <v/>
      </c>
      <c r="I58" s="148" t="str">
        <f t="shared" ca="1" si="90"/>
        <v/>
      </c>
      <c r="J58" s="148" t="str">
        <f t="shared" ca="1" si="90"/>
        <v/>
      </c>
      <c r="K58" s="148" t="str">
        <f t="shared" ca="1" si="90"/>
        <v/>
      </c>
      <c r="L58" s="148" t="str">
        <f t="shared" ca="1" si="90"/>
        <v/>
      </c>
      <c r="M58" s="148" t="str">
        <f t="shared" ca="1" si="90"/>
        <v/>
      </c>
      <c r="N58" s="148" t="str">
        <f t="shared" ca="1" si="90"/>
        <v/>
      </c>
      <c r="O58" s="148" t="str">
        <f t="shared" ca="1" si="90"/>
        <v/>
      </c>
      <c r="P58" s="148" t="str">
        <f t="shared" ca="1" si="90"/>
        <v/>
      </c>
      <c r="Q58" s="148" t="str">
        <f t="shared" ca="1" si="90"/>
        <v/>
      </c>
      <c r="R58" s="148" t="str">
        <f t="shared" ca="1" si="90"/>
        <v/>
      </c>
      <c r="S58" s="148" t="str">
        <f t="shared" ca="1" si="90"/>
        <v/>
      </c>
      <c r="T58" s="148" t="str">
        <f t="shared" ca="1" si="90"/>
        <v/>
      </c>
      <c r="U58" s="148" t="str">
        <f t="shared" ca="1" si="90"/>
        <v/>
      </c>
      <c r="V58" s="148" t="str">
        <f t="shared" ca="1" si="90"/>
        <v/>
      </c>
      <c r="W58" s="148" t="str">
        <f t="shared" ca="1" si="91"/>
        <v/>
      </c>
      <c r="X58" s="148" t="str">
        <f t="shared" ca="1" si="91"/>
        <v/>
      </c>
      <c r="Y58" s="148" t="str">
        <f t="shared" ca="1" si="91"/>
        <v/>
      </c>
      <c r="Z58" s="148" t="str">
        <f t="shared" ca="1" si="91"/>
        <v/>
      </c>
      <c r="AA58" s="148" t="str">
        <f t="shared" ca="1" si="91"/>
        <v/>
      </c>
      <c r="AB58" s="148" t="str">
        <f t="shared" ca="1" si="91"/>
        <v/>
      </c>
      <c r="AC58" s="148" t="str">
        <f t="shared" ca="1" si="91"/>
        <v/>
      </c>
      <c r="AD58" s="148" t="str">
        <f t="shared" ca="1" si="91"/>
        <v/>
      </c>
      <c r="AE58" s="148" t="str">
        <f t="shared" ca="1" si="91"/>
        <v/>
      </c>
      <c r="AF58" s="148" t="str">
        <f t="shared" ca="1" si="91"/>
        <v/>
      </c>
      <c r="AG58" s="148" t="str">
        <f t="shared" ca="1" si="91"/>
        <v/>
      </c>
      <c r="AH58" s="148" t="str">
        <f t="shared" ca="1" si="91"/>
        <v/>
      </c>
      <c r="AI58" s="148" t="str">
        <f t="shared" ca="1" si="91"/>
        <v/>
      </c>
      <c r="AJ58" s="148" t="str">
        <f t="shared" ca="1" si="91"/>
        <v/>
      </c>
      <c r="AK58" s="148" t="str">
        <f t="shared" ca="1" si="91"/>
        <v/>
      </c>
      <c r="AL58" s="130"/>
      <c r="AM58" s="111">
        <f>VLOOKUP($E58,Plantilla!D:F,3,FALSE)</f>
        <v>1</v>
      </c>
      <c r="AN58" s="140">
        <f t="shared" ca="1" si="93"/>
        <v>0</v>
      </c>
      <c r="AO58" s="133">
        <f t="shared" ca="1" si="93"/>
        <v>0</v>
      </c>
      <c r="AP58" s="132">
        <f t="shared" ca="1" si="93"/>
        <v>0</v>
      </c>
      <c r="AQ58" s="133">
        <f t="shared" ca="1" si="93"/>
        <v>0</v>
      </c>
      <c r="AR58" s="132">
        <f t="shared" ca="1" si="93"/>
        <v>0</v>
      </c>
      <c r="AS58" s="133">
        <f t="shared" ca="1" si="93"/>
        <v>0</v>
      </c>
      <c r="AT58" s="132">
        <f t="shared" ca="1" si="93"/>
        <v>0</v>
      </c>
      <c r="AU58" s="133">
        <f t="shared" ca="1" si="93"/>
        <v>0</v>
      </c>
      <c r="AV58" s="132">
        <f t="shared" ca="1" si="93"/>
        <v>0</v>
      </c>
      <c r="AW58" s="133">
        <f t="shared" ca="1" si="93"/>
        <v>0</v>
      </c>
      <c r="AX58" s="132">
        <f t="shared" ca="1" si="93"/>
        <v>0</v>
      </c>
      <c r="AY58" s="133">
        <f t="shared" ca="1" si="93"/>
        <v>0</v>
      </c>
      <c r="AZ58" s="132">
        <f t="shared" ca="1" si="93"/>
        <v>0</v>
      </c>
      <c r="BA58" s="133">
        <f t="shared" ca="1" si="93"/>
        <v>0</v>
      </c>
      <c r="BB58" s="132">
        <f t="shared" ca="1" si="93"/>
        <v>0</v>
      </c>
      <c r="BC58" s="133">
        <f t="shared" ca="1" si="93"/>
        <v>0</v>
      </c>
      <c r="BD58" s="132">
        <f t="shared" ca="1" si="56"/>
        <v>0</v>
      </c>
      <c r="BE58" s="133">
        <f t="shared" ca="1" si="89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59"/>
        <v>0</v>
      </c>
      <c r="BR58" s="137">
        <f t="shared" ca="1" si="60"/>
        <v>7</v>
      </c>
      <c r="BS58" s="136">
        <f t="shared" ca="1" si="61"/>
        <v>3</v>
      </c>
      <c r="BT58" s="137">
        <f t="shared" ca="1" si="62"/>
        <v>0</v>
      </c>
      <c r="BU58" s="136">
        <f t="shared" ca="1" si="63"/>
        <v>0</v>
      </c>
      <c r="BV58" s="137">
        <f t="shared" ca="1" si="64"/>
        <v>0</v>
      </c>
      <c r="BW58" s="136">
        <f t="shared" ca="1" si="65"/>
        <v>0</v>
      </c>
      <c r="BX58" s="137">
        <f t="shared" ca="1" si="66"/>
        <v>0</v>
      </c>
      <c r="BY58" s="136">
        <f t="shared" ca="1" si="67"/>
        <v>3</v>
      </c>
      <c r="BZ58" s="137">
        <f t="shared" ca="1" si="68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0</v>
      </c>
      <c r="CN58" s="110">
        <f t="shared" ca="1" si="43"/>
        <v>3</v>
      </c>
      <c r="CO58" s="110">
        <f t="shared" ca="1" si="82"/>
        <v>70</v>
      </c>
      <c r="CP58" s="110">
        <f t="shared" ca="1" si="83"/>
        <v>30</v>
      </c>
      <c r="CQ58" s="198">
        <f t="shared" ca="1" si="84"/>
        <v>38.099999999999994</v>
      </c>
      <c r="CR58" s="199">
        <f t="shared" ca="1" si="85"/>
        <v>108.1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6"/>
        <v>0</v>
      </c>
      <c r="DB58" s="211">
        <f t="shared" ca="1" si="48"/>
        <v>161.79850746268656</v>
      </c>
      <c r="DC58" s="212">
        <f t="shared" ca="1" si="87"/>
        <v>-53.698507462686564</v>
      </c>
    </row>
    <row r="59" spans="1:137" ht="33.75" hidden="1" customHeight="1" thickBot="1" x14ac:dyDescent="0.35">
      <c r="A59" s="61">
        <f>Plantilla!A57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08">
        <f>VLOOKUP(E59,Plantilla!D:E,2,FALSE)</f>
        <v>0</v>
      </c>
      <c r="G59" s="148" t="str">
        <f t="shared" ca="1" si="90"/>
        <v/>
      </c>
      <c r="H59" s="148" t="str">
        <f t="shared" ca="1" si="90"/>
        <v/>
      </c>
      <c r="I59" s="148" t="str">
        <f t="shared" ca="1" si="90"/>
        <v/>
      </c>
      <c r="J59" s="148" t="str">
        <f t="shared" ca="1" si="90"/>
        <v/>
      </c>
      <c r="K59" s="148" t="str">
        <f t="shared" ca="1" si="90"/>
        <v/>
      </c>
      <c r="L59" s="148" t="str">
        <f t="shared" ca="1" si="90"/>
        <v/>
      </c>
      <c r="M59" s="148" t="str">
        <f t="shared" ca="1" si="90"/>
        <v/>
      </c>
      <c r="N59" s="148" t="str">
        <f t="shared" ca="1" si="90"/>
        <v/>
      </c>
      <c r="O59" s="148" t="str">
        <f t="shared" ca="1" si="90"/>
        <v/>
      </c>
      <c r="P59" s="148" t="str">
        <f t="shared" ca="1" si="90"/>
        <v/>
      </c>
      <c r="Q59" s="148" t="str">
        <f t="shared" ca="1" si="90"/>
        <v/>
      </c>
      <c r="R59" s="148" t="str">
        <f t="shared" ca="1" si="90"/>
        <v/>
      </c>
      <c r="S59" s="148" t="str">
        <f t="shared" ca="1" si="90"/>
        <v/>
      </c>
      <c r="T59" s="148" t="str">
        <f t="shared" ca="1" si="90"/>
        <v/>
      </c>
      <c r="U59" s="148" t="str">
        <f t="shared" ca="1" si="90"/>
        <v/>
      </c>
      <c r="V59" s="148" t="str">
        <f t="shared" ca="1" si="90"/>
        <v/>
      </c>
      <c r="W59" s="148" t="str">
        <f t="shared" ca="1" si="91"/>
        <v/>
      </c>
      <c r="X59" s="148" t="str">
        <f t="shared" ca="1" si="91"/>
        <v/>
      </c>
      <c r="Y59" s="148" t="str">
        <f t="shared" ca="1" si="91"/>
        <v/>
      </c>
      <c r="Z59" s="148" t="str">
        <f t="shared" ca="1" si="91"/>
        <v/>
      </c>
      <c r="AA59" s="148" t="str">
        <f t="shared" ca="1" si="91"/>
        <v/>
      </c>
      <c r="AB59" s="148" t="str">
        <f t="shared" ca="1" si="91"/>
        <v/>
      </c>
      <c r="AC59" s="148" t="str">
        <f t="shared" ca="1" si="91"/>
        <v/>
      </c>
      <c r="AD59" s="148" t="str">
        <f t="shared" ca="1" si="91"/>
        <v/>
      </c>
      <c r="AE59" s="148" t="str">
        <f t="shared" ca="1" si="91"/>
        <v/>
      </c>
      <c r="AF59" s="148" t="str">
        <f t="shared" ca="1" si="91"/>
        <v/>
      </c>
      <c r="AG59" s="148" t="str">
        <f t="shared" ca="1" si="91"/>
        <v/>
      </c>
      <c r="AH59" s="148" t="str">
        <f t="shared" ca="1" si="91"/>
        <v/>
      </c>
      <c r="AI59" s="148" t="str">
        <f t="shared" ca="1" si="91"/>
        <v/>
      </c>
      <c r="AJ59" s="148" t="str">
        <f t="shared" ca="1" si="91"/>
        <v/>
      </c>
      <c r="AK59" s="148" t="str">
        <f t="shared" ca="1" si="91"/>
        <v/>
      </c>
      <c r="AL59" s="130"/>
      <c r="AM59" s="111">
        <f>VLOOKUP($E59,Plantilla!D:F,3,FALSE)</f>
        <v>1</v>
      </c>
      <c r="AN59" s="140">
        <f t="shared" ca="1" si="93"/>
        <v>0</v>
      </c>
      <c r="AO59" s="133">
        <f t="shared" ca="1" si="93"/>
        <v>0</v>
      </c>
      <c r="AP59" s="132">
        <f t="shared" ca="1" si="93"/>
        <v>0</v>
      </c>
      <c r="AQ59" s="133">
        <f t="shared" ca="1" si="93"/>
        <v>0</v>
      </c>
      <c r="AR59" s="132">
        <f t="shared" ca="1" si="93"/>
        <v>0</v>
      </c>
      <c r="AS59" s="133">
        <f t="shared" ca="1" si="93"/>
        <v>0</v>
      </c>
      <c r="AT59" s="132">
        <f t="shared" ca="1" si="93"/>
        <v>0</v>
      </c>
      <c r="AU59" s="133">
        <f t="shared" ca="1" si="93"/>
        <v>0</v>
      </c>
      <c r="AV59" s="132">
        <f t="shared" ca="1" si="93"/>
        <v>0</v>
      </c>
      <c r="AW59" s="133">
        <f t="shared" ca="1" si="93"/>
        <v>0</v>
      </c>
      <c r="AX59" s="132">
        <f t="shared" ca="1" si="93"/>
        <v>0</v>
      </c>
      <c r="AY59" s="133">
        <f t="shared" ca="1" si="93"/>
        <v>0</v>
      </c>
      <c r="AZ59" s="132">
        <f t="shared" ca="1" si="93"/>
        <v>0</v>
      </c>
      <c r="BA59" s="133">
        <f t="shared" ca="1" si="93"/>
        <v>0</v>
      </c>
      <c r="BB59" s="132">
        <f t="shared" ca="1" si="93"/>
        <v>0</v>
      </c>
      <c r="BC59" s="133">
        <f t="shared" ca="1" si="93"/>
        <v>0</v>
      </c>
      <c r="BD59" s="132">
        <f t="shared" ca="1" si="56"/>
        <v>0</v>
      </c>
      <c r="BE59" s="133">
        <f t="shared" ca="1" si="89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59"/>
        <v>0</v>
      </c>
      <c r="BR59" s="137">
        <f t="shared" ca="1" si="60"/>
        <v>2</v>
      </c>
      <c r="BS59" s="136">
        <f t="shared" ca="1" si="61"/>
        <v>2</v>
      </c>
      <c r="BT59" s="137">
        <f t="shared" ca="1" si="62"/>
        <v>0</v>
      </c>
      <c r="BU59" s="136">
        <f t="shared" ca="1" si="63"/>
        <v>0</v>
      </c>
      <c r="BV59" s="137">
        <f t="shared" ca="1" si="64"/>
        <v>0</v>
      </c>
      <c r="BW59" s="136">
        <f t="shared" ca="1" si="65"/>
        <v>0</v>
      </c>
      <c r="BX59" s="137">
        <f t="shared" ca="1" si="66"/>
        <v>0</v>
      </c>
      <c r="BY59" s="136">
        <f t="shared" ca="1" si="67"/>
        <v>0</v>
      </c>
      <c r="BZ59" s="137">
        <f t="shared" ca="1" si="68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0</v>
      </c>
      <c r="CN59" s="110">
        <f t="shared" ca="1" si="43"/>
        <v>2</v>
      </c>
      <c r="CO59" s="110">
        <f t="shared" ca="1" si="82"/>
        <v>14</v>
      </c>
      <c r="CP59" s="110">
        <f t="shared" ca="1" si="83"/>
        <v>20</v>
      </c>
      <c r="CQ59" s="198">
        <f t="shared" ca="1" si="84"/>
        <v>25.4</v>
      </c>
      <c r="CR59" s="199">
        <f t="shared" ca="1" si="85"/>
        <v>39.4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6"/>
        <v>0</v>
      </c>
      <c r="DB59" s="211">
        <f t="shared" ca="1" si="48"/>
        <v>58.835820895522389</v>
      </c>
      <c r="DC59" s="212">
        <f t="shared" ca="1" si="87"/>
        <v>-19.43582089552239</v>
      </c>
    </row>
    <row r="60" spans="1:137" ht="33.75" hidden="1" customHeight="1" thickBot="1" x14ac:dyDescent="0.35">
      <c r="A60" s="61">
        <f>Plantilla!A58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308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t="shared" ca="1" si="93"/>
        <v>0</v>
      </c>
      <c r="AO60" s="133">
        <f t="shared" ca="1" si="93"/>
        <v>0</v>
      </c>
      <c r="AP60" s="132">
        <f t="shared" ca="1" si="93"/>
        <v>0</v>
      </c>
      <c r="AQ60" s="133">
        <f t="shared" ca="1" si="93"/>
        <v>0</v>
      </c>
      <c r="AR60" s="132">
        <f t="shared" ca="1" si="93"/>
        <v>0</v>
      </c>
      <c r="AS60" s="133">
        <f t="shared" ca="1" si="93"/>
        <v>0</v>
      </c>
      <c r="AT60" s="132">
        <f t="shared" ca="1" si="93"/>
        <v>0</v>
      </c>
      <c r="AU60" s="133">
        <f t="shared" ca="1" si="93"/>
        <v>0</v>
      </c>
      <c r="AV60" s="132">
        <f t="shared" ca="1" si="93"/>
        <v>0</v>
      </c>
      <c r="AW60" s="133">
        <f t="shared" ca="1" si="93"/>
        <v>0</v>
      </c>
      <c r="AX60" s="132">
        <f t="shared" ca="1" si="93"/>
        <v>0</v>
      </c>
      <c r="AY60" s="133">
        <f t="shared" ca="1" si="93"/>
        <v>0</v>
      </c>
      <c r="AZ60" s="132">
        <f t="shared" ca="1" si="93"/>
        <v>0</v>
      </c>
      <c r="BA60" s="133">
        <f t="shared" ca="1" si="93"/>
        <v>0</v>
      </c>
      <c r="BB60" s="132">
        <f t="shared" ca="1" si="93"/>
        <v>0</v>
      </c>
      <c r="BC60" s="133">
        <f t="shared" ca="1" si="93"/>
        <v>0</v>
      </c>
      <c r="BD60" s="132">
        <f t="shared" ca="1" si="56"/>
        <v>0</v>
      </c>
      <c r="BE60" s="133">
        <f t="shared" ca="1" si="89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5">
        <f t="shared" ca="1" si="42"/>
        <v>0</v>
      </c>
      <c r="BQ60" s="149">
        <f t="shared" ca="1" si="59"/>
        <v>0</v>
      </c>
      <c r="BR60" s="137">
        <f t="shared" ca="1" si="60"/>
        <v>0</v>
      </c>
      <c r="BS60" s="136">
        <f t="shared" ca="1" si="61"/>
        <v>0</v>
      </c>
      <c r="BT60" s="137">
        <f t="shared" ca="1" si="62"/>
        <v>0</v>
      </c>
      <c r="BU60" s="136">
        <f t="shared" ca="1" si="63"/>
        <v>0</v>
      </c>
      <c r="BV60" s="137">
        <f t="shared" ca="1" si="64"/>
        <v>0</v>
      </c>
      <c r="BW60" s="136">
        <f t="shared" ca="1" si="65"/>
        <v>0</v>
      </c>
      <c r="BX60" s="137">
        <f t="shared" ca="1" si="66"/>
        <v>0</v>
      </c>
      <c r="BY60" s="136">
        <f t="shared" ca="1" si="67"/>
        <v>0</v>
      </c>
      <c r="BZ60" s="137">
        <f t="shared" ca="1" si="68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3"/>
        <v>0</v>
      </c>
      <c r="CO60" s="110">
        <f t="shared" ca="1" si="82"/>
        <v>0</v>
      </c>
      <c r="CP60" s="110">
        <f t="shared" ca="1" si="83"/>
        <v>0</v>
      </c>
      <c r="CQ60" s="198">
        <f t="shared" ca="1" si="84"/>
        <v>0</v>
      </c>
      <c r="CR60" s="199">
        <f t="shared" ca="1" si="85"/>
        <v>0</v>
      </c>
      <c r="CS60" s="215">
        <f t="shared" si="49"/>
        <v>0</v>
      </c>
      <c r="CT60" s="216">
        <f t="shared" si="44"/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45"/>
        <v>0</v>
      </c>
      <c r="CX60" s="219">
        <f t="shared" si="46"/>
        <v>0</v>
      </c>
      <c r="CY60" s="230">
        <f t="shared" ca="1" si="47"/>
        <v>0</v>
      </c>
      <c r="CZ60" s="227">
        <f>(PATRÓN!$A$5*(CS60-CT60))/(PATRÓN!$N$4-30)*AM60</f>
        <v>0</v>
      </c>
      <c r="DA60" s="211">
        <f t="shared" ca="1" si="86"/>
        <v>0</v>
      </c>
      <c r="DB60" s="211">
        <f t="shared" ca="1" si="48"/>
        <v>451.07462686567169</v>
      </c>
      <c r="DC60" s="212">
        <f t="shared" ca="1" si="87"/>
        <v>-451.07462686567169</v>
      </c>
    </row>
    <row r="61" spans="1:137" ht="33.75" hidden="1" customHeight="1" thickBot="1" x14ac:dyDescent="0.35">
      <c r="A61" s="61">
        <f>Plantilla!A59</f>
        <v>0</v>
      </c>
      <c r="B61" s="185">
        <f>INDEX(Plantilla!$B$7:$B$60,MATCH(E61,Plantilla!$D$7:$D$60))</f>
        <v>54</v>
      </c>
      <c r="C61" s="62">
        <f>Plantilla!F61</f>
        <v>0</v>
      </c>
      <c r="D61" s="68">
        <f>Plantilla!C61</f>
        <v>0</v>
      </c>
      <c r="E61" s="67">
        <v>55</v>
      </c>
      <c r="F61" s="308" t="e">
        <f>VLOOKUP(E61,Plantilla!D:E,2,FALSE)</f>
        <v>#N/A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 t="e">
        <f>VLOOKUP($E61,Plantilla!D:F,3,FALSE)</f>
        <v>#N/A</v>
      </c>
      <c r="AN61" s="140">
        <f t="shared" ca="1" si="93"/>
        <v>0</v>
      </c>
      <c r="AO61" s="133">
        <f t="shared" ca="1" si="93"/>
        <v>0</v>
      </c>
      <c r="AP61" s="132">
        <f t="shared" ca="1" si="93"/>
        <v>0</v>
      </c>
      <c r="AQ61" s="133">
        <f t="shared" ca="1" si="93"/>
        <v>0</v>
      </c>
      <c r="AR61" s="132">
        <f t="shared" ca="1" si="93"/>
        <v>0</v>
      </c>
      <c r="AS61" s="133">
        <f t="shared" ca="1" si="93"/>
        <v>0</v>
      </c>
      <c r="AT61" s="132">
        <f t="shared" ca="1" si="93"/>
        <v>0</v>
      </c>
      <c r="AU61" s="133">
        <f t="shared" ca="1" si="93"/>
        <v>0</v>
      </c>
      <c r="AV61" s="132">
        <f t="shared" ca="1" si="93"/>
        <v>0</v>
      </c>
      <c r="AW61" s="133">
        <f t="shared" ca="1" si="93"/>
        <v>0</v>
      </c>
      <c r="AX61" s="132">
        <f t="shared" ca="1" si="93"/>
        <v>0</v>
      </c>
      <c r="AY61" s="133">
        <f t="shared" ca="1" si="93"/>
        <v>0</v>
      </c>
      <c r="AZ61" s="132">
        <f t="shared" ca="1" si="93"/>
        <v>0</v>
      </c>
      <c r="BA61" s="133">
        <f t="shared" ca="1" si="93"/>
        <v>0</v>
      </c>
      <c r="BB61" s="132">
        <f t="shared" ca="1" si="93"/>
        <v>0</v>
      </c>
      <c r="BC61" s="133">
        <f t="shared" ca="1" si="93"/>
        <v>0</v>
      </c>
      <c r="BD61" s="132">
        <f t="shared" ca="1" si="56"/>
        <v>0</v>
      </c>
      <c r="BE61" s="133">
        <f t="shared" ca="1" si="89"/>
        <v>0</v>
      </c>
      <c r="BF61" s="132">
        <f t="shared" ca="1" si="52"/>
        <v>0</v>
      </c>
      <c r="BG61" s="133">
        <f t="shared" ca="1" si="52"/>
        <v>0</v>
      </c>
      <c r="BH61" s="132">
        <f t="shared" ca="1" si="57"/>
        <v>0</v>
      </c>
      <c r="BI61" s="133">
        <f t="shared" ca="1" si="52"/>
        <v>0</v>
      </c>
      <c r="BJ61" s="132">
        <f t="shared" ca="1" si="58"/>
        <v>0</v>
      </c>
      <c r="BK61" s="110">
        <f t="shared" ca="1" si="39"/>
        <v>0</v>
      </c>
      <c r="BL61" s="110">
        <f t="shared" ca="1" si="40"/>
        <v>0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t="shared" ca="1" si="41"/>
        <v>#N/A</v>
      </c>
      <c r="BP61" s="195" t="e">
        <f t="shared" ca="1" si="42"/>
        <v>#N/A</v>
      </c>
      <c r="BQ61" s="149">
        <f t="shared" ca="1" si="59"/>
        <v>0</v>
      </c>
      <c r="BR61" s="137">
        <f t="shared" ca="1" si="60"/>
        <v>0</v>
      </c>
      <c r="BS61" s="136">
        <f t="shared" ca="1" si="61"/>
        <v>0</v>
      </c>
      <c r="BT61" s="137">
        <f t="shared" ca="1" si="62"/>
        <v>0</v>
      </c>
      <c r="BU61" s="136">
        <f t="shared" ca="1" si="63"/>
        <v>0</v>
      </c>
      <c r="BV61" s="137">
        <f t="shared" ca="1" si="64"/>
        <v>0</v>
      </c>
      <c r="BW61" s="136">
        <f t="shared" ca="1" si="65"/>
        <v>0</v>
      </c>
      <c r="BX61" s="137">
        <f t="shared" ca="1" si="66"/>
        <v>0</v>
      </c>
      <c r="BY61" s="136">
        <f t="shared" ca="1" si="67"/>
        <v>0</v>
      </c>
      <c r="BZ61" s="137">
        <f t="shared" ca="1" si="68"/>
        <v>0</v>
      </c>
      <c r="CA61" s="136">
        <f t="shared" ca="1" si="69"/>
        <v>0</v>
      </c>
      <c r="CB61" s="137">
        <f t="shared" ca="1" si="70"/>
        <v>0</v>
      </c>
      <c r="CC61" s="136">
        <f t="shared" ca="1" si="71"/>
        <v>0</v>
      </c>
      <c r="CD61" s="137">
        <f t="shared" ca="1" si="72"/>
        <v>0</v>
      </c>
      <c r="CE61" s="136">
        <f t="shared" ca="1" si="73"/>
        <v>0</v>
      </c>
      <c r="CF61" s="137">
        <f t="shared" ca="1" si="74"/>
        <v>0</v>
      </c>
      <c r="CG61" s="136">
        <f t="shared" ca="1" si="75"/>
        <v>0</v>
      </c>
      <c r="CH61" s="137">
        <f t="shared" ca="1" si="76"/>
        <v>0</v>
      </c>
      <c r="CI61" s="136">
        <f t="shared" ca="1" si="77"/>
        <v>0</v>
      </c>
      <c r="CJ61" s="137">
        <f t="shared" ca="1" si="78"/>
        <v>0</v>
      </c>
      <c r="CK61" s="136">
        <f t="shared" ca="1" si="79"/>
        <v>0</v>
      </c>
      <c r="CL61" s="137">
        <f t="shared" ca="1" si="80"/>
        <v>0</v>
      </c>
      <c r="CM61" s="136">
        <f t="shared" ca="1" si="81"/>
        <v>0</v>
      </c>
      <c r="CN61" s="110">
        <f t="shared" ca="1" si="43"/>
        <v>0</v>
      </c>
      <c r="CO61" s="110" t="e">
        <f t="shared" ca="1" si="82"/>
        <v>#N/A</v>
      </c>
      <c r="CP61" s="110" t="e">
        <f t="shared" ca="1" si="83"/>
        <v>#N/A</v>
      </c>
      <c r="CQ61" s="198" t="e">
        <f t="shared" ca="1" si="84"/>
        <v>#N/A</v>
      </c>
      <c r="CR61" s="199" t="e">
        <f t="shared" ca="1" si="85"/>
        <v>#N/A</v>
      </c>
      <c r="CS61" s="215">
        <f t="shared" si="49"/>
        <v>0</v>
      </c>
      <c r="CT61" s="216">
        <f t="shared" si="44"/>
        <v>0</v>
      </c>
      <c r="CU61" s="217">
        <f ca="1">INDEX(INDIRECT(CU$1),MATCH($E61,INDIRECT($BQ$2))) + (CS61*30)/[1]PATRÓN!$N$4 - CT61</f>
        <v>0</v>
      </c>
      <c r="CV61" s="217">
        <f>(CS61*6)/PATRÓN!$N$4</f>
        <v>0</v>
      </c>
      <c r="CW61" s="216">
        <f t="shared" ca="1" si="45"/>
        <v>0</v>
      </c>
      <c r="CX61" s="219">
        <f t="shared" si="46"/>
        <v>0</v>
      </c>
      <c r="CY61" s="230">
        <f t="shared" ca="1" si="47"/>
        <v>0</v>
      </c>
      <c r="CZ61" s="227" t="e">
        <f>(PATRÓN!$A$5*(CS61-CT61))/(PATRÓN!$N$4-30)*AM61</f>
        <v>#N/A</v>
      </c>
      <c r="DA61" s="211" t="e">
        <f t="shared" ca="1" si="86"/>
        <v>#N/A</v>
      </c>
      <c r="DB61" s="211" t="e">
        <f t="shared" ca="1" si="48"/>
        <v>#N/A</v>
      </c>
      <c r="DC61" s="212" t="e">
        <f t="shared" ca="1" si="87"/>
        <v>#N/A</v>
      </c>
    </row>
    <row r="62" spans="1:137" ht="33.75" hidden="1" customHeight="1" thickBot="1" x14ac:dyDescent="0.35">
      <c r="A62" s="61">
        <f>Plantilla!A60</f>
        <v>0</v>
      </c>
      <c r="B62" s="185">
        <f>INDEX(Plantilla!$B$7:$B$60,MATCH(E62,Plantilla!$D$7:$D$60))</f>
        <v>54</v>
      </c>
      <c r="C62" s="62">
        <f>Plantilla!F62</f>
        <v>0</v>
      </c>
      <c r="D62" s="68">
        <f>Plantilla!C62</f>
        <v>0</v>
      </c>
      <c r="E62" s="67">
        <v>56</v>
      </c>
      <c r="F62" s="308" t="e">
        <f>VLOOKUP(E62,Plantilla!D:E,2,FALSE)</f>
        <v>#N/A</v>
      </c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1"/>
      <c r="AM62" s="111" t="e">
        <f>VLOOKUP($E62,Plantilla!D:F,3,FALSE)</f>
        <v>#N/A</v>
      </c>
      <c r="AN62" s="140">
        <f t="shared" ca="1" si="93"/>
        <v>0</v>
      </c>
      <c r="AO62" s="133">
        <f t="shared" ca="1" si="93"/>
        <v>0</v>
      </c>
      <c r="AP62" s="132">
        <f t="shared" ca="1" si="93"/>
        <v>0</v>
      </c>
      <c r="AQ62" s="133">
        <f t="shared" ca="1" si="93"/>
        <v>0</v>
      </c>
      <c r="AR62" s="132">
        <f t="shared" ca="1" si="93"/>
        <v>0</v>
      </c>
      <c r="AS62" s="133">
        <f t="shared" ca="1" si="93"/>
        <v>0</v>
      </c>
      <c r="AT62" s="132">
        <f t="shared" ca="1" si="93"/>
        <v>0</v>
      </c>
      <c r="AU62" s="133">
        <f t="shared" ca="1" si="93"/>
        <v>0</v>
      </c>
      <c r="AV62" s="132">
        <f t="shared" ca="1" si="93"/>
        <v>0</v>
      </c>
      <c r="AW62" s="133">
        <f t="shared" ca="1" si="93"/>
        <v>0</v>
      </c>
      <c r="AX62" s="132">
        <f t="shared" ca="1" si="93"/>
        <v>0</v>
      </c>
      <c r="AY62" s="133">
        <f t="shared" ca="1" si="93"/>
        <v>0</v>
      </c>
      <c r="AZ62" s="132">
        <f t="shared" ca="1" si="93"/>
        <v>0</v>
      </c>
      <c r="BA62" s="133">
        <f t="shared" ca="1" si="93"/>
        <v>0</v>
      </c>
      <c r="BB62" s="132">
        <f t="shared" ca="1" si="93"/>
        <v>0</v>
      </c>
      <c r="BC62" s="133">
        <f t="shared" ca="1" si="93"/>
        <v>0</v>
      </c>
      <c r="BD62" s="132">
        <f t="shared" ca="1" si="56"/>
        <v>0</v>
      </c>
      <c r="BE62" s="133">
        <f t="shared" ca="1" si="89"/>
        <v>0</v>
      </c>
      <c r="BF62" s="132">
        <f t="shared" ca="1" si="52"/>
        <v>0</v>
      </c>
      <c r="BG62" s="133">
        <f t="shared" ca="1" si="52"/>
        <v>0</v>
      </c>
      <c r="BH62" s="132">
        <f t="shared" ca="1" si="57"/>
        <v>0</v>
      </c>
      <c r="BI62" s="133">
        <f t="shared" ca="1" si="52"/>
        <v>0</v>
      </c>
      <c r="BJ62" s="132">
        <f t="shared" ca="1" si="58"/>
        <v>0</v>
      </c>
      <c r="BK62" s="110">
        <f t="shared" ca="1" si="39"/>
        <v>0</v>
      </c>
      <c r="BL62" s="110">
        <f t="shared" ca="1" si="40"/>
        <v>0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t="shared" ca="1" si="41"/>
        <v>#N/A</v>
      </c>
      <c r="BP62" s="196" t="e">
        <f t="shared" ca="1" si="42"/>
        <v>#N/A</v>
      </c>
      <c r="BQ62" s="149">
        <f t="shared" ca="1" si="59"/>
        <v>0</v>
      </c>
      <c r="BR62" s="137">
        <f t="shared" ca="1" si="60"/>
        <v>0</v>
      </c>
      <c r="BS62" s="136">
        <f t="shared" ca="1" si="61"/>
        <v>0</v>
      </c>
      <c r="BT62" s="137">
        <f t="shared" ca="1" si="62"/>
        <v>0</v>
      </c>
      <c r="BU62" s="136">
        <f t="shared" ca="1" si="63"/>
        <v>0</v>
      </c>
      <c r="BV62" s="137">
        <f t="shared" ca="1" si="64"/>
        <v>0</v>
      </c>
      <c r="BW62" s="136">
        <f t="shared" ca="1" si="65"/>
        <v>0</v>
      </c>
      <c r="BX62" s="137">
        <f t="shared" ca="1" si="66"/>
        <v>0</v>
      </c>
      <c r="BY62" s="136">
        <f t="shared" ca="1" si="67"/>
        <v>0</v>
      </c>
      <c r="BZ62" s="137">
        <f t="shared" ca="1" si="68"/>
        <v>0</v>
      </c>
      <c r="CA62" s="136">
        <f t="shared" ca="1" si="69"/>
        <v>0</v>
      </c>
      <c r="CB62" s="137">
        <f t="shared" ca="1" si="70"/>
        <v>0</v>
      </c>
      <c r="CC62" s="136">
        <f t="shared" ca="1" si="71"/>
        <v>0</v>
      </c>
      <c r="CD62" s="137">
        <f t="shared" ca="1" si="72"/>
        <v>0</v>
      </c>
      <c r="CE62" s="136">
        <f t="shared" ca="1" si="73"/>
        <v>0</v>
      </c>
      <c r="CF62" s="137">
        <f t="shared" ca="1" si="74"/>
        <v>0</v>
      </c>
      <c r="CG62" s="136">
        <f t="shared" ca="1" si="75"/>
        <v>0</v>
      </c>
      <c r="CH62" s="137">
        <f t="shared" ca="1" si="76"/>
        <v>0</v>
      </c>
      <c r="CI62" s="136">
        <f t="shared" ca="1" si="77"/>
        <v>0</v>
      </c>
      <c r="CJ62" s="137">
        <f t="shared" ca="1" si="78"/>
        <v>0</v>
      </c>
      <c r="CK62" s="136">
        <f t="shared" ca="1" si="79"/>
        <v>0</v>
      </c>
      <c r="CL62" s="137">
        <f t="shared" ca="1" si="80"/>
        <v>0</v>
      </c>
      <c r="CM62" s="136">
        <f t="shared" ca="1" si="81"/>
        <v>0</v>
      </c>
      <c r="CN62" s="110">
        <f t="shared" ca="1" si="43"/>
        <v>0</v>
      </c>
      <c r="CO62" s="110" t="e">
        <f t="shared" ca="1" si="82"/>
        <v>#N/A</v>
      </c>
      <c r="CP62" s="110" t="e">
        <f t="shared" ca="1" si="83"/>
        <v>#N/A</v>
      </c>
      <c r="CQ62" s="198" t="e">
        <f t="shared" ca="1" si="84"/>
        <v>#N/A</v>
      </c>
      <c r="CR62" s="200" t="e">
        <f t="shared" ca="1" si="85"/>
        <v>#N/A</v>
      </c>
      <c r="CS62" s="222">
        <f t="shared" si="49"/>
        <v>0</v>
      </c>
      <c r="CT62" s="223">
        <f t="shared" si="44"/>
        <v>0</v>
      </c>
      <c r="CU62" s="217">
        <f ca="1">INDEX(INDIRECT(CU$1),MATCH($E62,INDIRECT($BQ$2))) + (CS62*30)/[1]PATRÓN!$N$4 - CT62</f>
        <v>0</v>
      </c>
      <c r="CV62" s="218">
        <f>(CS62*6)/PATRÓN!$N$4</f>
        <v>0</v>
      </c>
      <c r="CW62" s="223">
        <f t="shared" ca="1" si="45"/>
        <v>0</v>
      </c>
      <c r="CX62" s="219">
        <f t="shared" si="46"/>
        <v>0</v>
      </c>
      <c r="CY62" s="230">
        <f t="shared" ca="1" si="47"/>
        <v>0</v>
      </c>
      <c r="CZ62" s="227" t="e">
        <f>(PATRÓN!$A$5*(CS62-CT62))/(PATRÓN!$N$4-30)*AM62</f>
        <v>#N/A</v>
      </c>
      <c r="DA62" s="211" t="e">
        <f t="shared" ca="1" si="86"/>
        <v>#N/A</v>
      </c>
      <c r="DB62" s="211" t="e">
        <f t="shared" ca="1" si="48"/>
        <v>#N/A</v>
      </c>
      <c r="DC62" s="212" t="e">
        <f t="shared" ca="1" si="87"/>
        <v>#N/A</v>
      </c>
    </row>
    <row r="63" spans="1:137" s="57" customFormat="1" ht="20.5" hidden="1" thickBot="1" x14ac:dyDescent="0.4">
      <c r="A63" s="60"/>
      <c r="B63" s="185">
        <f>INDEX(Plantilla!$B$7:$B$60,MATCH(E63,Plantilla!$D$7:$D$60))</f>
        <v>54</v>
      </c>
      <c r="C63" s="62">
        <f>Plantilla!F63</f>
        <v>0</v>
      </c>
      <c r="D63" s="68">
        <f>Plantilla!C63</f>
        <v>0</v>
      </c>
      <c r="E63" s="67">
        <v>57</v>
      </c>
      <c r="F63" s="308" t="e">
        <f>VLOOKUP(E63,Plantilla!D:E,2,FALSE)</f>
        <v>#N/A</v>
      </c>
      <c r="G63" s="146">
        <f t="shared" ref="G63:P66" ca="1" si="94">COUNTIF(G$7:G$62,$E63) +  COUNTIF(G$7:G$62,CONCATENATE("*;",TEXT(CELL("contenido",$E63),"00"))) +  COUNTIF(G$7:G$62,CONCATENATE("*;",TEXT(CELL("contenido",$E63),"00"),";*")) +  COUNTIF(G$7:G$62,CONCATENATE(TEXT(CELL("contenido",$E63),"00"),";*"))</f>
        <v>0</v>
      </c>
      <c r="H63" s="146">
        <f t="shared" ca="1" si="94"/>
        <v>0</v>
      </c>
      <c r="I63" s="146">
        <f t="shared" ca="1" si="94"/>
        <v>0</v>
      </c>
      <c r="J63" s="146">
        <f t="shared" ca="1" si="94"/>
        <v>0</v>
      </c>
      <c r="K63" s="146">
        <f t="shared" ca="1" si="94"/>
        <v>0</v>
      </c>
      <c r="L63" s="146">
        <f t="shared" ca="1" si="94"/>
        <v>0</v>
      </c>
      <c r="M63" s="146">
        <f t="shared" ca="1" si="94"/>
        <v>0</v>
      </c>
      <c r="N63" s="146">
        <f t="shared" ca="1" si="94"/>
        <v>0</v>
      </c>
      <c r="O63" s="146">
        <f t="shared" ca="1" si="94"/>
        <v>0</v>
      </c>
      <c r="P63" s="146">
        <f t="shared" ca="1" si="94"/>
        <v>0</v>
      </c>
      <c r="Q63" s="146">
        <f t="shared" ref="Q63:Z66" ca="1" si="95">COUNTIF(Q$7:Q$62,$E63) +  COUNTIF(Q$7:Q$62,CONCATENATE("*;",TEXT(CELL("contenido",$E63),"00"))) +  COUNTIF(Q$7:Q$62,CONCATENATE("*;",TEXT(CELL("contenido",$E63),"00"),";*")) +  COUNTIF(Q$7:Q$62,CONCATENATE(TEXT(CELL("contenido",$E63),"00"),";*"))</f>
        <v>0</v>
      </c>
      <c r="R63" s="146">
        <f t="shared" ca="1" si="95"/>
        <v>0</v>
      </c>
      <c r="S63" s="146">
        <f t="shared" ca="1" si="95"/>
        <v>0</v>
      </c>
      <c r="T63" s="146">
        <f t="shared" ca="1" si="95"/>
        <v>0</v>
      </c>
      <c r="U63" s="146">
        <f t="shared" ca="1" si="95"/>
        <v>0</v>
      </c>
      <c r="V63" s="146">
        <f t="shared" ca="1" si="95"/>
        <v>0</v>
      </c>
      <c r="W63" s="146">
        <f t="shared" ca="1" si="95"/>
        <v>0</v>
      </c>
      <c r="X63" s="146">
        <f t="shared" ca="1" si="95"/>
        <v>0</v>
      </c>
      <c r="Y63" s="146">
        <f t="shared" ca="1" si="95"/>
        <v>0</v>
      </c>
      <c r="Z63" s="146">
        <f t="shared" ca="1" si="95"/>
        <v>0</v>
      </c>
      <c r="AA63" s="146">
        <f t="shared" ref="AA63:AK66" ca="1" si="96">COUNTIF(AA$7:AA$62,$E63) +  COUNTIF(AA$7:AA$62,CONCATENATE("*;",TEXT(CELL("contenido",$E63),"00"))) +  COUNTIF(AA$7:AA$62,CONCATENATE("*;",TEXT(CELL("contenido",$E63),"00"),";*")) +  COUNTIF(AA$7:AA$62,CONCATENATE(TEXT(CELL("contenido",$E63),"00"),";*"))</f>
        <v>0</v>
      </c>
      <c r="AB63" s="146">
        <f t="shared" ca="1" si="96"/>
        <v>0</v>
      </c>
      <c r="AC63" s="146">
        <f t="shared" ca="1" si="96"/>
        <v>0</v>
      </c>
      <c r="AD63" s="146">
        <f t="shared" ca="1" si="96"/>
        <v>0</v>
      </c>
      <c r="AE63" s="146">
        <f t="shared" ca="1" si="96"/>
        <v>0</v>
      </c>
      <c r="AF63" s="146">
        <f t="shared" ca="1" si="96"/>
        <v>0</v>
      </c>
      <c r="AG63" s="146">
        <f t="shared" ca="1" si="96"/>
        <v>0</v>
      </c>
      <c r="AH63" s="146">
        <f t="shared" ca="1" si="96"/>
        <v>0</v>
      </c>
      <c r="AI63" s="146">
        <f t="shared" ca="1" si="96"/>
        <v>0</v>
      </c>
      <c r="AJ63" s="146">
        <f t="shared" ca="1" si="96"/>
        <v>0</v>
      </c>
      <c r="AK63" s="146">
        <f t="shared" ca="1" si="96"/>
        <v>0</v>
      </c>
      <c r="AL63" s="124"/>
      <c r="AM63" s="108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208"/>
      <c r="DB63" s="208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20.5" hidden="1" thickBot="1" x14ac:dyDescent="0.4">
      <c r="A64" s="60"/>
      <c r="B64" s="185">
        <f>INDEX(Plantilla!$B$7:$B$60,MATCH(E64,Plantilla!$D$7:$D$60))</f>
        <v>54</v>
      </c>
      <c r="C64" s="62">
        <f>Plantilla!F64</f>
        <v>0</v>
      </c>
      <c r="D64" s="68">
        <f>Plantilla!C64</f>
        <v>0</v>
      </c>
      <c r="E64" s="67">
        <v>58</v>
      </c>
      <c r="F64" s="308" t="e">
        <f>VLOOKUP(E64,Plantilla!D:E,2,FALSE)</f>
        <v>#N/A</v>
      </c>
      <c r="G64" s="146">
        <f t="shared" ca="1" si="94"/>
        <v>0</v>
      </c>
      <c r="H64" s="146">
        <f t="shared" ca="1" si="94"/>
        <v>0</v>
      </c>
      <c r="I64" s="146">
        <f t="shared" ca="1" si="94"/>
        <v>0</v>
      </c>
      <c r="J64" s="146">
        <f t="shared" ca="1" si="94"/>
        <v>0</v>
      </c>
      <c r="K64" s="146">
        <f t="shared" ca="1" si="94"/>
        <v>0</v>
      </c>
      <c r="L64" s="146">
        <f t="shared" ca="1" si="94"/>
        <v>0</v>
      </c>
      <c r="M64" s="146">
        <f t="shared" ca="1" si="94"/>
        <v>0</v>
      </c>
      <c r="N64" s="146">
        <f t="shared" ca="1" si="94"/>
        <v>0</v>
      </c>
      <c r="O64" s="146">
        <f t="shared" ca="1" si="94"/>
        <v>0</v>
      </c>
      <c r="P64" s="146">
        <f t="shared" ca="1" si="94"/>
        <v>0</v>
      </c>
      <c r="Q64" s="146">
        <f t="shared" ca="1" si="95"/>
        <v>0</v>
      </c>
      <c r="R64" s="146">
        <f t="shared" ca="1" si="95"/>
        <v>0</v>
      </c>
      <c r="S64" s="146">
        <f t="shared" ca="1" si="95"/>
        <v>0</v>
      </c>
      <c r="T64" s="146">
        <f t="shared" ca="1" si="95"/>
        <v>0</v>
      </c>
      <c r="U64" s="146">
        <f t="shared" ca="1" si="95"/>
        <v>0</v>
      </c>
      <c r="V64" s="146">
        <f t="shared" ca="1" si="95"/>
        <v>0</v>
      </c>
      <c r="W64" s="146">
        <f t="shared" ca="1" si="95"/>
        <v>0</v>
      </c>
      <c r="X64" s="146">
        <f t="shared" ca="1" si="95"/>
        <v>0</v>
      </c>
      <c r="Y64" s="146">
        <f t="shared" ca="1" si="95"/>
        <v>0</v>
      </c>
      <c r="Z64" s="146">
        <f t="shared" ca="1" si="95"/>
        <v>0</v>
      </c>
      <c r="AA64" s="146">
        <f t="shared" ca="1" si="96"/>
        <v>0</v>
      </c>
      <c r="AB64" s="146">
        <f t="shared" ca="1" si="96"/>
        <v>0</v>
      </c>
      <c r="AC64" s="146">
        <f t="shared" ca="1" si="96"/>
        <v>0</v>
      </c>
      <c r="AD64" s="146">
        <f t="shared" ca="1" si="96"/>
        <v>0</v>
      </c>
      <c r="AE64" s="146">
        <f t="shared" ca="1" si="96"/>
        <v>0</v>
      </c>
      <c r="AF64" s="146">
        <f t="shared" ca="1" si="96"/>
        <v>0</v>
      </c>
      <c r="AG64" s="146">
        <f t="shared" ca="1" si="96"/>
        <v>0</v>
      </c>
      <c r="AH64" s="146">
        <f t="shared" ca="1" si="96"/>
        <v>0</v>
      </c>
      <c r="AI64" s="146">
        <f t="shared" ca="1" si="96"/>
        <v>0</v>
      </c>
      <c r="AJ64" s="146">
        <f t="shared" ca="1" si="96"/>
        <v>0</v>
      </c>
      <c r="AK64" s="146">
        <f t="shared" ca="1" si="96"/>
        <v>0</v>
      </c>
      <c r="AL64" s="74"/>
      <c r="AM64" s="107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8.75" hidden="1" customHeight="1" thickBot="1" x14ac:dyDescent="0.4">
      <c r="A65" s="60"/>
      <c r="B65" s="185">
        <f>INDEX(Plantilla!$B$7:$B$60,MATCH(E65,Plantilla!$D$7:$D$60))</f>
        <v>54</v>
      </c>
      <c r="C65" s="62">
        <f>Plantilla!F65</f>
        <v>0</v>
      </c>
      <c r="D65" s="68">
        <f>Plantilla!C65</f>
        <v>0</v>
      </c>
      <c r="E65" s="67">
        <v>59</v>
      </c>
      <c r="F65" s="308" t="e">
        <f>VLOOKUP(E65,Plantilla!D:E,2,FALSE)</f>
        <v>#N/A</v>
      </c>
      <c r="G65" s="146">
        <f t="shared" ca="1" si="94"/>
        <v>0</v>
      </c>
      <c r="H65" s="146">
        <f t="shared" ca="1" si="94"/>
        <v>0</v>
      </c>
      <c r="I65" s="146">
        <f t="shared" ca="1" si="94"/>
        <v>0</v>
      </c>
      <c r="J65" s="146">
        <f t="shared" ca="1" si="94"/>
        <v>0</v>
      </c>
      <c r="K65" s="146">
        <f t="shared" ca="1" si="94"/>
        <v>0</v>
      </c>
      <c r="L65" s="146">
        <f t="shared" ca="1" si="94"/>
        <v>0</v>
      </c>
      <c r="M65" s="146">
        <f t="shared" ca="1" si="94"/>
        <v>0</v>
      </c>
      <c r="N65" s="146">
        <f t="shared" ca="1" si="94"/>
        <v>0</v>
      </c>
      <c r="O65" s="146">
        <f t="shared" ca="1" si="94"/>
        <v>0</v>
      </c>
      <c r="P65" s="146">
        <f t="shared" ca="1" si="94"/>
        <v>0</v>
      </c>
      <c r="Q65" s="146">
        <f t="shared" ca="1" si="95"/>
        <v>0</v>
      </c>
      <c r="R65" s="146">
        <f t="shared" ca="1" si="95"/>
        <v>0</v>
      </c>
      <c r="S65" s="146">
        <f t="shared" ca="1" si="95"/>
        <v>0</v>
      </c>
      <c r="T65" s="146">
        <f t="shared" ca="1" si="95"/>
        <v>0</v>
      </c>
      <c r="U65" s="146">
        <f t="shared" ca="1" si="95"/>
        <v>0</v>
      </c>
      <c r="V65" s="146">
        <f t="shared" ca="1" si="95"/>
        <v>0</v>
      </c>
      <c r="W65" s="146">
        <f t="shared" ca="1" si="95"/>
        <v>0</v>
      </c>
      <c r="X65" s="146">
        <f t="shared" ca="1" si="95"/>
        <v>0</v>
      </c>
      <c r="Y65" s="146">
        <f t="shared" ca="1" si="95"/>
        <v>0</v>
      </c>
      <c r="Z65" s="146">
        <f t="shared" ca="1" si="95"/>
        <v>0</v>
      </c>
      <c r="AA65" s="146">
        <f t="shared" ca="1" si="96"/>
        <v>0</v>
      </c>
      <c r="AB65" s="146">
        <f t="shared" ca="1" si="96"/>
        <v>0</v>
      </c>
      <c r="AC65" s="146">
        <f t="shared" ca="1" si="96"/>
        <v>0</v>
      </c>
      <c r="AD65" s="146">
        <f t="shared" ca="1" si="96"/>
        <v>0</v>
      </c>
      <c r="AE65" s="146">
        <f t="shared" ca="1" si="96"/>
        <v>0</v>
      </c>
      <c r="AF65" s="146">
        <f t="shared" ca="1" si="96"/>
        <v>0</v>
      </c>
      <c r="AG65" s="146">
        <f t="shared" ca="1" si="96"/>
        <v>0</v>
      </c>
      <c r="AH65" s="146">
        <f t="shared" ca="1" si="96"/>
        <v>0</v>
      </c>
      <c r="AI65" s="146">
        <f t="shared" ca="1" si="96"/>
        <v>0</v>
      </c>
      <c r="AJ65" s="146">
        <f t="shared" ca="1" si="96"/>
        <v>0</v>
      </c>
      <c r="AK65" s="146">
        <f t="shared" ca="1" si="96"/>
        <v>0</v>
      </c>
      <c r="AL65" s="74"/>
      <c r="AM65" s="107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11"/>
      <c r="CT65" s="11"/>
      <c r="CU65" s="11"/>
      <c r="CV65" s="76"/>
      <c r="CW65" s="76"/>
      <c r="CX65" s="76"/>
      <c r="CY65" s="76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ht="18" hidden="1" customHeight="1" thickBot="1" x14ac:dyDescent="0.4">
      <c r="A66" s="60"/>
      <c r="B66" s="185">
        <f>INDEX(Plantilla!$B$7:$B$60,MATCH(E66,Plantilla!$D$7:$D$60))</f>
        <v>54</v>
      </c>
      <c r="C66" s="62">
        <f>Plantilla!F66</f>
        <v>0</v>
      </c>
      <c r="D66" s="68">
        <f>Plantilla!C66</f>
        <v>0</v>
      </c>
      <c r="E66" s="67">
        <v>60</v>
      </c>
      <c r="F66" s="308" t="e">
        <f>VLOOKUP(E66,Plantilla!D:E,2,FALSE)</f>
        <v>#N/A</v>
      </c>
      <c r="G66" s="146">
        <f t="shared" ca="1" si="94"/>
        <v>0</v>
      </c>
      <c r="H66" s="146">
        <f t="shared" ca="1" si="94"/>
        <v>0</v>
      </c>
      <c r="I66" s="146">
        <f t="shared" ca="1" si="94"/>
        <v>0</v>
      </c>
      <c r="J66" s="146">
        <f t="shared" ca="1" si="94"/>
        <v>0</v>
      </c>
      <c r="K66" s="146">
        <f t="shared" ca="1" si="94"/>
        <v>0</v>
      </c>
      <c r="L66" s="146">
        <f t="shared" ca="1" si="94"/>
        <v>0</v>
      </c>
      <c r="M66" s="146">
        <f t="shared" ca="1" si="94"/>
        <v>0</v>
      </c>
      <c r="N66" s="146">
        <f t="shared" ca="1" si="94"/>
        <v>0</v>
      </c>
      <c r="O66" s="146">
        <f t="shared" ca="1" si="94"/>
        <v>0</v>
      </c>
      <c r="P66" s="146">
        <f t="shared" ca="1" si="94"/>
        <v>0</v>
      </c>
      <c r="Q66" s="146">
        <f t="shared" ca="1" si="95"/>
        <v>0</v>
      </c>
      <c r="R66" s="146">
        <f t="shared" ca="1" si="95"/>
        <v>0</v>
      </c>
      <c r="S66" s="146">
        <f t="shared" ca="1" si="95"/>
        <v>0</v>
      </c>
      <c r="T66" s="320">
        <f t="shared" ca="1" si="95"/>
        <v>0</v>
      </c>
      <c r="U66" s="320">
        <f t="shared" ca="1" si="95"/>
        <v>0</v>
      </c>
      <c r="V66" s="146">
        <f t="shared" ca="1" si="95"/>
        <v>0</v>
      </c>
      <c r="W66" s="146">
        <f t="shared" ca="1" si="95"/>
        <v>0</v>
      </c>
      <c r="X66" s="146">
        <f t="shared" ca="1" si="95"/>
        <v>0</v>
      </c>
      <c r="Y66" s="146">
        <f t="shared" ca="1" si="95"/>
        <v>0</v>
      </c>
      <c r="Z66" s="146">
        <f t="shared" ca="1" si="95"/>
        <v>0</v>
      </c>
      <c r="AA66" s="146">
        <f t="shared" ca="1" si="96"/>
        <v>0</v>
      </c>
      <c r="AB66" s="146">
        <f t="shared" ca="1" si="96"/>
        <v>0</v>
      </c>
      <c r="AC66" s="146">
        <f t="shared" ca="1" si="96"/>
        <v>0</v>
      </c>
      <c r="AD66" s="146">
        <f t="shared" ca="1" si="96"/>
        <v>0</v>
      </c>
      <c r="AE66" s="146">
        <f t="shared" ca="1" si="96"/>
        <v>0</v>
      </c>
      <c r="AF66" s="146">
        <f t="shared" ca="1" si="96"/>
        <v>0</v>
      </c>
      <c r="AG66" s="146">
        <f t="shared" ca="1" si="96"/>
        <v>0</v>
      </c>
      <c r="AH66" s="146">
        <f t="shared" ca="1" si="96"/>
        <v>0</v>
      </c>
      <c r="AI66" s="146">
        <f t="shared" ca="1" si="96"/>
        <v>0</v>
      </c>
      <c r="AJ66" s="146">
        <f t="shared" ca="1" si="96"/>
        <v>0</v>
      </c>
      <c r="AK66" s="146">
        <f t="shared" ca="1" si="96"/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T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Patrón'!B70</f>
        <v>M</v>
      </c>
      <c r="F67" s="123" t="str">
        <f>CONCATENATE("Presencias Turno de ",'Diseño Patrón'!A70," (",E67,")")</f>
        <v>Presencias Turno de Mañana (M)</v>
      </c>
      <c r="G67" s="267">
        <f ca="1">COUNTIF(G7:G62,"*m*")-COUNTIF(G7:G62,"*BM*")*1</f>
        <v>11</v>
      </c>
      <c r="H67" s="267">
        <f t="shared" ref="H67:AK67" ca="1" si="97">COUNTIF(H7:H62,"*m*")-COUNTIF(H7:H62,"*BM*")*1</f>
        <v>10</v>
      </c>
      <c r="I67" s="267">
        <f t="shared" ca="1" si="97"/>
        <v>9</v>
      </c>
      <c r="J67" s="267">
        <f t="shared" ca="1" si="97"/>
        <v>7</v>
      </c>
      <c r="K67" s="267">
        <f t="shared" ca="1" si="97"/>
        <v>7</v>
      </c>
      <c r="L67" s="267">
        <f t="shared" ca="1" si="97"/>
        <v>10</v>
      </c>
      <c r="M67" s="267">
        <f t="shared" ca="1" si="97"/>
        <v>12</v>
      </c>
      <c r="N67" s="267">
        <f t="shared" ca="1" si="97"/>
        <v>11</v>
      </c>
      <c r="O67" s="267">
        <f t="shared" ca="1" si="97"/>
        <v>10</v>
      </c>
      <c r="P67" s="267">
        <f t="shared" ca="1" si="97"/>
        <v>9</v>
      </c>
      <c r="Q67" s="267">
        <f t="shared" ca="1" si="97"/>
        <v>7</v>
      </c>
      <c r="R67" s="267">
        <f t="shared" ca="1" si="97"/>
        <v>7</v>
      </c>
      <c r="S67" s="267">
        <f t="shared" ca="1" si="97"/>
        <v>10</v>
      </c>
      <c r="T67" s="267">
        <f t="shared" ref="T67:V67" ca="1" si="98">COUNTIF(T7:T62,"*m*")-COUNTIF(T7:T62,"*BM*")*1</f>
        <v>11</v>
      </c>
      <c r="U67" s="267">
        <f t="shared" ca="1" si="98"/>
        <v>11</v>
      </c>
      <c r="V67" s="267">
        <f t="shared" ca="1" si="98"/>
        <v>10</v>
      </c>
      <c r="W67" s="267">
        <f t="shared" ca="1" si="97"/>
        <v>9</v>
      </c>
      <c r="X67" s="267">
        <f t="shared" ca="1" si="97"/>
        <v>7</v>
      </c>
      <c r="Y67" s="267">
        <f t="shared" ca="1" si="97"/>
        <v>7</v>
      </c>
      <c r="Z67" s="267">
        <f t="shared" ca="1" si="97"/>
        <v>10</v>
      </c>
      <c r="AA67" s="267">
        <f t="shared" ca="1" si="97"/>
        <v>11</v>
      </c>
      <c r="AB67" s="267">
        <f t="shared" ca="1" si="97"/>
        <v>11</v>
      </c>
      <c r="AC67" s="267">
        <f t="shared" ca="1" si="97"/>
        <v>10</v>
      </c>
      <c r="AD67" s="267">
        <f t="shared" ca="1" si="97"/>
        <v>9</v>
      </c>
      <c r="AE67" s="267">
        <f t="shared" ca="1" si="97"/>
        <v>7</v>
      </c>
      <c r="AF67" s="267">
        <f t="shared" ca="1" si="97"/>
        <v>7</v>
      </c>
      <c r="AG67" s="267">
        <f t="shared" ca="1" si="97"/>
        <v>10</v>
      </c>
      <c r="AH67" s="267">
        <f t="shared" ca="1" si="97"/>
        <v>11</v>
      </c>
      <c r="AI67" s="267">
        <f t="shared" ca="1" si="97"/>
        <v>11</v>
      </c>
      <c r="AJ67" s="267">
        <f t="shared" ca="1" si="97"/>
        <v>10</v>
      </c>
      <c r="AK67" s="267">
        <f t="shared" ca="1" si="97"/>
        <v>9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Patrón'!B71</f>
        <v>T</v>
      </c>
      <c r="F68" s="123" t="str">
        <f>CONCATENATE("Presencias Turno de ",'Diseño Patrón'!A71," (",E68,")")</f>
        <v>Presencias Turno de Tarde (T)</v>
      </c>
      <c r="G68" s="267">
        <f ca="1">COUNTIF(G7:G62,"*t*")-COUNTIF(G7:G62,"*AT*")*1</f>
        <v>8</v>
      </c>
      <c r="H68" s="267">
        <f t="shared" ref="H68:AK68" ca="1" si="99">COUNTIF(H7:H62,"*t*")-COUNTIF(H7:H62,"*AT*")*1</f>
        <v>10</v>
      </c>
      <c r="I68" s="267">
        <f t="shared" ca="1" si="99"/>
        <v>8</v>
      </c>
      <c r="J68" s="267">
        <f t="shared" ca="1" si="99"/>
        <v>6</v>
      </c>
      <c r="K68" s="267">
        <f t="shared" ca="1" si="99"/>
        <v>6</v>
      </c>
      <c r="L68" s="267">
        <f t="shared" ca="1" si="99"/>
        <v>8</v>
      </c>
      <c r="M68" s="267">
        <f t="shared" ca="1" si="99"/>
        <v>10</v>
      </c>
      <c r="N68" s="267">
        <f t="shared" ca="1" si="99"/>
        <v>8</v>
      </c>
      <c r="O68" s="267">
        <f t="shared" ca="1" si="99"/>
        <v>10</v>
      </c>
      <c r="P68" s="267">
        <f t="shared" ca="1" si="99"/>
        <v>8</v>
      </c>
      <c r="Q68" s="267">
        <f t="shared" ca="1" si="99"/>
        <v>6</v>
      </c>
      <c r="R68" s="267">
        <f t="shared" ca="1" si="99"/>
        <v>6</v>
      </c>
      <c r="S68" s="267">
        <f t="shared" ca="1" si="99"/>
        <v>8</v>
      </c>
      <c r="T68" s="267">
        <f t="shared" ref="T68:V68" ca="1" si="100">COUNTIF(T7:T62,"*t*")-COUNTIF(T7:T62,"*AT*")*1</f>
        <v>10</v>
      </c>
      <c r="U68" s="267">
        <f t="shared" ca="1" si="100"/>
        <v>8</v>
      </c>
      <c r="V68" s="267">
        <f t="shared" ca="1" si="100"/>
        <v>10</v>
      </c>
      <c r="W68" s="267">
        <f t="shared" ca="1" si="99"/>
        <v>8</v>
      </c>
      <c r="X68" s="267">
        <f t="shared" ca="1" si="99"/>
        <v>6</v>
      </c>
      <c r="Y68" s="267">
        <f t="shared" ca="1" si="99"/>
        <v>6</v>
      </c>
      <c r="Z68" s="267">
        <f t="shared" ca="1" si="99"/>
        <v>8</v>
      </c>
      <c r="AA68" s="267">
        <f t="shared" ca="1" si="99"/>
        <v>10</v>
      </c>
      <c r="AB68" s="267">
        <f t="shared" ca="1" si="99"/>
        <v>8</v>
      </c>
      <c r="AC68" s="267">
        <f t="shared" ca="1" si="99"/>
        <v>10</v>
      </c>
      <c r="AD68" s="267">
        <f t="shared" ca="1" si="99"/>
        <v>8</v>
      </c>
      <c r="AE68" s="267">
        <f t="shared" ca="1" si="99"/>
        <v>6</v>
      </c>
      <c r="AF68" s="267">
        <f t="shared" ca="1" si="99"/>
        <v>6</v>
      </c>
      <c r="AG68" s="267">
        <f t="shared" ca="1" si="99"/>
        <v>8</v>
      </c>
      <c r="AH68" s="267">
        <f t="shared" ca="1" si="99"/>
        <v>10</v>
      </c>
      <c r="AI68" s="267">
        <f t="shared" ca="1" si="99"/>
        <v>8</v>
      </c>
      <c r="AJ68" s="267">
        <f t="shared" ca="1" si="99"/>
        <v>10</v>
      </c>
      <c r="AK68" s="267">
        <f t="shared" ca="1" si="99"/>
        <v>8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A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">
      <c r="A69" s="60"/>
      <c r="B69" s="60"/>
      <c r="C69" s="63"/>
      <c r="D69" s="66"/>
      <c r="E69" s="147" t="str">
        <f>'Diseño Patrón'!B72</f>
        <v>N</v>
      </c>
      <c r="F69" s="123" t="str">
        <f>CONCATENATE("Presencias Turno de ",'Diseño Patrón'!A72," (",E69,")")</f>
        <v>Presencias Turno de Noche (N)</v>
      </c>
      <c r="G69" s="268">
        <f ca="1">COUNTIF(G7:G62,"*n*")</f>
        <v>5</v>
      </c>
      <c r="H69" s="268">
        <f t="shared" ref="H69:AK69" ca="1" si="101">COUNTIF(H7:H62,"*n*")</f>
        <v>5</v>
      </c>
      <c r="I69" s="268">
        <f t="shared" ca="1" si="101"/>
        <v>4</v>
      </c>
      <c r="J69" s="268">
        <f t="shared" ca="1" si="101"/>
        <v>5</v>
      </c>
      <c r="K69" s="268">
        <f t="shared" ca="1" si="101"/>
        <v>5</v>
      </c>
      <c r="L69" s="268">
        <f t="shared" ca="1" si="101"/>
        <v>5</v>
      </c>
      <c r="M69" s="268">
        <f t="shared" ca="1" si="101"/>
        <v>5</v>
      </c>
      <c r="N69" s="268">
        <f t="shared" ca="1" si="101"/>
        <v>5</v>
      </c>
      <c r="O69" s="268">
        <f t="shared" ca="1" si="101"/>
        <v>5</v>
      </c>
      <c r="P69" s="268">
        <f t="shared" ca="1" si="101"/>
        <v>5</v>
      </c>
      <c r="Q69" s="268">
        <f t="shared" ca="1" si="101"/>
        <v>5</v>
      </c>
      <c r="R69" s="268">
        <f t="shared" ca="1" si="101"/>
        <v>5</v>
      </c>
      <c r="S69" s="268">
        <f t="shared" ca="1" si="101"/>
        <v>5</v>
      </c>
      <c r="T69" s="268">
        <f t="shared" ref="T69:V69" ca="1" si="102">COUNTIF(T7:T62,"*n*")</f>
        <v>5</v>
      </c>
      <c r="U69" s="268">
        <f t="shared" ca="1" si="102"/>
        <v>5</v>
      </c>
      <c r="V69" s="268">
        <f t="shared" ca="1" si="102"/>
        <v>5</v>
      </c>
      <c r="W69" s="268">
        <f t="shared" ca="1" si="101"/>
        <v>5</v>
      </c>
      <c r="X69" s="268">
        <f t="shared" ca="1" si="101"/>
        <v>5</v>
      </c>
      <c r="Y69" s="268">
        <f t="shared" ca="1" si="101"/>
        <v>5</v>
      </c>
      <c r="Z69" s="268">
        <f t="shared" ca="1" si="101"/>
        <v>5</v>
      </c>
      <c r="AA69" s="268">
        <f t="shared" ca="1" si="101"/>
        <v>5</v>
      </c>
      <c r="AB69" s="268">
        <f t="shared" ca="1" si="101"/>
        <v>5</v>
      </c>
      <c r="AC69" s="268">
        <f t="shared" ca="1" si="101"/>
        <v>5</v>
      </c>
      <c r="AD69" s="268">
        <f t="shared" ca="1" si="101"/>
        <v>5</v>
      </c>
      <c r="AE69" s="268">
        <f t="shared" ca="1" si="101"/>
        <v>5</v>
      </c>
      <c r="AF69" s="268">
        <f t="shared" ca="1" si="101"/>
        <v>5</v>
      </c>
      <c r="AG69" s="268">
        <f t="shared" ca="1" si="101"/>
        <v>5</v>
      </c>
      <c r="AH69" s="268">
        <f t="shared" ca="1" si="101"/>
        <v>5</v>
      </c>
      <c r="AI69" s="268">
        <f t="shared" ca="1" si="101"/>
        <v>5</v>
      </c>
      <c r="AJ69" s="268">
        <f t="shared" ca="1" si="101"/>
        <v>5</v>
      </c>
      <c r="AK69" s="268">
        <f t="shared" ca="1" si="101"/>
        <v>5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.75" hidden="1" customHeight="1" x14ac:dyDescent="0.35">
      <c r="A70" s="60"/>
      <c r="B70" s="60"/>
      <c r="C70" s="63"/>
      <c r="D70" s="66"/>
      <c r="E70" s="147" t="str">
        <f>'Diseño Patrón'!B73</f>
        <v>G24</v>
      </c>
      <c r="F70" s="123" t="str">
        <f>CONCATENATE("Presencias Turno de ",'Diseño Patrón'!A73," (",E70,")")</f>
        <v>Presencias Turno de Guardia 24h (G24)</v>
      </c>
      <c r="G70" s="146">
        <f t="shared" ref="G70:AK70" ca="1" si="103">COUNTIF(G$7:G$62,$E70) +  COUNTIF(G$7:G$62,CONCATENATE("*;",TEXT(CELL("contenido",$E70),"00"))) +  COUNTIF(G$7:G$62,CONCATENATE("*;",TEXT(CELL("contenido",$E70),"00"),";*")) +  COUNTIF(G$7:G$62,CONCATENATE(TEXT(CELL("contenido",$E70),"00"),";*"))</f>
        <v>0</v>
      </c>
      <c r="H70" s="146">
        <f t="shared" ca="1" si="103"/>
        <v>0</v>
      </c>
      <c r="I70" s="146">
        <f t="shared" ca="1" si="103"/>
        <v>0</v>
      </c>
      <c r="J70" s="146">
        <f t="shared" ca="1" si="103"/>
        <v>0</v>
      </c>
      <c r="K70" s="146">
        <f t="shared" ca="1" si="103"/>
        <v>0</v>
      </c>
      <c r="L70" s="146">
        <f t="shared" ca="1" si="103"/>
        <v>0</v>
      </c>
      <c r="M70" s="146">
        <f t="shared" ca="1" si="103"/>
        <v>0</v>
      </c>
      <c r="N70" s="146">
        <f t="shared" ca="1" si="103"/>
        <v>0</v>
      </c>
      <c r="O70" s="146">
        <f t="shared" ca="1" si="103"/>
        <v>0</v>
      </c>
      <c r="P70" s="146">
        <f t="shared" ca="1" si="103"/>
        <v>0</v>
      </c>
      <c r="Q70" s="146">
        <f t="shared" ca="1" si="103"/>
        <v>0</v>
      </c>
      <c r="R70" s="146">
        <f t="shared" ca="1" si="103"/>
        <v>0</v>
      </c>
      <c r="S70" s="146">
        <f t="shared" ca="1" si="103"/>
        <v>0</v>
      </c>
      <c r="T70" s="319">
        <f t="shared" ca="1" si="103"/>
        <v>0</v>
      </c>
      <c r="U70" s="319">
        <f t="shared" ca="1" si="103"/>
        <v>0</v>
      </c>
      <c r="V70" s="146">
        <f t="shared" ca="1" si="103"/>
        <v>0</v>
      </c>
      <c r="W70" s="146">
        <f t="shared" ca="1" si="103"/>
        <v>0</v>
      </c>
      <c r="X70" s="146">
        <f t="shared" ca="1" si="103"/>
        <v>0</v>
      </c>
      <c r="Y70" s="146">
        <f t="shared" ca="1" si="103"/>
        <v>0</v>
      </c>
      <c r="Z70" s="146">
        <f t="shared" ca="1" si="103"/>
        <v>0</v>
      </c>
      <c r="AA70" s="146">
        <f t="shared" ca="1" si="103"/>
        <v>0</v>
      </c>
      <c r="AB70" s="146">
        <f t="shared" ca="1" si="103"/>
        <v>0</v>
      </c>
      <c r="AC70" s="146">
        <f t="shared" ca="1" si="103"/>
        <v>0</v>
      </c>
      <c r="AD70" s="146">
        <f t="shared" ca="1" si="103"/>
        <v>0</v>
      </c>
      <c r="AE70" s="146">
        <f t="shared" ca="1" si="103"/>
        <v>0</v>
      </c>
      <c r="AF70" s="146">
        <f t="shared" ca="1" si="103"/>
        <v>0</v>
      </c>
      <c r="AG70" s="146">
        <f t="shared" ca="1" si="103"/>
        <v>0</v>
      </c>
      <c r="AH70" s="146">
        <f t="shared" ca="1" si="103"/>
        <v>0</v>
      </c>
      <c r="AI70" s="146">
        <f t="shared" ca="1" si="103"/>
        <v>0</v>
      </c>
      <c r="AJ70" s="146">
        <f t="shared" ca="1" si="103"/>
        <v>0</v>
      </c>
      <c r="AK70" s="146">
        <f t="shared" ca="1" si="103"/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" x14ac:dyDescent="0.35">
      <c r="A71" s="60"/>
      <c r="B71" s="60"/>
      <c r="C71" s="63"/>
      <c r="D71" s="66"/>
      <c r="E71" s="63"/>
      <c r="F71" s="20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72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O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V71" s="76"/>
      <c r="CW71" s="76"/>
      <c r="CX71" s="76"/>
      <c r="CY71" s="76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5.5" x14ac:dyDescent="0.35">
      <c r="A72" s="60"/>
      <c r="B72" s="60"/>
      <c r="C72" s="63"/>
      <c r="D72" s="66"/>
      <c r="E72" s="63"/>
      <c r="F72" s="21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BM97" s="93"/>
      <c r="BN97" s="93"/>
      <c r="CS97" s="94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10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ht="14.5" x14ac:dyDescent="0.35">
      <c r="CZ114" s="94"/>
      <c r="DA114" s="94"/>
      <c r="DB114" s="94"/>
      <c r="DC114" s="94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/>
    </row>
    <row r="115" spans="1:137" x14ac:dyDescent="0.3">
      <c r="CZ115" s="94"/>
      <c r="DA115" s="94"/>
      <c r="DB115" s="94"/>
      <c r="DC115" s="94"/>
    </row>
    <row r="116" spans="1:137" x14ac:dyDescent="0.3">
      <c r="CZ116" s="94"/>
      <c r="DA116" s="94"/>
      <c r="DB116" s="94"/>
      <c r="DC116" s="94"/>
    </row>
  </sheetData>
  <protectedRanges>
    <protectedRange sqref="B7:E66 G7:AL62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2141" priority="8318" stopIfTrue="1" operator="equal">
      <formula>0</formula>
    </cfRule>
  </conditionalFormatting>
  <conditionalFormatting sqref="G5:AK5">
    <cfRule type="cellIs" dxfId="12140" priority="8174" operator="equal">
      <formula>"S"</formula>
    </cfRule>
    <cfRule type="cellIs" dxfId="12139" priority="8175" operator="equal">
      <formula>"D"</formula>
    </cfRule>
  </conditionalFormatting>
  <conditionalFormatting sqref="G6:AK6">
    <cfRule type="expression" dxfId="12138" priority="8128">
      <formula>G$3</formula>
    </cfRule>
  </conditionalFormatting>
  <conditionalFormatting sqref="G63:AK66 G70:AK70">
    <cfRule type="expression" dxfId="12137" priority="8055">
      <formula>G63&lt;G106</formula>
    </cfRule>
    <cfRule type="expression" dxfId="12136" priority="8056">
      <formula>G63&gt;G98</formula>
    </cfRule>
  </conditionalFormatting>
  <conditionalFormatting sqref="G7:AK62">
    <cfRule type="containsText" dxfId="12135" priority="8034" operator="containsText" text="21">
      <formula>NOT(ISERROR(SEARCH("21",G7)))</formula>
    </cfRule>
    <cfRule type="cellIs" dxfId="12134" priority="8035" operator="equal">
      <formula>"F"</formula>
    </cfRule>
    <cfRule type="containsText" dxfId="12133" priority="8036" operator="containsText" text="CA">
      <formula>NOT(ISERROR(SEARCH("CA",G7)))</formula>
    </cfRule>
    <cfRule type="cellIs" dxfId="12132" priority="8037" operator="equal">
      <formula>"LD"</formula>
    </cfRule>
    <cfRule type="containsText" dxfId="12131" priority="8038" operator="containsText" text="V">
      <formula>NOT(ISERROR(SEARCH("V",G7)))</formula>
    </cfRule>
    <cfRule type="containsText" dxfId="12130" priority="8039" operator="containsText" text="P">
      <formula>NOT(ISERROR(SEARCH("P",G7)))</formula>
    </cfRule>
    <cfRule type="cellIs" dxfId="12129" priority="8040" operator="equal">
      <formula>"LL"</formula>
    </cfRule>
    <cfRule type="cellIs" dxfId="12128" priority="8041" operator="equal">
      <formula>"AT"</formula>
    </cfRule>
    <cfRule type="containsText" dxfId="12127" priority="8042" operator="containsText" text="B">
      <formula>NOT(ISERROR(SEARCH("B",G7)))</formula>
    </cfRule>
    <cfRule type="cellIs" dxfId="12126" priority="8043" operator="equal">
      <formula>"L"</formula>
    </cfRule>
    <cfRule type="containsText" dxfId="12125" priority="8044" operator="containsText" text="N">
      <formula>NOT(ISERROR(SEARCH("N",G7)))</formula>
    </cfRule>
  </conditionalFormatting>
  <conditionalFormatting sqref="G63:AK66">
    <cfRule type="expression" dxfId="12124" priority="8021">
      <formula>G63&lt;G106</formula>
    </cfRule>
    <cfRule type="expression" dxfId="12123" priority="8022">
      <formula>G63&gt;G98</formula>
    </cfRule>
  </conditionalFormatting>
  <conditionalFormatting sqref="G61:AK62">
    <cfRule type="containsText" dxfId="12122" priority="7977" operator="containsText" text="21">
      <formula>NOT(ISERROR(SEARCH("21",G61)))</formula>
    </cfRule>
    <cfRule type="cellIs" dxfId="12121" priority="7978" operator="equal">
      <formula>"F"</formula>
    </cfRule>
    <cfRule type="containsText" dxfId="12120" priority="7979" operator="containsText" text="CA">
      <formula>NOT(ISERROR(SEARCH("CA",G61)))</formula>
    </cfRule>
    <cfRule type="cellIs" dxfId="12119" priority="7980" operator="equal">
      <formula>"LD"</formula>
    </cfRule>
    <cfRule type="containsText" dxfId="12118" priority="7981" operator="containsText" text="V">
      <formula>NOT(ISERROR(SEARCH("V",G61)))</formula>
    </cfRule>
    <cfRule type="containsText" dxfId="12117" priority="7982" operator="containsText" text="P">
      <formula>NOT(ISERROR(SEARCH("P",G61)))</formula>
    </cfRule>
    <cfRule type="cellIs" dxfId="12116" priority="7983" operator="equal">
      <formula>"LL"</formula>
    </cfRule>
    <cfRule type="cellIs" dxfId="12115" priority="7984" operator="equal">
      <formula>"AT"</formula>
    </cfRule>
    <cfRule type="containsText" dxfId="12114" priority="7985" operator="containsText" text="B">
      <formula>NOT(ISERROR(SEARCH("B",G61)))</formula>
    </cfRule>
    <cfRule type="cellIs" dxfId="12113" priority="7986" operator="equal">
      <formula>"L"</formula>
    </cfRule>
    <cfRule type="containsText" dxfId="12112" priority="7987" operator="containsText" text="N">
      <formula>NOT(ISERROR(SEARCH("N",G61)))</formula>
    </cfRule>
  </conditionalFormatting>
  <conditionalFormatting sqref="G57 G59 G7:AK42 G43:G55">
    <cfRule type="containsText" dxfId="12111" priority="3948" operator="containsText" text="21">
      <formula>NOT(ISERROR(SEARCH("21",G7)))</formula>
    </cfRule>
    <cfRule type="cellIs" dxfId="12110" priority="3949" operator="equal">
      <formula>"F"</formula>
    </cfRule>
    <cfRule type="containsText" dxfId="12109" priority="3950" operator="containsText" text="CA">
      <formula>NOT(ISERROR(SEARCH("CA",G7)))</formula>
    </cfRule>
    <cfRule type="cellIs" dxfId="12108" priority="3951" operator="equal">
      <formula>"LD"</formula>
    </cfRule>
    <cfRule type="containsText" dxfId="12107" priority="3952" operator="containsText" text="V">
      <formula>NOT(ISERROR(SEARCH("V",G7)))</formula>
    </cfRule>
    <cfRule type="containsText" dxfId="12106" priority="3953" operator="containsText" text="P">
      <formula>NOT(ISERROR(SEARCH("P",G7)))</formula>
    </cfRule>
    <cfRule type="cellIs" dxfId="12105" priority="3954" operator="equal">
      <formula>"LL"</formula>
    </cfRule>
    <cfRule type="cellIs" dxfId="12104" priority="3955" operator="equal">
      <formula>"AT"</formula>
    </cfRule>
    <cfRule type="containsText" dxfId="12103" priority="3956" operator="containsText" text="B">
      <formula>NOT(ISERROR(SEARCH("B",G7)))</formula>
    </cfRule>
    <cfRule type="cellIs" dxfId="12102" priority="3957" operator="equal">
      <formula>"L"</formula>
    </cfRule>
    <cfRule type="containsText" dxfId="12101" priority="3958" operator="containsText" text="N">
      <formula>NOT(ISERROR(SEARCH("N",G7)))</formula>
    </cfRule>
  </conditionalFormatting>
  <conditionalFormatting sqref="U57 U59 U7:U55">
    <cfRule type="containsText" dxfId="12100" priority="1812" operator="containsText" text="21">
      <formula>NOT(ISERROR(SEARCH("21",U7)))</formula>
    </cfRule>
    <cfRule type="cellIs" dxfId="12099" priority="1813" operator="equal">
      <formula>"F"</formula>
    </cfRule>
    <cfRule type="containsText" dxfId="12098" priority="1814" operator="containsText" text="CA">
      <formula>NOT(ISERROR(SEARCH("CA",U7)))</formula>
    </cfRule>
    <cfRule type="cellIs" dxfId="12097" priority="1815" operator="equal">
      <formula>"LD"</formula>
    </cfRule>
    <cfRule type="containsText" dxfId="12096" priority="1816" operator="containsText" text="V">
      <formula>NOT(ISERROR(SEARCH("V",U7)))</formula>
    </cfRule>
    <cfRule type="containsText" dxfId="12095" priority="1817" operator="containsText" text="P">
      <formula>NOT(ISERROR(SEARCH("P",U7)))</formula>
    </cfRule>
    <cfRule type="cellIs" dxfId="12094" priority="1818" operator="equal">
      <formula>"LL"</formula>
    </cfRule>
    <cfRule type="cellIs" dxfId="12093" priority="1819" operator="equal">
      <formula>"AT"</formula>
    </cfRule>
    <cfRule type="containsText" dxfId="12092" priority="1820" operator="containsText" text="B">
      <formula>NOT(ISERROR(SEARCH("B",U7)))</formula>
    </cfRule>
    <cfRule type="cellIs" dxfId="12091" priority="1821" operator="equal">
      <formula>"L"</formula>
    </cfRule>
    <cfRule type="containsText" dxfId="12090" priority="1822" operator="containsText" text="N">
      <formula>NOT(ISERROR(SEARCH("N",U7)))</formula>
    </cfRule>
  </conditionalFormatting>
  <conditionalFormatting sqref="G67:AK68">
    <cfRule type="cellIs" dxfId="12089" priority="3" operator="lessThan">
      <formula>7</formula>
    </cfRule>
    <cfRule type="cellIs" dxfId="12088" priority="4" operator="greaterThan">
      <formula>7</formula>
    </cfRule>
  </conditionalFormatting>
  <conditionalFormatting sqref="G69:AK69">
    <cfRule type="cellIs" dxfId="12087" priority="1" operator="lessThan">
      <formula>5</formula>
    </cfRule>
    <cfRule type="cellIs" dxfId="12086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7 G55:AK59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4" r:id="rId5" name="Button 14">
              <controlPr defaultSize="0" print="0" autoFill="0" autoPict="0" macro="[0]!Botón1_Haga_clic_en">
                <anchor moveWithCells="1" sizeWithCells="1">
                  <from>
                    <xdr:col>1</xdr:col>
                    <xdr:colOff>279400</xdr:colOff>
                    <xdr:row>0</xdr:row>
                    <xdr:rowOff>69850</xdr:rowOff>
                  </from>
                  <to>
                    <xdr:col>5</xdr:col>
                    <xdr:colOff>2781300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6" name="Button 15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7" name="Button 16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rgb="FFFFC000"/>
    <pageSetUpPr fitToPage="1"/>
  </sheetPr>
  <dimension ref="A1:EG118"/>
  <sheetViews>
    <sheetView showGridLines="0" zoomScale="90" zoomScaleNormal="90" workbookViewId="0">
      <pane xSplit="6" ySplit="6" topLeftCell="G19" activePane="bottomRight" state="frozen"/>
      <selection activeCell="J7" sqref="J7"/>
      <selection pane="topRight" activeCell="J7" sqref="J7"/>
      <selection pane="bottomLeft" activeCell="J7" sqref="J7"/>
      <selection pane="bottomRight" activeCell="AL7" sqref="AL7:AL17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hidden="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Octubre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Octubre!BR$7:BR$98</v>
      </c>
      <c r="BS1" s="151" t="str">
        <f t="shared" si="0"/>
        <v>Octubre!BS$7:BS$98</v>
      </c>
      <c r="BT1" s="151" t="str">
        <f t="shared" si="0"/>
        <v>Octubre!BT$7:BT$98</v>
      </c>
      <c r="BU1" s="151" t="str">
        <f t="shared" si="0"/>
        <v>Octubre!BU$7:BU$98</v>
      </c>
      <c r="BV1" s="151" t="str">
        <f t="shared" si="0"/>
        <v>Octubre!BV$7:BV$98</v>
      </c>
      <c r="BW1" s="151" t="str">
        <f t="shared" si="0"/>
        <v>Octubre!BW$7:BW$98</v>
      </c>
      <c r="BX1" s="151" t="str">
        <f t="shared" si="0"/>
        <v>Octubre!BX$7:BX$98</v>
      </c>
      <c r="BY1" s="151" t="str">
        <f t="shared" si="0"/>
        <v>Octubre!BY$7:BY$98</v>
      </c>
      <c r="BZ1" s="151" t="str">
        <f t="shared" si="0"/>
        <v>Octubre!BZ$7:BZ$98</v>
      </c>
      <c r="CA1" s="151" t="str">
        <f t="shared" si="0"/>
        <v>Octubre!CA$7:CA$98</v>
      </c>
      <c r="CB1" s="151" t="str">
        <f t="shared" si="0"/>
        <v>Octubre!CB$7:CB$98</v>
      </c>
      <c r="CC1" s="151" t="str">
        <f t="shared" si="0"/>
        <v>Octubre!CC$7:CC$98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Octubre!CD$7:CD$98</v>
      </c>
      <c r="CE1" s="151" t="str">
        <f t="shared" si="0"/>
        <v>Octubre!CE$7:CE$98</v>
      </c>
      <c r="CF1" s="151" t="str">
        <f t="shared" si="0"/>
        <v>Octubre!CF$7:CF$98</v>
      </c>
      <c r="CG1" s="151" t="str">
        <f t="shared" si="0"/>
        <v>Octubre!CG$7:CG$98</v>
      </c>
      <c r="CH1" s="151" t="str">
        <f t="shared" si="0"/>
        <v>Octubre!CH$7:CH$98</v>
      </c>
      <c r="CI1" s="151" t="str">
        <f t="shared" si="0"/>
        <v>Octubre!CI$7:CI$98</v>
      </c>
      <c r="CJ1" s="151" t="str">
        <f t="shared" si="0"/>
        <v>Octubre!CJ$7:CJ$98</v>
      </c>
      <c r="CK1" s="151" t="str">
        <f t="shared" si="0"/>
        <v>Octubre!CK$7:CK$98</v>
      </c>
      <c r="CL1" s="151" t="str">
        <f t="shared" si="0"/>
        <v>Octubre!CL$7:CL$98</v>
      </c>
      <c r="CM1" s="151" t="str">
        <f t="shared" si="0"/>
        <v>Octubre!CM$7:CM$98</v>
      </c>
      <c r="CN1" s="151" t="str">
        <f t="shared" si="0"/>
        <v>Octubre!CN$7:CN$98</v>
      </c>
      <c r="CO1" s="151" t="str">
        <f t="shared" si="0"/>
        <v>Octubre!CO$7:CO$98</v>
      </c>
      <c r="CP1" s="151" t="str">
        <f t="shared" si="0"/>
        <v>Octubre!CP$7:CP$98</v>
      </c>
      <c r="CQ1" s="151" t="str">
        <f t="shared" si="0"/>
        <v>Octubre!CQ$7:CQ$98</v>
      </c>
      <c r="CR1" s="151" t="str">
        <f t="shared" si="0"/>
        <v>Octubre!CR$7:CR$98</v>
      </c>
      <c r="CS1" s="151" t="str">
        <f t="shared" si="0"/>
        <v>Octubre!CS$7:CS$98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Octubre!CW$7:CW$98</v>
      </c>
      <c r="CX1" s="151" t="str">
        <f t="shared" si="1"/>
        <v>Octubre!CX$7:CX$98</v>
      </c>
      <c r="CY1" s="151" t="str">
        <f t="shared" si="1"/>
        <v>Octubre!CY$7:CY$98</v>
      </c>
      <c r="CZ1" s="151"/>
      <c r="DA1" s="151"/>
      <c r="DB1" s="151" t="str">
        <f t="shared" si="1"/>
        <v>Octubre!DB$7:DB$98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305</v>
      </c>
      <c r="H2" s="183">
        <f>G2+1</f>
        <v>306</v>
      </c>
      <c r="I2" s="183">
        <f t="shared" ref="I2:AJ2" si="2">H2+1</f>
        <v>307</v>
      </c>
      <c r="J2" s="183">
        <f t="shared" si="2"/>
        <v>308</v>
      </c>
      <c r="K2" s="183">
        <f t="shared" si="2"/>
        <v>309</v>
      </c>
      <c r="L2" s="183">
        <f t="shared" si="2"/>
        <v>310</v>
      </c>
      <c r="M2" s="183">
        <f t="shared" si="2"/>
        <v>311</v>
      </c>
      <c r="N2" s="183">
        <f t="shared" si="2"/>
        <v>312</v>
      </c>
      <c r="O2" s="183">
        <f t="shared" si="2"/>
        <v>313</v>
      </c>
      <c r="P2" s="183">
        <f t="shared" si="2"/>
        <v>314</v>
      </c>
      <c r="Q2" s="183">
        <f t="shared" si="2"/>
        <v>315</v>
      </c>
      <c r="R2" s="183">
        <f t="shared" si="2"/>
        <v>316</v>
      </c>
      <c r="S2" s="183">
        <f t="shared" si="2"/>
        <v>317</v>
      </c>
      <c r="T2" s="183">
        <f t="shared" si="2"/>
        <v>318</v>
      </c>
      <c r="U2" s="183">
        <f t="shared" si="2"/>
        <v>319</v>
      </c>
      <c r="V2" s="183">
        <f t="shared" si="2"/>
        <v>320</v>
      </c>
      <c r="W2" s="183">
        <f t="shared" si="2"/>
        <v>321</v>
      </c>
      <c r="X2" s="183">
        <f t="shared" si="2"/>
        <v>322</v>
      </c>
      <c r="Y2" s="183">
        <f t="shared" si="2"/>
        <v>323</v>
      </c>
      <c r="Z2" s="183">
        <f t="shared" si="2"/>
        <v>324</v>
      </c>
      <c r="AA2" s="183">
        <f t="shared" si="2"/>
        <v>325</v>
      </c>
      <c r="AB2" s="183">
        <f t="shared" si="2"/>
        <v>326</v>
      </c>
      <c r="AC2" s="183">
        <f t="shared" si="2"/>
        <v>327</v>
      </c>
      <c r="AD2" s="183">
        <f t="shared" si="2"/>
        <v>328</v>
      </c>
      <c r="AE2" s="183">
        <f t="shared" si="2"/>
        <v>329</v>
      </c>
      <c r="AF2" s="183">
        <f t="shared" si="2"/>
        <v>330</v>
      </c>
      <c r="AG2" s="183">
        <f t="shared" si="2"/>
        <v>331</v>
      </c>
      <c r="AH2" s="183">
        <f t="shared" si="2"/>
        <v>332</v>
      </c>
      <c r="AI2" s="183">
        <f t="shared" si="2"/>
        <v>333</v>
      </c>
      <c r="AJ2" s="183">
        <f t="shared" si="2"/>
        <v>334</v>
      </c>
      <c r="AK2" s="183">
        <f>AJ2+1</f>
        <v>335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Octubre!$E$7:$E$99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1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28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60">
        <f ca="1">NOW()</f>
        <v>45754.824142708334</v>
      </c>
      <c r="X4" s="461"/>
      <c r="Y4" s="461"/>
      <c r="Z4" s="461"/>
      <c r="AA4" s="462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347" t="s">
        <v>143</v>
      </c>
      <c r="D5" s="348" t="s">
        <v>144</v>
      </c>
      <c r="E5" s="420"/>
      <c r="F5" s="12"/>
      <c r="G5" s="13" t="str">
        <f>IF(LEFT(UPPER(TEXT(G6,"DDD")),2)="MI","X",LEFT(UPPER(TEXT(G6,"DDD")),1))</f>
        <v>S</v>
      </c>
      <c r="H5" s="13" t="str">
        <f>IF(LEFT(UPPER(TEXT(H6,"DDD")),2)="MI","X",LEFT(UPPER(TEXT(H6,"DDD")),1))</f>
        <v>D</v>
      </c>
      <c r="I5" s="13" t="str">
        <f>IF(LEFT(UPPER(TEXT(I6,"DDD")),2)="MI","X",LEFT(UPPER(TEXT(I6,"DDD")),1))</f>
        <v>L</v>
      </c>
      <c r="J5" s="13" t="str">
        <f>IF(LEFT(UPPER(TEXT(J6,"DDD")),2)="MI","X",LEFT(UPPER(TEXT(J6,"DDD")),1))</f>
        <v>M</v>
      </c>
      <c r="K5" s="13" t="str">
        <f t="shared" ref="K5:AK5" si="3">IF(LEFT(UPPER(TEXT(K6,"DDD")),2)="MI","X",LEFT(UPPER(TEXT(K6,"DDD")),1))</f>
        <v>X</v>
      </c>
      <c r="L5" s="13" t="str">
        <f t="shared" si="3"/>
        <v>J</v>
      </c>
      <c r="M5" s="13" t="str">
        <f t="shared" si="3"/>
        <v>V</v>
      </c>
      <c r="N5" s="13" t="str">
        <f t="shared" si="3"/>
        <v>S</v>
      </c>
      <c r="O5" s="13" t="str">
        <f t="shared" si="3"/>
        <v>D</v>
      </c>
      <c r="P5" s="13" t="str">
        <f t="shared" si="3"/>
        <v>L</v>
      </c>
      <c r="Q5" s="13" t="str">
        <f t="shared" si="3"/>
        <v>M</v>
      </c>
      <c r="R5" s="13" t="str">
        <f t="shared" si="3"/>
        <v>X</v>
      </c>
      <c r="S5" s="13" t="str">
        <f t="shared" si="3"/>
        <v>J</v>
      </c>
      <c r="T5" s="13" t="str">
        <f t="shared" si="3"/>
        <v>V</v>
      </c>
      <c r="U5" s="13" t="str">
        <f t="shared" si="3"/>
        <v>S</v>
      </c>
      <c r="V5" s="13" t="str">
        <f t="shared" si="3"/>
        <v>D</v>
      </c>
      <c r="W5" s="13" t="str">
        <f t="shared" si="3"/>
        <v>L</v>
      </c>
      <c r="X5" s="13" t="str">
        <f t="shared" si="3"/>
        <v>M</v>
      </c>
      <c r="Y5" s="13" t="str">
        <f t="shared" si="3"/>
        <v>X</v>
      </c>
      <c r="Z5" s="13" t="str">
        <f t="shared" si="3"/>
        <v>J</v>
      </c>
      <c r="AA5" s="13" t="str">
        <f t="shared" si="3"/>
        <v>V</v>
      </c>
      <c r="AB5" s="13" t="str">
        <f t="shared" si="3"/>
        <v>S</v>
      </c>
      <c r="AC5" s="13" t="str">
        <f t="shared" si="3"/>
        <v>D</v>
      </c>
      <c r="AD5" s="13" t="str">
        <f t="shared" si="3"/>
        <v>L</v>
      </c>
      <c r="AE5" s="13" t="str">
        <f t="shared" si="3"/>
        <v>M</v>
      </c>
      <c r="AF5" s="13" t="str">
        <f t="shared" si="3"/>
        <v>X</v>
      </c>
      <c r="AG5" s="13" t="str">
        <f t="shared" si="3"/>
        <v>J</v>
      </c>
      <c r="AH5" s="13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273">
        <f>DATEVALUE(CONCATENATE("01/",F4,"/",PATRÓN!K4))</f>
        <v>45962</v>
      </c>
      <c r="H6" s="84">
        <f>G6+1</f>
        <v>45963</v>
      </c>
      <c r="I6" s="84">
        <f t="shared" ref="I6:AK6" si="4">H6+1</f>
        <v>45964</v>
      </c>
      <c r="J6" s="84">
        <f t="shared" si="4"/>
        <v>45965</v>
      </c>
      <c r="K6" s="84">
        <f t="shared" si="4"/>
        <v>45966</v>
      </c>
      <c r="L6" s="84">
        <f t="shared" si="4"/>
        <v>45967</v>
      </c>
      <c r="M6" s="84">
        <f t="shared" si="4"/>
        <v>45968</v>
      </c>
      <c r="N6" s="84">
        <f t="shared" si="4"/>
        <v>45969</v>
      </c>
      <c r="O6" s="84">
        <f t="shared" si="4"/>
        <v>45970</v>
      </c>
      <c r="P6" s="84">
        <f t="shared" si="4"/>
        <v>45971</v>
      </c>
      <c r="Q6" s="84">
        <f t="shared" si="4"/>
        <v>45972</v>
      </c>
      <c r="R6" s="84">
        <f t="shared" si="4"/>
        <v>45973</v>
      </c>
      <c r="S6" s="84">
        <f t="shared" si="4"/>
        <v>45974</v>
      </c>
      <c r="T6" s="84">
        <f t="shared" si="4"/>
        <v>45975</v>
      </c>
      <c r="U6" s="84">
        <f t="shared" si="4"/>
        <v>45976</v>
      </c>
      <c r="V6" s="84">
        <f t="shared" si="4"/>
        <v>45977</v>
      </c>
      <c r="W6" s="84">
        <f t="shared" si="4"/>
        <v>45978</v>
      </c>
      <c r="X6" s="84">
        <f t="shared" si="4"/>
        <v>45979</v>
      </c>
      <c r="Y6" s="84">
        <f t="shared" si="4"/>
        <v>45980</v>
      </c>
      <c r="Z6" s="84">
        <f t="shared" si="4"/>
        <v>45981</v>
      </c>
      <c r="AA6" s="84">
        <f t="shared" si="4"/>
        <v>45982</v>
      </c>
      <c r="AB6" s="84">
        <f t="shared" si="4"/>
        <v>45983</v>
      </c>
      <c r="AC6" s="84">
        <f t="shared" si="4"/>
        <v>45984</v>
      </c>
      <c r="AD6" s="84">
        <f t="shared" si="4"/>
        <v>45985</v>
      </c>
      <c r="AE6" s="84">
        <f t="shared" si="4"/>
        <v>45986</v>
      </c>
      <c r="AF6" s="84">
        <f t="shared" si="4"/>
        <v>45987</v>
      </c>
      <c r="AG6" s="84">
        <f t="shared" si="4"/>
        <v>45988</v>
      </c>
      <c r="AH6" s="84">
        <f t="shared" si="4"/>
        <v>45989</v>
      </c>
      <c r="AI6" s="84">
        <f t="shared" si="4"/>
        <v>45990</v>
      </c>
      <c r="AJ6" s="84">
        <f t="shared" si="4"/>
        <v>45991</v>
      </c>
      <c r="AK6" s="84">
        <f t="shared" si="4"/>
        <v>45992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">
        <v>4</v>
      </c>
      <c r="H7" s="148" t="s">
        <v>5</v>
      </c>
      <c r="I7" s="148" t="s">
        <v>5</v>
      </c>
      <c r="J7" s="148" t="s">
        <v>5</v>
      </c>
      <c r="K7" s="148" t="s">
        <v>4</v>
      </c>
      <c r="L7" s="148" t="s">
        <v>5</v>
      </c>
      <c r="M7" s="148" t="s">
        <v>5</v>
      </c>
      <c r="N7" s="148" t="s">
        <v>5</v>
      </c>
      <c r="O7" s="148" t="s">
        <v>4</v>
      </c>
      <c r="P7" s="148" t="s">
        <v>4</v>
      </c>
      <c r="Q7" s="148" t="s">
        <v>5</v>
      </c>
      <c r="R7" s="148" t="s">
        <v>5</v>
      </c>
      <c r="S7" s="148" t="s">
        <v>5</v>
      </c>
      <c r="T7" s="148" t="s">
        <v>32</v>
      </c>
      <c r="U7" s="148" t="s">
        <v>32</v>
      </c>
      <c r="V7" s="148" t="s">
        <v>140</v>
      </c>
      <c r="W7" s="148" t="s">
        <v>140</v>
      </c>
      <c r="X7" s="148" t="s">
        <v>4</v>
      </c>
      <c r="Y7" s="148" t="s">
        <v>4</v>
      </c>
      <c r="Z7" s="148" t="s">
        <v>5</v>
      </c>
      <c r="AA7" s="148" t="s">
        <v>5</v>
      </c>
      <c r="AB7" s="148" t="s">
        <v>5</v>
      </c>
      <c r="AC7" s="148" t="s">
        <v>32</v>
      </c>
      <c r="AD7" s="148" t="s">
        <v>32</v>
      </c>
      <c r="AE7" s="148" t="s">
        <v>140</v>
      </c>
      <c r="AF7" s="148" t="s">
        <v>140</v>
      </c>
      <c r="AG7" s="148" t="s">
        <v>4</v>
      </c>
      <c r="AH7" s="148" t="s">
        <v>5</v>
      </c>
      <c r="AI7" s="148" t="s">
        <v>5</v>
      </c>
      <c r="AJ7" s="148" t="s">
        <v>5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15</v>
      </c>
      <c r="AO7" s="133">
        <f t="shared" ref="AO7:BE21" ca="1" si="5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5"/>
        <v>4</v>
      </c>
      <c r="AQ7" s="133">
        <f t="shared" ca="1" si="5"/>
        <v>0</v>
      </c>
      <c r="AR7" s="132">
        <f t="shared" ca="1" si="5"/>
        <v>0</v>
      </c>
      <c r="AS7" s="133">
        <f t="shared" ca="1" si="5"/>
        <v>0</v>
      </c>
      <c r="AT7" s="132">
        <f t="shared" ca="1" si="5"/>
        <v>0</v>
      </c>
      <c r="AU7" s="133">
        <f t="shared" ca="1" si="5"/>
        <v>0</v>
      </c>
      <c r="AV7" s="132">
        <f t="shared" ca="1" si="5"/>
        <v>0</v>
      </c>
      <c r="AW7" s="133">
        <f t="shared" ca="1" si="5"/>
        <v>0</v>
      </c>
      <c r="AX7" s="132">
        <f t="shared" ca="1" si="5"/>
        <v>0</v>
      </c>
      <c r="AY7" s="133">
        <f t="shared" ca="1" si="5"/>
        <v>0</v>
      </c>
      <c r="AZ7" s="132">
        <f t="shared" ca="1" si="5"/>
        <v>0</v>
      </c>
      <c r="BA7" s="133">
        <f t="shared" ca="1" si="5"/>
        <v>0</v>
      </c>
      <c r="BB7" s="132">
        <f t="shared" ca="1" si="5"/>
        <v>0</v>
      </c>
      <c r="BC7" s="133">
        <f t="shared" ca="1" si="5"/>
        <v>0</v>
      </c>
      <c r="BD7" s="132">
        <f t="shared" ca="1" si="5"/>
        <v>0</v>
      </c>
      <c r="BE7" s="133">
        <f t="shared" ca="1" si="5"/>
        <v>0</v>
      </c>
      <c r="BF7" s="132">
        <f t="shared" ref="BF7:BJ21" ca="1" si="6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6"/>
        <v>0</v>
      </c>
      <c r="BH7" s="132">
        <f t="shared" ca="1" si="6"/>
        <v>0</v>
      </c>
      <c r="BI7" s="133">
        <f t="shared" ca="1" si="6"/>
        <v>0</v>
      </c>
      <c r="BJ7" s="132">
        <f t="shared" ca="1" si="6"/>
        <v>0</v>
      </c>
      <c r="BK7" s="110">
        <f ca="1">COUNTIF($G7:$AK7,"*N*")-BL7</f>
        <v>0</v>
      </c>
      <c r="BL7" s="110">
        <f ca="1">MEDIAN(CN7-42, 0, COUNTIF($G7:$AK7,"*N*"))</f>
        <v>4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105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42.400000000000006</v>
      </c>
      <c r="BP7" s="195">
        <f ca="1">BO7 + BM7 + AL7</f>
        <v>147.4</v>
      </c>
      <c r="BQ7" s="149">
        <f t="shared" ref="BQ7:BQ38" ca="1" si="7">AN7+INDEX(INDIRECT(BQ$1),MATCH($E7,INDIRECT($BQ$2)))</f>
        <v>71</v>
      </c>
      <c r="BR7" s="137">
        <f t="shared" ref="BR7:BR38" ca="1" si="8">AO7+INDEX(INDIRECT(BR$1),MATCH($E7,INDIRECT($BQ$2)))</f>
        <v>0</v>
      </c>
      <c r="BS7" s="136">
        <f t="shared" ref="BS7:BS38" ca="1" si="9">AP7+INDEX(INDIRECT(BS$1),MATCH($E7,INDIRECT($BQ$2)))</f>
        <v>56</v>
      </c>
      <c r="BT7" s="137">
        <f t="shared" ref="BT7:BT38" ca="1" si="10">AQ7+INDEX(INDIRECT(BT$1),MATCH($E7,INDIRECT($BQ$2)))</f>
        <v>0</v>
      </c>
      <c r="BU7" s="136">
        <f t="shared" ref="BU7:BU38" ca="1" si="11">AR7+INDEX(INDIRECT(BU$1),MATCH($E7,INDIRECT($BQ$2)))</f>
        <v>0</v>
      </c>
      <c r="BV7" s="137">
        <f t="shared" ref="BV7:BV38" ca="1" si="12">AS7+INDEX(INDIRECT(BV$1),MATCH($E7,INDIRECT($BQ$2)))</f>
        <v>0</v>
      </c>
      <c r="BW7" s="136">
        <f t="shared" ref="BW7:BW38" ca="1" si="13">AT7+INDEX(INDIRECT(BW$1),MATCH($E7,INDIRECT($BQ$2)))</f>
        <v>0</v>
      </c>
      <c r="BX7" s="137">
        <f t="shared" ref="BX7:BX38" ca="1" si="14">AU7+INDEX(INDIRECT(BX$1),MATCH($E7,INDIRECT($BQ$2)))</f>
        <v>35</v>
      </c>
      <c r="BY7" s="136">
        <f t="shared" ref="BY7:BY38" ca="1" si="15">AV7+INDEX(INDIRECT(BY$1),MATCH($E7,INDIRECT($BQ$2)))</f>
        <v>1</v>
      </c>
      <c r="BZ7" s="137">
        <f t="shared" ref="BZ7:BZ38" ca="1" si="16">AW7+INDEX(INDIRECT(BZ$1),MATCH($E7,INDIRECT($BQ$2)))</f>
        <v>0</v>
      </c>
      <c r="CA7" s="136">
        <f t="shared" ref="CA7:CA38" ca="1" si="17">AX7+INDEX(INDIRECT(CA$1),MATCH($E7,INDIRECT($BQ$2)))</f>
        <v>0</v>
      </c>
      <c r="CB7" s="137">
        <f t="shared" ref="CB7:CB38" ca="1" si="18">AY7+INDEX(INDIRECT(CB$1),MATCH($E7,INDIRECT($BQ$2)))</f>
        <v>0</v>
      </c>
      <c r="CC7" s="136">
        <f t="shared" ref="CC7:CC38" ca="1" si="19">AZ7+INDEX(INDIRECT(CC$1),MATCH($E7,INDIRECT($BQ$2)))</f>
        <v>0</v>
      </c>
      <c r="CD7" s="137">
        <f t="shared" ref="CD7:CD38" ca="1" si="20">BA7+INDEX(INDIRECT(CD$1),MATCH($E7,INDIRECT($BQ$2)))</f>
        <v>1</v>
      </c>
      <c r="CE7" s="136">
        <f t="shared" ref="CE7:CE38" ca="1" si="21">BB7+INDEX(INDIRECT(CE$1),MATCH($E7,INDIRECT($BQ$2)))</f>
        <v>0</v>
      </c>
      <c r="CF7" s="137">
        <f t="shared" ref="CF7:CF38" ca="1" si="22">BC7+INDEX(INDIRECT(CF$1),MATCH($E7,INDIRECT($BQ$2)))</f>
        <v>0</v>
      </c>
      <c r="CG7" s="136">
        <f t="shared" ref="CG7:CG38" ca="1" si="23">BD7+INDEX(INDIRECT(CG$1),MATCH($E7,INDIRECT($BQ$2)))</f>
        <v>0</v>
      </c>
      <c r="CH7" s="137">
        <f t="shared" ref="CH7:CH38" ca="1" si="24">BE7+INDEX(INDIRECT(CH$1),MATCH($E7,INDIRECT($BQ$2)))</f>
        <v>0</v>
      </c>
      <c r="CI7" s="136">
        <f t="shared" ref="CI7:CI38" ca="1" si="25">BF7+INDEX(INDIRECT(CI$1),MATCH($E7,INDIRECT($BQ$2)))</f>
        <v>0</v>
      </c>
      <c r="CJ7" s="137">
        <f t="shared" ref="CJ7:CJ38" ca="1" si="26">BG7+INDEX(INDIRECT(CJ$1),MATCH($E7,INDIRECT($BQ$2)))</f>
        <v>0</v>
      </c>
      <c r="CK7" s="136">
        <f t="shared" ref="CK7:CK38" ca="1" si="27">BH7+INDEX(INDIRECT(CK$1),MATCH($E7,INDIRECT($BQ$2)))</f>
        <v>0</v>
      </c>
      <c r="CL7" s="137">
        <f t="shared" ref="CL7:CL38" ca="1" si="28">BI7+INDEX(INDIRECT(CL$1),MATCH($E7,INDIRECT($BQ$2)))</f>
        <v>0</v>
      </c>
      <c r="CM7" s="136">
        <f t="shared" ref="CM7:CM38" ca="1" si="29">BJ7+INDEX(INDIRECT(CM$1),MATCH($E7,INDIRECT($BQ$2)))</f>
        <v>0</v>
      </c>
      <c r="CN7" s="110">
        <f ca="1">COUNTIF($G7:$AK7,"*N*")+INDEX(INDIRECT(CN$1),MATCH($E7,INDIRECT($BQ$2)))</f>
        <v>56</v>
      </c>
      <c r="CO7" s="110">
        <f t="shared" ref="CO7:CO38" ca="1" si="30">BM7+INDEX(INDIRECT(CO$1),MATCH($E7,INDIRECT($BQ$2)))</f>
        <v>753.98</v>
      </c>
      <c r="CP7" s="110">
        <f t="shared" ref="CP7:CP38" ca="1" si="31">BN7+INDEX(INDIRECT(CP$1),MATCH($E7,INDIRECT($BQ$2)))</f>
        <v>560</v>
      </c>
      <c r="CQ7" s="198">
        <f t="shared" ref="CQ7:CQ38" ca="1" si="32">BO7+INDEX(INDIRECT(CQ$1),MATCH($E7,INDIRECT($BQ$2)))</f>
        <v>681.80000000000007</v>
      </c>
      <c r="CR7" s="199">
        <f t="shared" ref="CR7:CR38" ca="1" si="33">BP7+INDEX(INDIRECT(CR$1),MATCH($E7,INDIRECT($BQ$2)))</f>
        <v>1435.78</v>
      </c>
      <c r="CS7" s="220">
        <f>MEDIAN(0,EOMONTH($G$6,0)-$G$6+1,EOMONTH($G$6,0)-$G$6+1-COUNTBLANK(G7:AK7)+DATEDIF(G$6,AI$6,"m")+DATEDIF(G$6,AJ$6,"m")++DATEDIF(G$6,AK$6,"m"))</f>
        <v>30</v>
      </c>
      <c r="CT7" s="219">
        <f>COUNTIF(G7:AK7,"V")</f>
        <v>0</v>
      </c>
      <c r="CU7" s="221">
        <f ca="1">INDEX(INDIRECT(CU$1),MATCH($E7,INDIRECT($BQ$2))) + (CS7*30)/[1]PATRÓN!$N$4 - CT7</f>
        <v>27.452054794520546</v>
      </c>
      <c r="CV7" s="221">
        <f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>(PATRÓN!$A$5*(CS7-CT7))/(PATRÓN!$N$4-30)*AM7</f>
        <v>147.08955223880596</v>
      </c>
      <c r="DA7" s="211">
        <f t="shared" ref="DA7:DA38" ca="1" si="34">BP7-CZ7</f>
        <v>0.31044776119404105</v>
      </c>
      <c r="DB7" s="211">
        <f ca="1">CZ7+INDEX(INDIRECT(DB$1),MATCH($E7,INDIRECT($BQ$2)))</f>
        <v>1637.5970149253731</v>
      </c>
      <c r="DC7" s="212">
        <f t="shared" ref="DC7:DC38" ca="1" si="35">CR7-DB7</f>
        <v>-201.81701492537309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">
        <v>5</v>
      </c>
      <c r="H8" s="148" t="s">
        <v>4</v>
      </c>
      <c r="I8" s="148" t="s">
        <v>4</v>
      </c>
      <c r="J8" s="148" t="s">
        <v>5</v>
      </c>
      <c r="K8" s="148" t="s">
        <v>5</v>
      </c>
      <c r="L8" s="148" t="s">
        <v>5</v>
      </c>
      <c r="M8" s="148" t="s">
        <v>32</v>
      </c>
      <c r="N8" s="148" t="s">
        <v>32</v>
      </c>
      <c r="O8" s="148" t="s">
        <v>140</v>
      </c>
      <c r="P8" s="148" t="s">
        <v>140</v>
      </c>
      <c r="Q8" s="148" t="s">
        <v>4</v>
      </c>
      <c r="R8" s="148" t="s">
        <v>4</v>
      </c>
      <c r="S8" s="148" t="s">
        <v>5</v>
      </c>
      <c r="T8" s="148" t="s">
        <v>5</v>
      </c>
      <c r="U8" s="148" t="s">
        <v>5</v>
      </c>
      <c r="V8" s="148" t="s">
        <v>32</v>
      </c>
      <c r="W8" s="148" t="s">
        <v>32</v>
      </c>
      <c r="X8" s="148" t="s">
        <v>140</v>
      </c>
      <c r="Y8" s="148" t="s">
        <v>140</v>
      </c>
      <c r="Z8" s="148" t="s">
        <v>4</v>
      </c>
      <c r="AA8" s="148" t="s">
        <v>5</v>
      </c>
      <c r="AB8" s="148" t="s">
        <v>5</v>
      </c>
      <c r="AC8" s="148" t="s">
        <v>5</v>
      </c>
      <c r="AD8" s="148" t="s">
        <v>5</v>
      </c>
      <c r="AE8" s="148" t="s">
        <v>32</v>
      </c>
      <c r="AF8" s="148" t="s">
        <v>32</v>
      </c>
      <c r="AG8" s="148" t="s">
        <v>140</v>
      </c>
      <c r="AH8" s="148" t="s">
        <v>140</v>
      </c>
      <c r="AI8" s="148" t="s">
        <v>4</v>
      </c>
      <c r="AJ8" s="148" t="s">
        <v>4</v>
      </c>
      <c r="AK8" s="148"/>
      <c r="AL8" s="129"/>
      <c r="AM8" s="111">
        <f>VLOOKUP($E8,Plantilla!D:F,3,FALSE)</f>
        <v>1</v>
      </c>
      <c r="AN8" s="140">
        <f t="shared" ref="AN8:AN21" ca="1" si="36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11</v>
      </c>
      <c r="AO8" s="133">
        <f t="shared" ca="1" si="5"/>
        <v>0</v>
      </c>
      <c r="AP8" s="132">
        <f t="shared" ca="1" si="5"/>
        <v>6</v>
      </c>
      <c r="AQ8" s="133">
        <f t="shared" ca="1" si="5"/>
        <v>0</v>
      </c>
      <c r="AR8" s="132">
        <f t="shared" ca="1" si="5"/>
        <v>0</v>
      </c>
      <c r="AS8" s="133">
        <f t="shared" ca="1" si="5"/>
        <v>0</v>
      </c>
      <c r="AT8" s="132">
        <f t="shared" ca="1" si="5"/>
        <v>0</v>
      </c>
      <c r="AU8" s="133">
        <f t="shared" ca="1" si="5"/>
        <v>0</v>
      </c>
      <c r="AV8" s="132">
        <f t="shared" ca="1" si="5"/>
        <v>0</v>
      </c>
      <c r="AW8" s="133">
        <f t="shared" ca="1" si="5"/>
        <v>0</v>
      </c>
      <c r="AX8" s="132">
        <f t="shared" ca="1" si="5"/>
        <v>0</v>
      </c>
      <c r="AY8" s="133">
        <f t="shared" ca="1" si="5"/>
        <v>0</v>
      </c>
      <c r="AZ8" s="132">
        <f t="shared" ca="1" si="5"/>
        <v>0</v>
      </c>
      <c r="BA8" s="133">
        <f t="shared" ca="1" si="5"/>
        <v>0</v>
      </c>
      <c r="BB8" s="132">
        <f t="shared" ca="1" si="5"/>
        <v>0</v>
      </c>
      <c r="BC8" s="133">
        <f t="shared" ca="1" si="5"/>
        <v>0</v>
      </c>
      <c r="BD8" s="132">
        <f t="shared" ca="1" si="5"/>
        <v>0</v>
      </c>
      <c r="BE8" s="133">
        <f t="shared" ca="1" si="5"/>
        <v>0</v>
      </c>
      <c r="BF8" s="132">
        <f t="shared" ca="1" si="6"/>
        <v>0</v>
      </c>
      <c r="BG8" s="133">
        <f t="shared" ca="1" si="6"/>
        <v>0</v>
      </c>
      <c r="BH8" s="132">
        <f t="shared" ca="1" si="6"/>
        <v>0</v>
      </c>
      <c r="BI8" s="133">
        <f t="shared" ca="1" si="6"/>
        <v>0</v>
      </c>
      <c r="BJ8" s="132">
        <f t="shared" ca="1" si="6"/>
        <v>0</v>
      </c>
      <c r="BK8" s="110">
        <f t="shared" ref="BK8:BK63" ca="1" si="37">COUNTIF($G8:$AK8,"*N*")-BL8</f>
        <v>0</v>
      </c>
      <c r="BL8" s="110">
        <f t="shared" ref="BL8:BL63" ca="1" si="38">MEDIAN(CN8-42, 0, COUNTIF($G8:$AK8,"*N*"))</f>
        <v>6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77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N8:BO63" ca="1" si="39">IF(BN8=0,                 0,                 BN8 * 1.27 * (BK8/(BK8+BL8)) + BN8 * 1.06 * (BL8/(BK8+BL8))        )</f>
        <v>63.6</v>
      </c>
      <c r="BP8" s="195">
        <f t="shared" ref="BO8:BP63" ca="1" si="40">BO8 + BM8 + AL8</f>
        <v>140.6</v>
      </c>
      <c r="BQ8" s="149">
        <f t="shared" ca="1" si="7"/>
        <v>149</v>
      </c>
      <c r="BR8" s="137">
        <f t="shared" ca="1" si="8"/>
        <v>0</v>
      </c>
      <c r="BS8" s="136">
        <f t="shared" ca="1" si="9"/>
        <v>54</v>
      </c>
      <c r="BT8" s="137">
        <f t="shared" ca="1" si="10"/>
        <v>0</v>
      </c>
      <c r="BU8" s="136">
        <f t="shared" ca="1" si="11"/>
        <v>0</v>
      </c>
      <c r="BV8" s="137">
        <f t="shared" ca="1" si="12"/>
        <v>0</v>
      </c>
      <c r="BW8" s="136">
        <f t="shared" ca="1" si="13"/>
        <v>0</v>
      </c>
      <c r="BX8" s="137">
        <f t="shared" ca="1" si="14"/>
        <v>0</v>
      </c>
      <c r="BY8" s="136">
        <f t="shared" ca="1" si="15"/>
        <v>0</v>
      </c>
      <c r="BZ8" s="137">
        <f t="shared" ca="1" si="16"/>
        <v>0</v>
      </c>
      <c r="CA8" s="136">
        <f t="shared" ca="1" si="17"/>
        <v>0</v>
      </c>
      <c r="CB8" s="137">
        <f t="shared" ca="1" si="18"/>
        <v>0</v>
      </c>
      <c r="CC8" s="136">
        <f t="shared" ca="1" si="19"/>
        <v>0</v>
      </c>
      <c r="CD8" s="137">
        <f t="shared" ca="1" si="20"/>
        <v>0</v>
      </c>
      <c r="CE8" s="136">
        <f t="shared" ca="1" si="21"/>
        <v>0</v>
      </c>
      <c r="CF8" s="137">
        <f t="shared" ca="1" si="22"/>
        <v>0</v>
      </c>
      <c r="CG8" s="136">
        <f t="shared" ca="1" si="23"/>
        <v>0</v>
      </c>
      <c r="CH8" s="137">
        <f t="shared" ca="1" si="24"/>
        <v>0</v>
      </c>
      <c r="CI8" s="136">
        <f t="shared" ca="1" si="25"/>
        <v>0</v>
      </c>
      <c r="CJ8" s="137">
        <f t="shared" ca="1" si="26"/>
        <v>0</v>
      </c>
      <c r="CK8" s="136">
        <f t="shared" ca="1" si="27"/>
        <v>0</v>
      </c>
      <c r="CL8" s="137">
        <f t="shared" ca="1" si="28"/>
        <v>0</v>
      </c>
      <c r="CM8" s="136">
        <f t="shared" ca="1" si="29"/>
        <v>0</v>
      </c>
      <c r="CN8" s="110">
        <f t="shared" ref="CN8:CN63" ca="1" si="41">COUNTIF($G8:$AK8,"*N*")+INDEX(INDIRECT(CN$1),MATCH($E8,INDIRECT($BQ$2)))</f>
        <v>54</v>
      </c>
      <c r="CO8" s="110">
        <f t="shared" ca="1" si="30"/>
        <v>1043</v>
      </c>
      <c r="CP8" s="110">
        <f t="shared" ca="1" si="31"/>
        <v>540</v>
      </c>
      <c r="CQ8" s="198">
        <f t="shared" ca="1" si="32"/>
        <v>660.6</v>
      </c>
      <c r="CR8" s="199">
        <f t="shared" ca="1" si="33"/>
        <v>1703.5999999999997</v>
      </c>
      <c r="CS8" s="215">
        <f>MEDIAN(0,EOMONTH($G$6,0)-$G$6+1,EOMONTH($G$6,0)-$G$6+1-COUNTBLANK(G8:AK8)+DATEDIF(G$6,AI$6,"m")+DATEDIF(G$6,AJ$6,"m")++DATEDIF(G$6,AK$6,"m"))</f>
        <v>30</v>
      </c>
      <c r="CT8" s="216">
        <f t="shared" ref="CS8:CT63" si="42">COUNTIF(G8:AK8,"V")</f>
        <v>0</v>
      </c>
      <c r="CU8" s="217">
        <f ca="1">INDEX(INDIRECT(CU$1),MATCH($E8,INDIRECT($BQ$2))) + (CS8*30)/[1]PATRÓN!$N$4 - CT8</f>
        <v>27.452054794520546</v>
      </c>
      <c r="CV8" s="217">
        <f>(CS8*6)/PATRÓN!$N$4</f>
        <v>0.49315068493150682</v>
      </c>
      <c r="CW8" s="216">
        <f t="shared" ref="CW8:CW63" ca="1" si="43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3" si="44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3" ca="1" si="45">CX8+INDEX(INDIRECT(CY$1),MATCH($E8,INDIRECT($BQ$2)))</f>
        <v>0</v>
      </c>
      <c r="CZ8" s="227">
        <f>(PATRÓN!$A$5*(CS8-CT8))/(PATRÓN!$N$4-30)*AM8</f>
        <v>147.08955223880596</v>
      </c>
      <c r="DA8" s="211">
        <f t="shared" ca="1" si="34"/>
        <v>-6.4895522388059703</v>
      </c>
      <c r="DB8" s="211">
        <f t="shared" ref="DB8:DB63" ca="1" si="46">CZ8+INDEX(INDIRECT(DB$1),MATCH($E8,INDIRECT($BQ$2)))</f>
        <v>1637.5970149253731</v>
      </c>
      <c r="DC8" s="212">
        <f t="shared" ca="1" si="35"/>
        <v>66.002985074626622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">
        <v>32</v>
      </c>
      <c r="H9" s="148" t="s">
        <v>140</v>
      </c>
      <c r="I9" s="148" t="s">
        <v>140</v>
      </c>
      <c r="J9" s="148" t="s">
        <v>4</v>
      </c>
      <c r="K9" s="148" t="s">
        <v>4</v>
      </c>
      <c r="L9" s="148" t="s">
        <v>5</v>
      </c>
      <c r="M9" s="148" t="s">
        <v>5</v>
      </c>
      <c r="N9" s="148" t="s">
        <v>5</v>
      </c>
      <c r="O9" s="148" t="s">
        <v>32</v>
      </c>
      <c r="P9" s="148" t="s">
        <v>32</v>
      </c>
      <c r="Q9" s="148" t="s">
        <v>140</v>
      </c>
      <c r="R9" s="148" t="s">
        <v>140</v>
      </c>
      <c r="S9" s="148" t="s">
        <v>4</v>
      </c>
      <c r="T9" s="148" t="s">
        <v>5</v>
      </c>
      <c r="U9" s="148" t="s">
        <v>5</v>
      </c>
      <c r="V9" s="148" t="s">
        <v>5</v>
      </c>
      <c r="W9" s="148" t="s">
        <v>5</v>
      </c>
      <c r="X9" s="148" t="s">
        <v>32</v>
      </c>
      <c r="Y9" s="148" t="s">
        <v>32</v>
      </c>
      <c r="Z9" s="148" t="s">
        <v>140</v>
      </c>
      <c r="AA9" s="148" t="s">
        <v>140</v>
      </c>
      <c r="AB9" s="148" t="s">
        <v>4</v>
      </c>
      <c r="AC9" s="148" t="s">
        <v>4</v>
      </c>
      <c r="AD9" s="148" t="s">
        <v>4</v>
      </c>
      <c r="AE9" s="148" t="s">
        <v>5</v>
      </c>
      <c r="AF9" s="148" t="s">
        <v>5</v>
      </c>
      <c r="AG9" s="148" t="s">
        <v>5</v>
      </c>
      <c r="AH9" s="148" t="s">
        <v>5</v>
      </c>
      <c r="AI9" s="148" t="s">
        <v>4</v>
      </c>
      <c r="AJ9" s="148" t="s">
        <v>5</v>
      </c>
      <c r="AK9" s="148"/>
      <c r="AL9" s="129"/>
      <c r="AM9" s="111">
        <f>VLOOKUP($E9,Plantilla!D:F,3,FALSE)</f>
        <v>1</v>
      </c>
      <c r="AN9" s="140">
        <f t="shared" ca="1" si="36"/>
        <v>12</v>
      </c>
      <c r="AO9" s="133">
        <f t="shared" ca="1" si="5"/>
        <v>0</v>
      </c>
      <c r="AP9" s="132">
        <f t="shared" ca="1" si="5"/>
        <v>5</v>
      </c>
      <c r="AQ9" s="133">
        <f t="shared" ca="1" si="5"/>
        <v>0</v>
      </c>
      <c r="AR9" s="132">
        <f t="shared" ca="1" si="5"/>
        <v>0</v>
      </c>
      <c r="AS9" s="133">
        <f t="shared" ca="1" si="5"/>
        <v>0</v>
      </c>
      <c r="AT9" s="132">
        <f t="shared" ca="1" si="5"/>
        <v>0</v>
      </c>
      <c r="AU9" s="133">
        <f t="shared" ca="1" si="5"/>
        <v>0</v>
      </c>
      <c r="AV9" s="132">
        <f t="shared" ca="1" si="5"/>
        <v>0</v>
      </c>
      <c r="AW9" s="133">
        <f t="shared" ca="1" si="5"/>
        <v>0</v>
      </c>
      <c r="AX9" s="132">
        <f t="shared" ca="1" si="5"/>
        <v>0</v>
      </c>
      <c r="AY9" s="133">
        <f t="shared" ca="1" si="5"/>
        <v>0</v>
      </c>
      <c r="AZ9" s="132">
        <f t="shared" ca="1" si="5"/>
        <v>0</v>
      </c>
      <c r="BA9" s="133">
        <f t="shared" ca="1" si="5"/>
        <v>0</v>
      </c>
      <c r="BB9" s="132">
        <f t="shared" ca="1" si="5"/>
        <v>0</v>
      </c>
      <c r="BC9" s="133">
        <f t="shared" ca="1" si="5"/>
        <v>0</v>
      </c>
      <c r="BD9" s="132">
        <f t="shared" ca="1" si="5"/>
        <v>0</v>
      </c>
      <c r="BE9" s="133">
        <f t="shared" ca="1" si="5"/>
        <v>0</v>
      </c>
      <c r="BF9" s="132">
        <f t="shared" ca="1" si="6"/>
        <v>0</v>
      </c>
      <c r="BG9" s="133">
        <f t="shared" ca="1" si="6"/>
        <v>0</v>
      </c>
      <c r="BH9" s="132">
        <f t="shared" ca="1" si="6"/>
        <v>0</v>
      </c>
      <c r="BI9" s="133">
        <f t="shared" ca="1" si="6"/>
        <v>0</v>
      </c>
      <c r="BJ9" s="132">
        <f t="shared" ca="1" si="6"/>
        <v>0</v>
      </c>
      <c r="BK9" s="110">
        <f t="shared" ca="1" si="37"/>
        <v>5</v>
      </c>
      <c r="BL9" s="110">
        <f t="shared" ca="1" si="3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84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39"/>
        <v>63.5</v>
      </c>
      <c r="BP9" s="195">
        <f t="shared" ca="1" si="40"/>
        <v>147.5</v>
      </c>
      <c r="BQ9" s="149">
        <f t="shared" ca="1" si="7"/>
        <v>67</v>
      </c>
      <c r="BR9" s="137">
        <f t="shared" ca="1" si="8"/>
        <v>0</v>
      </c>
      <c r="BS9" s="136">
        <f t="shared" ca="1" si="9"/>
        <v>28</v>
      </c>
      <c r="BT9" s="137">
        <f t="shared" ca="1" si="10"/>
        <v>0</v>
      </c>
      <c r="BU9" s="136">
        <f t="shared" ca="1" si="11"/>
        <v>0</v>
      </c>
      <c r="BV9" s="137">
        <f t="shared" ca="1" si="12"/>
        <v>0</v>
      </c>
      <c r="BW9" s="136">
        <f t="shared" ca="1" si="13"/>
        <v>0</v>
      </c>
      <c r="BX9" s="137">
        <f t="shared" ca="1" si="14"/>
        <v>42</v>
      </c>
      <c r="BY9" s="136">
        <f t="shared" ca="1" si="15"/>
        <v>0</v>
      </c>
      <c r="BZ9" s="137">
        <f t="shared" ca="1" si="16"/>
        <v>0</v>
      </c>
      <c r="CA9" s="136">
        <f t="shared" ca="1" si="17"/>
        <v>0</v>
      </c>
      <c r="CB9" s="137">
        <f t="shared" ca="1" si="18"/>
        <v>0</v>
      </c>
      <c r="CC9" s="136">
        <f t="shared" ca="1" si="19"/>
        <v>0</v>
      </c>
      <c r="CD9" s="137">
        <f t="shared" ca="1" si="20"/>
        <v>0</v>
      </c>
      <c r="CE9" s="136">
        <f t="shared" ca="1" si="21"/>
        <v>0</v>
      </c>
      <c r="CF9" s="137">
        <f t="shared" ca="1" si="22"/>
        <v>0</v>
      </c>
      <c r="CG9" s="136">
        <f t="shared" ca="1" si="23"/>
        <v>1</v>
      </c>
      <c r="CH9" s="137">
        <f t="shared" ca="1" si="24"/>
        <v>0</v>
      </c>
      <c r="CI9" s="136">
        <f t="shared" ca="1" si="25"/>
        <v>0</v>
      </c>
      <c r="CJ9" s="137">
        <f t="shared" ca="1" si="26"/>
        <v>0</v>
      </c>
      <c r="CK9" s="136">
        <f t="shared" ca="1" si="27"/>
        <v>0</v>
      </c>
      <c r="CL9" s="137">
        <f t="shared" ca="1" si="28"/>
        <v>0</v>
      </c>
      <c r="CM9" s="136">
        <f t="shared" ca="1" si="29"/>
        <v>0</v>
      </c>
      <c r="CN9" s="110">
        <f t="shared" ca="1" si="41"/>
        <v>28</v>
      </c>
      <c r="CO9" s="110">
        <f t="shared" ca="1" si="30"/>
        <v>770.5</v>
      </c>
      <c r="CP9" s="110">
        <f t="shared" ca="1" si="31"/>
        <v>280</v>
      </c>
      <c r="CQ9" s="198">
        <f t="shared" ca="1" si="32"/>
        <v>355.6</v>
      </c>
      <c r="CR9" s="199">
        <f t="shared" ca="1" si="33"/>
        <v>1126.0999999999999</v>
      </c>
      <c r="CS9" s="215">
        <f t="shared" ref="CS9:CS63" si="47">MEDIAN(0,EOMONTH($G$6,0)-$G$6+1,EOMONTH($G$6,0)-$G$6+1-COUNTBLANK(G9:AK9)+DATEDIF(G$6,AI$6,"m")+DATEDIF(G$6,AJ$6,"m")++DATEDIF(G$6,AK$6,"m"))</f>
        <v>30</v>
      </c>
      <c r="CT9" s="216">
        <f t="shared" si="42"/>
        <v>0</v>
      </c>
      <c r="CU9" s="217">
        <f ca="1">INDEX(INDIRECT(CU$1),MATCH($E9,INDIRECT($BQ$2))) + (CS9*30)/[1]PATRÓN!$N$4 - CT9</f>
        <v>27.452054794520546</v>
      </c>
      <c r="CV9" s="217">
        <f>(CS9*6)/PATRÓN!$N$4</f>
        <v>0.49315068493150682</v>
      </c>
      <c r="CW9" s="216">
        <f t="shared" ca="1" si="43"/>
        <v>0</v>
      </c>
      <c r="CX9" s="219">
        <f t="shared" si="44"/>
        <v>0</v>
      </c>
      <c r="CY9" s="230">
        <f t="shared" ca="1" si="45"/>
        <v>0</v>
      </c>
      <c r="CZ9" s="227">
        <f>(PATRÓN!$A$5*(CS9-CT9))/(PATRÓN!$N$4-30)*AM9</f>
        <v>147.08955223880596</v>
      </c>
      <c r="DA9" s="211">
        <f t="shared" ca="1" si="34"/>
        <v>0.41044776119403537</v>
      </c>
      <c r="DB9" s="211">
        <f t="shared" ca="1" si="46"/>
        <v>1637.5970149253731</v>
      </c>
      <c r="DC9" s="212">
        <f t="shared" ca="1" si="35"/>
        <v>-511.49701492537315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">
        <v>5</v>
      </c>
      <c r="H10" s="148" t="s">
        <v>32</v>
      </c>
      <c r="I10" s="148" t="s">
        <v>32</v>
      </c>
      <c r="J10" s="148" t="s">
        <v>140</v>
      </c>
      <c r="K10" s="148" t="s">
        <v>140</v>
      </c>
      <c r="L10" s="148" t="s">
        <v>4</v>
      </c>
      <c r="M10" s="148" t="s">
        <v>5</v>
      </c>
      <c r="N10" s="148" t="s">
        <v>5</v>
      </c>
      <c r="O10" s="148" t="s">
        <v>5</v>
      </c>
      <c r="P10" s="148" t="s">
        <v>5</v>
      </c>
      <c r="Q10" s="148" t="s">
        <v>32</v>
      </c>
      <c r="R10" s="148" t="s">
        <v>32</v>
      </c>
      <c r="S10" s="148" t="s">
        <v>140</v>
      </c>
      <c r="T10" s="148" t="s">
        <v>140</v>
      </c>
      <c r="U10" s="148" t="s">
        <v>4</v>
      </c>
      <c r="V10" s="148" t="s">
        <v>4</v>
      </c>
      <c r="W10" s="148" t="s">
        <v>4</v>
      </c>
      <c r="X10" s="148" t="s">
        <v>5</v>
      </c>
      <c r="Y10" s="148" t="s">
        <v>5</v>
      </c>
      <c r="Z10" s="148" t="s">
        <v>5</v>
      </c>
      <c r="AA10" s="148" t="s">
        <v>5</v>
      </c>
      <c r="AB10" s="148" t="s">
        <v>4</v>
      </c>
      <c r="AC10" s="148" t="s">
        <v>5</v>
      </c>
      <c r="AD10" s="148" t="s">
        <v>5</v>
      </c>
      <c r="AE10" s="148" t="s">
        <v>5</v>
      </c>
      <c r="AF10" s="148" t="s">
        <v>5</v>
      </c>
      <c r="AG10" s="148" t="s">
        <v>32</v>
      </c>
      <c r="AH10" s="148" t="s">
        <v>140</v>
      </c>
      <c r="AI10" s="148" t="s">
        <v>4</v>
      </c>
      <c r="AJ10" s="148" t="s">
        <v>4</v>
      </c>
      <c r="AK10" s="148"/>
      <c r="AL10" s="129"/>
      <c r="AM10" s="111">
        <f>VLOOKUP($E10,Plantilla!D:F,3,FALSE)</f>
        <v>1</v>
      </c>
      <c r="AN10" s="140">
        <f t="shared" ca="1" si="36"/>
        <v>13</v>
      </c>
      <c r="AO10" s="133">
        <f t="shared" ca="1" si="5"/>
        <v>0</v>
      </c>
      <c r="AP10" s="132">
        <f t="shared" ca="1" si="5"/>
        <v>5</v>
      </c>
      <c r="AQ10" s="133">
        <f t="shared" ca="1" si="5"/>
        <v>0</v>
      </c>
      <c r="AR10" s="132">
        <f t="shared" ca="1" si="5"/>
        <v>0</v>
      </c>
      <c r="AS10" s="133">
        <f t="shared" ca="1" si="5"/>
        <v>0</v>
      </c>
      <c r="AT10" s="132">
        <f t="shared" ca="1" si="5"/>
        <v>0</v>
      </c>
      <c r="AU10" s="133">
        <f t="shared" ca="1" si="5"/>
        <v>0</v>
      </c>
      <c r="AV10" s="132">
        <f t="shared" ca="1" si="5"/>
        <v>0</v>
      </c>
      <c r="AW10" s="133">
        <f t="shared" ca="1" si="5"/>
        <v>0</v>
      </c>
      <c r="AX10" s="132">
        <f t="shared" ca="1" si="5"/>
        <v>0</v>
      </c>
      <c r="AY10" s="133">
        <f t="shared" ca="1" si="5"/>
        <v>0</v>
      </c>
      <c r="AZ10" s="132">
        <f t="shared" ca="1" si="5"/>
        <v>0</v>
      </c>
      <c r="BA10" s="133">
        <f t="shared" ca="1" si="5"/>
        <v>0</v>
      </c>
      <c r="BB10" s="132">
        <f t="shared" ca="1" si="5"/>
        <v>0</v>
      </c>
      <c r="BC10" s="133">
        <f t="shared" ca="1" si="5"/>
        <v>0</v>
      </c>
      <c r="BD10" s="132">
        <f t="shared" ca="1" si="5"/>
        <v>0</v>
      </c>
      <c r="BE10" s="133">
        <f t="shared" ca="1" si="5"/>
        <v>0</v>
      </c>
      <c r="BF10" s="132">
        <f t="shared" ca="1" si="6"/>
        <v>0</v>
      </c>
      <c r="BG10" s="133">
        <f t="shared" ca="1" si="6"/>
        <v>0</v>
      </c>
      <c r="BH10" s="132">
        <f t="shared" ca="1" si="6"/>
        <v>0</v>
      </c>
      <c r="BI10" s="133">
        <f t="shared" ca="1" si="6"/>
        <v>0</v>
      </c>
      <c r="BJ10" s="132">
        <f t="shared" ca="1" si="6"/>
        <v>0</v>
      </c>
      <c r="BK10" s="110">
        <f t="shared" ca="1" si="37"/>
        <v>0</v>
      </c>
      <c r="BL10" s="110">
        <f t="shared" ca="1" si="38"/>
        <v>5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91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39"/>
        <v>53</v>
      </c>
      <c r="BP10" s="195">
        <f t="shared" ca="1" si="40"/>
        <v>144</v>
      </c>
      <c r="BQ10" s="149">
        <f t="shared" ca="1" si="7"/>
        <v>147</v>
      </c>
      <c r="BR10" s="137">
        <f t="shared" ca="1" si="8"/>
        <v>0</v>
      </c>
      <c r="BS10" s="136">
        <f t="shared" ca="1" si="9"/>
        <v>52</v>
      </c>
      <c r="BT10" s="137">
        <f t="shared" ca="1" si="10"/>
        <v>0</v>
      </c>
      <c r="BU10" s="136">
        <f t="shared" ca="1" si="11"/>
        <v>0</v>
      </c>
      <c r="BV10" s="137">
        <f t="shared" ca="1" si="12"/>
        <v>0</v>
      </c>
      <c r="BW10" s="136">
        <f t="shared" ca="1" si="13"/>
        <v>0</v>
      </c>
      <c r="BX10" s="137">
        <f t="shared" ca="1" si="14"/>
        <v>0</v>
      </c>
      <c r="BY10" s="136">
        <f t="shared" ca="1" si="15"/>
        <v>0</v>
      </c>
      <c r="BZ10" s="137">
        <f t="shared" ca="1" si="16"/>
        <v>0</v>
      </c>
      <c r="CA10" s="136">
        <f t="shared" ca="1" si="17"/>
        <v>0</v>
      </c>
      <c r="CB10" s="137">
        <f t="shared" ca="1" si="18"/>
        <v>0</v>
      </c>
      <c r="CC10" s="136">
        <f t="shared" ca="1" si="19"/>
        <v>0</v>
      </c>
      <c r="CD10" s="137">
        <f t="shared" ca="1" si="20"/>
        <v>0</v>
      </c>
      <c r="CE10" s="136">
        <f t="shared" ca="1" si="21"/>
        <v>0</v>
      </c>
      <c r="CF10" s="137">
        <f t="shared" ca="1" si="22"/>
        <v>0</v>
      </c>
      <c r="CG10" s="136">
        <f t="shared" ca="1" si="23"/>
        <v>2</v>
      </c>
      <c r="CH10" s="137">
        <f t="shared" ca="1" si="24"/>
        <v>0</v>
      </c>
      <c r="CI10" s="136">
        <f t="shared" ca="1" si="25"/>
        <v>0</v>
      </c>
      <c r="CJ10" s="137">
        <f t="shared" ca="1" si="26"/>
        <v>0</v>
      </c>
      <c r="CK10" s="136">
        <f t="shared" ca="1" si="27"/>
        <v>0</v>
      </c>
      <c r="CL10" s="137">
        <f t="shared" ca="1" si="28"/>
        <v>0</v>
      </c>
      <c r="CM10" s="136">
        <f t="shared" ca="1" si="29"/>
        <v>0</v>
      </c>
      <c r="CN10" s="110">
        <f t="shared" ca="1" si="41"/>
        <v>52</v>
      </c>
      <c r="CO10" s="110">
        <f t="shared" ca="1" si="30"/>
        <v>1044</v>
      </c>
      <c r="CP10" s="110">
        <f t="shared" ca="1" si="31"/>
        <v>520</v>
      </c>
      <c r="CQ10" s="198">
        <f t="shared" ca="1" si="32"/>
        <v>639.40000000000009</v>
      </c>
      <c r="CR10" s="199">
        <f t="shared" ca="1" si="33"/>
        <v>1683.4</v>
      </c>
      <c r="CS10" s="215">
        <f t="shared" si="47"/>
        <v>30</v>
      </c>
      <c r="CT10" s="216">
        <f t="shared" si="42"/>
        <v>0</v>
      </c>
      <c r="CU10" s="217">
        <f ca="1">INDEX(INDIRECT(CU$1),MATCH($E10,INDIRECT($BQ$2))) + (CS10*30)/[1]PATRÓN!$N$4 - CT10</f>
        <v>27.452054794520546</v>
      </c>
      <c r="CV10" s="217">
        <f>(CS10*6)/PATRÓN!$N$4</f>
        <v>0.49315068493150682</v>
      </c>
      <c r="CW10" s="216">
        <f t="shared" ca="1" si="43"/>
        <v>0</v>
      </c>
      <c r="CX10" s="219">
        <f t="shared" si="44"/>
        <v>0</v>
      </c>
      <c r="CY10" s="230">
        <f t="shared" ca="1" si="45"/>
        <v>0</v>
      </c>
      <c r="CZ10" s="227">
        <f>(PATRÓN!$A$5*(CS10-CT10))/(PATRÓN!$N$4-30)*AM10</f>
        <v>147.08955223880596</v>
      </c>
      <c r="DA10" s="211">
        <f t="shared" ca="1" si="34"/>
        <v>-3.0895522388059646</v>
      </c>
      <c r="DB10" s="211">
        <f t="shared" ca="1" si="46"/>
        <v>1637.5970149253731</v>
      </c>
      <c r="DC10" s="212">
        <f t="shared" ca="1" si="35"/>
        <v>45.802985074627031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">
        <v>5</v>
      </c>
      <c r="H11" s="148" t="s">
        <v>5</v>
      </c>
      <c r="I11" s="148" t="s">
        <v>5</v>
      </c>
      <c r="J11" s="148" t="s">
        <v>32</v>
      </c>
      <c r="K11" s="148" t="s">
        <v>32</v>
      </c>
      <c r="L11" s="148" t="s">
        <v>140</v>
      </c>
      <c r="M11" s="148" t="s">
        <v>140</v>
      </c>
      <c r="N11" s="148" t="s">
        <v>4</v>
      </c>
      <c r="O11" s="148" t="s">
        <v>4</v>
      </c>
      <c r="P11" s="148" t="s">
        <v>4</v>
      </c>
      <c r="Q11" s="148" t="s">
        <v>5</v>
      </c>
      <c r="R11" s="148" t="s">
        <v>5</v>
      </c>
      <c r="S11" s="148" t="s">
        <v>5</v>
      </c>
      <c r="T11" s="148" t="s">
        <v>5</v>
      </c>
      <c r="U11" s="148" t="s">
        <v>4</v>
      </c>
      <c r="V11" s="148" t="s">
        <v>5</v>
      </c>
      <c r="W11" s="148" t="s">
        <v>5</v>
      </c>
      <c r="X11" s="148" t="s">
        <v>5</v>
      </c>
      <c r="Y11" s="148" t="s">
        <v>5</v>
      </c>
      <c r="Z11" s="148" t="s">
        <v>32</v>
      </c>
      <c r="AA11" s="148" t="s">
        <v>140</v>
      </c>
      <c r="AB11" s="148" t="s">
        <v>4</v>
      </c>
      <c r="AC11" s="148" t="s">
        <v>4</v>
      </c>
      <c r="AD11" s="148" t="s">
        <v>4</v>
      </c>
      <c r="AE11" s="148" t="s">
        <v>5</v>
      </c>
      <c r="AF11" s="148" t="s">
        <v>5</v>
      </c>
      <c r="AG11" s="148" t="s">
        <v>5</v>
      </c>
      <c r="AH11" s="148" t="s">
        <v>32</v>
      </c>
      <c r="AI11" s="148" t="s">
        <v>32</v>
      </c>
      <c r="AJ11" s="148" t="s">
        <v>140</v>
      </c>
      <c r="AK11" s="148"/>
      <c r="AL11" s="129"/>
      <c r="AM11" s="111">
        <f>VLOOKUP($E11,Plantilla!D:F,3,FALSE)</f>
        <v>1</v>
      </c>
      <c r="AN11" s="140">
        <f t="shared" ca="1" si="36"/>
        <v>14</v>
      </c>
      <c r="AO11" s="133">
        <f t="shared" ca="1" si="5"/>
        <v>0</v>
      </c>
      <c r="AP11" s="132">
        <f t="shared" ca="1" si="5"/>
        <v>5</v>
      </c>
      <c r="AQ11" s="133">
        <f t="shared" ca="1" si="5"/>
        <v>0</v>
      </c>
      <c r="AR11" s="132">
        <f t="shared" ca="1" si="5"/>
        <v>0</v>
      </c>
      <c r="AS11" s="133">
        <f t="shared" ca="1" si="5"/>
        <v>0</v>
      </c>
      <c r="AT11" s="132">
        <f t="shared" ca="1" si="5"/>
        <v>0</v>
      </c>
      <c r="AU11" s="133">
        <f t="shared" ca="1" si="5"/>
        <v>0</v>
      </c>
      <c r="AV11" s="132">
        <f t="shared" ca="1" si="5"/>
        <v>0</v>
      </c>
      <c r="AW11" s="133">
        <f t="shared" ca="1" si="5"/>
        <v>0</v>
      </c>
      <c r="AX11" s="132">
        <f t="shared" ca="1" si="5"/>
        <v>0</v>
      </c>
      <c r="AY11" s="133">
        <f t="shared" ca="1" si="5"/>
        <v>0</v>
      </c>
      <c r="AZ11" s="132">
        <f t="shared" ca="1" si="5"/>
        <v>0</v>
      </c>
      <c r="BA11" s="133">
        <f t="shared" ca="1" si="5"/>
        <v>0</v>
      </c>
      <c r="BB11" s="132">
        <f t="shared" ca="1" si="5"/>
        <v>0</v>
      </c>
      <c r="BC11" s="133">
        <f t="shared" ca="1" si="5"/>
        <v>0</v>
      </c>
      <c r="BD11" s="132">
        <f t="shared" ca="1" si="5"/>
        <v>0</v>
      </c>
      <c r="BE11" s="133">
        <f t="shared" ca="1" si="5"/>
        <v>0</v>
      </c>
      <c r="BF11" s="132">
        <f t="shared" ca="1" si="6"/>
        <v>0</v>
      </c>
      <c r="BG11" s="133">
        <f t="shared" ca="1" si="6"/>
        <v>0</v>
      </c>
      <c r="BH11" s="132">
        <f t="shared" ca="1" si="6"/>
        <v>0</v>
      </c>
      <c r="BI11" s="133">
        <f t="shared" ca="1" si="6"/>
        <v>0</v>
      </c>
      <c r="BJ11" s="132">
        <f t="shared" ca="1" si="6"/>
        <v>0</v>
      </c>
      <c r="BK11" s="110">
        <f t="shared" ca="1" si="37"/>
        <v>0</v>
      </c>
      <c r="BL11" s="110">
        <f t="shared" ca="1" si="38"/>
        <v>5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98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39"/>
        <v>53</v>
      </c>
      <c r="BP11" s="195">
        <f t="shared" ca="1" si="40"/>
        <v>151</v>
      </c>
      <c r="BQ11" s="149">
        <f t="shared" ca="1" si="7"/>
        <v>125</v>
      </c>
      <c r="BR11" s="137">
        <f t="shared" ca="1" si="8"/>
        <v>2</v>
      </c>
      <c r="BS11" s="136">
        <f t="shared" ca="1" si="9"/>
        <v>50</v>
      </c>
      <c r="BT11" s="137">
        <f t="shared" ca="1" si="10"/>
        <v>0</v>
      </c>
      <c r="BU11" s="136">
        <f t="shared" ca="1" si="11"/>
        <v>0</v>
      </c>
      <c r="BV11" s="137">
        <f t="shared" ca="1" si="12"/>
        <v>0</v>
      </c>
      <c r="BW11" s="136">
        <f t="shared" ca="1" si="13"/>
        <v>0</v>
      </c>
      <c r="BX11" s="137">
        <f t="shared" ca="1" si="14"/>
        <v>5</v>
      </c>
      <c r="BY11" s="136">
        <f t="shared" ca="1" si="15"/>
        <v>0</v>
      </c>
      <c r="BZ11" s="137">
        <f t="shared" ca="1" si="16"/>
        <v>0</v>
      </c>
      <c r="CA11" s="136">
        <f t="shared" ca="1" si="17"/>
        <v>0</v>
      </c>
      <c r="CB11" s="137">
        <f t="shared" ca="1" si="18"/>
        <v>0</v>
      </c>
      <c r="CC11" s="136">
        <f t="shared" ca="1" si="19"/>
        <v>0</v>
      </c>
      <c r="CD11" s="137">
        <f t="shared" ca="1" si="20"/>
        <v>0</v>
      </c>
      <c r="CE11" s="136">
        <f t="shared" ca="1" si="21"/>
        <v>0</v>
      </c>
      <c r="CF11" s="137">
        <f t="shared" ca="1" si="22"/>
        <v>0</v>
      </c>
      <c r="CG11" s="136">
        <f t="shared" ca="1" si="23"/>
        <v>5</v>
      </c>
      <c r="CH11" s="137">
        <f t="shared" ca="1" si="24"/>
        <v>0</v>
      </c>
      <c r="CI11" s="136">
        <f t="shared" ca="1" si="25"/>
        <v>0</v>
      </c>
      <c r="CJ11" s="137">
        <f t="shared" ca="1" si="26"/>
        <v>0</v>
      </c>
      <c r="CK11" s="136">
        <f t="shared" ca="1" si="27"/>
        <v>0</v>
      </c>
      <c r="CL11" s="137">
        <f t="shared" ca="1" si="28"/>
        <v>0</v>
      </c>
      <c r="CM11" s="136">
        <f t="shared" ca="1" si="29"/>
        <v>0</v>
      </c>
      <c r="CN11" s="110">
        <f t="shared" ca="1" si="41"/>
        <v>50</v>
      </c>
      <c r="CO11" s="110">
        <f t="shared" ca="1" si="30"/>
        <v>961.5</v>
      </c>
      <c r="CP11" s="110">
        <f t="shared" ca="1" si="31"/>
        <v>500</v>
      </c>
      <c r="CQ11" s="198">
        <f t="shared" ca="1" si="32"/>
        <v>618.19999999999993</v>
      </c>
      <c r="CR11" s="199">
        <f t="shared" ca="1" si="33"/>
        <v>1586.6999999999998</v>
      </c>
      <c r="CS11" s="215">
        <f t="shared" si="47"/>
        <v>30</v>
      </c>
      <c r="CT11" s="216">
        <f t="shared" si="42"/>
        <v>0</v>
      </c>
      <c r="CU11" s="217">
        <f ca="1">INDEX(INDIRECT(CU$1),MATCH($E11,INDIRECT($BQ$2))) + (CS11*30)/[1]PATRÓN!$N$4 - CT11</f>
        <v>27.452054794520546</v>
      </c>
      <c r="CV11" s="217">
        <f>(CS11*6)/PATRÓN!$N$4</f>
        <v>0.49315068493150682</v>
      </c>
      <c r="CW11" s="216">
        <f t="shared" ca="1" si="43"/>
        <v>0</v>
      </c>
      <c r="CX11" s="219">
        <f t="shared" si="44"/>
        <v>0</v>
      </c>
      <c r="CY11" s="230">
        <f t="shared" ca="1" si="45"/>
        <v>0</v>
      </c>
      <c r="CZ11" s="227">
        <f>(PATRÓN!$A$5*(CS11-CT11))/(PATRÓN!$N$4-30)*AM11</f>
        <v>147.08955223880596</v>
      </c>
      <c r="DA11" s="211">
        <f t="shared" ca="1" si="34"/>
        <v>3.9104477611940354</v>
      </c>
      <c r="DB11" s="211">
        <f t="shared" ca="1" si="46"/>
        <v>1637.5970149253731</v>
      </c>
      <c r="DC11" s="212">
        <f t="shared" ca="1" si="35"/>
        <v>-50.897014925373242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">
        <v>4</v>
      </c>
      <c r="H12" s="148" t="s">
        <v>4</v>
      </c>
      <c r="I12" s="148" t="s">
        <v>4</v>
      </c>
      <c r="J12" s="148" t="s">
        <v>5</v>
      </c>
      <c r="K12" s="148" t="s">
        <v>5</v>
      </c>
      <c r="L12" s="148" t="s">
        <v>5</v>
      </c>
      <c r="M12" s="148" t="s">
        <v>5</v>
      </c>
      <c r="N12" s="148" t="s">
        <v>4</v>
      </c>
      <c r="O12" s="148" t="s">
        <v>5</v>
      </c>
      <c r="P12" s="148" t="s">
        <v>5</v>
      </c>
      <c r="Q12" s="148" t="s">
        <v>5</v>
      </c>
      <c r="R12" s="148" t="s">
        <v>5</v>
      </c>
      <c r="S12" s="148" t="s">
        <v>32</v>
      </c>
      <c r="T12" s="148" t="s">
        <v>140</v>
      </c>
      <c r="U12" s="148" t="s">
        <v>4</v>
      </c>
      <c r="V12" s="148" t="s">
        <v>4</v>
      </c>
      <c r="W12" s="148" t="s">
        <v>4</v>
      </c>
      <c r="X12" s="148" t="s">
        <v>5</v>
      </c>
      <c r="Y12" s="148" t="s">
        <v>5</v>
      </c>
      <c r="Z12" s="148" t="s">
        <v>5</v>
      </c>
      <c r="AA12" s="148" t="s">
        <v>32</v>
      </c>
      <c r="AB12" s="148" t="s">
        <v>32</v>
      </c>
      <c r="AC12" s="148" t="s">
        <v>140</v>
      </c>
      <c r="AD12" s="148" t="s">
        <v>140</v>
      </c>
      <c r="AE12" s="148" t="s">
        <v>4</v>
      </c>
      <c r="AF12" s="148" t="s">
        <v>5</v>
      </c>
      <c r="AG12" s="148" t="s">
        <v>5</v>
      </c>
      <c r="AH12" s="148" t="s">
        <v>5</v>
      </c>
      <c r="AI12" s="148" t="s">
        <v>5</v>
      </c>
      <c r="AJ12" s="148" t="s">
        <v>32</v>
      </c>
      <c r="AK12" s="148"/>
      <c r="AL12" s="129"/>
      <c r="AM12" s="111">
        <f>VLOOKUP($E12,Plantilla!D:F,3,FALSE)</f>
        <v>1</v>
      </c>
      <c r="AN12" s="140">
        <f t="shared" ca="1" si="36"/>
        <v>15</v>
      </c>
      <c r="AO12" s="133">
        <f t="shared" ca="1" si="5"/>
        <v>0</v>
      </c>
      <c r="AP12" s="132">
        <f t="shared" ca="1" si="5"/>
        <v>4</v>
      </c>
      <c r="AQ12" s="133">
        <f t="shared" ca="1" si="5"/>
        <v>0</v>
      </c>
      <c r="AR12" s="132">
        <f t="shared" ca="1" si="5"/>
        <v>0</v>
      </c>
      <c r="AS12" s="133">
        <f t="shared" ca="1" si="5"/>
        <v>0</v>
      </c>
      <c r="AT12" s="132">
        <f t="shared" ca="1" si="5"/>
        <v>0</v>
      </c>
      <c r="AU12" s="133">
        <f t="shared" ca="1" si="5"/>
        <v>0</v>
      </c>
      <c r="AV12" s="132">
        <f t="shared" ca="1" si="5"/>
        <v>0</v>
      </c>
      <c r="AW12" s="133">
        <f t="shared" ca="1" si="5"/>
        <v>0</v>
      </c>
      <c r="AX12" s="132">
        <f t="shared" ca="1" si="5"/>
        <v>0</v>
      </c>
      <c r="AY12" s="133">
        <f t="shared" ca="1" si="5"/>
        <v>0</v>
      </c>
      <c r="AZ12" s="132">
        <f t="shared" ca="1" si="5"/>
        <v>0</v>
      </c>
      <c r="BA12" s="133">
        <f t="shared" ca="1" si="5"/>
        <v>0</v>
      </c>
      <c r="BB12" s="132">
        <f t="shared" ca="1" si="5"/>
        <v>0</v>
      </c>
      <c r="BC12" s="133">
        <f t="shared" ca="1" si="5"/>
        <v>0</v>
      </c>
      <c r="BD12" s="132">
        <f t="shared" ca="1" si="5"/>
        <v>0</v>
      </c>
      <c r="BE12" s="133">
        <f t="shared" ca="1" si="5"/>
        <v>0</v>
      </c>
      <c r="BF12" s="132">
        <f t="shared" ca="1" si="6"/>
        <v>0</v>
      </c>
      <c r="BG12" s="133">
        <f t="shared" ca="1" si="6"/>
        <v>0</v>
      </c>
      <c r="BH12" s="132">
        <f t="shared" ca="1" si="6"/>
        <v>0</v>
      </c>
      <c r="BI12" s="133">
        <f t="shared" ca="1" si="6"/>
        <v>0</v>
      </c>
      <c r="BJ12" s="132">
        <f t="shared" ca="1" si="6"/>
        <v>0</v>
      </c>
      <c r="BK12" s="110">
        <f t="shared" ca="1" si="37"/>
        <v>0</v>
      </c>
      <c r="BL12" s="110">
        <f t="shared" ca="1" si="38"/>
        <v>4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39"/>
        <v>42.400000000000006</v>
      </c>
      <c r="BP12" s="195">
        <f t="shared" ca="1" si="40"/>
        <v>147.4</v>
      </c>
      <c r="BQ12" s="149">
        <f t="shared" ca="1" si="7"/>
        <v>153</v>
      </c>
      <c r="BR12" s="137">
        <f t="shared" ca="1" si="8"/>
        <v>0</v>
      </c>
      <c r="BS12" s="136">
        <f t="shared" ca="1" si="9"/>
        <v>48</v>
      </c>
      <c r="BT12" s="137">
        <f t="shared" ca="1" si="10"/>
        <v>0</v>
      </c>
      <c r="BU12" s="136">
        <f t="shared" ca="1" si="11"/>
        <v>0</v>
      </c>
      <c r="BV12" s="137">
        <f t="shared" ca="1" si="12"/>
        <v>0</v>
      </c>
      <c r="BW12" s="136">
        <f t="shared" ca="1" si="13"/>
        <v>0</v>
      </c>
      <c r="BX12" s="137">
        <f t="shared" ca="1" si="14"/>
        <v>0</v>
      </c>
      <c r="BY12" s="136">
        <f t="shared" ca="1" si="15"/>
        <v>0</v>
      </c>
      <c r="BZ12" s="137">
        <f t="shared" ca="1" si="16"/>
        <v>0</v>
      </c>
      <c r="CA12" s="136">
        <f t="shared" ca="1" si="17"/>
        <v>0</v>
      </c>
      <c r="CB12" s="137">
        <f t="shared" ca="1" si="18"/>
        <v>0</v>
      </c>
      <c r="CC12" s="136">
        <f t="shared" ca="1" si="19"/>
        <v>0</v>
      </c>
      <c r="CD12" s="137">
        <f t="shared" ca="1" si="20"/>
        <v>0</v>
      </c>
      <c r="CE12" s="136">
        <f t="shared" ca="1" si="21"/>
        <v>0</v>
      </c>
      <c r="CF12" s="137">
        <f t="shared" ca="1" si="22"/>
        <v>0</v>
      </c>
      <c r="CG12" s="136">
        <f t="shared" ca="1" si="23"/>
        <v>2</v>
      </c>
      <c r="CH12" s="137">
        <f t="shared" ca="1" si="24"/>
        <v>0</v>
      </c>
      <c r="CI12" s="136">
        <f t="shared" ca="1" si="25"/>
        <v>0</v>
      </c>
      <c r="CJ12" s="137">
        <f t="shared" ca="1" si="26"/>
        <v>0</v>
      </c>
      <c r="CK12" s="136">
        <f t="shared" ca="1" si="27"/>
        <v>0</v>
      </c>
      <c r="CL12" s="137">
        <f t="shared" ca="1" si="28"/>
        <v>0</v>
      </c>
      <c r="CM12" s="136">
        <f t="shared" ca="1" si="29"/>
        <v>0</v>
      </c>
      <c r="CN12" s="110">
        <f t="shared" ca="1" si="41"/>
        <v>48</v>
      </c>
      <c r="CO12" s="110">
        <f t="shared" ca="1" si="30"/>
        <v>1086</v>
      </c>
      <c r="CP12" s="110">
        <f t="shared" ca="1" si="31"/>
        <v>480</v>
      </c>
      <c r="CQ12" s="198">
        <f t="shared" ca="1" si="32"/>
        <v>597</v>
      </c>
      <c r="CR12" s="199">
        <f t="shared" ca="1" si="33"/>
        <v>1683</v>
      </c>
      <c r="CS12" s="215">
        <f t="shared" si="47"/>
        <v>30</v>
      </c>
      <c r="CT12" s="216">
        <f t="shared" si="42"/>
        <v>0</v>
      </c>
      <c r="CU12" s="217">
        <f ca="1">INDEX(INDIRECT(CU$1),MATCH($E12,INDIRECT($BQ$2))) + (CS12*30)/[1]PATRÓN!$N$4 - CT12</f>
        <v>27.452054794520546</v>
      </c>
      <c r="CV12" s="217">
        <f>(CS12*6)/PATRÓN!$N$4</f>
        <v>0.49315068493150682</v>
      </c>
      <c r="CW12" s="216">
        <f t="shared" ca="1" si="43"/>
        <v>0</v>
      </c>
      <c r="CX12" s="219">
        <f t="shared" si="44"/>
        <v>0</v>
      </c>
      <c r="CY12" s="230">
        <f t="shared" ca="1" si="45"/>
        <v>0</v>
      </c>
      <c r="CZ12" s="227">
        <f>(PATRÓN!$A$5*(CS12-CT12))/(PATRÓN!$N$4-30)*AM12</f>
        <v>147.08955223880596</v>
      </c>
      <c r="DA12" s="211">
        <f t="shared" ca="1" si="34"/>
        <v>0.31044776119404105</v>
      </c>
      <c r="DB12" s="211">
        <f t="shared" ca="1" si="46"/>
        <v>1637.5970149253731</v>
      </c>
      <c r="DC12" s="212">
        <f t="shared" ca="1" si="35"/>
        <v>45.40298507462694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">
        <v>4</v>
      </c>
      <c r="H13" s="148" t="s">
        <v>5</v>
      </c>
      <c r="I13" s="148" t="s">
        <v>5</v>
      </c>
      <c r="J13" s="148" t="s">
        <v>5</v>
      </c>
      <c r="K13" s="148" t="s">
        <v>5</v>
      </c>
      <c r="L13" s="148" t="s">
        <v>32</v>
      </c>
      <c r="M13" s="148" t="s">
        <v>140</v>
      </c>
      <c r="N13" s="148" t="s">
        <v>4</v>
      </c>
      <c r="O13" s="148" t="s">
        <v>4</v>
      </c>
      <c r="P13" s="148" t="s">
        <v>4</v>
      </c>
      <c r="Q13" s="148" t="s">
        <v>5</v>
      </c>
      <c r="R13" s="148" t="s">
        <v>5</v>
      </c>
      <c r="S13" s="148" t="s">
        <v>5</v>
      </c>
      <c r="T13" s="148" t="s">
        <v>32</v>
      </c>
      <c r="U13" s="148" t="s">
        <v>32</v>
      </c>
      <c r="V13" s="148" t="s">
        <v>140</v>
      </c>
      <c r="W13" s="148" t="s">
        <v>140</v>
      </c>
      <c r="X13" s="148" t="s">
        <v>4</v>
      </c>
      <c r="Y13" s="148" t="s">
        <v>5</v>
      </c>
      <c r="Z13" s="148" t="s">
        <v>5</v>
      </c>
      <c r="AA13" s="148" t="s">
        <v>5</v>
      </c>
      <c r="AB13" s="148" t="s">
        <v>5</v>
      </c>
      <c r="AC13" s="148" t="s">
        <v>32</v>
      </c>
      <c r="AD13" s="148" t="s">
        <v>32</v>
      </c>
      <c r="AE13" s="148" t="s">
        <v>140</v>
      </c>
      <c r="AF13" s="148" t="s">
        <v>140</v>
      </c>
      <c r="AG13" s="148" t="s">
        <v>4</v>
      </c>
      <c r="AH13" s="148" t="s">
        <v>5</v>
      </c>
      <c r="AI13" s="148" t="s">
        <v>5</v>
      </c>
      <c r="AJ13" s="148" t="s">
        <v>5</v>
      </c>
      <c r="AK13" s="148"/>
      <c r="AL13" s="129"/>
      <c r="AM13" s="111">
        <f>VLOOKUP($E13,Plantilla!D:F,3,FALSE)</f>
        <v>1</v>
      </c>
      <c r="AN13" s="140">
        <f t="shared" ca="1" si="36"/>
        <v>14</v>
      </c>
      <c r="AO13" s="133">
        <f t="shared" ca="1" si="5"/>
        <v>0</v>
      </c>
      <c r="AP13" s="132">
        <f t="shared" ca="1" si="5"/>
        <v>5</v>
      </c>
      <c r="AQ13" s="133">
        <f t="shared" ca="1" si="5"/>
        <v>0</v>
      </c>
      <c r="AR13" s="132">
        <f t="shared" ca="1" si="5"/>
        <v>0</v>
      </c>
      <c r="AS13" s="133">
        <f t="shared" ca="1" si="5"/>
        <v>0</v>
      </c>
      <c r="AT13" s="132">
        <f t="shared" ca="1" si="5"/>
        <v>0</v>
      </c>
      <c r="AU13" s="133">
        <f t="shared" ca="1" si="5"/>
        <v>0</v>
      </c>
      <c r="AV13" s="132">
        <f t="shared" ca="1" si="5"/>
        <v>0</v>
      </c>
      <c r="AW13" s="133">
        <f t="shared" ca="1" si="5"/>
        <v>0</v>
      </c>
      <c r="AX13" s="132">
        <f t="shared" ca="1" si="5"/>
        <v>0</v>
      </c>
      <c r="AY13" s="133">
        <f t="shared" ca="1" si="5"/>
        <v>0</v>
      </c>
      <c r="AZ13" s="132">
        <f t="shared" ca="1" si="5"/>
        <v>0</v>
      </c>
      <c r="BA13" s="133">
        <f t="shared" ca="1" si="5"/>
        <v>0</v>
      </c>
      <c r="BB13" s="132">
        <f t="shared" ca="1" si="5"/>
        <v>0</v>
      </c>
      <c r="BC13" s="133">
        <f t="shared" ca="1" si="5"/>
        <v>0</v>
      </c>
      <c r="BD13" s="132">
        <f t="shared" ca="1" si="5"/>
        <v>0</v>
      </c>
      <c r="BE13" s="133">
        <f t="shared" ca="1" si="5"/>
        <v>0</v>
      </c>
      <c r="BF13" s="132">
        <f t="shared" ca="1" si="6"/>
        <v>0</v>
      </c>
      <c r="BG13" s="133">
        <f t="shared" ca="1" si="6"/>
        <v>0</v>
      </c>
      <c r="BH13" s="132">
        <f t="shared" ca="1" si="6"/>
        <v>0</v>
      </c>
      <c r="BI13" s="133">
        <f t="shared" ca="1" si="6"/>
        <v>0</v>
      </c>
      <c r="BJ13" s="132">
        <f t="shared" ca="1" si="6"/>
        <v>0</v>
      </c>
      <c r="BK13" s="110">
        <f t="shared" ca="1" si="37"/>
        <v>0</v>
      </c>
      <c r="BL13" s="110">
        <f t="shared" ca="1" si="38"/>
        <v>5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39"/>
        <v>53</v>
      </c>
      <c r="BP13" s="195">
        <f t="shared" ca="1" si="40"/>
        <v>151</v>
      </c>
      <c r="BQ13" s="149">
        <f t="shared" ca="1" si="7"/>
        <v>152</v>
      </c>
      <c r="BR13" s="137">
        <f t="shared" ca="1" si="8"/>
        <v>0</v>
      </c>
      <c r="BS13" s="136">
        <f t="shared" ca="1" si="9"/>
        <v>51</v>
      </c>
      <c r="BT13" s="137">
        <f t="shared" ca="1" si="10"/>
        <v>0</v>
      </c>
      <c r="BU13" s="136">
        <f t="shared" ca="1" si="11"/>
        <v>0</v>
      </c>
      <c r="BV13" s="137">
        <f t="shared" ca="1" si="12"/>
        <v>0</v>
      </c>
      <c r="BW13" s="136">
        <f t="shared" ca="1" si="13"/>
        <v>0</v>
      </c>
      <c r="BX13" s="137">
        <f t="shared" ca="1" si="14"/>
        <v>0</v>
      </c>
      <c r="BY13" s="136">
        <f t="shared" ca="1" si="15"/>
        <v>0</v>
      </c>
      <c r="BZ13" s="137">
        <f t="shared" ca="1" si="16"/>
        <v>0</v>
      </c>
      <c r="CA13" s="136">
        <f t="shared" ca="1" si="17"/>
        <v>0</v>
      </c>
      <c r="CB13" s="137">
        <f t="shared" ca="1" si="18"/>
        <v>0</v>
      </c>
      <c r="CC13" s="136">
        <f t="shared" ca="1" si="19"/>
        <v>0</v>
      </c>
      <c r="CD13" s="137">
        <f t="shared" ca="1" si="20"/>
        <v>0</v>
      </c>
      <c r="CE13" s="136">
        <f t="shared" ca="1" si="21"/>
        <v>0</v>
      </c>
      <c r="CF13" s="137">
        <f t="shared" ca="1" si="22"/>
        <v>0</v>
      </c>
      <c r="CG13" s="136">
        <f t="shared" ca="1" si="23"/>
        <v>2</v>
      </c>
      <c r="CH13" s="137">
        <f t="shared" ca="1" si="24"/>
        <v>0</v>
      </c>
      <c r="CI13" s="136">
        <f t="shared" ca="1" si="25"/>
        <v>0</v>
      </c>
      <c r="CJ13" s="137">
        <f t="shared" ca="1" si="26"/>
        <v>0</v>
      </c>
      <c r="CK13" s="136">
        <f t="shared" ca="1" si="27"/>
        <v>0</v>
      </c>
      <c r="CL13" s="137">
        <f t="shared" ca="1" si="28"/>
        <v>0</v>
      </c>
      <c r="CM13" s="136">
        <f t="shared" ca="1" si="29"/>
        <v>0</v>
      </c>
      <c r="CN13" s="110">
        <f t="shared" ca="1" si="41"/>
        <v>51</v>
      </c>
      <c r="CO13" s="110">
        <f t="shared" ca="1" si="30"/>
        <v>1079</v>
      </c>
      <c r="CP13" s="110">
        <f t="shared" ca="1" si="31"/>
        <v>510</v>
      </c>
      <c r="CQ13" s="198">
        <f t="shared" ca="1" si="32"/>
        <v>628.79999999999995</v>
      </c>
      <c r="CR13" s="199">
        <f t="shared" ca="1" si="33"/>
        <v>1707.8</v>
      </c>
      <c r="CS13" s="215">
        <f t="shared" si="47"/>
        <v>30</v>
      </c>
      <c r="CT13" s="216">
        <f t="shared" si="42"/>
        <v>0</v>
      </c>
      <c r="CU13" s="217">
        <f ca="1">INDEX(INDIRECT(CU$1),MATCH($E13,INDIRECT($BQ$2))) + (CS13*30)/[1]PATRÓN!$N$4 - CT13</f>
        <v>27.452054794520546</v>
      </c>
      <c r="CV13" s="217">
        <f>(CS13*6)/PATRÓN!$N$4</f>
        <v>0.49315068493150682</v>
      </c>
      <c r="CW13" s="216">
        <f t="shared" ca="1" si="43"/>
        <v>0</v>
      </c>
      <c r="CX13" s="219">
        <f t="shared" si="44"/>
        <v>0</v>
      </c>
      <c r="CY13" s="230">
        <f t="shared" ca="1" si="45"/>
        <v>0</v>
      </c>
      <c r="CZ13" s="227">
        <f>(PATRÓN!$A$5*(CS13-CT13))/(PATRÓN!$N$4-30)*AM13</f>
        <v>147.08955223880596</v>
      </c>
      <c r="DA13" s="211">
        <f t="shared" ca="1" si="34"/>
        <v>3.9104477611940354</v>
      </c>
      <c r="DB13" s="211">
        <f t="shared" ca="1" si="46"/>
        <v>1637.5970149253731</v>
      </c>
      <c r="DC13" s="212">
        <f t="shared" ca="1" si="35"/>
        <v>70.202985074626895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">
        <v>4</v>
      </c>
      <c r="H14" s="148" t="s">
        <v>4</v>
      </c>
      <c r="I14" s="148" t="s">
        <v>4</v>
      </c>
      <c r="J14" s="148" t="s">
        <v>5</v>
      </c>
      <c r="K14" s="148" t="s">
        <v>5</v>
      </c>
      <c r="L14" s="148" t="s">
        <v>5</v>
      </c>
      <c r="M14" s="148" t="s">
        <v>32</v>
      </c>
      <c r="N14" s="148" t="s">
        <v>32</v>
      </c>
      <c r="O14" s="148" t="s">
        <v>140</v>
      </c>
      <c r="P14" s="148" t="s">
        <v>140</v>
      </c>
      <c r="Q14" s="148" t="s">
        <v>4</v>
      </c>
      <c r="R14" s="148" t="s">
        <v>5</v>
      </c>
      <c r="S14" s="148" t="s">
        <v>5</v>
      </c>
      <c r="T14" s="148" t="s">
        <v>5</v>
      </c>
      <c r="U14" s="148" t="s">
        <v>5</v>
      </c>
      <c r="V14" s="148" t="s">
        <v>32</v>
      </c>
      <c r="W14" s="148" t="s">
        <v>32</v>
      </c>
      <c r="X14" s="148" t="s">
        <v>140</v>
      </c>
      <c r="Y14" s="148" t="s">
        <v>140</v>
      </c>
      <c r="Z14" s="148" t="s">
        <v>4</v>
      </c>
      <c r="AA14" s="148" t="s">
        <v>5</v>
      </c>
      <c r="AB14" s="148" t="s">
        <v>5</v>
      </c>
      <c r="AC14" s="148" t="s">
        <v>5</v>
      </c>
      <c r="AD14" s="148" t="s">
        <v>5</v>
      </c>
      <c r="AE14" s="148" t="s">
        <v>32</v>
      </c>
      <c r="AF14" s="148" t="s">
        <v>32</v>
      </c>
      <c r="AG14" s="148" t="s">
        <v>140</v>
      </c>
      <c r="AH14" s="148" t="s">
        <v>140</v>
      </c>
      <c r="AI14" s="148" t="s">
        <v>4</v>
      </c>
      <c r="AJ14" s="148" t="s">
        <v>4</v>
      </c>
      <c r="AK14" s="148"/>
      <c r="AL14" s="129"/>
      <c r="AM14" s="111">
        <f>VLOOKUP($E14,Plantilla!D:F,3,FALSE)</f>
        <v>1</v>
      </c>
      <c r="AN14" s="140">
        <f t="shared" ca="1" si="36"/>
        <v>11</v>
      </c>
      <c r="AO14" s="133">
        <f t="shared" ca="1" si="5"/>
        <v>0</v>
      </c>
      <c r="AP14" s="132">
        <f t="shared" ca="1" si="5"/>
        <v>6</v>
      </c>
      <c r="AQ14" s="133">
        <f t="shared" ca="1" si="5"/>
        <v>0</v>
      </c>
      <c r="AR14" s="132">
        <f t="shared" ca="1" si="5"/>
        <v>0</v>
      </c>
      <c r="AS14" s="133">
        <f t="shared" ca="1" si="5"/>
        <v>0</v>
      </c>
      <c r="AT14" s="132">
        <f t="shared" ca="1" si="5"/>
        <v>0</v>
      </c>
      <c r="AU14" s="133">
        <f t="shared" ca="1" si="5"/>
        <v>0</v>
      </c>
      <c r="AV14" s="132">
        <f t="shared" ca="1" si="5"/>
        <v>0</v>
      </c>
      <c r="AW14" s="133">
        <f t="shared" ca="1" si="5"/>
        <v>0</v>
      </c>
      <c r="AX14" s="132">
        <f t="shared" ca="1" si="5"/>
        <v>0</v>
      </c>
      <c r="AY14" s="133">
        <f t="shared" ca="1" si="5"/>
        <v>0</v>
      </c>
      <c r="AZ14" s="132">
        <f t="shared" ca="1" si="5"/>
        <v>0</v>
      </c>
      <c r="BA14" s="133">
        <f t="shared" ca="1" si="5"/>
        <v>0</v>
      </c>
      <c r="BB14" s="132">
        <f t="shared" ca="1" si="5"/>
        <v>0</v>
      </c>
      <c r="BC14" s="133">
        <f t="shared" ca="1" si="5"/>
        <v>0</v>
      </c>
      <c r="BD14" s="132">
        <f t="shared" ca="1" si="5"/>
        <v>0</v>
      </c>
      <c r="BE14" s="133">
        <f t="shared" ca="1" si="5"/>
        <v>0</v>
      </c>
      <c r="BF14" s="132">
        <f t="shared" ca="1" si="6"/>
        <v>0</v>
      </c>
      <c r="BG14" s="133">
        <f t="shared" ca="1" si="6"/>
        <v>0</v>
      </c>
      <c r="BH14" s="132">
        <f t="shared" ca="1" si="6"/>
        <v>0</v>
      </c>
      <c r="BI14" s="133">
        <f t="shared" ca="1" si="6"/>
        <v>0</v>
      </c>
      <c r="BJ14" s="132">
        <f t="shared" ca="1" si="6"/>
        <v>0</v>
      </c>
      <c r="BK14" s="110">
        <f t="shared" ca="1" si="37"/>
        <v>3</v>
      </c>
      <c r="BL14" s="110">
        <f t="shared" ca="1" si="38"/>
        <v>3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77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39"/>
        <v>69.900000000000006</v>
      </c>
      <c r="BP14" s="195">
        <f t="shared" ca="1" si="40"/>
        <v>146.9</v>
      </c>
      <c r="BQ14" s="149">
        <f t="shared" ca="1" si="7"/>
        <v>151</v>
      </c>
      <c r="BR14" s="137">
        <f t="shared" ca="1" si="8"/>
        <v>4</v>
      </c>
      <c r="BS14" s="136">
        <f t="shared" ca="1" si="9"/>
        <v>45</v>
      </c>
      <c r="BT14" s="137">
        <f t="shared" ca="1" si="10"/>
        <v>0</v>
      </c>
      <c r="BU14" s="136">
        <f t="shared" ca="1" si="11"/>
        <v>0</v>
      </c>
      <c r="BV14" s="137">
        <f t="shared" ca="1" si="12"/>
        <v>0</v>
      </c>
      <c r="BW14" s="136">
        <f t="shared" ca="1" si="13"/>
        <v>0</v>
      </c>
      <c r="BX14" s="137">
        <f t="shared" ca="1" si="14"/>
        <v>0</v>
      </c>
      <c r="BY14" s="136">
        <f t="shared" ca="1" si="15"/>
        <v>0</v>
      </c>
      <c r="BZ14" s="137">
        <f t="shared" ca="1" si="16"/>
        <v>0</v>
      </c>
      <c r="CA14" s="136">
        <f t="shared" ca="1" si="17"/>
        <v>0</v>
      </c>
      <c r="CB14" s="137">
        <f t="shared" ca="1" si="18"/>
        <v>0</v>
      </c>
      <c r="CC14" s="136">
        <f t="shared" ca="1" si="19"/>
        <v>0</v>
      </c>
      <c r="CD14" s="137">
        <f t="shared" ca="1" si="20"/>
        <v>0</v>
      </c>
      <c r="CE14" s="136">
        <f t="shared" ca="1" si="21"/>
        <v>0</v>
      </c>
      <c r="CF14" s="137">
        <f t="shared" ca="1" si="22"/>
        <v>0</v>
      </c>
      <c r="CG14" s="136">
        <f t="shared" ca="1" si="23"/>
        <v>6</v>
      </c>
      <c r="CH14" s="137">
        <f t="shared" ca="1" si="24"/>
        <v>0</v>
      </c>
      <c r="CI14" s="136">
        <f t="shared" ca="1" si="25"/>
        <v>0</v>
      </c>
      <c r="CJ14" s="137">
        <f t="shared" ca="1" si="26"/>
        <v>0</v>
      </c>
      <c r="CK14" s="136">
        <f t="shared" ca="1" si="27"/>
        <v>0</v>
      </c>
      <c r="CL14" s="137">
        <f t="shared" ca="1" si="28"/>
        <v>0</v>
      </c>
      <c r="CM14" s="136">
        <f t="shared" ca="1" si="29"/>
        <v>0</v>
      </c>
      <c r="CN14" s="110">
        <f t="shared" ca="1" si="41"/>
        <v>45</v>
      </c>
      <c r="CO14" s="110">
        <f t="shared" ca="1" si="30"/>
        <v>1130</v>
      </c>
      <c r="CP14" s="110">
        <f t="shared" ca="1" si="31"/>
        <v>450</v>
      </c>
      <c r="CQ14" s="198">
        <f t="shared" ca="1" si="32"/>
        <v>565.20000000000005</v>
      </c>
      <c r="CR14" s="199">
        <f t="shared" ca="1" si="33"/>
        <v>1695.2</v>
      </c>
      <c r="CS14" s="215">
        <f t="shared" si="47"/>
        <v>30</v>
      </c>
      <c r="CT14" s="216">
        <f t="shared" si="42"/>
        <v>0</v>
      </c>
      <c r="CU14" s="217">
        <f ca="1">INDEX(INDIRECT(CU$1),MATCH($E14,INDIRECT($BQ$2))) + (CS14*30)/[1]PATRÓN!$N$4 - CT14</f>
        <v>27.452054794520546</v>
      </c>
      <c r="CV14" s="217">
        <f>(CS14*6)/PATRÓN!$N$4</f>
        <v>0.49315068493150682</v>
      </c>
      <c r="CW14" s="216">
        <f t="shared" ca="1" si="43"/>
        <v>0</v>
      </c>
      <c r="CX14" s="219">
        <f t="shared" si="44"/>
        <v>0</v>
      </c>
      <c r="CY14" s="230">
        <f t="shared" ca="1" si="45"/>
        <v>0</v>
      </c>
      <c r="CZ14" s="227">
        <f>(PATRÓN!$A$5*(CS14-CT14))/(PATRÓN!$N$4-30)*AM14</f>
        <v>147.08955223880596</v>
      </c>
      <c r="DA14" s="211">
        <f t="shared" ca="1" si="34"/>
        <v>-0.18955223880595895</v>
      </c>
      <c r="DB14" s="211">
        <f t="shared" ca="1" si="46"/>
        <v>1637.5970149253731</v>
      </c>
      <c r="DC14" s="212">
        <f t="shared" ca="1" si="35"/>
        <v>57.602985074626986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">
        <v>32</v>
      </c>
      <c r="H15" s="148" t="s">
        <v>140</v>
      </c>
      <c r="I15" s="148" t="s">
        <v>140</v>
      </c>
      <c r="J15" s="148" t="s">
        <v>4</v>
      </c>
      <c r="K15" s="148" t="s">
        <v>5</v>
      </c>
      <c r="L15" s="148" t="s">
        <v>5</v>
      </c>
      <c r="M15" s="148" t="s">
        <v>5</v>
      </c>
      <c r="N15" s="148" t="s">
        <v>5</v>
      </c>
      <c r="O15" s="148" t="s">
        <v>32</v>
      </c>
      <c r="P15" s="148" t="s">
        <v>32</v>
      </c>
      <c r="Q15" s="148" t="s">
        <v>140</v>
      </c>
      <c r="R15" s="148" t="s">
        <v>140</v>
      </c>
      <c r="S15" s="148" t="s">
        <v>4</v>
      </c>
      <c r="T15" s="148" t="s">
        <v>5</v>
      </c>
      <c r="U15" s="148" t="s">
        <v>5</v>
      </c>
      <c r="V15" s="148" t="s">
        <v>5</v>
      </c>
      <c r="W15" s="148" t="s">
        <v>5</v>
      </c>
      <c r="X15" s="148" t="s">
        <v>32</v>
      </c>
      <c r="Y15" s="148" t="s">
        <v>32</v>
      </c>
      <c r="Z15" s="148" t="s">
        <v>140</v>
      </c>
      <c r="AA15" s="148" t="s">
        <v>140</v>
      </c>
      <c r="AB15" s="148" t="s">
        <v>4</v>
      </c>
      <c r="AC15" s="148" t="s">
        <v>4</v>
      </c>
      <c r="AD15" s="148" t="s">
        <v>4</v>
      </c>
      <c r="AE15" s="148" t="s">
        <v>5</v>
      </c>
      <c r="AF15" s="148" t="s">
        <v>5</v>
      </c>
      <c r="AG15" s="148" t="s">
        <v>5</v>
      </c>
      <c r="AH15" s="148" t="s">
        <v>5</v>
      </c>
      <c r="AI15" s="148" t="s">
        <v>4</v>
      </c>
      <c r="AJ15" s="148" t="s">
        <v>5</v>
      </c>
      <c r="AK15" s="148"/>
      <c r="AL15" s="129"/>
      <c r="AM15" s="111">
        <f>VLOOKUP($E15,Plantilla!D:F,3,FALSE)</f>
        <v>1</v>
      </c>
      <c r="AN15" s="140">
        <f t="shared" ca="1" si="36"/>
        <v>13</v>
      </c>
      <c r="AO15" s="133">
        <f t="shared" ca="1" si="5"/>
        <v>0</v>
      </c>
      <c r="AP15" s="132">
        <f t="shared" ca="1" si="5"/>
        <v>5</v>
      </c>
      <c r="AQ15" s="133">
        <f t="shared" ca="1" si="5"/>
        <v>0</v>
      </c>
      <c r="AR15" s="132">
        <f t="shared" ca="1" si="5"/>
        <v>0</v>
      </c>
      <c r="AS15" s="133">
        <f t="shared" ca="1" si="5"/>
        <v>0</v>
      </c>
      <c r="AT15" s="132">
        <f t="shared" ca="1" si="5"/>
        <v>0</v>
      </c>
      <c r="AU15" s="133">
        <f t="shared" ca="1" si="5"/>
        <v>0</v>
      </c>
      <c r="AV15" s="132">
        <f t="shared" ca="1" si="5"/>
        <v>0</v>
      </c>
      <c r="AW15" s="133">
        <f t="shared" ca="1" si="5"/>
        <v>0</v>
      </c>
      <c r="AX15" s="132">
        <f t="shared" ca="1" si="5"/>
        <v>0</v>
      </c>
      <c r="AY15" s="133">
        <f t="shared" ca="1" si="5"/>
        <v>0</v>
      </c>
      <c r="AZ15" s="132">
        <f t="shared" ca="1" si="5"/>
        <v>0</v>
      </c>
      <c r="BA15" s="133">
        <f t="shared" ca="1" si="5"/>
        <v>0</v>
      </c>
      <c r="BB15" s="132">
        <f t="shared" ca="1" si="5"/>
        <v>0</v>
      </c>
      <c r="BC15" s="133">
        <f t="shared" ca="1" si="5"/>
        <v>0</v>
      </c>
      <c r="BD15" s="132">
        <f t="shared" ca="1" si="5"/>
        <v>0</v>
      </c>
      <c r="BE15" s="133">
        <f t="shared" ca="1" si="5"/>
        <v>0</v>
      </c>
      <c r="BF15" s="132">
        <f t="shared" ca="1" si="6"/>
        <v>0</v>
      </c>
      <c r="BG15" s="133">
        <f t="shared" ca="1" si="6"/>
        <v>0</v>
      </c>
      <c r="BH15" s="132">
        <f t="shared" ca="1" si="6"/>
        <v>0</v>
      </c>
      <c r="BI15" s="133">
        <f t="shared" ca="1" si="6"/>
        <v>0</v>
      </c>
      <c r="BJ15" s="132">
        <f t="shared" ca="1" si="6"/>
        <v>0</v>
      </c>
      <c r="BK15" s="110">
        <f t="shared" ca="1" si="37"/>
        <v>0</v>
      </c>
      <c r="BL15" s="110">
        <f t="shared" ca="1" si="38"/>
        <v>5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91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39"/>
        <v>53</v>
      </c>
      <c r="BP15" s="195">
        <f t="shared" ca="1" si="40"/>
        <v>144</v>
      </c>
      <c r="BQ15" s="149">
        <f t="shared" ca="1" si="7"/>
        <v>71</v>
      </c>
      <c r="BR15" s="137">
        <f t="shared" ca="1" si="8"/>
        <v>1</v>
      </c>
      <c r="BS15" s="136">
        <f t="shared" ca="1" si="9"/>
        <v>52</v>
      </c>
      <c r="BT15" s="137">
        <f t="shared" ca="1" si="10"/>
        <v>0</v>
      </c>
      <c r="BU15" s="136">
        <f t="shared" ca="1" si="11"/>
        <v>0</v>
      </c>
      <c r="BV15" s="137">
        <f t="shared" ca="1" si="12"/>
        <v>0</v>
      </c>
      <c r="BW15" s="136">
        <f t="shared" ca="1" si="13"/>
        <v>0</v>
      </c>
      <c r="BX15" s="137">
        <f t="shared" ca="1" si="14"/>
        <v>49</v>
      </c>
      <c r="BY15" s="136">
        <f t="shared" ca="1" si="15"/>
        <v>0</v>
      </c>
      <c r="BZ15" s="137">
        <f t="shared" ca="1" si="16"/>
        <v>0</v>
      </c>
      <c r="CA15" s="136">
        <f t="shared" ca="1" si="17"/>
        <v>0</v>
      </c>
      <c r="CB15" s="137">
        <f t="shared" ca="1" si="18"/>
        <v>0</v>
      </c>
      <c r="CC15" s="136">
        <f t="shared" ca="1" si="19"/>
        <v>0</v>
      </c>
      <c r="CD15" s="137">
        <f t="shared" ca="1" si="20"/>
        <v>0</v>
      </c>
      <c r="CE15" s="136">
        <f t="shared" ca="1" si="21"/>
        <v>0</v>
      </c>
      <c r="CF15" s="137">
        <f t="shared" ca="1" si="22"/>
        <v>0</v>
      </c>
      <c r="CG15" s="136">
        <f t="shared" ca="1" si="23"/>
        <v>0</v>
      </c>
      <c r="CH15" s="137">
        <f t="shared" ca="1" si="24"/>
        <v>0</v>
      </c>
      <c r="CI15" s="136">
        <f t="shared" ca="1" si="25"/>
        <v>0</v>
      </c>
      <c r="CJ15" s="137">
        <f t="shared" ca="1" si="26"/>
        <v>0</v>
      </c>
      <c r="CK15" s="136">
        <f t="shared" ca="1" si="27"/>
        <v>0</v>
      </c>
      <c r="CL15" s="137">
        <f t="shared" ca="1" si="28"/>
        <v>0</v>
      </c>
      <c r="CM15" s="136">
        <f t="shared" ca="1" si="29"/>
        <v>1</v>
      </c>
      <c r="CN15" s="110">
        <f t="shared" ca="1" si="41"/>
        <v>52</v>
      </c>
      <c r="CO15" s="110">
        <f t="shared" ca="1" si="30"/>
        <v>854.5</v>
      </c>
      <c r="CP15" s="110">
        <f t="shared" ca="1" si="31"/>
        <v>520</v>
      </c>
      <c r="CQ15" s="198">
        <f t="shared" ca="1" si="32"/>
        <v>639.4</v>
      </c>
      <c r="CR15" s="199">
        <f t="shared" ca="1" si="33"/>
        <v>1493.9</v>
      </c>
      <c r="CS15" s="215">
        <f t="shared" si="47"/>
        <v>30</v>
      </c>
      <c r="CT15" s="216">
        <f t="shared" si="42"/>
        <v>0</v>
      </c>
      <c r="CU15" s="217">
        <f ca="1">INDEX(INDIRECT(CU$1),MATCH($E15,INDIRECT($BQ$2))) + (CS15*30)/[1]PATRÓN!$N$4 - CT15</f>
        <v>27.452054794520546</v>
      </c>
      <c r="CV15" s="217">
        <f>(CS15*6)/PATRÓN!$N$4</f>
        <v>0.49315068493150682</v>
      </c>
      <c r="CW15" s="216">
        <f t="shared" ca="1" si="43"/>
        <v>0</v>
      </c>
      <c r="CX15" s="219">
        <f t="shared" si="44"/>
        <v>0</v>
      </c>
      <c r="CY15" s="230">
        <f t="shared" ca="1" si="45"/>
        <v>0</v>
      </c>
      <c r="CZ15" s="227">
        <f>(PATRÓN!$A$5*(CS15-CT15))/(PATRÓN!$N$4-30)*AM15</f>
        <v>147.08955223880596</v>
      </c>
      <c r="DA15" s="211">
        <f t="shared" ca="1" si="34"/>
        <v>-3.0895522388059646</v>
      </c>
      <c r="DB15" s="211">
        <f t="shared" ca="1" si="46"/>
        <v>1637.5970149253731</v>
      </c>
      <c r="DC15" s="212">
        <f t="shared" ca="1" si="35"/>
        <v>-143.69701492537297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">
        <v>5</v>
      </c>
      <c r="H16" s="148" t="s">
        <v>32</v>
      </c>
      <c r="I16" s="148" t="s">
        <v>32</v>
      </c>
      <c r="J16" s="148" t="s">
        <v>140</v>
      </c>
      <c r="K16" s="148" t="s">
        <v>140</v>
      </c>
      <c r="L16" s="148" t="s">
        <v>4</v>
      </c>
      <c r="M16" s="148" t="s">
        <v>5</v>
      </c>
      <c r="N16" s="148" t="s">
        <v>5</v>
      </c>
      <c r="O16" s="148" t="s">
        <v>5</v>
      </c>
      <c r="P16" s="148" t="s">
        <v>5</v>
      </c>
      <c r="Q16" s="148" t="s">
        <v>32</v>
      </c>
      <c r="R16" s="148" t="s">
        <v>32</v>
      </c>
      <c r="S16" s="148" t="s">
        <v>140</v>
      </c>
      <c r="T16" s="148" t="s">
        <v>140</v>
      </c>
      <c r="U16" s="148" t="s">
        <v>4</v>
      </c>
      <c r="V16" s="148" t="s">
        <v>4</v>
      </c>
      <c r="W16" s="148" t="s">
        <v>4</v>
      </c>
      <c r="X16" s="148" t="s">
        <v>5</v>
      </c>
      <c r="Y16" s="148" t="s">
        <v>5</v>
      </c>
      <c r="Z16" s="148" t="s">
        <v>5</v>
      </c>
      <c r="AA16" s="148" t="s">
        <v>5</v>
      </c>
      <c r="AB16" s="148" t="s">
        <v>4</v>
      </c>
      <c r="AC16" s="148" t="s">
        <v>5</v>
      </c>
      <c r="AD16" s="148" t="s">
        <v>5</v>
      </c>
      <c r="AE16" s="148" t="s">
        <v>5</v>
      </c>
      <c r="AF16" s="148" t="s">
        <v>5</v>
      </c>
      <c r="AG16" s="148" t="s">
        <v>32</v>
      </c>
      <c r="AH16" s="148" t="s">
        <v>140</v>
      </c>
      <c r="AI16" s="148" t="s">
        <v>4</v>
      </c>
      <c r="AJ16" s="148" t="s">
        <v>4</v>
      </c>
      <c r="AK16" s="148"/>
      <c r="AL16" s="129"/>
      <c r="AM16" s="111">
        <f>VLOOKUP($E16,Plantilla!D:F,3,FALSE)</f>
        <v>1</v>
      </c>
      <c r="AN16" s="140">
        <f t="shared" ca="1" si="36"/>
        <v>13</v>
      </c>
      <c r="AO16" s="133">
        <f t="shared" ca="1" si="5"/>
        <v>0</v>
      </c>
      <c r="AP16" s="132">
        <f t="shared" ca="1" si="5"/>
        <v>5</v>
      </c>
      <c r="AQ16" s="133">
        <f t="shared" ca="1" si="5"/>
        <v>0</v>
      </c>
      <c r="AR16" s="132">
        <f t="shared" ca="1" si="5"/>
        <v>0</v>
      </c>
      <c r="AS16" s="133">
        <f t="shared" ca="1" si="5"/>
        <v>0</v>
      </c>
      <c r="AT16" s="132">
        <f t="shared" ca="1" si="5"/>
        <v>0</v>
      </c>
      <c r="AU16" s="133">
        <f t="shared" ca="1" si="5"/>
        <v>0</v>
      </c>
      <c r="AV16" s="132">
        <f t="shared" ca="1" si="5"/>
        <v>0</v>
      </c>
      <c r="AW16" s="133">
        <f t="shared" ca="1" si="5"/>
        <v>0</v>
      </c>
      <c r="AX16" s="132">
        <f t="shared" ca="1" si="5"/>
        <v>0</v>
      </c>
      <c r="AY16" s="133">
        <f t="shared" ca="1" si="5"/>
        <v>0</v>
      </c>
      <c r="AZ16" s="132">
        <f t="shared" ca="1" si="5"/>
        <v>0</v>
      </c>
      <c r="BA16" s="133">
        <f t="shared" ca="1" si="5"/>
        <v>0</v>
      </c>
      <c r="BB16" s="132">
        <f t="shared" ca="1" si="5"/>
        <v>0</v>
      </c>
      <c r="BC16" s="133">
        <f t="shared" ca="1" si="5"/>
        <v>0</v>
      </c>
      <c r="BD16" s="132">
        <f t="shared" ca="1" si="5"/>
        <v>0</v>
      </c>
      <c r="BE16" s="133">
        <f t="shared" ca="1" si="5"/>
        <v>0</v>
      </c>
      <c r="BF16" s="132">
        <f t="shared" ca="1" si="6"/>
        <v>0</v>
      </c>
      <c r="BG16" s="133">
        <f t="shared" ca="1" si="6"/>
        <v>0</v>
      </c>
      <c r="BH16" s="132">
        <f t="shared" ca="1" si="6"/>
        <v>0</v>
      </c>
      <c r="BI16" s="133">
        <f t="shared" ca="1" si="6"/>
        <v>0</v>
      </c>
      <c r="BJ16" s="132">
        <f t="shared" ca="1" si="6"/>
        <v>0</v>
      </c>
      <c r="BK16" s="110">
        <f t="shared" ca="1" si="37"/>
        <v>1</v>
      </c>
      <c r="BL16" s="110">
        <f t="shared" ca="1" si="38"/>
        <v>4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39"/>
        <v>55.100000000000009</v>
      </c>
      <c r="BP16" s="195">
        <f t="shared" ca="1" si="40"/>
        <v>146.10000000000002</v>
      </c>
      <c r="BQ16" s="149">
        <f t="shared" ca="1" si="7"/>
        <v>134</v>
      </c>
      <c r="BR16" s="137">
        <f t="shared" ca="1" si="8"/>
        <v>4</v>
      </c>
      <c r="BS16" s="136">
        <f t="shared" ca="1" si="9"/>
        <v>46</v>
      </c>
      <c r="BT16" s="137">
        <f t="shared" ca="1" si="10"/>
        <v>0</v>
      </c>
      <c r="BU16" s="136">
        <f t="shared" ca="1" si="11"/>
        <v>0</v>
      </c>
      <c r="BV16" s="137">
        <f t="shared" ca="1" si="12"/>
        <v>0</v>
      </c>
      <c r="BW16" s="136">
        <f t="shared" ca="1" si="13"/>
        <v>0</v>
      </c>
      <c r="BX16" s="137">
        <f t="shared" ca="1" si="14"/>
        <v>0</v>
      </c>
      <c r="BY16" s="136">
        <f t="shared" ca="1" si="15"/>
        <v>0</v>
      </c>
      <c r="BZ16" s="137">
        <f t="shared" ca="1" si="16"/>
        <v>0</v>
      </c>
      <c r="CA16" s="136">
        <f t="shared" ca="1" si="17"/>
        <v>0</v>
      </c>
      <c r="CB16" s="137">
        <f t="shared" ca="1" si="18"/>
        <v>0</v>
      </c>
      <c r="CC16" s="136">
        <f t="shared" ca="1" si="19"/>
        <v>0</v>
      </c>
      <c r="CD16" s="137">
        <f t="shared" ca="1" si="20"/>
        <v>25</v>
      </c>
      <c r="CE16" s="136">
        <f t="shared" ca="1" si="21"/>
        <v>0</v>
      </c>
      <c r="CF16" s="137">
        <f t="shared" ca="1" si="22"/>
        <v>0</v>
      </c>
      <c r="CG16" s="136">
        <f t="shared" ca="1" si="23"/>
        <v>2</v>
      </c>
      <c r="CH16" s="137">
        <f t="shared" ca="1" si="24"/>
        <v>0</v>
      </c>
      <c r="CI16" s="136">
        <f t="shared" ca="1" si="25"/>
        <v>0</v>
      </c>
      <c r="CJ16" s="137">
        <f t="shared" ca="1" si="26"/>
        <v>0</v>
      </c>
      <c r="CK16" s="136">
        <f t="shared" ca="1" si="27"/>
        <v>0</v>
      </c>
      <c r="CL16" s="137">
        <f t="shared" ca="1" si="28"/>
        <v>0</v>
      </c>
      <c r="CM16" s="136">
        <f t="shared" ca="1" si="29"/>
        <v>0</v>
      </c>
      <c r="CN16" s="110">
        <f t="shared" ca="1" si="41"/>
        <v>46</v>
      </c>
      <c r="CO16" s="110">
        <f t="shared" ca="1" si="30"/>
        <v>1105.5</v>
      </c>
      <c r="CP16" s="110">
        <f t="shared" ca="1" si="31"/>
        <v>460</v>
      </c>
      <c r="CQ16" s="198">
        <f t="shared" ca="1" si="32"/>
        <v>575.80000000000007</v>
      </c>
      <c r="CR16" s="199">
        <f t="shared" ca="1" si="33"/>
        <v>1702.3000000000002</v>
      </c>
      <c r="CS16" s="215">
        <f t="shared" si="47"/>
        <v>30</v>
      </c>
      <c r="CT16" s="216">
        <f t="shared" si="42"/>
        <v>0</v>
      </c>
      <c r="CU16" s="217">
        <f ca="1">INDEX(INDIRECT(CU$1),MATCH($E16,INDIRECT($BQ$2))) + (CS16*30)/[1]PATRÓN!$N$4 - CT16</f>
        <v>27.452054794520546</v>
      </c>
      <c r="CV16" s="217">
        <f>(CS16*6)/PATRÓN!$N$4</f>
        <v>0.49315068493150682</v>
      </c>
      <c r="CW16" s="216">
        <f t="shared" ca="1" si="43"/>
        <v>0</v>
      </c>
      <c r="CX16" s="219">
        <f t="shared" si="44"/>
        <v>0</v>
      </c>
      <c r="CY16" s="230">
        <f t="shared" ca="1" si="45"/>
        <v>0</v>
      </c>
      <c r="CZ16" s="227">
        <f>(PATRÓN!$A$5*(CS16-CT16))/(PATRÓN!$N$4-30)*AM16</f>
        <v>147.08955223880596</v>
      </c>
      <c r="DA16" s="211">
        <f t="shared" ca="1" si="34"/>
        <v>-0.9895522388059419</v>
      </c>
      <c r="DB16" s="211">
        <f t="shared" ca="1" si="46"/>
        <v>1637.5970149253731</v>
      </c>
      <c r="DC16" s="212">
        <f t="shared" ca="1" si="35"/>
        <v>64.702985074627122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">
        <v>5</v>
      </c>
      <c r="H17" s="148" t="s">
        <v>5</v>
      </c>
      <c r="I17" s="148" t="s">
        <v>5</v>
      </c>
      <c r="J17" s="148" t="s">
        <v>32</v>
      </c>
      <c r="K17" s="148" t="s">
        <v>32</v>
      </c>
      <c r="L17" s="148" t="s">
        <v>140</v>
      </c>
      <c r="M17" s="148" t="s">
        <v>140</v>
      </c>
      <c r="N17" s="148" t="s">
        <v>4</v>
      </c>
      <c r="O17" s="148" t="s">
        <v>4</v>
      </c>
      <c r="P17" s="148" t="s">
        <v>4</v>
      </c>
      <c r="Q17" s="148" t="s">
        <v>5</v>
      </c>
      <c r="R17" s="148" t="s">
        <v>5</v>
      </c>
      <c r="S17" s="148" t="s">
        <v>5</v>
      </c>
      <c r="T17" s="148" t="s">
        <v>5</v>
      </c>
      <c r="U17" s="148" t="s">
        <v>4</v>
      </c>
      <c r="V17" s="148" t="s">
        <v>5</v>
      </c>
      <c r="W17" s="148" t="s">
        <v>5</v>
      </c>
      <c r="X17" s="148" t="s">
        <v>5</v>
      </c>
      <c r="Y17" s="148" t="s">
        <v>5</v>
      </c>
      <c r="Z17" s="148" t="s">
        <v>32</v>
      </c>
      <c r="AA17" s="148" t="s">
        <v>140</v>
      </c>
      <c r="AB17" s="148" t="s">
        <v>4</v>
      </c>
      <c r="AC17" s="148" t="s">
        <v>4</v>
      </c>
      <c r="AD17" s="148" t="s">
        <v>4</v>
      </c>
      <c r="AE17" s="148" t="s">
        <v>5</v>
      </c>
      <c r="AF17" s="148" t="s">
        <v>5</v>
      </c>
      <c r="AG17" s="148" t="s">
        <v>5</v>
      </c>
      <c r="AH17" s="148" t="s">
        <v>4</v>
      </c>
      <c r="AI17" s="148" t="s">
        <v>5</v>
      </c>
      <c r="AJ17" s="148" t="s">
        <v>5</v>
      </c>
      <c r="AK17" s="148"/>
      <c r="AL17" s="129"/>
      <c r="AM17" s="111">
        <f>VLOOKUP($E17,Plantilla!D:F,3,FALSE)</f>
        <v>1</v>
      </c>
      <c r="AN17" s="140">
        <f t="shared" ca="1" si="36"/>
        <v>16</v>
      </c>
      <c r="AO17" s="133">
        <f t="shared" ca="1" si="5"/>
        <v>0</v>
      </c>
      <c r="AP17" s="132">
        <f t="shared" ca="1" si="5"/>
        <v>3</v>
      </c>
      <c r="AQ17" s="133">
        <f t="shared" ca="1" si="5"/>
        <v>0</v>
      </c>
      <c r="AR17" s="132">
        <f t="shared" ca="1" si="5"/>
        <v>0</v>
      </c>
      <c r="AS17" s="133">
        <f t="shared" ca="1" si="5"/>
        <v>0</v>
      </c>
      <c r="AT17" s="132">
        <f t="shared" ca="1" si="5"/>
        <v>0</v>
      </c>
      <c r="AU17" s="133">
        <f t="shared" ca="1" si="5"/>
        <v>0</v>
      </c>
      <c r="AV17" s="132">
        <f t="shared" ca="1" si="5"/>
        <v>0</v>
      </c>
      <c r="AW17" s="133">
        <f t="shared" ca="1" si="5"/>
        <v>0</v>
      </c>
      <c r="AX17" s="132">
        <f t="shared" ca="1" si="5"/>
        <v>0</v>
      </c>
      <c r="AY17" s="133">
        <f t="shared" ca="1" si="5"/>
        <v>0</v>
      </c>
      <c r="AZ17" s="132">
        <f t="shared" ca="1" si="5"/>
        <v>0</v>
      </c>
      <c r="BA17" s="133">
        <f t="shared" ca="1" si="5"/>
        <v>0</v>
      </c>
      <c r="BB17" s="132">
        <f t="shared" ca="1" si="5"/>
        <v>0</v>
      </c>
      <c r="BC17" s="133">
        <f t="shared" ca="1" si="5"/>
        <v>0</v>
      </c>
      <c r="BD17" s="132">
        <f t="shared" ca="1" si="5"/>
        <v>0</v>
      </c>
      <c r="BE17" s="133">
        <f t="shared" ca="1" si="5"/>
        <v>0</v>
      </c>
      <c r="BF17" s="132">
        <f t="shared" ca="1" si="6"/>
        <v>0</v>
      </c>
      <c r="BG17" s="133">
        <f t="shared" ca="1" si="6"/>
        <v>0</v>
      </c>
      <c r="BH17" s="132">
        <f t="shared" ca="1" si="6"/>
        <v>0</v>
      </c>
      <c r="BI17" s="133">
        <f t="shared" ca="1" si="6"/>
        <v>0</v>
      </c>
      <c r="BJ17" s="132">
        <f t="shared" ca="1" si="6"/>
        <v>0</v>
      </c>
      <c r="BK17" s="110">
        <f t="shared" ca="1" si="37"/>
        <v>0</v>
      </c>
      <c r="BL17" s="110">
        <f t="shared" ca="1" si="38"/>
        <v>3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112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39"/>
        <v>31.8</v>
      </c>
      <c r="BP17" s="195">
        <f t="shared" ca="1" si="40"/>
        <v>143.80000000000001</v>
      </c>
      <c r="BQ17" s="149">
        <f t="shared" ca="1" si="7"/>
        <v>144</v>
      </c>
      <c r="BR17" s="137">
        <f t="shared" ca="1" si="8"/>
        <v>0</v>
      </c>
      <c r="BS17" s="136">
        <f t="shared" ca="1" si="9"/>
        <v>52</v>
      </c>
      <c r="BT17" s="137">
        <f t="shared" ca="1" si="10"/>
        <v>0</v>
      </c>
      <c r="BU17" s="136">
        <f t="shared" ca="1" si="11"/>
        <v>0</v>
      </c>
      <c r="BV17" s="137">
        <f t="shared" ca="1" si="12"/>
        <v>0</v>
      </c>
      <c r="BW17" s="136">
        <f t="shared" ca="1" si="13"/>
        <v>0</v>
      </c>
      <c r="BX17" s="137">
        <f t="shared" ca="1" si="14"/>
        <v>0</v>
      </c>
      <c r="BY17" s="136">
        <f t="shared" ca="1" si="15"/>
        <v>0</v>
      </c>
      <c r="BZ17" s="137">
        <f t="shared" ca="1" si="16"/>
        <v>0</v>
      </c>
      <c r="CA17" s="136">
        <f t="shared" ca="1" si="17"/>
        <v>0</v>
      </c>
      <c r="CB17" s="137">
        <f t="shared" ca="1" si="18"/>
        <v>0</v>
      </c>
      <c r="CC17" s="136">
        <f t="shared" ca="1" si="19"/>
        <v>0</v>
      </c>
      <c r="CD17" s="137">
        <f t="shared" ca="1" si="20"/>
        <v>3</v>
      </c>
      <c r="CE17" s="136">
        <f t="shared" ca="1" si="21"/>
        <v>0</v>
      </c>
      <c r="CF17" s="137">
        <f t="shared" ca="1" si="22"/>
        <v>0</v>
      </c>
      <c r="CG17" s="136">
        <f t="shared" ca="1" si="23"/>
        <v>0</v>
      </c>
      <c r="CH17" s="137">
        <f t="shared" ca="1" si="24"/>
        <v>0</v>
      </c>
      <c r="CI17" s="136">
        <f t="shared" ca="1" si="25"/>
        <v>0</v>
      </c>
      <c r="CJ17" s="137">
        <f t="shared" ca="1" si="26"/>
        <v>0</v>
      </c>
      <c r="CK17" s="136">
        <f t="shared" ca="1" si="27"/>
        <v>0</v>
      </c>
      <c r="CL17" s="137">
        <f t="shared" ca="1" si="28"/>
        <v>0</v>
      </c>
      <c r="CM17" s="136">
        <f t="shared" ca="1" si="29"/>
        <v>0</v>
      </c>
      <c r="CN17" s="110">
        <f t="shared" ca="1" si="41"/>
        <v>52</v>
      </c>
      <c r="CO17" s="110">
        <f t="shared" ca="1" si="30"/>
        <v>1022.94</v>
      </c>
      <c r="CP17" s="110">
        <f t="shared" ca="1" si="31"/>
        <v>520</v>
      </c>
      <c r="CQ17" s="198">
        <f t="shared" ca="1" si="32"/>
        <v>639.40000000000009</v>
      </c>
      <c r="CR17" s="199">
        <f t="shared" ca="1" si="33"/>
        <v>1662.3400000000001</v>
      </c>
      <c r="CS17" s="215">
        <f t="shared" si="47"/>
        <v>30</v>
      </c>
      <c r="CT17" s="216">
        <f t="shared" si="42"/>
        <v>0</v>
      </c>
      <c r="CU17" s="217">
        <f ca="1">INDEX(INDIRECT(CU$1),MATCH($E17,INDIRECT($BQ$2))) + (CS17*30)/[1]PATRÓN!$N$4 - CT17</f>
        <v>27.452054794520546</v>
      </c>
      <c r="CV17" s="217">
        <f>(CS17*6)/PATRÓN!$N$4</f>
        <v>0.49315068493150682</v>
      </c>
      <c r="CW17" s="216">
        <f t="shared" ca="1" si="43"/>
        <v>0</v>
      </c>
      <c r="CX17" s="219">
        <f t="shared" si="44"/>
        <v>0</v>
      </c>
      <c r="CY17" s="230">
        <f t="shared" ca="1" si="45"/>
        <v>0</v>
      </c>
      <c r="CZ17" s="227">
        <f>(PATRÓN!$A$5*(CS17-CT17))/(PATRÓN!$N$4-30)*AM17</f>
        <v>147.08955223880596</v>
      </c>
      <c r="DA17" s="211">
        <f t="shared" ca="1" si="34"/>
        <v>-3.2895522388059533</v>
      </c>
      <c r="DB17" s="211">
        <f t="shared" ca="1" si="46"/>
        <v>1637.5970149253731</v>
      </c>
      <c r="DC17" s="212">
        <f t="shared" ca="1" si="35"/>
        <v>24.742985074627086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">
        <v>4</v>
      </c>
      <c r="H18" s="148" t="s">
        <v>4</v>
      </c>
      <c r="I18" s="148" t="s">
        <v>4</v>
      </c>
      <c r="J18" s="148" t="s">
        <v>5</v>
      </c>
      <c r="K18" s="148" t="s">
        <v>5</v>
      </c>
      <c r="L18" s="148" t="s">
        <v>5</v>
      </c>
      <c r="M18" s="148" t="s">
        <v>5</v>
      </c>
      <c r="N18" s="148" t="s">
        <v>4</v>
      </c>
      <c r="O18" s="148" t="s">
        <v>5</v>
      </c>
      <c r="P18" s="148" t="s">
        <v>5</v>
      </c>
      <c r="Q18" s="148" t="s">
        <v>5</v>
      </c>
      <c r="R18" s="148" t="s">
        <v>5</v>
      </c>
      <c r="S18" s="148" t="s">
        <v>32</v>
      </c>
      <c r="T18" s="148" t="s">
        <v>140</v>
      </c>
      <c r="U18" s="148" t="s">
        <v>4</v>
      </c>
      <c r="V18" s="148" t="s">
        <v>4</v>
      </c>
      <c r="W18" s="148" t="s">
        <v>4</v>
      </c>
      <c r="X18" s="148" t="s">
        <v>5</v>
      </c>
      <c r="Y18" s="148" t="s">
        <v>5</v>
      </c>
      <c r="Z18" s="148" t="s">
        <v>5</v>
      </c>
      <c r="AA18" s="148" t="s">
        <v>4</v>
      </c>
      <c r="AB18" s="148" t="s">
        <v>5</v>
      </c>
      <c r="AC18" s="148" t="s">
        <v>5</v>
      </c>
      <c r="AD18" s="148" t="s">
        <v>5</v>
      </c>
      <c r="AE18" s="148" t="s">
        <v>4</v>
      </c>
      <c r="AF18" s="148" t="s">
        <v>4</v>
      </c>
      <c r="AG18" s="148" t="s">
        <v>5</v>
      </c>
      <c r="AH18" s="148" t="s">
        <v>5</v>
      </c>
      <c r="AI18" s="148" t="s">
        <v>5</v>
      </c>
      <c r="AJ18" s="148" t="s">
        <v>4</v>
      </c>
      <c r="AK18" s="148"/>
      <c r="AL18" s="130"/>
      <c r="AM18" s="111">
        <f>VLOOKUP($E18,Plantilla!D:F,3,FALSE)</f>
        <v>1</v>
      </c>
      <c r="AN18" s="140">
        <f t="shared" ca="1" si="36"/>
        <v>17</v>
      </c>
      <c r="AO18" s="133">
        <f t="shared" ca="1" si="5"/>
        <v>0</v>
      </c>
      <c r="AP18" s="132">
        <f t="shared" ca="1" si="5"/>
        <v>1</v>
      </c>
      <c r="AQ18" s="133">
        <f t="shared" ca="1" si="5"/>
        <v>0</v>
      </c>
      <c r="AR18" s="132">
        <f t="shared" ca="1" si="5"/>
        <v>0</v>
      </c>
      <c r="AS18" s="133">
        <f t="shared" ca="1" si="5"/>
        <v>0</v>
      </c>
      <c r="AT18" s="132">
        <f t="shared" ca="1" si="5"/>
        <v>0</v>
      </c>
      <c r="AU18" s="133">
        <f t="shared" ca="1" si="5"/>
        <v>0</v>
      </c>
      <c r="AV18" s="132">
        <f t="shared" ca="1" si="5"/>
        <v>0</v>
      </c>
      <c r="AW18" s="133">
        <f t="shared" ca="1" si="5"/>
        <v>0</v>
      </c>
      <c r="AX18" s="132">
        <f t="shared" ca="1" si="5"/>
        <v>0</v>
      </c>
      <c r="AY18" s="133">
        <f t="shared" ca="1" si="5"/>
        <v>0</v>
      </c>
      <c r="AZ18" s="132">
        <f t="shared" ca="1" si="5"/>
        <v>0</v>
      </c>
      <c r="BA18" s="133">
        <f t="shared" ca="1" si="5"/>
        <v>0</v>
      </c>
      <c r="BB18" s="132">
        <f t="shared" ca="1" si="5"/>
        <v>0</v>
      </c>
      <c r="BC18" s="133">
        <f t="shared" ca="1" si="5"/>
        <v>0</v>
      </c>
      <c r="BD18" s="132">
        <f t="shared" ca="1" si="5"/>
        <v>0</v>
      </c>
      <c r="BE18" s="133">
        <f t="shared" ca="1" si="5"/>
        <v>0</v>
      </c>
      <c r="BF18" s="132">
        <f t="shared" ca="1" si="6"/>
        <v>0</v>
      </c>
      <c r="BG18" s="133">
        <f t="shared" ca="1" si="6"/>
        <v>0</v>
      </c>
      <c r="BH18" s="132">
        <f t="shared" ca="1" si="6"/>
        <v>0</v>
      </c>
      <c r="BI18" s="133">
        <f t="shared" ca="1" si="6"/>
        <v>0</v>
      </c>
      <c r="BJ18" s="132">
        <f t="shared" ca="1" si="6"/>
        <v>0</v>
      </c>
      <c r="BK18" s="110">
        <f t="shared" ca="1" si="37"/>
        <v>0</v>
      </c>
      <c r="BL18" s="110">
        <f t="shared" ca="1" si="38"/>
        <v>1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119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10</v>
      </c>
      <c r="BO18" s="194">
        <f t="shared" ca="1" si="39"/>
        <v>10.600000000000001</v>
      </c>
      <c r="BP18" s="195">
        <f t="shared" ca="1" si="40"/>
        <v>129.6</v>
      </c>
      <c r="BQ18" s="149">
        <f t="shared" ca="1" si="7"/>
        <v>151</v>
      </c>
      <c r="BR18" s="137">
        <f t="shared" ca="1" si="8"/>
        <v>1</v>
      </c>
      <c r="BS18" s="136">
        <f t="shared" ca="1" si="9"/>
        <v>47</v>
      </c>
      <c r="BT18" s="137">
        <f t="shared" ca="1" si="10"/>
        <v>0</v>
      </c>
      <c r="BU18" s="136">
        <f t="shared" ca="1" si="11"/>
        <v>0</v>
      </c>
      <c r="BV18" s="137">
        <f t="shared" ca="1" si="12"/>
        <v>0</v>
      </c>
      <c r="BW18" s="136">
        <f t="shared" ca="1" si="13"/>
        <v>0</v>
      </c>
      <c r="BX18" s="137">
        <f t="shared" ca="1" si="14"/>
        <v>0</v>
      </c>
      <c r="BY18" s="136">
        <f t="shared" ca="1" si="15"/>
        <v>0</v>
      </c>
      <c r="BZ18" s="137">
        <f t="shared" ca="1" si="16"/>
        <v>0</v>
      </c>
      <c r="CA18" s="136">
        <f t="shared" ca="1" si="17"/>
        <v>0</v>
      </c>
      <c r="CB18" s="137">
        <f t="shared" ca="1" si="18"/>
        <v>0</v>
      </c>
      <c r="CC18" s="136">
        <f t="shared" ca="1" si="19"/>
        <v>0</v>
      </c>
      <c r="CD18" s="137">
        <f t="shared" ca="1" si="20"/>
        <v>0</v>
      </c>
      <c r="CE18" s="136">
        <f t="shared" ca="1" si="21"/>
        <v>0</v>
      </c>
      <c r="CF18" s="137">
        <f t="shared" ca="1" si="22"/>
        <v>0</v>
      </c>
      <c r="CG18" s="136">
        <f t="shared" ca="1" si="23"/>
        <v>2</v>
      </c>
      <c r="CH18" s="137">
        <f t="shared" ca="1" si="24"/>
        <v>0</v>
      </c>
      <c r="CI18" s="136">
        <f t="shared" ca="1" si="25"/>
        <v>0</v>
      </c>
      <c r="CJ18" s="137">
        <f t="shared" ca="1" si="26"/>
        <v>0</v>
      </c>
      <c r="CK18" s="136">
        <f t="shared" ca="1" si="27"/>
        <v>0</v>
      </c>
      <c r="CL18" s="137">
        <f t="shared" ca="1" si="28"/>
        <v>0</v>
      </c>
      <c r="CM18" s="136">
        <f t="shared" ca="1" si="29"/>
        <v>0</v>
      </c>
      <c r="CN18" s="110">
        <f t="shared" ca="1" si="41"/>
        <v>47</v>
      </c>
      <c r="CO18" s="110">
        <f t="shared" ca="1" si="30"/>
        <v>1079</v>
      </c>
      <c r="CP18" s="110">
        <f t="shared" ca="1" si="31"/>
        <v>470</v>
      </c>
      <c r="CQ18" s="198">
        <f t="shared" ca="1" si="32"/>
        <v>586.40000000000009</v>
      </c>
      <c r="CR18" s="199">
        <f t="shared" ca="1" si="33"/>
        <v>1665.3999999999996</v>
      </c>
      <c r="CS18" s="215">
        <f t="shared" si="47"/>
        <v>30</v>
      </c>
      <c r="CT18" s="216">
        <f t="shared" si="42"/>
        <v>0</v>
      </c>
      <c r="CU18" s="217">
        <f ca="1">INDEX(INDIRECT(CU$1),MATCH($E18,INDIRECT($BQ$2))) + (CS18*30)/[1]PATRÓN!$N$4 - CT18</f>
        <v>27.452054794520546</v>
      </c>
      <c r="CV18" s="217">
        <f>(CS18*6)/PATRÓN!$N$4</f>
        <v>0.49315068493150682</v>
      </c>
      <c r="CW18" s="216">
        <f t="shared" ca="1" si="43"/>
        <v>0</v>
      </c>
      <c r="CX18" s="219">
        <f t="shared" si="44"/>
        <v>0</v>
      </c>
      <c r="CY18" s="230">
        <f t="shared" ca="1" si="45"/>
        <v>0</v>
      </c>
      <c r="CZ18" s="227">
        <f>(PATRÓN!$A$5*(CS18-CT18))/(PATRÓN!$N$4-30)*AM18</f>
        <v>147.08955223880596</v>
      </c>
      <c r="DA18" s="211">
        <f t="shared" ca="1" si="34"/>
        <v>-17.48955223880597</v>
      </c>
      <c r="DB18" s="211">
        <f t="shared" ca="1" si="46"/>
        <v>1637.5970149253731</v>
      </c>
      <c r="DC18" s="212">
        <f t="shared" ca="1" si="35"/>
        <v>27.802985074626577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">
        <v>4</v>
      </c>
      <c r="H19" s="148" t="s">
        <v>5</v>
      </c>
      <c r="I19" s="148" t="s">
        <v>5</v>
      </c>
      <c r="J19" s="148" t="s">
        <v>5</v>
      </c>
      <c r="K19" s="148" t="s">
        <v>5</v>
      </c>
      <c r="L19" s="148" t="s">
        <v>32</v>
      </c>
      <c r="M19" s="148" t="s">
        <v>140</v>
      </c>
      <c r="N19" s="148" t="s">
        <v>4</v>
      </c>
      <c r="O19" s="148" t="s">
        <v>4</v>
      </c>
      <c r="P19" s="148" t="s">
        <v>4</v>
      </c>
      <c r="Q19" s="148" t="s">
        <v>5</v>
      </c>
      <c r="R19" s="148" t="s">
        <v>5</v>
      </c>
      <c r="S19" s="148" t="s">
        <v>5</v>
      </c>
      <c r="T19" s="148" t="s">
        <v>4</v>
      </c>
      <c r="U19" s="148" t="s">
        <v>5</v>
      </c>
      <c r="V19" s="148" t="s">
        <v>5</v>
      </c>
      <c r="W19" s="148" t="s">
        <v>5</v>
      </c>
      <c r="X19" s="148" t="s">
        <v>4</v>
      </c>
      <c r="Y19" s="148" t="s">
        <v>4</v>
      </c>
      <c r="Z19" s="148" t="s">
        <v>5</v>
      </c>
      <c r="AA19" s="148" t="s">
        <v>5</v>
      </c>
      <c r="AB19" s="148" t="s">
        <v>5</v>
      </c>
      <c r="AC19" s="148" t="s">
        <v>4</v>
      </c>
      <c r="AD19" s="148" t="s">
        <v>4</v>
      </c>
      <c r="AE19" s="148" t="s">
        <v>5</v>
      </c>
      <c r="AF19" s="148" t="s">
        <v>5</v>
      </c>
      <c r="AG19" s="148" t="s">
        <v>5</v>
      </c>
      <c r="AH19" s="148" t="s">
        <v>32</v>
      </c>
      <c r="AI19" s="148" t="s">
        <v>32</v>
      </c>
      <c r="AJ19" s="148" t="s">
        <v>140</v>
      </c>
      <c r="AK19" s="148"/>
      <c r="AL19" s="130"/>
      <c r="AM19" s="111">
        <f>VLOOKUP($E19,Plantilla!D:F,3,FALSE)</f>
        <v>1</v>
      </c>
      <c r="AN19" s="140">
        <f t="shared" ca="1" si="36"/>
        <v>16</v>
      </c>
      <c r="AO19" s="133">
        <f t="shared" ca="1" si="5"/>
        <v>0</v>
      </c>
      <c r="AP19" s="132">
        <f t="shared" ca="1" si="5"/>
        <v>3</v>
      </c>
      <c r="AQ19" s="133">
        <f t="shared" ca="1" si="5"/>
        <v>0</v>
      </c>
      <c r="AR19" s="132">
        <f t="shared" ca="1" si="5"/>
        <v>0</v>
      </c>
      <c r="AS19" s="133">
        <f t="shared" ca="1" si="5"/>
        <v>0</v>
      </c>
      <c r="AT19" s="132">
        <f t="shared" ca="1" si="5"/>
        <v>0</v>
      </c>
      <c r="AU19" s="133">
        <f t="shared" ca="1" si="5"/>
        <v>0</v>
      </c>
      <c r="AV19" s="132">
        <f t="shared" ca="1" si="5"/>
        <v>0</v>
      </c>
      <c r="AW19" s="133">
        <f t="shared" ca="1" si="5"/>
        <v>0</v>
      </c>
      <c r="AX19" s="132">
        <f t="shared" ca="1" si="5"/>
        <v>0</v>
      </c>
      <c r="AY19" s="133">
        <f t="shared" ca="1" si="5"/>
        <v>0</v>
      </c>
      <c r="AZ19" s="132">
        <f t="shared" ca="1" si="5"/>
        <v>0</v>
      </c>
      <c r="BA19" s="133">
        <f t="shared" ca="1" si="5"/>
        <v>0</v>
      </c>
      <c r="BB19" s="132">
        <f t="shared" ca="1" si="5"/>
        <v>0</v>
      </c>
      <c r="BC19" s="133">
        <f t="shared" ca="1" si="5"/>
        <v>0</v>
      </c>
      <c r="BD19" s="132">
        <f t="shared" ca="1" si="5"/>
        <v>0</v>
      </c>
      <c r="BE19" s="133">
        <f t="shared" ca="1" si="5"/>
        <v>0</v>
      </c>
      <c r="BF19" s="132">
        <f t="shared" ca="1" si="6"/>
        <v>0</v>
      </c>
      <c r="BG19" s="133">
        <f t="shared" ca="1" si="6"/>
        <v>0</v>
      </c>
      <c r="BH19" s="132">
        <f t="shared" ca="1" si="6"/>
        <v>0</v>
      </c>
      <c r="BI19" s="133">
        <f t="shared" ca="1" si="6"/>
        <v>0</v>
      </c>
      <c r="BJ19" s="132">
        <f t="shared" ca="1" si="6"/>
        <v>0</v>
      </c>
      <c r="BK19" s="110">
        <f t="shared" ca="1" si="37"/>
        <v>0</v>
      </c>
      <c r="BL19" s="110">
        <f t="shared" ca="1" si="38"/>
        <v>3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112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30</v>
      </c>
      <c r="BO19" s="194">
        <f t="shared" ca="1" si="39"/>
        <v>31.8</v>
      </c>
      <c r="BP19" s="195">
        <f t="shared" ca="1" si="40"/>
        <v>143.80000000000001</v>
      </c>
      <c r="BQ19" s="149">
        <f t="shared" ca="1" si="7"/>
        <v>155</v>
      </c>
      <c r="BR19" s="137">
        <f t="shared" ca="1" si="8"/>
        <v>0</v>
      </c>
      <c r="BS19" s="136">
        <f t="shared" ca="1" si="9"/>
        <v>48</v>
      </c>
      <c r="BT19" s="137">
        <f t="shared" ca="1" si="10"/>
        <v>0</v>
      </c>
      <c r="BU19" s="136">
        <f t="shared" ca="1" si="11"/>
        <v>0</v>
      </c>
      <c r="BV19" s="137">
        <f t="shared" ca="1" si="12"/>
        <v>0</v>
      </c>
      <c r="BW19" s="136">
        <f t="shared" ca="1" si="13"/>
        <v>0</v>
      </c>
      <c r="BX19" s="137">
        <f t="shared" ca="1" si="14"/>
        <v>0</v>
      </c>
      <c r="BY19" s="136">
        <f t="shared" ca="1" si="15"/>
        <v>0</v>
      </c>
      <c r="BZ19" s="137">
        <f t="shared" ca="1" si="16"/>
        <v>0</v>
      </c>
      <c r="CA19" s="136">
        <f t="shared" ca="1" si="17"/>
        <v>0</v>
      </c>
      <c r="CB19" s="137">
        <f t="shared" ca="1" si="18"/>
        <v>0</v>
      </c>
      <c r="CC19" s="136">
        <f t="shared" ca="1" si="19"/>
        <v>0</v>
      </c>
      <c r="CD19" s="137">
        <f t="shared" ca="1" si="20"/>
        <v>0</v>
      </c>
      <c r="CE19" s="136">
        <f t="shared" ca="1" si="21"/>
        <v>0</v>
      </c>
      <c r="CF19" s="137">
        <f t="shared" ca="1" si="22"/>
        <v>0</v>
      </c>
      <c r="CG19" s="136">
        <f t="shared" ca="1" si="23"/>
        <v>4</v>
      </c>
      <c r="CH19" s="137">
        <f t="shared" ca="1" si="24"/>
        <v>0</v>
      </c>
      <c r="CI19" s="136">
        <f t="shared" ca="1" si="25"/>
        <v>0</v>
      </c>
      <c r="CJ19" s="137">
        <f t="shared" ca="1" si="26"/>
        <v>0</v>
      </c>
      <c r="CK19" s="136">
        <f t="shared" ca="1" si="27"/>
        <v>0</v>
      </c>
      <c r="CL19" s="137">
        <f t="shared" ca="1" si="28"/>
        <v>0</v>
      </c>
      <c r="CM19" s="136">
        <f t="shared" ca="1" si="29"/>
        <v>0</v>
      </c>
      <c r="CN19" s="110">
        <f t="shared" ca="1" si="41"/>
        <v>48</v>
      </c>
      <c r="CO19" s="110">
        <f t="shared" ca="1" si="30"/>
        <v>1115</v>
      </c>
      <c r="CP19" s="110">
        <f t="shared" ca="1" si="31"/>
        <v>480</v>
      </c>
      <c r="CQ19" s="198">
        <f t="shared" ca="1" si="32"/>
        <v>597</v>
      </c>
      <c r="CR19" s="199">
        <f t="shared" ca="1" si="33"/>
        <v>1712</v>
      </c>
      <c r="CS19" s="215">
        <f t="shared" si="47"/>
        <v>30</v>
      </c>
      <c r="CT19" s="216">
        <f t="shared" si="42"/>
        <v>0</v>
      </c>
      <c r="CU19" s="217">
        <f ca="1">INDEX(INDIRECT(CU$1),MATCH($E19,INDIRECT($BQ$2))) + (CS19*30)/[1]PATRÓN!$N$4 - CT19</f>
        <v>27.452054794520546</v>
      </c>
      <c r="CV19" s="217">
        <f>(CS19*6)/PATRÓN!$N$4</f>
        <v>0.49315068493150682</v>
      </c>
      <c r="CW19" s="216">
        <f t="shared" ca="1" si="43"/>
        <v>0</v>
      </c>
      <c r="CX19" s="219">
        <f t="shared" si="44"/>
        <v>0</v>
      </c>
      <c r="CY19" s="230">
        <f t="shared" ca="1" si="45"/>
        <v>0</v>
      </c>
      <c r="CZ19" s="227">
        <f>(PATRÓN!$A$5*(CS19-CT19))/(PATRÓN!$N$4-30)*AM19</f>
        <v>147.08955223880596</v>
      </c>
      <c r="DA19" s="211">
        <f t="shared" ca="1" si="34"/>
        <v>-3.2895522388059533</v>
      </c>
      <c r="DB19" s="211">
        <f t="shared" ca="1" si="46"/>
        <v>1637.5970149253731</v>
      </c>
      <c r="DC19" s="212">
        <f t="shared" ca="1" si="35"/>
        <v>74.40298507462694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">
        <v>4</v>
      </c>
      <c r="H20" s="148" t="s">
        <v>4</v>
      </c>
      <c r="I20" s="148" t="s">
        <v>4</v>
      </c>
      <c r="J20" s="148" t="s">
        <v>5</v>
      </c>
      <c r="K20" s="148" t="s">
        <v>5</v>
      </c>
      <c r="L20" s="148" t="s">
        <v>5</v>
      </c>
      <c r="M20" s="148" t="s">
        <v>4</v>
      </c>
      <c r="N20" s="148" t="s">
        <v>5</v>
      </c>
      <c r="O20" s="148" t="s">
        <v>5</v>
      </c>
      <c r="P20" s="148" t="s">
        <v>5</v>
      </c>
      <c r="Q20" s="148" t="s">
        <v>4</v>
      </c>
      <c r="R20" s="148" t="s">
        <v>4</v>
      </c>
      <c r="S20" s="148" t="s">
        <v>5</v>
      </c>
      <c r="T20" s="148" t="s">
        <v>5</v>
      </c>
      <c r="U20" s="148" t="s">
        <v>5</v>
      </c>
      <c r="V20" s="148" t="s">
        <v>4</v>
      </c>
      <c r="W20" s="148" t="s">
        <v>4</v>
      </c>
      <c r="X20" s="148" t="s">
        <v>5</v>
      </c>
      <c r="Y20" s="148" t="s">
        <v>5</v>
      </c>
      <c r="Z20" s="148" t="s">
        <v>5</v>
      </c>
      <c r="AA20" s="148" t="s">
        <v>32</v>
      </c>
      <c r="AB20" s="148" t="s">
        <v>32</v>
      </c>
      <c r="AC20" s="148" t="s">
        <v>140</v>
      </c>
      <c r="AD20" s="148" t="s">
        <v>140</v>
      </c>
      <c r="AE20" s="148" t="s">
        <v>4</v>
      </c>
      <c r="AF20" s="148" t="s">
        <v>5</v>
      </c>
      <c r="AG20" s="148" t="s">
        <v>5</v>
      </c>
      <c r="AH20" s="148" t="s">
        <v>5</v>
      </c>
      <c r="AI20" s="148" t="s">
        <v>5</v>
      </c>
      <c r="AJ20" s="148" t="s">
        <v>32</v>
      </c>
      <c r="AK20" s="148"/>
      <c r="AL20" s="130"/>
      <c r="AM20" s="111">
        <f>VLOOKUP($E20,Plantilla!D:F,3,FALSE)</f>
        <v>1</v>
      </c>
      <c r="AN20" s="140">
        <f t="shared" ca="1" si="36"/>
        <v>16</v>
      </c>
      <c r="AO20" s="133">
        <f t="shared" ca="1" si="5"/>
        <v>0</v>
      </c>
      <c r="AP20" s="132">
        <f t="shared" ca="1" si="5"/>
        <v>3</v>
      </c>
      <c r="AQ20" s="133">
        <f t="shared" ca="1" si="5"/>
        <v>0</v>
      </c>
      <c r="AR20" s="132">
        <f t="shared" ca="1" si="5"/>
        <v>0</v>
      </c>
      <c r="AS20" s="133">
        <f t="shared" ca="1" si="5"/>
        <v>0</v>
      </c>
      <c r="AT20" s="132">
        <f t="shared" ca="1" si="5"/>
        <v>0</v>
      </c>
      <c r="AU20" s="133">
        <f t="shared" ca="1" si="5"/>
        <v>0</v>
      </c>
      <c r="AV20" s="132">
        <f t="shared" ca="1" si="5"/>
        <v>0</v>
      </c>
      <c r="AW20" s="133">
        <f t="shared" ca="1" si="5"/>
        <v>0</v>
      </c>
      <c r="AX20" s="132">
        <f t="shared" ca="1" si="5"/>
        <v>0</v>
      </c>
      <c r="AY20" s="133">
        <f t="shared" ca="1" si="5"/>
        <v>0</v>
      </c>
      <c r="AZ20" s="132">
        <f t="shared" ca="1" si="5"/>
        <v>0</v>
      </c>
      <c r="BA20" s="133">
        <f t="shared" ca="1" si="5"/>
        <v>0</v>
      </c>
      <c r="BB20" s="132">
        <f t="shared" ca="1" si="5"/>
        <v>0</v>
      </c>
      <c r="BC20" s="133">
        <f t="shared" ca="1" si="5"/>
        <v>0</v>
      </c>
      <c r="BD20" s="132">
        <f t="shared" ca="1" si="5"/>
        <v>0</v>
      </c>
      <c r="BE20" s="133">
        <f t="shared" ca="1" si="5"/>
        <v>0</v>
      </c>
      <c r="BF20" s="132">
        <f t="shared" ca="1" si="6"/>
        <v>0</v>
      </c>
      <c r="BG20" s="133">
        <f t="shared" ca="1" si="6"/>
        <v>0</v>
      </c>
      <c r="BH20" s="132">
        <f t="shared" ca="1" si="6"/>
        <v>0</v>
      </c>
      <c r="BI20" s="133">
        <f t="shared" ca="1" si="6"/>
        <v>0</v>
      </c>
      <c r="BJ20" s="132">
        <f t="shared" ca="1" si="6"/>
        <v>0</v>
      </c>
      <c r="BK20" s="110">
        <f t="shared" ca="1" si="37"/>
        <v>3</v>
      </c>
      <c r="BL20" s="110">
        <f t="shared" ca="1" si="3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112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39"/>
        <v>38.1</v>
      </c>
      <c r="BP20" s="195">
        <f t="shared" ca="1" si="40"/>
        <v>150.1</v>
      </c>
      <c r="BQ20" s="149">
        <f t="shared" ca="1" si="7"/>
        <v>77</v>
      </c>
      <c r="BR20" s="137">
        <f t="shared" ca="1" si="8"/>
        <v>0</v>
      </c>
      <c r="BS20" s="136">
        <f t="shared" ca="1" si="9"/>
        <v>30</v>
      </c>
      <c r="BT20" s="137">
        <f t="shared" ca="1" si="10"/>
        <v>0</v>
      </c>
      <c r="BU20" s="136">
        <f t="shared" ca="1" si="11"/>
        <v>0</v>
      </c>
      <c r="BV20" s="137">
        <f t="shared" ca="1" si="12"/>
        <v>0</v>
      </c>
      <c r="BW20" s="136">
        <f t="shared" ca="1" si="13"/>
        <v>0</v>
      </c>
      <c r="BX20" s="137">
        <f t="shared" ca="1" si="14"/>
        <v>11</v>
      </c>
      <c r="BY20" s="136">
        <f t="shared" ca="1" si="15"/>
        <v>0</v>
      </c>
      <c r="BZ20" s="137">
        <f t="shared" ca="1" si="16"/>
        <v>0</v>
      </c>
      <c r="CA20" s="136">
        <f t="shared" ca="1" si="17"/>
        <v>0</v>
      </c>
      <c r="CB20" s="137">
        <f t="shared" ca="1" si="18"/>
        <v>0</v>
      </c>
      <c r="CC20" s="136">
        <f t="shared" ca="1" si="19"/>
        <v>0</v>
      </c>
      <c r="CD20" s="137">
        <f t="shared" ca="1" si="20"/>
        <v>27</v>
      </c>
      <c r="CE20" s="136">
        <f t="shared" ca="1" si="21"/>
        <v>0</v>
      </c>
      <c r="CF20" s="137">
        <f t="shared" ca="1" si="22"/>
        <v>30</v>
      </c>
      <c r="CG20" s="136">
        <f t="shared" ca="1" si="23"/>
        <v>10</v>
      </c>
      <c r="CH20" s="137">
        <f t="shared" ca="1" si="24"/>
        <v>0</v>
      </c>
      <c r="CI20" s="136">
        <f t="shared" ca="1" si="25"/>
        <v>0</v>
      </c>
      <c r="CJ20" s="137">
        <f t="shared" ca="1" si="26"/>
        <v>10</v>
      </c>
      <c r="CK20" s="136">
        <f t="shared" ca="1" si="27"/>
        <v>31</v>
      </c>
      <c r="CL20" s="137">
        <f t="shared" ca="1" si="28"/>
        <v>0</v>
      </c>
      <c r="CM20" s="136">
        <f t="shared" ca="1" si="29"/>
        <v>0</v>
      </c>
      <c r="CN20" s="110">
        <f t="shared" ca="1" si="41"/>
        <v>30</v>
      </c>
      <c r="CO20" s="110">
        <f t="shared" ca="1" si="30"/>
        <v>1104.04</v>
      </c>
      <c r="CP20" s="110">
        <f t="shared" ca="1" si="31"/>
        <v>300</v>
      </c>
      <c r="CQ20" s="198">
        <f t="shared" ca="1" si="32"/>
        <v>381.00000000000006</v>
      </c>
      <c r="CR20" s="199">
        <f t="shared" ca="1" si="33"/>
        <v>1485.04</v>
      </c>
      <c r="CS20" s="215">
        <f t="shared" si="47"/>
        <v>30</v>
      </c>
      <c r="CT20" s="216">
        <f t="shared" si="42"/>
        <v>0</v>
      </c>
      <c r="CU20" s="217">
        <f ca="1">INDEX(INDIRECT(CU$1),MATCH($E20,INDIRECT($BQ$2))) + (CS20*30)/[1]PATRÓN!$N$4 - CT20</f>
        <v>27.452054794520546</v>
      </c>
      <c r="CV20" s="217">
        <f>(CS20*6)/PATRÓN!$N$4</f>
        <v>0.49315068493150682</v>
      </c>
      <c r="CW20" s="216">
        <f t="shared" ca="1" si="43"/>
        <v>0</v>
      </c>
      <c r="CX20" s="219">
        <f t="shared" si="44"/>
        <v>0</v>
      </c>
      <c r="CY20" s="230">
        <f t="shared" ca="1" si="45"/>
        <v>0</v>
      </c>
      <c r="CZ20" s="227">
        <f>(PATRÓN!$A$5*(CS20-CT20))/(PATRÓN!$N$4-30)*AM20</f>
        <v>147.08955223880596</v>
      </c>
      <c r="DA20" s="211">
        <f t="shared" ca="1" si="34"/>
        <v>3.0104477611940297</v>
      </c>
      <c r="DB20" s="211">
        <f t="shared" ca="1" si="46"/>
        <v>1637.5970149253731</v>
      </c>
      <c r="DC20" s="212">
        <f t="shared" ca="1" si="35"/>
        <v>-152.5570149253731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">
        <v>5</v>
      </c>
      <c r="H21" s="148" t="s">
        <v>5</v>
      </c>
      <c r="I21" s="148" t="s">
        <v>5</v>
      </c>
      <c r="J21" s="148" t="s">
        <v>4</v>
      </c>
      <c r="K21" s="148" t="s">
        <v>4</v>
      </c>
      <c r="L21" s="148" t="s">
        <v>5</v>
      </c>
      <c r="M21" s="148" t="s">
        <v>5</v>
      </c>
      <c r="N21" s="148" t="s">
        <v>5</v>
      </c>
      <c r="O21" s="148" t="s">
        <v>4</v>
      </c>
      <c r="P21" s="148" t="s">
        <v>4</v>
      </c>
      <c r="Q21" s="148" t="s">
        <v>5</v>
      </c>
      <c r="R21" s="148" t="s">
        <v>5</v>
      </c>
      <c r="S21" s="148" t="s">
        <v>5</v>
      </c>
      <c r="T21" s="148" t="s">
        <v>32</v>
      </c>
      <c r="U21" s="148" t="s">
        <v>32</v>
      </c>
      <c r="V21" s="148" t="s">
        <v>140</v>
      </c>
      <c r="W21" s="148" t="s">
        <v>140</v>
      </c>
      <c r="X21" s="148" t="s">
        <v>4</v>
      </c>
      <c r="Y21" s="148" t="s">
        <v>5</v>
      </c>
      <c r="Z21" s="148" t="s">
        <v>5</v>
      </c>
      <c r="AA21" s="148" t="s">
        <v>5</v>
      </c>
      <c r="AB21" s="148" t="s">
        <v>5</v>
      </c>
      <c r="AC21" s="148" t="s">
        <v>32</v>
      </c>
      <c r="AD21" s="148" t="s">
        <v>32</v>
      </c>
      <c r="AE21" s="148" t="s">
        <v>140</v>
      </c>
      <c r="AF21" s="148" t="s">
        <v>140</v>
      </c>
      <c r="AG21" s="148" t="s">
        <v>4</v>
      </c>
      <c r="AH21" s="148" t="s">
        <v>5</v>
      </c>
      <c r="AI21" s="148" t="s">
        <v>5</v>
      </c>
      <c r="AJ21" s="148" t="s">
        <v>5</v>
      </c>
      <c r="AK21" s="148"/>
      <c r="AL21" s="130"/>
      <c r="AM21" s="111">
        <f>VLOOKUP($E21,Plantilla!D:F,3,FALSE)</f>
        <v>1</v>
      </c>
      <c r="AN21" s="140">
        <f t="shared" ca="1" si="36"/>
        <v>16</v>
      </c>
      <c r="AO21" s="133">
        <f t="shared" ca="1" si="5"/>
        <v>0</v>
      </c>
      <c r="AP21" s="132">
        <f t="shared" ca="1" si="5"/>
        <v>4</v>
      </c>
      <c r="AQ21" s="133">
        <f t="shared" ca="1" si="5"/>
        <v>0</v>
      </c>
      <c r="AR21" s="132">
        <f t="shared" ca="1" si="5"/>
        <v>0</v>
      </c>
      <c r="AS21" s="133">
        <f t="shared" ca="1" si="5"/>
        <v>0</v>
      </c>
      <c r="AT21" s="132">
        <f t="shared" ca="1" si="5"/>
        <v>0</v>
      </c>
      <c r="AU21" s="133">
        <f t="shared" ca="1" si="5"/>
        <v>0</v>
      </c>
      <c r="AV21" s="132">
        <f t="shared" ca="1" si="5"/>
        <v>0</v>
      </c>
      <c r="AW21" s="133">
        <f t="shared" ca="1" si="5"/>
        <v>0</v>
      </c>
      <c r="AX21" s="132">
        <f t="shared" ca="1" si="5"/>
        <v>0</v>
      </c>
      <c r="AY21" s="133">
        <f t="shared" ca="1" si="5"/>
        <v>0</v>
      </c>
      <c r="AZ21" s="132">
        <f t="shared" ca="1" si="5"/>
        <v>0</v>
      </c>
      <c r="BA21" s="133">
        <f t="shared" ca="1" si="5"/>
        <v>0</v>
      </c>
      <c r="BB21" s="132">
        <f t="shared" ca="1" si="5"/>
        <v>0</v>
      </c>
      <c r="BC21" s="133">
        <f t="shared" ca="1" si="5"/>
        <v>0</v>
      </c>
      <c r="BD21" s="132">
        <f t="shared" ca="1" si="5"/>
        <v>0</v>
      </c>
      <c r="BE21" s="133">
        <f t="shared" ca="1" si="5"/>
        <v>0</v>
      </c>
      <c r="BF21" s="132">
        <f t="shared" ca="1" si="6"/>
        <v>0</v>
      </c>
      <c r="BG21" s="133">
        <f t="shared" ca="1" si="6"/>
        <v>0</v>
      </c>
      <c r="BH21" s="132">
        <f t="shared" ca="1" si="6"/>
        <v>0</v>
      </c>
      <c r="BI21" s="133">
        <f t="shared" ca="1" si="6"/>
        <v>0</v>
      </c>
      <c r="BJ21" s="132">
        <f t="shared" ca="1" si="6"/>
        <v>0</v>
      </c>
      <c r="BK21" s="110">
        <f t="shared" ca="1" si="37"/>
        <v>0</v>
      </c>
      <c r="BL21" s="110">
        <f t="shared" ca="1" si="38"/>
        <v>4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112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39"/>
        <v>42.400000000000006</v>
      </c>
      <c r="BP21" s="195">
        <f t="shared" ca="1" si="40"/>
        <v>154.4</v>
      </c>
      <c r="BQ21" s="149">
        <f t="shared" ca="1" si="7"/>
        <v>73</v>
      </c>
      <c r="BR21" s="137">
        <f t="shared" ca="1" si="8"/>
        <v>0</v>
      </c>
      <c r="BS21" s="136">
        <f t="shared" ca="1" si="9"/>
        <v>48</v>
      </c>
      <c r="BT21" s="137">
        <f t="shared" ca="1" si="10"/>
        <v>0</v>
      </c>
      <c r="BU21" s="136">
        <f t="shared" ca="1" si="11"/>
        <v>0</v>
      </c>
      <c r="BV21" s="137">
        <f t="shared" ca="1" si="12"/>
        <v>0</v>
      </c>
      <c r="BW21" s="136">
        <f t="shared" ca="1" si="13"/>
        <v>0</v>
      </c>
      <c r="BX21" s="137">
        <f t="shared" ca="1" si="14"/>
        <v>30</v>
      </c>
      <c r="BY21" s="136">
        <f t="shared" ca="1" si="15"/>
        <v>0</v>
      </c>
      <c r="BZ21" s="137">
        <f t="shared" ca="1" si="16"/>
        <v>0</v>
      </c>
      <c r="CA21" s="136">
        <f t="shared" ca="1" si="17"/>
        <v>0</v>
      </c>
      <c r="CB21" s="137">
        <f t="shared" ca="1" si="18"/>
        <v>0</v>
      </c>
      <c r="CC21" s="136">
        <f t="shared" ca="1" si="19"/>
        <v>0</v>
      </c>
      <c r="CD21" s="137">
        <f t="shared" ca="1" si="20"/>
        <v>0</v>
      </c>
      <c r="CE21" s="136">
        <f t="shared" ca="1" si="21"/>
        <v>0</v>
      </c>
      <c r="CF21" s="137">
        <f t="shared" ca="1" si="22"/>
        <v>0</v>
      </c>
      <c r="CG21" s="136">
        <f t="shared" ca="1" si="23"/>
        <v>0</v>
      </c>
      <c r="CH21" s="137">
        <f t="shared" ca="1" si="24"/>
        <v>0</v>
      </c>
      <c r="CI21" s="136">
        <f t="shared" ca="1" si="25"/>
        <v>0</v>
      </c>
      <c r="CJ21" s="137">
        <f t="shared" ca="1" si="26"/>
        <v>0</v>
      </c>
      <c r="CK21" s="136">
        <f t="shared" ca="1" si="27"/>
        <v>0</v>
      </c>
      <c r="CL21" s="137">
        <f t="shared" ca="1" si="28"/>
        <v>0</v>
      </c>
      <c r="CM21" s="136">
        <f t="shared" ca="1" si="29"/>
        <v>0</v>
      </c>
      <c r="CN21" s="110">
        <f t="shared" ca="1" si="41"/>
        <v>48</v>
      </c>
      <c r="CO21" s="110">
        <f t="shared" ca="1" si="30"/>
        <v>721</v>
      </c>
      <c r="CP21" s="110">
        <f t="shared" ca="1" si="31"/>
        <v>480</v>
      </c>
      <c r="CQ21" s="198">
        <f t="shared" ca="1" si="32"/>
        <v>596.99999999999989</v>
      </c>
      <c r="CR21" s="199">
        <f t="shared" ca="1" si="33"/>
        <v>1318</v>
      </c>
      <c r="CS21" s="215">
        <f t="shared" si="47"/>
        <v>30</v>
      </c>
      <c r="CT21" s="216">
        <f t="shared" si="42"/>
        <v>0</v>
      </c>
      <c r="CU21" s="217">
        <f ca="1">INDEX(INDIRECT(CU$1),MATCH($E21,INDIRECT($BQ$2))) + (CS21*30)/[1]PATRÓN!$N$4 - CT21</f>
        <v>27.452054794520546</v>
      </c>
      <c r="CV21" s="217">
        <f>(CS21*6)/PATRÓN!$N$4</f>
        <v>0.49315068493150682</v>
      </c>
      <c r="CW21" s="216">
        <f t="shared" ca="1" si="43"/>
        <v>0</v>
      </c>
      <c r="CX21" s="219">
        <f t="shared" si="44"/>
        <v>0</v>
      </c>
      <c r="CY21" s="230">
        <f t="shared" ca="1" si="45"/>
        <v>0</v>
      </c>
      <c r="CZ21" s="227">
        <f>(PATRÓN!$A$5*(CS21-CT21))/(PATRÓN!$N$4-30)*AM21</f>
        <v>147.08955223880596</v>
      </c>
      <c r="DA21" s="211">
        <f t="shared" ca="1" si="34"/>
        <v>7.310447761194041</v>
      </c>
      <c r="DB21" s="211">
        <f t="shared" ca="1" si="46"/>
        <v>1637.5970149253731</v>
      </c>
      <c r="DC21" s="212">
        <f t="shared" ca="1" si="35"/>
        <v>-319.59701492537306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">
        <v>5</v>
      </c>
      <c r="H22" s="148" t="s">
        <v>4</v>
      </c>
      <c r="I22" s="148" t="s">
        <v>4</v>
      </c>
      <c r="J22" s="148" t="s">
        <v>5</v>
      </c>
      <c r="K22" s="148" t="s">
        <v>5</v>
      </c>
      <c r="L22" s="148" t="s">
        <v>5</v>
      </c>
      <c r="M22" s="148" t="s">
        <v>32</v>
      </c>
      <c r="N22" s="148" t="s">
        <v>32</v>
      </c>
      <c r="O22" s="148" t="s">
        <v>140</v>
      </c>
      <c r="P22" s="148" t="s">
        <v>140</v>
      </c>
      <c r="Q22" s="148" t="s">
        <v>4</v>
      </c>
      <c r="R22" s="148" t="s">
        <v>5</v>
      </c>
      <c r="S22" s="148" t="s">
        <v>5</v>
      </c>
      <c r="T22" s="148" t="s">
        <v>5</v>
      </c>
      <c r="U22" s="148" t="s">
        <v>5</v>
      </c>
      <c r="V22" s="148" t="s">
        <v>32</v>
      </c>
      <c r="W22" s="148" t="s">
        <v>32</v>
      </c>
      <c r="X22" s="148" t="s">
        <v>140</v>
      </c>
      <c r="Y22" s="148" t="s">
        <v>140</v>
      </c>
      <c r="Z22" s="148" t="s">
        <v>4</v>
      </c>
      <c r="AA22" s="148" t="s">
        <v>5</v>
      </c>
      <c r="AB22" s="148" t="s">
        <v>5</v>
      </c>
      <c r="AC22" s="148" t="s">
        <v>5</v>
      </c>
      <c r="AD22" s="148" t="s">
        <v>5</v>
      </c>
      <c r="AE22" s="148" t="s">
        <v>32</v>
      </c>
      <c r="AF22" s="148" t="s">
        <v>32</v>
      </c>
      <c r="AG22" s="148" t="s">
        <v>140</v>
      </c>
      <c r="AH22" s="148" t="s">
        <v>140</v>
      </c>
      <c r="AI22" s="148" t="s">
        <v>4</v>
      </c>
      <c r="AJ22" s="148" t="s">
        <v>4</v>
      </c>
      <c r="AK22" s="148"/>
      <c r="AL22" s="130"/>
      <c r="AM22" s="111">
        <f>VLOOKUP($E22,Plantilla!D:F,3,FALSE)</f>
        <v>1</v>
      </c>
      <c r="AN22" s="140">
        <f t="shared" ref="AN22:BC37" ca="1" si="4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12</v>
      </c>
      <c r="AO22" s="133">
        <f t="shared" ca="1" si="48"/>
        <v>0</v>
      </c>
      <c r="AP22" s="132">
        <f t="shared" ca="1" si="48"/>
        <v>6</v>
      </c>
      <c r="AQ22" s="133">
        <f t="shared" ca="1" si="48"/>
        <v>0</v>
      </c>
      <c r="AR22" s="132">
        <f t="shared" ca="1" si="48"/>
        <v>0</v>
      </c>
      <c r="AS22" s="133">
        <f t="shared" ca="1" si="48"/>
        <v>0</v>
      </c>
      <c r="AT22" s="132">
        <f t="shared" ca="1" si="48"/>
        <v>0</v>
      </c>
      <c r="AU22" s="133">
        <f t="shared" ca="1" si="48"/>
        <v>0</v>
      </c>
      <c r="AV22" s="132">
        <f t="shared" ca="1" si="48"/>
        <v>0</v>
      </c>
      <c r="AW22" s="133">
        <f t="shared" ca="1" si="48"/>
        <v>0</v>
      </c>
      <c r="AX22" s="132">
        <f t="shared" ca="1" si="48"/>
        <v>0</v>
      </c>
      <c r="AY22" s="133">
        <f t="shared" ca="1" si="48"/>
        <v>0</v>
      </c>
      <c r="AZ22" s="132">
        <f t="shared" ca="1" si="48"/>
        <v>0</v>
      </c>
      <c r="BA22" s="133">
        <f t="shared" ca="1" si="48"/>
        <v>0</v>
      </c>
      <c r="BB22" s="132">
        <f t="shared" ca="1" si="48"/>
        <v>0</v>
      </c>
      <c r="BC22" s="133">
        <f t="shared" ca="1" si="48"/>
        <v>0</v>
      </c>
      <c r="BD22" s="132">
        <f t="shared" ref="BD22:BJ63" ca="1" si="4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49"/>
        <v>0</v>
      </c>
      <c r="BF22" s="132">
        <f t="shared" ca="1" si="49"/>
        <v>0</v>
      </c>
      <c r="BG22" s="133">
        <f t="shared" ca="1" si="49"/>
        <v>0</v>
      </c>
      <c r="BH22" s="132">
        <f t="shared" ca="1" si="49"/>
        <v>0</v>
      </c>
      <c r="BI22" s="133">
        <f t="shared" ca="1" si="49"/>
        <v>0</v>
      </c>
      <c r="BJ22" s="132">
        <f t="shared" ca="1" si="49"/>
        <v>0</v>
      </c>
      <c r="BK22" s="110">
        <f t="shared" ca="1" si="37"/>
        <v>0</v>
      </c>
      <c r="BL22" s="110">
        <f t="shared" ca="1" si="38"/>
        <v>6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84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39"/>
        <v>63.6</v>
      </c>
      <c r="BP22" s="195">
        <f t="shared" ca="1" si="40"/>
        <v>147.6</v>
      </c>
      <c r="BQ22" s="149">
        <f t="shared" ca="1" si="7"/>
        <v>144</v>
      </c>
      <c r="BR22" s="137">
        <f t="shared" ca="1" si="8"/>
        <v>0</v>
      </c>
      <c r="BS22" s="136">
        <f t="shared" ca="1" si="9"/>
        <v>51</v>
      </c>
      <c r="BT22" s="137">
        <f t="shared" ca="1" si="10"/>
        <v>0</v>
      </c>
      <c r="BU22" s="136">
        <f t="shared" ca="1" si="11"/>
        <v>0</v>
      </c>
      <c r="BV22" s="137">
        <f t="shared" ca="1" si="12"/>
        <v>0</v>
      </c>
      <c r="BW22" s="136">
        <f t="shared" ca="1" si="13"/>
        <v>0</v>
      </c>
      <c r="BX22" s="137">
        <f t="shared" ca="1" si="14"/>
        <v>0</v>
      </c>
      <c r="BY22" s="136">
        <f t="shared" ca="1" si="15"/>
        <v>0</v>
      </c>
      <c r="BZ22" s="137">
        <f t="shared" ca="1" si="16"/>
        <v>0</v>
      </c>
      <c r="CA22" s="136">
        <f t="shared" ca="1" si="17"/>
        <v>0</v>
      </c>
      <c r="CB22" s="137">
        <f t="shared" ca="1" si="18"/>
        <v>0</v>
      </c>
      <c r="CC22" s="136">
        <f t="shared" ca="1" si="19"/>
        <v>0</v>
      </c>
      <c r="CD22" s="137">
        <f t="shared" ca="1" si="20"/>
        <v>6</v>
      </c>
      <c r="CE22" s="136">
        <f t="shared" ca="1" si="21"/>
        <v>0</v>
      </c>
      <c r="CF22" s="137">
        <f t="shared" ca="1" si="22"/>
        <v>0</v>
      </c>
      <c r="CG22" s="136">
        <f t="shared" ca="1" si="23"/>
        <v>2</v>
      </c>
      <c r="CH22" s="137">
        <f t="shared" ca="1" si="24"/>
        <v>0</v>
      </c>
      <c r="CI22" s="136">
        <f t="shared" ca="1" si="25"/>
        <v>0</v>
      </c>
      <c r="CJ22" s="137">
        <f t="shared" ca="1" si="26"/>
        <v>0</v>
      </c>
      <c r="CK22" s="136">
        <f t="shared" ca="1" si="27"/>
        <v>0</v>
      </c>
      <c r="CL22" s="137">
        <f t="shared" ca="1" si="28"/>
        <v>2</v>
      </c>
      <c r="CM22" s="136">
        <f t="shared" ca="1" si="29"/>
        <v>1</v>
      </c>
      <c r="CN22" s="110">
        <f t="shared" ca="1" si="41"/>
        <v>51</v>
      </c>
      <c r="CO22" s="110">
        <f t="shared" ca="1" si="30"/>
        <v>1075.3800000000001</v>
      </c>
      <c r="CP22" s="110">
        <f t="shared" ca="1" si="31"/>
        <v>510</v>
      </c>
      <c r="CQ22" s="198">
        <f t="shared" ca="1" si="32"/>
        <v>628.80000000000007</v>
      </c>
      <c r="CR22" s="199">
        <f t="shared" ca="1" si="33"/>
        <v>1704.1799999999998</v>
      </c>
      <c r="CS22" s="215">
        <f t="shared" si="47"/>
        <v>30</v>
      </c>
      <c r="CT22" s="216">
        <f t="shared" si="42"/>
        <v>0</v>
      </c>
      <c r="CU22" s="217">
        <f ca="1">INDEX(INDIRECT(CU$1),MATCH($E22,INDIRECT($BQ$2))) + (CS22*30)/[1]PATRÓN!$N$4 - CT22</f>
        <v>27.452054794520546</v>
      </c>
      <c r="CV22" s="217">
        <f>(CS22*6)/PATRÓN!$N$4</f>
        <v>0.49315068493150682</v>
      </c>
      <c r="CW22" s="216">
        <f t="shared" ca="1" si="43"/>
        <v>0</v>
      </c>
      <c r="CX22" s="219">
        <f t="shared" si="44"/>
        <v>0</v>
      </c>
      <c r="CY22" s="230">
        <f t="shared" ca="1" si="45"/>
        <v>0</v>
      </c>
      <c r="CZ22" s="227">
        <f>(PATRÓN!$A$5*(CS22-CT22))/(PATRÓN!$N$4-30)*AM22</f>
        <v>147.08955223880596</v>
      </c>
      <c r="DA22" s="211">
        <f t="shared" ca="1" si="34"/>
        <v>0.51044776119402968</v>
      </c>
      <c r="DB22" s="211">
        <f t="shared" ca="1" si="46"/>
        <v>1637.5970149253731</v>
      </c>
      <c r="DC22" s="212">
        <f t="shared" ca="1" si="35"/>
        <v>66.582985074626777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">
        <v>32</v>
      </c>
      <c r="H23" s="148" t="s">
        <v>140</v>
      </c>
      <c r="I23" s="148" t="s">
        <v>140</v>
      </c>
      <c r="J23" s="148" t="s">
        <v>4</v>
      </c>
      <c r="K23" s="148" t="s">
        <v>5</v>
      </c>
      <c r="L23" s="148" t="s">
        <v>5</v>
      </c>
      <c r="M23" s="148" t="s">
        <v>5</v>
      </c>
      <c r="N23" s="148" t="s">
        <v>5</v>
      </c>
      <c r="O23" s="148" t="s">
        <v>32</v>
      </c>
      <c r="P23" s="148" t="s">
        <v>32</v>
      </c>
      <c r="Q23" s="148" t="s">
        <v>140</v>
      </c>
      <c r="R23" s="148" t="s">
        <v>140</v>
      </c>
      <c r="S23" s="148" t="s">
        <v>4</v>
      </c>
      <c r="T23" s="148" t="s">
        <v>5</v>
      </c>
      <c r="U23" s="148" t="s">
        <v>5</v>
      </c>
      <c r="V23" s="148" t="s">
        <v>5</v>
      </c>
      <c r="W23" s="148" t="s">
        <v>5</v>
      </c>
      <c r="X23" s="148" t="s">
        <v>32</v>
      </c>
      <c r="Y23" s="148" t="s">
        <v>32</v>
      </c>
      <c r="Z23" s="148" t="s">
        <v>140</v>
      </c>
      <c r="AA23" s="148" t="s">
        <v>140</v>
      </c>
      <c r="AB23" s="148" t="s">
        <v>4</v>
      </c>
      <c r="AC23" s="148" t="s">
        <v>4</v>
      </c>
      <c r="AD23" s="148" t="s">
        <v>4</v>
      </c>
      <c r="AE23" s="148" t="s">
        <v>5</v>
      </c>
      <c r="AF23" s="148" t="s">
        <v>5</v>
      </c>
      <c r="AG23" s="148" t="s">
        <v>32</v>
      </c>
      <c r="AH23" s="148" t="s">
        <v>140</v>
      </c>
      <c r="AI23" s="148" t="s">
        <v>4</v>
      </c>
      <c r="AJ23" s="148" t="s">
        <v>5</v>
      </c>
      <c r="AK23" s="148"/>
      <c r="AL23" s="130"/>
      <c r="AM23" s="111">
        <f>VLOOKUP($E23,Plantilla!D:F,3,FALSE)</f>
        <v>1</v>
      </c>
      <c r="AN23" s="140">
        <f t="shared" ca="1" si="48"/>
        <v>11</v>
      </c>
      <c r="AO23" s="133">
        <f t="shared" ca="1" si="48"/>
        <v>0</v>
      </c>
      <c r="AP23" s="132">
        <f t="shared" ca="1" si="48"/>
        <v>6</v>
      </c>
      <c r="AQ23" s="133">
        <f t="shared" ca="1" si="48"/>
        <v>0</v>
      </c>
      <c r="AR23" s="132">
        <f t="shared" ca="1" si="48"/>
        <v>0</v>
      </c>
      <c r="AS23" s="133">
        <f t="shared" ca="1" si="48"/>
        <v>0</v>
      </c>
      <c r="AT23" s="132">
        <f t="shared" ca="1" si="48"/>
        <v>0</v>
      </c>
      <c r="AU23" s="133">
        <f t="shared" ca="1" si="48"/>
        <v>0</v>
      </c>
      <c r="AV23" s="132">
        <f t="shared" ca="1" si="48"/>
        <v>0</v>
      </c>
      <c r="AW23" s="133">
        <f t="shared" ca="1" si="48"/>
        <v>0</v>
      </c>
      <c r="AX23" s="132">
        <f t="shared" ca="1" si="48"/>
        <v>0</v>
      </c>
      <c r="AY23" s="133">
        <f t="shared" ca="1" si="48"/>
        <v>0</v>
      </c>
      <c r="AZ23" s="132">
        <f t="shared" ca="1" si="48"/>
        <v>0</v>
      </c>
      <c r="BA23" s="133">
        <f t="shared" ca="1" si="48"/>
        <v>0</v>
      </c>
      <c r="BB23" s="132">
        <f t="shared" ca="1" si="48"/>
        <v>0</v>
      </c>
      <c r="BC23" s="133">
        <f t="shared" ca="1" si="48"/>
        <v>0</v>
      </c>
      <c r="BD23" s="132">
        <f t="shared" ca="1" si="49"/>
        <v>0</v>
      </c>
      <c r="BE23" s="133">
        <f t="shared" ca="1" si="49"/>
        <v>0</v>
      </c>
      <c r="BF23" s="132">
        <f t="shared" ca="1" si="49"/>
        <v>0</v>
      </c>
      <c r="BG23" s="133">
        <f t="shared" ca="1" si="49"/>
        <v>0</v>
      </c>
      <c r="BH23" s="132">
        <f t="shared" ca="1" si="49"/>
        <v>0</v>
      </c>
      <c r="BI23" s="133">
        <f t="shared" ca="1" si="49"/>
        <v>0</v>
      </c>
      <c r="BJ23" s="132">
        <f t="shared" ca="1" si="49"/>
        <v>0</v>
      </c>
      <c r="BK23" s="110">
        <f t="shared" ca="1" si="37"/>
        <v>0</v>
      </c>
      <c r="BL23" s="110">
        <f t="shared" ca="1" si="38"/>
        <v>6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77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60</v>
      </c>
      <c r="BO23" s="194">
        <f t="shared" ca="1" si="39"/>
        <v>63.6</v>
      </c>
      <c r="BP23" s="195">
        <f t="shared" ca="1" si="40"/>
        <v>140.6</v>
      </c>
      <c r="BQ23" s="149">
        <f t="shared" ca="1" si="7"/>
        <v>138</v>
      </c>
      <c r="BR23" s="137">
        <f t="shared" ca="1" si="8"/>
        <v>0</v>
      </c>
      <c r="BS23" s="136">
        <f t="shared" ca="1" si="9"/>
        <v>50</v>
      </c>
      <c r="BT23" s="137">
        <f t="shared" ca="1" si="10"/>
        <v>0</v>
      </c>
      <c r="BU23" s="136">
        <f t="shared" ca="1" si="11"/>
        <v>0</v>
      </c>
      <c r="BV23" s="137">
        <f t="shared" ca="1" si="12"/>
        <v>0</v>
      </c>
      <c r="BW23" s="136">
        <f t="shared" ca="1" si="13"/>
        <v>0</v>
      </c>
      <c r="BX23" s="137">
        <f t="shared" ca="1" si="14"/>
        <v>0</v>
      </c>
      <c r="BY23" s="136">
        <f t="shared" ca="1" si="15"/>
        <v>0</v>
      </c>
      <c r="BZ23" s="137">
        <f t="shared" ca="1" si="16"/>
        <v>0</v>
      </c>
      <c r="CA23" s="136">
        <f t="shared" ca="1" si="17"/>
        <v>0</v>
      </c>
      <c r="CB23" s="137">
        <f t="shared" ca="1" si="18"/>
        <v>0</v>
      </c>
      <c r="CC23" s="136">
        <f t="shared" ca="1" si="19"/>
        <v>0</v>
      </c>
      <c r="CD23" s="137">
        <f t="shared" ca="1" si="20"/>
        <v>13</v>
      </c>
      <c r="CE23" s="136">
        <f t="shared" ca="1" si="21"/>
        <v>0</v>
      </c>
      <c r="CF23" s="137">
        <f t="shared" ca="1" si="22"/>
        <v>0</v>
      </c>
      <c r="CG23" s="136">
        <f t="shared" ca="1" si="23"/>
        <v>3</v>
      </c>
      <c r="CH23" s="137">
        <f t="shared" ca="1" si="24"/>
        <v>0</v>
      </c>
      <c r="CI23" s="136">
        <f t="shared" ca="1" si="25"/>
        <v>0</v>
      </c>
      <c r="CJ23" s="137">
        <f t="shared" ca="1" si="26"/>
        <v>0</v>
      </c>
      <c r="CK23" s="136">
        <f t="shared" ca="1" si="27"/>
        <v>0</v>
      </c>
      <c r="CL23" s="137">
        <f t="shared" ca="1" si="28"/>
        <v>0</v>
      </c>
      <c r="CM23" s="136">
        <f t="shared" ca="1" si="29"/>
        <v>0</v>
      </c>
      <c r="CN23" s="110">
        <f t="shared" ca="1" si="41"/>
        <v>50</v>
      </c>
      <c r="CO23" s="110">
        <f t="shared" ca="1" si="30"/>
        <v>1053.24</v>
      </c>
      <c r="CP23" s="110">
        <f t="shared" ca="1" si="31"/>
        <v>500</v>
      </c>
      <c r="CQ23" s="198">
        <f t="shared" ca="1" si="32"/>
        <v>618.20000000000005</v>
      </c>
      <c r="CR23" s="199">
        <f t="shared" ca="1" si="33"/>
        <v>1671.4399999999996</v>
      </c>
      <c r="CS23" s="215">
        <f t="shared" si="47"/>
        <v>30</v>
      </c>
      <c r="CT23" s="216">
        <f t="shared" si="42"/>
        <v>0</v>
      </c>
      <c r="CU23" s="217">
        <f ca="1">INDEX(INDIRECT(CU$1),MATCH($E23,INDIRECT($BQ$2))) + (CS23*30)/[1]PATRÓN!$N$4 - CT23</f>
        <v>27.452054794520546</v>
      </c>
      <c r="CV23" s="217">
        <f>(CS23*6)/PATRÓN!$N$4</f>
        <v>0.49315068493150682</v>
      </c>
      <c r="CW23" s="216">
        <f t="shared" ca="1" si="43"/>
        <v>0</v>
      </c>
      <c r="CX23" s="219">
        <f t="shared" si="44"/>
        <v>0</v>
      </c>
      <c r="CY23" s="230">
        <f t="shared" ca="1" si="45"/>
        <v>0</v>
      </c>
      <c r="CZ23" s="227">
        <f>(PATRÓN!$A$5*(CS23-CT23))/(PATRÓN!$N$4-30)*AM23</f>
        <v>147.08955223880596</v>
      </c>
      <c r="DA23" s="211">
        <f t="shared" ca="1" si="34"/>
        <v>-6.4895522388059703</v>
      </c>
      <c r="DB23" s="211">
        <f t="shared" ca="1" si="46"/>
        <v>1637.5970149253731</v>
      </c>
      <c r="DC23" s="212">
        <f t="shared" ca="1" si="35"/>
        <v>33.84298507462654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">
        <v>5</v>
      </c>
      <c r="H24" s="148" t="s">
        <v>32</v>
      </c>
      <c r="I24" s="148" t="s">
        <v>32</v>
      </c>
      <c r="J24" s="148" t="s">
        <v>140</v>
      </c>
      <c r="K24" s="148" t="s">
        <v>140</v>
      </c>
      <c r="L24" s="148" t="s">
        <v>4</v>
      </c>
      <c r="M24" s="148" t="s">
        <v>5</v>
      </c>
      <c r="N24" s="148" t="s">
        <v>5</v>
      </c>
      <c r="O24" s="148" t="s">
        <v>5</v>
      </c>
      <c r="P24" s="148" t="s">
        <v>5</v>
      </c>
      <c r="Q24" s="148" t="s">
        <v>32</v>
      </c>
      <c r="R24" s="148" t="s">
        <v>32</v>
      </c>
      <c r="S24" s="148" t="s">
        <v>140</v>
      </c>
      <c r="T24" s="148" t="s">
        <v>140</v>
      </c>
      <c r="U24" s="148" t="s">
        <v>4</v>
      </c>
      <c r="V24" s="148" t="s">
        <v>4</v>
      </c>
      <c r="W24" s="148" t="s">
        <v>4</v>
      </c>
      <c r="X24" s="148" t="s">
        <v>5</v>
      </c>
      <c r="Y24" s="148" t="s">
        <v>5</v>
      </c>
      <c r="Z24" s="148" t="s">
        <v>32</v>
      </c>
      <c r="AA24" s="148" t="s">
        <v>140</v>
      </c>
      <c r="AB24" s="148" t="s">
        <v>4</v>
      </c>
      <c r="AC24" s="148" t="s">
        <v>5</v>
      </c>
      <c r="AD24" s="148" t="s">
        <v>5</v>
      </c>
      <c r="AE24" s="148" t="s">
        <v>5</v>
      </c>
      <c r="AF24" s="148" t="s">
        <v>4</v>
      </c>
      <c r="AG24" s="148" t="s">
        <v>5</v>
      </c>
      <c r="AH24" s="148" t="s">
        <v>5</v>
      </c>
      <c r="AI24" s="148" t="s">
        <v>5</v>
      </c>
      <c r="AJ24" s="148" t="s">
        <v>4</v>
      </c>
      <c r="AK24" s="148"/>
      <c r="AL24" s="130"/>
      <c r="AM24" s="111">
        <f>VLOOKUP($E24,Plantilla!D:F,3,FALSE)</f>
        <v>1</v>
      </c>
      <c r="AN24" s="140">
        <f t="shared" ca="1" si="48"/>
        <v>13</v>
      </c>
      <c r="AO24" s="133">
        <f t="shared" ca="1" si="48"/>
        <v>0</v>
      </c>
      <c r="AP24" s="132">
        <f t="shared" ca="1" si="48"/>
        <v>5</v>
      </c>
      <c r="AQ24" s="133">
        <f t="shared" ca="1" si="48"/>
        <v>0</v>
      </c>
      <c r="AR24" s="132">
        <f t="shared" ca="1" si="48"/>
        <v>0</v>
      </c>
      <c r="AS24" s="133">
        <f t="shared" ca="1" si="48"/>
        <v>0</v>
      </c>
      <c r="AT24" s="132">
        <f t="shared" ca="1" si="48"/>
        <v>0</v>
      </c>
      <c r="AU24" s="133">
        <f t="shared" ca="1" si="48"/>
        <v>0</v>
      </c>
      <c r="AV24" s="132">
        <f t="shared" ca="1" si="48"/>
        <v>0</v>
      </c>
      <c r="AW24" s="133">
        <f t="shared" ca="1" si="48"/>
        <v>0</v>
      </c>
      <c r="AX24" s="132">
        <f t="shared" ca="1" si="48"/>
        <v>0</v>
      </c>
      <c r="AY24" s="133">
        <f t="shared" ca="1" si="48"/>
        <v>0</v>
      </c>
      <c r="AZ24" s="132">
        <f t="shared" ca="1" si="48"/>
        <v>0</v>
      </c>
      <c r="BA24" s="133">
        <f t="shared" ca="1" si="48"/>
        <v>0</v>
      </c>
      <c r="BB24" s="132">
        <f t="shared" ca="1" si="48"/>
        <v>0</v>
      </c>
      <c r="BC24" s="133">
        <f t="shared" ca="1" si="48"/>
        <v>0</v>
      </c>
      <c r="BD24" s="132">
        <f t="shared" ca="1" si="49"/>
        <v>0</v>
      </c>
      <c r="BE24" s="133">
        <f t="shared" ca="1" si="49"/>
        <v>0</v>
      </c>
      <c r="BF24" s="132">
        <f t="shared" ca="1" si="49"/>
        <v>0</v>
      </c>
      <c r="BG24" s="133">
        <f t="shared" ca="1" si="49"/>
        <v>0</v>
      </c>
      <c r="BH24" s="132">
        <f t="shared" ca="1" si="49"/>
        <v>0</v>
      </c>
      <c r="BI24" s="133">
        <f t="shared" ca="1" si="49"/>
        <v>0</v>
      </c>
      <c r="BJ24" s="132">
        <f t="shared" ca="1" si="49"/>
        <v>0</v>
      </c>
      <c r="BK24" s="110">
        <f t="shared" ca="1" si="37"/>
        <v>4</v>
      </c>
      <c r="BL24" s="110">
        <f t="shared" ca="1" si="38"/>
        <v>1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91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39"/>
        <v>61.400000000000006</v>
      </c>
      <c r="BP24" s="195">
        <f t="shared" ca="1" si="40"/>
        <v>152.4</v>
      </c>
      <c r="BQ24" s="149">
        <f t="shared" ca="1" si="7"/>
        <v>128</v>
      </c>
      <c r="BR24" s="137">
        <f t="shared" ca="1" si="8"/>
        <v>3</v>
      </c>
      <c r="BS24" s="136">
        <f t="shared" ca="1" si="9"/>
        <v>43</v>
      </c>
      <c r="BT24" s="137">
        <f t="shared" ca="1" si="10"/>
        <v>0</v>
      </c>
      <c r="BU24" s="136">
        <f t="shared" ca="1" si="11"/>
        <v>0</v>
      </c>
      <c r="BV24" s="137">
        <f t="shared" ca="1" si="12"/>
        <v>0</v>
      </c>
      <c r="BW24" s="136">
        <f t="shared" ca="1" si="13"/>
        <v>0</v>
      </c>
      <c r="BX24" s="137">
        <f t="shared" ca="1" si="14"/>
        <v>0</v>
      </c>
      <c r="BY24" s="136">
        <f t="shared" ca="1" si="15"/>
        <v>0</v>
      </c>
      <c r="BZ24" s="137">
        <f t="shared" ca="1" si="16"/>
        <v>0</v>
      </c>
      <c r="CA24" s="136">
        <f t="shared" ca="1" si="17"/>
        <v>0</v>
      </c>
      <c r="CB24" s="137">
        <f t="shared" ca="1" si="18"/>
        <v>0</v>
      </c>
      <c r="CC24" s="136">
        <f t="shared" ca="1" si="19"/>
        <v>0</v>
      </c>
      <c r="CD24" s="137">
        <f t="shared" ca="1" si="20"/>
        <v>23</v>
      </c>
      <c r="CE24" s="136">
        <f t="shared" ca="1" si="21"/>
        <v>0</v>
      </c>
      <c r="CF24" s="137">
        <f t="shared" ca="1" si="22"/>
        <v>0</v>
      </c>
      <c r="CG24" s="136">
        <f t="shared" ca="1" si="23"/>
        <v>11</v>
      </c>
      <c r="CH24" s="137">
        <f t="shared" ca="1" si="24"/>
        <v>0</v>
      </c>
      <c r="CI24" s="136">
        <f t="shared" ca="1" si="25"/>
        <v>0</v>
      </c>
      <c r="CJ24" s="137">
        <f t="shared" ca="1" si="26"/>
        <v>0</v>
      </c>
      <c r="CK24" s="136">
        <f t="shared" ca="1" si="27"/>
        <v>0</v>
      </c>
      <c r="CL24" s="137">
        <f t="shared" ca="1" si="28"/>
        <v>0</v>
      </c>
      <c r="CM24" s="136">
        <f t="shared" ca="1" si="29"/>
        <v>0</v>
      </c>
      <c r="CN24" s="110">
        <f t="shared" ca="1" si="41"/>
        <v>43</v>
      </c>
      <c r="CO24" s="110">
        <f t="shared" ca="1" si="30"/>
        <v>1114.04</v>
      </c>
      <c r="CP24" s="110">
        <f t="shared" ca="1" si="31"/>
        <v>430</v>
      </c>
      <c r="CQ24" s="198">
        <f t="shared" ca="1" si="32"/>
        <v>544</v>
      </c>
      <c r="CR24" s="199">
        <f t="shared" ca="1" si="33"/>
        <v>1707.04</v>
      </c>
      <c r="CS24" s="215">
        <f t="shared" si="47"/>
        <v>30</v>
      </c>
      <c r="CT24" s="216">
        <f t="shared" si="42"/>
        <v>0</v>
      </c>
      <c r="CU24" s="217">
        <f ca="1">INDEX(INDIRECT(CU$1),MATCH($E24,INDIRECT($BQ$2))) + (CS24*30)/[1]PATRÓN!$N$4 - CT24</f>
        <v>27.452054794520546</v>
      </c>
      <c r="CV24" s="217">
        <f>(CS24*6)/PATRÓN!$N$4</f>
        <v>0.49315068493150682</v>
      </c>
      <c r="CW24" s="216">
        <f t="shared" ca="1" si="43"/>
        <v>0</v>
      </c>
      <c r="CX24" s="219">
        <f t="shared" si="44"/>
        <v>0</v>
      </c>
      <c r="CY24" s="230">
        <f t="shared" ca="1" si="45"/>
        <v>0</v>
      </c>
      <c r="CZ24" s="227">
        <f>(PATRÓN!$A$5*(CS24-CT24))/(PATRÓN!$N$4-30)*AM24</f>
        <v>147.08955223880596</v>
      </c>
      <c r="DA24" s="211">
        <f t="shared" ca="1" si="34"/>
        <v>5.310447761194041</v>
      </c>
      <c r="DB24" s="211">
        <f t="shared" ca="1" si="46"/>
        <v>1637.5970149253731</v>
      </c>
      <c r="DC24" s="212">
        <f t="shared" ca="1" si="35"/>
        <v>69.442985074626904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">
        <v>5</v>
      </c>
      <c r="H25" s="148" t="s">
        <v>5</v>
      </c>
      <c r="I25" s="148" t="s">
        <v>5</v>
      </c>
      <c r="J25" s="148" t="s">
        <v>32</v>
      </c>
      <c r="K25" s="148" t="s">
        <v>32</v>
      </c>
      <c r="L25" s="148" t="s">
        <v>140</v>
      </c>
      <c r="M25" s="148" t="s">
        <v>140</v>
      </c>
      <c r="N25" s="148" t="s">
        <v>4</v>
      </c>
      <c r="O25" s="148" t="s">
        <v>4</v>
      </c>
      <c r="P25" s="148" t="s">
        <v>4</v>
      </c>
      <c r="Q25" s="148" t="s">
        <v>5</v>
      </c>
      <c r="R25" s="148" t="s">
        <v>5</v>
      </c>
      <c r="S25" s="148" t="s">
        <v>32</v>
      </c>
      <c r="T25" s="148" t="s">
        <v>140</v>
      </c>
      <c r="U25" s="148" t="s">
        <v>4</v>
      </c>
      <c r="V25" s="148" t="s">
        <v>5</v>
      </c>
      <c r="W25" s="148" t="s">
        <v>5</v>
      </c>
      <c r="X25" s="148" t="s">
        <v>5</v>
      </c>
      <c r="Y25" s="148" t="s">
        <v>4</v>
      </c>
      <c r="Z25" s="148" t="s">
        <v>5</v>
      </c>
      <c r="AA25" s="148" t="s">
        <v>5</v>
      </c>
      <c r="AB25" s="148" t="s">
        <v>5</v>
      </c>
      <c r="AC25" s="148" t="s">
        <v>4</v>
      </c>
      <c r="AD25" s="148" t="s">
        <v>4</v>
      </c>
      <c r="AE25" s="148" t="s">
        <v>5</v>
      </c>
      <c r="AF25" s="148" t="s">
        <v>5</v>
      </c>
      <c r="AG25" s="148" t="s">
        <v>5</v>
      </c>
      <c r="AH25" s="148" t="s">
        <v>32</v>
      </c>
      <c r="AI25" s="148" t="s">
        <v>32</v>
      </c>
      <c r="AJ25" s="148" t="s">
        <v>140</v>
      </c>
      <c r="AK25" s="276"/>
      <c r="AL25" s="130"/>
      <c r="AM25" s="111">
        <f>VLOOKUP($E25,Plantilla!D:F,3,FALSE)</f>
        <v>1</v>
      </c>
      <c r="AN25" s="140">
        <f t="shared" ca="1" si="48"/>
        <v>14</v>
      </c>
      <c r="AO25" s="133">
        <f t="shared" ca="1" si="48"/>
        <v>0</v>
      </c>
      <c r="AP25" s="132">
        <f t="shared" ca="1" si="48"/>
        <v>5</v>
      </c>
      <c r="AQ25" s="133">
        <f t="shared" ca="1" si="48"/>
        <v>0</v>
      </c>
      <c r="AR25" s="132">
        <f t="shared" ca="1" si="48"/>
        <v>0</v>
      </c>
      <c r="AS25" s="133">
        <f t="shared" ca="1" si="48"/>
        <v>0</v>
      </c>
      <c r="AT25" s="132">
        <f t="shared" ca="1" si="48"/>
        <v>0</v>
      </c>
      <c r="AU25" s="133">
        <f t="shared" ca="1" si="48"/>
        <v>0</v>
      </c>
      <c r="AV25" s="132">
        <f t="shared" ca="1" si="48"/>
        <v>0</v>
      </c>
      <c r="AW25" s="133">
        <f t="shared" ca="1" si="48"/>
        <v>0</v>
      </c>
      <c r="AX25" s="132">
        <f t="shared" ca="1" si="48"/>
        <v>0</v>
      </c>
      <c r="AY25" s="133">
        <f t="shared" ca="1" si="48"/>
        <v>0</v>
      </c>
      <c r="AZ25" s="132">
        <f t="shared" ca="1" si="48"/>
        <v>0</v>
      </c>
      <c r="BA25" s="133">
        <f t="shared" ca="1" si="48"/>
        <v>0</v>
      </c>
      <c r="BB25" s="132">
        <f t="shared" ca="1" si="48"/>
        <v>0</v>
      </c>
      <c r="BC25" s="133">
        <f t="shared" ca="1" si="48"/>
        <v>0</v>
      </c>
      <c r="BD25" s="132">
        <f t="shared" ca="1" si="49"/>
        <v>0</v>
      </c>
      <c r="BE25" s="133">
        <f t="shared" ca="1" si="49"/>
        <v>0</v>
      </c>
      <c r="BF25" s="132">
        <f t="shared" ca="1" si="49"/>
        <v>0</v>
      </c>
      <c r="BG25" s="133">
        <f t="shared" ca="1" si="49"/>
        <v>0</v>
      </c>
      <c r="BH25" s="132">
        <f t="shared" ca="1" si="49"/>
        <v>0</v>
      </c>
      <c r="BI25" s="133">
        <f t="shared" ca="1" si="49"/>
        <v>0</v>
      </c>
      <c r="BJ25" s="132">
        <f t="shared" ca="1" si="49"/>
        <v>0</v>
      </c>
      <c r="BK25" s="110">
        <f t="shared" ca="1" si="37"/>
        <v>0</v>
      </c>
      <c r="BL25" s="110">
        <f t="shared" ca="1" si="38"/>
        <v>5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39"/>
        <v>53</v>
      </c>
      <c r="BP25" s="195">
        <f t="shared" ca="1" si="40"/>
        <v>151</v>
      </c>
      <c r="BQ25" s="149">
        <f t="shared" ca="1" si="7"/>
        <v>142</v>
      </c>
      <c r="BR25" s="137">
        <f t="shared" ca="1" si="8"/>
        <v>0</v>
      </c>
      <c r="BS25" s="136">
        <f t="shared" ca="1" si="9"/>
        <v>50</v>
      </c>
      <c r="BT25" s="137">
        <f t="shared" ca="1" si="10"/>
        <v>0</v>
      </c>
      <c r="BU25" s="136">
        <f t="shared" ca="1" si="11"/>
        <v>0</v>
      </c>
      <c r="BV25" s="137">
        <f t="shared" ca="1" si="12"/>
        <v>0</v>
      </c>
      <c r="BW25" s="136">
        <f t="shared" ca="1" si="13"/>
        <v>0</v>
      </c>
      <c r="BX25" s="137">
        <f t="shared" ca="1" si="14"/>
        <v>0</v>
      </c>
      <c r="BY25" s="136">
        <f t="shared" ca="1" si="15"/>
        <v>0</v>
      </c>
      <c r="BZ25" s="137">
        <f t="shared" ca="1" si="16"/>
        <v>0</v>
      </c>
      <c r="CA25" s="136">
        <f t="shared" ca="1" si="17"/>
        <v>0</v>
      </c>
      <c r="CB25" s="137">
        <f t="shared" ca="1" si="18"/>
        <v>0</v>
      </c>
      <c r="CC25" s="136">
        <f t="shared" ca="1" si="19"/>
        <v>0</v>
      </c>
      <c r="CD25" s="137">
        <f t="shared" ca="1" si="20"/>
        <v>10</v>
      </c>
      <c r="CE25" s="136">
        <f t="shared" ca="1" si="21"/>
        <v>0</v>
      </c>
      <c r="CF25" s="137">
        <f t="shared" ca="1" si="22"/>
        <v>0</v>
      </c>
      <c r="CG25" s="136">
        <f t="shared" ca="1" si="23"/>
        <v>1</v>
      </c>
      <c r="CH25" s="137">
        <f t="shared" ca="1" si="24"/>
        <v>0</v>
      </c>
      <c r="CI25" s="136">
        <f t="shared" ca="1" si="25"/>
        <v>0</v>
      </c>
      <c r="CJ25" s="137">
        <f t="shared" ca="1" si="26"/>
        <v>0</v>
      </c>
      <c r="CK25" s="136">
        <f t="shared" ca="1" si="27"/>
        <v>0</v>
      </c>
      <c r="CL25" s="137">
        <f t="shared" ca="1" si="28"/>
        <v>0</v>
      </c>
      <c r="CM25" s="136">
        <f t="shared" ca="1" si="29"/>
        <v>0</v>
      </c>
      <c r="CN25" s="110">
        <f t="shared" ca="1" si="41"/>
        <v>50</v>
      </c>
      <c r="CO25" s="110">
        <f t="shared" ca="1" si="30"/>
        <v>1051.3</v>
      </c>
      <c r="CP25" s="110">
        <f t="shared" ca="1" si="31"/>
        <v>500</v>
      </c>
      <c r="CQ25" s="198">
        <f t="shared" ca="1" si="32"/>
        <v>618.19999999999993</v>
      </c>
      <c r="CR25" s="199">
        <f t="shared" ca="1" si="33"/>
        <v>1669.5000000000002</v>
      </c>
      <c r="CS25" s="215">
        <f t="shared" si="47"/>
        <v>30</v>
      </c>
      <c r="CT25" s="216">
        <f t="shared" si="42"/>
        <v>0</v>
      </c>
      <c r="CU25" s="217">
        <f ca="1">INDEX(INDIRECT(CU$1),MATCH($E25,INDIRECT($BQ$2))) + (CS25*30)/[1]PATRÓN!$N$4 - CT25</f>
        <v>27.452054794520546</v>
      </c>
      <c r="CV25" s="217">
        <f>(CS25*6)/PATRÓN!$N$4</f>
        <v>0.49315068493150682</v>
      </c>
      <c r="CW25" s="216">
        <f t="shared" ca="1" si="43"/>
        <v>0</v>
      </c>
      <c r="CX25" s="219">
        <f t="shared" si="44"/>
        <v>0</v>
      </c>
      <c r="CY25" s="230">
        <f t="shared" ca="1" si="45"/>
        <v>0</v>
      </c>
      <c r="CZ25" s="227">
        <f>(PATRÓN!$A$5*(CS25-CT25))/(PATRÓN!$N$4-30)*AM25</f>
        <v>147.08955223880596</v>
      </c>
      <c r="DA25" s="211">
        <f t="shared" ca="1" si="34"/>
        <v>3.9104477611940354</v>
      </c>
      <c r="DB25" s="211">
        <f t="shared" ca="1" si="46"/>
        <v>1637.5970149253731</v>
      </c>
      <c r="DC25" s="212">
        <f t="shared" ca="1" si="35"/>
        <v>31.902985074627168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">
        <v>4</v>
      </c>
      <c r="H26" s="148" t="s">
        <v>4</v>
      </c>
      <c r="I26" s="148" t="s">
        <v>4</v>
      </c>
      <c r="J26" s="148" t="s">
        <v>5</v>
      </c>
      <c r="K26" s="148" t="s">
        <v>5</v>
      </c>
      <c r="L26" s="148" t="s">
        <v>32</v>
      </c>
      <c r="M26" s="148" t="s">
        <v>140</v>
      </c>
      <c r="N26" s="148" t="s">
        <v>4</v>
      </c>
      <c r="O26" s="148" t="s">
        <v>5</v>
      </c>
      <c r="P26" s="148" t="s">
        <v>5</v>
      </c>
      <c r="Q26" s="148" t="s">
        <v>5</v>
      </c>
      <c r="R26" s="148" t="s">
        <v>4</v>
      </c>
      <c r="S26" s="148" t="s">
        <v>5</v>
      </c>
      <c r="T26" s="148" t="s">
        <v>5</v>
      </c>
      <c r="U26" s="148" t="s">
        <v>5</v>
      </c>
      <c r="V26" s="148" t="s">
        <v>4</v>
      </c>
      <c r="W26" s="148" t="s">
        <v>4</v>
      </c>
      <c r="X26" s="148" t="s">
        <v>5</v>
      </c>
      <c r="Y26" s="148" t="s">
        <v>5</v>
      </c>
      <c r="Z26" s="148" t="s">
        <v>5</v>
      </c>
      <c r="AA26" s="148" t="s">
        <v>32</v>
      </c>
      <c r="AB26" s="148" t="s">
        <v>32</v>
      </c>
      <c r="AC26" s="148" t="s">
        <v>140</v>
      </c>
      <c r="AD26" s="148" t="s">
        <v>140</v>
      </c>
      <c r="AE26" s="148" t="s">
        <v>4</v>
      </c>
      <c r="AF26" s="148" t="s">
        <v>4</v>
      </c>
      <c r="AG26" s="148" t="s">
        <v>5</v>
      </c>
      <c r="AH26" s="148" t="s">
        <v>5</v>
      </c>
      <c r="AI26" s="148" t="s">
        <v>5</v>
      </c>
      <c r="AJ26" s="148" t="s">
        <v>32</v>
      </c>
      <c r="AK26" s="148"/>
      <c r="AL26" s="130"/>
      <c r="AM26" s="111">
        <f>VLOOKUP($E26,Plantilla!D:F,3,FALSE)</f>
        <v>1</v>
      </c>
      <c r="AN26" s="140">
        <f t="shared" ca="1" si="48"/>
        <v>14</v>
      </c>
      <c r="AO26" s="133">
        <f t="shared" ca="1" si="48"/>
        <v>0</v>
      </c>
      <c r="AP26" s="132">
        <f t="shared" ca="1" si="48"/>
        <v>4</v>
      </c>
      <c r="AQ26" s="133">
        <f t="shared" ca="1" si="48"/>
        <v>0</v>
      </c>
      <c r="AR26" s="132">
        <f t="shared" ca="1" si="48"/>
        <v>0</v>
      </c>
      <c r="AS26" s="133">
        <f t="shared" ca="1" si="48"/>
        <v>0</v>
      </c>
      <c r="AT26" s="132">
        <f t="shared" ca="1" si="48"/>
        <v>0</v>
      </c>
      <c r="AU26" s="133">
        <f t="shared" ca="1" si="48"/>
        <v>0</v>
      </c>
      <c r="AV26" s="132">
        <f t="shared" ca="1" si="48"/>
        <v>0</v>
      </c>
      <c r="AW26" s="133">
        <f t="shared" ca="1" si="48"/>
        <v>0</v>
      </c>
      <c r="AX26" s="132">
        <f t="shared" ca="1" si="48"/>
        <v>0</v>
      </c>
      <c r="AY26" s="133">
        <f t="shared" ca="1" si="48"/>
        <v>0</v>
      </c>
      <c r="AZ26" s="132">
        <f t="shared" ca="1" si="48"/>
        <v>0</v>
      </c>
      <c r="BA26" s="133">
        <f t="shared" ca="1" si="48"/>
        <v>0</v>
      </c>
      <c r="BB26" s="132">
        <f t="shared" ca="1" si="48"/>
        <v>0</v>
      </c>
      <c r="BC26" s="133">
        <f t="shared" ca="1" si="48"/>
        <v>0</v>
      </c>
      <c r="BD26" s="132">
        <f t="shared" ca="1" si="49"/>
        <v>0</v>
      </c>
      <c r="BE26" s="133">
        <f t="shared" ca="1" si="49"/>
        <v>0</v>
      </c>
      <c r="BF26" s="132">
        <f t="shared" ca="1" si="49"/>
        <v>0</v>
      </c>
      <c r="BG26" s="133">
        <f t="shared" ca="1" si="49"/>
        <v>0</v>
      </c>
      <c r="BH26" s="132">
        <f t="shared" ca="1" si="49"/>
        <v>0</v>
      </c>
      <c r="BI26" s="133">
        <f t="shared" ca="1" si="49"/>
        <v>0</v>
      </c>
      <c r="BJ26" s="132">
        <f t="shared" ca="1" si="49"/>
        <v>0</v>
      </c>
      <c r="BK26" s="110">
        <f t="shared" ca="1" si="37"/>
        <v>0</v>
      </c>
      <c r="BL26" s="110">
        <f t="shared" ca="1" si="38"/>
        <v>4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39"/>
        <v>42.400000000000006</v>
      </c>
      <c r="BP26" s="195">
        <f t="shared" ca="1" si="40"/>
        <v>140.4</v>
      </c>
      <c r="BQ26" s="149">
        <f t="shared" ca="1" si="7"/>
        <v>138</v>
      </c>
      <c r="BR26" s="137">
        <f t="shared" ca="1" si="8"/>
        <v>0</v>
      </c>
      <c r="BS26" s="136">
        <f t="shared" ca="1" si="9"/>
        <v>50</v>
      </c>
      <c r="BT26" s="137">
        <f t="shared" ca="1" si="10"/>
        <v>0</v>
      </c>
      <c r="BU26" s="136">
        <f t="shared" ca="1" si="11"/>
        <v>0</v>
      </c>
      <c r="BV26" s="137">
        <f t="shared" ca="1" si="12"/>
        <v>0</v>
      </c>
      <c r="BW26" s="136">
        <f t="shared" ca="1" si="13"/>
        <v>0</v>
      </c>
      <c r="BX26" s="137">
        <f t="shared" ca="1" si="14"/>
        <v>0</v>
      </c>
      <c r="BY26" s="136">
        <f t="shared" ca="1" si="15"/>
        <v>0</v>
      </c>
      <c r="BZ26" s="137">
        <f t="shared" ca="1" si="16"/>
        <v>0</v>
      </c>
      <c r="CA26" s="136">
        <f t="shared" ca="1" si="17"/>
        <v>0</v>
      </c>
      <c r="CB26" s="137">
        <f t="shared" ca="1" si="18"/>
        <v>0</v>
      </c>
      <c r="CC26" s="136">
        <f t="shared" ca="1" si="19"/>
        <v>0</v>
      </c>
      <c r="CD26" s="137">
        <f t="shared" ca="1" si="20"/>
        <v>1</v>
      </c>
      <c r="CE26" s="136">
        <f t="shared" ca="1" si="21"/>
        <v>0</v>
      </c>
      <c r="CF26" s="137">
        <f t="shared" ca="1" si="22"/>
        <v>0</v>
      </c>
      <c r="CG26" s="136">
        <f t="shared" ca="1" si="23"/>
        <v>2</v>
      </c>
      <c r="CH26" s="137">
        <f t="shared" ca="1" si="24"/>
        <v>0</v>
      </c>
      <c r="CI26" s="136">
        <f t="shared" ca="1" si="25"/>
        <v>0</v>
      </c>
      <c r="CJ26" s="137">
        <f t="shared" ca="1" si="26"/>
        <v>0</v>
      </c>
      <c r="CK26" s="136">
        <f t="shared" ca="1" si="27"/>
        <v>0</v>
      </c>
      <c r="CL26" s="137">
        <f t="shared" ca="1" si="28"/>
        <v>0</v>
      </c>
      <c r="CM26" s="136">
        <f t="shared" ca="1" si="29"/>
        <v>0</v>
      </c>
      <c r="CN26" s="110">
        <f t="shared" ca="1" si="41"/>
        <v>50</v>
      </c>
      <c r="CO26" s="110">
        <f t="shared" ca="1" si="30"/>
        <v>985.98</v>
      </c>
      <c r="CP26" s="110">
        <f t="shared" ca="1" si="31"/>
        <v>500</v>
      </c>
      <c r="CQ26" s="198">
        <f t="shared" ca="1" si="32"/>
        <v>618.19999999999993</v>
      </c>
      <c r="CR26" s="199">
        <f t="shared" ca="1" si="33"/>
        <v>1618.18</v>
      </c>
      <c r="CS26" s="215">
        <f t="shared" si="47"/>
        <v>30</v>
      </c>
      <c r="CT26" s="216">
        <f t="shared" si="42"/>
        <v>0</v>
      </c>
      <c r="CU26" s="217">
        <f ca="1">INDEX(INDIRECT(CU$1),MATCH($E26,INDIRECT($BQ$2))) + (CS26*30)/[1]PATRÓN!$N$4 - CT26</f>
        <v>27.452054794520546</v>
      </c>
      <c r="CV26" s="217">
        <f>(CS26*6)/PATRÓN!$N$4</f>
        <v>0.49315068493150682</v>
      </c>
      <c r="CW26" s="216">
        <f t="shared" ca="1" si="43"/>
        <v>0</v>
      </c>
      <c r="CX26" s="219">
        <f t="shared" si="44"/>
        <v>0</v>
      </c>
      <c r="CY26" s="230">
        <f t="shared" ca="1" si="45"/>
        <v>0</v>
      </c>
      <c r="CZ26" s="227">
        <f>(PATRÓN!$A$5*(CS26-CT26))/(PATRÓN!$N$4-30)*AM26</f>
        <v>147.08955223880596</v>
      </c>
      <c r="DA26" s="211">
        <f t="shared" ca="1" si="34"/>
        <v>-6.689552238805959</v>
      </c>
      <c r="DB26" s="211">
        <f t="shared" ca="1" si="46"/>
        <v>1637.5970149253731</v>
      </c>
      <c r="DC26" s="212">
        <f t="shared" ca="1" si="35"/>
        <v>-19.417014925372996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">
        <v>4</v>
      </c>
      <c r="H27" s="148" t="s">
        <v>32</v>
      </c>
      <c r="I27" s="148" t="s">
        <v>32</v>
      </c>
      <c r="J27" s="148" t="s">
        <v>140</v>
      </c>
      <c r="K27" s="148" t="s">
        <v>140</v>
      </c>
      <c r="L27" s="148" t="s">
        <v>31</v>
      </c>
      <c r="M27" s="148" t="s">
        <v>31</v>
      </c>
      <c r="N27" s="148" t="s">
        <v>31</v>
      </c>
      <c r="O27" s="148" t="s">
        <v>4</v>
      </c>
      <c r="P27" s="148" t="s">
        <v>4</v>
      </c>
      <c r="Q27" s="148" t="s">
        <v>31</v>
      </c>
      <c r="R27" s="148" t="s">
        <v>32</v>
      </c>
      <c r="S27" s="148" t="s">
        <v>140</v>
      </c>
      <c r="T27" s="148" t="s">
        <v>4</v>
      </c>
      <c r="U27" s="148" t="s">
        <v>31</v>
      </c>
      <c r="V27" s="148" t="s">
        <v>31</v>
      </c>
      <c r="W27" s="148" t="s">
        <v>31</v>
      </c>
      <c r="X27" s="148" t="s">
        <v>4</v>
      </c>
      <c r="Y27" s="148" t="s">
        <v>31</v>
      </c>
      <c r="Z27" s="148" t="s">
        <v>31</v>
      </c>
      <c r="AA27" s="148" t="s">
        <v>31</v>
      </c>
      <c r="AB27" s="148" t="s">
        <v>32</v>
      </c>
      <c r="AC27" s="148" t="s">
        <v>140</v>
      </c>
      <c r="AD27" s="148" t="s">
        <v>4</v>
      </c>
      <c r="AE27" s="148" t="s">
        <v>31</v>
      </c>
      <c r="AF27" s="148" t="s">
        <v>31</v>
      </c>
      <c r="AG27" s="148" t="s">
        <v>31</v>
      </c>
      <c r="AH27" s="148" t="s">
        <v>4</v>
      </c>
      <c r="AI27" s="148" t="s">
        <v>4</v>
      </c>
      <c r="AJ27" s="148" t="s">
        <v>31</v>
      </c>
      <c r="AK27" s="148"/>
      <c r="AL27" s="130"/>
      <c r="AM27" s="111">
        <f>VLOOKUP($E27,Plantilla!D:F,3,FALSE)</f>
        <v>1</v>
      </c>
      <c r="AN27" s="140">
        <f t="shared" ca="1" si="48"/>
        <v>0</v>
      </c>
      <c r="AO27" s="133">
        <f t="shared" ca="1" si="48"/>
        <v>14</v>
      </c>
      <c r="AP27" s="132">
        <f t="shared" ca="1" si="48"/>
        <v>4</v>
      </c>
      <c r="AQ27" s="133">
        <f t="shared" ca="1" si="48"/>
        <v>0</v>
      </c>
      <c r="AR27" s="132">
        <f t="shared" ca="1" si="48"/>
        <v>0</v>
      </c>
      <c r="AS27" s="133">
        <f t="shared" ca="1" si="48"/>
        <v>0</v>
      </c>
      <c r="AT27" s="132">
        <f t="shared" ca="1" si="48"/>
        <v>0</v>
      </c>
      <c r="AU27" s="133">
        <f t="shared" ca="1" si="48"/>
        <v>0</v>
      </c>
      <c r="AV27" s="132">
        <f t="shared" ca="1" si="48"/>
        <v>0</v>
      </c>
      <c r="AW27" s="133">
        <f t="shared" ca="1" si="48"/>
        <v>0</v>
      </c>
      <c r="AX27" s="132">
        <f t="shared" ca="1" si="48"/>
        <v>0</v>
      </c>
      <c r="AY27" s="133">
        <f t="shared" ca="1" si="48"/>
        <v>0</v>
      </c>
      <c r="AZ27" s="132">
        <f t="shared" ca="1" si="48"/>
        <v>0</v>
      </c>
      <c r="BA27" s="133">
        <f t="shared" ca="1" si="48"/>
        <v>0</v>
      </c>
      <c r="BB27" s="132">
        <f t="shared" ca="1" si="48"/>
        <v>0</v>
      </c>
      <c r="BC27" s="133">
        <f t="shared" ca="1" si="48"/>
        <v>0</v>
      </c>
      <c r="BD27" s="132">
        <f t="shared" ca="1" si="49"/>
        <v>0</v>
      </c>
      <c r="BE27" s="133">
        <f t="shared" ca="1" si="49"/>
        <v>0</v>
      </c>
      <c r="BF27" s="132">
        <f t="shared" ca="1" si="49"/>
        <v>0</v>
      </c>
      <c r="BG27" s="133">
        <f t="shared" ca="1" si="49"/>
        <v>0</v>
      </c>
      <c r="BH27" s="132">
        <f t="shared" ca="1" si="49"/>
        <v>0</v>
      </c>
      <c r="BI27" s="133">
        <f t="shared" ca="1" si="49"/>
        <v>0</v>
      </c>
      <c r="BJ27" s="132">
        <f t="shared" ca="1" si="49"/>
        <v>0</v>
      </c>
      <c r="BK27" s="110">
        <f t="shared" ca="1" si="37"/>
        <v>4</v>
      </c>
      <c r="BL27" s="110">
        <f t="shared" ca="1" si="3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39"/>
        <v>50.8</v>
      </c>
      <c r="BP27" s="195">
        <f t="shared" ca="1" si="40"/>
        <v>148.80000000000001</v>
      </c>
      <c r="BQ27" s="149">
        <f t="shared" ca="1" si="7"/>
        <v>0</v>
      </c>
      <c r="BR27" s="137">
        <f t="shared" ca="1" si="8"/>
        <v>154</v>
      </c>
      <c r="BS27" s="136">
        <f t="shared" ca="1" si="9"/>
        <v>40</v>
      </c>
      <c r="BT27" s="137">
        <f t="shared" ca="1" si="10"/>
        <v>0</v>
      </c>
      <c r="BU27" s="136">
        <f t="shared" ca="1" si="11"/>
        <v>0</v>
      </c>
      <c r="BV27" s="137">
        <f t="shared" ca="1" si="12"/>
        <v>0</v>
      </c>
      <c r="BW27" s="136">
        <f t="shared" ca="1" si="13"/>
        <v>0</v>
      </c>
      <c r="BX27" s="137">
        <f t="shared" ca="1" si="14"/>
        <v>0</v>
      </c>
      <c r="BY27" s="136">
        <f t="shared" ca="1" si="15"/>
        <v>0</v>
      </c>
      <c r="BZ27" s="137">
        <f t="shared" ca="1" si="16"/>
        <v>0</v>
      </c>
      <c r="CA27" s="136">
        <f t="shared" ca="1" si="17"/>
        <v>0</v>
      </c>
      <c r="CB27" s="137">
        <f t="shared" ca="1" si="18"/>
        <v>0</v>
      </c>
      <c r="CC27" s="136">
        <f t="shared" ca="1" si="19"/>
        <v>0</v>
      </c>
      <c r="CD27" s="137">
        <f t="shared" ca="1" si="20"/>
        <v>15</v>
      </c>
      <c r="CE27" s="136">
        <f t="shared" ca="1" si="21"/>
        <v>0</v>
      </c>
      <c r="CF27" s="137">
        <f t="shared" ca="1" si="22"/>
        <v>0</v>
      </c>
      <c r="CG27" s="136">
        <f t="shared" ca="1" si="23"/>
        <v>0</v>
      </c>
      <c r="CH27" s="137">
        <f t="shared" ca="1" si="24"/>
        <v>0</v>
      </c>
      <c r="CI27" s="136">
        <f t="shared" ca="1" si="25"/>
        <v>0</v>
      </c>
      <c r="CJ27" s="137">
        <f t="shared" ca="1" si="26"/>
        <v>0</v>
      </c>
      <c r="CK27" s="136">
        <f t="shared" ca="1" si="27"/>
        <v>0</v>
      </c>
      <c r="CL27" s="137">
        <f t="shared" ca="1" si="28"/>
        <v>0</v>
      </c>
      <c r="CM27" s="136">
        <f t="shared" ca="1" si="29"/>
        <v>0</v>
      </c>
      <c r="CN27" s="110">
        <f t="shared" ca="1" si="41"/>
        <v>40</v>
      </c>
      <c r="CO27" s="110">
        <f t="shared" ca="1" si="30"/>
        <v>1152.7</v>
      </c>
      <c r="CP27" s="110">
        <f t="shared" ca="1" si="31"/>
        <v>400</v>
      </c>
      <c r="CQ27" s="198">
        <f t="shared" ca="1" si="32"/>
        <v>508.00000000000006</v>
      </c>
      <c r="CR27" s="199">
        <f t="shared" ca="1" si="33"/>
        <v>1660.6999999999998</v>
      </c>
      <c r="CS27" s="215">
        <f t="shared" si="47"/>
        <v>30</v>
      </c>
      <c r="CT27" s="216">
        <f t="shared" si="42"/>
        <v>0</v>
      </c>
      <c r="CU27" s="217">
        <f ca="1">INDEX(INDIRECT(CU$1),MATCH($E27,INDIRECT($BQ$2))) + (CS27*30)/[1]PATRÓN!$N$4 - CT27</f>
        <v>27.452054794520546</v>
      </c>
      <c r="CV27" s="217">
        <f>(CS27*6)/PATRÓN!$N$4</f>
        <v>0.49315068493150682</v>
      </c>
      <c r="CW27" s="216">
        <f t="shared" ca="1" si="43"/>
        <v>0</v>
      </c>
      <c r="CX27" s="219">
        <f t="shared" si="44"/>
        <v>0</v>
      </c>
      <c r="CY27" s="230">
        <f t="shared" ca="1" si="45"/>
        <v>0</v>
      </c>
      <c r="CZ27" s="227">
        <f>(PATRÓN!$A$5*(CS27-CT27))/(PATRÓN!$N$4-30)*AM27</f>
        <v>147.08955223880596</v>
      </c>
      <c r="DA27" s="211">
        <f t="shared" ca="1" si="34"/>
        <v>1.7104477611940467</v>
      </c>
      <c r="DB27" s="211">
        <f t="shared" ca="1" si="46"/>
        <v>1637.5970149253731</v>
      </c>
      <c r="DC27" s="212">
        <f t="shared" ca="1" si="35"/>
        <v>23.102985074626758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">
        <v>31</v>
      </c>
      <c r="H28" s="148" t="s">
        <v>4</v>
      </c>
      <c r="I28" s="148" t="s">
        <v>4</v>
      </c>
      <c r="J28" s="148" t="s">
        <v>31</v>
      </c>
      <c r="K28" s="148" t="s">
        <v>32</v>
      </c>
      <c r="L28" s="148" t="s">
        <v>140</v>
      </c>
      <c r="M28" s="148" t="s">
        <v>4</v>
      </c>
      <c r="N28" s="148" t="s">
        <v>31</v>
      </c>
      <c r="O28" s="148" t="s">
        <v>31</v>
      </c>
      <c r="P28" s="148" t="s">
        <v>31</v>
      </c>
      <c r="Q28" s="148" t="s">
        <v>4</v>
      </c>
      <c r="R28" s="148" t="s">
        <v>31</v>
      </c>
      <c r="S28" s="148" t="s">
        <v>31</v>
      </c>
      <c r="T28" s="148" t="s">
        <v>31</v>
      </c>
      <c r="U28" s="148" t="s">
        <v>32</v>
      </c>
      <c r="V28" s="148" t="s">
        <v>140</v>
      </c>
      <c r="W28" s="148" t="s">
        <v>4</v>
      </c>
      <c r="X28" s="148" t="s">
        <v>31</v>
      </c>
      <c r="Y28" s="148" t="s">
        <v>31</v>
      </c>
      <c r="Z28" s="148" t="s">
        <v>31</v>
      </c>
      <c r="AA28" s="148" t="s">
        <v>4</v>
      </c>
      <c r="AB28" s="148" t="s">
        <v>4</v>
      </c>
      <c r="AC28" s="148" t="s">
        <v>31</v>
      </c>
      <c r="AD28" s="148" t="s">
        <v>31</v>
      </c>
      <c r="AE28" s="148" t="s">
        <v>31</v>
      </c>
      <c r="AF28" s="148" t="s">
        <v>31</v>
      </c>
      <c r="AG28" s="148" t="s">
        <v>32</v>
      </c>
      <c r="AH28" s="148" t="s">
        <v>32</v>
      </c>
      <c r="AI28" s="148" t="s">
        <v>140</v>
      </c>
      <c r="AJ28" s="148" t="s">
        <v>140</v>
      </c>
      <c r="AK28" s="148"/>
      <c r="AL28" s="130"/>
      <c r="AM28" s="111">
        <f>VLOOKUP($E28,Plantilla!D:F,3,FALSE)</f>
        <v>1</v>
      </c>
      <c r="AN28" s="140">
        <f t="shared" ca="1" si="48"/>
        <v>0</v>
      </c>
      <c r="AO28" s="133">
        <f t="shared" ca="1" si="48"/>
        <v>15</v>
      </c>
      <c r="AP28" s="132">
        <f t="shared" ca="1" si="48"/>
        <v>4</v>
      </c>
      <c r="AQ28" s="133">
        <f t="shared" ca="1" si="48"/>
        <v>0</v>
      </c>
      <c r="AR28" s="132">
        <f t="shared" ca="1" si="48"/>
        <v>0</v>
      </c>
      <c r="AS28" s="133">
        <f t="shared" ca="1" si="48"/>
        <v>0</v>
      </c>
      <c r="AT28" s="132">
        <f t="shared" ca="1" si="48"/>
        <v>0</v>
      </c>
      <c r="AU28" s="133">
        <f t="shared" ca="1" si="48"/>
        <v>0</v>
      </c>
      <c r="AV28" s="132">
        <f t="shared" ca="1" si="48"/>
        <v>0</v>
      </c>
      <c r="AW28" s="133">
        <f t="shared" ca="1" si="48"/>
        <v>0</v>
      </c>
      <c r="AX28" s="132">
        <f t="shared" ca="1" si="48"/>
        <v>0</v>
      </c>
      <c r="AY28" s="133">
        <f t="shared" ca="1" si="48"/>
        <v>0</v>
      </c>
      <c r="AZ28" s="132">
        <f t="shared" ca="1" si="48"/>
        <v>0</v>
      </c>
      <c r="BA28" s="133">
        <f t="shared" ca="1" si="48"/>
        <v>0</v>
      </c>
      <c r="BB28" s="132">
        <f t="shared" ca="1" si="48"/>
        <v>0</v>
      </c>
      <c r="BC28" s="133">
        <f t="shared" ca="1" si="48"/>
        <v>0</v>
      </c>
      <c r="BD28" s="132">
        <f t="shared" ca="1" si="49"/>
        <v>0</v>
      </c>
      <c r="BE28" s="133">
        <f t="shared" ca="1" si="49"/>
        <v>0</v>
      </c>
      <c r="BF28" s="132">
        <f t="shared" ca="1" si="49"/>
        <v>0</v>
      </c>
      <c r="BG28" s="133">
        <f t="shared" ca="1" si="49"/>
        <v>0</v>
      </c>
      <c r="BH28" s="132">
        <f t="shared" ca="1" si="49"/>
        <v>0</v>
      </c>
      <c r="BI28" s="133">
        <f t="shared" ca="1" si="49"/>
        <v>0</v>
      </c>
      <c r="BJ28" s="132">
        <f t="shared" ca="1" si="49"/>
        <v>0</v>
      </c>
      <c r="BK28" s="110">
        <f t="shared" ca="1" si="37"/>
        <v>4</v>
      </c>
      <c r="BL28" s="110">
        <f t="shared" ca="1" si="3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39"/>
        <v>50.8</v>
      </c>
      <c r="BP28" s="195">
        <f t="shared" ca="1" si="40"/>
        <v>155.80000000000001</v>
      </c>
      <c r="BQ28" s="149">
        <f t="shared" ca="1" si="7"/>
        <v>0</v>
      </c>
      <c r="BR28" s="137">
        <f t="shared" ca="1" si="8"/>
        <v>120</v>
      </c>
      <c r="BS28" s="136">
        <f t="shared" ca="1" si="9"/>
        <v>32</v>
      </c>
      <c r="BT28" s="137">
        <f t="shared" ca="1" si="10"/>
        <v>0</v>
      </c>
      <c r="BU28" s="136">
        <f t="shared" ca="1" si="11"/>
        <v>0</v>
      </c>
      <c r="BV28" s="137">
        <f t="shared" ca="1" si="12"/>
        <v>0</v>
      </c>
      <c r="BW28" s="136">
        <f t="shared" ca="1" si="13"/>
        <v>0</v>
      </c>
      <c r="BX28" s="137">
        <f t="shared" ca="1" si="14"/>
        <v>0</v>
      </c>
      <c r="BY28" s="136">
        <f t="shared" ca="1" si="15"/>
        <v>0</v>
      </c>
      <c r="BZ28" s="137">
        <f t="shared" ca="1" si="16"/>
        <v>0</v>
      </c>
      <c r="CA28" s="136">
        <f t="shared" ca="1" si="17"/>
        <v>0</v>
      </c>
      <c r="CB28" s="137">
        <f t="shared" ca="1" si="18"/>
        <v>0</v>
      </c>
      <c r="CC28" s="136">
        <f t="shared" ca="1" si="19"/>
        <v>0</v>
      </c>
      <c r="CD28" s="137">
        <f t="shared" ca="1" si="20"/>
        <v>64</v>
      </c>
      <c r="CE28" s="136">
        <f t="shared" ca="1" si="21"/>
        <v>0</v>
      </c>
      <c r="CF28" s="137">
        <f t="shared" ca="1" si="22"/>
        <v>0</v>
      </c>
      <c r="CG28" s="136">
        <f t="shared" ca="1" si="23"/>
        <v>26</v>
      </c>
      <c r="CH28" s="137">
        <f t="shared" ca="1" si="24"/>
        <v>0</v>
      </c>
      <c r="CI28" s="136">
        <f t="shared" ca="1" si="25"/>
        <v>0</v>
      </c>
      <c r="CJ28" s="137">
        <f t="shared" ca="1" si="26"/>
        <v>0</v>
      </c>
      <c r="CK28" s="136">
        <f t="shared" ca="1" si="27"/>
        <v>0</v>
      </c>
      <c r="CL28" s="137">
        <f t="shared" ca="1" si="28"/>
        <v>0</v>
      </c>
      <c r="CM28" s="136">
        <f t="shared" ca="1" si="29"/>
        <v>0</v>
      </c>
      <c r="CN28" s="110">
        <f t="shared" ca="1" si="41"/>
        <v>32</v>
      </c>
      <c r="CO28" s="110">
        <f t="shared" ca="1" si="30"/>
        <v>1353.72</v>
      </c>
      <c r="CP28" s="110">
        <f t="shared" ca="1" si="31"/>
        <v>320</v>
      </c>
      <c r="CQ28" s="198">
        <f t="shared" ca="1" si="32"/>
        <v>406.40000000000003</v>
      </c>
      <c r="CR28" s="199">
        <f t="shared" ca="1" si="33"/>
        <v>1760.12</v>
      </c>
      <c r="CS28" s="215">
        <f t="shared" si="47"/>
        <v>30</v>
      </c>
      <c r="CT28" s="216">
        <f t="shared" si="42"/>
        <v>0</v>
      </c>
      <c r="CU28" s="217">
        <f ca="1">INDEX(INDIRECT(CU$1),MATCH($E28,INDIRECT($BQ$2))) + (CS28*30)/[1]PATRÓN!$N$4 - CT28</f>
        <v>27.452054794520546</v>
      </c>
      <c r="CV28" s="217">
        <f>(CS28*6)/PATRÓN!$N$4</f>
        <v>0.49315068493150682</v>
      </c>
      <c r="CW28" s="216">
        <f t="shared" ca="1" si="43"/>
        <v>0</v>
      </c>
      <c r="CX28" s="219">
        <f t="shared" si="44"/>
        <v>0</v>
      </c>
      <c r="CY28" s="230">
        <f t="shared" ca="1" si="45"/>
        <v>0</v>
      </c>
      <c r="CZ28" s="227">
        <f>(PATRÓN!$A$5*(CS28-CT28))/(PATRÓN!$N$4-30)*AM28</f>
        <v>147.08955223880596</v>
      </c>
      <c r="DA28" s="211">
        <f t="shared" ca="1" si="34"/>
        <v>8.7104477611940467</v>
      </c>
      <c r="DB28" s="211">
        <f t="shared" ca="1" si="46"/>
        <v>1637.5970149253731</v>
      </c>
      <c r="DC28" s="212">
        <f t="shared" ca="1" si="35"/>
        <v>122.52298507462683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31</v>
      </c>
      <c r="H29" s="148" t="s">
        <v>31</v>
      </c>
      <c r="I29" s="148" t="s">
        <v>31</v>
      </c>
      <c r="J29" s="148" t="s">
        <v>4</v>
      </c>
      <c r="K29" s="148" t="s">
        <v>31</v>
      </c>
      <c r="L29" s="148" t="s">
        <v>31</v>
      </c>
      <c r="M29" s="148" t="s">
        <v>31</v>
      </c>
      <c r="N29" s="148" t="s">
        <v>32</v>
      </c>
      <c r="O29" s="148" t="s">
        <v>140</v>
      </c>
      <c r="P29" s="148" t="s">
        <v>4</v>
      </c>
      <c r="Q29" s="148" t="s">
        <v>31</v>
      </c>
      <c r="R29" s="148" t="s">
        <v>31</v>
      </c>
      <c r="S29" s="148" t="s">
        <v>31</v>
      </c>
      <c r="T29" s="148" t="s">
        <v>4</v>
      </c>
      <c r="U29" s="148" t="s">
        <v>4</v>
      </c>
      <c r="V29" s="148" t="s">
        <v>31</v>
      </c>
      <c r="W29" s="148" t="s">
        <v>31</v>
      </c>
      <c r="X29" s="148" t="s">
        <v>31</v>
      </c>
      <c r="Y29" s="148" t="s">
        <v>31</v>
      </c>
      <c r="Z29" s="148" t="s">
        <v>32</v>
      </c>
      <c r="AA29" s="148" t="s">
        <v>32</v>
      </c>
      <c r="AB29" s="148" t="s">
        <v>140</v>
      </c>
      <c r="AC29" s="148" t="s">
        <v>140</v>
      </c>
      <c r="AD29" s="148" t="s">
        <v>4</v>
      </c>
      <c r="AE29" s="148" t="s">
        <v>31</v>
      </c>
      <c r="AF29" s="148" t="s">
        <v>31</v>
      </c>
      <c r="AG29" s="148" t="s">
        <v>31</v>
      </c>
      <c r="AH29" s="148" t="s">
        <v>4</v>
      </c>
      <c r="AI29" s="148" t="s">
        <v>31</v>
      </c>
      <c r="AJ29" s="148" t="s">
        <v>31</v>
      </c>
      <c r="AK29" s="148"/>
      <c r="AL29" s="130"/>
      <c r="AM29" s="111">
        <f>VLOOKUP($E29,Plantilla!D:F,3,FALSE)</f>
        <v>1</v>
      </c>
      <c r="AN29" s="140">
        <f t="shared" ca="1" si="48"/>
        <v>0</v>
      </c>
      <c r="AO29" s="133">
        <f t="shared" ca="1" si="48"/>
        <v>18</v>
      </c>
      <c r="AP29" s="132">
        <f t="shared" ca="1" si="48"/>
        <v>3</v>
      </c>
      <c r="AQ29" s="133">
        <f t="shared" ca="1" si="48"/>
        <v>0</v>
      </c>
      <c r="AR29" s="132">
        <f t="shared" ca="1" si="48"/>
        <v>0</v>
      </c>
      <c r="AS29" s="133">
        <f t="shared" ca="1" si="48"/>
        <v>0</v>
      </c>
      <c r="AT29" s="132">
        <f t="shared" ca="1" si="48"/>
        <v>0</v>
      </c>
      <c r="AU29" s="133">
        <f t="shared" ca="1" si="48"/>
        <v>0</v>
      </c>
      <c r="AV29" s="132">
        <f t="shared" ca="1" si="48"/>
        <v>0</v>
      </c>
      <c r="AW29" s="133">
        <f t="shared" ca="1" si="48"/>
        <v>0</v>
      </c>
      <c r="AX29" s="132">
        <f t="shared" ca="1" si="48"/>
        <v>0</v>
      </c>
      <c r="AY29" s="133">
        <f t="shared" ca="1" si="48"/>
        <v>0</v>
      </c>
      <c r="AZ29" s="132">
        <f t="shared" ca="1" si="48"/>
        <v>0</v>
      </c>
      <c r="BA29" s="133">
        <f t="shared" ca="1" si="48"/>
        <v>0</v>
      </c>
      <c r="BB29" s="132">
        <f t="shared" ca="1" si="48"/>
        <v>0</v>
      </c>
      <c r="BC29" s="133">
        <f t="shared" ca="1" si="48"/>
        <v>0</v>
      </c>
      <c r="BD29" s="132">
        <f t="shared" ca="1" si="49"/>
        <v>0</v>
      </c>
      <c r="BE29" s="133">
        <f t="shared" ca="1" si="49"/>
        <v>0</v>
      </c>
      <c r="BF29" s="132">
        <f t="shared" ca="1" si="49"/>
        <v>0</v>
      </c>
      <c r="BG29" s="133">
        <f t="shared" ca="1" si="49"/>
        <v>0</v>
      </c>
      <c r="BH29" s="132">
        <f t="shared" ca="1" si="49"/>
        <v>0</v>
      </c>
      <c r="BI29" s="133">
        <f t="shared" ca="1" si="49"/>
        <v>0</v>
      </c>
      <c r="BJ29" s="132">
        <f t="shared" ca="1" si="49"/>
        <v>0</v>
      </c>
      <c r="BK29" s="110">
        <f t="shared" ca="1" si="37"/>
        <v>3</v>
      </c>
      <c r="BL29" s="110">
        <f t="shared" ca="1" si="3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126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39"/>
        <v>38.1</v>
      </c>
      <c r="BP29" s="195">
        <f t="shared" ca="1" si="40"/>
        <v>164.1</v>
      </c>
      <c r="BQ29" s="149">
        <f t="shared" ca="1" si="7"/>
        <v>0</v>
      </c>
      <c r="BR29" s="137">
        <f t="shared" ca="1" si="8"/>
        <v>87</v>
      </c>
      <c r="BS29" s="136">
        <f t="shared" ca="1" si="9"/>
        <v>19</v>
      </c>
      <c r="BT29" s="137">
        <f t="shared" ca="1" si="10"/>
        <v>0</v>
      </c>
      <c r="BU29" s="136">
        <f t="shared" ca="1" si="11"/>
        <v>0</v>
      </c>
      <c r="BV29" s="137">
        <f t="shared" ca="1" si="12"/>
        <v>0</v>
      </c>
      <c r="BW29" s="136">
        <f t="shared" ca="1" si="13"/>
        <v>0</v>
      </c>
      <c r="BX29" s="137">
        <f t="shared" ca="1" si="14"/>
        <v>0</v>
      </c>
      <c r="BY29" s="136">
        <f t="shared" ca="1" si="15"/>
        <v>0</v>
      </c>
      <c r="BZ29" s="137">
        <f t="shared" ca="1" si="16"/>
        <v>0</v>
      </c>
      <c r="CA29" s="136">
        <f t="shared" ca="1" si="17"/>
        <v>0</v>
      </c>
      <c r="CB29" s="137">
        <f t="shared" ca="1" si="18"/>
        <v>0</v>
      </c>
      <c r="CC29" s="136">
        <f t="shared" ca="1" si="19"/>
        <v>0</v>
      </c>
      <c r="CD29" s="137">
        <f t="shared" ca="1" si="20"/>
        <v>126</v>
      </c>
      <c r="CE29" s="136">
        <f t="shared" ca="1" si="21"/>
        <v>0</v>
      </c>
      <c r="CF29" s="137">
        <f t="shared" ca="1" si="22"/>
        <v>30</v>
      </c>
      <c r="CG29" s="136">
        <f t="shared" ca="1" si="23"/>
        <v>10</v>
      </c>
      <c r="CH29" s="137">
        <f t="shared" ca="1" si="24"/>
        <v>0</v>
      </c>
      <c r="CI29" s="136">
        <f t="shared" ca="1" si="25"/>
        <v>0</v>
      </c>
      <c r="CJ29" s="137">
        <f t="shared" ca="1" si="26"/>
        <v>10</v>
      </c>
      <c r="CK29" s="136">
        <f t="shared" ca="1" si="27"/>
        <v>0</v>
      </c>
      <c r="CL29" s="137">
        <f t="shared" ca="1" si="28"/>
        <v>0</v>
      </c>
      <c r="CM29" s="136">
        <f t="shared" ca="1" si="29"/>
        <v>0</v>
      </c>
      <c r="CN29" s="110">
        <f t="shared" ca="1" si="41"/>
        <v>19</v>
      </c>
      <c r="CO29" s="110">
        <f t="shared" ca="1" si="30"/>
        <v>1435.68</v>
      </c>
      <c r="CP29" s="110">
        <f t="shared" ca="1" si="31"/>
        <v>190</v>
      </c>
      <c r="CQ29" s="198">
        <f t="shared" ca="1" si="32"/>
        <v>241.29999999999998</v>
      </c>
      <c r="CR29" s="199">
        <f t="shared" ca="1" si="33"/>
        <v>1676.9799999999998</v>
      </c>
      <c r="CS29" s="215">
        <f t="shared" si="47"/>
        <v>30</v>
      </c>
      <c r="CT29" s="216">
        <f t="shared" si="42"/>
        <v>0</v>
      </c>
      <c r="CU29" s="217">
        <f ca="1">INDEX(INDIRECT(CU$1),MATCH($E29,INDIRECT($BQ$2))) + (CS29*30)/[1]PATRÓN!$N$4 - CT29</f>
        <v>27.452054794520546</v>
      </c>
      <c r="CV29" s="217">
        <f>(CS29*6)/PATRÓN!$N$4</f>
        <v>0.49315068493150682</v>
      </c>
      <c r="CW29" s="216">
        <f t="shared" ca="1" si="43"/>
        <v>0</v>
      </c>
      <c r="CX29" s="219">
        <f t="shared" si="44"/>
        <v>0</v>
      </c>
      <c r="CY29" s="230">
        <f t="shared" ca="1" si="45"/>
        <v>0</v>
      </c>
      <c r="CZ29" s="227">
        <f>(PATRÓN!$A$5*(CS29-CT29))/(PATRÓN!$N$4-30)*AM29</f>
        <v>147.08955223880596</v>
      </c>
      <c r="DA29" s="211">
        <f t="shared" ca="1" si="34"/>
        <v>17.01044776119403</v>
      </c>
      <c r="DB29" s="211">
        <f t="shared" ca="1" si="46"/>
        <v>1637.5970149253731</v>
      </c>
      <c r="DC29" s="212">
        <f t="shared" ca="1" si="35"/>
        <v>39.382985074626731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">
        <v>32</v>
      </c>
      <c r="H30" s="148" t="s">
        <v>140</v>
      </c>
      <c r="I30" s="148" t="s">
        <v>4</v>
      </c>
      <c r="J30" s="148" t="s">
        <v>31</v>
      </c>
      <c r="K30" s="148" t="s">
        <v>31</v>
      </c>
      <c r="L30" s="148" t="s">
        <v>31</v>
      </c>
      <c r="M30" s="148" t="s">
        <v>4</v>
      </c>
      <c r="N30" s="148" t="s">
        <v>4</v>
      </c>
      <c r="O30" s="148" t="s">
        <v>31</v>
      </c>
      <c r="P30" s="148" t="s">
        <v>31</v>
      </c>
      <c r="Q30" s="148" t="s">
        <v>31</v>
      </c>
      <c r="R30" s="148" t="s">
        <v>31</v>
      </c>
      <c r="S30" s="148" t="s">
        <v>32</v>
      </c>
      <c r="T30" s="148" t="s">
        <v>32</v>
      </c>
      <c r="U30" s="148" t="s">
        <v>140</v>
      </c>
      <c r="V30" s="148" t="s">
        <v>140</v>
      </c>
      <c r="W30" s="148" t="s">
        <v>4</v>
      </c>
      <c r="X30" s="148" t="s">
        <v>31</v>
      </c>
      <c r="Y30" s="148" t="s">
        <v>31</v>
      </c>
      <c r="Z30" s="148" t="s">
        <v>31</v>
      </c>
      <c r="AA30" s="148" t="s">
        <v>4</v>
      </c>
      <c r="AB30" s="148" t="s">
        <v>31</v>
      </c>
      <c r="AC30" s="148" t="s">
        <v>31</v>
      </c>
      <c r="AD30" s="148" t="s">
        <v>31</v>
      </c>
      <c r="AE30" s="148" t="s">
        <v>32</v>
      </c>
      <c r="AF30" s="148" t="s">
        <v>140</v>
      </c>
      <c r="AG30" s="148" t="s">
        <v>4</v>
      </c>
      <c r="AH30" s="148" t="s">
        <v>4</v>
      </c>
      <c r="AI30" s="148" t="s">
        <v>4</v>
      </c>
      <c r="AJ30" s="148" t="s">
        <v>4</v>
      </c>
      <c r="AK30" s="148"/>
      <c r="AL30" s="130"/>
      <c r="AM30" s="111">
        <f>VLOOKUP($E30,Plantilla!D:F,3,FALSE)</f>
        <v>1</v>
      </c>
      <c r="AN30" s="140">
        <f t="shared" ca="1" si="48"/>
        <v>0</v>
      </c>
      <c r="AO30" s="133">
        <f t="shared" ca="1" si="48"/>
        <v>13</v>
      </c>
      <c r="AP30" s="132">
        <f t="shared" ca="1" si="48"/>
        <v>4</v>
      </c>
      <c r="AQ30" s="133">
        <f t="shared" ca="1" si="48"/>
        <v>0</v>
      </c>
      <c r="AR30" s="132">
        <f t="shared" ca="1" si="48"/>
        <v>0</v>
      </c>
      <c r="AS30" s="133">
        <f t="shared" ca="1" si="48"/>
        <v>0</v>
      </c>
      <c r="AT30" s="132">
        <f t="shared" ca="1" si="48"/>
        <v>0</v>
      </c>
      <c r="AU30" s="133">
        <f t="shared" ca="1" si="48"/>
        <v>0</v>
      </c>
      <c r="AV30" s="132">
        <f t="shared" ca="1" si="48"/>
        <v>0</v>
      </c>
      <c r="AW30" s="133">
        <f t="shared" ca="1" si="48"/>
        <v>0</v>
      </c>
      <c r="AX30" s="132">
        <f t="shared" ca="1" si="48"/>
        <v>0</v>
      </c>
      <c r="AY30" s="133">
        <f t="shared" ca="1" si="48"/>
        <v>0</v>
      </c>
      <c r="AZ30" s="132">
        <f t="shared" ca="1" si="48"/>
        <v>0</v>
      </c>
      <c r="BA30" s="133">
        <f t="shared" ca="1" si="48"/>
        <v>0</v>
      </c>
      <c r="BB30" s="132">
        <f t="shared" ca="1" si="48"/>
        <v>0</v>
      </c>
      <c r="BC30" s="133">
        <f t="shared" ca="1" si="48"/>
        <v>0</v>
      </c>
      <c r="BD30" s="132">
        <f t="shared" ca="1" si="49"/>
        <v>0</v>
      </c>
      <c r="BE30" s="133">
        <f t="shared" ca="1" si="49"/>
        <v>0</v>
      </c>
      <c r="BF30" s="132">
        <f t="shared" ca="1" si="49"/>
        <v>0</v>
      </c>
      <c r="BG30" s="133">
        <f t="shared" ca="1" si="49"/>
        <v>0</v>
      </c>
      <c r="BH30" s="132">
        <f t="shared" ca="1" si="49"/>
        <v>0</v>
      </c>
      <c r="BI30" s="133">
        <f t="shared" ca="1" si="49"/>
        <v>0</v>
      </c>
      <c r="BJ30" s="132">
        <f t="shared" ca="1" si="49"/>
        <v>0</v>
      </c>
      <c r="BK30" s="110">
        <f t="shared" ca="1" si="37"/>
        <v>4</v>
      </c>
      <c r="BL30" s="110">
        <f t="shared" ca="1" si="3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91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39"/>
        <v>50.8</v>
      </c>
      <c r="BP30" s="195">
        <f t="shared" ca="1" si="40"/>
        <v>141.80000000000001</v>
      </c>
      <c r="BQ30" s="149">
        <f t="shared" ca="1" si="7"/>
        <v>0</v>
      </c>
      <c r="BR30" s="137">
        <f t="shared" ca="1" si="8"/>
        <v>201</v>
      </c>
      <c r="BS30" s="136">
        <f t="shared" ca="1" si="9"/>
        <v>20</v>
      </c>
      <c r="BT30" s="137">
        <f t="shared" ca="1" si="10"/>
        <v>0</v>
      </c>
      <c r="BU30" s="136">
        <f t="shared" ca="1" si="11"/>
        <v>0</v>
      </c>
      <c r="BV30" s="137">
        <f t="shared" ca="1" si="12"/>
        <v>0</v>
      </c>
      <c r="BW30" s="136">
        <f t="shared" ca="1" si="13"/>
        <v>0</v>
      </c>
      <c r="BX30" s="137">
        <f t="shared" ca="1" si="14"/>
        <v>0</v>
      </c>
      <c r="BY30" s="136">
        <f t="shared" ca="1" si="15"/>
        <v>0</v>
      </c>
      <c r="BZ30" s="137">
        <f t="shared" ca="1" si="16"/>
        <v>0</v>
      </c>
      <c r="CA30" s="136">
        <f t="shared" ca="1" si="17"/>
        <v>0</v>
      </c>
      <c r="CB30" s="137">
        <f t="shared" ca="1" si="18"/>
        <v>0</v>
      </c>
      <c r="CC30" s="136">
        <f t="shared" ca="1" si="19"/>
        <v>0</v>
      </c>
      <c r="CD30" s="137">
        <f t="shared" ca="1" si="20"/>
        <v>3</v>
      </c>
      <c r="CE30" s="136">
        <f t="shared" ca="1" si="21"/>
        <v>0</v>
      </c>
      <c r="CF30" s="137">
        <f t="shared" ca="1" si="22"/>
        <v>0</v>
      </c>
      <c r="CG30" s="136">
        <f t="shared" ca="1" si="23"/>
        <v>0</v>
      </c>
      <c r="CH30" s="137">
        <f t="shared" ca="1" si="24"/>
        <v>0</v>
      </c>
      <c r="CI30" s="136">
        <f t="shared" ca="1" si="25"/>
        <v>0</v>
      </c>
      <c r="CJ30" s="137">
        <f t="shared" ca="1" si="26"/>
        <v>0</v>
      </c>
      <c r="CK30" s="136">
        <f t="shared" ca="1" si="27"/>
        <v>0</v>
      </c>
      <c r="CL30" s="137">
        <f t="shared" ca="1" si="28"/>
        <v>0</v>
      </c>
      <c r="CM30" s="136">
        <f t="shared" ca="1" si="29"/>
        <v>1</v>
      </c>
      <c r="CN30" s="110">
        <f t="shared" ca="1" si="41"/>
        <v>20</v>
      </c>
      <c r="CO30" s="110">
        <f t="shared" ca="1" si="30"/>
        <v>1429.44</v>
      </c>
      <c r="CP30" s="110">
        <f t="shared" ca="1" si="31"/>
        <v>200</v>
      </c>
      <c r="CQ30" s="198">
        <f t="shared" ca="1" si="32"/>
        <v>254</v>
      </c>
      <c r="CR30" s="199">
        <f t="shared" ca="1" si="33"/>
        <v>1683.4399999999998</v>
      </c>
      <c r="CS30" s="215">
        <f t="shared" si="47"/>
        <v>30</v>
      </c>
      <c r="CT30" s="216">
        <f t="shared" si="42"/>
        <v>0</v>
      </c>
      <c r="CU30" s="217">
        <f ca="1">INDEX(INDIRECT(CU$1),MATCH($E30,INDIRECT($BQ$2))) + (CS30*30)/[1]PATRÓN!$N$4 - CT30</f>
        <v>27.452054794520546</v>
      </c>
      <c r="CV30" s="217">
        <f>(CS30*6)/PATRÓN!$N$4</f>
        <v>0.49315068493150682</v>
      </c>
      <c r="CW30" s="216">
        <f t="shared" ca="1" si="43"/>
        <v>0</v>
      </c>
      <c r="CX30" s="219">
        <f t="shared" si="44"/>
        <v>0</v>
      </c>
      <c r="CY30" s="230">
        <f t="shared" ca="1" si="45"/>
        <v>0</v>
      </c>
      <c r="CZ30" s="227">
        <f>(PATRÓN!$A$5*(CS30-CT30))/(PATRÓN!$N$4-30)*AM30</f>
        <v>147.08955223880596</v>
      </c>
      <c r="DA30" s="211">
        <f t="shared" ca="1" si="34"/>
        <v>-5.2895522388059533</v>
      </c>
      <c r="DB30" s="211">
        <f t="shared" ca="1" si="46"/>
        <v>1637.5970149253731</v>
      </c>
      <c r="DC30" s="212">
        <f t="shared" ca="1" si="35"/>
        <v>45.842985074626768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">
        <v>4</v>
      </c>
      <c r="H31" s="148" t="s">
        <v>31</v>
      </c>
      <c r="I31" s="148" t="s">
        <v>31</v>
      </c>
      <c r="J31" s="148" t="s">
        <v>31</v>
      </c>
      <c r="K31" s="148" t="s">
        <v>31</v>
      </c>
      <c r="L31" s="148" t="s">
        <v>32</v>
      </c>
      <c r="M31" s="148" t="s">
        <v>32</v>
      </c>
      <c r="N31" s="148" t="s">
        <v>140</v>
      </c>
      <c r="O31" s="148" t="s">
        <v>140</v>
      </c>
      <c r="P31" s="148" t="s">
        <v>4</v>
      </c>
      <c r="Q31" s="148" t="s">
        <v>31</v>
      </c>
      <c r="R31" s="148" t="s">
        <v>31</v>
      </c>
      <c r="S31" s="148" t="s">
        <v>31</v>
      </c>
      <c r="T31" s="148" t="s">
        <v>4</v>
      </c>
      <c r="U31" s="148" t="s">
        <v>31</v>
      </c>
      <c r="V31" s="148" t="s">
        <v>31</v>
      </c>
      <c r="W31" s="148" t="s">
        <v>31</v>
      </c>
      <c r="X31" s="148" t="s">
        <v>32</v>
      </c>
      <c r="Y31" s="148" t="s">
        <v>140</v>
      </c>
      <c r="Z31" s="148" t="s">
        <v>4</v>
      </c>
      <c r="AA31" s="148" t="s">
        <v>4</v>
      </c>
      <c r="AB31" s="148" t="s">
        <v>4</v>
      </c>
      <c r="AC31" s="148" t="s">
        <v>4</v>
      </c>
      <c r="AD31" s="148" t="s">
        <v>4</v>
      </c>
      <c r="AE31" s="148" t="s">
        <v>31</v>
      </c>
      <c r="AF31" s="148" t="s">
        <v>31</v>
      </c>
      <c r="AG31" s="148" t="s">
        <v>31</v>
      </c>
      <c r="AH31" s="148" t="s">
        <v>31</v>
      </c>
      <c r="AI31" s="148" t="s">
        <v>4</v>
      </c>
      <c r="AJ31" s="148" t="s">
        <v>32</v>
      </c>
      <c r="AK31" s="148"/>
      <c r="AL31" s="130"/>
      <c r="AM31" s="111">
        <f>VLOOKUP($E31,Plantilla!D:F,3,FALSE)</f>
        <v>1</v>
      </c>
      <c r="AN31" s="140">
        <f t="shared" ca="1" si="48"/>
        <v>0</v>
      </c>
      <c r="AO31" s="133">
        <f t="shared" ca="1" si="48"/>
        <v>14</v>
      </c>
      <c r="AP31" s="132">
        <f t="shared" ca="1" si="48"/>
        <v>4</v>
      </c>
      <c r="AQ31" s="133">
        <f t="shared" ca="1" si="48"/>
        <v>0</v>
      </c>
      <c r="AR31" s="132">
        <f t="shared" ca="1" si="48"/>
        <v>0</v>
      </c>
      <c r="AS31" s="133">
        <f t="shared" ca="1" si="48"/>
        <v>0</v>
      </c>
      <c r="AT31" s="132">
        <f t="shared" ca="1" si="48"/>
        <v>0</v>
      </c>
      <c r="AU31" s="133">
        <f t="shared" ca="1" si="48"/>
        <v>0</v>
      </c>
      <c r="AV31" s="132">
        <f t="shared" ca="1" si="48"/>
        <v>0</v>
      </c>
      <c r="AW31" s="133">
        <f t="shared" ca="1" si="48"/>
        <v>0</v>
      </c>
      <c r="AX31" s="132">
        <f t="shared" ca="1" si="48"/>
        <v>0</v>
      </c>
      <c r="AY31" s="133">
        <f t="shared" ca="1" si="48"/>
        <v>0</v>
      </c>
      <c r="AZ31" s="132">
        <f t="shared" ca="1" si="48"/>
        <v>0</v>
      </c>
      <c r="BA31" s="133">
        <f t="shared" ca="1" si="48"/>
        <v>0</v>
      </c>
      <c r="BB31" s="132">
        <f t="shared" ca="1" si="48"/>
        <v>0</v>
      </c>
      <c r="BC31" s="133">
        <f t="shared" ca="1" si="48"/>
        <v>0</v>
      </c>
      <c r="BD31" s="132">
        <f t="shared" ca="1" si="49"/>
        <v>0</v>
      </c>
      <c r="BE31" s="133">
        <f t="shared" ca="1" si="49"/>
        <v>0</v>
      </c>
      <c r="BF31" s="132">
        <f t="shared" ca="1" si="49"/>
        <v>0</v>
      </c>
      <c r="BG31" s="133">
        <f t="shared" ca="1" si="49"/>
        <v>0</v>
      </c>
      <c r="BH31" s="132">
        <f t="shared" ca="1" si="49"/>
        <v>0</v>
      </c>
      <c r="BI31" s="133">
        <f t="shared" ca="1" si="49"/>
        <v>0</v>
      </c>
      <c r="BJ31" s="132">
        <f t="shared" ca="1" si="49"/>
        <v>0</v>
      </c>
      <c r="BK31" s="110">
        <f t="shared" ca="1" si="37"/>
        <v>0</v>
      </c>
      <c r="BL31" s="110">
        <f t="shared" ca="1" si="38"/>
        <v>4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39"/>
        <v>42.400000000000006</v>
      </c>
      <c r="BP31" s="195">
        <f t="shared" ca="1" si="40"/>
        <v>140.4</v>
      </c>
      <c r="BQ31" s="149">
        <f t="shared" ca="1" si="7"/>
        <v>0</v>
      </c>
      <c r="BR31" s="137">
        <f t="shared" ca="1" si="8"/>
        <v>151</v>
      </c>
      <c r="BS31" s="136">
        <f t="shared" ca="1" si="9"/>
        <v>48</v>
      </c>
      <c r="BT31" s="137">
        <f t="shared" ca="1" si="10"/>
        <v>0</v>
      </c>
      <c r="BU31" s="136">
        <f t="shared" ca="1" si="11"/>
        <v>0</v>
      </c>
      <c r="BV31" s="137">
        <f t="shared" ca="1" si="12"/>
        <v>0</v>
      </c>
      <c r="BW31" s="136">
        <f t="shared" ca="1" si="13"/>
        <v>0</v>
      </c>
      <c r="BX31" s="137">
        <f t="shared" ca="1" si="14"/>
        <v>0</v>
      </c>
      <c r="BY31" s="136">
        <f t="shared" ca="1" si="15"/>
        <v>0</v>
      </c>
      <c r="BZ31" s="137">
        <f t="shared" ca="1" si="16"/>
        <v>0</v>
      </c>
      <c r="CA31" s="136">
        <f t="shared" ca="1" si="17"/>
        <v>0</v>
      </c>
      <c r="CB31" s="137">
        <f t="shared" ca="1" si="18"/>
        <v>0</v>
      </c>
      <c r="CC31" s="136">
        <f t="shared" ca="1" si="19"/>
        <v>0</v>
      </c>
      <c r="CD31" s="137">
        <f t="shared" ca="1" si="20"/>
        <v>1</v>
      </c>
      <c r="CE31" s="136">
        <f t="shared" ca="1" si="21"/>
        <v>0</v>
      </c>
      <c r="CF31" s="137">
        <f t="shared" ca="1" si="22"/>
        <v>0</v>
      </c>
      <c r="CG31" s="136">
        <f t="shared" ca="1" si="23"/>
        <v>0</v>
      </c>
      <c r="CH31" s="137">
        <f t="shared" ca="1" si="24"/>
        <v>0</v>
      </c>
      <c r="CI31" s="136">
        <f t="shared" ca="1" si="25"/>
        <v>0</v>
      </c>
      <c r="CJ31" s="137">
        <f t="shared" ca="1" si="26"/>
        <v>0</v>
      </c>
      <c r="CK31" s="136">
        <f t="shared" ca="1" si="27"/>
        <v>0</v>
      </c>
      <c r="CL31" s="137">
        <f t="shared" ca="1" si="28"/>
        <v>0</v>
      </c>
      <c r="CM31" s="136">
        <f t="shared" ca="1" si="29"/>
        <v>0</v>
      </c>
      <c r="CN31" s="110">
        <f t="shared" ca="1" si="41"/>
        <v>48</v>
      </c>
      <c r="CO31" s="110">
        <f t="shared" ca="1" si="30"/>
        <v>1061.98</v>
      </c>
      <c r="CP31" s="110">
        <f t="shared" ca="1" si="31"/>
        <v>480</v>
      </c>
      <c r="CQ31" s="198">
        <f t="shared" ca="1" si="32"/>
        <v>596.99999999999989</v>
      </c>
      <c r="CR31" s="199">
        <f t="shared" ca="1" si="33"/>
        <v>1658.9800000000002</v>
      </c>
      <c r="CS31" s="215">
        <f t="shared" si="47"/>
        <v>30</v>
      </c>
      <c r="CT31" s="216">
        <f t="shared" si="42"/>
        <v>0</v>
      </c>
      <c r="CU31" s="217">
        <f ca="1">INDEX(INDIRECT(CU$1),MATCH($E31,INDIRECT($BQ$2))) + (CS31*30)/[1]PATRÓN!$N$4 - CT31</f>
        <v>27.452054794520546</v>
      </c>
      <c r="CV31" s="217">
        <f>(CS31*6)/PATRÓN!$N$4</f>
        <v>0.49315068493150682</v>
      </c>
      <c r="CW31" s="216">
        <f t="shared" ca="1" si="43"/>
        <v>0</v>
      </c>
      <c r="CX31" s="219">
        <f t="shared" si="44"/>
        <v>0</v>
      </c>
      <c r="CY31" s="230">
        <f t="shared" ca="1" si="45"/>
        <v>0</v>
      </c>
      <c r="CZ31" s="227">
        <f>(PATRÓN!$A$5*(CS31-CT31))/(PATRÓN!$N$4-30)*AM31</f>
        <v>147.08955223880596</v>
      </c>
      <c r="DA31" s="211">
        <f t="shared" ca="1" si="34"/>
        <v>-6.689552238805959</v>
      </c>
      <c r="DB31" s="211">
        <f t="shared" ca="1" si="46"/>
        <v>1637.5970149253731</v>
      </c>
      <c r="DC31" s="212">
        <f t="shared" ca="1" si="35"/>
        <v>21.382985074627186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">
        <v>140</v>
      </c>
      <c r="H32" s="148" t="s">
        <v>140</v>
      </c>
      <c r="I32" s="148" t="s">
        <v>4</v>
      </c>
      <c r="J32" s="148" t="s">
        <v>31</v>
      </c>
      <c r="K32" s="148" t="s">
        <v>31</v>
      </c>
      <c r="L32" s="148" t="s">
        <v>31</v>
      </c>
      <c r="M32" s="148" t="s">
        <v>4</v>
      </c>
      <c r="N32" s="148" t="s">
        <v>31</v>
      </c>
      <c r="O32" s="148" t="s">
        <v>31</v>
      </c>
      <c r="P32" s="148" t="s">
        <v>31</v>
      </c>
      <c r="Q32" s="148" t="s">
        <v>32</v>
      </c>
      <c r="R32" s="148" t="s">
        <v>140</v>
      </c>
      <c r="S32" s="148" t="s">
        <v>4</v>
      </c>
      <c r="T32" s="148" t="s">
        <v>4</v>
      </c>
      <c r="U32" s="148" t="s">
        <v>4</v>
      </c>
      <c r="V32" s="148" t="s">
        <v>4</v>
      </c>
      <c r="W32" s="148" t="s">
        <v>4</v>
      </c>
      <c r="X32" s="148" t="s">
        <v>31</v>
      </c>
      <c r="Y32" s="148" t="s">
        <v>31</v>
      </c>
      <c r="Z32" s="148" t="s">
        <v>31</v>
      </c>
      <c r="AA32" s="148" t="s">
        <v>31</v>
      </c>
      <c r="AB32" s="148" t="s">
        <v>4</v>
      </c>
      <c r="AC32" s="148" t="s">
        <v>32</v>
      </c>
      <c r="AD32" s="148" t="s">
        <v>32</v>
      </c>
      <c r="AE32" s="148" t="s">
        <v>140</v>
      </c>
      <c r="AF32" s="148" t="s">
        <v>140</v>
      </c>
      <c r="AG32" s="148" t="s">
        <v>31</v>
      </c>
      <c r="AH32" s="148" t="s">
        <v>31</v>
      </c>
      <c r="AI32" s="148" t="s">
        <v>31</v>
      </c>
      <c r="AJ32" s="148" t="s">
        <v>4</v>
      </c>
      <c r="AK32" s="148"/>
      <c r="AL32" s="130"/>
      <c r="AM32" s="111">
        <f>VLOOKUP($E32,Plantilla!D:F,3,FALSE)</f>
        <v>1</v>
      </c>
      <c r="AN32" s="140">
        <f t="shared" ca="1" si="48"/>
        <v>0</v>
      </c>
      <c r="AO32" s="133">
        <f t="shared" ca="1" si="48"/>
        <v>13</v>
      </c>
      <c r="AP32" s="132">
        <f t="shared" ca="1" si="48"/>
        <v>3</v>
      </c>
      <c r="AQ32" s="133">
        <f t="shared" ca="1" si="48"/>
        <v>0</v>
      </c>
      <c r="AR32" s="132">
        <f t="shared" ca="1" si="48"/>
        <v>0</v>
      </c>
      <c r="AS32" s="133">
        <f t="shared" ca="1" si="48"/>
        <v>0</v>
      </c>
      <c r="AT32" s="132">
        <f t="shared" ca="1" si="48"/>
        <v>0</v>
      </c>
      <c r="AU32" s="133">
        <f t="shared" ca="1" si="48"/>
        <v>0</v>
      </c>
      <c r="AV32" s="132">
        <f t="shared" ca="1" si="48"/>
        <v>0</v>
      </c>
      <c r="AW32" s="133">
        <f t="shared" ca="1" si="48"/>
        <v>0</v>
      </c>
      <c r="AX32" s="132">
        <f t="shared" ca="1" si="48"/>
        <v>0</v>
      </c>
      <c r="AY32" s="133">
        <f t="shared" ca="1" si="48"/>
        <v>0</v>
      </c>
      <c r="AZ32" s="132">
        <f t="shared" ca="1" si="48"/>
        <v>0</v>
      </c>
      <c r="BA32" s="133">
        <f t="shared" ca="1" si="48"/>
        <v>0</v>
      </c>
      <c r="BB32" s="132">
        <f t="shared" ca="1" si="48"/>
        <v>0</v>
      </c>
      <c r="BC32" s="133">
        <f t="shared" ca="1" si="48"/>
        <v>0</v>
      </c>
      <c r="BD32" s="132">
        <f t="shared" ca="1" si="49"/>
        <v>0</v>
      </c>
      <c r="BE32" s="133">
        <f t="shared" ca="1" si="49"/>
        <v>0</v>
      </c>
      <c r="BF32" s="132">
        <f t="shared" ca="1" si="49"/>
        <v>0</v>
      </c>
      <c r="BG32" s="133">
        <f t="shared" ca="1" si="49"/>
        <v>0</v>
      </c>
      <c r="BH32" s="132">
        <f t="shared" ca="1" si="49"/>
        <v>0</v>
      </c>
      <c r="BI32" s="133">
        <f t="shared" ca="1" si="49"/>
        <v>0</v>
      </c>
      <c r="BJ32" s="132">
        <f t="shared" ca="1" si="49"/>
        <v>0</v>
      </c>
      <c r="BK32" s="110">
        <f t="shared" ca="1" si="37"/>
        <v>2</v>
      </c>
      <c r="BL32" s="110">
        <f t="shared" ca="1" si="38"/>
        <v>1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39"/>
        <v>36</v>
      </c>
      <c r="BP32" s="195">
        <f t="shared" ca="1" si="40"/>
        <v>127</v>
      </c>
      <c r="BQ32" s="149">
        <f t="shared" ca="1" si="7"/>
        <v>0</v>
      </c>
      <c r="BR32" s="137">
        <f t="shared" ca="1" si="8"/>
        <v>159</v>
      </c>
      <c r="BS32" s="136">
        <f t="shared" ca="1" si="9"/>
        <v>41</v>
      </c>
      <c r="BT32" s="137">
        <f t="shared" ca="1" si="10"/>
        <v>0</v>
      </c>
      <c r="BU32" s="136">
        <f t="shared" ca="1" si="11"/>
        <v>0</v>
      </c>
      <c r="BV32" s="137">
        <f t="shared" ca="1" si="12"/>
        <v>0</v>
      </c>
      <c r="BW32" s="136">
        <f t="shared" ca="1" si="13"/>
        <v>0</v>
      </c>
      <c r="BX32" s="137">
        <f t="shared" ca="1" si="14"/>
        <v>0</v>
      </c>
      <c r="BY32" s="136">
        <f t="shared" ca="1" si="15"/>
        <v>0</v>
      </c>
      <c r="BZ32" s="137">
        <f t="shared" ca="1" si="16"/>
        <v>0</v>
      </c>
      <c r="CA32" s="136">
        <f t="shared" ca="1" si="17"/>
        <v>0</v>
      </c>
      <c r="CB32" s="137">
        <f t="shared" ca="1" si="18"/>
        <v>0</v>
      </c>
      <c r="CC32" s="136">
        <f t="shared" ca="1" si="19"/>
        <v>0</v>
      </c>
      <c r="CD32" s="137">
        <f t="shared" ca="1" si="20"/>
        <v>0</v>
      </c>
      <c r="CE32" s="136">
        <f t="shared" ca="1" si="21"/>
        <v>0</v>
      </c>
      <c r="CF32" s="137">
        <f t="shared" ca="1" si="22"/>
        <v>0</v>
      </c>
      <c r="CG32" s="136">
        <f t="shared" ca="1" si="23"/>
        <v>0</v>
      </c>
      <c r="CH32" s="137">
        <f t="shared" ca="1" si="24"/>
        <v>0</v>
      </c>
      <c r="CI32" s="136">
        <f t="shared" ca="1" si="25"/>
        <v>0</v>
      </c>
      <c r="CJ32" s="137">
        <f t="shared" ca="1" si="26"/>
        <v>0</v>
      </c>
      <c r="CK32" s="136">
        <f t="shared" ca="1" si="27"/>
        <v>0</v>
      </c>
      <c r="CL32" s="137">
        <f t="shared" ca="1" si="28"/>
        <v>0</v>
      </c>
      <c r="CM32" s="136">
        <f t="shared" ca="1" si="29"/>
        <v>0</v>
      </c>
      <c r="CN32" s="110">
        <f t="shared" ca="1" si="41"/>
        <v>43</v>
      </c>
      <c r="CO32" s="110">
        <f t="shared" ca="1" si="30"/>
        <v>1113</v>
      </c>
      <c r="CP32" s="110">
        <f t="shared" ca="1" si="31"/>
        <v>410</v>
      </c>
      <c r="CQ32" s="198">
        <f t="shared" ca="1" si="32"/>
        <v>518.6</v>
      </c>
      <c r="CR32" s="199">
        <f t="shared" ca="1" si="33"/>
        <v>1631.5999999999997</v>
      </c>
      <c r="CS32" s="215">
        <f t="shared" si="47"/>
        <v>30</v>
      </c>
      <c r="CT32" s="216">
        <f t="shared" si="42"/>
        <v>0</v>
      </c>
      <c r="CU32" s="217">
        <f ca="1">INDEX(INDIRECT(CU$1),MATCH($E32,INDIRECT($BQ$2))) + (CS32*30)/[1]PATRÓN!$N$4 - CT32</f>
        <v>27.452054794520546</v>
      </c>
      <c r="CV32" s="217">
        <f>(CS32*6)/PATRÓN!$N$4</f>
        <v>0.49315068493150682</v>
      </c>
      <c r="CW32" s="216">
        <f t="shared" ca="1" si="43"/>
        <v>0</v>
      </c>
      <c r="CX32" s="219">
        <f t="shared" si="44"/>
        <v>0</v>
      </c>
      <c r="CY32" s="230">
        <f t="shared" ca="1" si="45"/>
        <v>0</v>
      </c>
      <c r="CZ32" s="227">
        <f>(PATRÓN!$A$5*(CS32-CT32))/(PATRÓN!$N$4-30)*AM32</f>
        <v>147.08955223880596</v>
      </c>
      <c r="DA32" s="211">
        <f t="shared" ca="1" si="34"/>
        <v>-20.089552238805965</v>
      </c>
      <c r="DB32" s="211">
        <f t="shared" ca="1" si="46"/>
        <v>1637.5970149253731</v>
      </c>
      <c r="DC32" s="212">
        <f t="shared" ca="1" si="35"/>
        <v>-5.997014925373378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">
        <v>31</v>
      </c>
      <c r="H33" s="148" t="s">
        <v>31</v>
      </c>
      <c r="I33" s="148" t="s">
        <v>31</v>
      </c>
      <c r="J33" s="148" t="s">
        <v>32</v>
      </c>
      <c r="K33" s="148" t="s">
        <v>140</v>
      </c>
      <c r="L33" s="148" t="s">
        <v>4</v>
      </c>
      <c r="M33" s="148" t="s">
        <v>4</v>
      </c>
      <c r="N33" s="148" t="s">
        <v>4</v>
      </c>
      <c r="O33" s="148" t="s">
        <v>4</v>
      </c>
      <c r="P33" s="148" t="s">
        <v>4</v>
      </c>
      <c r="Q33" s="148" t="s">
        <v>31</v>
      </c>
      <c r="R33" s="148" t="s">
        <v>31</v>
      </c>
      <c r="S33" s="148" t="s">
        <v>31</v>
      </c>
      <c r="T33" s="148" t="s">
        <v>31</v>
      </c>
      <c r="U33" s="148" t="s">
        <v>4</v>
      </c>
      <c r="V33" s="148" t="s">
        <v>32</v>
      </c>
      <c r="W33" s="148" t="s">
        <v>32</v>
      </c>
      <c r="X33" s="148" t="s">
        <v>140</v>
      </c>
      <c r="Y33" s="148" t="s">
        <v>140</v>
      </c>
      <c r="Z33" s="148" t="s">
        <v>31</v>
      </c>
      <c r="AA33" s="148" t="s">
        <v>31</v>
      </c>
      <c r="AB33" s="148" t="s">
        <v>31</v>
      </c>
      <c r="AC33" s="148" t="s">
        <v>4</v>
      </c>
      <c r="AD33" s="148" t="s">
        <v>4</v>
      </c>
      <c r="AE33" s="148" t="s">
        <v>31</v>
      </c>
      <c r="AF33" s="148" t="s">
        <v>32</v>
      </c>
      <c r="AG33" s="148" t="s">
        <v>140</v>
      </c>
      <c r="AH33" s="148" t="s">
        <v>4</v>
      </c>
      <c r="AI33" s="148" t="s">
        <v>31</v>
      </c>
      <c r="AJ33" s="148" t="s">
        <v>31</v>
      </c>
      <c r="AK33" s="148"/>
      <c r="AL33" s="130"/>
      <c r="AM33" s="111">
        <f>VLOOKUP($E33,Plantilla!D:F,3,FALSE)</f>
        <v>1</v>
      </c>
      <c r="AN33" s="140">
        <f t="shared" ca="1" si="48"/>
        <v>0</v>
      </c>
      <c r="AO33" s="133">
        <f t="shared" ca="1" si="48"/>
        <v>13</v>
      </c>
      <c r="AP33" s="132">
        <f t="shared" ca="1" si="48"/>
        <v>4</v>
      </c>
      <c r="AQ33" s="133">
        <f t="shared" ca="1" si="48"/>
        <v>0</v>
      </c>
      <c r="AR33" s="132">
        <f t="shared" ca="1" si="48"/>
        <v>0</v>
      </c>
      <c r="AS33" s="133">
        <f t="shared" ca="1" si="48"/>
        <v>0</v>
      </c>
      <c r="AT33" s="132">
        <f t="shared" ca="1" si="48"/>
        <v>0</v>
      </c>
      <c r="AU33" s="133">
        <f t="shared" ca="1" si="48"/>
        <v>0</v>
      </c>
      <c r="AV33" s="132">
        <f t="shared" ca="1" si="48"/>
        <v>0</v>
      </c>
      <c r="AW33" s="133">
        <f t="shared" ca="1" si="48"/>
        <v>0</v>
      </c>
      <c r="AX33" s="132">
        <f t="shared" ca="1" si="48"/>
        <v>0</v>
      </c>
      <c r="AY33" s="133">
        <f t="shared" ca="1" si="48"/>
        <v>0</v>
      </c>
      <c r="AZ33" s="132">
        <f t="shared" ca="1" si="48"/>
        <v>0</v>
      </c>
      <c r="BA33" s="133">
        <f t="shared" ca="1" si="48"/>
        <v>0</v>
      </c>
      <c r="BB33" s="132">
        <f t="shared" ca="1" si="48"/>
        <v>0</v>
      </c>
      <c r="BC33" s="133">
        <f t="shared" ca="1" si="48"/>
        <v>0</v>
      </c>
      <c r="BD33" s="132">
        <f t="shared" ca="1" si="49"/>
        <v>0</v>
      </c>
      <c r="BE33" s="133">
        <f t="shared" ca="1" si="49"/>
        <v>0</v>
      </c>
      <c r="BF33" s="132">
        <f t="shared" ca="1" si="49"/>
        <v>0</v>
      </c>
      <c r="BG33" s="133">
        <f t="shared" ca="1" si="49"/>
        <v>0</v>
      </c>
      <c r="BH33" s="132">
        <f t="shared" ca="1" si="49"/>
        <v>0</v>
      </c>
      <c r="BI33" s="133">
        <f t="shared" ca="1" si="49"/>
        <v>0</v>
      </c>
      <c r="BJ33" s="132">
        <f t="shared" ca="1" si="49"/>
        <v>0</v>
      </c>
      <c r="BK33" s="110">
        <f t="shared" ca="1" si="37"/>
        <v>4</v>
      </c>
      <c r="BL33" s="110">
        <f t="shared" ca="1" si="3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91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39"/>
        <v>50.8</v>
      </c>
      <c r="BP33" s="195">
        <f t="shared" ca="1" si="40"/>
        <v>141.80000000000001</v>
      </c>
      <c r="BQ33" s="149">
        <f t="shared" ca="1" si="7"/>
        <v>0</v>
      </c>
      <c r="BR33" s="137">
        <f t="shared" ca="1" si="8"/>
        <v>75</v>
      </c>
      <c r="BS33" s="136">
        <f t="shared" ca="1" si="9"/>
        <v>39</v>
      </c>
      <c r="BT33" s="137">
        <f t="shared" ca="1" si="10"/>
        <v>0</v>
      </c>
      <c r="BU33" s="136">
        <f t="shared" ca="1" si="11"/>
        <v>0</v>
      </c>
      <c r="BV33" s="137">
        <f t="shared" ca="1" si="12"/>
        <v>0</v>
      </c>
      <c r="BW33" s="136">
        <f t="shared" ca="1" si="13"/>
        <v>0</v>
      </c>
      <c r="BX33" s="137">
        <f t="shared" ca="1" si="14"/>
        <v>0</v>
      </c>
      <c r="BY33" s="136">
        <f t="shared" ca="1" si="15"/>
        <v>39</v>
      </c>
      <c r="BZ33" s="137">
        <f t="shared" ca="1" si="16"/>
        <v>0</v>
      </c>
      <c r="CA33" s="136">
        <f t="shared" ca="1" si="17"/>
        <v>0</v>
      </c>
      <c r="CB33" s="137">
        <f t="shared" ca="1" si="18"/>
        <v>0</v>
      </c>
      <c r="CC33" s="136">
        <f t="shared" ca="1" si="19"/>
        <v>0</v>
      </c>
      <c r="CD33" s="137">
        <f t="shared" ca="1" si="20"/>
        <v>1</v>
      </c>
      <c r="CE33" s="136">
        <f t="shared" ca="1" si="21"/>
        <v>0</v>
      </c>
      <c r="CF33" s="137">
        <f t="shared" ca="1" si="22"/>
        <v>0</v>
      </c>
      <c r="CG33" s="136">
        <f t="shared" ca="1" si="23"/>
        <v>2</v>
      </c>
      <c r="CH33" s="137">
        <f t="shared" ca="1" si="24"/>
        <v>0</v>
      </c>
      <c r="CI33" s="136">
        <f t="shared" ca="1" si="25"/>
        <v>0</v>
      </c>
      <c r="CJ33" s="137">
        <f t="shared" ca="1" si="26"/>
        <v>0</v>
      </c>
      <c r="CK33" s="136">
        <f t="shared" ca="1" si="27"/>
        <v>0</v>
      </c>
      <c r="CL33" s="137">
        <f t="shared" ca="1" si="28"/>
        <v>0</v>
      </c>
      <c r="CM33" s="136">
        <f t="shared" ca="1" si="29"/>
        <v>0</v>
      </c>
      <c r="CN33" s="110">
        <f t="shared" ca="1" si="41"/>
        <v>39</v>
      </c>
      <c r="CO33" s="110">
        <f t="shared" ca="1" si="30"/>
        <v>817.98</v>
      </c>
      <c r="CP33" s="110">
        <f t="shared" ca="1" si="31"/>
        <v>390</v>
      </c>
      <c r="CQ33" s="198">
        <f t="shared" ca="1" si="32"/>
        <v>495.30000000000007</v>
      </c>
      <c r="CR33" s="199">
        <f t="shared" ca="1" si="33"/>
        <v>1313.2799999999997</v>
      </c>
      <c r="CS33" s="215">
        <f t="shared" si="47"/>
        <v>30</v>
      </c>
      <c r="CT33" s="216">
        <f t="shared" si="42"/>
        <v>0</v>
      </c>
      <c r="CU33" s="217">
        <f ca="1">INDEX(INDIRECT(CU$1),MATCH($E33,INDIRECT($BQ$2))) + (CS33*30)/[1]PATRÓN!$N$4 - CT33</f>
        <v>27.452054794520546</v>
      </c>
      <c r="CV33" s="217">
        <f>(CS33*6)/PATRÓN!$N$4</f>
        <v>0.49315068493150682</v>
      </c>
      <c r="CW33" s="216">
        <f t="shared" ca="1" si="43"/>
        <v>0</v>
      </c>
      <c r="CX33" s="219">
        <f t="shared" si="44"/>
        <v>0</v>
      </c>
      <c r="CY33" s="230">
        <f t="shared" ca="1" si="45"/>
        <v>0</v>
      </c>
      <c r="CZ33" s="227">
        <f>(PATRÓN!$A$5*(CS33-CT33))/(PATRÓN!$N$4-30)*AM33</f>
        <v>147.08955223880596</v>
      </c>
      <c r="DA33" s="211">
        <f t="shared" ca="1" si="34"/>
        <v>-5.2895522388059533</v>
      </c>
      <c r="DB33" s="211">
        <f t="shared" ca="1" si="46"/>
        <v>1637.5970149253731</v>
      </c>
      <c r="DC33" s="212">
        <f t="shared" ca="1" si="35"/>
        <v>-324.31701492537331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">
        <v>4</v>
      </c>
      <c r="H34" s="148" t="s">
        <v>4</v>
      </c>
      <c r="I34" s="148" t="s">
        <v>4</v>
      </c>
      <c r="J34" s="148" t="s">
        <v>31</v>
      </c>
      <c r="K34" s="148" t="s">
        <v>31</v>
      </c>
      <c r="L34" s="148" t="s">
        <v>31</v>
      </c>
      <c r="M34" s="148" t="s">
        <v>31</v>
      </c>
      <c r="N34" s="148" t="s">
        <v>4</v>
      </c>
      <c r="O34" s="148" t="s">
        <v>32</v>
      </c>
      <c r="P34" s="148" t="s">
        <v>32</v>
      </c>
      <c r="Q34" s="148" t="s">
        <v>140</v>
      </c>
      <c r="R34" s="148" t="s">
        <v>140</v>
      </c>
      <c r="S34" s="148" t="s">
        <v>31</v>
      </c>
      <c r="T34" s="148" t="s">
        <v>31</v>
      </c>
      <c r="U34" s="148" t="s">
        <v>31</v>
      </c>
      <c r="V34" s="148" t="s">
        <v>4</v>
      </c>
      <c r="W34" s="148" t="s">
        <v>4</v>
      </c>
      <c r="X34" s="148" t="s">
        <v>31</v>
      </c>
      <c r="Y34" s="148" t="s">
        <v>32</v>
      </c>
      <c r="Z34" s="148" t="s">
        <v>140</v>
      </c>
      <c r="AA34" s="148" t="s">
        <v>4</v>
      </c>
      <c r="AB34" s="148" t="s">
        <v>31</v>
      </c>
      <c r="AC34" s="148" t="s">
        <v>31</v>
      </c>
      <c r="AD34" s="148" t="s">
        <v>31</v>
      </c>
      <c r="AE34" s="148" t="s">
        <v>4</v>
      </c>
      <c r="AF34" s="148" t="s">
        <v>31</v>
      </c>
      <c r="AG34" s="148" t="s">
        <v>31</v>
      </c>
      <c r="AH34" s="148" t="s">
        <v>31</v>
      </c>
      <c r="AI34" s="148" t="s">
        <v>32</v>
      </c>
      <c r="AJ34" s="148" t="s">
        <v>140</v>
      </c>
      <c r="AK34" s="148"/>
      <c r="AL34" s="130"/>
      <c r="AM34" s="111">
        <f>VLOOKUP($E34,Plantilla!D:F,3,FALSE)</f>
        <v>1</v>
      </c>
      <c r="AN34" s="140">
        <f t="shared" ca="1" si="48"/>
        <v>0</v>
      </c>
      <c r="AO34" s="133">
        <f t="shared" ca="1" si="48"/>
        <v>14</v>
      </c>
      <c r="AP34" s="132">
        <f t="shared" ca="1" si="48"/>
        <v>4</v>
      </c>
      <c r="AQ34" s="133">
        <f t="shared" ca="1" si="48"/>
        <v>0</v>
      </c>
      <c r="AR34" s="132">
        <f t="shared" ca="1" si="48"/>
        <v>0</v>
      </c>
      <c r="AS34" s="133">
        <f t="shared" ca="1" si="48"/>
        <v>0</v>
      </c>
      <c r="AT34" s="132">
        <f t="shared" ca="1" si="48"/>
        <v>0</v>
      </c>
      <c r="AU34" s="133">
        <f t="shared" ca="1" si="48"/>
        <v>0</v>
      </c>
      <c r="AV34" s="132">
        <f t="shared" ca="1" si="48"/>
        <v>0</v>
      </c>
      <c r="AW34" s="133">
        <f t="shared" ca="1" si="48"/>
        <v>0</v>
      </c>
      <c r="AX34" s="132">
        <f t="shared" ca="1" si="48"/>
        <v>0</v>
      </c>
      <c r="AY34" s="133">
        <f t="shared" ca="1" si="48"/>
        <v>0</v>
      </c>
      <c r="AZ34" s="132">
        <f t="shared" ca="1" si="48"/>
        <v>0</v>
      </c>
      <c r="BA34" s="133">
        <f t="shared" ca="1" si="48"/>
        <v>0</v>
      </c>
      <c r="BB34" s="132">
        <f t="shared" ca="1" si="48"/>
        <v>0</v>
      </c>
      <c r="BC34" s="133">
        <f t="shared" ca="1" si="48"/>
        <v>0</v>
      </c>
      <c r="BD34" s="132">
        <f t="shared" ca="1" si="49"/>
        <v>0</v>
      </c>
      <c r="BE34" s="133">
        <f t="shared" ca="1" si="49"/>
        <v>0</v>
      </c>
      <c r="BF34" s="132">
        <f t="shared" ca="1" si="49"/>
        <v>0</v>
      </c>
      <c r="BG34" s="133">
        <f t="shared" ca="1" si="49"/>
        <v>0</v>
      </c>
      <c r="BH34" s="132">
        <f t="shared" ca="1" si="49"/>
        <v>0</v>
      </c>
      <c r="BI34" s="133">
        <f t="shared" ca="1" si="49"/>
        <v>0</v>
      </c>
      <c r="BJ34" s="132">
        <f t="shared" ca="1" si="49"/>
        <v>0</v>
      </c>
      <c r="BK34" s="110">
        <f t="shared" ca="1" si="37"/>
        <v>4</v>
      </c>
      <c r="BL34" s="110">
        <f t="shared" ca="1" si="3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39"/>
        <v>50.8</v>
      </c>
      <c r="BP34" s="195">
        <f t="shared" ca="1" si="40"/>
        <v>148.80000000000001</v>
      </c>
      <c r="BQ34" s="149">
        <f t="shared" ca="1" si="7"/>
        <v>0</v>
      </c>
      <c r="BR34" s="137">
        <f t="shared" ca="1" si="8"/>
        <v>76</v>
      </c>
      <c r="BS34" s="136">
        <f t="shared" ca="1" si="9"/>
        <v>41</v>
      </c>
      <c r="BT34" s="137">
        <f t="shared" ca="1" si="10"/>
        <v>0</v>
      </c>
      <c r="BU34" s="136">
        <f t="shared" ca="1" si="11"/>
        <v>0</v>
      </c>
      <c r="BV34" s="137">
        <f t="shared" ca="1" si="12"/>
        <v>0</v>
      </c>
      <c r="BW34" s="136">
        <f t="shared" ca="1" si="13"/>
        <v>0</v>
      </c>
      <c r="BX34" s="137">
        <f t="shared" ca="1" si="14"/>
        <v>1</v>
      </c>
      <c r="BY34" s="136">
        <f t="shared" ca="1" si="15"/>
        <v>24</v>
      </c>
      <c r="BZ34" s="137">
        <f t="shared" ca="1" si="16"/>
        <v>0</v>
      </c>
      <c r="CA34" s="136">
        <f t="shared" ca="1" si="17"/>
        <v>0</v>
      </c>
      <c r="CB34" s="137">
        <f t="shared" ca="1" si="18"/>
        <v>0</v>
      </c>
      <c r="CC34" s="136">
        <f t="shared" ca="1" si="19"/>
        <v>0</v>
      </c>
      <c r="CD34" s="137">
        <f t="shared" ca="1" si="20"/>
        <v>5</v>
      </c>
      <c r="CE34" s="136">
        <f t="shared" ca="1" si="21"/>
        <v>0</v>
      </c>
      <c r="CF34" s="137">
        <f t="shared" ca="1" si="22"/>
        <v>0</v>
      </c>
      <c r="CG34" s="136">
        <f t="shared" ca="1" si="23"/>
        <v>0</v>
      </c>
      <c r="CH34" s="137">
        <f t="shared" ca="1" si="24"/>
        <v>0</v>
      </c>
      <c r="CI34" s="136">
        <f t="shared" ca="1" si="25"/>
        <v>0</v>
      </c>
      <c r="CJ34" s="137">
        <f t="shared" ca="1" si="26"/>
        <v>0</v>
      </c>
      <c r="CK34" s="136">
        <f t="shared" ca="1" si="27"/>
        <v>0</v>
      </c>
      <c r="CL34" s="137">
        <f t="shared" ca="1" si="28"/>
        <v>0</v>
      </c>
      <c r="CM34" s="136">
        <f t="shared" ca="1" si="29"/>
        <v>0</v>
      </c>
      <c r="CN34" s="110">
        <f t="shared" ca="1" si="41"/>
        <v>42</v>
      </c>
      <c r="CO34" s="110">
        <f t="shared" ca="1" si="30"/>
        <v>731.9</v>
      </c>
      <c r="CP34" s="110">
        <f t="shared" ca="1" si="31"/>
        <v>410</v>
      </c>
      <c r="CQ34" s="198">
        <f t="shared" ca="1" si="32"/>
        <v>520.70000000000005</v>
      </c>
      <c r="CR34" s="199">
        <f t="shared" ca="1" si="33"/>
        <v>1252.6000000000001</v>
      </c>
      <c r="CS34" s="215">
        <f t="shared" si="47"/>
        <v>30</v>
      </c>
      <c r="CT34" s="216">
        <f t="shared" si="42"/>
        <v>0</v>
      </c>
      <c r="CU34" s="217">
        <f ca="1">INDEX(INDIRECT(CU$1),MATCH($E34,INDIRECT($BQ$2))) + (CS34*30)/[1]PATRÓN!$N$4 - CT34</f>
        <v>27.452054794520546</v>
      </c>
      <c r="CV34" s="217">
        <f>(CS34*6)/PATRÓN!$N$4</f>
        <v>0.49315068493150682</v>
      </c>
      <c r="CW34" s="216">
        <f t="shared" ca="1" si="43"/>
        <v>0</v>
      </c>
      <c r="CX34" s="219">
        <f t="shared" si="44"/>
        <v>0</v>
      </c>
      <c r="CY34" s="230">
        <f t="shared" ca="1" si="45"/>
        <v>0</v>
      </c>
      <c r="CZ34" s="227">
        <f>(PATRÓN!$A$5*(CS34-CT34))/(PATRÓN!$N$4-30)*AM34</f>
        <v>147.08955223880596</v>
      </c>
      <c r="DA34" s="211">
        <f t="shared" ca="1" si="34"/>
        <v>1.7104477611940467</v>
      </c>
      <c r="DB34" s="211">
        <f t="shared" ca="1" si="46"/>
        <v>1637.5970149253731</v>
      </c>
      <c r="DC34" s="212">
        <f t="shared" ca="1" si="35"/>
        <v>-384.99701492537292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">
        <v>4</v>
      </c>
      <c r="H35" s="148" t="s">
        <v>32</v>
      </c>
      <c r="I35" s="148" t="s">
        <v>32</v>
      </c>
      <c r="J35" s="148" t="s">
        <v>140</v>
      </c>
      <c r="K35" s="148" t="s">
        <v>140</v>
      </c>
      <c r="L35" s="148" t="s">
        <v>31</v>
      </c>
      <c r="M35" s="148" t="s">
        <v>31</v>
      </c>
      <c r="N35" s="148" t="s">
        <v>31</v>
      </c>
      <c r="O35" s="148" t="s">
        <v>4</v>
      </c>
      <c r="P35" s="148" t="s">
        <v>4</v>
      </c>
      <c r="Q35" s="148" t="s">
        <v>31</v>
      </c>
      <c r="R35" s="148" t="s">
        <v>32</v>
      </c>
      <c r="S35" s="148" t="s">
        <v>140</v>
      </c>
      <c r="T35" s="148" t="s">
        <v>4</v>
      </c>
      <c r="U35" s="148" t="s">
        <v>31</v>
      </c>
      <c r="V35" s="148" t="s">
        <v>31</v>
      </c>
      <c r="W35" s="148" t="s">
        <v>31</v>
      </c>
      <c r="X35" s="148" t="s">
        <v>4</v>
      </c>
      <c r="Y35" s="148" t="s">
        <v>31</v>
      </c>
      <c r="Z35" s="148" t="s">
        <v>31</v>
      </c>
      <c r="AA35" s="148" t="s">
        <v>31</v>
      </c>
      <c r="AB35" s="148" t="s">
        <v>32</v>
      </c>
      <c r="AC35" s="148" t="s">
        <v>140</v>
      </c>
      <c r="AD35" s="148" t="s">
        <v>4</v>
      </c>
      <c r="AE35" s="148" t="s">
        <v>31</v>
      </c>
      <c r="AF35" s="148" t="s">
        <v>31</v>
      </c>
      <c r="AG35" s="148" t="s">
        <v>31</v>
      </c>
      <c r="AH35" s="148" t="s">
        <v>4</v>
      </c>
      <c r="AI35" s="148" t="s">
        <v>4</v>
      </c>
      <c r="AJ35" s="148" t="s">
        <v>31</v>
      </c>
      <c r="AK35" s="148" t="s">
        <v>141</v>
      </c>
      <c r="AL35" s="130"/>
      <c r="AM35" s="111">
        <f>VLOOKUP($E35,Plantilla!D:F,3,FALSE)</f>
        <v>1</v>
      </c>
      <c r="AN35" s="140">
        <f t="shared" ca="1" si="48"/>
        <v>0</v>
      </c>
      <c r="AO35" s="133">
        <f t="shared" ca="1" si="48"/>
        <v>14</v>
      </c>
      <c r="AP35" s="132">
        <f t="shared" ca="1" si="48"/>
        <v>4</v>
      </c>
      <c r="AQ35" s="133">
        <f t="shared" ca="1" si="48"/>
        <v>0</v>
      </c>
      <c r="AR35" s="132">
        <f t="shared" ca="1" si="48"/>
        <v>0</v>
      </c>
      <c r="AS35" s="133">
        <f t="shared" ca="1" si="48"/>
        <v>0</v>
      </c>
      <c r="AT35" s="132">
        <f t="shared" ca="1" si="48"/>
        <v>0</v>
      </c>
      <c r="AU35" s="133">
        <f t="shared" ca="1" si="48"/>
        <v>0</v>
      </c>
      <c r="AV35" s="132">
        <f t="shared" ca="1" si="48"/>
        <v>0</v>
      </c>
      <c r="AW35" s="133">
        <f t="shared" ca="1" si="48"/>
        <v>0</v>
      </c>
      <c r="AX35" s="132">
        <f t="shared" ca="1" si="48"/>
        <v>0</v>
      </c>
      <c r="AY35" s="133">
        <f t="shared" ca="1" si="48"/>
        <v>0</v>
      </c>
      <c r="AZ35" s="132">
        <f t="shared" ca="1" si="48"/>
        <v>0</v>
      </c>
      <c r="BA35" s="133">
        <f t="shared" ca="1" si="48"/>
        <v>1</v>
      </c>
      <c r="BB35" s="132">
        <f t="shared" ca="1" si="48"/>
        <v>0</v>
      </c>
      <c r="BC35" s="133">
        <f t="shared" ca="1" si="48"/>
        <v>0</v>
      </c>
      <c r="BD35" s="132">
        <f t="shared" ca="1" si="49"/>
        <v>0</v>
      </c>
      <c r="BE35" s="133">
        <f t="shared" ca="1" si="49"/>
        <v>0</v>
      </c>
      <c r="BF35" s="132">
        <f t="shared" ca="1" si="49"/>
        <v>0</v>
      </c>
      <c r="BG35" s="133">
        <f t="shared" ca="1" si="49"/>
        <v>0</v>
      </c>
      <c r="BH35" s="132">
        <f t="shared" ca="1" si="49"/>
        <v>0</v>
      </c>
      <c r="BI35" s="133">
        <f t="shared" ca="1" si="49"/>
        <v>0</v>
      </c>
      <c r="BJ35" s="132">
        <f t="shared" ca="1" si="49"/>
        <v>0</v>
      </c>
      <c r="BK35" s="110">
        <f t="shared" ca="1" si="37"/>
        <v>4</v>
      </c>
      <c r="BL35" s="110">
        <f t="shared" ca="1" si="3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102.98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39"/>
        <v>50.8</v>
      </c>
      <c r="BP35" s="195">
        <f t="shared" ca="1" si="40"/>
        <v>153.78</v>
      </c>
      <c r="BQ35" s="149">
        <f t="shared" ca="1" si="7"/>
        <v>1</v>
      </c>
      <c r="BR35" s="137">
        <f t="shared" ca="1" si="8"/>
        <v>143</v>
      </c>
      <c r="BS35" s="136">
        <f t="shared" ca="1" si="9"/>
        <v>23</v>
      </c>
      <c r="BT35" s="137">
        <f t="shared" ca="1" si="10"/>
        <v>0</v>
      </c>
      <c r="BU35" s="136">
        <f t="shared" ca="1" si="11"/>
        <v>0</v>
      </c>
      <c r="BV35" s="137">
        <f t="shared" ca="1" si="12"/>
        <v>0</v>
      </c>
      <c r="BW35" s="136">
        <f t="shared" ca="1" si="13"/>
        <v>0</v>
      </c>
      <c r="BX35" s="137">
        <f t="shared" ca="1" si="14"/>
        <v>0</v>
      </c>
      <c r="BY35" s="136">
        <f t="shared" ca="1" si="15"/>
        <v>0</v>
      </c>
      <c r="BZ35" s="137">
        <f t="shared" ca="1" si="16"/>
        <v>0</v>
      </c>
      <c r="CA35" s="136">
        <f t="shared" ca="1" si="17"/>
        <v>0</v>
      </c>
      <c r="CB35" s="137">
        <f t="shared" ca="1" si="18"/>
        <v>0</v>
      </c>
      <c r="CC35" s="136">
        <f t="shared" ca="1" si="19"/>
        <v>0</v>
      </c>
      <c r="CD35" s="137">
        <f t="shared" ca="1" si="20"/>
        <v>57</v>
      </c>
      <c r="CE35" s="136">
        <f t="shared" ca="1" si="21"/>
        <v>0</v>
      </c>
      <c r="CF35" s="137">
        <f t="shared" ca="1" si="22"/>
        <v>0</v>
      </c>
      <c r="CG35" s="136">
        <f t="shared" ca="1" si="23"/>
        <v>0</v>
      </c>
      <c r="CH35" s="137">
        <f t="shared" ca="1" si="24"/>
        <v>0</v>
      </c>
      <c r="CI35" s="136">
        <f t="shared" ca="1" si="25"/>
        <v>0</v>
      </c>
      <c r="CJ35" s="137">
        <f t="shared" ca="1" si="26"/>
        <v>0</v>
      </c>
      <c r="CK35" s="136">
        <f t="shared" ca="1" si="27"/>
        <v>0</v>
      </c>
      <c r="CL35" s="137">
        <f t="shared" ca="1" si="28"/>
        <v>0</v>
      </c>
      <c r="CM35" s="136">
        <f t="shared" ca="1" si="29"/>
        <v>0</v>
      </c>
      <c r="CN35" s="110">
        <f t="shared" ca="1" si="41"/>
        <v>23</v>
      </c>
      <c r="CO35" s="110">
        <f t="shared" ca="1" si="30"/>
        <v>1291.8600000000001</v>
      </c>
      <c r="CP35" s="110">
        <f t="shared" ca="1" si="31"/>
        <v>230</v>
      </c>
      <c r="CQ35" s="198">
        <f t="shared" ca="1" si="32"/>
        <v>292.10000000000002</v>
      </c>
      <c r="CR35" s="199">
        <f t="shared" ca="1" si="33"/>
        <v>1583.9599999999998</v>
      </c>
      <c r="CS35" s="215">
        <f t="shared" si="47"/>
        <v>30</v>
      </c>
      <c r="CT35" s="216">
        <f t="shared" si="42"/>
        <v>0</v>
      </c>
      <c r="CU35" s="217">
        <f ca="1">INDEX(INDIRECT(CU$1),MATCH($E35,INDIRECT($BQ$2))) + (CS35*30)/[1]PATRÓN!$N$4 - CT35</f>
        <v>26.054794520547944</v>
      </c>
      <c r="CV35" s="217">
        <f>(CS35*6)/PATRÓN!$N$4</f>
        <v>0.49315068493150682</v>
      </c>
      <c r="CW35" s="216">
        <f t="shared" ca="1" si="43"/>
        <v>0</v>
      </c>
      <c r="CX35" s="219">
        <f t="shared" si="44"/>
        <v>0</v>
      </c>
      <c r="CY35" s="230">
        <f t="shared" ca="1" si="45"/>
        <v>0</v>
      </c>
      <c r="CZ35" s="227">
        <f>(PATRÓN!$A$5*(CS35-CT35))/(PATRÓN!$N$4-30)*AM35</f>
        <v>147.08955223880596</v>
      </c>
      <c r="DA35" s="211">
        <f t="shared" ca="1" si="34"/>
        <v>6.6904477611940365</v>
      </c>
      <c r="DB35" s="211">
        <f t="shared" ca="1" si="46"/>
        <v>1554.2462686567164</v>
      </c>
      <c r="DC35" s="212">
        <f t="shared" ca="1" si="35"/>
        <v>29.713731343283371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">
        <v>31</v>
      </c>
      <c r="H36" s="148" t="s">
        <v>4</v>
      </c>
      <c r="I36" s="148" t="s">
        <v>4</v>
      </c>
      <c r="J36" s="148" t="s">
        <v>31</v>
      </c>
      <c r="K36" s="148" t="s">
        <v>32</v>
      </c>
      <c r="L36" s="148" t="s">
        <v>140</v>
      </c>
      <c r="M36" s="148" t="s">
        <v>4</v>
      </c>
      <c r="N36" s="148" t="s">
        <v>31</v>
      </c>
      <c r="O36" s="148" t="s">
        <v>31</v>
      </c>
      <c r="P36" s="148" t="s">
        <v>31</v>
      </c>
      <c r="Q36" s="148" t="s">
        <v>4</v>
      </c>
      <c r="R36" s="148" t="s">
        <v>31</v>
      </c>
      <c r="S36" s="148" t="s">
        <v>31</v>
      </c>
      <c r="T36" s="148" t="s">
        <v>31</v>
      </c>
      <c r="U36" s="148" t="s">
        <v>32</v>
      </c>
      <c r="V36" s="148" t="s">
        <v>140</v>
      </c>
      <c r="W36" s="148" t="s">
        <v>4</v>
      </c>
      <c r="X36" s="148" t="s">
        <v>31</v>
      </c>
      <c r="Y36" s="148" t="s">
        <v>31</v>
      </c>
      <c r="Z36" s="148" t="s">
        <v>31</v>
      </c>
      <c r="AA36" s="148" t="s">
        <v>4</v>
      </c>
      <c r="AB36" s="148" t="s">
        <v>4</v>
      </c>
      <c r="AC36" s="148" t="s">
        <v>31</v>
      </c>
      <c r="AD36" s="148" t="s">
        <v>31</v>
      </c>
      <c r="AE36" s="148" t="s">
        <v>31</v>
      </c>
      <c r="AF36" s="148" t="s">
        <v>31</v>
      </c>
      <c r="AG36" s="148" t="s">
        <v>32</v>
      </c>
      <c r="AH36" s="148" t="s">
        <v>32</v>
      </c>
      <c r="AI36" s="148" t="s">
        <v>140</v>
      </c>
      <c r="AJ36" s="148" t="s">
        <v>140</v>
      </c>
      <c r="AK36" s="148"/>
      <c r="AL36" s="130"/>
      <c r="AM36" s="111">
        <f>VLOOKUP($E36,Plantilla!D:F,3,FALSE)</f>
        <v>1</v>
      </c>
      <c r="AN36" s="140">
        <f t="shared" ca="1" si="48"/>
        <v>0</v>
      </c>
      <c r="AO36" s="133">
        <f t="shared" ca="1" si="48"/>
        <v>15</v>
      </c>
      <c r="AP36" s="132">
        <f t="shared" ca="1" si="48"/>
        <v>4</v>
      </c>
      <c r="AQ36" s="133">
        <f t="shared" ca="1" si="48"/>
        <v>0</v>
      </c>
      <c r="AR36" s="132">
        <f t="shared" ca="1" si="48"/>
        <v>0</v>
      </c>
      <c r="AS36" s="133">
        <f t="shared" ca="1" si="48"/>
        <v>0</v>
      </c>
      <c r="AT36" s="132">
        <f t="shared" ca="1" si="48"/>
        <v>0</v>
      </c>
      <c r="AU36" s="133">
        <f t="shared" ca="1" si="48"/>
        <v>0</v>
      </c>
      <c r="AV36" s="132">
        <f t="shared" ca="1" si="48"/>
        <v>0</v>
      </c>
      <c r="AW36" s="133">
        <f t="shared" ca="1" si="48"/>
        <v>0</v>
      </c>
      <c r="AX36" s="132">
        <f t="shared" ca="1" si="48"/>
        <v>0</v>
      </c>
      <c r="AY36" s="133">
        <f t="shared" ca="1" si="48"/>
        <v>0</v>
      </c>
      <c r="AZ36" s="132">
        <f t="shared" ca="1" si="48"/>
        <v>0</v>
      </c>
      <c r="BA36" s="133">
        <f t="shared" ca="1" si="48"/>
        <v>0</v>
      </c>
      <c r="BB36" s="132">
        <f t="shared" ca="1" si="48"/>
        <v>0</v>
      </c>
      <c r="BC36" s="133">
        <f t="shared" ca="1" si="48"/>
        <v>0</v>
      </c>
      <c r="BD36" s="132">
        <f t="shared" ca="1" si="49"/>
        <v>0</v>
      </c>
      <c r="BE36" s="133">
        <f t="shared" ca="1" si="49"/>
        <v>0</v>
      </c>
      <c r="BF36" s="132">
        <f t="shared" ca="1" si="49"/>
        <v>0</v>
      </c>
      <c r="BG36" s="133">
        <f t="shared" ca="1" si="49"/>
        <v>0</v>
      </c>
      <c r="BH36" s="132">
        <f t="shared" ca="1" si="49"/>
        <v>0</v>
      </c>
      <c r="BI36" s="133">
        <f t="shared" ca="1" si="49"/>
        <v>0</v>
      </c>
      <c r="BJ36" s="132">
        <f t="shared" ca="1" si="49"/>
        <v>0</v>
      </c>
      <c r="BK36" s="110">
        <f t="shared" ca="1" si="37"/>
        <v>3</v>
      </c>
      <c r="BL36" s="110">
        <f t="shared" ca="1" si="38"/>
        <v>1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39"/>
        <v>48.699999999999996</v>
      </c>
      <c r="BP36" s="195">
        <f t="shared" ca="1" si="40"/>
        <v>153.69999999999999</v>
      </c>
      <c r="BQ36" s="149">
        <f t="shared" ca="1" si="7"/>
        <v>8</v>
      </c>
      <c r="BR36" s="137">
        <f t="shared" ca="1" si="8"/>
        <v>146</v>
      </c>
      <c r="BS36" s="136">
        <f t="shared" ca="1" si="9"/>
        <v>43</v>
      </c>
      <c r="BT36" s="137">
        <f t="shared" ca="1" si="10"/>
        <v>0</v>
      </c>
      <c r="BU36" s="136">
        <f t="shared" ca="1" si="11"/>
        <v>0</v>
      </c>
      <c r="BV36" s="137">
        <f t="shared" ca="1" si="12"/>
        <v>0</v>
      </c>
      <c r="BW36" s="136">
        <f t="shared" ca="1" si="13"/>
        <v>0</v>
      </c>
      <c r="BX36" s="137">
        <f t="shared" ca="1" si="14"/>
        <v>0</v>
      </c>
      <c r="BY36" s="136">
        <f t="shared" ca="1" si="15"/>
        <v>0</v>
      </c>
      <c r="BZ36" s="137">
        <f t="shared" ca="1" si="16"/>
        <v>0</v>
      </c>
      <c r="CA36" s="136">
        <f t="shared" ca="1" si="17"/>
        <v>0</v>
      </c>
      <c r="CB36" s="137">
        <f t="shared" ca="1" si="18"/>
        <v>0</v>
      </c>
      <c r="CC36" s="136">
        <f t="shared" ca="1" si="19"/>
        <v>0</v>
      </c>
      <c r="CD36" s="137">
        <f t="shared" ca="1" si="20"/>
        <v>0</v>
      </c>
      <c r="CE36" s="136">
        <f t="shared" ca="1" si="21"/>
        <v>0</v>
      </c>
      <c r="CF36" s="137">
        <f t="shared" ca="1" si="22"/>
        <v>0</v>
      </c>
      <c r="CG36" s="136">
        <f t="shared" ca="1" si="23"/>
        <v>4</v>
      </c>
      <c r="CH36" s="137">
        <f t="shared" ca="1" si="24"/>
        <v>0</v>
      </c>
      <c r="CI36" s="136">
        <f t="shared" ca="1" si="25"/>
        <v>0</v>
      </c>
      <c r="CJ36" s="137">
        <f t="shared" ca="1" si="26"/>
        <v>0</v>
      </c>
      <c r="CK36" s="136">
        <f t="shared" ca="1" si="27"/>
        <v>0</v>
      </c>
      <c r="CL36" s="137">
        <f t="shared" ca="1" si="28"/>
        <v>0</v>
      </c>
      <c r="CM36" s="136">
        <f t="shared" ca="1" si="29"/>
        <v>0</v>
      </c>
      <c r="CN36" s="110">
        <f t="shared" ca="1" si="41"/>
        <v>43</v>
      </c>
      <c r="CO36" s="110">
        <f t="shared" ca="1" si="30"/>
        <v>1108</v>
      </c>
      <c r="CP36" s="110">
        <f t="shared" ca="1" si="31"/>
        <v>430</v>
      </c>
      <c r="CQ36" s="198">
        <f t="shared" ca="1" si="32"/>
        <v>544.00000000000011</v>
      </c>
      <c r="CR36" s="199">
        <f t="shared" ca="1" si="33"/>
        <v>1652</v>
      </c>
      <c r="CS36" s="215">
        <f t="shared" si="47"/>
        <v>30</v>
      </c>
      <c r="CT36" s="216">
        <f t="shared" si="42"/>
        <v>0</v>
      </c>
      <c r="CU36" s="217">
        <f ca="1">INDEX(INDIRECT(CU$1),MATCH($E36,INDIRECT($BQ$2))) + (CS36*30)/[1]PATRÓN!$N$4 - CT36</f>
        <v>27.452054794520546</v>
      </c>
      <c r="CV36" s="217">
        <f>(CS36*6)/PATRÓN!$N$4</f>
        <v>0.49315068493150682</v>
      </c>
      <c r="CW36" s="216">
        <f t="shared" ca="1" si="43"/>
        <v>0</v>
      </c>
      <c r="CX36" s="219">
        <f t="shared" si="44"/>
        <v>0</v>
      </c>
      <c r="CY36" s="230">
        <f t="shared" ca="1" si="45"/>
        <v>0</v>
      </c>
      <c r="CZ36" s="227">
        <f>(PATRÓN!$A$5*(CS36-CT36))/(PATRÓN!$N$4-30)*AM36</f>
        <v>147.08955223880596</v>
      </c>
      <c r="DA36" s="211">
        <f t="shared" ca="1" si="34"/>
        <v>6.610447761194024</v>
      </c>
      <c r="DB36" s="211">
        <f t="shared" ca="1" si="46"/>
        <v>1637.5970149253731</v>
      </c>
      <c r="DC36" s="212">
        <f t="shared" ca="1" si="35"/>
        <v>14.40298507462694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">
        <v>31</v>
      </c>
      <c r="H37" s="148" t="s">
        <v>31</v>
      </c>
      <c r="I37" s="148" t="s">
        <v>31</v>
      </c>
      <c r="J37" s="148" t="s">
        <v>4</v>
      </c>
      <c r="K37" s="148" t="s">
        <v>31</v>
      </c>
      <c r="L37" s="148" t="s">
        <v>31</v>
      </c>
      <c r="M37" s="148" t="s">
        <v>31</v>
      </c>
      <c r="N37" s="148" t="s">
        <v>32</v>
      </c>
      <c r="O37" s="148" t="s">
        <v>140</v>
      </c>
      <c r="P37" s="148" t="s">
        <v>4</v>
      </c>
      <c r="Q37" s="148" t="s">
        <v>31</v>
      </c>
      <c r="R37" s="148" t="s">
        <v>31</v>
      </c>
      <c r="S37" s="148" t="s">
        <v>31</v>
      </c>
      <c r="T37" s="148" t="s">
        <v>4</v>
      </c>
      <c r="U37" s="148" t="s">
        <v>4</v>
      </c>
      <c r="V37" s="148" t="s">
        <v>31</v>
      </c>
      <c r="W37" s="148" t="s">
        <v>31</v>
      </c>
      <c r="X37" s="148" t="s">
        <v>31</v>
      </c>
      <c r="Y37" s="148" t="s">
        <v>31</v>
      </c>
      <c r="Z37" s="148" t="s">
        <v>32</v>
      </c>
      <c r="AA37" s="148" t="s">
        <v>32</v>
      </c>
      <c r="AB37" s="148" t="s">
        <v>140</v>
      </c>
      <c r="AC37" s="148" t="s">
        <v>140</v>
      </c>
      <c r="AD37" s="148" t="s">
        <v>4</v>
      </c>
      <c r="AE37" s="148" t="s">
        <v>31</v>
      </c>
      <c r="AF37" s="148" t="s">
        <v>31</v>
      </c>
      <c r="AG37" s="148" t="s">
        <v>31</v>
      </c>
      <c r="AH37" s="148" t="s">
        <v>4</v>
      </c>
      <c r="AI37" s="148" t="s">
        <v>31</v>
      </c>
      <c r="AJ37" s="148" t="s">
        <v>31</v>
      </c>
      <c r="AK37" s="148"/>
      <c r="AL37" s="130"/>
      <c r="AM37" s="111">
        <f>VLOOKUP($E37,Plantilla!D:F,3,FALSE)</f>
        <v>1</v>
      </c>
      <c r="AN37" s="140">
        <f t="shared" ca="1" si="48"/>
        <v>0</v>
      </c>
      <c r="AO37" s="133">
        <f t="shared" ca="1" si="48"/>
        <v>18</v>
      </c>
      <c r="AP37" s="132">
        <f t="shared" ca="1" si="48"/>
        <v>3</v>
      </c>
      <c r="AQ37" s="133">
        <f t="shared" ca="1" si="48"/>
        <v>0</v>
      </c>
      <c r="AR37" s="132">
        <f t="shared" ca="1" si="48"/>
        <v>0</v>
      </c>
      <c r="AS37" s="133">
        <f t="shared" ca="1" si="48"/>
        <v>0</v>
      </c>
      <c r="AT37" s="132">
        <f t="shared" ca="1" si="48"/>
        <v>0</v>
      </c>
      <c r="AU37" s="133">
        <f t="shared" ca="1" si="48"/>
        <v>0</v>
      </c>
      <c r="AV37" s="132">
        <f t="shared" ca="1" si="48"/>
        <v>0</v>
      </c>
      <c r="AW37" s="133">
        <f t="shared" ca="1" si="48"/>
        <v>0</v>
      </c>
      <c r="AX37" s="132">
        <f t="shared" ca="1" si="48"/>
        <v>0</v>
      </c>
      <c r="AY37" s="133">
        <f t="shared" ca="1" si="48"/>
        <v>0</v>
      </c>
      <c r="AZ37" s="132">
        <f t="shared" ca="1" si="48"/>
        <v>0</v>
      </c>
      <c r="BA37" s="133">
        <f t="shared" ca="1" si="48"/>
        <v>0</v>
      </c>
      <c r="BB37" s="132">
        <f t="shared" ca="1" si="4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49"/>
        <v>0</v>
      </c>
      <c r="BF37" s="132">
        <f t="shared" ca="1" si="49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7"/>
        <v>3</v>
      </c>
      <c r="BL37" s="110">
        <f t="shared" ca="1" si="3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126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39"/>
        <v>38.1</v>
      </c>
      <c r="BP37" s="195">
        <f t="shared" ca="1" si="40"/>
        <v>164.1</v>
      </c>
      <c r="BQ37" s="149">
        <f t="shared" ca="1" si="7"/>
        <v>0</v>
      </c>
      <c r="BR37" s="137">
        <f t="shared" ca="1" si="8"/>
        <v>81</v>
      </c>
      <c r="BS37" s="136">
        <f t="shared" ca="1" si="9"/>
        <v>41</v>
      </c>
      <c r="BT37" s="137">
        <f t="shared" ca="1" si="10"/>
        <v>0</v>
      </c>
      <c r="BU37" s="136">
        <f t="shared" ca="1" si="11"/>
        <v>0</v>
      </c>
      <c r="BV37" s="137">
        <f t="shared" ca="1" si="12"/>
        <v>0</v>
      </c>
      <c r="BW37" s="136">
        <f t="shared" ca="1" si="13"/>
        <v>0</v>
      </c>
      <c r="BX37" s="137">
        <f t="shared" ca="1" si="14"/>
        <v>11</v>
      </c>
      <c r="BY37" s="136">
        <f t="shared" ca="1" si="15"/>
        <v>10</v>
      </c>
      <c r="BZ37" s="137">
        <f t="shared" ca="1" si="16"/>
        <v>0</v>
      </c>
      <c r="CA37" s="136">
        <f t="shared" ca="1" si="17"/>
        <v>0</v>
      </c>
      <c r="CB37" s="137">
        <f t="shared" ca="1" si="18"/>
        <v>0</v>
      </c>
      <c r="CC37" s="136">
        <f t="shared" ca="1" si="19"/>
        <v>0</v>
      </c>
      <c r="CD37" s="137">
        <f t="shared" ca="1" si="20"/>
        <v>1</v>
      </c>
      <c r="CE37" s="136">
        <f t="shared" ca="1" si="21"/>
        <v>0</v>
      </c>
      <c r="CF37" s="137">
        <f t="shared" ca="1" si="22"/>
        <v>0</v>
      </c>
      <c r="CG37" s="136">
        <f t="shared" ca="1" si="23"/>
        <v>0</v>
      </c>
      <c r="CH37" s="137">
        <f t="shared" ca="1" si="24"/>
        <v>0</v>
      </c>
      <c r="CI37" s="136">
        <f t="shared" ca="1" si="25"/>
        <v>0</v>
      </c>
      <c r="CJ37" s="137">
        <f t="shared" ca="1" si="26"/>
        <v>0</v>
      </c>
      <c r="CK37" s="136">
        <f t="shared" ca="1" si="27"/>
        <v>0</v>
      </c>
      <c r="CL37" s="137">
        <f t="shared" ca="1" si="28"/>
        <v>0</v>
      </c>
      <c r="CM37" s="136">
        <f t="shared" ca="1" si="29"/>
        <v>0</v>
      </c>
      <c r="CN37" s="110">
        <f t="shared" ca="1" si="41"/>
        <v>41</v>
      </c>
      <c r="CO37" s="110">
        <f t="shared" ca="1" si="30"/>
        <v>718.98</v>
      </c>
      <c r="CP37" s="110">
        <f t="shared" ca="1" si="31"/>
        <v>410</v>
      </c>
      <c r="CQ37" s="198">
        <f t="shared" ca="1" si="32"/>
        <v>520.70000000000005</v>
      </c>
      <c r="CR37" s="199">
        <f t="shared" ca="1" si="33"/>
        <v>1239.68</v>
      </c>
      <c r="CS37" s="215">
        <f t="shared" si="47"/>
        <v>30</v>
      </c>
      <c r="CT37" s="216">
        <f t="shared" si="42"/>
        <v>0</v>
      </c>
      <c r="CU37" s="217">
        <f ca="1">INDEX(INDIRECT(CU$1),MATCH($E37,INDIRECT($BQ$2))) + (CS37*30)/[1]PATRÓN!$N$4 - CT37</f>
        <v>27.452054794520546</v>
      </c>
      <c r="CV37" s="217">
        <f>(CS37*6)/PATRÓN!$N$4</f>
        <v>0.49315068493150682</v>
      </c>
      <c r="CW37" s="216">
        <f t="shared" ca="1" si="43"/>
        <v>0</v>
      </c>
      <c r="CX37" s="219">
        <f t="shared" si="44"/>
        <v>0</v>
      </c>
      <c r="CY37" s="230">
        <f t="shared" ca="1" si="45"/>
        <v>0</v>
      </c>
      <c r="CZ37" s="227">
        <f>(PATRÓN!$A$5*(CS37-CT37))/(PATRÓN!$N$4-30)*AM37</f>
        <v>147.08955223880596</v>
      </c>
      <c r="DA37" s="211">
        <f t="shared" ca="1" si="34"/>
        <v>17.01044776119403</v>
      </c>
      <c r="DB37" s="211">
        <f t="shared" ca="1" si="46"/>
        <v>1637.5970149253731</v>
      </c>
      <c r="DC37" s="212">
        <f t="shared" ca="1" si="35"/>
        <v>-397.917014925373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">
        <v>32</v>
      </c>
      <c r="H38" s="148" t="s">
        <v>140</v>
      </c>
      <c r="I38" s="148" t="s">
        <v>4</v>
      </c>
      <c r="J38" s="148" t="s">
        <v>31</v>
      </c>
      <c r="K38" s="148" t="s">
        <v>31</v>
      </c>
      <c r="L38" s="148" t="s">
        <v>31</v>
      </c>
      <c r="M38" s="148" t="s">
        <v>4</v>
      </c>
      <c r="N38" s="148" t="s">
        <v>4</v>
      </c>
      <c r="O38" s="148" t="s">
        <v>31</v>
      </c>
      <c r="P38" s="148" t="s">
        <v>31</v>
      </c>
      <c r="Q38" s="148" t="s">
        <v>31</v>
      </c>
      <c r="R38" s="148" t="s">
        <v>31</v>
      </c>
      <c r="S38" s="148" t="s">
        <v>32</v>
      </c>
      <c r="T38" s="148" t="s">
        <v>32</v>
      </c>
      <c r="U38" s="148" t="s">
        <v>140</v>
      </c>
      <c r="V38" s="148" t="s">
        <v>140</v>
      </c>
      <c r="W38" s="148" t="s">
        <v>4</v>
      </c>
      <c r="X38" s="148" t="s">
        <v>31</v>
      </c>
      <c r="Y38" s="148" t="s">
        <v>31</v>
      </c>
      <c r="Z38" s="148" t="s">
        <v>31</v>
      </c>
      <c r="AA38" s="148" t="s">
        <v>4</v>
      </c>
      <c r="AB38" s="148" t="s">
        <v>31</v>
      </c>
      <c r="AC38" s="148" t="s">
        <v>31</v>
      </c>
      <c r="AD38" s="148" t="s">
        <v>31</v>
      </c>
      <c r="AE38" s="148" t="s">
        <v>32</v>
      </c>
      <c r="AF38" s="148" t="s">
        <v>140</v>
      </c>
      <c r="AG38" s="148" t="s">
        <v>4</v>
      </c>
      <c r="AH38" s="148" t="s">
        <v>31</v>
      </c>
      <c r="AI38" s="148" t="s">
        <v>31</v>
      </c>
      <c r="AJ38" s="148" t="s">
        <v>4</v>
      </c>
      <c r="AK38" s="148"/>
      <c r="AL38" s="130"/>
      <c r="AM38" s="111">
        <f>VLOOKUP($E38,Plantilla!D:F,3,FALSE)</f>
        <v>1</v>
      </c>
      <c r="AN38" s="140">
        <f t="shared" ref="AN38:BC54" ca="1" si="50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0"/>
        <v>15</v>
      </c>
      <c r="AP38" s="132">
        <f t="shared" ca="1" si="50"/>
        <v>4</v>
      </c>
      <c r="AQ38" s="133">
        <f t="shared" ca="1" si="50"/>
        <v>0</v>
      </c>
      <c r="AR38" s="132">
        <f t="shared" ca="1" si="50"/>
        <v>0</v>
      </c>
      <c r="AS38" s="133">
        <f t="shared" ca="1" si="50"/>
        <v>0</v>
      </c>
      <c r="AT38" s="132">
        <f t="shared" ca="1" si="50"/>
        <v>0</v>
      </c>
      <c r="AU38" s="133">
        <f t="shared" ca="1" si="50"/>
        <v>0</v>
      </c>
      <c r="AV38" s="132">
        <f t="shared" ca="1" si="50"/>
        <v>0</v>
      </c>
      <c r="AW38" s="133">
        <f t="shared" ca="1" si="50"/>
        <v>0</v>
      </c>
      <c r="AX38" s="132">
        <f t="shared" ca="1" si="50"/>
        <v>0</v>
      </c>
      <c r="AY38" s="133">
        <f t="shared" ca="1" si="50"/>
        <v>0</v>
      </c>
      <c r="AZ38" s="132">
        <f t="shared" ca="1" si="50"/>
        <v>0</v>
      </c>
      <c r="BA38" s="133">
        <f t="shared" ca="1" si="50"/>
        <v>0</v>
      </c>
      <c r="BB38" s="132">
        <f t="shared" ca="1" si="50"/>
        <v>0</v>
      </c>
      <c r="BC38" s="133">
        <f t="shared" ca="1" si="50"/>
        <v>0</v>
      </c>
      <c r="BD38" s="132">
        <f t="shared" ref="BD38:BD63" ca="1" si="5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49"/>
        <v>0</v>
      </c>
      <c r="BF38" s="132">
        <f t="shared" ca="1" si="49"/>
        <v>0</v>
      </c>
      <c r="BG38" s="133">
        <f t="shared" ca="1" si="49"/>
        <v>0</v>
      </c>
      <c r="BH38" s="132">
        <f t="shared" ref="BH38:BH63" ca="1" si="52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49"/>
        <v>0</v>
      </c>
      <c r="BJ38" s="132">
        <f t="shared" ref="BJ38:BJ63" ca="1" si="53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7"/>
        <v>4</v>
      </c>
      <c r="BL38" s="110">
        <f t="shared" ca="1" si="3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39"/>
        <v>50.8</v>
      </c>
      <c r="BP38" s="195">
        <f t="shared" ca="1" si="40"/>
        <v>155.80000000000001</v>
      </c>
      <c r="BQ38" s="149">
        <f t="shared" ca="1" si="7"/>
        <v>0</v>
      </c>
      <c r="BR38" s="137">
        <f t="shared" ca="1" si="8"/>
        <v>132</v>
      </c>
      <c r="BS38" s="136">
        <f t="shared" ca="1" si="9"/>
        <v>37</v>
      </c>
      <c r="BT38" s="137">
        <f t="shared" ca="1" si="10"/>
        <v>0</v>
      </c>
      <c r="BU38" s="136">
        <f t="shared" ca="1" si="11"/>
        <v>0</v>
      </c>
      <c r="BV38" s="137">
        <f t="shared" ca="1" si="12"/>
        <v>0</v>
      </c>
      <c r="BW38" s="136">
        <f t="shared" ca="1" si="13"/>
        <v>0</v>
      </c>
      <c r="BX38" s="137">
        <f t="shared" ca="1" si="14"/>
        <v>0</v>
      </c>
      <c r="BY38" s="136">
        <f t="shared" ca="1" si="15"/>
        <v>0</v>
      </c>
      <c r="BZ38" s="137">
        <f t="shared" ca="1" si="16"/>
        <v>0</v>
      </c>
      <c r="CA38" s="136">
        <f t="shared" ca="1" si="17"/>
        <v>0</v>
      </c>
      <c r="CB38" s="137">
        <f t="shared" ca="1" si="18"/>
        <v>0</v>
      </c>
      <c r="CC38" s="136">
        <f t="shared" ca="1" si="19"/>
        <v>0</v>
      </c>
      <c r="CD38" s="137">
        <f t="shared" ca="1" si="20"/>
        <v>0</v>
      </c>
      <c r="CE38" s="136">
        <f t="shared" ca="1" si="21"/>
        <v>0</v>
      </c>
      <c r="CF38" s="137">
        <f t="shared" ca="1" si="22"/>
        <v>0</v>
      </c>
      <c r="CG38" s="136">
        <f t="shared" ca="1" si="23"/>
        <v>62</v>
      </c>
      <c r="CH38" s="137">
        <f t="shared" ca="1" si="24"/>
        <v>0</v>
      </c>
      <c r="CI38" s="136">
        <f t="shared" ca="1" si="25"/>
        <v>0</v>
      </c>
      <c r="CJ38" s="137">
        <f t="shared" ca="1" si="26"/>
        <v>0</v>
      </c>
      <c r="CK38" s="136">
        <f t="shared" ca="1" si="27"/>
        <v>0</v>
      </c>
      <c r="CL38" s="137">
        <f t="shared" ca="1" si="28"/>
        <v>0</v>
      </c>
      <c r="CM38" s="136">
        <f t="shared" ca="1" si="29"/>
        <v>0</v>
      </c>
      <c r="CN38" s="110">
        <f t="shared" ca="1" si="41"/>
        <v>37</v>
      </c>
      <c r="CO38" s="110">
        <f t="shared" ca="1" si="30"/>
        <v>1389</v>
      </c>
      <c r="CP38" s="110">
        <f t="shared" ca="1" si="31"/>
        <v>370</v>
      </c>
      <c r="CQ38" s="198">
        <f t="shared" ca="1" si="32"/>
        <v>469.9</v>
      </c>
      <c r="CR38" s="199">
        <f t="shared" ca="1" si="33"/>
        <v>1858.8999999999999</v>
      </c>
      <c r="CS38" s="215">
        <f t="shared" si="47"/>
        <v>30</v>
      </c>
      <c r="CT38" s="216">
        <f t="shared" si="42"/>
        <v>0</v>
      </c>
      <c r="CU38" s="217">
        <f ca="1">INDEX(INDIRECT(CU$1),MATCH($E38,INDIRECT($BQ$2))) + (CS38*30)/[1]PATRÓN!$N$4 - CT38</f>
        <v>27.452054794520546</v>
      </c>
      <c r="CV38" s="217">
        <f>(CS38*6)/PATRÓN!$N$4</f>
        <v>0.49315068493150682</v>
      </c>
      <c r="CW38" s="216">
        <f t="shared" ca="1" si="43"/>
        <v>0</v>
      </c>
      <c r="CX38" s="219">
        <f t="shared" si="44"/>
        <v>0</v>
      </c>
      <c r="CY38" s="230">
        <f t="shared" ca="1" si="45"/>
        <v>0</v>
      </c>
      <c r="CZ38" s="227">
        <f>(PATRÓN!$A$5*(CS38-CT38))/(PATRÓN!$N$4-30)*AM38</f>
        <v>147.08955223880596</v>
      </c>
      <c r="DA38" s="211">
        <f t="shared" ca="1" si="34"/>
        <v>8.7104477611940467</v>
      </c>
      <c r="DB38" s="211">
        <f t="shared" ca="1" si="46"/>
        <v>1637.5970149253731</v>
      </c>
      <c r="DC38" s="212">
        <f t="shared" ca="1" si="35"/>
        <v>221.3029850746268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">
        <v>4</v>
      </c>
      <c r="H39" s="148" t="s">
        <v>31</v>
      </c>
      <c r="I39" s="148" t="s">
        <v>31</v>
      </c>
      <c r="J39" s="148" t="s">
        <v>31</v>
      </c>
      <c r="K39" s="148" t="s">
        <v>31</v>
      </c>
      <c r="L39" s="148" t="s">
        <v>32</v>
      </c>
      <c r="M39" s="148" t="s">
        <v>32</v>
      </c>
      <c r="N39" s="148" t="s">
        <v>140</v>
      </c>
      <c r="O39" s="148" t="s">
        <v>140</v>
      </c>
      <c r="P39" s="148" t="s">
        <v>4</v>
      </c>
      <c r="Q39" s="148" t="s">
        <v>31</v>
      </c>
      <c r="R39" s="148" t="s">
        <v>31</v>
      </c>
      <c r="S39" s="148" t="s">
        <v>31</v>
      </c>
      <c r="T39" s="148" t="s">
        <v>4</v>
      </c>
      <c r="U39" s="148" t="s">
        <v>31</v>
      </c>
      <c r="V39" s="148" t="s">
        <v>31</v>
      </c>
      <c r="W39" s="148" t="s">
        <v>31</v>
      </c>
      <c r="X39" s="148" t="s">
        <v>32</v>
      </c>
      <c r="Y39" s="148" t="s">
        <v>140</v>
      </c>
      <c r="Z39" s="148" t="s">
        <v>4</v>
      </c>
      <c r="AA39" s="148" t="s">
        <v>31</v>
      </c>
      <c r="AB39" s="148" t="s">
        <v>31</v>
      </c>
      <c r="AC39" s="148" t="s">
        <v>4</v>
      </c>
      <c r="AD39" s="148" t="s">
        <v>4</v>
      </c>
      <c r="AE39" s="148" t="s">
        <v>31</v>
      </c>
      <c r="AF39" s="148" t="s">
        <v>31</v>
      </c>
      <c r="AG39" s="148" t="s">
        <v>31</v>
      </c>
      <c r="AH39" s="148" t="s">
        <v>31</v>
      </c>
      <c r="AI39" s="148" t="s">
        <v>4</v>
      </c>
      <c r="AJ39" s="148" t="s">
        <v>32</v>
      </c>
      <c r="AK39" s="148"/>
      <c r="AL39" s="130"/>
      <c r="AM39" s="111">
        <f>VLOOKUP($E39,Plantilla!D:F,3,FALSE)</f>
        <v>1</v>
      </c>
      <c r="AN39" s="140">
        <f t="shared" ca="1" si="50"/>
        <v>0</v>
      </c>
      <c r="AO39" s="133">
        <f t="shared" ca="1" si="50"/>
        <v>16</v>
      </c>
      <c r="AP39" s="132">
        <f t="shared" ca="1" si="50"/>
        <v>4</v>
      </c>
      <c r="AQ39" s="133">
        <f t="shared" ca="1" si="50"/>
        <v>0</v>
      </c>
      <c r="AR39" s="132">
        <f t="shared" ca="1" si="50"/>
        <v>0</v>
      </c>
      <c r="AS39" s="133">
        <f t="shared" ca="1" si="50"/>
        <v>0</v>
      </c>
      <c r="AT39" s="132">
        <f t="shared" ca="1" si="50"/>
        <v>0</v>
      </c>
      <c r="AU39" s="133">
        <f t="shared" ca="1" si="50"/>
        <v>0</v>
      </c>
      <c r="AV39" s="132">
        <f t="shared" ca="1" si="50"/>
        <v>0</v>
      </c>
      <c r="AW39" s="133">
        <f t="shared" ca="1" si="50"/>
        <v>0</v>
      </c>
      <c r="AX39" s="132">
        <f t="shared" ca="1" si="50"/>
        <v>0</v>
      </c>
      <c r="AY39" s="133">
        <f t="shared" ca="1" si="50"/>
        <v>0</v>
      </c>
      <c r="AZ39" s="132">
        <f t="shared" ca="1" si="50"/>
        <v>0</v>
      </c>
      <c r="BA39" s="133">
        <f t="shared" ca="1" si="50"/>
        <v>0</v>
      </c>
      <c r="BB39" s="132">
        <f t="shared" ca="1" si="50"/>
        <v>0</v>
      </c>
      <c r="BC39" s="133">
        <f t="shared" ca="1" si="50"/>
        <v>0</v>
      </c>
      <c r="BD39" s="132">
        <f t="shared" ca="1" si="51"/>
        <v>0</v>
      </c>
      <c r="BE39" s="133">
        <f t="shared" ca="1" si="49"/>
        <v>0</v>
      </c>
      <c r="BF39" s="132">
        <f t="shared" ca="1" si="49"/>
        <v>0</v>
      </c>
      <c r="BG39" s="133">
        <f t="shared" ca="1" si="49"/>
        <v>0</v>
      </c>
      <c r="BH39" s="132">
        <f t="shared" ca="1" si="52"/>
        <v>0</v>
      </c>
      <c r="BI39" s="133">
        <f t="shared" ca="1" si="49"/>
        <v>0</v>
      </c>
      <c r="BJ39" s="132">
        <f t="shared" ca="1" si="53"/>
        <v>0</v>
      </c>
      <c r="BK39" s="110">
        <f t="shared" ca="1" si="37"/>
        <v>4</v>
      </c>
      <c r="BL39" s="110">
        <f t="shared" ca="1" si="38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39"/>
        <v>50.8</v>
      </c>
      <c r="BP39" s="195">
        <f t="shared" ca="1" si="40"/>
        <v>162.80000000000001</v>
      </c>
      <c r="BQ39" s="149">
        <f t="shared" ref="BQ39:BQ63" ca="1" si="54">AN39+INDEX(INDIRECT(BQ$1),MATCH($E39,INDIRECT($BQ$2)))</f>
        <v>0</v>
      </c>
      <c r="BR39" s="137">
        <f t="shared" ref="BR39:BR63" ca="1" si="55">AO39+INDEX(INDIRECT(BR$1),MATCH($E39,INDIRECT($BQ$2)))</f>
        <v>125</v>
      </c>
      <c r="BS39" s="136">
        <f t="shared" ref="BS39:BS63" ca="1" si="56">AP39+INDEX(INDIRECT(BS$1),MATCH($E39,INDIRECT($BQ$2)))</f>
        <v>31</v>
      </c>
      <c r="BT39" s="137">
        <f t="shared" ref="BT39:BT63" ca="1" si="57">AQ39+INDEX(INDIRECT(BT$1),MATCH($E39,INDIRECT($BQ$2)))</f>
        <v>0</v>
      </c>
      <c r="BU39" s="136">
        <f t="shared" ref="BU39:BU63" ca="1" si="58">AR39+INDEX(INDIRECT(BU$1),MATCH($E39,INDIRECT($BQ$2)))</f>
        <v>0</v>
      </c>
      <c r="BV39" s="137">
        <f t="shared" ref="BV39:BV63" ca="1" si="59">AS39+INDEX(INDIRECT(BV$1),MATCH($E39,INDIRECT($BQ$2)))</f>
        <v>0</v>
      </c>
      <c r="BW39" s="136">
        <f t="shared" ref="BW39:BW63" ca="1" si="60">AT39+INDEX(INDIRECT(BW$1),MATCH($E39,INDIRECT($BQ$2)))</f>
        <v>0</v>
      </c>
      <c r="BX39" s="137">
        <f t="shared" ref="BX39:BX63" ca="1" si="61">AU39+INDEX(INDIRECT(BX$1),MATCH($E39,INDIRECT($BQ$2)))</f>
        <v>0</v>
      </c>
      <c r="BY39" s="136">
        <f t="shared" ref="BY39:BY63" ca="1" si="62">AV39+INDEX(INDIRECT(BY$1),MATCH($E39,INDIRECT($BQ$2)))</f>
        <v>0</v>
      </c>
      <c r="BZ39" s="137">
        <f t="shared" ref="BZ39:BZ63" ca="1" si="63">AW39+INDEX(INDIRECT(BZ$1),MATCH($E39,INDIRECT($BQ$2)))</f>
        <v>0</v>
      </c>
      <c r="CA39" s="136">
        <f t="shared" ref="CA39:CA63" ca="1" si="64">AX39+INDEX(INDIRECT(CA$1),MATCH($E39,INDIRECT($BQ$2)))</f>
        <v>0</v>
      </c>
      <c r="CB39" s="137">
        <f t="shared" ref="CB39:CB63" ca="1" si="65">AY39+INDEX(INDIRECT(CB$1),MATCH($E39,INDIRECT($BQ$2)))</f>
        <v>0</v>
      </c>
      <c r="CC39" s="136">
        <f t="shared" ref="CC39:CC63" ca="1" si="66">AZ39+INDEX(INDIRECT(CC$1),MATCH($E39,INDIRECT($BQ$2)))</f>
        <v>0</v>
      </c>
      <c r="CD39" s="137">
        <f t="shared" ref="CD39:CD63" ca="1" si="67">BA39+INDEX(INDIRECT(CD$1),MATCH($E39,INDIRECT($BQ$2)))</f>
        <v>86</v>
      </c>
      <c r="CE39" s="136">
        <f t="shared" ref="CE39:CE63" ca="1" si="68">BB39+INDEX(INDIRECT(CE$1),MATCH($E39,INDIRECT($BQ$2)))</f>
        <v>0</v>
      </c>
      <c r="CF39" s="137">
        <f t="shared" ref="CF39:CF63" ca="1" si="69">BC39+INDEX(INDIRECT(CF$1),MATCH($E39,INDIRECT($BQ$2)))</f>
        <v>0</v>
      </c>
      <c r="CG39" s="136">
        <f t="shared" ref="CG39:CG63" ca="1" si="70">BD39+INDEX(INDIRECT(CG$1),MATCH($E39,INDIRECT($BQ$2)))</f>
        <v>0</v>
      </c>
      <c r="CH39" s="137">
        <f t="shared" ref="CH39:CH63" ca="1" si="71">BE39+INDEX(INDIRECT(CH$1),MATCH($E39,INDIRECT($BQ$2)))</f>
        <v>0</v>
      </c>
      <c r="CI39" s="136">
        <f t="shared" ref="CI39:CI63" ca="1" si="72">BF39+INDEX(INDIRECT(CI$1),MATCH($E39,INDIRECT($BQ$2)))</f>
        <v>0</v>
      </c>
      <c r="CJ39" s="137">
        <f t="shared" ref="CJ39:CJ63" ca="1" si="73">BG39+INDEX(INDIRECT(CJ$1),MATCH($E39,INDIRECT($BQ$2)))</f>
        <v>0</v>
      </c>
      <c r="CK39" s="136">
        <f t="shared" ref="CK39:CK63" ca="1" si="74">BH39+INDEX(INDIRECT(CK$1),MATCH($E39,INDIRECT($BQ$2)))</f>
        <v>0</v>
      </c>
      <c r="CL39" s="137">
        <f t="shared" ref="CL39:CL63" ca="1" si="75">BI39+INDEX(INDIRECT(CL$1),MATCH($E39,INDIRECT($BQ$2)))</f>
        <v>0</v>
      </c>
      <c r="CM39" s="136">
        <f t="shared" ref="CM39:CM63" ca="1" si="76">BJ39+INDEX(INDIRECT(CM$1),MATCH($E39,INDIRECT($BQ$2)))</f>
        <v>0</v>
      </c>
      <c r="CN39" s="110">
        <f t="shared" ca="1" si="41"/>
        <v>31</v>
      </c>
      <c r="CO39" s="110">
        <f t="shared" ref="CO39:CO63" ca="1" si="77">BM39+INDEX(INDIRECT(CO$1),MATCH($E39,INDIRECT($BQ$2)))</f>
        <v>1303.2800000000002</v>
      </c>
      <c r="CP39" s="110">
        <f t="shared" ref="CP39:CP63" ca="1" si="78">BN39+INDEX(INDIRECT(CP$1),MATCH($E39,INDIRECT($BQ$2)))</f>
        <v>310</v>
      </c>
      <c r="CQ39" s="198">
        <f t="shared" ref="CQ39:CQ63" ca="1" si="79">BO39+INDEX(INDIRECT(CQ$1),MATCH($E39,INDIRECT($BQ$2)))</f>
        <v>393.70000000000005</v>
      </c>
      <c r="CR39" s="199">
        <f t="shared" ref="CR39:CR63" ca="1" si="80">BP39+INDEX(INDIRECT(CR$1),MATCH($E39,INDIRECT($BQ$2)))</f>
        <v>1696.9799999999998</v>
      </c>
      <c r="CS39" s="215">
        <f t="shared" si="47"/>
        <v>30</v>
      </c>
      <c r="CT39" s="216">
        <f t="shared" si="42"/>
        <v>0</v>
      </c>
      <c r="CU39" s="217">
        <f ca="1">INDEX(INDIRECT(CU$1),MATCH($E39,INDIRECT($BQ$2))) + (CS39*30)/[1]PATRÓN!$N$4 - CT39</f>
        <v>27.452054794520546</v>
      </c>
      <c r="CV39" s="217">
        <f>(CS39*6)/PATRÓN!$N$4</f>
        <v>0.49315068493150682</v>
      </c>
      <c r="CW39" s="216">
        <f t="shared" ca="1" si="43"/>
        <v>0</v>
      </c>
      <c r="CX39" s="219">
        <f t="shared" si="44"/>
        <v>0</v>
      </c>
      <c r="CY39" s="230">
        <f t="shared" ca="1" si="45"/>
        <v>0</v>
      </c>
      <c r="CZ39" s="227">
        <f>(PATRÓN!$A$5*(CS39-CT39))/(PATRÓN!$N$4-30)*AM39</f>
        <v>147.08955223880596</v>
      </c>
      <c r="DA39" s="211">
        <f t="shared" ref="CZ39:DA63" ca="1" si="81">BP39-CZ39</f>
        <v>15.710447761194047</v>
      </c>
      <c r="DB39" s="211">
        <f t="shared" ca="1" si="46"/>
        <v>1637.5970149253731</v>
      </c>
      <c r="DC39" s="212">
        <f t="shared" ref="DB39:DC63" ca="1" si="82">CR39-DB39</f>
        <v>59.382985074626731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">
        <v>140</v>
      </c>
      <c r="H40" s="148" t="s">
        <v>140</v>
      </c>
      <c r="I40" s="148" t="s">
        <v>4</v>
      </c>
      <c r="J40" s="148" t="s">
        <v>31</v>
      </c>
      <c r="K40" s="148" t="s">
        <v>31</v>
      </c>
      <c r="L40" s="148" t="s">
        <v>31</v>
      </c>
      <c r="M40" s="148" t="s">
        <v>4</v>
      </c>
      <c r="N40" s="148" t="s">
        <v>31</v>
      </c>
      <c r="O40" s="148" t="s">
        <v>31</v>
      </c>
      <c r="P40" s="148" t="s">
        <v>31</v>
      </c>
      <c r="Q40" s="148" t="s">
        <v>32</v>
      </c>
      <c r="R40" s="148" t="s">
        <v>140</v>
      </c>
      <c r="S40" s="148" t="s">
        <v>4</v>
      </c>
      <c r="T40" s="148" t="s">
        <v>31</v>
      </c>
      <c r="U40" s="148" t="s">
        <v>31</v>
      </c>
      <c r="V40" s="148" t="s">
        <v>4</v>
      </c>
      <c r="W40" s="148" t="s">
        <v>4</v>
      </c>
      <c r="X40" s="148" t="s">
        <v>31</v>
      </c>
      <c r="Y40" s="148" t="s">
        <v>31</v>
      </c>
      <c r="Z40" s="148" t="s">
        <v>31</v>
      </c>
      <c r="AA40" s="148" t="s">
        <v>31</v>
      </c>
      <c r="AB40" s="148" t="s">
        <v>4</v>
      </c>
      <c r="AC40" s="148" t="s">
        <v>32</v>
      </c>
      <c r="AD40" s="148" t="s">
        <v>32</v>
      </c>
      <c r="AE40" s="148" t="s">
        <v>140</v>
      </c>
      <c r="AF40" s="148" t="s">
        <v>140</v>
      </c>
      <c r="AG40" s="148" t="s">
        <v>31</v>
      </c>
      <c r="AH40" s="148" t="s">
        <v>31</v>
      </c>
      <c r="AI40" s="148" t="s">
        <v>31</v>
      </c>
      <c r="AJ40" s="148" t="s">
        <v>4</v>
      </c>
      <c r="AK40" s="148"/>
      <c r="AL40" s="130"/>
      <c r="AM40" s="111">
        <f>VLOOKUP($E40,Plantilla!D:F,3,FALSE)</f>
        <v>1</v>
      </c>
      <c r="AN40" s="140">
        <f t="shared" ca="1" si="50"/>
        <v>0</v>
      </c>
      <c r="AO40" s="133">
        <f t="shared" ca="1" si="50"/>
        <v>15</v>
      </c>
      <c r="AP40" s="132">
        <f t="shared" ca="1" si="50"/>
        <v>3</v>
      </c>
      <c r="AQ40" s="133">
        <f t="shared" ca="1" si="50"/>
        <v>0</v>
      </c>
      <c r="AR40" s="132">
        <f t="shared" ca="1" si="50"/>
        <v>0</v>
      </c>
      <c r="AS40" s="133">
        <f t="shared" ca="1" si="50"/>
        <v>0</v>
      </c>
      <c r="AT40" s="132">
        <f t="shared" ca="1" si="50"/>
        <v>0</v>
      </c>
      <c r="AU40" s="133">
        <f t="shared" ca="1" si="50"/>
        <v>0</v>
      </c>
      <c r="AV40" s="132">
        <f t="shared" ca="1" si="50"/>
        <v>0</v>
      </c>
      <c r="AW40" s="133">
        <f t="shared" ca="1" si="50"/>
        <v>0</v>
      </c>
      <c r="AX40" s="132">
        <f t="shared" ca="1" si="50"/>
        <v>0</v>
      </c>
      <c r="AY40" s="133">
        <f t="shared" ca="1" si="50"/>
        <v>0</v>
      </c>
      <c r="AZ40" s="132">
        <f t="shared" ca="1" si="50"/>
        <v>0</v>
      </c>
      <c r="BA40" s="133">
        <f t="shared" ca="1" si="50"/>
        <v>0</v>
      </c>
      <c r="BB40" s="132">
        <f t="shared" ca="1" si="50"/>
        <v>0</v>
      </c>
      <c r="BC40" s="133">
        <f t="shared" ca="1" si="50"/>
        <v>0</v>
      </c>
      <c r="BD40" s="132">
        <f t="shared" ca="1" si="51"/>
        <v>0</v>
      </c>
      <c r="BE40" s="133">
        <f t="shared" ca="1" si="49"/>
        <v>0</v>
      </c>
      <c r="BF40" s="132">
        <f t="shared" ca="1" si="49"/>
        <v>0</v>
      </c>
      <c r="BG40" s="133">
        <f t="shared" ca="1" si="49"/>
        <v>0</v>
      </c>
      <c r="BH40" s="132">
        <f t="shared" ca="1" si="52"/>
        <v>0</v>
      </c>
      <c r="BI40" s="133">
        <f t="shared" ca="1" si="49"/>
        <v>0</v>
      </c>
      <c r="BJ40" s="132">
        <f t="shared" ca="1" si="53"/>
        <v>0</v>
      </c>
      <c r="BK40" s="110">
        <f t="shared" ca="1" si="37"/>
        <v>0</v>
      </c>
      <c r="BL40" s="110">
        <f t="shared" ca="1" si="38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105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39"/>
        <v>31.8</v>
      </c>
      <c r="BP40" s="195">
        <f t="shared" ca="1" si="40"/>
        <v>136.80000000000001</v>
      </c>
      <c r="BQ40" s="149">
        <f t="shared" ca="1" si="54"/>
        <v>7</v>
      </c>
      <c r="BR40" s="137">
        <f t="shared" ca="1" si="55"/>
        <v>138</v>
      </c>
      <c r="BS40" s="136">
        <f t="shared" ca="1" si="56"/>
        <v>48</v>
      </c>
      <c r="BT40" s="137">
        <f t="shared" ca="1" si="57"/>
        <v>0</v>
      </c>
      <c r="BU40" s="136">
        <f t="shared" ca="1" si="58"/>
        <v>0</v>
      </c>
      <c r="BV40" s="137">
        <f t="shared" ca="1" si="59"/>
        <v>0</v>
      </c>
      <c r="BW40" s="136">
        <f t="shared" ca="1" si="60"/>
        <v>0</v>
      </c>
      <c r="BX40" s="137">
        <f t="shared" ca="1" si="61"/>
        <v>0</v>
      </c>
      <c r="BY40" s="136">
        <f t="shared" ca="1" si="62"/>
        <v>2</v>
      </c>
      <c r="BZ40" s="137">
        <f t="shared" ca="1" si="63"/>
        <v>0</v>
      </c>
      <c r="CA40" s="136">
        <f t="shared" ca="1" si="64"/>
        <v>0</v>
      </c>
      <c r="CB40" s="137">
        <f t="shared" ca="1" si="65"/>
        <v>0</v>
      </c>
      <c r="CC40" s="136">
        <f t="shared" ca="1" si="66"/>
        <v>0</v>
      </c>
      <c r="CD40" s="137">
        <f t="shared" ca="1" si="67"/>
        <v>0</v>
      </c>
      <c r="CE40" s="136">
        <f t="shared" ca="1" si="68"/>
        <v>0</v>
      </c>
      <c r="CF40" s="137">
        <f t="shared" ca="1" si="69"/>
        <v>0</v>
      </c>
      <c r="CG40" s="136">
        <f t="shared" ca="1" si="70"/>
        <v>0</v>
      </c>
      <c r="CH40" s="137">
        <f t="shared" ca="1" si="71"/>
        <v>0</v>
      </c>
      <c r="CI40" s="136">
        <f t="shared" ca="1" si="72"/>
        <v>0</v>
      </c>
      <c r="CJ40" s="137">
        <f t="shared" ca="1" si="73"/>
        <v>0</v>
      </c>
      <c r="CK40" s="136">
        <f t="shared" ca="1" si="74"/>
        <v>0</v>
      </c>
      <c r="CL40" s="137">
        <f t="shared" ca="1" si="75"/>
        <v>0</v>
      </c>
      <c r="CM40" s="136">
        <f t="shared" ca="1" si="76"/>
        <v>0</v>
      </c>
      <c r="CN40" s="110">
        <f t="shared" ca="1" si="41"/>
        <v>48</v>
      </c>
      <c r="CO40" s="110">
        <f t="shared" ca="1" si="77"/>
        <v>1029</v>
      </c>
      <c r="CP40" s="110">
        <f t="shared" ca="1" si="78"/>
        <v>480</v>
      </c>
      <c r="CQ40" s="198">
        <f t="shared" ca="1" si="79"/>
        <v>597</v>
      </c>
      <c r="CR40" s="199">
        <f t="shared" ca="1" si="80"/>
        <v>1625.9999999999998</v>
      </c>
      <c r="CS40" s="215">
        <f t="shared" si="47"/>
        <v>30</v>
      </c>
      <c r="CT40" s="216">
        <f t="shared" si="42"/>
        <v>0</v>
      </c>
      <c r="CU40" s="217">
        <f ca="1">INDEX(INDIRECT(CU$1),MATCH($E40,INDIRECT($BQ$2))) + (CS40*30)/[1]PATRÓN!$N$4 - CT40</f>
        <v>27.452054794520546</v>
      </c>
      <c r="CV40" s="217">
        <f>(CS40*6)/PATRÓN!$N$4</f>
        <v>0.49315068493150682</v>
      </c>
      <c r="CW40" s="216">
        <f t="shared" ca="1" si="43"/>
        <v>0</v>
      </c>
      <c r="CX40" s="219">
        <f t="shared" si="44"/>
        <v>0</v>
      </c>
      <c r="CY40" s="230">
        <f t="shared" ca="1" si="45"/>
        <v>0</v>
      </c>
      <c r="CZ40" s="227">
        <f>(PATRÓN!$A$5*(CS40-CT40))/(PATRÓN!$N$4-30)*AM40</f>
        <v>147.08955223880596</v>
      </c>
      <c r="DA40" s="211">
        <f t="shared" ca="1" si="81"/>
        <v>-10.289552238805953</v>
      </c>
      <c r="DB40" s="211">
        <f t="shared" ca="1" si="46"/>
        <v>1637.5970149253731</v>
      </c>
      <c r="DC40" s="212">
        <f t="shared" ca="1" si="82"/>
        <v>-11.597014925373287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">
        <v>31</v>
      </c>
      <c r="H41" s="148" t="s">
        <v>31</v>
      </c>
      <c r="I41" s="148" t="s">
        <v>31</v>
      </c>
      <c r="J41" s="148" t="s">
        <v>32</v>
      </c>
      <c r="K41" s="148" t="s">
        <v>140</v>
      </c>
      <c r="L41" s="148" t="s">
        <v>4</v>
      </c>
      <c r="M41" s="148" t="s">
        <v>31</v>
      </c>
      <c r="N41" s="148" t="s">
        <v>31</v>
      </c>
      <c r="O41" s="148" t="s">
        <v>4</v>
      </c>
      <c r="P41" s="148" t="s">
        <v>4</v>
      </c>
      <c r="Q41" s="148" t="s">
        <v>31</v>
      </c>
      <c r="R41" s="148" t="s">
        <v>31</v>
      </c>
      <c r="S41" s="148" t="s">
        <v>31</v>
      </c>
      <c r="T41" s="148" t="s">
        <v>31</v>
      </c>
      <c r="U41" s="148" t="s">
        <v>4</v>
      </c>
      <c r="V41" s="148" t="s">
        <v>32</v>
      </c>
      <c r="W41" s="148" t="s">
        <v>32</v>
      </c>
      <c r="X41" s="148" t="s">
        <v>140</v>
      </c>
      <c r="Y41" s="148" t="s">
        <v>140</v>
      </c>
      <c r="Z41" s="148" t="s">
        <v>31</v>
      </c>
      <c r="AA41" s="148" t="s">
        <v>31</v>
      </c>
      <c r="AB41" s="148" t="s">
        <v>31</v>
      </c>
      <c r="AC41" s="148" t="s">
        <v>4</v>
      </c>
      <c r="AD41" s="148" t="s">
        <v>4</v>
      </c>
      <c r="AE41" s="148" t="s">
        <v>31</v>
      </c>
      <c r="AF41" s="148" t="s">
        <v>32</v>
      </c>
      <c r="AG41" s="148" t="s">
        <v>140</v>
      </c>
      <c r="AH41" s="148" t="s">
        <v>4</v>
      </c>
      <c r="AI41" s="148" t="s">
        <v>31</v>
      </c>
      <c r="AJ41" s="148" t="s">
        <v>31</v>
      </c>
      <c r="AK41" s="148"/>
      <c r="AL41" s="130"/>
      <c r="AM41" s="111">
        <f>VLOOKUP($E41,Plantilla!D:F,3,FALSE)</f>
        <v>1</v>
      </c>
      <c r="AN41" s="140">
        <f t="shared" ca="1" si="50"/>
        <v>0</v>
      </c>
      <c r="AO41" s="133">
        <f t="shared" ca="1" si="50"/>
        <v>15</v>
      </c>
      <c r="AP41" s="132">
        <f t="shared" ca="1" si="50"/>
        <v>4</v>
      </c>
      <c r="AQ41" s="133">
        <f t="shared" ca="1" si="50"/>
        <v>0</v>
      </c>
      <c r="AR41" s="132">
        <f t="shared" ca="1" si="50"/>
        <v>0</v>
      </c>
      <c r="AS41" s="133">
        <f t="shared" ca="1" si="50"/>
        <v>0</v>
      </c>
      <c r="AT41" s="132">
        <f t="shared" ca="1" si="50"/>
        <v>0</v>
      </c>
      <c r="AU41" s="133">
        <f t="shared" ca="1" si="50"/>
        <v>0</v>
      </c>
      <c r="AV41" s="132">
        <f t="shared" ca="1" si="50"/>
        <v>0</v>
      </c>
      <c r="AW41" s="133">
        <f t="shared" ca="1" si="50"/>
        <v>0</v>
      </c>
      <c r="AX41" s="132">
        <f t="shared" ca="1" si="50"/>
        <v>0</v>
      </c>
      <c r="AY41" s="133">
        <f t="shared" ca="1" si="50"/>
        <v>0</v>
      </c>
      <c r="AZ41" s="132">
        <f t="shared" ca="1" si="50"/>
        <v>0</v>
      </c>
      <c r="BA41" s="133">
        <f t="shared" ca="1" si="50"/>
        <v>0</v>
      </c>
      <c r="BB41" s="132">
        <f t="shared" ca="1" si="50"/>
        <v>0</v>
      </c>
      <c r="BC41" s="133">
        <f t="shared" ca="1" si="50"/>
        <v>0</v>
      </c>
      <c r="BD41" s="132">
        <f t="shared" ca="1" si="51"/>
        <v>0</v>
      </c>
      <c r="BE41" s="133">
        <f t="shared" ca="1" si="49"/>
        <v>0</v>
      </c>
      <c r="BF41" s="132">
        <f t="shared" ca="1" si="49"/>
        <v>0</v>
      </c>
      <c r="BG41" s="133">
        <f t="shared" ca="1" si="49"/>
        <v>0</v>
      </c>
      <c r="BH41" s="132">
        <f t="shared" ca="1" si="52"/>
        <v>0</v>
      </c>
      <c r="BI41" s="133">
        <f t="shared" ca="1" si="49"/>
        <v>0</v>
      </c>
      <c r="BJ41" s="132">
        <f t="shared" ca="1" si="53"/>
        <v>0</v>
      </c>
      <c r="BK41" s="110">
        <f t="shared" ca="1" si="37"/>
        <v>4</v>
      </c>
      <c r="BL41" s="110">
        <f t="shared" ca="1" si="38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39"/>
        <v>50.8</v>
      </c>
      <c r="BP41" s="195">
        <f t="shared" ca="1" si="40"/>
        <v>155.80000000000001</v>
      </c>
      <c r="BQ41" s="149">
        <f t="shared" ca="1" si="54"/>
        <v>4</v>
      </c>
      <c r="BR41" s="137">
        <f t="shared" ca="1" si="55"/>
        <v>140</v>
      </c>
      <c r="BS41" s="136">
        <f t="shared" ca="1" si="56"/>
        <v>40</v>
      </c>
      <c r="BT41" s="137">
        <f t="shared" ca="1" si="57"/>
        <v>0</v>
      </c>
      <c r="BU41" s="136">
        <f t="shared" ca="1" si="58"/>
        <v>0</v>
      </c>
      <c r="BV41" s="137">
        <f t="shared" ca="1" si="59"/>
        <v>0</v>
      </c>
      <c r="BW41" s="136">
        <f t="shared" ca="1" si="60"/>
        <v>0</v>
      </c>
      <c r="BX41" s="137">
        <f t="shared" ca="1" si="61"/>
        <v>0</v>
      </c>
      <c r="BY41" s="136">
        <f t="shared" ca="1" si="62"/>
        <v>0</v>
      </c>
      <c r="BZ41" s="137">
        <f t="shared" ca="1" si="63"/>
        <v>0</v>
      </c>
      <c r="CA41" s="136">
        <f t="shared" ca="1" si="64"/>
        <v>0</v>
      </c>
      <c r="CB41" s="137">
        <f t="shared" ca="1" si="65"/>
        <v>0</v>
      </c>
      <c r="CC41" s="136">
        <f t="shared" ca="1" si="66"/>
        <v>0</v>
      </c>
      <c r="CD41" s="137">
        <f t="shared" ca="1" si="67"/>
        <v>2</v>
      </c>
      <c r="CE41" s="136">
        <f t="shared" ca="1" si="68"/>
        <v>0</v>
      </c>
      <c r="CF41" s="137">
        <f t="shared" ca="1" si="69"/>
        <v>0</v>
      </c>
      <c r="CG41" s="136">
        <f t="shared" ca="1" si="70"/>
        <v>10</v>
      </c>
      <c r="CH41" s="137">
        <f t="shared" ca="1" si="71"/>
        <v>0</v>
      </c>
      <c r="CI41" s="136">
        <f t="shared" ca="1" si="72"/>
        <v>0</v>
      </c>
      <c r="CJ41" s="137">
        <f t="shared" ca="1" si="73"/>
        <v>0</v>
      </c>
      <c r="CK41" s="136">
        <f t="shared" ca="1" si="74"/>
        <v>0</v>
      </c>
      <c r="CL41" s="137">
        <f t="shared" ca="1" si="75"/>
        <v>0</v>
      </c>
      <c r="CM41" s="136">
        <f t="shared" ca="1" si="76"/>
        <v>0</v>
      </c>
      <c r="CN41" s="110">
        <f t="shared" ca="1" si="41"/>
        <v>41</v>
      </c>
      <c r="CO41" s="110">
        <f t="shared" ca="1" si="77"/>
        <v>1092.96</v>
      </c>
      <c r="CP41" s="110">
        <f t="shared" ca="1" si="78"/>
        <v>400</v>
      </c>
      <c r="CQ41" s="198">
        <f t="shared" ca="1" si="79"/>
        <v>508.00000000000011</v>
      </c>
      <c r="CR41" s="199">
        <f t="shared" ca="1" si="80"/>
        <v>1600.9599999999998</v>
      </c>
      <c r="CS41" s="215">
        <f t="shared" si="47"/>
        <v>30</v>
      </c>
      <c r="CT41" s="216">
        <f t="shared" si="42"/>
        <v>0</v>
      </c>
      <c r="CU41" s="217">
        <f ca="1">INDEX(INDIRECT(CU$1),MATCH($E41,INDIRECT($BQ$2))) + (CS41*30)/[1]PATRÓN!$N$4 - CT41</f>
        <v>27.452054794520546</v>
      </c>
      <c r="CV41" s="217">
        <f>(CS41*6)/PATRÓN!$N$4</f>
        <v>0.49315068493150682</v>
      </c>
      <c r="CW41" s="216">
        <f t="shared" ca="1" si="43"/>
        <v>0</v>
      </c>
      <c r="CX41" s="219">
        <f t="shared" si="44"/>
        <v>0</v>
      </c>
      <c r="CY41" s="230">
        <f t="shared" ca="1" si="45"/>
        <v>0</v>
      </c>
      <c r="CZ41" s="227">
        <f>(PATRÓN!$A$5*(CS41-CT41))/(PATRÓN!$N$4-30)*AM41</f>
        <v>147.08955223880596</v>
      </c>
      <c r="DA41" s="211">
        <f t="shared" ca="1" si="81"/>
        <v>8.7104477611940467</v>
      </c>
      <c r="DB41" s="211">
        <f t="shared" ca="1" si="46"/>
        <v>1637.5970149253731</v>
      </c>
      <c r="DC41" s="212">
        <f t="shared" ca="1" si="82"/>
        <v>-36.637014925373251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31</v>
      </c>
      <c r="H42" s="148" t="s">
        <v>4</v>
      </c>
      <c r="I42" s="148" t="s">
        <v>4</v>
      </c>
      <c r="J42" s="148" t="s">
        <v>31</v>
      </c>
      <c r="K42" s="148" t="s">
        <v>31</v>
      </c>
      <c r="L42" s="148" t="s">
        <v>31</v>
      </c>
      <c r="M42" s="148" t="s">
        <v>31</v>
      </c>
      <c r="N42" s="148" t="s">
        <v>4</v>
      </c>
      <c r="O42" s="148" t="s">
        <v>32</v>
      </c>
      <c r="P42" s="148" t="s">
        <v>32</v>
      </c>
      <c r="Q42" s="148" t="s">
        <v>140</v>
      </c>
      <c r="R42" s="148" t="s">
        <v>140</v>
      </c>
      <c r="S42" s="148" t="s">
        <v>31</v>
      </c>
      <c r="T42" s="148" t="s">
        <v>31</v>
      </c>
      <c r="U42" s="148" t="s">
        <v>31</v>
      </c>
      <c r="V42" s="148" t="s">
        <v>4</v>
      </c>
      <c r="W42" s="148" t="s">
        <v>4</v>
      </c>
      <c r="X42" s="148" t="s">
        <v>31</v>
      </c>
      <c r="Y42" s="148" t="s">
        <v>32</v>
      </c>
      <c r="Z42" s="148" t="s">
        <v>140</v>
      </c>
      <c r="AA42" s="148" t="s">
        <v>4</v>
      </c>
      <c r="AB42" s="148" t="s">
        <v>31</v>
      </c>
      <c r="AC42" s="148" t="s">
        <v>31</v>
      </c>
      <c r="AD42" s="148" t="s">
        <v>31</v>
      </c>
      <c r="AE42" s="148" t="s">
        <v>4</v>
      </c>
      <c r="AF42" s="148" t="s">
        <v>31</v>
      </c>
      <c r="AG42" s="148" t="s">
        <v>31</v>
      </c>
      <c r="AH42" s="148" t="s">
        <v>31</v>
      </c>
      <c r="AI42" s="148" t="s">
        <v>32</v>
      </c>
      <c r="AJ42" s="148" t="s">
        <v>140</v>
      </c>
      <c r="AK42" s="148"/>
      <c r="AL42" s="130"/>
      <c r="AM42" s="111">
        <f>VLOOKUP($E42,Plantilla!D:F,3,FALSE)</f>
        <v>1</v>
      </c>
      <c r="AN42" s="140">
        <f t="shared" ca="1" si="50"/>
        <v>0</v>
      </c>
      <c r="AO42" s="133">
        <f t="shared" ca="1" si="50"/>
        <v>15</v>
      </c>
      <c r="AP42" s="132">
        <f t="shared" ca="1" si="50"/>
        <v>4</v>
      </c>
      <c r="AQ42" s="133">
        <f t="shared" ca="1" si="50"/>
        <v>0</v>
      </c>
      <c r="AR42" s="132">
        <f t="shared" ca="1" si="50"/>
        <v>0</v>
      </c>
      <c r="AS42" s="133">
        <f t="shared" ca="1" si="50"/>
        <v>0</v>
      </c>
      <c r="AT42" s="132">
        <f t="shared" ca="1" si="50"/>
        <v>0</v>
      </c>
      <c r="AU42" s="133">
        <f t="shared" ca="1" si="50"/>
        <v>0</v>
      </c>
      <c r="AV42" s="132">
        <f t="shared" ca="1" si="50"/>
        <v>0</v>
      </c>
      <c r="AW42" s="133">
        <f t="shared" ca="1" si="50"/>
        <v>0</v>
      </c>
      <c r="AX42" s="132">
        <f t="shared" ca="1" si="50"/>
        <v>0</v>
      </c>
      <c r="AY42" s="133">
        <f t="shared" ca="1" si="50"/>
        <v>0</v>
      </c>
      <c r="AZ42" s="132">
        <f t="shared" ca="1" si="50"/>
        <v>0</v>
      </c>
      <c r="BA42" s="133">
        <f t="shared" ca="1" si="50"/>
        <v>0</v>
      </c>
      <c r="BB42" s="132">
        <f t="shared" ca="1" si="50"/>
        <v>0</v>
      </c>
      <c r="BC42" s="133">
        <f t="shared" ca="1" si="50"/>
        <v>0</v>
      </c>
      <c r="BD42" s="132">
        <f t="shared" ca="1" si="51"/>
        <v>0</v>
      </c>
      <c r="BE42" s="133">
        <f t="shared" ca="1" si="49"/>
        <v>0</v>
      </c>
      <c r="BF42" s="132">
        <f t="shared" ca="1" si="49"/>
        <v>0</v>
      </c>
      <c r="BG42" s="133">
        <f t="shared" ca="1" si="49"/>
        <v>0</v>
      </c>
      <c r="BH42" s="132">
        <f t="shared" ca="1" si="52"/>
        <v>0</v>
      </c>
      <c r="BI42" s="133">
        <f t="shared" ca="1" si="49"/>
        <v>0</v>
      </c>
      <c r="BJ42" s="132">
        <f t="shared" ca="1" si="53"/>
        <v>0</v>
      </c>
      <c r="BK42" s="110">
        <f t="shared" ca="1" si="37"/>
        <v>1</v>
      </c>
      <c r="BL42" s="110">
        <f t="shared" ca="1" si="38"/>
        <v>3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39"/>
        <v>44.5</v>
      </c>
      <c r="BP42" s="195">
        <f t="shared" ca="1" si="40"/>
        <v>149.5</v>
      </c>
      <c r="BQ42" s="149">
        <f t="shared" ca="1" si="54"/>
        <v>54</v>
      </c>
      <c r="BR42" s="137">
        <f t="shared" ca="1" si="55"/>
        <v>107</v>
      </c>
      <c r="BS42" s="136">
        <f t="shared" ca="1" si="56"/>
        <v>45</v>
      </c>
      <c r="BT42" s="137">
        <f t="shared" ca="1" si="57"/>
        <v>0</v>
      </c>
      <c r="BU42" s="136">
        <f t="shared" ca="1" si="58"/>
        <v>0</v>
      </c>
      <c r="BV42" s="137">
        <f t="shared" ca="1" si="59"/>
        <v>0</v>
      </c>
      <c r="BW42" s="136">
        <f t="shared" ca="1" si="60"/>
        <v>0</v>
      </c>
      <c r="BX42" s="137">
        <f t="shared" ca="1" si="61"/>
        <v>0</v>
      </c>
      <c r="BY42" s="136">
        <f t="shared" ca="1" si="62"/>
        <v>0</v>
      </c>
      <c r="BZ42" s="137">
        <f t="shared" ca="1" si="63"/>
        <v>0</v>
      </c>
      <c r="CA42" s="136">
        <f t="shared" ca="1" si="64"/>
        <v>0</v>
      </c>
      <c r="CB42" s="137">
        <f t="shared" ca="1" si="65"/>
        <v>0</v>
      </c>
      <c r="CC42" s="136">
        <f t="shared" ca="1" si="66"/>
        <v>0</v>
      </c>
      <c r="CD42" s="137">
        <f t="shared" ca="1" si="67"/>
        <v>0</v>
      </c>
      <c r="CE42" s="136">
        <f t="shared" ca="1" si="68"/>
        <v>0</v>
      </c>
      <c r="CF42" s="137">
        <f t="shared" ca="1" si="69"/>
        <v>0</v>
      </c>
      <c r="CG42" s="136">
        <f t="shared" ca="1" si="70"/>
        <v>0</v>
      </c>
      <c r="CH42" s="137">
        <f t="shared" ca="1" si="71"/>
        <v>0</v>
      </c>
      <c r="CI42" s="136">
        <f t="shared" ca="1" si="72"/>
        <v>0</v>
      </c>
      <c r="CJ42" s="137">
        <f t="shared" ca="1" si="73"/>
        <v>0</v>
      </c>
      <c r="CK42" s="136">
        <f t="shared" ca="1" si="74"/>
        <v>0</v>
      </c>
      <c r="CL42" s="137">
        <f t="shared" ca="1" si="75"/>
        <v>0</v>
      </c>
      <c r="CM42" s="136">
        <f t="shared" ca="1" si="76"/>
        <v>0</v>
      </c>
      <c r="CN42" s="110">
        <f t="shared" ca="1" si="41"/>
        <v>45</v>
      </c>
      <c r="CO42" s="110">
        <f t="shared" ca="1" si="77"/>
        <v>1127</v>
      </c>
      <c r="CP42" s="110">
        <f t="shared" ca="1" si="78"/>
        <v>450</v>
      </c>
      <c r="CQ42" s="198">
        <f t="shared" ca="1" si="79"/>
        <v>565.20000000000005</v>
      </c>
      <c r="CR42" s="199">
        <f t="shared" ca="1" si="80"/>
        <v>1692.2000000000003</v>
      </c>
      <c r="CS42" s="215">
        <f t="shared" si="47"/>
        <v>30</v>
      </c>
      <c r="CT42" s="216">
        <f t="shared" si="42"/>
        <v>0</v>
      </c>
      <c r="CU42" s="217">
        <f ca="1">INDEX(INDIRECT(CU$1),MATCH($E42,INDIRECT($BQ$2))) + (CS42*30)/[1]PATRÓN!$N$4 - CT42</f>
        <v>27.452054794520546</v>
      </c>
      <c r="CV42" s="217">
        <f>(CS42*6)/PATRÓN!$N$4</f>
        <v>0.49315068493150682</v>
      </c>
      <c r="CW42" s="216">
        <f t="shared" ca="1" si="43"/>
        <v>0</v>
      </c>
      <c r="CX42" s="219">
        <f t="shared" si="44"/>
        <v>0</v>
      </c>
      <c r="CY42" s="230">
        <f t="shared" ca="1" si="45"/>
        <v>0</v>
      </c>
      <c r="CZ42" s="227">
        <f>(PATRÓN!$A$5*(CS42-CT42))/(PATRÓN!$N$4-30)*AM42</f>
        <v>147.08955223880596</v>
      </c>
      <c r="DA42" s="211">
        <f t="shared" ca="1" si="81"/>
        <v>2.4104477611940354</v>
      </c>
      <c r="DB42" s="211">
        <f t="shared" ca="1" si="46"/>
        <v>1637.5970149253731</v>
      </c>
      <c r="DC42" s="212">
        <f t="shared" ca="1" si="82"/>
        <v>54.602985074627213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337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0"/>
        <v>0</v>
      </c>
      <c r="AO43" s="133">
        <f t="shared" ca="1" si="50"/>
        <v>0</v>
      </c>
      <c r="AP43" s="132">
        <f t="shared" ca="1" si="50"/>
        <v>0</v>
      </c>
      <c r="AQ43" s="133">
        <f t="shared" ca="1" si="50"/>
        <v>0</v>
      </c>
      <c r="AR43" s="132">
        <f t="shared" ca="1" si="50"/>
        <v>0</v>
      </c>
      <c r="AS43" s="133">
        <f t="shared" ca="1" si="50"/>
        <v>0</v>
      </c>
      <c r="AT43" s="132">
        <f t="shared" ca="1" si="50"/>
        <v>0</v>
      </c>
      <c r="AU43" s="133">
        <f t="shared" ca="1" si="50"/>
        <v>0</v>
      </c>
      <c r="AV43" s="132">
        <f t="shared" ca="1" si="50"/>
        <v>0</v>
      </c>
      <c r="AW43" s="133">
        <f t="shared" ca="1" si="50"/>
        <v>0</v>
      </c>
      <c r="AX43" s="132">
        <f t="shared" ca="1" si="50"/>
        <v>0</v>
      </c>
      <c r="AY43" s="133">
        <f t="shared" ca="1" si="50"/>
        <v>0</v>
      </c>
      <c r="AZ43" s="132">
        <f t="shared" ca="1" si="50"/>
        <v>0</v>
      </c>
      <c r="BA43" s="133">
        <f t="shared" ca="1" si="50"/>
        <v>0</v>
      </c>
      <c r="BB43" s="132">
        <f t="shared" ca="1" si="50"/>
        <v>0</v>
      </c>
      <c r="BC43" s="133">
        <f t="shared" ca="1" si="50"/>
        <v>0</v>
      </c>
      <c r="BD43" s="132">
        <f t="shared" ca="1" si="51"/>
        <v>0</v>
      </c>
      <c r="BE43" s="133">
        <f t="shared" ca="1" si="49"/>
        <v>0</v>
      </c>
      <c r="BF43" s="132">
        <f t="shared" ca="1" si="49"/>
        <v>0</v>
      </c>
      <c r="BG43" s="133">
        <f t="shared" ca="1" si="49"/>
        <v>0</v>
      </c>
      <c r="BH43" s="132">
        <f t="shared" ca="1" si="52"/>
        <v>0</v>
      </c>
      <c r="BI43" s="133">
        <f t="shared" ca="1" si="49"/>
        <v>0</v>
      </c>
      <c r="BJ43" s="132">
        <f t="shared" ca="1" si="53"/>
        <v>0</v>
      </c>
      <c r="BK43" s="110">
        <f t="shared" ca="1" si="37"/>
        <v>0</v>
      </c>
      <c r="BL43" s="110">
        <f t="shared" ca="1" si="3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39"/>
        <v>0</v>
      </c>
      <c r="BP43" s="195">
        <f t="shared" ca="1" si="40"/>
        <v>0</v>
      </c>
      <c r="BQ43" s="149">
        <f t="shared" ca="1" si="54"/>
        <v>0</v>
      </c>
      <c r="BR43" s="137">
        <f t="shared" ca="1" si="55"/>
        <v>0</v>
      </c>
      <c r="BS43" s="136">
        <f t="shared" ca="1" si="56"/>
        <v>0</v>
      </c>
      <c r="BT43" s="137">
        <f t="shared" ca="1" si="57"/>
        <v>0</v>
      </c>
      <c r="BU43" s="136">
        <f t="shared" ca="1" si="58"/>
        <v>0</v>
      </c>
      <c r="BV43" s="137">
        <f t="shared" ca="1" si="59"/>
        <v>0</v>
      </c>
      <c r="BW43" s="136">
        <f t="shared" ca="1" si="60"/>
        <v>0</v>
      </c>
      <c r="BX43" s="137">
        <f t="shared" ca="1" si="61"/>
        <v>94</v>
      </c>
      <c r="BY43" s="136">
        <f t="shared" ca="1" si="62"/>
        <v>0</v>
      </c>
      <c r="BZ43" s="137">
        <f t="shared" ca="1" si="63"/>
        <v>0</v>
      </c>
      <c r="CA43" s="136">
        <f t="shared" ca="1" si="64"/>
        <v>0</v>
      </c>
      <c r="CB43" s="137">
        <f t="shared" ca="1" si="65"/>
        <v>0</v>
      </c>
      <c r="CC43" s="136">
        <f t="shared" ca="1" si="66"/>
        <v>0</v>
      </c>
      <c r="CD43" s="137">
        <f t="shared" ca="1" si="67"/>
        <v>0</v>
      </c>
      <c r="CE43" s="136">
        <f t="shared" ca="1" si="68"/>
        <v>0</v>
      </c>
      <c r="CF43" s="137">
        <f t="shared" ca="1" si="69"/>
        <v>0</v>
      </c>
      <c r="CG43" s="136">
        <f t="shared" ca="1" si="70"/>
        <v>1</v>
      </c>
      <c r="CH43" s="137">
        <f t="shared" ca="1" si="71"/>
        <v>0</v>
      </c>
      <c r="CI43" s="136">
        <f t="shared" ca="1" si="72"/>
        <v>0</v>
      </c>
      <c r="CJ43" s="137">
        <f t="shared" ca="1" si="73"/>
        <v>0</v>
      </c>
      <c r="CK43" s="136">
        <f t="shared" ca="1" si="74"/>
        <v>0</v>
      </c>
      <c r="CL43" s="137">
        <f t="shared" ca="1" si="75"/>
        <v>0</v>
      </c>
      <c r="CM43" s="136">
        <f t="shared" ca="1" si="76"/>
        <v>0</v>
      </c>
      <c r="CN43" s="110">
        <f t="shared" ca="1" si="41"/>
        <v>0</v>
      </c>
      <c r="CO43" s="110">
        <f t="shared" ca="1" si="77"/>
        <v>665.5</v>
      </c>
      <c r="CP43" s="110">
        <f t="shared" ca="1" si="78"/>
        <v>0</v>
      </c>
      <c r="CQ43" s="198">
        <f t="shared" ca="1" si="79"/>
        <v>0</v>
      </c>
      <c r="CR43" s="199">
        <f t="shared" ca="1" si="80"/>
        <v>665.5</v>
      </c>
      <c r="CS43" s="215">
        <f t="shared" si="47"/>
        <v>0</v>
      </c>
      <c r="CT43" s="216">
        <f t="shared" si="42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3"/>
        <v>0</v>
      </c>
      <c r="CX43" s="219">
        <f t="shared" si="44"/>
        <v>0</v>
      </c>
      <c r="CY43" s="230">
        <f t="shared" ca="1" si="45"/>
        <v>0</v>
      </c>
      <c r="CZ43" s="227">
        <f>(PATRÓN!$A$5*(CS43-CT43))/(PATRÓN!$N$4-30)*AM43</f>
        <v>0</v>
      </c>
      <c r="DA43" s="211">
        <f t="shared" ca="1" si="81"/>
        <v>0</v>
      </c>
      <c r="DB43" s="211">
        <f t="shared" ca="1" si="46"/>
        <v>887.44029850746267</v>
      </c>
      <c r="DC43" s="212">
        <f t="shared" ca="1" si="82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0"/>
        <v>0</v>
      </c>
      <c r="AO44" s="133">
        <f t="shared" ca="1" si="50"/>
        <v>0</v>
      </c>
      <c r="AP44" s="132">
        <f t="shared" ca="1" si="50"/>
        <v>0</v>
      </c>
      <c r="AQ44" s="133">
        <f t="shared" ca="1" si="50"/>
        <v>0</v>
      </c>
      <c r="AR44" s="132">
        <f t="shared" ca="1" si="50"/>
        <v>0</v>
      </c>
      <c r="AS44" s="133">
        <f t="shared" ca="1" si="50"/>
        <v>0</v>
      </c>
      <c r="AT44" s="132">
        <f t="shared" ca="1" si="50"/>
        <v>0</v>
      </c>
      <c r="AU44" s="133">
        <f t="shared" ca="1" si="50"/>
        <v>0</v>
      </c>
      <c r="AV44" s="132">
        <f t="shared" ca="1" si="50"/>
        <v>0</v>
      </c>
      <c r="AW44" s="133">
        <f t="shared" ca="1" si="50"/>
        <v>0</v>
      </c>
      <c r="AX44" s="132">
        <f t="shared" ca="1" si="50"/>
        <v>0</v>
      </c>
      <c r="AY44" s="133">
        <f t="shared" ca="1" si="50"/>
        <v>0</v>
      </c>
      <c r="AZ44" s="132">
        <f t="shared" ca="1" si="50"/>
        <v>0</v>
      </c>
      <c r="BA44" s="133">
        <f t="shared" ca="1" si="50"/>
        <v>0</v>
      </c>
      <c r="BB44" s="132">
        <f t="shared" ca="1" si="50"/>
        <v>0</v>
      </c>
      <c r="BC44" s="133">
        <f t="shared" ca="1" si="50"/>
        <v>0</v>
      </c>
      <c r="BD44" s="132">
        <f t="shared" ca="1" si="51"/>
        <v>0</v>
      </c>
      <c r="BE44" s="133">
        <f t="shared" ca="1" si="49"/>
        <v>0</v>
      </c>
      <c r="BF44" s="132">
        <f t="shared" ca="1" si="49"/>
        <v>0</v>
      </c>
      <c r="BG44" s="133">
        <f t="shared" ca="1" si="49"/>
        <v>0</v>
      </c>
      <c r="BH44" s="132">
        <f t="shared" ca="1" si="52"/>
        <v>0</v>
      </c>
      <c r="BI44" s="133">
        <f t="shared" ca="1" si="49"/>
        <v>0</v>
      </c>
      <c r="BJ44" s="132">
        <f t="shared" ca="1" si="53"/>
        <v>0</v>
      </c>
      <c r="BK44" s="110">
        <f t="shared" ca="1" si="37"/>
        <v>0</v>
      </c>
      <c r="BL44" s="110">
        <f t="shared" ca="1" si="3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39"/>
        <v>0</v>
      </c>
      <c r="BP44" s="195">
        <f t="shared" ca="1" si="40"/>
        <v>0</v>
      </c>
      <c r="BQ44" s="149">
        <f t="shared" ca="1" si="54"/>
        <v>8</v>
      </c>
      <c r="BR44" s="137">
        <f t="shared" ca="1" si="55"/>
        <v>5</v>
      </c>
      <c r="BS44" s="136">
        <f t="shared" ca="1" si="56"/>
        <v>16</v>
      </c>
      <c r="BT44" s="137">
        <f t="shared" ca="1" si="57"/>
        <v>0</v>
      </c>
      <c r="BU44" s="136">
        <f t="shared" ca="1" si="58"/>
        <v>0</v>
      </c>
      <c r="BV44" s="137">
        <f t="shared" ca="1" si="59"/>
        <v>0</v>
      </c>
      <c r="BW44" s="136">
        <f t="shared" ca="1" si="60"/>
        <v>0</v>
      </c>
      <c r="BX44" s="137">
        <f t="shared" ca="1" si="61"/>
        <v>0</v>
      </c>
      <c r="BY44" s="136">
        <f t="shared" ca="1" si="62"/>
        <v>38</v>
      </c>
      <c r="BZ44" s="137">
        <f t="shared" ca="1" si="63"/>
        <v>0</v>
      </c>
      <c r="CA44" s="136">
        <f t="shared" ca="1" si="64"/>
        <v>0</v>
      </c>
      <c r="CB44" s="137">
        <f t="shared" ca="1" si="65"/>
        <v>0</v>
      </c>
      <c r="CC44" s="136">
        <f t="shared" ca="1" si="66"/>
        <v>0</v>
      </c>
      <c r="CD44" s="137">
        <f t="shared" ca="1" si="67"/>
        <v>0</v>
      </c>
      <c r="CE44" s="136">
        <f t="shared" ca="1" si="68"/>
        <v>0</v>
      </c>
      <c r="CF44" s="137">
        <f t="shared" ca="1" si="69"/>
        <v>0</v>
      </c>
      <c r="CG44" s="136">
        <f t="shared" ca="1" si="70"/>
        <v>0</v>
      </c>
      <c r="CH44" s="137">
        <f t="shared" ca="1" si="71"/>
        <v>0</v>
      </c>
      <c r="CI44" s="136">
        <f t="shared" ca="1" si="72"/>
        <v>0</v>
      </c>
      <c r="CJ44" s="137">
        <f t="shared" ca="1" si="73"/>
        <v>0</v>
      </c>
      <c r="CK44" s="136">
        <f t="shared" ca="1" si="74"/>
        <v>0</v>
      </c>
      <c r="CL44" s="137">
        <f t="shared" ca="1" si="75"/>
        <v>0</v>
      </c>
      <c r="CM44" s="136">
        <f t="shared" ca="1" si="76"/>
        <v>0</v>
      </c>
      <c r="CN44" s="110">
        <f t="shared" ca="1" si="41"/>
        <v>16</v>
      </c>
      <c r="CO44" s="110">
        <f t="shared" ca="1" si="77"/>
        <v>357</v>
      </c>
      <c r="CP44" s="110">
        <f t="shared" ca="1" si="78"/>
        <v>160</v>
      </c>
      <c r="CQ44" s="198">
        <f t="shared" ca="1" si="79"/>
        <v>203.20000000000002</v>
      </c>
      <c r="CR44" s="199">
        <f t="shared" ca="1" si="80"/>
        <v>560.19999999999993</v>
      </c>
      <c r="CS44" s="215">
        <f t="shared" si="47"/>
        <v>0</v>
      </c>
      <c r="CT44" s="216">
        <f t="shared" si="42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3"/>
        <v>0</v>
      </c>
      <c r="CX44" s="219">
        <f t="shared" si="44"/>
        <v>0</v>
      </c>
      <c r="CY44" s="230">
        <f t="shared" ca="1" si="45"/>
        <v>0</v>
      </c>
      <c r="CZ44" s="227">
        <f>(PATRÓN!$A$5*(CS44-CT44))/(PATRÓN!$N$4-30)*AM44</f>
        <v>0</v>
      </c>
      <c r="DA44" s="211">
        <f t="shared" ca="1" si="81"/>
        <v>0</v>
      </c>
      <c r="DB44" s="211">
        <f t="shared" ca="1" si="46"/>
        <v>593.26119402985069</v>
      </c>
      <c r="DC44" s="212">
        <f t="shared" ca="1" si="82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339"/>
      <c r="K45" s="148"/>
      <c r="L45" s="148"/>
      <c r="M45" s="148"/>
      <c r="N45" s="148"/>
      <c r="O45" s="148"/>
      <c r="P45" s="148"/>
      <c r="Q45" s="148"/>
      <c r="R45" s="148"/>
      <c r="S45" s="148"/>
      <c r="T45" s="340"/>
      <c r="U45" s="340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340"/>
      <c r="AH45" s="340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0"/>
        <v>0</v>
      </c>
      <c r="AO45" s="133">
        <f t="shared" ca="1" si="50"/>
        <v>0</v>
      </c>
      <c r="AP45" s="132">
        <f t="shared" ca="1" si="50"/>
        <v>0</v>
      </c>
      <c r="AQ45" s="133">
        <f t="shared" ca="1" si="50"/>
        <v>0</v>
      </c>
      <c r="AR45" s="132">
        <f t="shared" ca="1" si="50"/>
        <v>0</v>
      </c>
      <c r="AS45" s="133">
        <f t="shared" ca="1" si="50"/>
        <v>0</v>
      </c>
      <c r="AT45" s="132">
        <f t="shared" ca="1" si="50"/>
        <v>0</v>
      </c>
      <c r="AU45" s="133">
        <f t="shared" ca="1" si="50"/>
        <v>0</v>
      </c>
      <c r="AV45" s="132">
        <f t="shared" ca="1" si="50"/>
        <v>0</v>
      </c>
      <c r="AW45" s="133">
        <f t="shared" ca="1" si="50"/>
        <v>0</v>
      </c>
      <c r="AX45" s="132">
        <f t="shared" ca="1" si="50"/>
        <v>0</v>
      </c>
      <c r="AY45" s="133">
        <f t="shared" ca="1" si="50"/>
        <v>0</v>
      </c>
      <c r="AZ45" s="132">
        <f t="shared" ca="1" si="50"/>
        <v>0</v>
      </c>
      <c r="BA45" s="133">
        <f t="shared" ca="1" si="50"/>
        <v>0</v>
      </c>
      <c r="BB45" s="132">
        <f t="shared" ca="1" si="50"/>
        <v>0</v>
      </c>
      <c r="BC45" s="133">
        <f t="shared" ca="1" si="50"/>
        <v>0</v>
      </c>
      <c r="BD45" s="132">
        <f t="shared" ca="1" si="51"/>
        <v>0</v>
      </c>
      <c r="BE45" s="133">
        <f t="shared" ca="1" si="49"/>
        <v>0</v>
      </c>
      <c r="BF45" s="132">
        <f t="shared" ca="1" si="49"/>
        <v>0</v>
      </c>
      <c r="BG45" s="133">
        <f t="shared" ca="1" si="49"/>
        <v>0</v>
      </c>
      <c r="BH45" s="132">
        <f t="shared" ca="1" si="52"/>
        <v>0</v>
      </c>
      <c r="BI45" s="133">
        <f t="shared" ca="1" si="49"/>
        <v>0</v>
      </c>
      <c r="BJ45" s="132">
        <f t="shared" ca="1" si="53"/>
        <v>0</v>
      </c>
      <c r="BK45" s="110">
        <f t="shared" ca="1" si="37"/>
        <v>0</v>
      </c>
      <c r="BL45" s="110">
        <f t="shared" ca="1" si="3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39"/>
        <v>0</v>
      </c>
      <c r="BP45" s="195">
        <f t="shared" ca="1" si="40"/>
        <v>0</v>
      </c>
      <c r="BQ45" s="149">
        <f t="shared" ca="1" si="54"/>
        <v>0</v>
      </c>
      <c r="BR45" s="137">
        <f t="shared" ca="1" si="55"/>
        <v>11</v>
      </c>
      <c r="BS45" s="136">
        <f t="shared" ca="1" si="56"/>
        <v>9</v>
      </c>
      <c r="BT45" s="137">
        <f t="shared" ca="1" si="57"/>
        <v>0</v>
      </c>
      <c r="BU45" s="136">
        <f t="shared" ca="1" si="58"/>
        <v>0</v>
      </c>
      <c r="BV45" s="137">
        <f t="shared" ca="1" si="59"/>
        <v>0</v>
      </c>
      <c r="BW45" s="136">
        <f t="shared" ca="1" si="60"/>
        <v>0</v>
      </c>
      <c r="BX45" s="137">
        <f t="shared" ca="1" si="61"/>
        <v>6</v>
      </c>
      <c r="BY45" s="136">
        <f t="shared" ca="1" si="62"/>
        <v>3</v>
      </c>
      <c r="BZ45" s="137">
        <f t="shared" ca="1" si="63"/>
        <v>0</v>
      </c>
      <c r="CA45" s="136">
        <f t="shared" ca="1" si="64"/>
        <v>0</v>
      </c>
      <c r="CB45" s="137">
        <f t="shared" ca="1" si="65"/>
        <v>0</v>
      </c>
      <c r="CC45" s="136">
        <f t="shared" ca="1" si="66"/>
        <v>0</v>
      </c>
      <c r="CD45" s="137">
        <f t="shared" ca="1" si="67"/>
        <v>0</v>
      </c>
      <c r="CE45" s="136">
        <f t="shared" ca="1" si="68"/>
        <v>0</v>
      </c>
      <c r="CF45" s="137">
        <f t="shared" ca="1" si="69"/>
        <v>0</v>
      </c>
      <c r="CG45" s="136">
        <f t="shared" ca="1" si="70"/>
        <v>0</v>
      </c>
      <c r="CH45" s="137">
        <f t="shared" ca="1" si="71"/>
        <v>0</v>
      </c>
      <c r="CI45" s="136">
        <f t="shared" ca="1" si="72"/>
        <v>0</v>
      </c>
      <c r="CJ45" s="137">
        <f t="shared" ca="1" si="73"/>
        <v>0</v>
      </c>
      <c r="CK45" s="136">
        <f t="shared" ca="1" si="74"/>
        <v>0</v>
      </c>
      <c r="CL45" s="137">
        <f t="shared" ca="1" si="75"/>
        <v>0</v>
      </c>
      <c r="CM45" s="136">
        <f t="shared" ca="1" si="76"/>
        <v>0</v>
      </c>
      <c r="CN45" s="110">
        <f t="shared" ca="1" si="41"/>
        <v>9</v>
      </c>
      <c r="CO45" s="110">
        <f t="shared" ca="1" si="77"/>
        <v>140</v>
      </c>
      <c r="CP45" s="110">
        <f t="shared" ca="1" si="78"/>
        <v>90</v>
      </c>
      <c r="CQ45" s="198">
        <f t="shared" ca="1" si="79"/>
        <v>114.30000000000001</v>
      </c>
      <c r="CR45" s="199">
        <f t="shared" ca="1" si="80"/>
        <v>254.29999999999998</v>
      </c>
      <c r="CS45" s="215">
        <f t="shared" si="47"/>
        <v>0</v>
      </c>
      <c r="CT45" s="216">
        <f t="shared" si="42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3"/>
        <v>0</v>
      </c>
      <c r="CX45" s="219">
        <f t="shared" si="44"/>
        <v>0</v>
      </c>
      <c r="CY45" s="230">
        <f t="shared" ca="1" si="45"/>
        <v>0</v>
      </c>
      <c r="CZ45" s="227">
        <f>(PATRÓN!$A$5*(CS45-CT45))/(PATRÓN!$N$4-30)*AM45</f>
        <v>0</v>
      </c>
      <c r="DA45" s="211">
        <f t="shared" ca="1" si="81"/>
        <v>0</v>
      </c>
      <c r="DB45" s="211">
        <f t="shared" ca="1" si="46"/>
        <v>588.35820895522386</v>
      </c>
      <c r="DC45" s="212">
        <f t="shared" ca="1" si="82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/>
      <c r="G46" s="148"/>
      <c r="H46" s="148"/>
      <c r="I46" s="148"/>
      <c r="J46" s="338"/>
      <c r="K46" s="338"/>
      <c r="L46" s="148"/>
      <c r="M46" s="338"/>
      <c r="N46" s="338"/>
      <c r="O46" s="338"/>
      <c r="P46" s="148"/>
      <c r="Q46" s="338"/>
      <c r="R46" s="33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338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50"/>
        <v>0</v>
      </c>
      <c r="AO46" s="133">
        <f t="shared" ca="1" si="50"/>
        <v>0</v>
      </c>
      <c r="AP46" s="132">
        <f t="shared" ca="1" si="50"/>
        <v>0</v>
      </c>
      <c r="AQ46" s="133">
        <f t="shared" ca="1" si="50"/>
        <v>0</v>
      </c>
      <c r="AR46" s="132">
        <f t="shared" ca="1" si="50"/>
        <v>0</v>
      </c>
      <c r="AS46" s="133">
        <f t="shared" ca="1" si="50"/>
        <v>0</v>
      </c>
      <c r="AT46" s="132">
        <f t="shared" ca="1" si="50"/>
        <v>0</v>
      </c>
      <c r="AU46" s="133">
        <f t="shared" ca="1" si="50"/>
        <v>0</v>
      </c>
      <c r="AV46" s="132">
        <f t="shared" ca="1" si="50"/>
        <v>0</v>
      </c>
      <c r="AW46" s="133">
        <f t="shared" ca="1" si="50"/>
        <v>0</v>
      </c>
      <c r="AX46" s="132">
        <f t="shared" ca="1" si="50"/>
        <v>0</v>
      </c>
      <c r="AY46" s="133">
        <f t="shared" ca="1" si="50"/>
        <v>0</v>
      </c>
      <c r="AZ46" s="132">
        <f t="shared" ca="1" si="50"/>
        <v>0</v>
      </c>
      <c r="BA46" s="133">
        <f t="shared" ca="1" si="50"/>
        <v>0</v>
      </c>
      <c r="BB46" s="132">
        <f t="shared" ca="1" si="50"/>
        <v>0</v>
      </c>
      <c r="BC46" s="133">
        <f t="shared" ca="1" si="50"/>
        <v>0</v>
      </c>
      <c r="BD46" s="132">
        <f t="shared" ca="1" si="51"/>
        <v>0</v>
      </c>
      <c r="BE46" s="133">
        <f t="shared" ca="1" si="49"/>
        <v>0</v>
      </c>
      <c r="BF46" s="132">
        <f t="shared" ca="1" si="49"/>
        <v>0</v>
      </c>
      <c r="BG46" s="133">
        <f t="shared" ca="1" si="49"/>
        <v>0</v>
      </c>
      <c r="BH46" s="132">
        <f t="shared" ca="1" si="52"/>
        <v>0</v>
      </c>
      <c r="BI46" s="133">
        <f t="shared" ca="1" si="49"/>
        <v>0</v>
      </c>
      <c r="BJ46" s="132">
        <f t="shared" ca="1" si="53"/>
        <v>0</v>
      </c>
      <c r="BK46" s="110">
        <f t="shared" ca="1" si="37"/>
        <v>0</v>
      </c>
      <c r="BL46" s="110">
        <f t="shared" ca="1" si="3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39"/>
        <v>0</v>
      </c>
      <c r="BP46" s="195">
        <f t="shared" ca="1" si="40"/>
        <v>0</v>
      </c>
      <c r="BQ46" s="149">
        <f t="shared" ca="1" si="54"/>
        <v>8</v>
      </c>
      <c r="BR46" s="137">
        <f t="shared" ca="1" si="55"/>
        <v>22</v>
      </c>
      <c r="BS46" s="136">
        <f t="shared" ca="1" si="56"/>
        <v>15</v>
      </c>
      <c r="BT46" s="137">
        <f t="shared" ca="1" si="57"/>
        <v>0</v>
      </c>
      <c r="BU46" s="136">
        <f t="shared" ca="1" si="58"/>
        <v>0</v>
      </c>
      <c r="BV46" s="137">
        <f t="shared" ca="1" si="59"/>
        <v>0</v>
      </c>
      <c r="BW46" s="136">
        <f t="shared" ca="1" si="60"/>
        <v>0</v>
      </c>
      <c r="BX46" s="137">
        <f t="shared" ca="1" si="61"/>
        <v>1</v>
      </c>
      <c r="BY46" s="136">
        <f t="shared" ca="1" si="62"/>
        <v>4</v>
      </c>
      <c r="BZ46" s="137">
        <f t="shared" ca="1" si="63"/>
        <v>0</v>
      </c>
      <c r="CA46" s="136">
        <f t="shared" ca="1" si="64"/>
        <v>0</v>
      </c>
      <c r="CB46" s="137">
        <f t="shared" ca="1" si="65"/>
        <v>0</v>
      </c>
      <c r="CC46" s="136">
        <f t="shared" ca="1" si="66"/>
        <v>0</v>
      </c>
      <c r="CD46" s="137">
        <f t="shared" ca="1" si="67"/>
        <v>0</v>
      </c>
      <c r="CE46" s="136">
        <f t="shared" ca="1" si="68"/>
        <v>0</v>
      </c>
      <c r="CF46" s="137">
        <f t="shared" ca="1" si="69"/>
        <v>0</v>
      </c>
      <c r="CG46" s="136">
        <f t="shared" ca="1" si="70"/>
        <v>0</v>
      </c>
      <c r="CH46" s="137">
        <f t="shared" ca="1" si="71"/>
        <v>0</v>
      </c>
      <c r="CI46" s="136">
        <f t="shared" ca="1" si="72"/>
        <v>0</v>
      </c>
      <c r="CJ46" s="137">
        <f t="shared" ca="1" si="73"/>
        <v>0</v>
      </c>
      <c r="CK46" s="136">
        <f t="shared" ca="1" si="74"/>
        <v>0</v>
      </c>
      <c r="CL46" s="137">
        <f t="shared" ca="1" si="75"/>
        <v>0</v>
      </c>
      <c r="CM46" s="136">
        <f t="shared" ca="1" si="76"/>
        <v>0</v>
      </c>
      <c r="CN46" s="110">
        <f t="shared" ca="1" si="41"/>
        <v>15</v>
      </c>
      <c r="CO46" s="110">
        <f t="shared" ca="1" si="77"/>
        <v>245</v>
      </c>
      <c r="CP46" s="110">
        <f t="shared" ca="1" si="78"/>
        <v>150</v>
      </c>
      <c r="CQ46" s="198">
        <f t="shared" ca="1" si="79"/>
        <v>190.5</v>
      </c>
      <c r="CR46" s="199">
        <f t="shared" ca="1" si="80"/>
        <v>435.5</v>
      </c>
      <c r="CS46" s="215">
        <f t="shared" si="47"/>
        <v>0</v>
      </c>
      <c r="CT46" s="216">
        <f t="shared" si="42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3"/>
        <v>0</v>
      </c>
      <c r="CX46" s="219">
        <f t="shared" si="44"/>
        <v>0</v>
      </c>
      <c r="CY46" s="230">
        <f t="shared" ca="1" si="45"/>
        <v>0</v>
      </c>
      <c r="CZ46" s="227">
        <f>(PATRÓN!$A$5*(CS46-CT46))/(PATRÓN!$N$4-30)*AM46</f>
        <v>0</v>
      </c>
      <c r="DA46" s="211">
        <f t="shared" ca="1" si="81"/>
        <v>0</v>
      </c>
      <c r="DB46" s="211">
        <f t="shared" ca="1" si="46"/>
        <v>588.35820895522386</v>
      </c>
      <c r="DC46" s="212">
        <f t="shared" ca="1" si="82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337"/>
      <c r="R47" s="148"/>
      <c r="S47" s="148"/>
      <c r="T47" s="148"/>
      <c r="U47" s="148"/>
      <c r="V47" s="148"/>
      <c r="W47" s="148"/>
      <c r="X47" s="337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50"/>
        <v>0</v>
      </c>
      <c r="AO47" s="133">
        <f t="shared" ca="1" si="50"/>
        <v>0</v>
      </c>
      <c r="AP47" s="132">
        <f t="shared" ca="1" si="50"/>
        <v>0</v>
      </c>
      <c r="AQ47" s="133">
        <f t="shared" ca="1" si="50"/>
        <v>0</v>
      </c>
      <c r="AR47" s="132">
        <f t="shared" ca="1" si="50"/>
        <v>0</v>
      </c>
      <c r="AS47" s="133">
        <f t="shared" ca="1" si="50"/>
        <v>0</v>
      </c>
      <c r="AT47" s="132">
        <f t="shared" ca="1" si="50"/>
        <v>0</v>
      </c>
      <c r="AU47" s="133">
        <f t="shared" ca="1" si="50"/>
        <v>0</v>
      </c>
      <c r="AV47" s="132">
        <f t="shared" ca="1" si="50"/>
        <v>0</v>
      </c>
      <c r="AW47" s="133">
        <f t="shared" ca="1" si="50"/>
        <v>0</v>
      </c>
      <c r="AX47" s="132">
        <f t="shared" ca="1" si="50"/>
        <v>0</v>
      </c>
      <c r="AY47" s="133">
        <f t="shared" ca="1" si="50"/>
        <v>0</v>
      </c>
      <c r="AZ47" s="132">
        <f t="shared" ca="1" si="50"/>
        <v>0</v>
      </c>
      <c r="BA47" s="133">
        <f t="shared" ca="1" si="50"/>
        <v>0</v>
      </c>
      <c r="BB47" s="132">
        <f t="shared" ca="1" si="50"/>
        <v>0</v>
      </c>
      <c r="BC47" s="133">
        <f t="shared" ca="1" si="50"/>
        <v>0</v>
      </c>
      <c r="BD47" s="132">
        <f t="shared" ca="1" si="51"/>
        <v>0</v>
      </c>
      <c r="BE47" s="133">
        <f t="shared" ca="1" si="49"/>
        <v>0</v>
      </c>
      <c r="BF47" s="132">
        <f t="shared" ca="1" si="49"/>
        <v>0</v>
      </c>
      <c r="BG47" s="133">
        <f t="shared" ca="1" si="49"/>
        <v>0</v>
      </c>
      <c r="BH47" s="132">
        <f t="shared" ca="1" si="52"/>
        <v>0</v>
      </c>
      <c r="BI47" s="133">
        <f t="shared" ca="1" si="49"/>
        <v>0</v>
      </c>
      <c r="BJ47" s="132">
        <f t="shared" ca="1" si="53"/>
        <v>0</v>
      </c>
      <c r="BK47" s="110">
        <f t="shared" ca="1" si="37"/>
        <v>0</v>
      </c>
      <c r="BL47" s="110">
        <f t="shared" ca="1" si="3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39"/>
        <v>0</v>
      </c>
      <c r="BP47" s="195">
        <f t="shared" ca="1" si="40"/>
        <v>0</v>
      </c>
      <c r="BQ47" s="149">
        <f t="shared" ca="1" si="54"/>
        <v>0</v>
      </c>
      <c r="BR47" s="137">
        <f t="shared" ca="1" si="55"/>
        <v>39</v>
      </c>
      <c r="BS47" s="136">
        <f t="shared" ca="1" si="56"/>
        <v>17</v>
      </c>
      <c r="BT47" s="137">
        <f t="shared" ca="1" si="57"/>
        <v>0</v>
      </c>
      <c r="BU47" s="136">
        <f t="shared" ca="1" si="58"/>
        <v>0</v>
      </c>
      <c r="BV47" s="137">
        <f t="shared" ca="1" si="59"/>
        <v>0</v>
      </c>
      <c r="BW47" s="136">
        <f t="shared" ca="1" si="60"/>
        <v>0</v>
      </c>
      <c r="BX47" s="137">
        <f t="shared" ca="1" si="61"/>
        <v>0</v>
      </c>
      <c r="BY47" s="136">
        <f t="shared" ca="1" si="62"/>
        <v>4</v>
      </c>
      <c r="BZ47" s="137">
        <f t="shared" ca="1" si="63"/>
        <v>0</v>
      </c>
      <c r="CA47" s="136">
        <f t="shared" ca="1" si="64"/>
        <v>0</v>
      </c>
      <c r="CB47" s="137">
        <f t="shared" ca="1" si="65"/>
        <v>0</v>
      </c>
      <c r="CC47" s="136">
        <f t="shared" ca="1" si="66"/>
        <v>0</v>
      </c>
      <c r="CD47" s="137">
        <f t="shared" ca="1" si="67"/>
        <v>0</v>
      </c>
      <c r="CE47" s="136">
        <f t="shared" ca="1" si="68"/>
        <v>0</v>
      </c>
      <c r="CF47" s="137">
        <f t="shared" ca="1" si="69"/>
        <v>0</v>
      </c>
      <c r="CG47" s="136">
        <f t="shared" ca="1" si="70"/>
        <v>0</v>
      </c>
      <c r="CH47" s="137">
        <f t="shared" ca="1" si="71"/>
        <v>0</v>
      </c>
      <c r="CI47" s="136">
        <f t="shared" ca="1" si="72"/>
        <v>0</v>
      </c>
      <c r="CJ47" s="137">
        <f t="shared" ca="1" si="73"/>
        <v>0</v>
      </c>
      <c r="CK47" s="136">
        <f t="shared" ca="1" si="74"/>
        <v>0</v>
      </c>
      <c r="CL47" s="137">
        <f t="shared" ca="1" si="75"/>
        <v>0</v>
      </c>
      <c r="CM47" s="136">
        <f t="shared" ca="1" si="76"/>
        <v>0</v>
      </c>
      <c r="CN47" s="110">
        <f t="shared" ca="1" si="41"/>
        <v>17</v>
      </c>
      <c r="CO47" s="110">
        <f t="shared" ca="1" si="77"/>
        <v>301</v>
      </c>
      <c r="CP47" s="110">
        <f t="shared" ca="1" si="78"/>
        <v>170</v>
      </c>
      <c r="CQ47" s="198">
        <f t="shared" ca="1" si="79"/>
        <v>215.9</v>
      </c>
      <c r="CR47" s="199">
        <f t="shared" ca="1" si="80"/>
        <v>516.90000000000009</v>
      </c>
      <c r="CS47" s="215">
        <f t="shared" si="47"/>
        <v>0</v>
      </c>
      <c r="CT47" s="216">
        <f t="shared" si="42"/>
        <v>0</v>
      </c>
      <c r="CU47" s="217">
        <f ca="1">INDEX(INDIRECT(CU$1),MATCH($E47,INDIRECT($BQ$2))) + (CS47*30)/[1]PATRÓN!$N$4 - CT47</f>
        <v>7.9452054794520546</v>
      </c>
      <c r="CV47" s="217">
        <f>(CS47*6)/PATRÓN!$N$4</f>
        <v>0</v>
      </c>
      <c r="CW47" s="216">
        <f t="shared" ca="1" si="43"/>
        <v>0</v>
      </c>
      <c r="CX47" s="219">
        <f t="shared" si="44"/>
        <v>0</v>
      </c>
      <c r="CY47" s="230">
        <f t="shared" ca="1" si="45"/>
        <v>0</v>
      </c>
      <c r="CZ47" s="227">
        <f>(PATRÓN!$A$5*(CS47-CT47))/(PATRÓN!$N$4-30)*AM47</f>
        <v>0</v>
      </c>
      <c r="DA47" s="211">
        <f t="shared" ca="1" si="81"/>
        <v>0</v>
      </c>
      <c r="DB47" s="211">
        <f t="shared" ca="1" si="46"/>
        <v>583.45522388059692</v>
      </c>
      <c r="DC47" s="212">
        <f t="shared" ca="1" si="82"/>
        <v>-66.555223880596827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50"/>
        <v>0</v>
      </c>
      <c r="AO48" s="133">
        <f t="shared" ca="1" si="50"/>
        <v>0</v>
      </c>
      <c r="AP48" s="132">
        <f t="shared" ca="1" si="50"/>
        <v>0</v>
      </c>
      <c r="AQ48" s="133">
        <f t="shared" ca="1" si="50"/>
        <v>0</v>
      </c>
      <c r="AR48" s="132">
        <f t="shared" ca="1" si="50"/>
        <v>0</v>
      </c>
      <c r="AS48" s="133">
        <f t="shared" ca="1" si="50"/>
        <v>0</v>
      </c>
      <c r="AT48" s="132">
        <f t="shared" ca="1" si="50"/>
        <v>0</v>
      </c>
      <c r="AU48" s="133">
        <f t="shared" ca="1" si="50"/>
        <v>0</v>
      </c>
      <c r="AV48" s="132">
        <f t="shared" ca="1" si="50"/>
        <v>0</v>
      </c>
      <c r="AW48" s="133">
        <f t="shared" ca="1" si="50"/>
        <v>0</v>
      </c>
      <c r="AX48" s="132">
        <f t="shared" ca="1" si="50"/>
        <v>0</v>
      </c>
      <c r="AY48" s="133">
        <f t="shared" ca="1" si="50"/>
        <v>0</v>
      </c>
      <c r="AZ48" s="132">
        <f t="shared" ca="1" si="50"/>
        <v>0</v>
      </c>
      <c r="BA48" s="133">
        <f t="shared" ca="1" si="50"/>
        <v>0</v>
      </c>
      <c r="BB48" s="132">
        <f t="shared" ca="1" si="50"/>
        <v>0</v>
      </c>
      <c r="BC48" s="133">
        <f t="shared" ca="1" si="50"/>
        <v>0</v>
      </c>
      <c r="BD48" s="132">
        <f t="shared" ca="1" si="51"/>
        <v>0</v>
      </c>
      <c r="BE48" s="133">
        <f t="shared" ca="1" si="49"/>
        <v>0</v>
      </c>
      <c r="BF48" s="132">
        <f t="shared" ca="1" si="49"/>
        <v>0</v>
      </c>
      <c r="BG48" s="133">
        <f t="shared" ca="1" si="49"/>
        <v>0</v>
      </c>
      <c r="BH48" s="132">
        <f t="shared" ca="1" si="52"/>
        <v>0</v>
      </c>
      <c r="BI48" s="133">
        <f t="shared" ca="1" si="49"/>
        <v>0</v>
      </c>
      <c r="BJ48" s="132">
        <f t="shared" ca="1" si="53"/>
        <v>0</v>
      </c>
      <c r="BK48" s="110">
        <f t="shared" ca="1" si="37"/>
        <v>0</v>
      </c>
      <c r="BL48" s="110">
        <f t="shared" ca="1" si="3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39"/>
        <v>0</v>
      </c>
      <c r="BP48" s="195">
        <f t="shared" ca="1" si="40"/>
        <v>0</v>
      </c>
      <c r="BQ48" s="149">
        <f t="shared" ca="1" si="54"/>
        <v>1</v>
      </c>
      <c r="BR48" s="137">
        <f t="shared" ca="1" si="55"/>
        <v>66</v>
      </c>
      <c r="BS48" s="136">
        <f t="shared" ca="1" si="56"/>
        <v>22</v>
      </c>
      <c r="BT48" s="137">
        <f t="shared" ca="1" si="57"/>
        <v>0</v>
      </c>
      <c r="BU48" s="136">
        <f t="shared" ca="1" si="58"/>
        <v>0</v>
      </c>
      <c r="BV48" s="137">
        <f t="shared" ca="1" si="59"/>
        <v>0</v>
      </c>
      <c r="BW48" s="136">
        <f t="shared" ca="1" si="60"/>
        <v>0</v>
      </c>
      <c r="BX48" s="137">
        <f t="shared" ca="1" si="61"/>
        <v>0</v>
      </c>
      <c r="BY48" s="136">
        <f t="shared" ca="1" si="62"/>
        <v>0</v>
      </c>
      <c r="BZ48" s="137">
        <f t="shared" ca="1" si="63"/>
        <v>0</v>
      </c>
      <c r="CA48" s="136">
        <f t="shared" ca="1" si="64"/>
        <v>0</v>
      </c>
      <c r="CB48" s="137">
        <f t="shared" ca="1" si="65"/>
        <v>0</v>
      </c>
      <c r="CC48" s="136">
        <f t="shared" ca="1" si="66"/>
        <v>0</v>
      </c>
      <c r="CD48" s="137">
        <f t="shared" ca="1" si="67"/>
        <v>0</v>
      </c>
      <c r="CE48" s="136">
        <f t="shared" ca="1" si="68"/>
        <v>0</v>
      </c>
      <c r="CF48" s="137">
        <f t="shared" ca="1" si="69"/>
        <v>0</v>
      </c>
      <c r="CG48" s="136">
        <f t="shared" ca="1" si="70"/>
        <v>0</v>
      </c>
      <c r="CH48" s="137">
        <f t="shared" ca="1" si="71"/>
        <v>0</v>
      </c>
      <c r="CI48" s="136">
        <f t="shared" ca="1" si="72"/>
        <v>0</v>
      </c>
      <c r="CJ48" s="137">
        <f t="shared" ca="1" si="73"/>
        <v>0</v>
      </c>
      <c r="CK48" s="136">
        <f t="shared" ca="1" si="74"/>
        <v>0</v>
      </c>
      <c r="CL48" s="137">
        <f t="shared" ca="1" si="75"/>
        <v>0</v>
      </c>
      <c r="CM48" s="136">
        <f t="shared" ca="1" si="76"/>
        <v>0</v>
      </c>
      <c r="CN48" s="110">
        <f t="shared" ca="1" si="41"/>
        <v>22</v>
      </c>
      <c r="CO48" s="110">
        <f t="shared" ca="1" si="77"/>
        <v>469</v>
      </c>
      <c r="CP48" s="110">
        <f t="shared" ca="1" si="78"/>
        <v>220</v>
      </c>
      <c r="CQ48" s="198">
        <f t="shared" ca="1" si="79"/>
        <v>279.39999999999998</v>
      </c>
      <c r="CR48" s="199">
        <f t="shared" ca="1" si="80"/>
        <v>748.4</v>
      </c>
      <c r="CS48" s="215">
        <f t="shared" si="47"/>
        <v>0</v>
      </c>
      <c r="CT48" s="216">
        <f t="shared" si="42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3"/>
        <v>0</v>
      </c>
      <c r="CX48" s="219">
        <f t="shared" si="44"/>
        <v>0</v>
      </c>
      <c r="CY48" s="230">
        <f t="shared" ca="1" si="45"/>
        <v>0</v>
      </c>
      <c r="CZ48" s="227">
        <f>(PATRÓN!$A$5*(CS48-CT48))/(PATRÓN!$N$4-30)*AM48</f>
        <v>0</v>
      </c>
      <c r="DA48" s="211">
        <f t="shared" ca="1" si="81"/>
        <v>0</v>
      </c>
      <c r="DB48" s="211">
        <f t="shared" ca="1" si="46"/>
        <v>764.86567164179098</v>
      </c>
      <c r="DC48" s="212">
        <f t="shared" ca="1" si="82"/>
        <v>-16.465671641791005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/>
      <c r="G49" s="148"/>
      <c r="H49" s="148"/>
      <c r="I49" s="148"/>
      <c r="J49" s="148"/>
      <c r="K49" s="148"/>
      <c r="L49" s="148"/>
      <c r="M49" s="148"/>
      <c r="N49" s="148"/>
      <c r="O49" s="148"/>
      <c r="P49" s="337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50"/>
        <v>0</v>
      </c>
      <c r="AO49" s="133">
        <f t="shared" ca="1" si="50"/>
        <v>0</v>
      </c>
      <c r="AP49" s="132">
        <f t="shared" ca="1" si="50"/>
        <v>0</v>
      </c>
      <c r="AQ49" s="133">
        <f t="shared" ca="1" si="50"/>
        <v>0</v>
      </c>
      <c r="AR49" s="132">
        <f t="shared" ca="1" si="50"/>
        <v>0</v>
      </c>
      <c r="AS49" s="133">
        <f t="shared" ca="1" si="50"/>
        <v>0</v>
      </c>
      <c r="AT49" s="132">
        <f t="shared" ca="1" si="50"/>
        <v>0</v>
      </c>
      <c r="AU49" s="133">
        <f t="shared" ca="1" si="50"/>
        <v>0</v>
      </c>
      <c r="AV49" s="132">
        <f t="shared" ca="1" si="50"/>
        <v>0</v>
      </c>
      <c r="AW49" s="133">
        <f t="shared" ca="1" si="50"/>
        <v>0</v>
      </c>
      <c r="AX49" s="132">
        <f t="shared" ca="1" si="50"/>
        <v>0</v>
      </c>
      <c r="AY49" s="133">
        <f t="shared" ca="1" si="50"/>
        <v>0</v>
      </c>
      <c r="AZ49" s="132">
        <f t="shared" ca="1" si="50"/>
        <v>0</v>
      </c>
      <c r="BA49" s="133">
        <f t="shared" ca="1" si="50"/>
        <v>0</v>
      </c>
      <c r="BB49" s="132">
        <f t="shared" ca="1" si="50"/>
        <v>0</v>
      </c>
      <c r="BC49" s="133">
        <f t="shared" ca="1" si="50"/>
        <v>0</v>
      </c>
      <c r="BD49" s="132">
        <f t="shared" ca="1" si="51"/>
        <v>0</v>
      </c>
      <c r="BE49" s="133">
        <f t="shared" ca="1" si="49"/>
        <v>0</v>
      </c>
      <c r="BF49" s="132">
        <f t="shared" ca="1" si="49"/>
        <v>0</v>
      </c>
      <c r="BG49" s="133">
        <f t="shared" ca="1" si="49"/>
        <v>0</v>
      </c>
      <c r="BH49" s="132">
        <f t="shared" ca="1" si="52"/>
        <v>0</v>
      </c>
      <c r="BI49" s="133">
        <f t="shared" ca="1" si="49"/>
        <v>0</v>
      </c>
      <c r="BJ49" s="132">
        <f t="shared" ca="1" si="53"/>
        <v>0</v>
      </c>
      <c r="BK49" s="110">
        <f t="shared" ca="1" si="37"/>
        <v>0</v>
      </c>
      <c r="BL49" s="110">
        <f t="shared" ca="1" si="3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39"/>
        <v>0</v>
      </c>
      <c r="BP49" s="195">
        <f t="shared" ca="1" si="40"/>
        <v>0</v>
      </c>
      <c r="BQ49" s="149">
        <f t="shared" ca="1" si="54"/>
        <v>5</v>
      </c>
      <c r="BR49" s="137">
        <f t="shared" ca="1" si="55"/>
        <v>24</v>
      </c>
      <c r="BS49" s="136">
        <f t="shared" ca="1" si="56"/>
        <v>14</v>
      </c>
      <c r="BT49" s="137">
        <f t="shared" ca="1" si="57"/>
        <v>0</v>
      </c>
      <c r="BU49" s="136">
        <f t="shared" ca="1" si="58"/>
        <v>0</v>
      </c>
      <c r="BV49" s="137">
        <f t="shared" ca="1" si="59"/>
        <v>0</v>
      </c>
      <c r="BW49" s="136">
        <f t="shared" ca="1" si="60"/>
        <v>0</v>
      </c>
      <c r="BX49" s="137">
        <f t="shared" ca="1" si="61"/>
        <v>0</v>
      </c>
      <c r="BY49" s="136">
        <f t="shared" ca="1" si="62"/>
        <v>0</v>
      </c>
      <c r="BZ49" s="137">
        <f t="shared" ca="1" si="63"/>
        <v>0</v>
      </c>
      <c r="CA49" s="136">
        <f t="shared" ca="1" si="64"/>
        <v>0</v>
      </c>
      <c r="CB49" s="137">
        <f t="shared" ca="1" si="65"/>
        <v>0</v>
      </c>
      <c r="CC49" s="136">
        <f t="shared" ca="1" si="66"/>
        <v>0</v>
      </c>
      <c r="CD49" s="137">
        <f t="shared" ca="1" si="67"/>
        <v>0</v>
      </c>
      <c r="CE49" s="136">
        <f t="shared" ca="1" si="68"/>
        <v>0</v>
      </c>
      <c r="CF49" s="137">
        <f t="shared" ca="1" si="69"/>
        <v>0</v>
      </c>
      <c r="CG49" s="136">
        <f t="shared" ca="1" si="70"/>
        <v>0</v>
      </c>
      <c r="CH49" s="137">
        <f t="shared" ca="1" si="71"/>
        <v>0</v>
      </c>
      <c r="CI49" s="136">
        <f t="shared" ca="1" si="72"/>
        <v>0</v>
      </c>
      <c r="CJ49" s="137">
        <f t="shared" ca="1" si="73"/>
        <v>0</v>
      </c>
      <c r="CK49" s="136">
        <f t="shared" ca="1" si="74"/>
        <v>0</v>
      </c>
      <c r="CL49" s="137">
        <f t="shared" ca="1" si="75"/>
        <v>0</v>
      </c>
      <c r="CM49" s="136">
        <f t="shared" ca="1" si="76"/>
        <v>0</v>
      </c>
      <c r="CN49" s="110">
        <f t="shared" ca="1" si="41"/>
        <v>14</v>
      </c>
      <c r="CO49" s="110">
        <f t="shared" ca="1" si="77"/>
        <v>203</v>
      </c>
      <c r="CP49" s="110">
        <f t="shared" ca="1" si="78"/>
        <v>140</v>
      </c>
      <c r="CQ49" s="198">
        <f t="shared" ca="1" si="79"/>
        <v>177.8</v>
      </c>
      <c r="CR49" s="199">
        <f t="shared" ca="1" si="80"/>
        <v>380.8</v>
      </c>
      <c r="CS49" s="215">
        <f t="shared" si="47"/>
        <v>0</v>
      </c>
      <c r="CT49" s="216">
        <f t="shared" si="42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3"/>
        <v>0</v>
      </c>
      <c r="CX49" s="219">
        <f t="shared" si="44"/>
        <v>0</v>
      </c>
      <c r="CY49" s="230">
        <f t="shared" ca="1" si="45"/>
        <v>0</v>
      </c>
      <c r="CZ49" s="227">
        <f>(PATRÓN!$A$5*(CS49-CT49))/(PATRÓN!$N$4-30)*AM49</f>
        <v>0</v>
      </c>
      <c r="DA49" s="211">
        <f t="shared" ca="1" si="81"/>
        <v>0</v>
      </c>
      <c r="DB49" s="211">
        <f t="shared" ca="1" si="46"/>
        <v>406.94776119402985</v>
      </c>
      <c r="DC49" s="212">
        <f t="shared" ca="1" si="82"/>
        <v>-26.14776119402984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/>
      <c r="G50" s="148"/>
      <c r="H50" s="148"/>
      <c r="I50" s="338"/>
      <c r="J50" s="148"/>
      <c r="K50" s="148"/>
      <c r="L50" s="342"/>
      <c r="M50" s="148"/>
      <c r="N50" s="148"/>
      <c r="O50" s="148"/>
      <c r="P50" s="148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148"/>
      <c r="AL50" s="130"/>
      <c r="AM50" s="111">
        <f>VLOOKUP($E50,Plantilla!D:F,3,FALSE)</f>
        <v>1</v>
      </c>
      <c r="AN50" s="140">
        <f t="shared" ca="1" si="50"/>
        <v>0</v>
      </c>
      <c r="AO50" s="133">
        <f t="shared" ca="1" si="50"/>
        <v>0</v>
      </c>
      <c r="AP50" s="132">
        <f t="shared" ca="1" si="50"/>
        <v>0</v>
      </c>
      <c r="AQ50" s="133">
        <f t="shared" ca="1" si="50"/>
        <v>0</v>
      </c>
      <c r="AR50" s="132">
        <f t="shared" ca="1" si="50"/>
        <v>0</v>
      </c>
      <c r="AS50" s="133">
        <f t="shared" ca="1" si="50"/>
        <v>0</v>
      </c>
      <c r="AT50" s="132">
        <f t="shared" ca="1" si="50"/>
        <v>0</v>
      </c>
      <c r="AU50" s="133">
        <f t="shared" ca="1" si="50"/>
        <v>0</v>
      </c>
      <c r="AV50" s="132">
        <f t="shared" ca="1" si="50"/>
        <v>0</v>
      </c>
      <c r="AW50" s="133">
        <f t="shared" ca="1" si="50"/>
        <v>0</v>
      </c>
      <c r="AX50" s="132">
        <f t="shared" ca="1" si="50"/>
        <v>0</v>
      </c>
      <c r="AY50" s="133">
        <f t="shared" ca="1" si="50"/>
        <v>0</v>
      </c>
      <c r="AZ50" s="132">
        <f t="shared" ca="1" si="50"/>
        <v>0</v>
      </c>
      <c r="BA50" s="133">
        <f t="shared" ca="1" si="50"/>
        <v>0</v>
      </c>
      <c r="BB50" s="132">
        <f t="shared" ca="1" si="50"/>
        <v>0</v>
      </c>
      <c r="BC50" s="133">
        <f t="shared" ca="1" si="50"/>
        <v>0</v>
      </c>
      <c r="BD50" s="132">
        <f t="shared" ca="1" si="51"/>
        <v>0</v>
      </c>
      <c r="BE50" s="133">
        <f t="shared" ca="1" si="49"/>
        <v>0</v>
      </c>
      <c r="BF50" s="132">
        <f t="shared" ca="1" si="49"/>
        <v>0</v>
      </c>
      <c r="BG50" s="133">
        <f t="shared" ca="1" si="49"/>
        <v>0</v>
      </c>
      <c r="BH50" s="132">
        <f t="shared" ca="1" si="52"/>
        <v>0</v>
      </c>
      <c r="BI50" s="133">
        <f t="shared" ca="1" si="49"/>
        <v>0</v>
      </c>
      <c r="BJ50" s="132">
        <f t="shared" ca="1" si="53"/>
        <v>0</v>
      </c>
      <c r="BK50" s="110">
        <f t="shared" ca="1" si="37"/>
        <v>0</v>
      </c>
      <c r="BL50" s="110">
        <f t="shared" ca="1" si="3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39"/>
        <v>0</v>
      </c>
      <c r="BP50" s="195">
        <f t="shared" ca="1" si="40"/>
        <v>0</v>
      </c>
      <c r="BQ50" s="149">
        <f t="shared" ca="1" si="54"/>
        <v>2</v>
      </c>
      <c r="BR50" s="137">
        <f t="shared" ca="1" si="55"/>
        <v>36</v>
      </c>
      <c r="BS50" s="136">
        <f t="shared" ca="1" si="56"/>
        <v>12</v>
      </c>
      <c r="BT50" s="137">
        <f t="shared" ca="1" si="57"/>
        <v>0</v>
      </c>
      <c r="BU50" s="136">
        <f t="shared" ca="1" si="58"/>
        <v>0</v>
      </c>
      <c r="BV50" s="137">
        <f t="shared" ca="1" si="59"/>
        <v>0</v>
      </c>
      <c r="BW50" s="136">
        <f t="shared" ca="1" si="60"/>
        <v>0</v>
      </c>
      <c r="BX50" s="137">
        <f t="shared" ca="1" si="61"/>
        <v>0</v>
      </c>
      <c r="BY50" s="136">
        <f t="shared" ca="1" si="62"/>
        <v>0</v>
      </c>
      <c r="BZ50" s="137">
        <f t="shared" ca="1" si="63"/>
        <v>0</v>
      </c>
      <c r="CA50" s="136">
        <f t="shared" ca="1" si="64"/>
        <v>0</v>
      </c>
      <c r="CB50" s="137">
        <f t="shared" ca="1" si="65"/>
        <v>0</v>
      </c>
      <c r="CC50" s="136">
        <f t="shared" ca="1" si="66"/>
        <v>0</v>
      </c>
      <c r="CD50" s="137">
        <f t="shared" ca="1" si="67"/>
        <v>0</v>
      </c>
      <c r="CE50" s="136">
        <f t="shared" ca="1" si="68"/>
        <v>0</v>
      </c>
      <c r="CF50" s="137">
        <f t="shared" ca="1" si="69"/>
        <v>0</v>
      </c>
      <c r="CG50" s="136">
        <f t="shared" ca="1" si="70"/>
        <v>0</v>
      </c>
      <c r="CH50" s="137">
        <f t="shared" ca="1" si="71"/>
        <v>0</v>
      </c>
      <c r="CI50" s="136">
        <f t="shared" ca="1" si="72"/>
        <v>0</v>
      </c>
      <c r="CJ50" s="137">
        <f t="shared" ca="1" si="73"/>
        <v>0</v>
      </c>
      <c r="CK50" s="136">
        <f t="shared" ca="1" si="74"/>
        <v>0</v>
      </c>
      <c r="CL50" s="137">
        <f t="shared" ca="1" si="75"/>
        <v>0</v>
      </c>
      <c r="CM50" s="136">
        <f t="shared" ca="1" si="76"/>
        <v>0</v>
      </c>
      <c r="CN50" s="110">
        <f t="shared" ca="1" si="41"/>
        <v>12</v>
      </c>
      <c r="CO50" s="110">
        <f t="shared" ca="1" si="77"/>
        <v>266</v>
      </c>
      <c r="CP50" s="110">
        <f t="shared" ca="1" si="78"/>
        <v>120</v>
      </c>
      <c r="CQ50" s="198">
        <f t="shared" ca="1" si="79"/>
        <v>152.4</v>
      </c>
      <c r="CR50" s="199">
        <f t="shared" ca="1" si="80"/>
        <v>418.4</v>
      </c>
      <c r="CS50" s="215">
        <f t="shared" si="47"/>
        <v>0</v>
      </c>
      <c r="CT50" s="216">
        <f t="shared" si="42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3"/>
        <v>0</v>
      </c>
      <c r="CX50" s="219">
        <f t="shared" si="44"/>
        <v>0</v>
      </c>
      <c r="CY50" s="230">
        <f t="shared" ca="1" si="45"/>
        <v>0</v>
      </c>
      <c r="CZ50" s="227">
        <f>(PATRÓN!$A$5*(CS50-CT50))/(PATRÓN!$N$4-30)*AM50</f>
        <v>0</v>
      </c>
      <c r="DA50" s="211">
        <f t="shared" ca="1" si="81"/>
        <v>0</v>
      </c>
      <c r="DB50" s="211">
        <f t="shared" ca="1" si="46"/>
        <v>446.17164179104481</v>
      </c>
      <c r="DC50" s="212">
        <f t="shared" ca="1" si="82"/>
        <v>-27.771641791044829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344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344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50"/>
        <v>0</v>
      </c>
      <c r="AO51" s="133">
        <f t="shared" ca="1" si="50"/>
        <v>0</v>
      </c>
      <c r="AP51" s="132">
        <f t="shared" ca="1" si="50"/>
        <v>0</v>
      </c>
      <c r="AQ51" s="133">
        <f t="shared" ca="1" si="50"/>
        <v>0</v>
      </c>
      <c r="AR51" s="132">
        <f t="shared" ca="1" si="50"/>
        <v>0</v>
      </c>
      <c r="AS51" s="133">
        <f t="shared" ca="1" si="50"/>
        <v>0</v>
      </c>
      <c r="AT51" s="132">
        <f t="shared" ca="1" si="50"/>
        <v>0</v>
      </c>
      <c r="AU51" s="133">
        <f t="shared" ca="1" si="50"/>
        <v>0</v>
      </c>
      <c r="AV51" s="132">
        <f t="shared" ca="1" si="50"/>
        <v>0</v>
      </c>
      <c r="AW51" s="133">
        <f t="shared" ca="1" si="50"/>
        <v>0</v>
      </c>
      <c r="AX51" s="132">
        <f t="shared" ca="1" si="50"/>
        <v>0</v>
      </c>
      <c r="AY51" s="133">
        <f t="shared" ca="1" si="50"/>
        <v>0</v>
      </c>
      <c r="AZ51" s="132">
        <f t="shared" ca="1" si="50"/>
        <v>0</v>
      </c>
      <c r="BA51" s="133">
        <f t="shared" ca="1" si="50"/>
        <v>0</v>
      </c>
      <c r="BB51" s="132">
        <f t="shared" ca="1" si="50"/>
        <v>0</v>
      </c>
      <c r="BC51" s="133">
        <f t="shared" ca="1" si="50"/>
        <v>0</v>
      </c>
      <c r="BD51" s="132">
        <f t="shared" ca="1" si="51"/>
        <v>0</v>
      </c>
      <c r="BE51" s="133">
        <f t="shared" ca="1" si="49"/>
        <v>0</v>
      </c>
      <c r="BF51" s="132">
        <f t="shared" ca="1" si="49"/>
        <v>0</v>
      </c>
      <c r="BG51" s="133">
        <f t="shared" ca="1" si="49"/>
        <v>0</v>
      </c>
      <c r="BH51" s="132">
        <f t="shared" ca="1" si="52"/>
        <v>0</v>
      </c>
      <c r="BI51" s="133">
        <f t="shared" ca="1" si="49"/>
        <v>0</v>
      </c>
      <c r="BJ51" s="132">
        <f t="shared" ca="1" si="53"/>
        <v>0</v>
      </c>
      <c r="BK51" s="110">
        <f t="shared" ca="1" si="37"/>
        <v>0</v>
      </c>
      <c r="BL51" s="110">
        <f t="shared" ca="1" si="3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39"/>
        <v>0</v>
      </c>
      <c r="BP51" s="195">
        <f t="shared" ca="1" si="40"/>
        <v>0</v>
      </c>
      <c r="BQ51" s="149">
        <f t="shared" ca="1" si="54"/>
        <v>0</v>
      </c>
      <c r="BR51" s="137">
        <f t="shared" ca="1" si="55"/>
        <v>0</v>
      </c>
      <c r="BS51" s="136">
        <f t="shared" ca="1" si="56"/>
        <v>0</v>
      </c>
      <c r="BT51" s="137">
        <f t="shared" ca="1" si="57"/>
        <v>0</v>
      </c>
      <c r="BU51" s="136">
        <f t="shared" ca="1" si="58"/>
        <v>0</v>
      </c>
      <c r="BV51" s="137">
        <f t="shared" ca="1" si="59"/>
        <v>0</v>
      </c>
      <c r="BW51" s="136">
        <f t="shared" ca="1" si="60"/>
        <v>0</v>
      </c>
      <c r="BX51" s="137">
        <f t="shared" ca="1" si="61"/>
        <v>0</v>
      </c>
      <c r="BY51" s="136">
        <f t="shared" ca="1" si="62"/>
        <v>0</v>
      </c>
      <c r="BZ51" s="137">
        <f t="shared" ca="1" si="63"/>
        <v>0</v>
      </c>
      <c r="CA51" s="136">
        <f t="shared" ca="1" si="64"/>
        <v>0</v>
      </c>
      <c r="CB51" s="137">
        <f t="shared" ca="1" si="65"/>
        <v>0</v>
      </c>
      <c r="CC51" s="136">
        <f t="shared" ca="1" si="66"/>
        <v>0</v>
      </c>
      <c r="CD51" s="137">
        <f t="shared" ca="1" si="67"/>
        <v>0</v>
      </c>
      <c r="CE51" s="136">
        <f t="shared" ca="1" si="68"/>
        <v>0</v>
      </c>
      <c r="CF51" s="137">
        <f t="shared" ca="1" si="69"/>
        <v>0</v>
      </c>
      <c r="CG51" s="136">
        <f t="shared" ca="1" si="70"/>
        <v>0</v>
      </c>
      <c r="CH51" s="137">
        <f t="shared" ca="1" si="71"/>
        <v>0</v>
      </c>
      <c r="CI51" s="136">
        <f t="shared" ca="1" si="72"/>
        <v>0</v>
      </c>
      <c r="CJ51" s="137">
        <f t="shared" ca="1" si="73"/>
        <v>0</v>
      </c>
      <c r="CK51" s="136">
        <f t="shared" ca="1" si="74"/>
        <v>0</v>
      </c>
      <c r="CL51" s="137">
        <f t="shared" ca="1" si="75"/>
        <v>0</v>
      </c>
      <c r="CM51" s="136">
        <f t="shared" ca="1" si="76"/>
        <v>0</v>
      </c>
      <c r="CN51" s="110">
        <f t="shared" ca="1" si="41"/>
        <v>0</v>
      </c>
      <c r="CO51" s="110">
        <f t="shared" ca="1" si="77"/>
        <v>0</v>
      </c>
      <c r="CP51" s="110">
        <f t="shared" ca="1" si="78"/>
        <v>0</v>
      </c>
      <c r="CQ51" s="198">
        <f t="shared" ca="1" si="79"/>
        <v>0</v>
      </c>
      <c r="CR51" s="199">
        <f t="shared" ca="1" si="80"/>
        <v>0</v>
      </c>
      <c r="CS51" s="215">
        <f t="shared" si="47"/>
        <v>0</v>
      </c>
      <c r="CT51" s="216">
        <f t="shared" si="42"/>
        <v>0</v>
      </c>
      <c r="CU51" s="217">
        <f ca="1">INDEX(INDIRECT(CU$1),MATCH($E51,INDIRECT($BQ$2))) + (CS51*30)/[1]PATRÓN!$N$4 - CT51</f>
        <v>0</v>
      </c>
      <c r="CV51" s="217">
        <f>(CS51*6)/PATRÓN!$N$4</f>
        <v>0</v>
      </c>
      <c r="CW51" s="216">
        <f t="shared" ca="1" si="43"/>
        <v>0</v>
      </c>
      <c r="CX51" s="219">
        <f t="shared" si="44"/>
        <v>0</v>
      </c>
      <c r="CY51" s="230">
        <f t="shared" ca="1" si="45"/>
        <v>0</v>
      </c>
      <c r="CZ51" s="227">
        <f>(PATRÓN!$A$5*(CS51-CT51))/(PATRÓN!$N$4-30)*AM51</f>
        <v>0</v>
      </c>
      <c r="DA51" s="211">
        <f t="shared" ca="1" si="81"/>
        <v>0</v>
      </c>
      <c r="DB51" s="211">
        <f t="shared" ca="1" si="46"/>
        <v>0</v>
      </c>
      <c r="DC51" s="212">
        <f t="shared" ca="1" si="82"/>
        <v>0</v>
      </c>
    </row>
    <row r="52" spans="1:137" ht="33.75" hidden="1" customHeight="1" thickBot="1" x14ac:dyDescent="0.35">
      <c r="A52" s="61"/>
      <c r="B52" s="185"/>
      <c r="C52" s="62"/>
      <c r="D52" s="68"/>
      <c r="E52" s="67"/>
      <c r="F52" s="30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 t="s">
        <v>4</v>
      </c>
      <c r="AL52" s="130"/>
      <c r="AM52" s="111"/>
      <c r="AN52" s="140"/>
      <c r="AO52" s="133"/>
      <c r="AP52" s="132"/>
      <c r="AQ52" s="133"/>
      <c r="AR52" s="132"/>
      <c r="AS52" s="133"/>
      <c r="AT52" s="132"/>
      <c r="AU52" s="133"/>
      <c r="AV52" s="132"/>
      <c r="AW52" s="133"/>
      <c r="AX52" s="132"/>
      <c r="AY52" s="133"/>
      <c r="AZ52" s="132"/>
      <c r="BA52" s="133"/>
      <c r="BB52" s="132"/>
      <c r="BC52" s="133"/>
      <c r="BD52" s="132"/>
      <c r="BE52" s="133"/>
      <c r="BF52" s="132"/>
      <c r="BG52" s="133"/>
      <c r="BH52" s="132"/>
      <c r="BI52" s="133"/>
      <c r="BJ52" s="132"/>
      <c r="BK52" s="110"/>
      <c r="BL52" s="110"/>
      <c r="BM52" s="70"/>
      <c r="BN52" s="70"/>
      <c r="BO52" s="194"/>
      <c r="BP52" s="195"/>
      <c r="BQ52" s="149"/>
      <c r="BR52" s="137"/>
      <c r="BS52" s="136"/>
      <c r="BT52" s="137"/>
      <c r="BU52" s="136"/>
      <c r="BV52" s="137"/>
      <c r="BW52" s="136"/>
      <c r="BX52" s="137"/>
      <c r="BY52" s="136"/>
      <c r="BZ52" s="137"/>
      <c r="CA52" s="136"/>
      <c r="CB52" s="137"/>
      <c r="CC52" s="136"/>
      <c r="CD52" s="137"/>
      <c r="CE52" s="136"/>
      <c r="CF52" s="137"/>
      <c r="CG52" s="136"/>
      <c r="CH52" s="137"/>
      <c r="CI52" s="136"/>
      <c r="CJ52" s="137"/>
      <c r="CK52" s="136"/>
      <c r="CL52" s="137"/>
      <c r="CM52" s="136"/>
      <c r="CN52" s="110"/>
      <c r="CO52" s="110"/>
      <c r="CP52" s="110"/>
      <c r="CQ52" s="198"/>
      <c r="CR52" s="199"/>
      <c r="CS52" s="215"/>
      <c r="CT52" s="216"/>
      <c r="CU52" s="217"/>
      <c r="CV52" s="217"/>
      <c r="CW52" s="216"/>
      <c r="CX52" s="219"/>
      <c r="CY52" s="230"/>
      <c r="CZ52" s="227"/>
      <c r="DA52" s="211"/>
      <c r="DB52" s="211"/>
      <c r="DC52" s="212"/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46</v>
      </c>
      <c r="C53" s="62">
        <f>Plantilla!F52</f>
        <v>1</v>
      </c>
      <c r="D53" s="68">
        <f>Plantilla!C52</f>
        <v>0</v>
      </c>
      <c r="E53" s="67">
        <v>46</v>
      </c>
      <c r="F53" s="30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50"/>
        <v>0</v>
      </c>
      <c r="AO53" s="133">
        <f t="shared" ca="1" si="50"/>
        <v>0</v>
      </c>
      <c r="AP53" s="132">
        <f t="shared" ca="1" si="50"/>
        <v>0</v>
      </c>
      <c r="AQ53" s="133">
        <f t="shared" ca="1" si="50"/>
        <v>0</v>
      </c>
      <c r="AR53" s="132">
        <f t="shared" ca="1" si="50"/>
        <v>0</v>
      </c>
      <c r="AS53" s="133">
        <f t="shared" ca="1" si="50"/>
        <v>0</v>
      </c>
      <c r="AT53" s="132">
        <f t="shared" ca="1" si="50"/>
        <v>0</v>
      </c>
      <c r="AU53" s="133">
        <f t="shared" ca="1" si="50"/>
        <v>0</v>
      </c>
      <c r="AV53" s="132">
        <f t="shared" ca="1" si="50"/>
        <v>0</v>
      </c>
      <c r="AW53" s="133">
        <f t="shared" ca="1" si="50"/>
        <v>0</v>
      </c>
      <c r="AX53" s="132">
        <f t="shared" ca="1" si="50"/>
        <v>0</v>
      </c>
      <c r="AY53" s="133">
        <f t="shared" ca="1" si="50"/>
        <v>0</v>
      </c>
      <c r="AZ53" s="132">
        <f t="shared" ca="1" si="50"/>
        <v>0</v>
      </c>
      <c r="BA53" s="133">
        <f t="shared" ca="1" si="50"/>
        <v>0</v>
      </c>
      <c r="BB53" s="132">
        <f t="shared" ca="1" si="50"/>
        <v>0</v>
      </c>
      <c r="BC53" s="133">
        <f t="shared" ca="1" si="50"/>
        <v>0</v>
      </c>
      <c r="BD53" s="132">
        <f t="shared" ca="1" si="51"/>
        <v>0</v>
      </c>
      <c r="BE53" s="133">
        <f t="shared" ref="BE53:BE63" ca="1" si="83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49"/>
        <v>0</v>
      </c>
      <c r="BG53" s="133">
        <f t="shared" ca="1" si="49"/>
        <v>0</v>
      </c>
      <c r="BH53" s="132">
        <f t="shared" ca="1" si="52"/>
        <v>0</v>
      </c>
      <c r="BI53" s="133">
        <f t="shared" ca="1" si="49"/>
        <v>0</v>
      </c>
      <c r="BJ53" s="132">
        <f t="shared" ca="1" si="53"/>
        <v>0</v>
      </c>
      <c r="BK53" s="110">
        <f t="shared" ca="1" si="37"/>
        <v>0</v>
      </c>
      <c r="BL53" s="110">
        <f t="shared" ca="1" si="3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39"/>
        <v>0</v>
      </c>
      <c r="BP53" s="195">
        <f t="shared" ca="1" si="40"/>
        <v>0</v>
      </c>
      <c r="BQ53" s="149">
        <f t="shared" ca="1" si="54"/>
        <v>0</v>
      </c>
      <c r="BR53" s="137">
        <f t="shared" ca="1" si="55"/>
        <v>0</v>
      </c>
      <c r="BS53" s="136">
        <f t="shared" ca="1" si="56"/>
        <v>0</v>
      </c>
      <c r="BT53" s="137">
        <f t="shared" ca="1" si="57"/>
        <v>0</v>
      </c>
      <c r="BU53" s="136">
        <f t="shared" ca="1" si="58"/>
        <v>0</v>
      </c>
      <c r="BV53" s="137">
        <f t="shared" ca="1" si="59"/>
        <v>0</v>
      </c>
      <c r="BW53" s="136">
        <f t="shared" ca="1" si="60"/>
        <v>0</v>
      </c>
      <c r="BX53" s="137">
        <f t="shared" ca="1" si="61"/>
        <v>0</v>
      </c>
      <c r="BY53" s="136">
        <f t="shared" ca="1" si="62"/>
        <v>0</v>
      </c>
      <c r="BZ53" s="137">
        <f t="shared" ca="1" si="63"/>
        <v>0</v>
      </c>
      <c r="CA53" s="136">
        <f t="shared" ca="1" si="64"/>
        <v>0</v>
      </c>
      <c r="CB53" s="137">
        <f t="shared" ca="1" si="65"/>
        <v>0</v>
      </c>
      <c r="CC53" s="136">
        <f t="shared" ca="1" si="66"/>
        <v>0</v>
      </c>
      <c r="CD53" s="137">
        <f t="shared" ca="1" si="67"/>
        <v>0</v>
      </c>
      <c r="CE53" s="136">
        <f t="shared" ca="1" si="68"/>
        <v>0</v>
      </c>
      <c r="CF53" s="137">
        <f t="shared" ca="1" si="69"/>
        <v>0</v>
      </c>
      <c r="CG53" s="136">
        <f t="shared" ca="1" si="70"/>
        <v>0</v>
      </c>
      <c r="CH53" s="137">
        <f t="shared" ca="1" si="71"/>
        <v>0</v>
      </c>
      <c r="CI53" s="136">
        <f t="shared" ca="1" si="72"/>
        <v>0</v>
      </c>
      <c r="CJ53" s="137">
        <f t="shared" ca="1" si="73"/>
        <v>0</v>
      </c>
      <c r="CK53" s="136">
        <f t="shared" ca="1" si="74"/>
        <v>0</v>
      </c>
      <c r="CL53" s="137">
        <f t="shared" ca="1" si="75"/>
        <v>0</v>
      </c>
      <c r="CM53" s="136">
        <f t="shared" ca="1" si="76"/>
        <v>0</v>
      </c>
      <c r="CN53" s="110">
        <f t="shared" ca="1" si="41"/>
        <v>0</v>
      </c>
      <c r="CO53" s="110">
        <f t="shared" ca="1" si="77"/>
        <v>0</v>
      </c>
      <c r="CP53" s="110">
        <f t="shared" ca="1" si="78"/>
        <v>0</v>
      </c>
      <c r="CQ53" s="198">
        <f t="shared" ca="1" si="79"/>
        <v>0</v>
      </c>
      <c r="CR53" s="199">
        <f t="shared" ca="1" si="80"/>
        <v>0</v>
      </c>
      <c r="CS53" s="215">
        <f t="shared" si="47"/>
        <v>0</v>
      </c>
      <c r="CT53" s="216">
        <f t="shared" si="42"/>
        <v>0</v>
      </c>
      <c r="CU53" s="217">
        <f ca="1">INDEX(INDIRECT(CU$1),MATCH($E53,INDIRECT($BQ$2))) + (CS53*30)/[1]PATRÓN!$N$4 - CT53</f>
        <v>0</v>
      </c>
      <c r="CV53" s="217">
        <f>(CS53*6)/PATRÓN!$N$4</f>
        <v>0</v>
      </c>
      <c r="CW53" s="216">
        <f t="shared" ca="1" si="43"/>
        <v>0</v>
      </c>
      <c r="CX53" s="219">
        <f t="shared" si="44"/>
        <v>0</v>
      </c>
      <c r="CY53" s="230">
        <f t="shared" ca="1" si="45"/>
        <v>0</v>
      </c>
      <c r="CZ53" s="227">
        <f>(PATRÓN!$A$5*(CS53-CT53))/(PATRÓN!$N$4-30)*AM53</f>
        <v>0</v>
      </c>
      <c r="DA53" s="211">
        <f t="shared" ca="1" si="81"/>
        <v>0</v>
      </c>
      <c r="DB53" s="211">
        <f t="shared" ca="1" si="46"/>
        <v>0</v>
      </c>
      <c r="DC53" s="212">
        <f t="shared" ca="1" si="82"/>
        <v>0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47</v>
      </c>
      <c r="C54" s="62">
        <f>Plantilla!F53</f>
        <v>1</v>
      </c>
      <c r="D54" s="68">
        <f>Plantilla!C53</f>
        <v>0</v>
      </c>
      <c r="E54" s="67">
        <v>47</v>
      </c>
      <c r="F54" s="30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ca="1" si="50"/>
        <v>0</v>
      </c>
      <c r="AO54" s="133">
        <f t="shared" ca="1" si="50"/>
        <v>0</v>
      </c>
      <c r="AP54" s="132">
        <f t="shared" ca="1" si="50"/>
        <v>0</v>
      </c>
      <c r="AQ54" s="133">
        <f t="shared" ca="1" si="50"/>
        <v>0</v>
      </c>
      <c r="AR54" s="132">
        <f t="shared" ca="1" si="50"/>
        <v>0</v>
      </c>
      <c r="AS54" s="133">
        <f t="shared" ca="1" si="50"/>
        <v>0</v>
      </c>
      <c r="AT54" s="132">
        <f t="shared" ca="1" si="50"/>
        <v>0</v>
      </c>
      <c r="AU54" s="133">
        <f t="shared" ca="1" si="50"/>
        <v>0</v>
      </c>
      <c r="AV54" s="132">
        <f t="shared" ca="1" si="50"/>
        <v>0</v>
      </c>
      <c r="AW54" s="133">
        <f t="shared" ca="1" si="50"/>
        <v>0</v>
      </c>
      <c r="AX54" s="132">
        <f t="shared" ca="1" si="50"/>
        <v>0</v>
      </c>
      <c r="AY54" s="133">
        <f t="shared" ca="1" si="50"/>
        <v>0</v>
      </c>
      <c r="AZ54" s="132">
        <f t="shared" ca="1" si="50"/>
        <v>0</v>
      </c>
      <c r="BA54" s="133">
        <f t="shared" ca="1" si="50"/>
        <v>0</v>
      </c>
      <c r="BB54" s="132">
        <f t="shared" ca="1" si="50"/>
        <v>0</v>
      </c>
      <c r="BC54" s="133">
        <f t="shared" ref="BC54:BI54" ca="1" si="84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51"/>
        <v>0</v>
      </c>
      <c r="BE54" s="133">
        <f t="shared" ca="1" si="83"/>
        <v>0</v>
      </c>
      <c r="BF54" s="132">
        <f t="shared" ca="1" si="49"/>
        <v>0</v>
      </c>
      <c r="BG54" s="133">
        <f t="shared" ca="1" si="84"/>
        <v>0</v>
      </c>
      <c r="BH54" s="132">
        <f t="shared" ca="1" si="52"/>
        <v>0</v>
      </c>
      <c r="BI54" s="133">
        <f t="shared" ca="1" si="84"/>
        <v>0</v>
      </c>
      <c r="BJ54" s="132">
        <f t="shared" ca="1" si="53"/>
        <v>0</v>
      </c>
      <c r="BK54" s="110">
        <f t="shared" ca="1" si="37"/>
        <v>0</v>
      </c>
      <c r="BL54" s="110">
        <f t="shared" ca="1" si="3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39"/>
        <v>0</v>
      </c>
      <c r="BP54" s="195">
        <f t="shared" ca="1" si="40"/>
        <v>0</v>
      </c>
      <c r="BQ54" s="149">
        <f t="shared" ca="1" si="54"/>
        <v>0</v>
      </c>
      <c r="BR54" s="137">
        <f t="shared" ca="1" si="55"/>
        <v>11</v>
      </c>
      <c r="BS54" s="136">
        <f t="shared" ca="1" si="56"/>
        <v>7</v>
      </c>
      <c r="BT54" s="137">
        <f t="shared" ca="1" si="57"/>
        <v>0</v>
      </c>
      <c r="BU54" s="136">
        <f t="shared" ca="1" si="58"/>
        <v>0</v>
      </c>
      <c r="BV54" s="137">
        <f t="shared" ca="1" si="59"/>
        <v>0</v>
      </c>
      <c r="BW54" s="136">
        <f t="shared" ca="1" si="60"/>
        <v>0</v>
      </c>
      <c r="BX54" s="137">
        <f t="shared" ca="1" si="61"/>
        <v>0</v>
      </c>
      <c r="BY54" s="136">
        <f t="shared" ca="1" si="62"/>
        <v>0</v>
      </c>
      <c r="BZ54" s="137">
        <f t="shared" ca="1" si="63"/>
        <v>0</v>
      </c>
      <c r="CA54" s="136">
        <f t="shared" ca="1" si="64"/>
        <v>0</v>
      </c>
      <c r="CB54" s="137">
        <f t="shared" ca="1" si="65"/>
        <v>0</v>
      </c>
      <c r="CC54" s="136">
        <f t="shared" ca="1" si="66"/>
        <v>0</v>
      </c>
      <c r="CD54" s="137">
        <f t="shared" ca="1" si="67"/>
        <v>41</v>
      </c>
      <c r="CE54" s="136">
        <f t="shared" ca="1" si="68"/>
        <v>0</v>
      </c>
      <c r="CF54" s="137">
        <f t="shared" ca="1" si="69"/>
        <v>0</v>
      </c>
      <c r="CG54" s="136">
        <f t="shared" ca="1" si="70"/>
        <v>0</v>
      </c>
      <c r="CH54" s="137">
        <f t="shared" ca="1" si="71"/>
        <v>0</v>
      </c>
      <c r="CI54" s="136">
        <f t="shared" ca="1" si="72"/>
        <v>0</v>
      </c>
      <c r="CJ54" s="137">
        <f t="shared" ca="1" si="73"/>
        <v>0</v>
      </c>
      <c r="CK54" s="136">
        <f t="shared" ca="1" si="74"/>
        <v>0</v>
      </c>
      <c r="CL54" s="137">
        <f t="shared" ca="1" si="75"/>
        <v>0</v>
      </c>
      <c r="CM54" s="136">
        <f t="shared" ca="1" si="76"/>
        <v>0</v>
      </c>
      <c r="CN54" s="110">
        <f t="shared" ca="1" si="41"/>
        <v>8</v>
      </c>
      <c r="CO54" s="110">
        <f t="shared" ca="1" si="77"/>
        <v>281.18</v>
      </c>
      <c r="CP54" s="110">
        <f t="shared" ca="1" si="78"/>
        <v>70</v>
      </c>
      <c r="CQ54" s="198">
        <f t="shared" ca="1" si="79"/>
        <v>88.9</v>
      </c>
      <c r="CR54" s="199">
        <f t="shared" ca="1" si="80"/>
        <v>370.08</v>
      </c>
      <c r="CS54" s="215">
        <f t="shared" si="47"/>
        <v>0</v>
      </c>
      <c r="CT54" s="216">
        <f t="shared" si="42"/>
        <v>0</v>
      </c>
      <c r="CU54" s="217">
        <f ca="1">INDEX(INDIRECT(CU$1),MATCH($E54,INDIRECT($BQ$2))) + (CS54*30)/[1]PATRÓN!$N$4 - CT54</f>
        <v>6.1643835616438354</v>
      </c>
      <c r="CV54" s="217">
        <f>(CS54*6)/PATRÓN!$N$4</f>
        <v>0</v>
      </c>
      <c r="CW54" s="216">
        <f t="shared" ca="1" si="43"/>
        <v>0</v>
      </c>
      <c r="CX54" s="219">
        <f t="shared" si="44"/>
        <v>0</v>
      </c>
      <c r="CY54" s="230">
        <f t="shared" ca="1" si="45"/>
        <v>0</v>
      </c>
      <c r="CZ54" s="227">
        <f>(PATRÓN!$A$5*(CS54-CT54))/(PATRÓN!$N$4-30)*AM54</f>
        <v>0</v>
      </c>
      <c r="DA54" s="211">
        <f t="shared" ca="1" si="81"/>
        <v>0</v>
      </c>
      <c r="DB54" s="211">
        <f t="shared" ca="1" si="46"/>
        <v>367.7238805970149</v>
      </c>
      <c r="DC54" s="212">
        <f t="shared" ca="1" si="82"/>
        <v>2.3561194029850867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48</v>
      </c>
      <c r="C55" s="62">
        <f>Plantilla!F54</f>
        <v>1</v>
      </c>
      <c r="D55" s="68">
        <f>Plantilla!C54</f>
        <v>0</v>
      </c>
      <c r="E55" s="67">
        <v>48</v>
      </c>
      <c r="F55" s="30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63" ca="1" si="85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85"/>
        <v>0</v>
      </c>
      <c r="AP55" s="132">
        <f t="shared" ca="1" si="85"/>
        <v>0</v>
      </c>
      <c r="AQ55" s="133">
        <f t="shared" ca="1" si="85"/>
        <v>0</v>
      </c>
      <c r="AR55" s="132">
        <f t="shared" ca="1" si="85"/>
        <v>0</v>
      </c>
      <c r="AS55" s="133">
        <f t="shared" ca="1" si="85"/>
        <v>0</v>
      </c>
      <c r="AT55" s="132">
        <f t="shared" ca="1" si="85"/>
        <v>0</v>
      </c>
      <c r="AU55" s="133">
        <f t="shared" ca="1" si="85"/>
        <v>0</v>
      </c>
      <c r="AV55" s="132">
        <f t="shared" ca="1" si="85"/>
        <v>0</v>
      </c>
      <c r="AW55" s="133">
        <f t="shared" ca="1" si="85"/>
        <v>0</v>
      </c>
      <c r="AX55" s="132">
        <f t="shared" ca="1" si="85"/>
        <v>0</v>
      </c>
      <c r="AY55" s="133">
        <f t="shared" ca="1" si="85"/>
        <v>0</v>
      </c>
      <c r="AZ55" s="132">
        <f t="shared" ca="1" si="85"/>
        <v>0</v>
      </c>
      <c r="BA55" s="133">
        <f t="shared" ca="1" si="85"/>
        <v>0</v>
      </c>
      <c r="BB55" s="132">
        <f t="shared" ca="1" si="85"/>
        <v>0</v>
      </c>
      <c r="BC55" s="133">
        <f t="shared" ca="1" si="85"/>
        <v>0</v>
      </c>
      <c r="BD55" s="132">
        <f t="shared" ca="1" si="51"/>
        <v>0</v>
      </c>
      <c r="BE55" s="133">
        <f t="shared" ca="1" si="83"/>
        <v>0</v>
      </c>
      <c r="BF55" s="132">
        <f t="shared" ca="1" si="49"/>
        <v>0</v>
      </c>
      <c r="BG55" s="133">
        <f t="shared" ca="1" si="49"/>
        <v>0</v>
      </c>
      <c r="BH55" s="132">
        <f t="shared" ca="1" si="52"/>
        <v>0</v>
      </c>
      <c r="BI55" s="133">
        <f t="shared" ca="1" si="49"/>
        <v>0</v>
      </c>
      <c r="BJ55" s="132">
        <f t="shared" ca="1" si="53"/>
        <v>0</v>
      </c>
      <c r="BK55" s="110">
        <f t="shared" ca="1" si="37"/>
        <v>0</v>
      </c>
      <c r="BL55" s="110">
        <f t="shared" ca="1" si="3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39"/>
        <v>0</v>
      </c>
      <c r="BP55" s="195">
        <f t="shared" ca="1" si="40"/>
        <v>0</v>
      </c>
      <c r="BQ55" s="149">
        <f t="shared" ca="1" si="54"/>
        <v>1</v>
      </c>
      <c r="BR55" s="137">
        <f t="shared" ca="1" si="55"/>
        <v>35</v>
      </c>
      <c r="BS55" s="136">
        <f t="shared" ca="1" si="56"/>
        <v>10</v>
      </c>
      <c r="BT55" s="137">
        <f t="shared" ca="1" si="57"/>
        <v>0</v>
      </c>
      <c r="BU55" s="136">
        <f t="shared" ca="1" si="58"/>
        <v>0</v>
      </c>
      <c r="BV55" s="137">
        <f t="shared" ca="1" si="59"/>
        <v>0</v>
      </c>
      <c r="BW55" s="136">
        <f t="shared" ca="1" si="60"/>
        <v>0</v>
      </c>
      <c r="BX55" s="137">
        <f t="shared" ca="1" si="61"/>
        <v>0</v>
      </c>
      <c r="BY55" s="136">
        <f t="shared" ca="1" si="62"/>
        <v>0</v>
      </c>
      <c r="BZ55" s="137">
        <f t="shared" ca="1" si="63"/>
        <v>0</v>
      </c>
      <c r="CA55" s="136">
        <f t="shared" ca="1" si="64"/>
        <v>0</v>
      </c>
      <c r="CB55" s="137">
        <f t="shared" ca="1" si="65"/>
        <v>0</v>
      </c>
      <c r="CC55" s="136">
        <f t="shared" ca="1" si="66"/>
        <v>0</v>
      </c>
      <c r="CD55" s="137">
        <f t="shared" ca="1" si="67"/>
        <v>0</v>
      </c>
      <c r="CE55" s="136">
        <f t="shared" ca="1" si="68"/>
        <v>0</v>
      </c>
      <c r="CF55" s="137">
        <f t="shared" ca="1" si="69"/>
        <v>0</v>
      </c>
      <c r="CG55" s="136">
        <f t="shared" ca="1" si="70"/>
        <v>0</v>
      </c>
      <c r="CH55" s="137">
        <f t="shared" ca="1" si="71"/>
        <v>0</v>
      </c>
      <c r="CI55" s="136">
        <f t="shared" ca="1" si="72"/>
        <v>0</v>
      </c>
      <c r="CJ55" s="137">
        <f t="shared" ca="1" si="73"/>
        <v>0</v>
      </c>
      <c r="CK55" s="136">
        <f t="shared" ca="1" si="74"/>
        <v>0</v>
      </c>
      <c r="CL55" s="137">
        <f t="shared" ca="1" si="75"/>
        <v>0</v>
      </c>
      <c r="CM55" s="136">
        <f t="shared" ca="1" si="76"/>
        <v>0</v>
      </c>
      <c r="CN55" s="110">
        <f t="shared" ca="1" si="41"/>
        <v>10</v>
      </c>
      <c r="CO55" s="110">
        <f t="shared" ca="1" si="77"/>
        <v>252</v>
      </c>
      <c r="CP55" s="110">
        <f t="shared" ca="1" si="78"/>
        <v>100</v>
      </c>
      <c r="CQ55" s="198">
        <f t="shared" ca="1" si="79"/>
        <v>127</v>
      </c>
      <c r="CR55" s="199">
        <f t="shared" ca="1" si="80"/>
        <v>386</v>
      </c>
      <c r="CS55" s="215">
        <f t="shared" si="47"/>
        <v>0</v>
      </c>
      <c r="CT55" s="216">
        <f t="shared" si="42"/>
        <v>0</v>
      </c>
      <c r="CU55" s="217">
        <f ca="1">INDEX(INDIRECT(CU$1),MATCH($E55,INDIRECT($BQ$2))) + (CS55*30)/[1]PATRÓN!$N$4 - CT55</f>
        <v>6.1506849315068486</v>
      </c>
      <c r="CV55" s="217">
        <f>(CS55*6)/PATRÓN!$N$4</f>
        <v>0</v>
      </c>
      <c r="CW55" s="216">
        <f t="shared" ca="1" si="43"/>
        <v>0</v>
      </c>
      <c r="CX55" s="219">
        <f t="shared" si="44"/>
        <v>0</v>
      </c>
      <c r="CY55" s="230">
        <f t="shared" ca="1" si="45"/>
        <v>0</v>
      </c>
      <c r="CZ55" s="227">
        <f>(PATRÓN!$A$5*(CS55-CT55))/(PATRÓN!$N$4-30)*AM55</f>
        <v>0</v>
      </c>
      <c r="DA55" s="211">
        <f t="shared" ca="1" si="81"/>
        <v>0</v>
      </c>
      <c r="DB55" s="211">
        <f t="shared" ca="1" si="46"/>
        <v>421.65671641791039</v>
      </c>
      <c r="DC55" s="212">
        <f t="shared" ca="1" si="82"/>
        <v>-35.656716417910388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49</v>
      </c>
      <c r="C56" s="62">
        <f>Plantilla!F55</f>
        <v>1</v>
      </c>
      <c r="D56" s="68">
        <f>Plantilla!C55</f>
        <v>0</v>
      </c>
      <c r="E56" s="67">
        <v>49</v>
      </c>
      <c r="F56" s="30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85"/>
        <v>0</v>
      </c>
      <c r="AO56" s="133">
        <f t="shared" ca="1" si="85"/>
        <v>0</v>
      </c>
      <c r="AP56" s="132">
        <f t="shared" ca="1" si="85"/>
        <v>0</v>
      </c>
      <c r="AQ56" s="133">
        <f t="shared" ca="1" si="85"/>
        <v>0</v>
      </c>
      <c r="AR56" s="132">
        <f t="shared" ca="1" si="85"/>
        <v>0</v>
      </c>
      <c r="AS56" s="133">
        <f t="shared" ca="1" si="85"/>
        <v>0</v>
      </c>
      <c r="AT56" s="132">
        <f t="shared" ca="1" si="85"/>
        <v>0</v>
      </c>
      <c r="AU56" s="133">
        <f t="shared" ca="1" si="85"/>
        <v>0</v>
      </c>
      <c r="AV56" s="132">
        <f t="shared" ca="1" si="85"/>
        <v>0</v>
      </c>
      <c r="AW56" s="133">
        <f t="shared" ca="1" si="85"/>
        <v>0</v>
      </c>
      <c r="AX56" s="132">
        <f t="shared" ca="1" si="85"/>
        <v>0</v>
      </c>
      <c r="AY56" s="133">
        <f t="shared" ca="1" si="85"/>
        <v>0</v>
      </c>
      <c r="AZ56" s="132">
        <f t="shared" ca="1" si="85"/>
        <v>0</v>
      </c>
      <c r="BA56" s="133">
        <f t="shared" ca="1" si="85"/>
        <v>0</v>
      </c>
      <c r="BB56" s="132">
        <f t="shared" ca="1" si="85"/>
        <v>0</v>
      </c>
      <c r="BC56" s="133">
        <f t="shared" ca="1" si="85"/>
        <v>0</v>
      </c>
      <c r="BD56" s="132">
        <f t="shared" ca="1" si="51"/>
        <v>0</v>
      </c>
      <c r="BE56" s="133">
        <f t="shared" ca="1" si="83"/>
        <v>0</v>
      </c>
      <c r="BF56" s="132">
        <f t="shared" ca="1" si="49"/>
        <v>0</v>
      </c>
      <c r="BG56" s="133">
        <f t="shared" ca="1" si="49"/>
        <v>0</v>
      </c>
      <c r="BH56" s="132">
        <f t="shared" ca="1" si="52"/>
        <v>0</v>
      </c>
      <c r="BI56" s="133">
        <f t="shared" ca="1" si="49"/>
        <v>0</v>
      </c>
      <c r="BJ56" s="132">
        <f t="shared" ca="1" si="53"/>
        <v>0</v>
      </c>
      <c r="BK56" s="110">
        <f t="shared" ca="1" si="37"/>
        <v>0</v>
      </c>
      <c r="BL56" s="110">
        <f t="shared" ca="1" si="3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39"/>
        <v>0</v>
      </c>
      <c r="BP56" s="195">
        <f t="shared" ca="1" si="40"/>
        <v>0</v>
      </c>
      <c r="BQ56" s="149">
        <f t="shared" ca="1" si="54"/>
        <v>3</v>
      </c>
      <c r="BR56" s="137">
        <f t="shared" ca="1" si="55"/>
        <v>5</v>
      </c>
      <c r="BS56" s="136">
        <f t="shared" ca="1" si="56"/>
        <v>8</v>
      </c>
      <c r="BT56" s="137">
        <f t="shared" ca="1" si="57"/>
        <v>0</v>
      </c>
      <c r="BU56" s="136">
        <f t="shared" ca="1" si="58"/>
        <v>0</v>
      </c>
      <c r="BV56" s="137">
        <f t="shared" ca="1" si="59"/>
        <v>0</v>
      </c>
      <c r="BW56" s="136">
        <f t="shared" ca="1" si="60"/>
        <v>0</v>
      </c>
      <c r="BX56" s="137">
        <f t="shared" ca="1" si="61"/>
        <v>0</v>
      </c>
      <c r="BY56" s="136">
        <f t="shared" ca="1" si="62"/>
        <v>1</v>
      </c>
      <c r="BZ56" s="137">
        <f t="shared" ca="1" si="63"/>
        <v>0</v>
      </c>
      <c r="CA56" s="136">
        <f t="shared" ca="1" si="64"/>
        <v>0</v>
      </c>
      <c r="CB56" s="137">
        <f t="shared" ca="1" si="65"/>
        <v>0</v>
      </c>
      <c r="CC56" s="136">
        <f t="shared" ca="1" si="66"/>
        <v>0</v>
      </c>
      <c r="CD56" s="137">
        <f t="shared" ca="1" si="67"/>
        <v>22</v>
      </c>
      <c r="CE56" s="136">
        <f t="shared" ca="1" si="68"/>
        <v>0</v>
      </c>
      <c r="CF56" s="137">
        <f t="shared" ca="1" si="69"/>
        <v>0</v>
      </c>
      <c r="CG56" s="136">
        <f t="shared" ca="1" si="70"/>
        <v>0</v>
      </c>
      <c r="CH56" s="137">
        <f t="shared" ca="1" si="71"/>
        <v>0</v>
      </c>
      <c r="CI56" s="136">
        <f t="shared" ca="1" si="72"/>
        <v>0</v>
      </c>
      <c r="CJ56" s="137">
        <f t="shared" ca="1" si="73"/>
        <v>0</v>
      </c>
      <c r="CK56" s="136">
        <f t="shared" ca="1" si="74"/>
        <v>0</v>
      </c>
      <c r="CL56" s="137">
        <f t="shared" ca="1" si="75"/>
        <v>0</v>
      </c>
      <c r="CM56" s="136">
        <f t="shared" ca="1" si="76"/>
        <v>0</v>
      </c>
      <c r="CN56" s="110">
        <f t="shared" ca="1" si="41"/>
        <v>8</v>
      </c>
      <c r="CO56" s="110">
        <f t="shared" ca="1" si="77"/>
        <v>172.56</v>
      </c>
      <c r="CP56" s="110">
        <f t="shared" ca="1" si="78"/>
        <v>80</v>
      </c>
      <c r="CQ56" s="198">
        <f t="shared" ca="1" si="79"/>
        <v>101.6</v>
      </c>
      <c r="CR56" s="199">
        <f t="shared" ca="1" si="80"/>
        <v>281.15999999999997</v>
      </c>
      <c r="CS56" s="215">
        <f t="shared" si="47"/>
        <v>0</v>
      </c>
      <c r="CT56" s="216">
        <f t="shared" si="42"/>
        <v>0</v>
      </c>
      <c r="CU56" s="217">
        <f ca="1">INDEX(INDIRECT(CU$1),MATCH($E56,INDIRECT($BQ$2))) + (CS56*30)/[1]PATRÓN!$N$4 - CT56</f>
        <v>4.0136986301369859</v>
      </c>
      <c r="CV56" s="217">
        <f>(CS56*6)/PATRÓN!$N$4</f>
        <v>0</v>
      </c>
      <c r="CW56" s="216">
        <f t="shared" ca="1" si="43"/>
        <v>0</v>
      </c>
      <c r="CX56" s="219">
        <f t="shared" si="44"/>
        <v>0</v>
      </c>
      <c r="CY56" s="230">
        <f t="shared" ca="1" si="45"/>
        <v>0</v>
      </c>
      <c r="CZ56" s="227">
        <f>(PATRÓN!$A$5*(CS56-CT56))/(PATRÓN!$N$4-30)*AM56</f>
        <v>0</v>
      </c>
      <c r="DA56" s="211">
        <f t="shared" ca="1" si="81"/>
        <v>0</v>
      </c>
      <c r="DB56" s="211">
        <f t="shared" ca="1" si="46"/>
        <v>294.17910447761199</v>
      </c>
      <c r="DC56" s="212">
        <f t="shared" ca="1" si="82"/>
        <v>-13.019104477612018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50</v>
      </c>
      <c r="C57" s="62">
        <f>Plantilla!F56</f>
        <v>1</v>
      </c>
      <c r="D57" s="68">
        <f>Plantilla!C56</f>
        <v>0</v>
      </c>
      <c r="E57" s="67">
        <v>50</v>
      </c>
      <c r="F57" s="30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85"/>
        <v>0</v>
      </c>
      <c r="AO57" s="133">
        <f t="shared" ca="1" si="85"/>
        <v>0</v>
      </c>
      <c r="AP57" s="132">
        <f t="shared" ca="1" si="85"/>
        <v>0</v>
      </c>
      <c r="AQ57" s="133">
        <f t="shared" ca="1" si="85"/>
        <v>0</v>
      </c>
      <c r="AR57" s="132">
        <f t="shared" ca="1" si="85"/>
        <v>0</v>
      </c>
      <c r="AS57" s="133">
        <f t="shared" ca="1" si="85"/>
        <v>0</v>
      </c>
      <c r="AT57" s="132">
        <f t="shared" ca="1" si="85"/>
        <v>0</v>
      </c>
      <c r="AU57" s="133">
        <f t="shared" ca="1" si="85"/>
        <v>0</v>
      </c>
      <c r="AV57" s="132">
        <f t="shared" ca="1" si="85"/>
        <v>0</v>
      </c>
      <c r="AW57" s="133">
        <f t="shared" ca="1" si="85"/>
        <v>0</v>
      </c>
      <c r="AX57" s="132">
        <f t="shared" ca="1" si="85"/>
        <v>0</v>
      </c>
      <c r="AY57" s="133">
        <f t="shared" ca="1" si="85"/>
        <v>0</v>
      </c>
      <c r="AZ57" s="132">
        <f t="shared" ca="1" si="85"/>
        <v>0</v>
      </c>
      <c r="BA57" s="133">
        <f t="shared" ca="1" si="85"/>
        <v>0</v>
      </c>
      <c r="BB57" s="132">
        <f t="shared" ca="1" si="85"/>
        <v>0</v>
      </c>
      <c r="BC57" s="133">
        <f t="shared" ca="1" si="85"/>
        <v>0</v>
      </c>
      <c r="BD57" s="132">
        <f t="shared" ca="1" si="51"/>
        <v>0</v>
      </c>
      <c r="BE57" s="133">
        <f t="shared" ca="1" si="83"/>
        <v>0</v>
      </c>
      <c r="BF57" s="132">
        <f t="shared" ca="1" si="49"/>
        <v>0</v>
      </c>
      <c r="BG57" s="133">
        <f t="shared" ca="1" si="49"/>
        <v>0</v>
      </c>
      <c r="BH57" s="132">
        <f t="shared" ca="1" si="52"/>
        <v>0</v>
      </c>
      <c r="BI57" s="133">
        <f t="shared" ca="1" si="49"/>
        <v>0</v>
      </c>
      <c r="BJ57" s="132">
        <f t="shared" ca="1" si="53"/>
        <v>0</v>
      </c>
      <c r="BK57" s="110">
        <f t="shared" ca="1" si="37"/>
        <v>0</v>
      </c>
      <c r="BL57" s="110">
        <f t="shared" ca="1" si="38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39"/>
        <v>0</v>
      </c>
      <c r="BP57" s="195">
        <f t="shared" ca="1" si="40"/>
        <v>0</v>
      </c>
      <c r="BQ57" s="149">
        <f t="shared" ca="1" si="54"/>
        <v>0</v>
      </c>
      <c r="BR57" s="137">
        <f t="shared" ca="1" si="55"/>
        <v>14</v>
      </c>
      <c r="BS57" s="136">
        <f t="shared" ca="1" si="56"/>
        <v>6</v>
      </c>
      <c r="BT57" s="137">
        <f t="shared" ca="1" si="57"/>
        <v>0</v>
      </c>
      <c r="BU57" s="136">
        <f t="shared" ca="1" si="58"/>
        <v>0</v>
      </c>
      <c r="BV57" s="137">
        <f t="shared" ca="1" si="59"/>
        <v>0</v>
      </c>
      <c r="BW57" s="136">
        <f t="shared" ca="1" si="60"/>
        <v>0</v>
      </c>
      <c r="BX57" s="137">
        <f t="shared" ca="1" si="61"/>
        <v>0</v>
      </c>
      <c r="BY57" s="136">
        <f t="shared" ca="1" si="62"/>
        <v>0</v>
      </c>
      <c r="BZ57" s="137">
        <f t="shared" ca="1" si="63"/>
        <v>0</v>
      </c>
      <c r="CA57" s="136">
        <f t="shared" ca="1" si="64"/>
        <v>0</v>
      </c>
      <c r="CB57" s="137">
        <f t="shared" ca="1" si="65"/>
        <v>0</v>
      </c>
      <c r="CC57" s="136">
        <f t="shared" ca="1" si="66"/>
        <v>0</v>
      </c>
      <c r="CD57" s="137">
        <f t="shared" ca="1" si="67"/>
        <v>0</v>
      </c>
      <c r="CE57" s="136">
        <f t="shared" ca="1" si="68"/>
        <v>0</v>
      </c>
      <c r="CF57" s="137">
        <f t="shared" ca="1" si="69"/>
        <v>0</v>
      </c>
      <c r="CG57" s="136">
        <f t="shared" ca="1" si="70"/>
        <v>0</v>
      </c>
      <c r="CH57" s="137">
        <f t="shared" ca="1" si="71"/>
        <v>0</v>
      </c>
      <c r="CI57" s="136">
        <f t="shared" ca="1" si="72"/>
        <v>0</v>
      </c>
      <c r="CJ57" s="137">
        <f t="shared" ca="1" si="73"/>
        <v>0</v>
      </c>
      <c r="CK57" s="136">
        <f t="shared" ca="1" si="74"/>
        <v>0</v>
      </c>
      <c r="CL57" s="137">
        <f t="shared" ca="1" si="75"/>
        <v>0</v>
      </c>
      <c r="CM57" s="136">
        <f t="shared" ca="1" si="76"/>
        <v>0</v>
      </c>
      <c r="CN57" s="110">
        <f t="shared" ca="1" si="41"/>
        <v>6</v>
      </c>
      <c r="CO57" s="110">
        <f t="shared" ca="1" si="77"/>
        <v>98</v>
      </c>
      <c r="CP57" s="110">
        <f t="shared" ca="1" si="78"/>
        <v>60</v>
      </c>
      <c r="CQ57" s="198">
        <f t="shared" ca="1" si="79"/>
        <v>76.199999999999989</v>
      </c>
      <c r="CR57" s="199">
        <f t="shared" ca="1" si="80"/>
        <v>188.2</v>
      </c>
      <c r="CS57" s="215">
        <f t="shared" si="47"/>
        <v>0</v>
      </c>
      <c r="CT57" s="216">
        <f t="shared" si="42"/>
        <v>0</v>
      </c>
      <c r="CU57" s="217">
        <f ca="1">INDEX(INDIRECT(CU$1),MATCH($E57,INDIRECT($BQ$2))) + (CS57*30)/[1]PATRÓN!$N$4 - CT57</f>
        <v>1.6164383561643834</v>
      </c>
      <c r="CV57" s="217">
        <f>(CS57*6)/PATRÓN!$N$4</f>
        <v>0</v>
      </c>
      <c r="CW57" s="216">
        <f t="shared" ca="1" si="43"/>
        <v>0</v>
      </c>
      <c r="CX57" s="219">
        <f t="shared" si="44"/>
        <v>0</v>
      </c>
      <c r="CY57" s="230">
        <f t="shared" ca="1" si="45"/>
        <v>0</v>
      </c>
      <c r="CZ57" s="227">
        <f>(PATRÓN!$A$5*(CS57-CT57))/(PATRÓN!$N$4-30)*AM57</f>
        <v>0</v>
      </c>
      <c r="DA57" s="211">
        <f t="shared" ca="1" si="81"/>
        <v>0</v>
      </c>
      <c r="DB57" s="211">
        <f t="shared" ca="1" si="46"/>
        <v>205.92537313432837</v>
      </c>
      <c r="DC57" s="212">
        <f t="shared" ca="1" si="82"/>
        <v>-17.725373134328379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51</v>
      </c>
      <c r="C58" s="62">
        <f>Plantilla!F57</f>
        <v>1</v>
      </c>
      <c r="D58" s="68">
        <f>Plantilla!C57</f>
        <v>0</v>
      </c>
      <c r="E58" s="67">
        <v>51</v>
      </c>
      <c r="F58" s="30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85"/>
        <v>0</v>
      </c>
      <c r="AO58" s="133">
        <f t="shared" ca="1" si="85"/>
        <v>0</v>
      </c>
      <c r="AP58" s="132">
        <f t="shared" ca="1" si="85"/>
        <v>0</v>
      </c>
      <c r="AQ58" s="133">
        <f t="shared" ca="1" si="85"/>
        <v>0</v>
      </c>
      <c r="AR58" s="132">
        <f t="shared" ca="1" si="85"/>
        <v>0</v>
      </c>
      <c r="AS58" s="133">
        <f t="shared" ca="1" si="85"/>
        <v>0</v>
      </c>
      <c r="AT58" s="132">
        <f t="shared" ca="1" si="85"/>
        <v>0</v>
      </c>
      <c r="AU58" s="133">
        <f t="shared" ca="1" si="85"/>
        <v>0</v>
      </c>
      <c r="AV58" s="132">
        <f t="shared" ca="1" si="85"/>
        <v>0</v>
      </c>
      <c r="AW58" s="133">
        <f t="shared" ca="1" si="85"/>
        <v>0</v>
      </c>
      <c r="AX58" s="132">
        <f t="shared" ca="1" si="85"/>
        <v>0</v>
      </c>
      <c r="AY58" s="133">
        <f t="shared" ca="1" si="85"/>
        <v>0</v>
      </c>
      <c r="AZ58" s="132">
        <f t="shared" ca="1" si="85"/>
        <v>0</v>
      </c>
      <c r="BA58" s="133">
        <f t="shared" ca="1" si="85"/>
        <v>0</v>
      </c>
      <c r="BB58" s="132">
        <f t="shared" ca="1" si="85"/>
        <v>0</v>
      </c>
      <c r="BC58" s="133">
        <f t="shared" ca="1" si="85"/>
        <v>0</v>
      </c>
      <c r="BD58" s="132">
        <f t="shared" ca="1" si="51"/>
        <v>0</v>
      </c>
      <c r="BE58" s="133">
        <f t="shared" ca="1" si="83"/>
        <v>0</v>
      </c>
      <c r="BF58" s="132">
        <f t="shared" ca="1" si="49"/>
        <v>0</v>
      </c>
      <c r="BG58" s="133">
        <f t="shared" ca="1" si="49"/>
        <v>0</v>
      </c>
      <c r="BH58" s="132">
        <f t="shared" ca="1" si="52"/>
        <v>0</v>
      </c>
      <c r="BI58" s="133">
        <f t="shared" ca="1" si="49"/>
        <v>0</v>
      </c>
      <c r="BJ58" s="132">
        <f t="shared" ca="1" si="53"/>
        <v>0</v>
      </c>
      <c r="BK58" s="110">
        <f t="shared" ca="1" si="37"/>
        <v>0</v>
      </c>
      <c r="BL58" s="110">
        <f t="shared" ca="1" si="38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39"/>
        <v>0</v>
      </c>
      <c r="BP58" s="195">
        <f t="shared" ca="1" si="40"/>
        <v>0</v>
      </c>
      <c r="BQ58" s="149">
        <f t="shared" ca="1" si="54"/>
        <v>0</v>
      </c>
      <c r="BR58" s="137">
        <f t="shared" ca="1" si="55"/>
        <v>7</v>
      </c>
      <c r="BS58" s="136">
        <f t="shared" ca="1" si="56"/>
        <v>5</v>
      </c>
      <c r="BT58" s="137">
        <f t="shared" ca="1" si="57"/>
        <v>0</v>
      </c>
      <c r="BU58" s="136">
        <f t="shared" ca="1" si="58"/>
        <v>0</v>
      </c>
      <c r="BV58" s="137">
        <f t="shared" ca="1" si="59"/>
        <v>0</v>
      </c>
      <c r="BW58" s="136">
        <f t="shared" ca="1" si="60"/>
        <v>0</v>
      </c>
      <c r="BX58" s="137">
        <f t="shared" ca="1" si="61"/>
        <v>0</v>
      </c>
      <c r="BY58" s="136">
        <f t="shared" ca="1" si="62"/>
        <v>5</v>
      </c>
      <c r="BZ58" s="137">
        <f t="shared" ca="1" si="63"/>
        <v>0</v>
      </c>
      <c r="CA58" s="136">
        <f t="shared" ca="1" si="64"/>
        <v>0</v>
      </c>
      <c r="CB58" s="137">
        <f t="shared" ca="1" si="65"/>
        <v>0</v>
      </c>
      <c r="CC58" s="136">
        <f t="shared" ca="1" si="66"/>
        <v>0</v>
      </c>
      <c r="CD58" s="137">
        <f t="shared" ca="1" si="67"/>
        <v>0</v>
      </c>
      <c r="CE58" s="136">
        <f t="shared" ca="1" si="68"/>
        <v>0</v>
      </c>
      <c r="CF58" s="137">
        <f t="shared" ca="1" si="69"/>
        <v>0</v>
      </c>
      <c r="CG58" s="136">
        <f t="shared" ca="1" si="70"/>
        <v>0</v>
      </c>
      <c r="CH58" s="137">
        <f t="shared" ca="1" si="71"/>
        <v>0</v>
      </c>
      <c r="CI58" s="136">
        <f t="shared" ca="1" si="72"/>
        <v>0</v>
      </c>
      <c r="CJ58" s="137">
        <f t="shared" ca="1" si="73"/>
        <v>0</v>
      </c>
      <c r="CK58" s="136">
        <f t="shared" ca="1" si="74"/>
        <v>0</v>
      </c>
      <c r="CL58" s="137">
        <f t="shared" ca="1" si="75"/>
        <v>0</v>
      </c>
      <c r="CM58" s="136">
        <f t="shared" ca="1" si="76"/>
        <v>0</v>
      </c>
      <c r="CN58" s="110">
        <f t="shared" ca="1" si="41"/>
        <v>5</v>
      </c>
      <c r="CO58" s="110">
        <f t="shared" ca="1" si="77"/>
        <v>84</v>
      </c>
      <c r="CP58" s="110">
        <f t="shared" ca="1" si="78"/>
        <v>50</v>
      </c>
      <c r="CQ58" s="198">
        <f t="shared" ca="1" si="79"/>
        <v>63.5</v>
      </c>
      <c r="CR58" s="199">
        <f t="shared" ca="1" si="80"/>
        <v>147.5</v>
      </c>
      <c r="CS58" s="215">
        <f t="shared" si="47"/>
        <v>0</v>
      </c>
      <c r="CT58" s="216">
        <f t="shared" si="42"/>
        <v>0</v>
      </c>
      <c r="CU58" s="217">
        <f ca="1">INDEX(INDIRECT(CU$1),MATCH($E58,INDIRECT($BQ$2))) + (CS58*30)/[1]PATRÓN!$N$4 - CT58</f>
        <v>1.452054794520548</v>
      </c>
      <c r="CV58" s="217">
        <f>(CS58*6)/PATRÓN!$N$4</f>
        <v>0</v>
      </c>
      <c r="CW58" s="216">
        <f t="shared" ca="1" si="43"/>
        <v>0</v>
      </c>
      <c r="CX58" s="219">
        <f t="shared" si="44"/>
        <v>0</v>
      </c>
      <c r="CY58" s="230">
        <f t="shared" ca="1" si="45"/>
        <v>0</v>
      </c>
      <c r="CZ58" s="227">
        <f>(PATRÓN!$A$5*(CS58-CT58))/(PATRÓN!$N$4-30)*AM58</f>
        <v>0</v>
      </c>
      <c r="DA58" s="211">
        <f t="shared" ca="1" si="81"/>
        <v>0</v>
      </c>
      <c r="DB58" s="211">
        <f t="shared" ca="1" si="46"/>
        <v>196.11940298507463</v>
      </c>
      <c r="DC58" s="212">
        <f t="shared" ca="1" si="82"/>
        <v>-48.619402985074629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52</v>
      </c>
      <c r="C59" s="62">
        <f>Plantilla!F58</f>
        <v>1</v>
      </c>
      <c r="D59" s="68">
        <f>Plantilla!C58</f>
        <v>0</v>
      </c>
      <c r="E59" s="67">
        <v>52</v>
      </c>
      <c r="F59" s="30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30"/>
      <c r="AL59" s="111">
        <f>VLOOKUP($E59,Plantilla!D:F,3,FALSE)</f>
        <v>1</v>
      </c>
      <c r="AM59" s="140">
        <f t="shared" ref="AM59:BI59" ca="1" si="86">COUNTIF($F59:$AJ59,CONCATENATE("*;",TEXT(CELL("contenido",AN$5),"00"))) +COUNTIF($F59:$AJ59,CONCATENATE("*;",TEXT(CELL("contenido",AN$5),"00"),";*")) +COUNTIF($F59:$AJ59,CONCATENATE(";*",TEXT(CELL("contenido",AN$5),"00"))) +COUNTIF($F59:$AJ59,TEXT(CELL("contenido",AN$5),"00"))</f>
        <v>0</v>
      </c>
      <c r="AN59" s="133">
        <f t="shared" ca="1" si="86"/>
        <v>0</v>
      </c>
      <c r="AO59" s="132">
        <f t="shared" ca="1" si="86"/>
        <v>0</v>
      </c>
      <c r="AP59" s="133">
        <f t="shared" ca="1" si="86"/>
        <v>0</v>
      </c>
      <c r="AQ59" s="132">
        <f t="shared" ca="1" si="86"/>
        <v>0</v>
      </c>
      <c r="AR59" s="133">
        <f t="shared" ca="1" si="86"/>
        <v>0</v>
      </c>
      <c r="AS59" s="132">
        <f t="shared" ca="1" si="86"/>
        <v>0</v>
      </c>
      <c r="AT59" s="133">
        <f t="shared" ca="1" si="86"/>
        <v>0</v>
      </c>
      <c r="AU59" s="132">
        <f t="shared" ca="1" si="86"/>
        <v>0</v>
      </c>
      <c r="AV59" s="133">
        <f t="shared" ca="1" si="86"/>
        <v>0</v>
      </c>
      <c r="AW59" s="132">
        <f t="shared" ca="1" si="86"/>
        <v>0</v>
      </c>
      <c r="AX59" s="133">
        <f t="shared" ca="1" si="86"/>
        <v>0</v>
      </c>
      <c r="AY59" s="132">
        <f t="shared" ca="1" si="86"/>
        <v>0</v>
      </c>
      <c r="AZ59" s="133">
        <f t="shared" ca="1" si="86"/>
        <v>0</v>
      </c>
      <c r="BA59" s="132">
        <f t="shared" ca="1" si="86"/>
        <v>0</v>
      </c>
      <c r="BB59" s="133">
        <f t="shared" ca="1" si="86"/>
        <v>0</v>
      </c>
      <c r="BC59" s="132">
        <f t="shared" ca="1" si="86"/>
        <v>0</v>
      </c>
      <c r="BD59" s="133">
        <f t="shared" ca="1" si="86"/>
        <v>0</v>
      </c>
      <c r="BE59" s="132">
        <f t="shared" ca="1" si="86"/>
        <v>0</v>
      </c>
      <c r="BF59" s="133">
        <f t="shared" ca="1" si="86"/>
        <v>0</v>
      </c>
      <c r="BG59" s="132">
        <f t="shared" ca="1" si="86"/>
        <v>0</v>
      </c>
      <c r="BH59" s="133">
        <f t="shared" ca="1" si="86"/>
        <v>0</v>
      </c>
      <c r="BI59" s="132">
        <f t="shared" ca="1" si="86"/>
        <v>0</v>
      </c>
      <c r="BJ59" s="110">
        <f ca="1">COUNTIF($F59:$AJ59,"*N*")-BK59</f>
        <v>0</v>
      </c>
      <c r="BK59" s="110">
        <f ca="1">MEDIAN(CM59-42, 0, COUNTIF($F59:$AJ59,"*N*"))</f>
        <v>0</v>
      </c>
      <c r="BL59" s="70">
        <f ca="1">IF(INDEX('HORAS TURNO'!$4:$4,MATCH($AN$5,Tabla1[#Headers],0)) = "NO",         (INDEX('HORAS TURNO'!$2:$2,MATCH($AN$5,Tabla1[#Headers],0))*AM59),         (INDEX('HORAS TURNO'!$2:$2,MATCH($AN$5,Tabla1[#Headers],0))*AM59) * AL59) +IF(INDEX('HORAS TURNO'!$4:$4,MATCH($AO$5,Tabla1[#Headers],0)) = "NO",         (INDEX('HORAS TURNO'!$2:$2,MATCH($AO$5,Tabla1[#Headers],0))*AN59),         (INDEX('HORAS TURNO'!$2:$2,MATCH($AO$5,Tabla1[#Headers],0))*AN59) * AL59)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TURNO'!$2:$2,MATCH($AP$5,Tabla1[#Headers],0))*AO59),         (INDEX('HORAS TURNO'!$2:$2,MATCH($AP$5,Tabla1[#Headers],0))*AO59) * AL59) +IF(INDEX('HORAS TURNO'!$4:$4,MATCH($AQ$5,Tabla1[#Headers],0)) = "NO",         (INDEX('HORAS TURNO'!$2:$2,MATCH($AQ$5,Tabla1[#Headers],0))*AP59),         (INDEX('HORAS TURNO'!$2:$2,MATCH($AQ$5,Tabla1[#Headers],0))*AP59) * AL59) +IF(INDEX('HORAS TURNO'!$4:$4,MATCH($AR$5,Tabla1[#Headers],0)) = "NO",         (INDEX('HORAS TURNO'!$2:$2,MATCH($AR$5,Tabla1[#Headers],0))*AQ59),         (INDEX('HORAS TURNO'!$2:$2,MATCH($AR$5,Tabla1[#Headers],0))*AQ59) * AL59) +IF(INDEX('HORAS TURNO'!$4:$4,MATCH($AS$5,Tabla1[#Headers],0)) = "NO",         (INDEX('HORAS TURNO'!$2:$2,MATCH($AS$5,Tabla1[#Headers],0))*AR59),         (INDEX('HORAS TURNO'!$2:$2,MATCH($AS$5,Tabla1[#Headers],0))*AR59) * AL59) +IF(INDEX('HORAS TURNO'!$4:$4,MATCH($AT$5,Tabla1[#Headers],0)) = "NO",         (INDEX('HORAS TURNO'!$2:$2,MATCH($AT$5,Tabla1[#Headers],0))*AS59),         (INDEX('HORAS TURNO'!$2:$2,MATCH($AT$5,Tabla1[#Headers],0))*AS59) * AL59) +IF(INDEX('HORAS TURNO'!$4:$4,MATCH($AU$5,Tabla1[#Headers],0)) = "NO",         (INDEX('HORAS TURNO'!$2:$2,MATCH($AU$5,Tabla1[#Headers],0))*AT59),         (INDEX('HORAS TURNO'!$2:$2,MATCH($AU$5,Tabla1[#Headers],0))*AT59) * AL59) +IF(INDEX('HORAS TURNO'!$4:$4,MATCH($AV$5,Tabla1[#Headers],0)) = "NO",         (INDEX('HORAS TURNO'!$2:$2,MATCH($AV$5,Tabla1[#Headers],0))*AU59),         (INDEX('HORAS TURNO'!$2:$2,MATCH($AV$5,Tabla1[#Headers],0))*AU59) * AL59) +IF(INDEX('HORAS TURNO'!$4:$4,MATCH($AW$5,Tabla1[#Headers],0)) = "NO",         (INDEX('HORAS TURNO'!$2:$2,MATCH($AW$5,Tabla1[#Headers],0))*AV59),         (INDEX('HORAS TURNO'!$2:$2,MATCH($AW$5,Tabla1[#Headers],0))*AV59) * AL59) +IF(INDEX('HORAS TURNO'!$4:$4,MATCH($AX$5,Tabla1[#Headers],0)) = "NO",         (INDEX('HORAS TURNO'!$2:$2,MATCH($AX$5,Tabla1[#Headers],0))*AW59),         (INDEX('HORAS TURNO'!$2:$2,MATCH($AX$5,Tabla1[#Headers],0))*AW59) * AL59) +IF(INDEX('HORAS TURNO'!$4:$4,MATCH($AY$5,Tabla1[#Headers],0)) = "NO",         (INDEX('HORAS TURNO'!$2:$2,MATCH($AY$5,Tabla1[#Headers],0))*AX59),         (INDEX('HORAS TURNO'!$2:$2,MATCH($AY$5,Tabla1[#Headers],0))*AX59) * AL59) +IF(INDEX('HORAS TURNO'!$4:$4,MATCH($AZ$5,Tabla1[#Headers],0)) = "NO",         (INDEX('HORAS TURNO'!$2:$2,MATCH($AZ$5,Tabla1[#Headers],0))*AY59),         (INDEX('HORAS TURNO'!$2:$2,MATCH($AZ$5,Tabla1[#Headers],0))*AY59) * AL59) +IF(INDEX('HORAS TURNO'!$4:$4,MATCH($BA$5,Tabla1[#Headers],0)) = "NO",         (INDEX('HORAS TURNO'!$2:$2,MATCH($BA$5,Tabla1[#Headers],0))*AZ59),         (INDEX('HORAS TURNO'!$2:$2,MATCH($BA$5,Tabla1[#Headers],0))*AZ59) * AL59) +IF(INDEX('HORAS TURNO'!$4:$4,MATCH($BB$5,Tabla1[#Headers],0)) = "NO",         (INDEX('HORAS TURNO'!$2:$2,MATCH($BB$5,Tabla1[#Headers],0))*BA59),         (INDEX('HORAS TURNO'!$2:$2,MATCH($BB$5,Tabla1[#Headers],0))*BA59) * AL59) +IF(INDEX('HORAS TURNO'!$4:$4,MATCH($BC$5,Tabla1[#Headers],0)) = "NO",         (INDEX('HORAS TURNO'!$2:$2,MATCH($BC$5,Tabla1[#Headers],0))*BB59),         (INDEX('HORAS TURNO'!$2:$2,MATCH($BC$5,Tabla1[#Headers],0))*BB59) * AL59) +IF(INDEX('HORAS TURNO'!$4:$4,MATCH($BD$5,Tabla1[#Headers],0)) = "NO",         (INDEX('HORAS TURNO'!$2:$2,MATCH($BD$5,Tabla1[#Headers],0))*BC59),         (INDEX('HORAS TURNO'!$2:$2,MATCH($BD$5,Tabla1[#Headers],0))*BC59) * AL59) +IF(INDEX('HORAS TURNO'!$4:$4,MATCH($BE$5,Tabla1[#Headers],0)) = "NO",         (INDEX('HORAS TURNO'!$2:$2,MATCH($BE$5,Tabla1[#Headers],0))*BD59),         (INDEX('HORAS TURNO'!$2:$2,MATCH($BE$5,Tabla1[#Headers],0))*BD59) * AL59) +IF(INDEX('HORAS TURNO'!$4:$4,MATCH($BF$5,Tabla1[#Headers],0)) = "NO",         (INDEX('HORAS TURNO'!$2:$2,MATCH($BF$5,Tabla1[#Headers],0))*BE59),         (INDEX('HORAS TURNO'!$2:$2,MATCH($BF$5,Tabla1[#Headers],0))*BE59) * AL59) +IF(INDEX('HORAS TURNO'!$4:$4,MATCH($BG$5,Tabla1[#Headers],0)) = "NO",         (INDEX('HORAS TURNO'!$2:$2,MATCH($BG$5,Tabla1[#Headers],0))*BF59),         (INDEX('HORAS TURNO'!$2:$2,MATCH($BG$5,Tabla1[#Headers],0))*BF59) * AL59) +IF(INDEX('HORAS TURNO'!$4:$4,MATCH($BH$5,Tabla1[#Headers],0)) = "NO",         (INDEX('HORAS TURNO'!$2:$2,MATCH($BH$5,Tabla1[#Headers],0))*BG59),         (INDEX('HORAS TURNO'!$2:$2,MATCH($BH$5,Tabla1[#Headers],0))*BG59) * AL59) +IF(INDEX('HORAS TURNO'!$4:$4,MATCH($BI$5,Tabla1[#Headers],0)) = "NO",         (INDEX('HORAS TURNO'!$2:$2,MATCH($BI$5,Tabla1[#Headers],0))*BH59),         (INDEX('HORAS TURNO'!$2:$2,MATCH($BI$5,Tabla1[#Headers],0))*BH59) * AL59) +IF(INDEX('HORAS TURNO'!$4:$4,MATCH($BJ$5,Tabla1[#Headers],0)) = "NO",         (INDEX('HORAS TURNO'!$2:$2,MATCH($BJ$5,Tabla1[#Headers],0))*BI59),         (INDEX('HORAS TURNO'!$2:$2,MATCH($BJ$5,Tabla1[#Headers],0))*BI59) * AL59)</f>
        <v>0</v>
      </c>
      <c r="BM59" s="70">
        <f ca="1">IF(INDEX('HORAS TURNO'!$4:$4,MATCH($AN$5,Tabla1[#Headers],0)) = "NO",         (INDEX('HORAS TURNO'!$3:$3,MATCH($AN$5,Tabla1[#Headers],0))*AM59),         (INDEX('HORAS TURNO'!$3:$3,MATCH($AN$5,Tabla1[#Headers],0))*AM59) * AL59) +IF(INDEX('HORAS TURNO'!$4:$4,MATCH($AO$5,Tabla1[#Headers],0)) = "NO",         (INDEX('HORAS TURNO'!$3:$3,MATCH($AO$5,Tabla1[#Headers],0))*AN59),         (INDEX('HORAS TURNO'!$3:$3,MATCH($AO$5,Tabla1[#Headers],0))*AN59) * AL59)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TURNO'!$3:$3,MATCH($AP$5,Tabla1[#Headers],0))*AO59),         (INDEX('HORAS TURNO'!$3:$3,MATCH($AP$5,Tabla1[#Headers],0))*AO59) * AL59) +IF(INDEX('HORAS TURNO'!$4:$4,MATCH($AQ$5,Tabla1[#Headers],0)) = "NO",         (INDEX('HORAS TURNO'!$3:$3,MATCH($AQ$5,Tabla1[#Headers],0))*AP59),         (INDEX('HORAS TURNO'!$3:$3,MATCH($AQ$5,Tabla1[#Headers],0))*AP59) * AL59) +IF(INDEX('HORAS TURNO'!$4:$4,MATCH($AR$5,Tabla1[#Headers],0)) = "NO",         (INDEX('HORAS TURNO'!$3:$3,MATCH($AR$5,Tabla1[#Headers],0))*AQ59),         (INDEX('HORAS TURNO'!$3:$3,MATCH($AR$5,Tabla1[#Headers],0))*AQ59) * AL59) +IF(INDEX('HORAS TURNO'!$4:$4,MATCH($AS$5,Tabla1[#Headers],0)) = "NO",         (INDEX('HORAS TURNO'!$3:$3,MATCH($AS$5,Tabla1[#Headers],0))*AR59),         (INDEX('HORAS TURNO'!$3:$3,MATCH($AS$5,Tabla1[#Headers],0))*AR59) * AL59) +IF(INDEX('HORAS TURNO'!$4:$4,MATCH($AT$5,Tabla1[#Headers],0)) = "NO",         (INDEX('HORAS TURNO'!$3:$3,MATCH($AT$5,Tabla1[#Headers],0))*AS59),         (INDEX('HORAS TURNO'!$3:$3,MATCH($AT$5,Tabla1[#Headers],0))*AS59) * AL59) +IF(INDEX('HORAS TURNO'!$4:$4,MATCH($AU$5,Tabla1[#Headers],0)) = "NO",         (INDEX('HORAS TURNO'!$3:$3,MATCH($AU$5,Tabla1[#Headers],0))*AT59),         (INDEX('HORAS TURNO'!$3:$3,MATCH($AU$5,Tabla1[#Headers],0))*AT59) * AL59) +IF(INDEX('HORAS TURNO'!$4:$4,MATCH($AV$5,Tabla1[#Headers],0)) = "NO",         (INDEX('HORAS TURNO'!$3:$3,MATCH($AV$5,Tabla1[#Headers],0))*AU59),         (INDEX('HORAS TURNO'!$3:$3,MATCH($AV$5,Tabla1[#Headers],0))*AU59) * AL59) +IF(INDEX('HORAS TURNO'!$4:$4,MATCH($AW$5,Tabla1[#Headers],0)) = "NO",         (INDEX('HORAS TURNO'!$3:$3,MATCH($AW$5,Tabla1[#Headers],0))*AV59),         (INDEX('HORAS TURNO'!$3:$3,MATCH($AW$5,Tabla1[#Headers],0))*AV59) * AL59) +IF(INDEX('HORAS TURNO'!$4:$4,MATCH($AX$5,Tabla1[#Headers],0)) = "NO",         (INDEX('HORAS TURNO'!$3:$3,MATCH($AX$5,Tabla1[#Headers],0))*AW59),         (INDEX('HORAS TURNO'!$3:$3,MATCH($AX$5,Tabla1[#Headers],0))*AW59) * AL59) +IF(INDEX('HORAS TURNO'!$4:$4,MATCH($AY$5,Tabla1[#Headers],0)) = "NO",         (INDEX('HORAS TURNO'!$3:$3,MATCH($AY$5,Tabla1[#Headers],0))*AX59),         (INDEX('HORAS TURNO'!$3:$3,MATCH($AY$5,Tabla1[#Headers],0))*AX59) * AL59) +IF(INDEX('HORAS TURNO'!$4:$4,MATCH($AZ$5,Tabla1[#Headers],0)) = "NO",         (INDEX('HORAS TURNO'!$3:$3,MATCH($AZ$5,Tabla1[#Headers],0))*AY59),         (INDEX('HORAS TURNO'!$3:$3,MATCH($AZ$5,Tabla1[#Headers],0))*AY59) * AL59) +IF(INDEX('HORAS TURNO'!$4:$4,MATCH($BA$5,Tabla1[#Headers],0)) = "NO",         (INDEX('HORAS TURNO'!$3:$3,MATCH($BA$5,Tabla1[#Headers],0))*AZ59),         (INDEX('HORAS TURNO'!$3:$3,MATCH($BA$5,Tabla1[#Headers],0))*AZ59) * AL59) +IF(INDEX('HORAS TURNO'!$4:$4,MATCH($BB$5,Tabla1[#Headers],0)) = "NO",         (INDEX('HORAS TURNO'!$3:$3,MATCH($BB$5,Tabla1[#Headers],0))*BA59),         (INDEX('HORAS TURNO'!$3:$3,MATCH($BB$5,Tabla1[#Headers],0))*BA59) * AL59) +IF(INDEX('HORAS TURNO'!$4:$4,MATCH($BC$5,Tabla1[#Headers],0)) = "NO",         (INDEX('HORAS TURNO'!$3:$3,MATCH($BC$5,Tabla1[#Headers],0))*BB59),         (INDEX('HORAS TURNO'!$3:$3,MATCH($BC$5,Tabla1[#Headers],0))*BB59) * AL59) +IF(INDEX('HORAS TURNO'!$4:$4,MATCH($BD$5,Tabla1[#Headers],0)) = "NO",         (INDEX('HORAS TURNO'!$3:$3,MATCH($BD$5,Tabla1[#Headers],0))*BC59),         (INDEX('HORAS TURNO'!$3:$3,MATCH($BD$5,Tabla1[#Headers],0))*BC59) * AL59) +IF(INDEX('HORAS TURNO'!$4:$4,MATCH($BE$5,Tabla1[#Headers],0)) = "NO",         (INDEX('HORAS TURNO'!$3:$3,MATCH($BE$5,Tabla1[#Headers],0))*BD59),         (INDEX('HORAS TURNO'!$3:$3,MATCH($BE$5,Tabla1[#Headers],0))*BD59) * AL59) +IF(INDEX('HORAS TURNO'!$4:$4,MATCH($BF$5,Tabla1[#Headers],0)) = "NO",         (INDEX('HORAS TURNO'!$3:$3,MATCH($BF$5,Tabla1[#Headers],0))*BE59),         (INDEX('HORAS TURNO'!$3:$3,MATCH($BF$5,Tabla1[#Headers],0))*BE59) * AL59) +IF(INDEX('HORAS TURNO'!$4:$4,MATCH($BG$5,Tabla1[#Headers],0)) = "NO",         (INDEX('HORAS TURNO'!$3:$3,MATCH($BG$5,Tabla1[#Headers],0))*BF59),         (INDEX('HORAS TURNO'!$3:$3,MATCH($BG$5,Tabla1[#Headers],0))*BF59) * AL59) +IF(INDEX('HORAS TURNO'!$4:$4,MATCH($BH$5,Tabla1[#Headers],0)) = "NO",         (INDEX('HORAS TURNO'!$3:$3,MATCH($BH$5,Tabla1[#Headers],0))*BG59),         (INDEX('HORAS TURNO'!$3:$3,MATCH($BH$5,Tabla1[#Headers],0))*BG59) * AL59) +IF(INDEX('HORAS TURNO'!$4:$4,MATCH($BI$5,Tabla1[#Headers],0)) = "NO",         (INDEX('HORAS TURNO'!$3:$3,MATCH($BI$5,Tabla1[#Headers],0))*BH59),         (INDEX('HORAS TURNO'!$3:$3,MATCH($BI$5,Tabla1[#Headers],0))*BH59) * AL59) +IF(INDEX('HORAS TURNO'!$4:$4,MATCH($BJ$5,Tabla1[#Headers],0)) = "NO",         (INDEX('HORAS TURNO'!$3:$3,MATCH($BJ$5,Tabla1[#Headers],0))*BI59),         (INDEX('HORAS TURNO'!$3:$3,MATCH($BJ$5,Tabla1[#Headers],0))*BI59) * AL59)</f>
        <v>0</v>
      </c>
      <c r="BN59" s="194">
        <f t="shared" ca="1" si="39"/>
        <v>0</v>
      </c>
      <c r="BO59" s="195">
        <f t="shared" ca="1" si="40"/>
        <v>0</v>
      </c>
      <c r="BP59" s="149">
        <f t="shared" ref="BP59:BY60" ca="1" si="87">AM59+INDEX(INDIRECT(BQ$1),MATCH($E59,INDIRECT($BQ$2)))</f>
        <v>0</v>
      </c>
      <c r="BQ59" s="137">
        <f t="shared" ca="1" si="87"/>
        <v>7</v>
      </c>
      <c r="BR59" s="136">
        <f t="shared" ca="1" si="87"/>
        <v>3</v>
      </c>
      <c r="BS59" s="137">
        <f t="shared" ca="1" si="87"/>
        <v>0</v>
      </c>
      <c r="BT59" s="136">
        <f t="shared" ca="1" si="87"/>
        <v>0</v>
      </c>
      <c r="BU59" s="137">
        <f t="shared" ca="1" si="87"/>
        <v>0</v>
      </c>
      <c r="BV59" s="136">
        <f t="shared" ca="1" si="87"/>
        <v>0</v>
      </c>
      <c r="BW59" s="137">
        <f t="shared" ca="1" si="87"/>
        <v>0</v>
      </c>
      <c r="BX59" s="136">
        <f t="shared" ca="1" si="87"/>
        <v>3</v>
      </c>
      <c r="BY59" s="137">
        <f t="shared" ca="1" si="87"/>
        <v>0</v>
      </c>
      <c r="BZ59" s="136">
        <f t="shared" ref="BZ59:CI60" ca="1" si="88">AW59+INDEX(INDIRECT(CA$1),MATCH($E59,INDIRECT($BQ$2)))</f>
        <v>0</v>
      </c>
      <c r="CA59" s="137">
        <f t="shared" ca="1" si="88"/>
        <v>0</v>
      </c>
      <c r="CB59" s="136">
        <f t="shared" ca="1" si="88"/>
        <v>0</v>
      </c>
      <c r="CC59" s="137">
        <f t="shared" ca="1" si="88"/>
        <v>0</v>
      </c>
      <c r="CD59" s="136">
        <f t="shared" ca="1" si="88"/>
        <v>0</v>
      </c>
      <c r="CE59" s="137">
        <f t="shared" ca="1" si="88"/>
        <v>0</v>
      </c>
      <c r="CF59" s="136">
        <f t="shared" ca="1" si="88"/>
        <v>0</v>
      </c>
      <c r="CG59" s="137">
        <f t="shared" ca="1" si="88"/>
        <v>0</v>
      </c>
      <c r="CH59" s="136">
        <f t="shared" ca="1" si="88"/>
        <v>0</v>
      </c>
      <c r="CI59" s="137">
        <f t="shared" ca="1" si="88"/>
        <v>0</v>
      </c>
      <c r="CJ59" s="136">
        <f t="shared" ref="CJ59:CL60" ca="1" si="89">BG59+INDEX(INDIRECT(CK$1),MATCH($E59,INDIRECT($BQ$2)))</f>
        <v>0</v>
      </c>
      <c r="CK59" s="137">
        <f t="shared" ca="1" si="89"/>
        <v>0</v>
      </c>
      <c r="CL59" s="136">
        <f t="shared" ca="1" si="89"/>
        <v>0</v>
      </c>
      <c r="CM59" s="110">
        <f ca="1">COUNTIF($F59:$AJ59,"*N*")+INDEX(INDIRECT(CN$1),MATCH($E59,INDIRECT($BQ$2)))</f>
        <v>3</v>
      </c>
      <c r="CN59" s="110">
        <f t="shared" ref="CN59:CQ60" ca="1" si="90">BL59+INDEX(INDIRECT(CO$1),MATCH($E59,INDIRECT($BQ$2)))</f>
        <v>70</v>
      </c>
      <c r="CO59" s="110">
        <f t="shared" ca="1" si="90"/>
        <v>30</v>
      </c>
      <c r="CP59" s="198">
        <f t="shared" ca="1" si="90"/>
        <v>38.099999999999994</v>
      </c>
      <c r="CQ59" s="199">
        <f t="shared" ca="1" si="90"/>
        <v>108.1</v>
      </c>
      <c r="CR59" s="215">
        <f>MEDIAN(0,EOMONTH($G$6,0)-$G$6+1,EOMONTH($G$6,0)-$G$6+1-COUNTBLANK(F59:AJ59)+DATEDIF(G$6,AI$6,"m")+DATEDIF(G$6,AJ$6,"m")++DATEDIF(G$6,AK$6,"m"))</f>
        <v>0</v>
      </c>
      <c r="CS59" s="216">
        <f t="shared" si="42"/>
        <v>0</v>
      </c>
      <c r="CT59" s="217">
        <f ca="1">INDEX(INDIRECT(CU$1),MATCH($E59,INDIRECT($BQ$2))) + (CR59*30)/[1]PATRÓN!$N$4 - CS59</f>
        <v>2.7123287671232879</v>
      </c>
      <c r="CU59" s="217">
        <f>(CR59*6)/PATRÓN!$N$4</f>
        <v>0</v>
      </c>
      <c r="CV59" s="216">
        <f ca="1">COUNTIF($F59:$AJ59,CONCATENATE("*;",TEXT(CELL("contenido",CW$5),"00"))) +COUNTIF($F59:$AJ59,CONCATENATE("*;",TEXT(CELL("contenido",CW$5),"00"),";*")) +COUNTIF($F59:$AJ59,CONCATENATE(TEXT(CELL("contenido",CW$5),"00"),";*")) +COUNTIF($F59:$AJ59,TEXT(CELL("contenido",CW$5),"00"))</f>
        <v>0</v>
      </c>
      <c r="CW59" s="219">
        <f>COUNTIFS(F59:AJ59,"D",G$3:AK$3,"1")+COUNTIFS(F59:AJ59,"Dm;Tm*",G$3:AK$3,"1")+COUNTIFS(F59:AJ59,"D;*",G$3:AK$3,"1")+COUNTIFS(F59:AJ59,"D",G$5:AK$5,"D")+COUNTIFS(F59:AJ59,"Dm;Tm*",G$5:AK$5,"D")+COUNTIFS(F59:AJ59,"D;*",G$5:AK$5,"D")</f>
        <v>0</v>
      </c>
      <c r="CX59" s="230">
        <f ca="1">CW59+INDEX(INDIRECT(CY$1),MATCH($E59,INDIRECT($BQ$2)))</f>
        <v>0</v>
      </c>
      <c r="CY59" s="227">
        <f>(PATRÓN!$A$5*(CR59-CS59))/(PATRÓN!$N$4-30)*AL59</f>
        <v>0</v>
      </c>
      <c r="CZ59" s="211">
        <f t="shared" ca="1" si="81"/>
        <v>0</v>
      </c>
      <c r="DA59" s="211">
        <f ca="1">CY59+INDEX(INDIRECT(DB$1),MATCH($E59,INDIRECT($BQ$2)))</f>
        <v>161.79850746268656</v>
      </c>
      <c r="DB59" s="212">
        <f t="shared" ca="1" si="82"/>
        <v>-53.698507462686564</v>
      </c>
      <c r="DC59" s="8"/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53</v>
      </c>
      <c r="C60" s="62">
        <f>Plantilla!F59</f>
        <v>1</v>
      </c>
      <c r="D60" s="68">
        <f>Plantilla!C59</f>
        <v>0</v>
      </c>
      <c r="E60" s="67">
        <v>53</v>
      </c>
      <c r="F60" s="30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30"/>
      <c r="AL60" s="111">
        <f>VLOOKUP($E60,Plantilla!D:F,3,FALSE)</f>
        <v>1</v>
      </c>
      <c r="AM60" s="140">
        <f t="shared" ref="AM60:BI60" ca="1" si="91">COUNTIF($F60:$AJ60,CONCATENATE("*;",TEXT(CELL("contenido",AN$5),"00"))) +COUNTIF($F60:$AJ60,CONCATENATE("*;",TEXT(CELL("contenido",AN$5),"00"),";*")) +COUNTIF($F60:$AJ60,CONCATENATE(";*",TEXT(CELL("contenido",AN$5),"00"))) +COUNTIF($F60:$AJ60,TEXT(CELL("contenido",AN$5),"00"))</f>
        <v>0</v>
      </c>
      <c r="AN60" s="133">
        <f t="shared" ca="1" si="91"/>
        <v>0</v>
      </c>
      <c r="AO60" s="132">
        <f t="shared" ca="1" si="91"/>
        <v>0</v>
      </c>
      <c r="AP60" s="133">
        <f t="shared" ca="1" si="91"/>
        <v>0</v>
      </c>
      <c r="AQ60" s="132">
        <f t="shared" ca="1" si="91"/>
        <v>0</v>
      </c>
      <c r="AR60" s="133">
        <f t="shared" ca="1" si="91"/>
        <v>0</v>
      </c>
      <c r="AS60" s="132">
        <f t="shared" ca="1" si="91"/>
        <v>0</v>
      </c>
      <c r="AT60" s="133">
        <f t="shared" ca="1" si="91"/>
        <v>0</v>
      </c>
      <c r="AU60" s="132">
        <f t="shared" ca="1" si="91"/>
        <v>0</v>
      </c>
      <c r="AV60" s="133">
        <f t="shared" ca="1" si="91"/>
        <v>0</v>
      </c>
      <c r="AW60" s="132">
        <f t="shared" ca="1" si="91"/>
        <v>0</v>
      </c>
      <c r="AX60" s="133">
        <f t="shared" ca="1" si="91"/>
        <v>0</v>
      </c>
      <c r="AY60" s="132">
        <f t="shared" ca="1" si="91"/>
        <v>0</v>
      </c>
      <c r="AZ60" s="133">
        <f t="shared" ca="1" si="91"/>
        <v>0</v>
      </c>
      <c r="BA60" s="132">
        <f t="shared" ca="1" si="91"/>
        <v>0</v>
      </c>
      <c r="BB60" s="133">
        <f t="shared" ca="1" si="91"/>
        <v>0</v>
      </c>
      <c r="BC60" s="132">
        <f t="shared" ca="1" si="91"/>
        <v>0</v>
      </c>
      <c r="BD60" s="133">
        <f t="shared" ca="1" si="91"/>
        <v>0</v>
      </c>
      <c r="BE60" s="132">
        <f t="shared" ca="1" si="91"/>
        <v>0</v>
      </c>
      <c r="BF60" s="133">
        <f t="shared" ca="1" si="91"/>
        <v>0</v>
      </c>
      <c r="BG60" s="132">
        <f t="shared" ca="1" si="91"/>
        <v>0</v>
      </c>
      <c r="BH60" s="133">
        <f t="shared" ca="1" si="91"/>
        <v>0</v>
      </c>
      <c r="BI60" s="132">
        <f t="shared" ca="1" si="91"/>
        <v>0</v>
      </c>
      <c r="BJ60" s="110">
        <f ca="1">COUNTIF($F60:$AJ60,"*N*")-BK60</f>
        <v>0</v>
      </c>
      <c r="BK60" s="110">
        <f ca="1">MEDIAN(CM60-42, 0, COUNTIF($F60:$AJ60,"*N*"))</f>
        <v>0</v>
      </c>
      <c r="BL60" s="70">
        <f ca="1">IF(INDEX('HORAS TURNO'!$4:$4,MATCH($AN$5,Tabla1[#Headers],0)) = "NO",         (INDEX('HORAS TURNO'!$2:$2,MATCH($AN$5,Tabla1[#Headers],0))*AM60),         (INDEX('HORAS TURNO'!$2:$2,MATCH($AN$5,Tabla1[#Headers],0))*AM60) * AL60) +IF(INDEX('HORAS TURNO'!$4:$4,MATCH($AO$5,Tabla1[#Headers],0)) = "NO",         (INDEX('HORAS TURNO'!$2:$2,MATCH($AO$5,Tabla1[#Headers],0))*AN60),         (INDEX('HORAS TURNO'!$2:$2,MATCH($AO$5,Tabla1[#Headers],0))*AN60) * AL60)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TURNO'!$2:$2,MATCH($AP$5,Tabla1[#Headers],0))*AO60),         (INDEX('HORAS TURNO'!$2:$2,MATCH($AP$5,Tabla1[#Headers],0))*AO60) * AL60) +IF(INDEX('HORAS TURNO'!$4:$4,MATCH($AQ$5,Tabla1[#Headers],0)) = "NO",         (INDEX('HORAS TURNO'!$2:$2,MATCH($AQ$5,Tabla1[#Headers],0))*AP60),         (INDEX('HORAS TURNO'!$2:$2,MATCH($AQ$5,Tabla1[#Headers],0))*AP60) * AL60) +IF(INDEX('HORAS TURNO'!$4:$4,MATCH($AR$5,Tabla1[#Headers],0)) = "NO",         (INDEX('HORAS TURNO'!$2:$2,MATCH($AR$5,Tabla1[#Headers],0))*AQ60),         (INDEX('HORAS TURNO'!$2:$2,MATCH($AR$5,Tabla1[#Headers],0))*AQ60) * AL60) +IF(INDEX('HORAS TURNO'!$4:$4,MATCH($AS$5,Tabla1[#Headers],0)) = "NO",         (INDEX('HORAS TURNO'!$2:$2,MATCH($AS$5,Tabla1[#Headers],0))*AR60),         (INDEX('HORAS TURNO'!$2:$2,MATCH($AS$5,Tabla1[#Headers],0))*AR60) * AL60) +IF(INDEX('HORAS TURNO'!$4:$4,MATCH($AT$5,Tabla1[#Headers],0)) = "NO",         (INDEX('HORAS TURNO'!$2:$2,MATCH($AT$5,Tabla1[#Headers],0))*AS60),         (INDEX('HORAS TURNO'!$2:$2,MATCH($AT$5,Tabla1[#Headers],0))*AS60) * AL60) +IF(INDEX('HORAS TURNO'!$4:$4,MATCH($AU$5,Tabla1[#Headers],0)) = "NO",         (INDEX('HORAS TURNO'!$2:$2,MATCH($AU$5,Tabla1[#Headers],0))*AT60),         (INDEX('HORAS TURNO'!$2:$2,MATCH($AU$5,Tabla1[#Headers],0))*AT60) * AL60) +IF(INDEX('HORAS TURNO'!$4:$4,MATCH($AV$5,Tabla1[#Headers],0)) = "NO",         (INDEX('HORAS TURNO'!$2:$2,MATCH($AV$5,Tabla1[#Headers],0))*AU60),         (INDEX('HORAS TURNO'!$2:$2,MATCH($AV$5,Tabla1[#Headers],0))*AU60) * AL60) +IF(INDEX('HORAS TURNO'!$4:$4,MATCH($AW$5,Tabla1[#Headers],0)) = "NO",         (INDEX('HORAS TURNO'!$2:$2,MATCH($AW$5,Tabla1[#Headers],0))*AV60),         (INDEX('HORAS TURNO'!$2:$2,MATCH($AW$5,Tabla1[#Headers],0))*AV60) * AL60) +IF(INDEX('HORAS TURNO'!$4:$4,MATCH($AX$5,Tabla1[#Headers],0)) = "NO",         (INDEX('HORAS TURNO'!$2:$2,MATCH($AX$5,Tabla1[#Headers],0))*AW60),         (INDEX('HORAS TURNO'!$2:$2,MATCH($AX$5,Tabla1[#Headers],0))*AW60) * AL60) +IF(INDEX('HORAS TURNO'!$4:$4,MATCH($AY$5,Tabla1[#Headers],0)) = "NO",         (INDEX('HORAS TURNO'!$2:$2,MATCH($AY$5,Tabla1[#Headers],0))*AX60),         (INDEX('HORAS TURNO'!$2:$2,MATCH($AY$5,Tabla1[#Headers],0))*AX60) * AL60) +IF(INDEX('HORAS TURNO'!$4:$4,MATCH($AZ$5,Tabla1[#Headers],0)) = "NO",         (INDEX('HORAS TURNO'!$2:$2,MATCH($AZ$5,Tabla1[#Headers],0))*AY60),         (INDEX('HORAS TURNO'!$2:$2,MATCH($AZ$5,Tabla1[#Headers],0))*AY60) * AL60) +IF(INDEX('HORAS TURNO'!$4:$4,MATCH($BA$5,Tabla1[#Headers],0)) = "NO",         (INDEX('HORAS TURNO'!$2:$2,MATCH($BA$5,Tabla1[#Headers],0))*AZ60),         (INDEX('HORAS TURNO'!$2:$2,MATCH($BA$5,Tabla1[#Headers],0))*AZ60) * AL60) +IF(INDEX('HORAS TURNO'!$4:$4,MATCH($BB$5,Tabla1[#Headers],0)) = "NO",         (INDEX('HORAS TURNO'!$2:$2,MATCH($BB$5,Tabla1[#Headers],0))*BA60),         (INDEX('HORAS TURNO'!$2:$2,MATCH($BB$5,Tabla1[#Headers],0))*BA60) * AL60) +IF(INDEX('HORAS TURNO'!$4:$4,MATCH($BC$5,Tabla1[#Headers],0)) = "NO",         (INDEX('HORAS TURNO'!$2:$2,MATCH($BC$5,Tabla1[#Headers],0))*BB60),         (INDEX('HORAS TURNO'!$2:$2,MATCH($BC$5,Tabla1[#Headers],0))*BB60) * AL60) +IF(INDEX('HORAS TURNO'!$4:$4,MATCH($BD$5,Tabla1[#Headers],0)) = "NO",         (INDEX('HORAS TURNO'!$2:$2,MATCH($BD$5,Tabla1[#Headers],0))*BC60),         (INDEX('HORAS TURNO'!$2:$2,MATCH($BD$5,Tabla1[#Headers],0))*BC60) * AL60) +IF(INDEX('HORAS TURNO'!$4:$4,MATCH($BE$5,Tabla1[#Headers],0)) = "NO",         (INDEX('HORAS TURNO'!$2:$2,MATCH($BE$5,Tabla1[#Headers],0))*BD60),         (INDEX('HORAS TURNO'!$2:$2,MATCH($BE$5,Tabla1[#Headers],0))*BD60) * AL60) +IF(INDEX('HORAS TURNO'!$4:$4,MATCH($BF$5,Tabla1[#Headers],0)) = "NO",         (INDEX('HORAS TURNO'!$2:$2,MATCH($BF$5,Tabla1[#Headers],0))*BE60),         (INDEX('HORAS TURNO'!$2:$2,MATCH($BF$5,Tabla1[#Headers],0))*BE60) * AL60) +IF(INDEX('HORAS TURNO'!$4:$4,MATCH($BG$5,Tabla1[#Headers],0)) = "NO",         (INDEX('HORAS TURNO'!$2:$2,MATCH($BG$5,Tabla1[#Headers],0))*BF60),         (INDEX('HORAS TURNO'!$2:$2,MATCH($BG$5,Tabla1[#Headers],0))*BF60) * AL60) +IF(INDEX('HORAS TURNO'!$4:$4,MATCH($BH$5,Tabla1[#Headers],0)) = "NO",         (INDEX('HORAS TURNO'!$2:$2,MATCH($BH$5,Tabla1[#Headers],0))*BG60),         (INDEX('HORAS TURNO'!$2:$2,MATCH($BH$5,Tabla1[#Headers],0))*BG60) * AL60) +IF(INDEX('HORAS TURNO'!$4:$4,MATCH($BI$5,Tabla1[#Headers],0)) = "NO",         (INDEX('HORAS TURNO'!$2:$2,MATCH($BI$5,Tabla1[#Headers],0))*BH60),         (INDEX('HORAS TURNO'!$2:$2,MATCH($BI$5,Tabla1[#Headers],0))*BH60) * AL60) +IF(INDEX('HORAS TURNO'!$4:$4,MATCH($BJ$5,Tabla1[#Headers],0)) = "NO",         (INDEX('HORAS TURNO'!$2:$2,MATCH($BJ$5,Tabla1[#Headers],0))*BI60),         (INDEX('HORAS TURNO'!$2:$2,MATCH($BJ$5,Tabla1[#Headers],0))*BI60) * AL60)</f>
        <v>0</v>
      </c>
      <c r="BM60" s="70">
        <f ca="1">IF(INDEX('HORAS TURNO'!$4:$4,MATCH($AN$5,Tabla1[#Headers],0)) = "NO",         (INDEX('HORAS TURNO'!$3:$3,MATCH($AN$5,Tabla1[#Headers],0))*AM60),         (INDEX('HORAS TURNO'!$3:$3,MATCH($AN$5,Tabla1[#Headers],0))*AM60) * AL60) +IF(INDEX('HORAS TURNO'!$4:$4,MATCH($AO$5,Tabla1[#Headers],0)) = "NO",         (INDEX('HORAS TURNO'!$3:$3,MATCH($AO$5,Tabla1[#Headers],0))*AN60),         (INDEX('HORAS TURNO'!$3:$3,MATCH($AO$5,Tabla1[#Headers],0))*AN60) * AL60)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TURNO'!$3:$3,MATCH($AP$5,Tabla1[#Headers],0))*AO60),         (INDEX('HORAS TURNO'!$3:$3,MATCH($AP$5,Tabla1[#Headers],0))*AO60) * AL60) +IF(INDEX('HORAS TURNO'!$4:$4,MATCH($AQ$5,Tabla1[#Headers],0)) = "NO",         (INDEX('HORAS TURNO'!$3:$3,MATCH($AQ$5,Tabla1[#Headers],0))*AP60),         (INDEX('HORAS TURNO'!$3:$3,MATCH($AQ$5,Tabla1[#Headers],0))*AP60) * AL60) +IF(INDEX('HORAS TURNO'!$4:$4,MATCH($AR$5,Tabla1[#Headers],0)) = "NO",         (INDEX('HORAS TURNO'!$3:$3,MATCH($AR$5,Tabla1[#Headers],0))*AQ60),         (INDEX('HORAS TURNO'!$3:$3,MATCH($AR$5,Tabla1[#Headers],0))*AQ60) * AL60) +IF(INDEX('HORAS TURNO'!$4:$4,MATCH($AS$5,Tabla1[#Headers],0)) = "NO",         (INDEX('HORAS TURNO'!$3:$3,MATCH($AS$5,Tabla1[#Headers],0))*AR60),         (INDEX('HORAS TURNO'!$3:$3,MATCH($AS$5,Tabla1[#Headers],0))*AR60) * AL60) +IF(INDEX('HORAS TURNO'!$4:$4,MATCH($AT$5,Tabla1[#Headers],0)) = "NO",         (INDEX('HORAS TURNO'!$3:$3,MATCH($AT$5,Tabla1[#Headers],0))*AS60),         (INDEX('HORAS TURNO'!$3:$3,MATCH($AT$5,Tabla1[#Headers],0))*AS60) * AL60) +IF(INDEX('HORAS TURNO'!$4:$4,MATCH($AU$5,Tabla1[#Headers],0)) = "NO",         (INDEX('HORAS TURNO'!$3:$3,MATCH($AU$5,Tabla1[#Headers],0))*AT60),         (INDEX('HORAS TURNO'!$3:$3,MATCH($AU$5,Tabla1[#Headers],0))*AT60) * AL60) +IF(INDEX('HORAS TURNO'!$4:$4,MATCH($AV$5,Tabla1[#Headers],0)) = "NO",         (INDEX('HORAS TURNO'!$3:$3,MATCH($AV$5,Tabla1[#Headers],0))*AU60),         (INDEX('HORAS TURNO'!$3:$3,MATCH($AV$5,Tabla1[#Headers],0))*AU60) * AL60) +IF(INDEX('HORAS TURNO'!$4:$4,MATCH($AW$5,Tabla1[#Headers],0)) = "NO",         (INDEX('HORAS TURNO'!$3:$3,MATCH($AW$5,Tabla1[#Headers],0))*AV60),         (INDEX('HORAS TURNO'!$3:$3,MATCH($AW$5,Tabla1[#Headers],0))*AV60) * AL60) +IF(INDEX('HORAS TURNO'!$4:$4,MATCH($AX$5,Tabla1[#Headers],0)) = "NO",         (INDEX('HORAS TURNO'!$3:$3,MATCH($AX$5,Tabla1[#Headers],0))*AW60),         (INDEX('HORAS TURNO'!$3:$3,MATCH($AX$5,Tabla1[#Headers],0))*AW60) * AL60) +IF(INDEX('HORAS TURNO'!$4:$4,MATCH($AY$5,Tabla1[#Headers],0)) = "NO",         (INDEX('HORAS TURNO'!$3:$3,MATCH($AY$5,Tabla1[#Headers],0))*AX60),         (INDEX('HORAS TURNO'!$3:$3,MATCH($AY$5,Tabla1[#Headers],0))*AX60) * AL60) +IF(INDEX('HORAS TURNO'!$4:$4,MATCH($AZ$5,Tabla1[#Headers],0)) = "NO",         (INDEX('HORAS TURNO'!$3:$3,MATCH($AZ$5,Tabla1[#Headers],0))*AY60),         (INDEX('HORAS TURNO'!$3:$3,MATCH($AZ$5,Tabla1[#Headers],0))*AY60) * AL60) +IF(INDEX('HORAS TURNO'!$4:$4,MATCH($BA$5,Tabla1[#Headers],0)) = "NO",         (INDEX('HORAS TURNO'!$3:$3,MATCH($BA$5,Tabla1[#Headers],0))*AZ60),         (INDEX('HORAS TURNO'!$3:$3,MATCH($BA$5,Tabla1[#Headers],0))*AZ60) * AL60) +IF(INDEX('HORAS TURNO'!$4:$4,MATCH($BB$5,Tabla1[#Headers],0)) = "NO",         (INDEX('HORAS TURNO'!$3:$3,MATCH($BB$5,Tabla1[#Headers],0))*BA60),         (INDEX('HORAS TURNO'!$3:$3,MATCH($BB$5,Tabla1[#Headers],0))*BA60) * AL60) +IF(INDEX('HORAS TURNO'!$4:$4,MATCH($BC$5,Tabla1[#Headers],0)) = "NO",         (INDEX('HORAS TURNO'!$3:$3,MATCH($BC$5,Tabla1[#Headers],0))*BB60),         (INDEX('HORAS TURNO'!$3:$3,MATCH($BC$5,Tabla1[#Headers],0))*BB60) * AL60) +IF(INDEX('HORAS TURNO'!$4:$4,MATCH($BD$5,Tabla1[#Headers],0)) = "NO",         (INDEX('HORAS TURNO'!$3:$3,MATCH($BD$5,Tabla1[#Headers],0))*BC60),         (INDEX('HORAS TURNO'!$3:$3,MATCH($BD$5,Tabla1[#Headers],0))*BC60) * AL60) +IF(INDEX('HORAS TURNO'!$4:$4,MATCH($BE$5,Tabla1[#Headers],0)) = "NO",         (INDEX('HORAS TURNO'!$3:$3,MATCH($BE$5,Tabla1[#Headers],0))*BD60),         (INDEX('HORAS TURNO'!$3:$3,MATCH($BE$5,Tabla1[#Headers],0))*BD60) * AL60) +IF(INDEX('HORAS TURNO'!$4:$4,MATCH($BF$5,Tabla1[#Headers],0)) = "NO",         (INDEX('HORAS TURNO'!$3:$3,MATCH($BF$5,Tabla1[#Headers],0))*BE60),         (INDEX('HORAS TURNO'!$3:$3,MATCH($BF$5,Tabla1[#Headers],0))*BE60) * AL60) +IF(INDEX('HORAS TURNO'!$4:$4,MATCH($BG$5,Tabla1[#Headers],0)) = "NO",         (INDEX('HORAS TURNO'!$3:$3,MATCH($BG$5,Tabla1[#Headers],0))*BF60),         (INDEX('HORAS TURNO'!$3:$3,MATCH($BG$5,Tabla1[#Headers],0))*BF60) * AL60) +IF(INDEX('HORAS TURNO'!$4:$4,MATCH($BH$5,Tabla1[#Headers],0)) = "NO",         (INDEX('HORAS TURNO'!$3:$3,MATCH($BH$5,Tabla1[#Headers],0))*BG60),         (INDEX('HORAS TURNO'!$3:$3,MATCH($BH$5,Tabla1[#Headers],0))*BG60) * AL60) +IF(INDEX('HORAS TURNO'!$4:$4,MATCH($BI$5,Tabla1[#Headers],0)) = "NO",         (INDEX('HORAS TURNO'!$3:$3,MATCH($BI$5,Tabla1[#Headers],0))*BH60),         (INDEX('HORAS TURNO'!$3:$3,MATCH($BI$5,Tabla1[#Headers],0))*BH60) * AL60) +IF(INDEX('HORAS TURNO'!$4:$4,MATCH($BJ$5,Tabla1[#Headers],0)) = "NO",         (INDEX('HORAS TURNO'!$3:$3,MATCH($BJ$5,Tabla1[#Headers],0))*BI60),         (INDEX('HORAS TURNO'!$3:$3,MATCH($BJ$5,Tabla1[#Headers],0))*BI60) * AL60)</f>
        <v>0</v>
      </c>
      <c r="BN60" s="194">
        <f t="shared" ca="1" si="39"/>
        <v>0</v>
      </c>
      <c r="BO60" s="195">
        <f t="shared" ca="1" si="40"/>
        <v>0</v>
      </c>
      <c r="BP60" s="149">
        <f t="shared" ca="1" si="87"/>
        <v>0</v>
      </c>
      <c r="BQ60" s="137">
        <f t="shared" ca="1" si="87"/>
        <v>2</v>
      </c>
      <c r="BR60" s="136">
        <f t="shared" ca="1" si="87"/>
        <v>2</v>
      </c>
      <c r="BS60" s="137">
        <f t="shared" ca="1" si="87"/>
        <v>0</v>
      </c>
      <c r="BT60" s="136">
        <f t="shared" ca="1" si="87"/>
        <v>0</v>
      </c>
      <c r="BU60" s="137">
        <f t="shared" ca="1" si="87"/>
        <v>0</v>
      </c>
      <c r="BV60" s="136">
        <f t="shared" ca="1" si="87"/>
        <v>0</v>
      </c>
      <c r="BW60" s="137">
        <f t="shared" ca="1" si="87"/>
        <v>0</v>
      </c>
      <c r="BX60" s="136">
        <f t="shared" ca="1" si="87"/>
        <v>0</v>
      </c>
      <c r="BY60" s="137">
        <f t="shared" ca="1" si="87"/>
        <v>0</v>
      </c>
      <c r="BZ60" s="136">
        <f t="shared" ca="1" si="88"/>
        <v>0</v>
      </c>
      <c r="CA60" s="137">
        <f t="shared" ca="1" si="88"/>
        <v>0</v>
      </c>
      <c r="CB60" s="136">
        <f t="shared" ca="1" si="88"/>
        <v>0</v>
      </c>
      <c r="CC60" s="137">
        <f t="shared" ca="1" si="88"/>
        <v>0</v>
      </c>
      <c r="CD60" s="136">
        <f t="shared" ca="1" si="88"/>
        <v>0</v>
      </c>
      <c r="CE60" s="137">
        <f t="shared" ca="1" si="88"/>
        <v>0</v>
      </c>
      <c r="CF60" s="136">
        <f t="shared" ca="1" si="88"/>
        <v>0</v>
      </c>
      <c r="CG60" s="137">
        <f t="shared" ca="1" si="88"/>
        <v>0</v>
      </c>
      <c r="CH60" s="136">
        <f t="shared" ca="1" si="88"/>
        <v>0</v>
      </c>
      <c r="CI60" s="137">
        <f t="shared" ca="1" si="88"/>
        <v>0</v>
      </c>
      <c r="CJ60" s="136">
        <f t="shared" ca="1" si="89"/>
        <v>0</v>
      </c>
      <c r="CK60" s="137">
        <f t="shared" ca="1" si="89"/>
        <v>0</v>
      </c>
      <c r="CL60" s="136">
        <f t="shared" ca="1" si="89"/>
        <v>0</v>
      </c>
      <c r="CM60" s="110">
        <f ca="1">COUNTIF($F60:$AJ60,"*N*")+INDEX(INDIRECT(CN$1),MATCH($E60,INDIRECT($BQ$2)))</f>
        <v>2</v>
      </c>
      <c r="CN60" s="110">
        <f t="shared" ca="1" si="90"/>
        <v>14</v>
      </c>
      <c r="CO60" s="110">
        <f t="shared" ca="1" si="90"/>
        <v>20</v>
      </c>
      <c r="CP60" s="198">
        <f t="shared" ca="1" si="90"/>
        <v>25.4</v>
      </c>
      <c r="CQ60" s="199">
        <f t="shared" ca="1" si="90"/>
        <v>39.4</v>
      </c>
      <c r="CR60" s="215">
        <f>MEDIAN(0,EOMONTH($G$6,0)-$G$6+1,EOMONTH($G$6,0)-$G$6+1-COUNTBLANK(F60:AJ60)+DATEDIF(G$6,AI$6,"m")+DATEDIF(G$6,AJ$6,"m")++DATEDIF(G$6,AK$6,"m"))</f>
        <v>0</v>
      </c>
      <c r="CS60" s="216">
        <f t="shared" si="42"/>
        <v>0</v>
      </c>
      <c r="CT60" s="217">
        <f ca="1">INDEX(INDIRECT(CU$1),MATCH($E60,INDIRECT($BQ$2))) + (CR60*30)/[1]PATRÓN!$N$4 - CS60</f>
        <v>6.8493150684931559E-2</v>
      </c>
      <c r="CU60" s="217">
        <f>(CR60*6)/PATRÓN!$N$4</f>
        <v>0</v>
      </c>
      <c r="CV60" s="216">
        <f ca="1">COUNTIF($F60:$AJ60,CONCATENATE("*;",TEXT(CELL("contenido",CW$5),"00"))) +COUNTIF($F60:$AJ60,CONCATENATE("*;",TEXT(CELL("contenido",CW$5),"00"),";*")) +COUNTIF($F60:$AJ60,CONCATENATE(TEXT(CELL("contenido",CW$5),"00"),";*")) +COUNTIF($F60:$AJ60,TEXT(CELL("contenido",CW$5),"00"))</f>
        <v>0</v>
      </c>
      <c r="CW60" s="219">
        <f>COUNTIFS(F60:AJ60,"D",G$3:AK$3,"1")+COUNTIFS(F60:AJ60,"Dm;Tm*",G$3:AK$3,"1")+COUNTIFS(F60:AJ60,"D;*",G$3:AK$3,"1")+COUNTIFS(F60:AJ60,"D",G$5:AK$5,"D")+COUNTIFS(F60:AJ60,"Dm;Tm*",G$5:AK$5,"D")+COUNTIFS(F60:AJ60,"D;*",G$5:AK$5,"D")</f>
        <v>0</v>
      </c>
      <c r="CX60" s="230">
        <f ca="1">CW60+INDEX(INDIRECT(CY$1),MATCH($E60,INDIRECT($BQ$2)))</f>
        <v>0</v>
      </c>
      <c r="CY60" s="227">
        <f>(PATRÓN!$A$5*(CR60-CS60))/(PATRÓN!$N$4-30)*AL60</f>
        <v>0</v>
      </c>
      <c r="CZ60" s="211">
        <f t="shared" ca="1" si="81"/>
        <v>0</v>
      </c>
      <c r="DA60" s="211">
        <f ca="1">CY60+INDEX(INDIRECT(DB$1),MATCH($E60,INDIRECT($BQ$2)))</f>
        <v>58.835820895522389</v>
      </c>
      <c r="DB60" s="212">
        <f t="shared" ca="1" si="82"/>
        <v>-19.43582089552239</v>
      </c>
      <c r="DC60" s="8"/>
    </row>
    <row r="61" spans="1:137" ht="33.75" hidden="1" customHeight="1" thickBot="1" x14ac:dyDescent="0.35">
      <c r="A61" s="61"/>
      <c r="B61" s="185"/>
      <c r="C61" s="62"/>
      <c r="D61" s="68"/>
      <c r="E61" s="67"/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322"/>
      <c r="AL61" s="323"/>
      <c r="AM61" s="324"/>
      <c r="AN61" s="133"/>
      <c r="AO61" s="132"/>
      <c r="AP61" s="133"/>
      <c r="AQ61" s="132"/>
      <c r="AR61" s="133"/>
      <c r="AS61" s="132"/>
      <c r="AT61" s="133"/>
      <c r="AU61" s="132"/>
      <c r="AV61" s="133"/>
      <c r="AW61" s="132"/>
      <c r="AX61" s="133"/>
      <c r="AY61" s="132"/>
      <c r="AZ61" s="133"/>
      <c r="BA61" s="132"/>
      <c r="BB61" s="133"/>
      <c r="BC61" s="132"/>
      <c r="BD61" s="133"/>
      <c r="BE61" s="132"/>
      <c r="BF61" s="133"/>
      <c r="BG61" s="132"/>
      <c r="BH61" s="133"/>
      <c r="BI61" s="132"/>
      <c r="BJ61" s="110"/>
      <c r="BK61" s="110"/>
      <c r="BL61" s="110"/>
      <c r="BM61" s="70"/>
      <c r="BN61" s="194"/>
      <c r="BO61" s="325"/>
      <c r="BP61" s="326"/>
      <c r="BQ61" s="327"/>
      <c r="BR61" s="136"/>
      <c r="BS61" s="137"/>
      <c r="BT61" s="136"/>
      <c r="BU61" s="137"/>
      <c r="BV61" s="136"/>
      <c r="BW61" s="137"/>
      <c r="BX61" s="136"/>
      <c r="BY61" s="137"/>
      <c r="BZ61" s="136"/>
      <c r="CA61" s="137"/>
      <c r="CB61" s="136"/>
      <c r="CC61" s="137"/>
      <c r="CD61" s="136"/>
      <c r="CE61" s="137"/>
      <c r="CF61" s="136"/>
      <c r="CG61" s="137"/>
      <c r="CH61" s="136"/>
      <c r="CI61" s="137"/>
      <c r="CJ61" s="136"/>
      <c r="CK61" s="137"/>
      <c r="CL61" s="136"/>
      <c r="CM61" s="110"/>
      <c r="CN61" s="110"/>
      <c r="CO61" s="110"/>
      <c r="CP61" s="198"/>
      <c r="CQ61" s="328"/>
      <c r="CR61" s="329"/>
      <c r="CS61" s="330"/>
      <c r="CT61" s="285"/>
      <c r="CU61" s="217"/>
      <c r="CV61" s="284"/>
      <c r="CW61" s="331"/>
      <c r="CX61" s="332"/>
      <c r="CY61" s="333"/>
      <c r="CZ61" s="227"/>
      <c r="DA61" s="211"/>
      <c r="DB61" s="334"/>
      <c r="DC61" s="8"/>
    </row>
    <row r="62" spans="1:137" ht="33.75" hidden="1" customHeight="1" thickBot="1" x14ac:dyDescent="0.35">
      <c r="A62" s="61"/>
      <c r="B62" s="185"/>
      <c r="C62" s="62"/>
      <c r="D62" s="68"/>
      <c r="E62" s="67"/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322"/>
      <c r="AL62" s="323"/>
      <c r="AM62" s="324"/>
      <c r="AN62" s="133"/>
      <c r="AO62" s="132"/>
      <c r="AP62" s="133"/>
      <c r="AQ62" s="132"/>
      <c r="AR62" s="133"/>
      <c r="AS62" s="132"/>
      <c r="AT62" s="133"/>
      <c r="AU62" s="132"/>
      <c r="AV62" s="133"/>
      <c r="AW62" s="132"/>
      <c r="AX62" s="133"/>
      <c r="AY62" s="132"/>
      <c r="AZ62" s="133"/>
      <c r="BA62" s="132"/>
      <c r="BB62" s="133"/>
      <c r="BC62" s="132"/>
      <c r="BD62" s="133"/>
      <c r="BE62" s="132"/>
      <c r="BF62" s="133"/>
      <c r="BG62" s="132"/>
      <c r="BH62" s="133"/>
      <c r="BI62" s="132"/>
      <c r="BJ62" s="110"/>
      <c r="BK62" s="110"/>
      <c r="BL62" s="110"/>
      <c r="BM62" s="70"/>
      <c r="BN62" s="194"/>
      <c r="BO62" s="325"/>
      <c r="BP62" s="326"/>
      <c r="BQ62" s="327"/>
      <c r="BR62" s="136"/>
      <c r="BS62" s="137"/>
      <c r="BT62" s="136"/>
      <c r="BU62" s="137"/>
      <c r="BV62" s="136"/>
      <c r="BW62" s="137"/>
      <c r="BX62" s="136"/>
      <c r="BY62" s="137"/>
      <c r="BZ62" s="136"/>
      <c r="CA62" s="137"/>
      <c r="CB62" s="136"/>
      <c r="CC62" s="137"/>
      <c r="CD62" s="136"/>
      <c r="CE62" s="137"/>
      <c r="CF62" s="136"/>
      <c r="CG62" s="137"/>
      <c r="CH62" s="136"/>
      <c r="CI62" s="137"/>
      <c r="CJ62" s="136"/>
      <c r="CK62" s="137"/>
      <c r="CL62" s="136"/>
      <c r="CM62" s="110"/>
      <c r="CN62" s="110"/>
      <c r="CO62" s="110"/>
      <c r="CP62" s="198"/>
      <c r="CQ62" s="328"/>
      <c r="CR62" s="329"/>
      <c r="CS62" s="330"/>
      <c r="CT62" s="285"/>
      <c r="CU62" s="217"/>
      <c r="CV62" s="284"/>
      <c r="CW62" s="331"/>
      <c r="CX62" s="332"/>
      <c r="CY62" s="333"/>
      <c r="CZ62" s="227"/>
      <c r="DA62" s="211"/>
      <c r="DB62" s="334"/>
      <c r="DC62" s="8"/>
    </row>
    <row r="63" spans="1:137" ht="33.75" hidden="1" customHeight="1" thickBot="1" x14ac:dyDescent="0.35">
      <c r="A63" s="61">
        <f>Plantilla!A60</f>
        <v>0</v>
      </c>
      <c r="B63" s="185">
        <f>INDEX(Plantilla!$B$7:$B$60,MATCH(E63,Plantilla!$D$7:$D$60))</f>
        <v>54</v>
      </c>
      <c r="C63" s="62">
        <f>Plantilla!F60</f>
        <v>1</v>
      </c>
      <c r="D63" s="68">
        <f>Plantilla!C60</f>
        <v>0</v>
      </c>
      <c r="E63" s="67">
        <v>54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31"/>
      <c r="AM63" s="111">
        <f>VLOOKUP($E63,Plantilla!D:F,3,FALSE)</f>
        <v>1</v>
      </c>
      <c r="AN63" s="140">
        <f t="shared" ca="1" si="85"/>
        <v>0</v>
      </c>
      <c r="AO63" s="133">
        <f t="shared" ca="1" si="85"/>
        <v>0</v>
      </c>
      <c r="AP63" s="132">
        <f t="shared" ca="1" si="85"/>
        <v>0</v>
      </c>
      <c r="AQ63" s="133">
        <f t="shared" ca="1" si="85"/>
        <v>0</v>
      </c>
      <c r="AR63" s="132">
        <f t="shared" ca="1" si="85"/>
        <v>0</v>
      </c>
      <c r="AS63" s="133">
        <f t="shared" ca="1" si="85"/>
        <v>0</v>
      </c>
      <c r="AT63" s="132">
        <f t="shared" ca="1" si="85"/>
        <v>0</v>
      </c>
      <c r="AU63" s="133">
        <f t="shared" ca="1" si="85"/>
        <v>0</v>
      </c>
      <c r="AV63" s="132">
        <f t="shared" ca="1" si="85"/>
        <v>0</v>
      </c>
      <c r="AW63" s="133">
        <f t="shared" ca="1" si="85"/>
        <v>0</v>
      </c>
      <c r="AX63" s="132">
        <f t="shared" ca="1" si="85"/>
        <v>0</v>
      </c>
      <c r="AY63" s="133">
        <f t="shared" ca="1" si="85"/>
        <v>0</v>
      </c>
      <c r="AZ63" s="132">
        <f t="shared" ca="1" si="85"/>
        <v>0</v>
      </c>
      <c r="BA63" s="133">
        <f t="shared" ca="1" si="85"/>
        <v>0</v>
      </c>
      <c r="BB63" s="132">
        <f t="shared" ca="1" si="85"/>
        <v>0</v>
      </c>
      <c r="BC63" s="133">
        <f t="shared" ca="1" si="85"/>
        <v>0</v>
      </c>
      <c r="BD63" s="132">
        <f t="shared" ca="1" si="51"/>
        <v>0</v>
      </c>
      <c r="BE63" s="133">
        <f t="shared" ca="1" si="83"/>
        <v>0</v>
      </c>
      <c r="BF63" s="132">
        <f t="shared" ca="1" si="49"/>
        <v>0</v>
      </c>
      <c r="BG63" s="133">
        <f t="shared" ca="1" si="49"/>
        <v>0</v>
      </c>
      <c r="BH63" s="132">
        <f t="shared" ca="1" si="52"/>
        <v>0</v>
      </c>
      <c r="BI63" s="133">
        <f t="shared" ca="1" si="49"/>
        <v>0</v>
      </c>
      <c r="BJ63" s="132">
        <f t="shared" ca="1" si="53"/>
        <v>0</v>
      </c>
      <c r="BK63" s="110">
        <f t="shared" ca="1" si="37"/>
        <v>0</v>
      </c>
      <c r="BL63" s="110">
        <f t="shared" ca="1" si="38"/>
        <v>0</v>
      </c>
      <c r="BM63" s="70">
        <f ca="1">IF(INDEX('HORAS TURNO'!$4:$4,MATCH($AN$5,Tabla1[#Headers],0)) = "NO",         (INDEX('HORAS TURNO'!$2:$2,MATCH($AN$5,Tabla1[#Headers],0))*AN63),         (INDEX('HORAS TURNO'!$2:$2,MATCH($AN$5,Tabla1[#Headers],0))*AN63) * AM63) +IF(INDEX('HORAS TURNO'!$4:$4,MATCH($AO$5,Tabla1[#Headers],0)) = "NO",         (INDEX('HORAS TURNO'!$2:$2,MATCH($AO$5,Tabla1[#Headers],0))*AO63),         (INDEX('HORAS TURNO'!$2:$2,MATCH($AO$5,Tabla1[#Headers],0))*AO63)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TURNO'!$2:$2,MATCH($AP$5,Tabla1[#Headers],0))*AP63),         (INDEX('HORAS TURNO'!$2:$2,MATCH($AP$5,Tabla1[#Headers],0))*AP63) * AM63) +IF(INDEX('HORAS TURNO'!$4:$4,MATCH($AQ$5,Tabla1[#Headers],0)) = "NO",         (INDEX('HORAS TURNO'!$2:$2,MATCH($AQ$5,Tabla1[#Headers],0))*AQ63),         (INDEX('HORAS TURNO'!$2:$2,MATCH($AQ$5,Tabla1[#Headers],0))*AQ63) * AM63) +IF(INDEX('HORAS TURNO'!$4:$4,MATCH($AR$5,Tabla1[#Headers],0)) = "NO",         (INDEX('HORAS TURNO'!$2:$2,MATCH($AR$5,Tabla1[#Headers],0))*AR63),         (INDEX('HORAS TURNO'!$2:$2,MATCH($AR$5,Tabla1[#Headers],0))*AR63) * AM63) +IF(INDEX('HORAS TURNO'!$4:$4,MATCH($AS$5,Tabla1[#Headers],0)) = "NO",         (INDEX('HORAS TURNO'!$2:$2,MATCH($AS$5,Tabla1[#Headers],0))*AS63),         (INDEX('HORAS TURNO'!$2:$2,MATCH($AS$5,Tabla1[#Headers],0))*AS63) * AM63) +IF(INDEX('HORAS TURNO'!$4:$4,MATCH($AT$5,Tabla1[#Headers],0)) = "NO",         (INDEX('HORAS TURNO'!$2:$2,MATCH($AT$5,Tabla1[#Headers],0))*AT63),         (INDEX('HORAS TURNO'!$2:$2,MATCH($AT$5,Tabla1[#Headers],0))*AT63) * AM63) +IF(INDEX('HORAS TURNO'!$4:$4,MATCH($AU$5,Tabla1[#Headers],0)) = "NO",         (INDEX('HORAS TURNO'!$2:$2,MATCH($AU$5,Tabla1[#Headers],0))*AU63),         (INDEX('HORAS TURNO'!$2:$2,MATCH($AU$5,Tabla1[#Headers],0))*AU63) * AM63) +IF(INDEX('HORAS TURNO'!$4:$4,MATCH($AV$5,Tabla1[#Headers],0)) = "NO",         (INDEX('HORAS TURNO'!$2:$2,MATCH($AV$5,Tabla1[#Headers],0))*AV63),         (INDEX('HORAS TURNO'!$2:$2,MATCH($AV$5,Tabla1[#Headers],0))*AV63) * AM63) +IF(INDEX('HORAS TURNO'!$4:$4,MATCH($AW$5,Tabla1[#Headers],0)) = "NO",         (INDEX('HORAS TURNO'!$2:$2,MATCH($AW$5,Tabla1[#Headers],0))*AW63),         (INDEX('HORAS TURNO'!$2:$2,MATCH($AW$5,Tabla1[#Headers],0))*AW63) * AM63) +IF(INDEX('HORAS TURNO'!$4:$4,MATCH($AX$5,Tabla1[#Headers],0)) = "NO",         (INDEX('HORAS TURNO'!$2:$2,MATCH($AX$5,Tabla1[#Headers],0))*AX63),         (INDEX('HORAS TURNO'!$2:$2,MATCH($AX$5,Tabla1[#Headers],0))*AX63) * AM63) +IF(INDEX('HORAS TURNO'!$4:$4,MATCH($AY$5,Tabla1[#Headers],0)) = "NO",         (INDEX('HORAS TURNO'!$2:$2,MATCH($AY$5,Tabla1[#Headers],0))*AY63),         (INDEX('HORAS TURNO'!$2:$2,MATCH($AY$5,Tabla1[#Headers],0))*AY63) * AM63) +IF(INDEX('HORAS TURNO'!$4:$4,MATCH($AZ$5,Tabla1[#Headers],0)) = "NO",         (INDEX('HORAS TURNO'!$2:$2,MATCH($AZ$5,Tabla1[#Headers],0))*AZ63),         (INDEX('HORAS TURNO'!$2:$2,MATCH($AZ$5,Tabla1[#Headers],0))*AZ63) * AM63) +IF(INDEX('HORAS TURNO'!$4:$4,MATCH($BA$5,Tabla1[#Headers],0)) = "NO",         (INDEX('HORAS TURNO'!$2:$2,MATCH($BA$5,Tabla1[#Headers],0))*BA63),         (INDEX('HORAS TURNO'!$2:$2,MATCH($BA$5,Tabla1[#Headers],0))*BA63) * AM63) +IF(INDEX('HORAS TURNO'!$4:$4,MATCH($BB$5,Tabla1[#Headers],0)) = "NO",         (INDEX('HORAS TURNO'!$2:$2,MATCH($BB$5,Tabla1[#Headers],0))*BB63),         (INDEX('HORAS TURNO'!$2:$2,MATCH($BB$5,Tabla1[#Headers],0))*BB63) * AM63) +IF(INDEX('HORAS TURNO'!$4:$4,MATCH($BC$5,Tabla1[#Headers],0)) = "NO",         (INDEX('HORAS TURNO'!$2:$2,MATCH($BC$5,Tabla1[#Headers],0))*BC63),         (INDEX('HORAS TURNO'!$2:$2,MATCH($BC$5,Tabla1[#Headers],0))*BC63) * AM63) +IF(INDEX('HORAS TURNO'!$4:$4,MATCH($BD$5,Tabla1[#Headers],0)) = "NO",         (INDEX('HORAS TURNO'!$2:$2,MATCH($BD$5,Tabla1[#Headers],0))*BD63),         (INDEX('HORAS TURNO'!$2:$2,MATCH($BD$5,Tabla1[#Headers],0))*BD63) * AM63) +IF(INDEX('HORAS TURNO'!$4:$4,MATCH($BE$5,Tabla1[#Headers],0)) = "NO",         (INDEX('HORAS TURNO'!$2:$2,MATCH($BE$5,Tabla1[#Headers],0))*BE63),         (INDEX('HORAS TURNO'!$2:$2,MATCH($BE$5,Tabla1[#Headers],0))*BE63) * AM63) +IF(INDEX('HORAS TURNO'!$4:$4,MATCH($BF$5,Tabla1[#Headers],0)) = "NO",         (INDEX('HORAS TURNO'!$2:$2,MATCH($BF$5,Tabla1[#Headers],0))*BF63),         (INDEX('HORAS TURNO'!$2:$2,MATCH($BF$5,Tabla1[#Headers],0))*BF63) * AM63) +IF(INDEX('HORAS TURNO'!$4:$4,MATCH($BG$5,Tabla1[#Headers],0)) = "NO",         (INDEX('HORAS TURNO'!$2:$2,MATCH($BG$5,Tabla1[#Headers],0))*BG63),         (INDEX('HORAS TURNO'!$2:$2,MATCH($BG$5,Tabla1[#Headers],0))*BG63) * AM63) +IF(INDEX('HORAS TURNO'!$4:$4,MATCH($BH$5,Tabla1[#Headers],0)) = "NO",         (INDEX('HORAS TURNO'!$2:$2,MATCH($BH$5,Tabla1[#Headers],0))*BH63),         (INDEX('HORAS TURNO'!$2:$2,MATCH($BH$5,Tabla1[#Headers],0))*BH63) * AM63) +IF(INDEX('HORAS TURNO'!$4:$4,MATCH($BI$5,Tabla1[#Headers],0)) = "NO",         (INDEX('HORAS TURNO'!$2:$2,MATCH($BI$5,Tabla1[#Headers],0))*BI63),         (INDEX('HORAS TURNO'!$2:$2,MATCH($BI$5,Tabla1[#Headers],0))*BI63) * AM63) +IF(INDEX('HORAS TURNO'!$4:$4,MATCH($BJ$5,Tabla1[#Headers],0)) = "NO",         (INDEX('HORAS TURNO'!$2:$2,MATCH($BJ$5,Tabla1[#Headers],0))*BJ63),         (INDEX('HORAS TURNO'!$2:$2,MATCH($BJ$5,Tabla1[#Headers],0))*BJ63) * AM63)</f>
        <v>0</v>
      </c>
      <c r="BN63" s="70">
        <f ca="1">IF(INDEX('HORAS TURNO'!$4:$4,MATCH($AN$5,Tabla1[#Headers],0)) = "NO",         (INDEX('HORAS TURNO'!$3:$3,MATCH($AN$5,Tabla1[#Headers],0))*AN63),         (INDEX('HORAS TURNO'!$3:$3,MATCH($AN$5,Tabla1[#Headers],0))*AN63) * AM63) +IF(INDEX('HORAS TURNO'!$4:$4,MATCH($AO$5,Tabla1[#Headers],0)) = "NO",         (INDEX('HORAS TURNO'!$3:$3,MATCH($AO$5,Tabla1[#Headers],0))*AO63),         (INDEX('HORAS TURNO'!$3:$3,MATCH($AO$5,Tabla1[#Headers],0))*AO63)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TURNO'!$3:$3,MATCH($AP$5,Tabla1[#Headers],0))*AP63),         (INDEX('HORAS TURNO'!$3:$3,MATCH($AP$5,Tabla1[#Headers],0))*AP63) * AM63) +IF(INDEX('HORAS TURNO'!$4:$4,MATCH($AQ$5,Tabla1[#Headers],0)) = "NO",         (INDEX('HORAS TURNO'!$3:$3,MATCH($AQ$5,Tabla1[#Headers],0))*AQ63),         (INDEX('HORAS TURNO'!$3:$3,MATCH($AQ$5,Tabla1[#Headers],0))*AQ63) * AM63) +IF(INDEX('HORAS TURNO'!$4:$4,MATCH($AR$5,Tabla1[#Headers],0)) = "NO",         (INDEX('HORAS TURNO'!$3:$3,MATCH($AR$5,Tabla1[#Headers],0))*AR63),         (INDEX('HORAS TURNO'!$3:$3,MATCH($AR$5,Tabla1[#Headers],0))*AR63) * AM63) +IF(INDEX('HORAS TURNO'!$4:$4,MATCH($AS$5,Tabla1[#Headers],0)) = "NO",         (INDEX('HORAS TURNO'!$3:$3,MATCH($AS$5,Tabla1[#Headers],0))*AS63),         (INDEX('HORAS TURNO'!$3:$3,MATCH($AS$5,Tabla1[#Headers],0))*AS63) * AM63) +IF(INDEX('HORAS TURNO'!$4:$4,MATCH($AT$5,Tabla1[#Headers],0)) = "NO",         (INDEX('HORAS TURNO'!$3:$3,MATCH($AT$5,Tabla1[#Headers],0))*AT63),         (INDEX('HORAS TURNO'!$3:$3,MATCH($AT$5,Tabla1[#Headers],0))*AT63) * AM63) +IF(INDEX('HORAS TURNO'!$4:$4,MATCH($AU$5,Tabla1[#Headers],0)) = "NO",         (INDEX('HORAS TURNO'!$3:$3,MATCH($AU$5,Tabla1[#Headers],0))*AU63),         (INDEX('HORAS TURNO'!$3:$3,MATCH($AU$5,Tabla1[#Headers],0))*AU63) * AM63) +IF(INDEX('HORAS TURNO'!$4:$4,MATCH($AV$5,Tabla1[#Headers],0)) = "NO",         (INDEX('HORAS TURNO'!$3:$3,MATCH($AV$5,Tabla1[#Headers],0))*AV63),         (INDEX('HORAS TURNO'!$3:$3,MATCH($AV$5,Tabla1[#Headers],0))*AV63) * AM63) +IF(INDEX('HORAS TURNO'!$4:$4,MATCH($AW$5,Tabla1[#Headers],0)) = "NO",         (INDEX('HORAS TURNO'!$3:$3,MATCH($AW$5,Tabla1[#Headers],0))*AW63),         (INDEX('HORAS TURNO'!$3:$3,MATCH($AW$5,Tabla1[#Headers],0))*AW63) * AM63) +IF(INDEX('HORAS TURNO'!$4:$4,MATCH($AX$5,Tabla1[#Headers],0)) = "NO",         (INDEX('HORAS TURNO'!$3:$3,MATCH($AX$5,Tabla1[#Headers],0))*AX63),         (INDEX('HORAS TURNO'!$3:$3,MATCH($AX$5,Tabla1[#Headers],0))*AX63) * AM63) +IF(INDEX('HORAS TURNO'!$4:$4,MATCH($AY$5,Tabla1[#Headers],0)) = "NO",         (INDEX('HORAS TURNO'!$3:$3,MATCH($AY$5,Tabla1[#Headers],0))*AY63),         (INDEX('HORAS TURNO'!$3:$3,MATCH($AY$5,Tabla1[#Headers],0))*AY63) * AM63) +IF(INDEX('HORAS TURNO'!$4:$4,MATCH($AZ$5,Tabla1[#Headers],0)) = "NO",         (INDEX('HORAS TURNO'!$3:$3,MATCH($AZ$5,Tabla1[#Headers],0))*AZ63),         (INDEX('HORAS TURNO'!$3:$3,MATCH($AZ$5,Tabla1[#Headers],0))*AZ63) * AM63) +IF(INDEX('HORAS TURNO'!$4:$4,MATCH($BA$5,Tabla1[#Headers],0)) = "NO",         (INDEX('HORAS TURNO'!$3:$3,MATCH($BA$5,Tabla1[#Headers],0))*BA63),         (INDEX('HORAS TURNO'!$3:$3,MATCH($BA$5,Tabla1[#Headers],0))*BA63) * AM63) +IF(INDEX('HORAS TURNO'!$4:$4,MATCH($BB$5,Tabla1[#Headers],0)) = "NO",         (INDEX('HORAS TURNO'!$3:$3,MATCH($BB$5,Tabla1[#Headers],0))*BB63),         (INDEX('HORAS TURNO'!$3:$3,MATCH($BB$5,Tabla1[#Headers],0))*BB63) * AM63) +IF(INDEX('HORAS TURNO'!$4:$4,MATCH($BC$5,Tabla1[#Headers],0)) = "NO",         (INDEX('HORAS TURNO'!$3:$3,MATCH($BC$5,Tabla1[#Headers],0))*BC63),         (INDEX('HORAS TURNO'!$3:$3,MATCH($BC$5,Tabla1[#Headers],0))*BC63) * AM63) +IF(INDEX('HORAS TURNO'!$4:$4,MATCH($BD$5,Tabla1[#Headers],0)) = "NO",         (INDEX('HORAS TURNO'!$3:$3,MATCH($BD$5,Tabla1[#Headers],0))*BD63),         (INDEX('HORAS TURNO'!$3:$3,MATCH($BD$5,Tabla1[#Headers],0))*BD63) * AM63) +IF(INDEX('HORAS TURNO'!$4:$4,MATCH($BE$5,Tabla1[#Headers],0)) = "NO",         (INDEX('HORAS TURNO'!$3:$3,MATCH($BE$5,Tabla1[#Headers],0))*BE63),         (INDEX('HORAS TURNO'!$3:$3,MATCH($BE$5,Tabla1[#Headers],0))*BE63) * AM63) +IF(INDEX('HORAS TURNO'!$4:$4,MATCH($BF$5,Tabla1[#Headers],0)) = "NO",         (INDEX('HORAS TURNO'!$3:$3,MATCH($BF$5,Tabla1[#Headers],0))*BF63),         (INDEX('HORAS TURNO'!$3:$3,MATCH($BF$5,Tabla1[#Headers],0))*BF63) * AM63) +IF(INDEX('HORAS TURNO'!$4:$4,MATCH($BG$5,Tabla1[#Headers],0)) = "NO",         (INDEX('HORAS TURNO'!$3:$3,MATCH($BG$5,Tabla1[#Headers],0))*BG63),         (INDEX('HORAS TURNO'!$3:$3,MATCH($BG$5,Tabla1[#Headers],0))*BG63) * AM63) +IF(INDEX('HORAS TURNO'!$4:$4,MATCH($BH$5,Tabla1[#Headers],0)) = "NO",         (INDEX('HORAS TURNO'!$3:$3,MATCH($BH$5,Tabla1[#Headers],0))*BH63),         (INDEX('HORAS TURNO'!$3:$3,MATCH($BH$5,Tabla1[#Headers],0))*BH63) * AM63) +IF(INDEX('HORAS TURNO'!$4:$4,MATCH($BI$5,Tabla1[#Headers],0)) = "NO",         (INDEX('HORAS TURNO'!$3:$3,MATCH($BI$5,Tabla1[#Headers],0))*BI63),         (INDEX('HORAS TURNO'!$3:$3,MATCH($BI$5,Tabla1[#Headers],0))*BI63) * AM63) +IF(INDEX('HORAS TURNO'!$4:$4,MATCH($BJ$5,Tabla1[#Headers],0)) = "NO",         (INDEX('HORAS TURNO'!$3:$3,MATCH($BJ$5,Tabla1[#Headers],0))*BJ63),         (INDEX('HORAS TURNO'!$3:$3,MATCH($BJ$5,Tabla1[#Headers],0))*BJ63) * AM63)</f>
        <v>0</v>
      </c>
      <c r="BO63" s="194">
        <f t="shared" ca="1" si="39"/>
        <v>0</v>
      </c>
      <c r="BP63" s="196">
        <f t="shared" ca="1" si="40"/>
        <v>0</v>
      </c>
      <c r="BQ63" s="149">
        <f t="shared" ca="1" si="54"/>
        <v>0</v>
      </c>
      <c r="BR63" s="137">
        <f t="shared" ca="1" si="55"/>
        <v>0</v>
      </c>
      <c r="BS63" s="136">
        <f t="shared" ca="1" si="56"/>
        <v>0</v>
      </c>
      <c r="BT63" s="137">
        <f t="shared" ca="1" si="57"/>
        <v>0</v>
      </c>
      <c r="BU63" s="136">
        <f t="shared" ca="1" si="58"/>
        <v>0</v>
      </c>
      <c r="BV63" s="137">
        <f t="shared" ca="1" si="59"/>
        <v>0</v>
      </c>
      <c r="BW63" s="136">
        <f t="shared" ca="1" si="60"/>
        <v>0</v>
      </c>
      <c r="BX63" s="137">
        <f t="shared" ca="1" si="61"/>
        <v>0</v>
      </c>
      <c r="BY63" s="136">
        <f t="shared" ca="1" si="62"/>
        <v>0</v>
      </c>
      <c r="BZ63" s="137">
        <f t="shared" ca="1" si="63"/>
        <v>0</v>
      </c>
      <c r="CA63" s="136">
        <f t="shared" ca="1" si="64"/>
        <v>0</v>
      </c>
      <c r="CB63" s="137">
        <f t="shared" ca="1" si="65"/>
        <v>0</v>
      </c>
      <c r="CC63" s="136">
        <f t="shared" ca="1" si="66"/>
        <v>0</v>
      </c>
      <c r="CD63" s="137">
        <f t="shared" ca="1" si="67"/>
        <v>0</v>
      </c>
      <c r="CE63" s="136">
        <f t="shared" ca="1" si="68"/>
        <v>0</v>
      </c>
      <c r="CF63" s="137">
        <f t="shared" ca="1" si="69"/>
        <v>0</v>
      </c>
      <c r="CG63" s="136">
        <f t="shared" ca="1" si="70"/>
        <v>0</v>
      </c>
      <c r="CH63" s="137">
        <f t="shared" ca="1" si="71"/>
        <v>0</v>
      </c>
      <c r="CI63" s="136">
        <f t="shared" ca="1" si="72"/>
        <v>0</v>
      </c>
      <c r="CJ63" s="137">
        <f t="shared" ca="1" si="73"/>
        <v>0</v>
      </c>
      <c r="CK63" s="136">
        <f t="shared" ca="1" si="74"/>
        <v>0</v>
      </c>
      <c r="CL63" s="137">
        <f t="shared" ca="1" si="75"/>
        <v>0</v>
      </c>
      <c r="CM63" s="136">
        <f t="shared" ca="1" si="76"/>
        <v>0</v>
      </c>
      <c r="CN63" s="110">
        <f t="shared" ca="1" si="41"/>
        <v>0</v>
      </c>
      <c r="CO63" s="110">
        <f t="shared" ca="1" si="77"/>
        <v>0</v>
      </c>
      <c r="CP63" s="110">
        <f t="shared" ca="1" si="78"/>
        <v>0</v>
      </c>
      <c r="CQ63" s="198">
        <f t="shared" ca="1" si="79"/>
        <v>0</v>
      </c>
      <c r="CR63" s="200">
        <f t="shared" ca="1" si="80"/>
        <v>0</v>
      </c>
      <c r="CS63" s="222">
        <f t="shared" si="47"/>
        <v>0</v>
      </c>
      <c r="CT63" s="223">
        <f t="shared" si="42"/>
        <v>0</v>
      </c>
      <c r="CU63" s="217">
        <f ca="1">INDEX(INDIRECT(CU$1),MATCH($E63,INDIRECT($BQ$2))) + (CS63*30)/[1]PATRÓN!$N$4 - CT63</f>
        <v>7.5616438356164384</v>
      </c>
      <c r="CV63" s="218">
        <f>(CS63*6)/PATRÓN!$N$4</f>
        <v>0</v>
      </c>
      <c r="CW63" s="223">
        <f t="shared" ca="1" si="43"/>
        <v>0</v>
      </c>
      <c r="CX63" s="219">
        <f t="shared" si="44"/>
        <v>0</v>
      </c>
      <c r="CY63" s="230">
        <f t="shared" ca="1" si="45"/>
        <v>0</v>
      </c>
      <c r="CZ63" s="227">
        <f>(PATRÓN!$A$5*(CS63-CT63))/(PATRÓN!$N$4-30)*AM63</f>
        <v>0</v>
      </c>
      <c r="DA63" s="211">
        <f t="shared" ca="1" si="81"/>
        <v>0</v>
      </c>
      <c r="DB63" s="211">
        <f t="shared" ca="1" si="46"/>
        <v>451.07462686567169</v>
      </c>
      <c r="DC63" s="212">
        <f t="shared" ca="1" si="82"/>
        <v>-451.07462686567169</v>
      </c>
    </row>
    <row r="64" spans="1:137" s="57" customFormat="1" ht="16" hidden="1" thickBot="1" x14ac:dyDescent="0.4">
      <c r="A64" s="60"/>
      <c r="B64" s="60"/>
      <c r="C64" s="63"/>
      <c r="D64" s="66"/>
      <c r="E64" s="147" t="str">
        <f>'Diseño Patrón'!B66</f>
        <v>D</v>
      </c>
      <c r="F64" s="123" t="str">
        <f>CONCATENATE("Presencias Turno de ",'Diseño Patrón'!A66," (",E64,")")</f>
        <v>Presencias Turno de Día (D)</v>
      </c>
      <c r="G64" s="146">
        <f t="shared" ref="G64:P67" ca="1" si="92">COUNTIF(G$7:G$63,$E64) +  COUNTIF(G$7:G$63,CONCATENATE("*;",TEXT(CELL("contenido",$E64),"00"))) +  COUNTIF(G$7:G$63,CONCATENATE("*;",TEXT(CELL("contenido",$E64),"00"),";*")) +  COUNTIF(G$7:G$63,CONCATENATE(TEXT(CELL("contenido",$E64),"00"),";*"))</f>
        <v>0</v>
      </c>
      <c r="H64" s="146">
        <f t="shared" ca="1" si="92"/>
        <v>0</v>
      </c>
      <c r="I64" s="146">
        <f t="shared" ca="1" si="92"/>
        <v>0</v>
      </c>
      <c r="J64" s="146">
        <f t="shared" ca="1" si="92"/>
        <v>0</v>
      </c>
      <c r="K64" s="146">
        <f t="shared" ca="1" si="92"/>
        <v>0</v>
      </c>
      <c r="L64" s="146">
        <f t="shared" ca="1" si="92"/>
        <v>0</v>
      </c>
      <c r="M64" s="146">
        <f t="shared" ca="1" si="92"/>
        <v>0</v>
      </c>
      <c r="N64" s="146">
        <f t="shared" ca="1" si="92"/>
        <v>0</v>
      </c>
      <c r="O64" s="146">
        <f t="shared" ca="1" si="92"/>
        <v>0</v>
      </c>
      <c r="P64" s="146">
        <f t="shared" ca="1" si="92"/>
        <v>0</v>
      </c>
      <c r="Q64" s="146">
        <f t="shared" ref="Q64:Z67" ca="1" si="93">COUNTIF(Q$7:Q$63,$E64) +  COUNTIF(Q$7:Q$63,CONCATENATE("*;",TEXT(CELL("contenido",$E64),"00"))) +  COUNTIF(Q$7:Q$63,CONCATENATE("*;",TEXT(CELL("contenido",$E64),"00"),";*")) +  COUNTIF(Q$7:Q$63,CONCATENATE(TEXT(CELL("contenido",$E64),"00"),";*"))</f>
        <v>0</v>
      </c>
      <c r="R64" s="146">
        <f t="shared" ca="1" si="93"/>
        <v>0</v>
      </c>
      <c r="S64" s="146">
        <f t="shared" ca="1" si="93"/>
        <v>0</v>
      </c>
      <c r="T64" s="146">
        <f t="shared" ca="1" si="93"/>
        <v>0</v>
      </c>
      <c r="U64" s="146">
        <f t="shared" ca="1" si="93"/>
        <v>0</v>
      </c>
      <c r="V64" s="146">
        <f t="shared" ca="1" si="93"/>
        <v>0</v>
      </c>
      <c r="W64" s="146">
        <f t="shared" ca="1" si="93"/>
        <v>0</v>
      </c>
      <c r="X64" s="146">
        <f t="shared" ca="1" si="93"/>
        <v>0</v>
      </c>
      <c r="Y64" s="146">
        <f t="shared" ca="1" si="93"/>
        <v>0</v>
      </c>
      <c r="Z64" s="146">
        <f t="shared" ca="1" si="93"/>
        <v>0</v>
      </c>
      <c r="AA64" s="146">
        <f t="shared" ref="AA64:AK67" ca="1" si="94">COUNTIF(AA$7:AA$63,$E64) +  COUNTIF(AA$7:AA$63,CONCATENATE("*;",TEXT(CELL("contenido",$E64),"00"))) +  COUNTIF(AA$7:AA$63,CONCATENATE("*;",TEXT(CELL("contenido",$E64),"00"),";*")) +  COUNTIF(AA$7:AA$63,CONCATENATE(TEXT(CELL("contenido",$E64),"00"),";*"))</f>
        <v>0</v>
      </c>
      <c r="AB64" s="146">
        <f t="shared" ca="1" si="94"/>
        <v>0</v>
      </c>
      <c r="AC64" s="146">
        <f t="shared" ca="1" si="94"/>
        <v>0</v>
      </c>
      <c r="AD64" s="146">
        <f t="shared" ca="1" si="94"/>
        <v>0</v>
      </c>
      <c r="AE64" s="146">
        <f t="shared" ca="1" si="94"/>
        <v>0</v>
      </c>
      <c r="AF64" s="146">
        <f t="shared" ca="1" si="94"/>
        <v>0</v>
      </c>
      <c r="AG64" s="146">
        <f t="shared" ca="1" si="94"/>
        <v>0</v>
      </c>
      <c r="AH64" s="146">
        <f t="shared" ca="1" si="94"/>
        <v>0</v>
      </c>
      <c r="AI64" s="146">
        <f t="shared" ca="1" si="94"/>
        <v>0</v>
      </c>
      <c r="AJ64" s="146">
        <f t="shared" ca="1" si="94"/>
        <v>0</v>
      </c>
      <c r="AK64" s="146">
        <f t="shared" ca="1" si="94"/>
        <v>0</v>
      </c>
      <c r="AL64" s="124"/>
      <c r="AM64" s="108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208"/>
      <c r="DB64" s="208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6" hidden="1" thickBot="1" x14ac:dyDescent="0.4">
      <c r="A65" s="60"/>
      <c r="B65" s="60"/>
      <c r="C65" s="63"/>
      <c r="D65" s="66"/>
      <c r="E65" s="147" t="str">
        <f>'Diseño Patrón'!B67</f>
        <v>Nm</v>
      </c>
      <c r="F65" s="123" t="str">
        <f>CONCATENATE("Presencias Turno de ",'Diseño Patrón'!A67," (",E65,")")</f>
        <v>Presencias Turno de Noche 12h (Nm)</v>
      </c>
      <c r="G65" s="146">
        <f t="shared" ca="1" si="92"/>
        <v>0</v>
      </c>
      <c r="H65" s="146">
        <f t="shared" ca="1" si="92"/>
        <v>0</v>
      </c>
      <c r="I65" s="146">
        <f t="shared" ca="1" si="92"/>
        <v>0</v>
      </c>
      <c r="J65" s="146">
        <f t="shared" ca="1" si="92"/>
        <v>0</v>
      </c>
      <c r="K65" s="146">
        <f t="shared" ca="1" si="92"/>
        <v>0</v>
      </c>
      <c r="L65" s="146">
        <f t="shared" ca="1" si="92"/>
        <v>0</v>
      </c>
      <c r="M65" s="146">
        <f t="shared" ca="1" si="92"/>
        <v>0</v>
      </c>
      <c r="N65" s="146">
        <f t="shared" ca="1" si="92"/>
        <v>0</v>
      </c>
      <c r="O65" s="146">
        <f t="shared" ca="1" si="92"/>
        <v>0</v>
      </c>
      <c r="P65" s="146">
        <f t="shared" ca="1" si="92"/>
        <v>0</v>
      </c>
      <c r="Q65" s="146">
        <f t="shared" ca="1" si="93"/>
        <v>0</v>
      </c>
      <c r="R65" s="146">
        <f t="shared" ca="1" si="93"/>
        <v>0</v>
      </c>
      <c r="S65" s="146">
        <f t="shared" ca="1" si="93"/>
        <v>0</v>
      </c>
      <c r="T65" s="146">
        <f t="shared" ca="1" si="93"/>
        <v>0</v>
      </c>
      <c r="U65" s="146">
        <f t="shared" ca="1" si="93"/>
        <v>0</v>
      </c>
      <c r="V65" s="146">
        <f t="shared" ca="1" si="93"/>
        <v>0</v>
      </c>
      <c r="W65" s="146">
        <f t="shared" ca="1" si="93"/>
        <v>0</v>
      </c>
      <c r="X65" s="146">
        <f t="shared" ca="1" si="93"/>
        <v>0</v>
      </c>
      <c r="Y65" s="146">
        <f t="shared" ca="1" si="93"/>
        <v>0</v>
      </c>
      <c r="Z65" s="146">
        <f t="shared" ca="1" si="93"/>
        <v>0</v>
      </c>
      <c r="AA65" s="146">
        <f t="shared" ca="1" si="94"/>
        <v>0</v>
      </c>
      <c r="AB65" s="146">
        <f t="shared" ca="1" si="94"/>
        <v>0</v>
      </c>
      <c r="AC65" s="146">
        <f t="shared" ca="1" si="94"/>
        <v>0</v>
      </c>
      <c r="AD65" s="146">
        <f t="shared" ca="1" si="94"/>
        <v>0</v>
      </c>
      <c r="AE65" s="146">
        <f t="shared" ca="1" si="94"/>
        <v>0</v>
      </c>
      <c r="AF65" s="146">
        <f t="shared" ca="1" si="94"/>
        <v>0</v>
      </c>
      <c r="AG65" s="146">
        <f t="shared" ca="1" si="94"/>
        <v>0</v>
      </c>
      <c r="AH65" s="146">
        <f t="shared" ca="1" si="94"/>
        <v>0</v>
      </c>
      <c r="AI65" s="146">
        <f t="shared" ca="1" si="94"/>
        <v>0</v>
      </c>
      <c r="AJ65" s="146">
        <f t="shared" ca="1" si="94"/>
        <v>0</v>
      </c>
      <c r="AK65" s="146">
        <f t="shared" ca="1" si="94"/>
        <v>0</v>
      </c>
      <c r="AL65" s="74"/>
      <c r="AM65" s="107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6"/>
      <c r="BN65" s="76"/>
      <c r="BO65" s="73"/>
      <c r="BP65" s="76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6"/>
      <c r="CS65" s="11"/>
      <c r="CT65" s="11"/>
      <c r="CU65" s="11"/>
      <c r="CV65" s="73"/>
      <c r="CW65" s="73"/>
      <c r="CX65" s="73"/>
      <c r="CY65" s="73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s="57" customFormat="1" ht="18.75" hidden="1" customHeight="1" thickBot="1" x14ac:dyDescent="0.4">
      <c r="A66" s="60"/>
      <c r="B66" s="60"/>
      <c r="C66" s="63"/>
      <c r="D66" s="66"/>
      <c r="E66" s="147" t="str">
        <f>'Diseño Patrón'!B68</f>
        <v>Dm</v>
      </c>
      <c r="F66" s="123" t="str">
        <f>CONCATENATE("Presencias Turno de ",'Diseño Patrón'!A68," (",E66,")")</f>
        <v>Presencias Turno de Mañana 6h (Dm)</v>
      </c>
      <c r="G66" s="146">
        <f t="shared" ca="1" si="92"/>
        <v>0</v>
      </c>
      <c r="H66" s="146">
        <f t="shared" ca="1" si="92"/>
        <v>0</v>
      </c>
      <c r="I66" s="146">
        <f t="shared" ca="1" si="92"/>
        <v>0</v>
      </c>
      <c r="J66" s="146">
        <f t="shared" ca="1" si="92"/>
        <v>0</v>
      </c>
      <c r="K66" s="146">
        <f t="shared" ca="1" si="92"/>
        <v>0</v>
      </c>
      <c r="L66" s="146">
        <f t="shared" ca="1" si="92"/>
        <v>0</v>
      </c>
      <c r="M66" s="146">
        <f t="shared" ca="1" si="92"/>
        <v>0</v>
      </c>
      <c r="N66" s="146">
        <f t="shared" ca="1" si="92"/>
        <v>0</v>
      </c>
      <c r="O66" s="146">
        <f t="shared" ca="1" si="92"/>
        <v>0</v>
      </c>
      <c r="P66" s="146">
        <f t="shared" ca="1" si="92"/>
        <v>0</v>
      </c>
      <c r="Q66" s="146">
        <f t="shared" ca="1" si="93"/>
        <v>0</v>
      </c>
      <c r="R66" s="146">
        <f t="shared" ca="1" si="93"/>
        <v>0</v>
      </c>
      <c r="S66" s="146">
        <f t="shared" ca="1" si="93"/>
        <v>0</v>
      </c>
      <c r="T66" s="146">
        <f t="shared" ca="1" si="93"/>
        <v>0</v>
      </c>
      <c r="U66" s="146">
        <f t="shared" ca="1" si="93"/>
        <v>0</v>
      </c>
      <c r="V66" s="146">
        <f t="shared" ca="1" si="93"/>
        <v>0</v>
      </c>
      <c r="W66" s="146">
        <f t="shared" ca="1" si="93"/>
        <v>0</v>
      </c>
      <c r="X66" s="146">
        <f t="shared" ca="1" si="93"/>
        <v>0</v>
      </c>
      <c r="Y66" s="146">
        <f t="shared" ca="1" si="93"/>
        <v>0</v>
      </c>
      <c r="Z66" s="146">
        <f t="shared" ca="1" si="93"/>
        <v>0</v>
      </c>
      <c r="AA66" s="146">
        <f t="shared" ca="1" si="94"/>
        <v>0</v>
      </c>
      <c r="AB66" s="146">
        <f t="shared" ca="1" si="94"/>
        <v>0</v>
      </c>
      <c r="AC66" s="146">
        <f t="shared" ca="1" si="94"/>
        <v>0</v>
      </c>
      <c r="AD66" s="146">
        <f t="shared" ca="1" si="94"/>
        <v>0</v>
      </c>
      <c r="AE66" s="146">
        <f t="shared" ca="1" si="94"/>
        <v>0</v>
      </c>
      <c r="AF66" s="146">
        <f t="shared" ca="1" si="94"/>
        <v>0</v>
      </c>
      <c r="AG66" s="146">
        <f t="shared" ca="1" si="94"/>
        <v>0</v>
      </c>
      <c r="AH66" s="146">
        <f t="shared" ca="1" si="94"/>
        <v>0</v>
      </c>
      <c r="AI66" s="146">
        <f t="shared" ca="1" si="94"/>
        <v>0</v>
      </c>
      <c r="AJ66" s="146">
        <f t="shared" ca="1" si="94"/>
        <v>0</v>
      </c>
      <c r="AK66" s="146">
        <f t="shared" ca="1" si="94"/>
        <v>0</v>
      </c>
      <c r="AL66" s="74"/>
      <c r="AM66" s="107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6"/>
      <c r="CS66" s="11"/>
      <c r="CT66" s="11"/>
      <c r="CU66" s="11"/>
      <c r="CV66" s="76"/>
      <c r="CW66" s="76"/>
      <c r="CX66" s="76"/>
      <c r="CY66" s="76"/>
      <c r="CZ66" s="11"/>
      <c r="DA66" s="11"/>
      <c r="DB66" s="11"/>
      <c r="DC66" s="11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6"/>
    </row>
    <row r="67" spans="1:137" ht="18" hidden="1" customHeight="1" thickBot="1" x14ac:dyDescent="0.4">
      <c r="A67" s="60"/>
      <c r="B67" s="60"/>
      <c r="C67" s="63"/>
      <c r="D67" s="66"/>
      <c r="E67" s="147" t="str">
        <f>'Diseño Patrón'!B69</f>
        <v>Tm</v>
      </c>
      <c r="F67" s="123" t="str">
        <f>CONCATENATE("Presencias Turno de ",'Diseño Patrón'!A69," (",E67,")")</f>
        <v>Presencias Turno de Tarde 6h (Tm)</v>
      </c>
      <c r="G67" s="146">
        <f t="shared" ca="1" si="92"/>
        <v>0</v>
      </c>
      <c r="H67" s="146">
        <f t="shared" ca="1" si="92"/>
        <v>0</v>
      </c>
      <c r="I67" s="146">
        <f t="shared" ca="1" si="92"/>
        <v>0</v>
      </c>
      <c r="J67" s="146">
        <f t="shared" ca="1" si="92"/>
        <v>0</v>
      </c>
      <c r="K67" s="146">
        <f t="shared" ca="1" si="92"/>
        <v>0</v>
      </c>
      <c r="L67" s="146">
        <f t="shared" ca="1" si="92"/>
        <v>0</v>
      </c>
      <c r="M67" s="146">
        <f t="shared" ca="1" si="92"/>
        <v>0</v>
      </c>
      <c r="N67" s="146">
        <f t="shared" ca="1" si="92"/>
        <v>0</v>
      </c>
      <c r="O67" s="146">
        <f t="shared" ca="1" si="92"/>
        <v>0</v>
      </c>
      <c r="P67" s="146">
        <f t="shared" ca="1" si="92"/>
        <v>0</v>
      </c>
      <c r="Q67" s="146">
        <f t="shared" ca="1" si="93"/>
        <v>0</v>
      </c>
      <c r="R67" s="146">
        <f t="shared" ca="1" si="93"/>
        <v>0</v>
      </c>
      <c r="S67" s="146">
        <f t="shared" ca="1" si="93"/>
        <v>0</v>
      </c>
      <c r="T67" s="146">
        <f t="shared" ca="1" si="93"/>
        <v>0</v>
      </c>
      <c r="U67" s="146">
        <f t="shared" ca="1" si="93"/>
        <v>0</v>
      </c>
      <c r="V67" s="146">
        <f t="shared" ca="1" si="93"/>
        <v>0</v>
      </c>
      <c r="W67" s="146">
        <f t="shared" ca="1" si="93"/>
        <v>0</v>
      </c>
      <c r="X67" s="146">
        <f t="shared" ca="1" si="93"/>
        <v>0</v>
      </c>
      <c r="Y67" s="146">
        <f t="shared" ca="1" si="93"/>
        <v>0</v>
      </c>
      <c r="Z67" s="146">
        <f t="shared" ca="1" si="93"/>
        <v>0</v>
      </c>
      <c r="AA67" s="146">
        <f t="shared" ca="1" si="94"/>
        <v>0</v>
      </c>
      <c r="AB67" s="146">
        <f t="shared" ca="1" si="94"/>
        <v>0</v>
      </c>
      <c r="AC67" s="146">
        <f t="shared" ca="1" si="94"/>
        <v>0</v>
      </c>
      <c r="AD67" s="146">
        <f t="shared" ca="1" si="94"/>
        <v>0</v>
      </c>
      <c r="AE67" s="146">
        <f t="shared" ca="1" si="94"/>
        <v>0</v>
      </c>
      <c r="AF67" s="146">
        <f t="shared" ca="1" si="94"/>
        <v>0</v>
      </c>
      <c r="AG67" s="146">
        <f t="shared" ca="1" si="94"/>
        <v>0</v>
      </c>
      <c r="AH67" s="146">
        <f t="shared" ca="1" si="94"/>
        <v>0</v>
      </c>
      <c r="AI67" s="146">
        <f t="shared" ca="1" si="94"/>
        <v>0</v>
      </c>
      <c r="AJ67" s="146">
        <f t="shared" ca="1" si="94"/>
        <v>0</v>
      </c>
      <c r="AK67" s="146">
        <f t="shared" ca="1" si="94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T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Patrón'!B70</f>
        <v>M</v>
      </c>
      <c r="F68" s="123" t="str">
        <f>CONCATENATE("Presencias Turno de ",'Diseño Patrón'!A70," (",E68,")")</f>
        <v>Presencias Turno de Mañana (M)</v>
      </c>
      <c r="G68" s="267">
        <f t="shared" ref="G68:AI68" si="95">COUNTIF(G7:G63,"*m*")-COUNTIF(G7:G63,"*BM*")*1</f>
        <v>9</v>
      </c>
      <c r="H68" s="267">
        <f t="shared" si="95"/>
        <v>7</v>
      </c>
      <c r="I68" s="267">
        <f t="shared" si="95"/>
        <v>7</v>
      </c>
      <c r="J68" s="267">
        <f t="shared" si="95"/>
        <v>10</v>
      </c>
      <c r="K68" s="267">
        <f t="shared" si="95"/>
        <v>11</v>
      </c>
      <c r="L68" s="267">
        <f t="shared" si="95"/>
        <v>11</v>
      </c>
      <c r="M68" s="267">
        <f t="shared" si="95"/>
        <v>10</v>
      </c>
      <c r="N68" s="267">
        <f t="shared" si="95"/>
        <v>9</v>
      </c>
      <c r="O68" s="267">
        <f t="shared" si="95"/>
        <v>7</v>
      </c>
      <c r="P68" s="267">
        <f t="shared" si="95"/>
        <v>7</v>
      </c>
      <c r="Q68" s="267">
        <f t="shared" si="95"/>
        <v>10</v>
      </c>
      <c r="R68" s="267">
        <f t="shared" si="95"/>
        <v>11</v>
      </c>
      <c r="S68" s="267">
        <f t="shared" si="95"/>
        <v>11</v>
      </c>
      <c r="T68" s="267">
        <f t="shared" si="95"/>
        <v>10</v>
      </c>
      <c r="U68" s="267">
        <f t="shared" si="95"/>
        <v>9</v>
      </c>
      <c r="V68" s="267">
        <f t="shared" si="95"/>
        <v>7</v>
      </c>
      <c r="W68" s="267">
        <f t="shared" si="95"/>
        <v>7</v>
      </c>
      <c r="X68" s="267">
        <f t="shared" si="95"/>
        <v>10</v>
      </c>
      <c r="Y68" s="267">
        <f t="shared" si="95"/>
        <v>11</v>
      </c>
      <c r="Z68" s="267">
        <f t="shared" si="95"/>
        <v>11</v>
      </c>
      <c r="AA68" s="267">
        <f t="shared" si="95"/>
        <v>10</v>
      </c>
      <c r="AB68" s="267">
        <f t="shared" si="95"/>
        <v>9</v>
      </c>
      <c r="AC68" s="267">
        <f t="shared" si="95"/>
        <v>7</v>
      </c>
      <c r="AD68" s="267">
        <f t="shared" si="95"/>
        <v>7</v>
      </c>
      <c r="AE68" s="267">
        <f t="shared" si="95"/>
        <v>10</v>
      </c>
      <c r="AF68" s="267">
        <f t="shared" si="95"/>
        <v>11</v>
      </c>
      <c r="AG68" s="267">
        <f t="shared" si="95"/>
        <v>11</v>
      </c>
      <c r="AH68" s="267">
        <f t="shared" si="95"/>
        <v>10</v>
      </c>
      <c r="AI68" s="267">
        <f t="shared" si="95"/>
        <v>9</v>
      </c>
      <c r="AJ68" s="267">
        <f t="shared" ref="AJ68" si="96">COUNTIF(AJ7:AJ63,"*m*")-COUNTIF(AJ7:AJ63,"*BM*")*1</f>
        <v>7</v>
      </c>
      <c r="AK68" s="267">
        <f t="shared" ref="AK68" si="97">COUNTIF(AK7:AK63,"*m*")-COUNTIF(AK7:AK63,"*BM*")*1</f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CZ68" s="11"/>
      <c r="DA68" s="11"/>
      <c r="DB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">
      <c r="A69" s="60"/>
      <c r="B69" s="60"/>
      <c r="C69" s="63"/>
      <c r="D69" s="66"/>
      <c r="E69" s="147" t="str">
        <f>'Diseño Patrón'!B71</f>
        <v>T</v>
      </c>
      <c r="F69" s="123" t="str">
        <f>CONCATENATE("Presencias Turno de ",'Diseño Patrón'!A71," (",E69,")")</f>
        <v>Presencias Turno de Tarde (T)</v>
      </c>
      <c r="G69" s="267">
        <f>COUNTIF(G7:G63,"*t*")-COUNTIF(G7:G63,"*AT*")*1-COUNTIF(G7:G63,"*VT*")*1</f>
        <v>7</v>
      </c>
      <c r="H69" s="267">
        <f t="shared" ref="H69:AJ69" si="98">COUNTIF(H7:H63,"*t*")-COUNTIF(H7:H63,"*AT*")*1-COUNTIF(H7:H63,"*VT*")*1</f>
        <v>6</v>
      </c>
      <c r="I69" s="267">
        <f t="shared" si="98"/>
        <v>6</v>
      </c>
      <c r="J69" s="267">
        <f t="shared" si="98"/>
        <v>10</v>
      </c>
      <c r="K69" s="267">
        <f t="shared" si="98"/>
        <v>10</v>
      </c>
      <c r="L69" s="267">
        <f t="shared" si="98"/>
        <v>10</v>
      </c>
      <c r="M69" s="267">
        <f t="shared" si="98"/>
        <v>7</v>
      </c>
      <c r="N69" s="267">
        <f t="shared" si="98"/>
        <v>7</v>
      </c>
      <c r="O69" s="267">
        <f t="shared" si="98"/>
        <v>6</v>
      </c>
      <c r="P69" s="267">
        <f t="shared" si="98"/>
        <v>6</v>
      </c>
      <c r="Q69" s="267">
        <f t="shared" si="98"/>
        <v>10</v>
      </c>
      <c r="R69" s="267">
        <f t="shared" si="98"/>
        <v>10</v>
      </c>
      <c r="S69" s="267">
        <f t="shared" si="98"/>
        <v>10</v>
      </c>
      <c r="T69" s="267">
        <f t="shared" si="98"/>
        <v>7</v>
      </c>
      <c r="U69" s="267">
        <f t="shared" si="98"/>
        <v>7</v>
      </c>
      <c r="V69" s="267">
        <f t="shared" si="98"/>
        <v>6</v>
      </c>
      <c r="W69" s="267">
        <f t="shared" si="98"/>
        <v>6</v>
      </c>
      <c r="X69" s="267">
        <f t="shared" si="98"/>
        <v>10</v>
      </c>
      <c r="Y69" s="267">
        <f t="shared" si="98"/>
        <v>10</v>
      </c>
      <c r="Z69" s="267">
        <f t="shared" si="98"/>
        <v>10</v>
      </c>
      <c r="AA69" s="267">
        <f t="shared" si="98"/>
        <v>7</v>
      </c>
      <c r="AB69" s="267">
        <f t="shared" si="98"/>
        <v>7</v>
      </c>
      <c r="AC69" s="267">
        <f t="shared" si="98"/>
        <v>6</v>
      </c>
      <c r="AD69" s="267">
        <f t="shared" si="98"/>
        <v>6</v>
      </c>
      <c r="AE69" s="267">
        <f t="shared" si="98"/>
        <v>10</v>
      </c>
      <c r="AF69" s="267">
        <f t="shared" si="98"/>
        <v>10</v>
      </c>
      <c r="AG69" s="267">
        <f t="shared" si="98"/>
        <v>10</v>
      </c>
      <c r="AH69" s="267">
        <f t="shared" si="98"/>
        <v>7</v>
      </c>
      <c r="AI69" s="267">
        <f t="shared" si="98"/>
        <v>7</v>
      </c>
      <c r="AJ69" s="267">
        <f t="shared" si="98"/>
        <v>6</v>
      </c>
      <c r="AK69" s="267">
        <f t="shared" ref="AK69" si="99">COUNTIF(AK7:AK63,"*t*")-COUNTIF(AK7:AK63,"*AT*")*1</f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N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A69" s="11"/>
      <c r="DC69" s="11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customHeight="1" thickBot="1" x14ac:dyDescent="0.4">
      <c r="A70" s="60"/>
      <c r="B70" s="60"/>
      <c r="C70" s="63"/>
      <c r="D70" s="66"/>
      <c r="E70" s="147" t="str">
        <f>'Diseño Patrón'!B72</f>
        <v>N</v>
      </c>
      <c r="F70" s="123" t="str">
        <f>CONCATENATE("Presencias Turno de ",'Diseño Patrón'!A72," (",E70,")")</f>
        <v>Presencias Turno de Noche (N)</v>
      </c>
      <c r="G70" s="268">
        <f t="shared" ref="G70:AI70" si="100">COUNTIF(G7:G63,"*n*")</f>
        <v>5</v>
      </c>
      <c r="H70" s="268">
        <f t="shared" si="100"/>
        <v>5</v>
      </c>
      <c r="I70" s="268">
        <f t="shared" si="100"/>
        <v>5</v>
      </c>
      <c r="J70" s="268">
        <f t="shared" si="100"/>
        <v>5</v>
      </c>
      <c r="K70" s="268">
        <f t="shared" si="100"/>
        <v>5</v>
      </c>
      <c r="L70" s="268">
        <f t="shared" si="100"/>
        <v>5</v>
      </c>
      <c r="M70" s="268">
        <f t="shared" si="100"/>
        <v>5</v>
      </c>
      <c r="N70" s="268">
        <f t="shared" si="100"/>
        <v>5</v>
      </c>
      <c r="O70" s="268">
        <f t="shared" si="100"/>
        <v>5</v>
      </c>
      <c r="P70" s="268">
        <f t="shared" si="100"/>
        <v>5</v>
      </c>
      <c r="Q70" s="268">
        <f t="shared" si="100"/>
        <v>5</v>
      </c>
      <c r="R70" s="268">
        <f t="shared" si="100"/>
        <v>5</v>
      </c>
      <c r="S70" s="268">
        <f t="shared" si="100"/>
        <v>5</v>
      </c>
      <c r="T70" s="268">
        <f t="shared" si="100"/>
        <v>5</v>
      </c>
      <c r="U70" s="268">
        <f t="shared" si="100"/>
        <v>5</v>
      </c>
      <c r="V70" s="268">
        <f t="shared" si="100"/>
        <v>5</v>
      </c>
      <c r="W70" s="268">
        <f t="shared" si="100"/>
        <v>5</v>
      </c>
      <c r="X70" s="268">
        <f t="shared" si="100"/>
        <v>5</v>
      </c>
      <c r="Y70" s="268">
        <f t="shared" si="100"/>
        <v>5</v>
      </c>
      <c r="Z70" s="268">
        <f t="shared" si="100"/>
        <v>5</v>
      </c>
      <c r="AA70" s="268">
        <f t="shared" si="100"/>
        <v>5</v>
      </c>
      <c r="AB70" s="268">
        <f t="shared" si="100"/>
        <v>5</v>
      </c>
      <c r="AC70" s="268">
        <f t="shared" si="100"/>
        <v>5</v>
      </c>
      <c r="AD70" s="268">
        <f t="shared" si="100"/>
        <v>5</v>
      </c>
      <c r="AE70" s="268">
        <f t="shared" si="100"/>
        <v>5</v>
      </c>
      <c r="AF70" s="268">
        <f t="shared" si="100"/>
        <v>5</v>
      </c>
      <c r="AG70" s="268">
        <f t="shared" si="100"/>
        <v>5</v>
      </c>
      <c r="AH70" s="268">
        <f t="shared" si="100"/>
        <v>5</v>
      </c>
      <c r="AI70" s="268">
        <f t="shared" si="100"/>
        <v>5</v>
      </c>
      <c r="AJ70" s="268">
        <f t="shared" ref="AJ70" si="101">COUNTIF(AJ7:AJ63,"*n*")</f>
        <v>5</v>
      </c>
      <c r="AK70" s="268">
        <f t="shared" ref="AK70" si="102">COUNTIF(AK7:AK63,"*n*")</f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P70" s="77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7"/>
      <c r="CS70" s="11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.75" hidden="1" customHeight="1" x14ac:dyDescent="0.35">
      <c r="A71" s="60"/>
      <c r="B71" s="60"/>
      <c r="C71" s="63"/>
      <c r="D71" s="66"/>
      <c r="E71" s="147" t="str">
        <f>'Diseño Patrón'!B73</f>
        <v>G24</v>
      </c>
      <c r="F71" s="123" t="str">
        <f>CONCATENATE("Presencias Turno de ",'Diseño Patrón'!A73," (",E71,")")</f>
        <v>Presencias Turno de Guardia 24h (G24)</v>
      </c>
      <c r="G71" s="146">
        <f t="shared" ref="G71:AK71" ca="1" si="103">COUNTIF(G$7:G$63,$E71) +  COUNTIF(G$7:G$63,CONCATENATE("*;",TEXT(CELL("contenido",$E71),"00"))) +  COUNTIF(G$7:G$63,CONCATENATE("*;",TEXT(CELL("contenido",$E71),"00"),";*")) +  COUNTIF(G$7:G$63,CONCATENATE(TEXT(CELL("contenido",$E71),"00"),";*"))</f>
        <v>0</v>
      </c>
      <c r="H71" s="146">
        <f t="shared" ca="1" si="103"/>
        <v>0</v>
      </c>
      <c r="I71" s="146">
        <f t="shared" ca="1" si="103"/>
        <v>0</v>
      </c>
      <c r="J71" s="146">
        <f t="shared" ca="1" si="103"/>
        <v>0</v>
      </c>
      <c r="K71" s="146">
        <f t="shared" ca="1" si="103"/>
        <v>0</v>
      </c>
      <c r="L71" s="146">
        <f t="shared" ca="1" si="103"/>
        <v>0</v>
      </c>
      <c r="M71" s="146">
        <f t="shared" ca="1" si="103"/>
        <v>0</v>
      </c>
      <c r="N71" s="146">
        <f t="shared" ca="1" si="103"/>
        <v>0</v>
      </c>
      <c r="O71" s="146">
        <f t="shared" ca="1" si="103"/>
        <v>0</v>
      </c>
      <c r="P71" s="146">
        <f t="shared" ca="1" si="103"/>
        <v>0</v>
      </c>
      <c r="Q71" s="146">
        <f t="shared" ca="1" si="103"/>
        <v>0</v>
      </c>
      <c r="R71" s="146">
        <f t="shared" ca="1" si="103"/>
        <v>0</v>
      </c>
      <c r="S71" s="146">
        <f t="shared" ca="1" si="103"/>
        <v>0</v>
      </c>
      <c r="T71" s="146">
        <f t="shared" ca="1" si="103"/>
        <v>0</v>
      </c>
      <c r="U71" s="146">
        <f t="shared" ca="1" si="103"/>
        <v>0</v>
      </c>
      <c r="V71" s="146">
        <f t="shared" ca="1" si="103"/>
        <v>0</v>
      </c>
      <c r="W71" s="146">
        <f t="shared" ca="1" si="103"/>
        <v>0</v>
      </c>
      <c r="X71" s="146">
        <f t="shared" ca="1" si="103"/>
        <v>0</v>
      </c>
      <c r="Y71" s="146">
        <f t="shared" ca="1" si="103"/>
        <v>0</v>
      </c>
      <c r="Z71" s="146">
        <f t="shared" ca="1" si="103"/>
        <v>0</v>
      </c>
      <c r="AA71" s="146">
        <f t="shared" ca="1" si="103"/>
        <v>0</v>
      </c>
      <c r="AB71" s="146">
        <f t="shared" ca="1" si="103"/>
        <v>0</v>
      </c>
      <c r="AC71" s="146">
        <f t="shared" ca="1" si="103"/>
        <v>0</v>
      </c>
      <c r="AD71" s="146">
        <f t="shared" ca="1" si="103"/>
        <v>0</v>
      </c>
      <c r="AE71" s="146">
        <f t="shared" ca="1" si="103"/>
        <v>0</v>
      </c>
      <c r="AF71" s="146">
        <f t="shared" ca="1" si="103"/>
        <v>0</v>
      </c>
      <c r="AG71" s="146">
        <f t="shared" ca="1" si="103"/>
        <v>0</v>
      </c>
      <c r="AH71" s="146">
        <f t="shared" ca="1" si="103"/>
        <v>0</v>
      </c>
      <c r="AI71" s="146">
        <f t="shared" ca="1" si="103"/>
        <v>0</v>
      </c>
      <c r="AJ71" s="146">
        <f t="shared" ca="1" si="103"/>
        <v>0</v>
      </c>
      <c r="AK71" s="146">
        <f t="shared" ca="1" si="103"/>
        <v>0</v>
      </c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O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V71" s="76"/>
      <c r="CW71" s="76"/>
      <c r="CX71" s="76"/>
      <c r="CY71" s="76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x14ac:dyDescent="0.35">
      <c r="A72" s="60"/>
      <c r="B72" s="60"/>
      <c r="C72" s="63"/>
      <c r="D72" s="66"/>
      <c r="E72" s="63"/>
      <c r="F72" s="20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72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O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V72" s="76"/>
      <c r="CW72" s="76"/>
      <c r="CX72" s="76"/>
      <c r="CY72" s="76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5.5" x14ac:dyDescent="0.35">
      <c r="A73" s="60"/>
      <c r="B73" s="60"/>
      <c r="C73" s="63"/>
      <c r="D73" s="66"/>
      <c r="E73" s="63"/>
      <c r="F73" s="21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5.5" x14ac:dyDescent="0.35">
      <c r="A74" s="60"/>
      <c r="B74" s="60"/>
      <c r="C74" s="63"/>
      <c r="D74" s="66"/>
      <c r="E74" s="63"/>
      <c r="F74" s="21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BM97" s="93"/>
      <c r="BN97" s="93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BM98" s="93"/>
      <c r="BN98" s="93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BM99" s="93"/>
      <c r="BN99" s="93"/>
      <c r="CS99" s="94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CZ101" s="10"/>
      <c r="DA101" s="10"/>
      <c r="DB101" s="10"/>
      <c r="DC101" s="10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CZ102" s="10"/>
      <c r="DA102" s="10"/>
      <c r="DB102" s="10"/>
      <c r="DC102" s="10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71"/>
      <c r="BN114" s="71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71"/>
      <c r="BN115" s="71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10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ht="14.5" x14ac:dyDescent="0.35">
      <c r="CZ116" s="94"/>
      <c r="DA116" s="94"/>
      <c r="DB116" s="94"/>
      <c r="DC116" s="94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/>
    </row>
    <row r="117" spans="1:137" x14ac:dyDescent="0.3">
      <c r="CZ117" s="94"/>
      <c r="DA117" s="94"/>
      <c r="DB117" s="94"/>
      <c r="DC117" s="94"/>
    </row>
    <row r="118" spans="1:137" x14ac:dyDescent="0.3">
      <c r="CZ118" s="94"/>
      <c r="DA118" s="94"/>
      <c r="DB118" s="94"/>
      <c r="DC118" s="94"/>
    </row>
  </sheetData>
  <protectedRanges>
    <protectedRange sqref="B7:E63 AK59:AK62 AK63:AL63 G7:AL7 AK8:AL58 G47:AD48 G46:L46 P46:AD46 G51:AJ63 AH50:AJ50 G50:AE50 G49:AJ49 AE43:AJ48 G43:AD45 G8:AJ42" name="Rango1"/>
    <protectedRange sqref="M46:O46" name="Rango1_6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2085" priority="3691" stopIfTrue="1" operator="equal">
      <formula>0</formula>
    </cfRule>
  </conditionalFormatting>
  <conditionalFormatting sqref="G5:AK5">
    <cfRule type="cellIs" dxfId="12084" priority="3540" operator="equal">
      <formula>"S"</formula>
    </cfRule>
    <cfRule type="cellIs" dxfId="12083" priority="3541" operator="equal">
      <formula>"D"</formula>
    </cfRule>
  </conditionalFormatting>
  <conditionalFormatting sqref="G6:AK6">
    <cfRule type="expression" dxfId="12082" priority="3494">
      <formula>G$3</formula>
    </cfRule>
  </conditionalFormatting>
  <conditionalFormatting sqref="G64:AK67 G71:AK71">
    <cfRule type="expression" dxfId="12081" priority="3421">
      <formula>G64&lt;G108</formula>
    </cfRule>
    <cfRule type="expression" dxfId="12080" priority="3422">
      <formula>G64&gt;G100</formula>
    </cfRule>
  </conditionalFormatting>
  <conditionalFormatting sqref="AK63 AK7:AK58 G51:AJ63 G47:AJ48 G46:L46 P46:AJ46 G49:P50 Q49:AJ49 G43:AJ45">
    <cfRule type="containsText" dxfId="12079" priority="3400" operator="containsText" text="21">
      <formula>NOT(ISERROR(SEARCH("21",G7)))</formula>
    </cfRule>
    <cfRule type="cellIs" dxfId="12078" priority="3401" operator="equal">
      <formula>"F"</formula>
    </cfRule>
    <cfRule type="containsText" dxfId="12077" priority="3402" operator="containsText" text="CA">
      <formula>NOT(ISERROR(SEARCH("CA",G7)))</formula>
    </cfRule>
    <cfRule type="cellIs" dxfId="12076" priority="3403" operator="equal">
      <formula>"LD"</formula>
    </cfRule>
    <cfRule type="containsText" dxfId="12075" priority="3404" operator="containsText" text="V">
      <formula>NOT(ISERROR(SEARCH("V",G7)))</formula>
    </cfRule>
    <cfRule type="containsText" dxfId="12074" priority="3405" operator="containsText" text="P">
      <formula>NOT(ISERROR(SEARCH("P",G7)))</formula>
    </cfRule>
    <cfRule type="cellIs" dxfId="12073" priority="3406" operator="equal">
      <formula>"LL"</formula>
    </cfRule>
    <cfRule type="cellIs" dxfId="12072" priority="3407" operator="equal">
      <formula>"AT"</formula>
    </cfRule>
    <cfRule type="containsText" dxfId="12071" priority="3408" operator="containsText" text="B">
      <formula>NOT(ISERROR(SEARCH("B",G7)))</formula>
    </cfRule>
    <cfRule type="cellIs" dxfId="12070" priority="3409" operator="equal">
      <formula>"L"</formula>
    </cfRule>
    <cfRule type="containsText" dxfId="12069" priority="3410" operator="containsText" text="N">
      <formula>NOT(ISERROR(SEARCH("N",G7)))</formula>
    </cfRule>
  </conditionalFormatting>
  <conditionalFormatting sqref="G51:AJ63 G47:AJ48 G46:L46 P46:AJ46 G49:P50 Q49:AJ49 G43:AK45 AK7:AK42">
    <cfRule type="containsText" dxfId="12068" priority="3389" operator="containsText" text="21">
      <formula>NOT(ISERROR(SEARCH("21",G7)))</formula>
    </cfRule>
    <cfRule type="cellIs" dxfId="12067" priority="3390" operator="equal">
      <formula>"F"</formula>
    </cfRule>
    <cfRule type="containsText" dxfId="12066" priority="3391" operator="containsText" text="CA">
      <formula>NOT(ISERROR(SEARCH("CA",G7)))</formula>
    </cfRule>
    <cfRule type="cellIs" dxfId="12065" priority="3392" operator="equal">
      <formula>"LD"</formula>
    </cfRule>
    <cfRule type="containsText" dxfId="12064" priority="3393" operator="containsText" text="V">
      <formula>NOT(ISERROR(SEARCH("V",G7)))</formula>
    </cfRule>
    <cfRule type="containsText" dxfId="12063" priority="3394" operator="containsText" text="P">
      <formula>NOT(ISERROR(SEARCH("P",G7)))</formula>
    </cfRule>
    <cfRule type="cellIs" dxfId="12062" priority="3395" operator="equal">
      <formula>"LL"</formula>
    </cfRule>
    <cfRule type="cellIs" dxfId="12061" priority="3396" operator="equal">
      <formula>"AT"</formula>
    </cfRule>
    <cfRule type="containsText" dxfId="12060" priority="3397" operator="containsText" text="B">
      <formula>NOT(ISERROR(SEARCH("B",G7)))</formula>
    </cfRule>
    <cfRule type="cellIs" dxfId="12059" priority="3398" operator="equal">
      <formula>"L"</formula>
    </cfRule>
    <cfRule type="containsText" dxfId="12058" priority="3399" operator="containsText" text="N">
      <formula>NOT(ISERROR(SEARCH("N",G7)))</formula>
    </cfRule>
  </conditionalFormatting>
  <conditionalFormatting sqref="G64:AK67 G71:AK71">
    <cfRule type="expression" dxfId="12057" priority="3387">
      <formula>G64&lt;G108</formula>
    </cfRule>
    <cfRule type="expression" dxfId="12056" priority="3388">
      <formula>G64&gt;G100</formula>
    </cfRule>
  </conditionalFormatting>
  <conditionalFormatting sqref="G51:AJ63 G47:AJ48 G46:L46 P46:AJ46 G49:P50 Q49:AJ49 G43:AK45 AK7:AK42">
    <cfRule type="containsText" dxfId="12055" priority="3376" operator="containsText" text="21">
      <formula>NOT(ISERROR(SEARCH("21",G7)))</formula>
    </cfRule>
    <cfRule type="cellIs" dxfId="12054" priority="3377" operator="equal">
      <formula>"F"</formula>
    </cfRule>
    <cfRule type="containsText" dxfId="12053" priority="3378" operator="containsText" text="CA">
      <formula>NOT(ISERROR(SEARCH("CA",G7)))</formula>
    </cfRule>
    <cfRule type="cellIs" dxfId="12052" priority="3379" operator="equal">
      <formula>"LD"</formula>
    </cfRule>
    <cfRule type="containsText" dxfId="12051" priority="3380" operator="containsText" text="V">
      <formula>NOT(ISERROR(SEARCH("V",G7)))</formula>
    </cfRule>
    <cfRule type="containsText" dxfId="12050" priority="3381" operator="containsText" text="P">
      <formula>NOT(ISERROR(SEARCH("P",G7)))</formula>
    </cfRule>
    <cfRule type="cellIs" dxfId="12049" priority="3382" operator="equal">
      <formula>"LL"</formula>
    </cfRule>
    <cfRule type="cellIs" dxfId="12048" priority="3383" operator="equal">
      <formula>"AT"</formula>
    </cfRule>
    <cfRule type="containsText" dxfId="12047" priority="3384" operator="containsText" text="B">
      <formula>NOT(ISERROR(SEARCH("B",G7)))</formula>
    </cfRule>
    <cfRule type="cellIs" dxfId="12046" priority="3385" operator="equal">
      <formula>"L"</formula>
    </cfRule>
    <cfRule type="containsText" dxfId="12045" priority="3386" operator="containsText" text="N">
      <formula>NOT(ISERROR(SEARCH("N",G7)))</formula>
    </cfRule>
  </conditionalFormatting>
  <conditionalFormatting sqref="G51:AJ63 G47:AJ48 G46:L46 P46:AJ46 G49:P50 Q49:AJ49 G43:AK45 AK7:AK42">
    <cfRule type="containsText" dxfId="12044" priority="3365" operator="containsText" text="21">
      <formula>NOT(ISERROR(SEARCH("21",G7)))</formula>
    </cfRule>
    <cfRule type="cellIs" dxfId="12043" priority="3366" operator="equal">
      <formula>"F"</formula>
    </cfRule>
    <cfRule type="containsText" dxfId="12042" priority="3367" operator="containsText" text="CA">
      <formula>NOT(ISERROR(SEARCH("CA",G7)))</formula>
    </cfRule>
    <cfRule type="cellIs" dxfId="12041" priority="3368" operator="equal">
      <formula>"LD"</formula>
    </cfRule>
    <cfRule type="containsText" dxfId="12040" priority="3369" operator="containsText" text="V">
      <formula>NOT(ISERROR(SEARCH("V",G7)))</formula>
    </cfRule>
    <cfRule type="containsText" dxfId="12039" priority="3370" operator="containsText" text="P">
      <formula>NOT(ISERROR(SEARCH("P",G7)))</formula>
    </cfRule>
    <cfRule type="cellIs" dxfId="12038" priority="3371" operator="equal">
      <formula>"LL"</formula>
    </cfRule>
    <cfRule type="cellIs" dxfId="12037" priority="3372" operator="equal">
      <formula>"AT"</formula>
    </cfRule>
    <cfRule type="containsText" dxfId="12036" priority="3373" operator="containsText" text="B">
      <formula>NOT(ISERROR(SEARCH("B",G7)))</formula>
    </cfRule>
    <cfRule type="cellIs" dxfId="12035" priority="3374" operator="equal">
      <formula>"L"</formula>
    </cfRule>
    <cfRule type="containsText" dxfId="12034" priority="3375" operator="containsText" text="N">
      <formula>NOT(ISERROR(SEARCH("N",G7)))</formula>
    </cfRule>
  </conditionalFormatting>
  <conditionalFormatting sqref="G51:AJ63 G47:AJ48 G46:L46 P46:AJ46 G49:P50 Q49:AJ49 G43:AK45 AK7:AK42">
    <cfRule type="containsText" dxfId="12033" priority="3354" operator="containsText" text="21">
      <formula>NOT(ISERROR(SEARCH("21",G7)))</formula>
    </cfRule>
    <cfRule type="cellIs" dxfId="12032" priority="3355" operator="equal">
      <formula>"F"</formula>
    </cfRule>
    <cfRule type="containsText" dxfId="12031" priority="3356" operator="containsText" text="CA">
      <formula>NOT(ISERROR(SEARCH("CA",G7)))</formula>
    </cfRule>
    <cfRule type="cellIs" dxfId="12030" priority="3357" operator="equal">
      <formula>"LD"</formula>
    </cfRule>
    <cfRule type="containsText" dxfId="12029" priority="3358" operator="containsText" text="V">
      <formula>NOT(ISERROR(SEARCH("V",G7)))</formula>
    </cfRule>
    <cfRule type="containsText" dxfId="12028" priority="3359" operator="containsText" text="P">
      <formula>NOT(ISERROR(SEARCH("P",G7)))</formula>
    </cfRule>
    <cfRule type="cellIs" dxfId="12027" priority="3360" operator="equal">
      <formula>"LL"</formula>
    </cfRule>
    <cfRule type="cellIs" dxfId="12026" priority="3361" operator="equal">
      <formula>"AT"</formula>
    </cfRule>
    <cfRule type="containsText" dxfId="12025" priority="3362" operator="containsText" text="B">
      <formula>NOT(ISERROR(SEARCH("B",G7)))</formula>
    </cfRule>
    <cfRule type="cellIs" dxfId="12024" priority="3363" operator="equal">
      <formula>"L"</formula>
    </cfRule>
    <cfRule type="containsText" dxfId="12023" priority="3364" operator="containsText" text="N">
      <formula>NOT(ISERROR(SEARCH("N",G7)))</formula>
    </cfRule>
  </conditionalFormatting>
  <conditionalFormatting sqref="AK10:AK34 AK36:AK45">
    <cfRule type="containsText" dxfId="12022" priority="3343" operator="containsText" text="21">
      <formula>NOT(ISERROR(SEARCH("21",AK10)))</formula>
    </cfRule>
    <cfRule type="cellIs" dxfId="12021" priority="3344" operator="equal">
      <formula>"F"</formula>
    </cfRule>
    <cfRule type="containsText" dxfId="12020" priority="3345" operator="containsText" text="CA">
      <formula>NOT(ISERROR(SEARCH("CA",AK10)))</formula>
    </cfRule>
    <cfRule type="cellIs" dxfId="12019" priority="3346" operator="equal">
      <formula>"LD"</formula>
    </cfRule>
    <cfRule type="containsText" dxfId="12018" priority="3347" operator="containsText" text="V">
      <formula>NOT(ISERROR(SEARCH("V",AK10)))</formula>
    </cfRule>
    <cfRule type="containsText" dxfId="12017" priority="3348" operator="containsText" text="P">
      <formula>NOT(ISERROR(SEARCH("P",AK10)))</formula>
    </cfRule>
    <cfRule type="cellIs" dxfId="12016" priority="3349" operator="equal">
      <formula>"LL"</formula>
    </cfRule>
    <cfRule type="cellIs" dxfId="12015" priority="3350" operator="equal">
      <formula>"AT"</formula>
    </cfRule>
    <cfRule type="containsText" dxfId="12014" priority="3351" operator="containsText" text="B">
      <formula>NOT(ISERROR(SEARCH("B",AK10)))</formula>
    </cfRule>
    <cfRule type="cellIs" dxfId="12013" priority="3352" operator="equal">
      <formula>"L"</formula>
    </cfRule>
    <cfRule type="containsText" dxfId="12012" priority="3353" operator="containsText" text="N">
      <formula>NOT(ISERROR(SEARCH("N",AK10)))</formula>
    </cfRule>
  </conditionalFormatting>
  <conditionalFormatting sqref="G51:AJ63 G47:AJ48 G46:L46 P46:AJ46 G49:P50 Q49:AJ49 G43:AK45 AK7:AK42">
    <cfRule type="containsText" dxfId="12011" priority="3332" operator="containsText" text="21">
      <formula>NOT(ISERROR(SEARCH("21",G7)))</formula>
    </cfRule>
    <cfRule type="cellIs" dxfId="12010" priority="3333" operator="equal">
      <formula>"F"</formula>
    </cfRule>
    <cfRule type="containsText" dxfId="12009" priority="3334" operator="containsText" text="CA">
      <formula>NOT(ISERROR(SEARCH("CA",G7)))</formula>
    </cfRule>
    <cfRule type="cellIs" dxfId="12008" priority="3335" operator="equal">
      <formula>"LD"</formula>
    </cfRule>
    <cfRule type="containsText" dxfId="12007" priority="3336" operator="containsText" text="V">
      <formula>NOT(ISERROR(SEARCH("V",G7)))</formula>
    </cfRule>
    <cfRule type="containsText" dxfId="12006" priority="3337" operator="containsText" text="P">
      <formula>NOT(ISERROR(SEARCH("P",G7)))</formula>
    </cfRule>
    <cfRule type="cellIs" dxfId="12005" priority="3338" operator="equal">
      <formula>"LL"</formula>
    </cfRule>
    <cfRule type="cellIs" dxfId="12004" priority="3339" operator="equal">
      <formula>"AT"</formula>
    </cfRule>
    <cfRule type="containsText" dxfId="12003" priority="3340" operator="containsText" text="B">
      <formula>NOT(ISERROR(SEARCH("B",G7)))</formula>
    </cfRule>
    <cfRule type="cellIs" dxfId="12002" priority="3341" operator="equal">
      <formula>"L"</formula>
    </cfRule>
    <cfRule type="containsText" dxfId="12001" priority="3342" operator="containsText" text="N">
      <formula>NOT(ISERROR(SEARCH("N",G7)))</formula>
    </cfRule>
  </conditionalFormatting>
  <conditionalFormatting sqref="G51:AJ63 G47:AJ48 G46:L46 P46:AJ46 G49:P50 Q49:AJ49 G43:AK45 AK7:AK42">
    <cfRule type="containsText" dxfId="12000" priority="3321" operator="containsText" text="21">
      <formula>NOT(ISERROR(SEARCH("21",G7)))</formula>
    </cfRule>
    <cfRule type="cellIs" dxfId="11999" priority="3322" operator="equal">
      <formula>"F"</formula>
    </cfRule>
    <cfRule type="containsText" dxfId="11998" priority="3323" operator="containsText" text="CA">
      <formula>NOT(ISERROR(SEARCH("CA",G7)))</formula>
    </cfRule>
    <cfRule type="cellIs" dxfId="11997" priority="3324" operator="equal">
      <formula>"LD"</formula>
    </cfRule>
    <cfRule type="containsText" dxfId="11996" priority="3325" operator="containsText" text="V">
      <formula>NOT(ISERROR(SEARCH("V",G7)))</formula>
    </cfRule>
    <cfRule type="containsText" dxfId="11995" priority="3326" operator="containsText" text="P">
      <formula>NOT(ISERROR(SEARCH("P",G7)))</formula>
    </cfRule>
    <cfRule type="cellIs" dxfId="11994" priority="3327" operator="equal">
      <formula>"LL"</formula>
    </cfRule>
    <cfRule type="cellIs" dxfId="11993" priority="3328" operator="equal">
      <formula>"AT"</formula>
    </cfRule>
    <cfRule type="containsText" dxfId="11992" priority="3329" operator="containsText" text="B">
      <formula>NOT(ISERROR(SEARCH("B",G7)))</formula>
    </cfRule>
    <cfRule type="cellIs" dxfId="11991" priority="3330" operator="equal">
      <formula>"L"</formula>
    </cfRule>
    <cfRule type="containsText" dxfId="11990" priority="3331" operator="containsText" text="N">
      <formula>NOT(ISERROR(SEARCH("N",G7)))</formula>
    </cfRule>
  </conditionalFormatting>
  <conditionalFormatting sqref="G51:AJ63 G47:AJ48 G46:L46 P46:AJ46 G49:P50 Q49:AJ49 G43:AK45 AK7:AK42">
    <cfRule type="containsText" dxfId="11989" priority="3310" operator="containsText" text="21">
      <formula>NOT(ISERROR(SEARCH("21",G7)))</formula>
    </cfRule>
    <cfRule type="cellIs" dxfId="11988" priority="3311" operator="equal">
      <formula>"F"</formula>
    </cfRule>
    <cfRule type="containsText" dxfId="11987" priority="3312" operator="containsText" text="CA">
      <formula>NOT(ISERROR(SEARCH("CA",G7)))</formula>
    </cfRule>
    <cfRule type="cellIs" dxfId="11986" priority="3313" operator="equal">
      <formula>"LD"</formula>
    </cfRule>
    <cfRule type="containsText" dxfId="11985" priority="3314" operator="containsText" text="V">
      <formula>NOT(ISERROR(SEARCH("V",G7)))</formula>
    </cfRule>
    <cfRule type="containsText" dxfId="11984" priority="3315" operator="containsText" text="P">
      <formula>NOT(ISERROR(SEARCH("P",G7)))</formula>
    </cfRule>
    <cfRule type="cellIs" dxfId="11983" priority="3316" operator="equal">
      <formula>"LL"</formula>
    </cfRule>
    <cfRule type="cellIs" dxfId="11982" priority="3317" operator="equal">
      <formula>"AT"</formula>
    </cfRule>
    <cfRule type="containsText" dxfId="11981" priority="3318" operator="containsText" text="B">
      <formula>NOT(ISERROR(SEARCH("B",G7)))</formula>
    </cfRule>
    <cfRule type="cellIs" dxfId="11980" priority="3319" operator="equal">
      <formula>"L"</formula>
    </cfRule>
    <cfRule type="containsText" dxfId="11979" priority="3320" operator="containsText" text="N">
      <formula>NOT(ISERROR(SEARCH("N",G7)))</formula>
    </cfRule>
  </conditionalFormatting>
  <conditionalFormatting sqref="AK25 AK35 G51:AJ63 G47:AJ48 G46:L46 P46:AJ46 G49:P50 Q49:AJ49 G43:AJ45">
    <cfRule type="containsText" dxfId="11978" priority="3299" operator="containsText" text="21">
      <formula>NOT(ISERROR(SEARCH("21",G25)))</formula>
    </cfRule>
    <cfRule type="cellIs" dxfId="11977" priority="3300" operator="equal">
      <formula>"F"</formula>
    </cfRule>
    <cfRule type="containsText" dxfId="11976" priority="3301" operator="containsText" text="CA">
      <formula>NOT(ISERROR(SEARCH("CA",G25)))</formula>
    </cfRule>
    <cfRule type="cellIs" dxfId="11975" priority="3302" operator="equal">
      <formula>"LD"</formula>
    </cfRule>
    <cfRule type="containsText" dxfId="11974" priority="3303" operator="containsText" text="V">
      <formula>NOT(ISERROR(SEARCH("V",G25)))</formula>
    </cfRule>
    <cfRule type="containsText" dxfId="11973" priority="3304" operator="containsText" text="P">
      <formula>NOT(ISERROR(SEARCH("P",G25)))</formula>
    </cfRule>
    <cfRule type="cellIs" dxfId="11972" priority="3305" operator="equal">
      <formula>"LL"</formula>
    </cfRule>
    <cfRule type="cellIs" dxfId="11971" priority="3306" operator="equal">
      <formula>"AT"</formula>
    </cfRule>
    <cfRule type="containsText" dxfId="11970" priority="3307" operator="containsText" text="B">
      <formula>NOT(ISERROR(SEARCH("B",G25)))</formula>
    </cfRule>
    <cfRule type="cellIs" dxfId="11969" priority="3308" operator="equal">
      <formula>"L"</formula>
    </cfRule>
    <cfRule type="containsText" dxfId="11968" priority="3309" operator="containsText" text="N">
      <formula>NOT(ISERROR(SEARCH("N",G25)))</formula>
    </cfRule>
  </conditionalFormatting>
  <conditionalFormatting sqref="AK35 G51:AJ63 G47:AJ48 G46:L46 P46:AJ46 G49:P50 Q49:AJ49 G43:AJ45">
    <cfRule type="containsText" dxfId="11967" priority="3288" operator="containsText" text="21">
      <formula>NOT(ISERROR(SEARCH("21",G35)))</formula>
    </cfRule>
    <cfRule type="cellIs" dxfId="11966" priority="3289" operator="equal">
      <formula>"F"</formula>
    </cfRule>
    <cfRule type="containsText" dxfId="11965" priority="3290" operator="containsText" text="CA">
      <formula>NOT(ISERROR(SEARCH("CA",G35)))</formula>
    </cfRule>
    <cfRule type="cellIs" dxfId="11964" priority="3291" operator="equal">
      <formula>"LD"</formula>
    </cfRule>
    <cfRule type="containsText" dxfId="11963" priority="3292" operator="containsText" text="V">
      <formula>NOT(ISERROR(SEARCH("V",G35)))</formula>
    </cfRule>
    <cfRule type="containsText" dxfId="11962" priority="3293" operator="containsText" text="P">
      <formula>NOT(ISERROR(SEARCH("P",G35)))</formula>
    </cfRule>
    <cfRule type="cellIs" dxfId="11961" priority="3294" operator="equal">
      <formula>"LL"</formula>
    </cfRule>
    <cfRule type="cellIs" dxfId="11960" priority="3295" operator="equal">
      <formula>"AT"</formula>
    </cfRule>
    <cfRule type="containsText" dxfId="11959" priority="3296" operator="containsText" text="B">
      <formula>NOT(ISERROR(SEARCH("B",G35)))</formula>
    </cfRule>
    <cfRule type="cellIs" dxfId="11958" priority="3297" operator="equal">
      <formula>"L"</formula>
    </cfRule>
    <cfRule type="containsText" dxfId="11957" priority="3298" operator="containsText" text="N">
      <formula>NOT(ISERROR(SEARCH("N",G35)))</formula>
    </cfRule>
  </conditionalFormatting>
  <conditionalFormatting sqref="F53">
    <cfRule type="cellIs" dxfId="11956" priority="2691" stopIfTrue="1" operator="equal">
      <formula>0</formula>
    </cfRule>
  </conditionalFormatting>
  <conditionalFormatting sqref="F53">
    <cfRule type="cellIs" dxfId="11955" priority="2690" stopIfTrue="1" operator="equal">
      <formula>0</formula>
    </cfRule>
  </conditionalFormatting>
  <conditionalFormatting sqref="F53">
    <cfRule type="cellIs" dxfId="11954" priority="2689" stopIfTrue="1" operator="equal">
      <formula>0</formula>
    </cfRule>
  </conditionalFormatting>
  <conditionalFormatting sqref="F53">
    <cfRule type="cellIs" dxfId="11953" priority="2688" stopIfTrue="1" operator="equal">
      <formula>0</formula>
    </cfRule>
  </conditionalFormatting>
  <conditionalFormatting sqref="F53">
    <cfRule type="cellIs" dxfId="11952" priority="2687" stopIfTrue="1" operator="equal">
      <formula>0</formula>
    </cfRule>
  </conditionalFormatting>
  <conditionalFormatting sqref="F53">
    <cfRule type="cellIs" dxfId="11951" priority="2686" stopIfTrue="1" operator="equal">
      <formula>0</formula>
    </cfRule>
  </conditionalFormatting>
  <conditionalFormatting sqref="F53">
    <cfRule type="cellIs" dxfId="11950" priority="2685" stopIfTrue="1" operator="equal">
      <formula>0</formula>
    </cfRule>
  </conditionalFormatting>
  <conditionalFormatting sqref="F53">
    <cfRule type="cellIs" dxfId="11949" priority="2684" stopIfTrue="1" operator="equal">
      <formula>0</formula>
    </cfRule>
  </conditionalFormatting>
  <conditionalFormatting sqref="F53">
    <cfRule type="cellIs" dxfId="11948" priority="2683" stopIfTrue="1" operator="equal">
      <formula>0</formula>
    </cfRule>
  </conditionalFormatting>
  <conditionalFormatting sqref="F53">
    <cfRule type="cellIs" dxfId="11947" priority="2682" stopIfTrue="1" operator="equal">
      <formula>0</formula>
    </cfRule>
  </conditionalFormatting>
  <conditionalFormatting sqref="F53">
    <cfRule type="cellIs" dxfId="11946" priority="2681" stopIfTrue="1" operator="equal">
      <formula>0</formula>
    </cfRule>
  </conditionalFormatting>
  <conditionalFormatting sqref="F53">
    <cfRule type="cellIs" dxfId="11945" priority="2680" stopIfTrue="1" operator="equal">
      <formula>0</formula>
    </cfRule>
  </conditionalFormatting>
  <conditionalFormatting sqref="F53">
    <cfRule type="cellIs" dxfId="11944" priority="2679" stopIfTrue="1" operator="equal">
      <formula>0</formula>
    </cfRule>
  </conditionalFormatting>
  <conditionalFormatting sqref="F53">
    <cfRule type="cellIs" dxfId="11943" priority="2678" stopIfTrue="1" operator="equal">
      <formula>0</formula>
    </cfRule>
  </conditionalFormatting>
  <conditionalFormatting sqref="F53">
    <cfRule type="cellIs" dxfId="11942" priority="2677" stopIfTrue="1" operator="equal">
      <formula>0</formula>
    </cfRule>
  </conditionalFormatting>
  <conditionalFormatting sqref="F53">
    <cfRule type="cellIs" dxfId="11941" priority="2676" stopIfTrue="1" operator="equal">
      <formula>0</formula>
    </cfRule>
  </conditionalFormatting>
  <conditionalFormatting sqref="F53">
    <cfRule type="cellIs" dxfId="11940" priority="2675" stopIfTrue="1" operator="equal">
      <formula>0</formula>
    </cfRule>
  </conditionalFormatting>
  <conditionalFormatting sqref="F53">
    <cfRule type="cellIs" dxfId="11939" priority="2674" stopIfTrue="1" operator="equal">
      <formula>0</formula>
    </cfRule>
  </conditionalFormatting>
  <conditionalFormatting sqref="F53">
    <cfRule type="cellIs" dxfId="11938" priority="2673" stopIfTrue="1" operator="equal">
      <formula>0</formula>
    </cfRule>
  </conditionalFormatting>
  <conditionalFormatting sqref="F53">
    <cfRule type="cellIs" dxfId="11937" priority="2672" stopIfTrue="1" operator="equal">
      <formula>0</formula>
    </cfRule>
  </conditionalFormatting>
  <conditionalFormatting sqref="F53">
    <cfRule type="cellIs" dxfId="11936" priority="2671" stopIfTrue="1" operator="equal">
      <formula>0</formula>
    </cfRule>
  </conditionalFormatting>
  <conditionalFormatting sqref="F53">
    <cfRule type="cellIs" dxfId="11935" priority="2670" stopIfTrue="1" operator="equal">
      <formula>0</formula>
    </cfRule>
  </conditionalFormatting>
  <conditionalFormatting sqref="F53">
    <cfRule type="cellIs" dxfId="11934" priority="2669" stopIfTrue="1" operator="equal">
      <formula>0</formula>
    </cfRule>
  </conditionalFormatting>
  <conditionalFormatting sqref="F53">
    <cfRule type="cellIs" dxfId="11933" priority="2668" stopIfTrue="1" operator="equal">
      <formula>0</formula>
    </cfRule>
  </conditionalFormatting>
  <conditionalFormatting sqref="F53">
    <cfRule type="cellIs" dxfId="11932" priority="2667" stopIfTrue="1" operator="equal">
      <formula>0</formula>
    </cfRule>
  </conditionalFormatting>
  <conditionalFormatting sqref="F53">
    <cfRule type="cellIs" dxfId="11931" priority="2666" stopIfTrue="1" operator="equal">
      <formula>0</formula>
    </cfRule>
  </conditionalFormatting>
  <conditionalFormatting sqref="F53">
    <cfRule type="cellIs" dxfId="11930" priority="2665" stopIfTrue="1" operator="equal">
      <formula>0</formula>
    </cfRule>
  </conditionalFormatting>
  <conditionalFormatting sqref="F53">
    <cfRule type="cellIs" dxfId="11929" priority="2664" stopIfTrue="1" operator="equal">
      <formula>0</formula>
    </cfRule>
  </conditionalFormatting>
  <conditionalFormatting sqref="F53">
    <cfRule type="cellIs" dxfId="11928" priority="2663" stopIfTrue="1" operator="equal">
      <formula>0</formula>
    </cfRule>
  </conditionalFormatting>
  <conditionalFormatting sqref="F53">
    <cfRule type="cellIs" dxfId="11927" priority="2662" stopIfTrue="1" operator="equal">
      <formula>0</formula>
    </cfRule>
  </conditionalFormatting>
  <conditionalFormatting sqref="F53">
    <cfRule type="cellIs" dxfId="11926" priority="2661" stopIfTrue="1" operator="equal">
      <formula>0</formula>
    </cfRule>
  </conditionalFormatting>
  <conditionalFormatting sqref="F53">
    <cfRule type="cellIs" dxfId="11925" priority="2660" stopIfTrue="1" operator="equal">
      <formula>0</formula>
    </cfRule>
  </conditionalFormatting>
  <conditionalFormatting sqref="F53">
    <cfRule type="cellIs" dxfId="11924" priority="2659" stopIfTrue="1" operator="equal">
      <formula>0</formula>
    </cfRule>
  </conditionalFormatting>
  <conditionalFormatting sqref="F53">
    <cfRule type="cellIs" dxfId="11923" priority="2658" stopIfTrue="1" operator="equal">
      <formula>0</formula>
    </cfRule>
  </conditionalFormatting>
  <conditionalFormatting sqref="F53">
    <cfRule type="cellIs" dxfId="11922" priority="2657" stopIfTrue="1" operator="equal">
      <formula>0</formula>
    </cfRule>
  </conditionalFormatting>
  <conditionalFormatting sqref="F53">
    <cfRule type="cellIs" dxfId="11921" priority="2656" stopIfTrue="1" operator="equal">
      <formula>0</formula>
    </cfRule>
  </conditionalFormatting>
  <conditionalFormatting sqref="F53">
    <cfRule type="cellIs" dxfId="11920" priority="2655" stopIfTrue="1" operator="equal">
      <formula>0</formula>
    </cfRule>
  </conditionalFormatting>
  <conditionalFormatting sqref="F53">
    <cfRule type="cellIs" dxfId="11919" priority="2654" stopIfTrue="1" operator="equal">
      <formula>0</formula>
    </cfRule>
  </conditionalFormatting>
  <conditionalFormatting sqref="F53">
    <cfRule type="cellIs" dxfId="11918" priority="2653" stopIfTrue="1" operator="equal">
      <formula>0</formula>
    </cfRule>
  </conditionalFormatting>
  <conditionalFormatting sqref="F53">
    <cfRule type="cellIs" dxfId="11917" priority="2652" stopIfTrue="1" operator="equal">
      <formula>0</formula>
    </cfRule>
  </conditionalFormatting>
  <conditionalFormatting sqref="F53">
    <cfRule type="cellIs" dxfId="11916" priority="2651" stopIfTrue="1" operator="equal">
      <formula>0</formula>
    </cfRule>
  </conditionalFormatting>
  <conditionalFormatting sqref="F53">
    <cfRule type="cellIs" dxfId="11915" priority="2650" stopIfTrue="1" operator="equal">
      <formula>0</formula>
    </cfRule>
  </conditionalFormatting>
  <conditionalFormatting sqref="F53">
    <cfRule type="cellIs" dxfId="11914" priority="2649" stopIfTrue="1" operator="equal">
      <formula>0</formula>
    </cfRule>
  </conditionalFormatting>
  <conditionalFormatting sqref="F53">
    <cfRule type="cellIs" dxfId="11913" priority="2648" stopIfTrue="1" operator="equal">
      <formula>0</formula>
    </cfRule>
  </conditionalFormatting>
  <conditionalFormatting sqref="F53">
    <cfRule type="cellIs" dxfId="11912" priority="2647" stopIfTrue="1" operator="equal">
      <formula>0</formula>
    </cfRule>
  </conditionalFormatting>
  <conditionalFormatting sqref="F53">
    <cfRule type="cellIs" dxfId="11911" priority="2646" stopIfTrue="1" operator="equal">
      <formula>0</formula>
    </cfRule>
  </conditionalFormatting>
  <conditionalFormatting sqref="F53">
    <cfRule type="cellIs" dxfId="11910" priority="2645" stopIfTrue="1" operator="equal">
      <formula>0</formula>
    </cfRule>
  </conditionalFormatting>
  <conditionalFormatting sqref="F53">
    <cfRule type="cellIs" dxfId="11909" priority="2644" stopIfTrue="1" operator="equal">
      <formula>0</formula>
    </cfRule>
  </conditionalFormatting>
  <conditionalFormatting sqref="F53">
    <cfRule type="cellIs" dxfId="11908" priority="2643" stopIfTrue="1" operator="equal">
      <formula>0</formula>
    </cfRule>
  </conditionalFormatting>
  <conditionalFormatting sqref="F53">
    <cfRule type="cellIs" dxfId="11907" priority="2642" stopIfTrue="1" operator="equal">
      <formula>0</formula>
    </cfRule>
  </conditionalFormatting>
  <conditionalFormatting sqref="F53">
    <cfRule type="cellIs" dxfId="11906" priority="2641" stopIfTrue="1" operator="equal">
      <formula>0</formula>
    </cfRule>
  </conditionalFormatting>
  <conditionalFormatting sqref="F53">
    <cfRule type="cellIs" dxfId="11905" priority="2640" stopIfTrue="1" operator="equal">
      <formula>0</formula>
    </cfRule>
  </conditionalFormatting>
  <conditionalFormatting sqref="F53">
    <cfRule type="cellIs" dxfId="11904" priority="2639" stopIfTrue="1" operator="equal">
      <formula>0</formula>
    </cfRule>
  </conditionalFormatting>
  <conditionalFormatting sqref="F53">
    <cfRule type="cellIs" dxfId="11903" priority="2638" stopIfTrue="1" operator="equal">
      <formula>0</formula>
    </cfRule>
  </conditionalFormatting>
  <conditionalFormatting sqref="F53">
    <cfRule type="cellIs" dxfId="11902" priority="2637" stopIfTrue="1" operator="equal">
      <formula>0</formula>
    </cfRule>
  </conditionalFormatting>
  <conditionalFormatting sqref="F53">
    <cfRule type="cellIs" dxfId="11901" priority="2636" stopIfTrue="1" operator="equal">
      <formula>0</formula>
    </cfRule>
  </conditionalFormatting>
  <conditionalFormatting sqref="F53">
    <cfRule type="cellIs" dxfId="11900" priority="2635" stopIfTrue="1" operator="equal">
      <formula>0</formula>
    </cfRule>
  </conditionalFormatting>
  <conditionalFormatting sqref="F53">
    <cfRule type="cellIs" dxfId="11899" priority="2634" stopIfTrue="1" operator="equal">
      <formula>0</formula>
    </cfRule>
  </conditionalFormatting>
  <conditionalFormatting sqref="F53">
    <cfRule type="cellIs" dxfId="11898" priority="2633" stopIfTrue="1" operator="equal">
      <formula>0</formula>
    </cfRule>
  </conditionalFormatting>
  <conditionalFormatting sqref="F53">
    <cfRule type="cellIs" dxfId="11897" priority="2632" stopIfTrue="1" operator="equal">
      <formula>0</formula>
    </cfRule>
  </conditionalFormatting>
  <conditionalFormatting sqref="F53">
    <cfRule type="cellIs" dxfId="11896" priority="2631" stopIfTrue="1" operator="equal">
      <formula>0</formula>
    </cfRule>
  </conditionalFormatting>
  <conditionalFormatting sqref="F53">
    <cfRule type="cellIs" dxfId="11895" priority="2630" stopIfTrue="1" operator="equal">
      <formula>0</formula>
    </cfRule>
  </conditionalFormatting>
  <conditionalFormatting sqref="F53">
    <cfRule type="cellIs" dxfId="11894" priority="2629" stopIfTrue="1" operator="equal">
      <formula>0</formula>
    </cfRule>
  </conditionalFormatting>
  <conditionalFormatting sqref="F53">
    <cfRule type="cellIs" dxfId="11893" priority="2628" stopIfTrue="1" operator="equal">
      <formula>0</formula>
    </cfRule>
  </conditionalFormatting>
  <conditionalFormatting sqref="F53">
    <cfRule type="cellIs" dxfId="11892" priority="2627" stopIfTrue="1" operator="equal">
      <formula>0</formula>
    </cfRule>
  </conditionalFormatting>
  <conditionalFormatting sqref="F53">
    <cfRule type="cellIs" dxfId="11891" priority="2626" stopIfTrue="1" operator="equal">
      <formula>0</formula>
    </cfRule>
  </conditionalFormatting>
  <conditionalFormatting sqref="F53">
    <cfRule type="cellIs" dxfId="11890" priority="2625" stopIfTrue="1" operator="equal">
      <formula>0</formula>
    </cfRule>
  </conditionalFormatting>
  <conditionalFormatting sqref="F53">
    <cfRule type="cellIs" dxfId="11889" priority="2624" stopIfTrue="1" operator="equal">
      <formula>0</formula>
    </cfRule>
  </conditionalFormatting>
  <conditionalFormatting sqref="F53">
    <cfRule type="cellIs" dxfId="11888" priority="2623" stopIfTrue="1" operator="equal">
      <formula>0</formula>
    </cfRule>
  </conditionalFormatting>
  <conditionalFormatting sqref="F53">
    <cfRule type="cellIs" dxfId="11887" priority="2622" stopIfTrue="1" operator="equal">
      <formula>0</formula>
    </cfRule>
  </conditionalFormatting>
  <conditionalFormatting sqref="F53">
    <cfRule type="cellIs" dxfId="11886" priority="2621" stopIfTrue="1" operator="equal">
      <formula>0</formula>
    </cfRule>
  </conditionalFormatting>
  <conditionalFormatting sqref="F53">
    <cfRule type="cellIs" dxfId="11885" priority="2620" stopIfTrue="1" operator="equal">
      <formula>0</formula>
    </cfRule>
  </conditionalFormatting>
  <conditionalFormatting sqref="F53">
    <cfRule type="cellIs" dxfId="11884" priority="2619" stopIfTrue="1" operator="equal">
      <formula>0</formula>
    </cfRule>
  </conditionalFormatting>
  <conditionalFormatting sqref="F53">
    <cfRule type="cellIs" dxfId="11883" priority="2618" stopIfTrue="1" operator="equal">
      <formula>0</formula>
    </cfRule>
  </conditionalFormatting>
  <conditionalFormatting sqref="F53">
    <cfRule type="cellIs" dxfId="11882" priority="2617" stopIfTrue="1" operator="equal">
      <formula>0</formula>
    </cfRule>
  </conditionalFormatting>
  <conditionalFormatting sqref="F53">
    <cfRule type="cellIs" dxfId="11881" priority="2616" stopIfTrue="1" operator="equal">
      <formula>0</formula>
    </cfRule>
  </conditionalFormatting>
  <conditionalFormatting sqref="F53">
    <cfRule type="cellIs" dxfId="11880" priority="2615" stopIfTrue="1" operator="equal">
      <formula>0</formula>
    </cfRule>
  </conditionalFormatting>
  <conditionalFormatting sqref="F53">
    <cfRule type="cellIs" dxfId="11879" priority="2614" stopIfTrue="1" operator="equal">
      <formula>0</formula>
    </cfRule>
  </conditionalFormatting>
  <conditionalFormatting sqref="F53">
    <cfRule type="cellIs" dxfId="11878" priority="2613" stopIfTrue="1" operator="equal">
      <formula>0</formula>
    </cfRule>
  </conditionalFormatting>
  <conditionalFormatting sqref="F53">
    <cfRule type="cellIs" dxfId="11877" priority="2612" stopIfTrue="1" operator="equal">
      <formula>0</formula>
    </cfRule>
  </conditionalFormatting>
  <conditionalFormatting sqref="F53">
    <cfRule type="cellIs" dxfId="11876" priority="2611" stopIfTrue="1" operator="equal">
      <formula>0</formula>
    </cfRule>
  </conditionalFormatting>
  <conditionalFormatting sqref="F53">
    <cfRule type="cellIs" dxfId="11875" priority="2610" stopIfTrue="1" operator="equal">
      <formula>0</formula>
    </cfRule>
  </conditionalFormatting>
  <conditionalFormatting sqref="F53">
    <cfRule type="cellIs" dxfId="11874" priority="2609" stopIfTrue="1" operator="equal">
      <formula>0</formula>
    </cfRule>
  </conditionalFormatting>
  <conditionalFormatting sqref="F53">
    <cfRule type="cellIs" dxfId="11873" priority="2608" stopIfTrue="1" operator="equal">
      <formula>0</formula>
    </cfRule>
  </conditionalFormatting>
  <conditionalFormatting sqref="F53">
    <cfRule type="cellIs" dxfId="11872" priority="2607" stopIfTrue="1" operator="equal">
      <formula>0</formula>
    </cfRule>
  </conditionalFormatting>
  <conditionalFormatting sqref="F53">
    <cfRule type="cellIs" dxfId="11871" priority="2606" stopIfTrue="1" operator="equal">
      <formula>0</formula>
    </cfRule>
  </conditionalFormatting>
  <conditionalFormatting sqref="F53">
    <cfRule type="cellIs" dxfId="11870" priority="2605" stopIfTrue="1" operator="equal">
      <formula>0</formula>
    </cfRule>
  </conditionalFormatting>
  <conditionalFormatting sqref="F53">
    <cfRule type="cellIs" dxfId="11869" priority="2604" stopIfTrue="1" operator="equal">
      <formula>0</formula>
    </cfRule>
  </conditionalFormatting>
  <conditionalFormatting sqref="F53">
    <cfRule type="cellIs" dxfId="11868" priority="2603" stopIfTrue="1" operator="equal">
      <formula>0</formula>
    </cfRule>
  </conditionalFormatting>
  <conditionalFormatting sqref="F53">
    <cfRule type="cellIs" dxfId="11867" priority="2602" stopIfTrue="1" operator="equal">
      <formula>0</formula>
    </cfRule>
  </conditionalFormatting>
  <conditionalFormatting sqref="F53">
    <cfRule type="cellIs" dxfId="11866" priority="2601" stopIfTrue="1" operator="equal">
      <formula>0</formula>
    </cfRule>
  </conditionalFormatting>
  <conditionalFormatting sqref="F53">
    <cfRule type="cellIs" dxfId="11865" priority="2600" stopIfTrue="1" operator="equal">
      <formula>0</formula>
    </cfRule>
  </conditionalFormatting>
  <conditionalFormatting sqref="F53">
    <cfRule type="cellIs" dxfId="11864" priority="2599" stopIfTrue="1" operator="equal">
      <formula>0</formula>
    </cfRule>
  </conditionalFormatting>
  <conditionalFormatting sqref="F53">
    <cfRule type="cellIs" dxfId="11863" priority="2598" stopIfTrue="1" operator="equal">
      <formula>0</formula>
    </cfRule>
  </conditionalFormatting>
  <conditionalFormatting sqref="F53">
    <cfRule type="cellIs" dxfId="11862" priority="2597" stopIfTrue="1" operator="equal">
      <formula>0</formula>
    </cfRule>
  </conditionalFormatting>
  <conditionalFormatting sqref="F53">
    <cfRule type="cellIs" dxfId="11861" priority="2596" stopIfTrue="1" operator="equal">
      <formula>0</formula>
    </cfRule>
  </conditionalFormatting>
  <conditionalFormatting sqref="F53">
    <cfRule type="cellIs" dxfId="11860" priority="2595" stopIfTrue="1" operator="equal">
      <formula>0</formula>
    </cfRule>
  </conditionalFormatting>
  <conditionalFormatting sqref="F53">
    <cfRule type="cellIs" dxfId="11859" priority="2594" stopIfTrue="1" operator="equal">
      <formula>0</formula>
    </cfRule>
  </conditionalFormatting>
  <conditionalFormatting sqref="F53">
    <cfRule type="cellIs" dxfId="11858" priority="2593" stopIfTrue="1" operator="equal">
      <formula>0</formula>
    </cfRule>
  </conditionalFormatting>
  <conditionalFormatting sqref="F53">
    <cfRule type="cellIs" dxfId="11857" priority="2592" stopIfTrue="1" operator="equal">
      <formula>0</formula>
    </cfRule>
  </conditionalFormatting>
  <conditionalFormatting sqref="F53">
    <cfRule type="cellIs" dxfId="11856" priority="2591" stopIfTrue="1" operator="equal">
      <formula>0</formula>
    </cfRule>
  </conditionalFormatting>
  <conditionalFormatting sqref="F53">
    <cfRule type="cellIs" dxfId="11855" priority="2590" stopIfTrue="1" operator="equal">
      <formula>0</formula>
    </cfRule>
  </conditionalFormatting>
  <conditionalFormatting sqref="F53">
    <cfRule type="cellIs" dxfId="11854" priority="2589" stopIfTrue="1" operator="equal">
      <formula>0</formula>
    </cfRule>
  </conditionalFormatting>
  <conditionalFormatting sqref="F53">
    <cfRule type="cellIs" dxfId="11853" priority="2588" stopIfTrue="1" operator="equal">
      <formula>0</formula>
    </cfRule>
  </conditionalFormatting>
  <conditionalFormatting sqref="F53">
    <cfRule type="cellIs" dxfId="11852" priority="2587" stopIfTrue="1" operator="equal">
      <formula>0</formula>
    </cfRule>
  </conditionalFormatting>
  <conditionalFormatting sqref="F53">
    <cfRule type="cellIs" dxfId="11851" priority="2586" stopIfTrue="1" operator="equal">
      <formula>0</formula>
    </cfRule>
  </conditionalFormatting>
  <conditionalFormatting sqref="F53">
    <cfRule type="cellIs" dxfId="11850" priority="2585" stopIfTrue="1" operator="equal">
      <formula>0</formula>
    </cfRule>
  </conditionalFormatting>
  <conditionalFormatting sqref="F53">
    <cfRule type="cellIs" dxfId="11849" priority="2584" stopIfTrue="1" operator="equal">
      <formula>0</formula>
    </cfRule>
  </conditionalFormatting>
  <conditionalFormatting sqref="F53">
    <cfRule type="cellIs" dxfId="11848" priority="2583" stopIfTrue="1" operator="equal">
      <formula>0</formula>
    </cfRule>
  </conditionalFormatting>
  <conditionalFormatting sqref="F53">
    <cfRule type="cellIs" dxfId="11847" priority="2582" stopIfTrue="1" operator="equal">
      <formula>0</formula>
    </cfRule>
  </conditionalFormatting>
  <conditionalFormatting sqref="F53">
    <cfRule type="cellIs" dxfId="11846" priority="2581" stopIfTrue="1" operator="equal">
      <formula>0</formula>
    </cfRule>
  </conditionalFormatting>
  <conditionalFormatting sqref="F53">
    <cfRule type="cellIs" dxfId="11845" priority="2580" stopIfTrue="1" operator="equal">
      <formula>0</formula>
    </cfRule>
  </conditionalFormatting>
  <conditionalFormatting sqref="F53">
    <cfRule type="cellIs" dxfId="11844" priority="2579" stopIfTrue="1" operator="equal">
      <formula>0</formula>
    </cfRule>
  </conditionalFormatting>
  <conditionalFormatting sqref="F53">
    <cfRule type="cellIs" dxfId="11843" priority="2578" stopIfTrue="1" operator="equal">
      <formula>0</formula>
    </cfRule>
  </conditionalFormatting>
  <conditionalFormatting sqref="F53">
    <cfRule type="cellIs" dxfId="11842" priority="2577" stopIfTrue="1" operator="equal">
      <formula>0</formula>
    </cfRule>
  </conditionalFormatting>
  <conditionalFormatting sqref="F53">
    <cfRule type="cellIs" dxfId="11841" priority="2576" stopIfTrue="1" operator="equal">
      <formula>0</formula>
    </cfRule>
  </conditionalFormatting>
  <conditionalFormatting sqref="F53">
    <cfRule type="cellIs" dxfId="11840" priority="2575" stopIfTrue="1" operator="equal">
      <formula>0</formula>
    </cfRule>
  </conditionalFormatting>
  <conditionalFormatting sqref="F53">
    <cfRule type="cellIs" dxfId="11839" priority="2574" stopIfTrue="1" operator="equal">
      <formula>0</formula>
    </cfRule>
  </conditionalFormatting>
  <conditionalFormatting sqref="F53">
    <cfRule type="cellIs" dxfId="11838" priority="2573" stopIfTrue="1" operator="equal">
      <formula>0</formula>
    </cfRule>
  </conditionalFormatting>
  <conditionalFormatting sqref="F53">
    <cfRule type="cellIs" dxfId="11837" priority="2572" stopIfTrue="1" operator="equal">
      <formula>0</formula>
    </cfRule>
  </conditionalFormatting>
  <conditionalFormatting sqref="F53">
    <cfRule type="cellIs" dxfId="11836" priority="2571" stopIfTrue="1" operator="equal">
      <formula>0</formula>
    </cfRule>
  </conditionalFormatting>
  <conditionalFormatting sqref="F53">
    <cfRule type="cellIs" dxfId="11835" priority="2570" stopIfTrue="1" operator="equal">
      <formula>0</formula>
    </cfRule>
  </conditionalFormatting>
  <conditionalFormatting sqref="F53">
    <cfRule type="cellIs" dxfId="11834" priority="2569" stopIfTrue="1" operator="equal">
      <formula>0</formula>
    </cfRule>
  </conditionalFormatting>
  <conditionalFormatting sqref="F53">
    <cfRule type="cellIs" dxfId="11833" priority="2568" stopIfTrue="1" operator="equal">
      <formula>0</formula>
    </cfRule>
  </conditionalFormatting>
  <conditionalFormatting sqref="F53">
    <cfRule type="cellIs" dxfId="11832" priority="2567" stopIfTrue="1" operator="equal">
      <formula>0</formula>
    </cfRule>
  </conditionalFormatting>
  <conditionalFormatting sqref="F53">
    <cfRule type="cellIs" dxfId="11831" priority="2566" stopIfTrue="1" operator="equal">
      <formula>0</formula>
    </cfRule>
  </conditionalFormatting>
  <conditionalFormatting sqref="F53">
    <cfRule type="cellIs" dxfId="11830" priority="2565" stopIfTrue="1" operator="equal">
      <formula>0</formula>
    </cfRule>
  </conditionalFormatting>
  <conditionalFormatting sqref="F53">
    <cfRule type="cellIs" dxfId="11829" priority="2564" stopIfTrue="1" operator="equal">
      <formula>0</formula>
    </cfRule>
  </conditionalFormatting>
  <conditionalFormatting sqref="F53">
    <cfRule type="cellIs" dxfId="11828" priority="2563" stopIfTrue="1" operator="equal">
      <formula>0</formula>
    </cfRule>
  </conditionalFormatting>
  <conditionalFormatting sqref="F53">
    <cfRule type="cellIs" dxfId="11827" priority="2562" stopIfTrue="1" operator="equal">
      <formula>0</formula>
    </cfRule>
  </conditionalFormatting>
  <conditionalFormatting sqref="F53">
    <cfRule type="cellIs" dxfId="11826" priority="2561" stopIfTrue="1" operator="equal">
      <formula>0</formula>
    </cfRule>
  </conditionalFormatting>
  <conditionalFormatting sqref="F53">
    <cfRule type="cellIs" dxfId="11825" priority="2560" stopIfTrue="1" operator="equal">
      <formula>0</formula>
    </cfRule>
  </conditionalFormatting>
  <conditionalFormatting sqref="F53">
    <cfRule type="cellIs" dxfId="11824" priority="2559" stopIfTrue="1" operator="equal">
      <formula>0</formula>
    </cfRule>
  </conditionalFormatting>
  <conditionalFormatting sqref="F53">
    <cfRule type="cellIs" dxfId="11823" priority="2558" stopIfTrue="1" operator="equal">
      <formula>0</formula>
    </cfRule>
  </conditionalFormatting>
  <conditionalFormatting sqref="F53">
    <cfRule type="cellIs" dxfId="11822" priority="2557" stopIfTrue="1" operator="equal">
      <formula>0</formula>
    </cfRule>
  </conditionalFormatting>
  <conditionalFormatting sqref="F53">
    <cfRule type="cellIs" dxfId="11821" priority="2556" stopIfTrue="1" operator="equal">
      <formula>0</formula>
    </cfRule>
  </conditionalFormatting>
  <conditionalFormatting sqref="F53">
    <cfRule type="cellIs" dxfId="11820" priority="2555" stopIfTrue="1" operator="equal">
      <formula>0</formula>
    </cfRule>
  </conditionalFormatting>
  <conditionalFormatting sqref="F53">
    <cfRule type="cellIs" dxfId="11819" priority="2554" stopIfTrue="1" operator="equal">
      <formula>0</formula>
    </cfRule>
  </conditionalFormatting>
  <conditionalFormatting sqref="F53">
    <cfRule type="cellIs" dxfId="11818" priority="2553" stopIfTrue="1" operator="equal">
      <formula>0</formula>
    </cfRule>
  </conditionalFormatting>
  <conditionalFormatting sqref="F53">
    <cfRule type="cellIs" dxfId="11817" priority="2552" stopIfTrue="1" operator="equal">
      <formula>0</formula>
    </cfRule>
  </conditionalFormatting>
  <conditionalFormatting sqref="F53">
    <cfRule type="cellIs" dxfId="11816" priority="2551" stopIfTrue="1" operator="equal">
      <formula>0</formula>
    </cfRule>
  </conditionalFormatting>
  <conditionalFormatting sqref="F53">
    <cfRule type="cellIs" dxfId="11815" priority="2550" stopIfTrue="1" operator="equal">
      <formula>0</formula>
    </cfRule>
  </conditionalFormatting>
  <conditionalFormatting sqref="F53">
    <cfRule type="cellIs" dxfId="11814" priority="2549" stopIfTrue="1" operator="equal">
      <formula>0</formula>
    </cfRule>
  </conditionalFormatting>
  <conditionalFormatting sqref="F53">
    <cfRule type="cellIs" dxfId="11813" priority="2548" stopIfTrue="1" operator="equal">
      <formula>0</formula>
    </cfRule>
  </conditionalFormatting>
  <conditionalFormatting sqref="F53">
    <cfRule type="cellIs" dxfId="11812" priority="2547" stopIfTrue="1" operator="equal">
      <formula>0</formula>
    </cfRule>
  </conditionalFormatting>
  <conditionalFormatting sqref="F53">
    <cfRule type="cellIs" dxfId="11811" priority="2546" stopIfTrue="1" operator="equal">
      <formula>0</formula>
    </cfRule>
  </conditionalFormatting>
  <conditionalFormatting sqref="F53">
    <cfRule type="cellIs" dxfId="11810" priority="2545" stopIfTrue="1" operator="equal">
      <formula>0</formula>
    </cfRule>
  </conditionalFormatting>
  <conditionalFormatting sqref="F53">
    <cfRule type="cellIs" dxfId="11809" priority="2544" stopIfTrue="1" operator="equal">
      <formula>0</formula>
    </cfRule>
  </conditionalFormatting>
  <conditionalFormatting sqref="F53">
    <cfRule type="cellIs" dxfId="11808" priority="2543" stopIfTrue="1" operator="equal">
      <formula>0</formula>
    </cfRule>
  </conditionalFormatting>
  <conditionalFormatting sqref="F53">
    <cfRule type="cellIs" dxfId="11807" priority="2542" stopIfTrue="1" operator="equal">
      <formula>0</formula>
    </cfRule>
  </conditionalFormatting>
  <conditionalFormatting sqref="F53">
    <cfRule type="cellIs" dxfId="11806" priority="2541" stopIfTrue="1" operator="equal">
      <formula>0</formula>
    </cfRule>
  </conditionalFormatting>
  <conditionalFormatting sqref="F53">
    <cfRule type="cellIs" dxfId="11805" priority="2540" stopIfTrue="1" operator="equal">
      <formula>0</formula>
    </cfRule>
  </conditionalFormatting>
  <conditionalFormatting sqref="F53">
    <cfRule type="cellIs" dxfId="11804" priority="2539" stopIfTrue="1" operator="equal">
      <formula>0</formula>
    </cfRule>
  </conditionalFormatting>
  <conditionalFormatting sqref="F53">
    <cfRule type="cellIs" dxfId="11803" priority="2538" stopIfTrue="1" operator="equal">
      <formula>0</formula>
    </cfRule>
  </conditionalFormatting>
  <conditionalFormatting sqref="F53">
    <cfRule type="cellIs" dxfId="11802" priority="2537" stopIfTrue="1" operator="equal">
      <formula>0</formula>
    </cfRule>
  </conditionalFormatting>
  <conditionalFormatting sqref="F53">
    <cfRule type="cellIs" dxfId="11801" priority="2536" stopIfTrue="1" operator="equal">
      <formula>0</formula>
    </cfRule>
  </conditionalFormatting>
  <conditionalFormatting sqref="F53">
    <cfRule type="cellIs" dxfId="11800" priority="2535" stopIfTrue="1" operator="equal">
      <formula>0</formula>
    </cfRule>
  </conditionalFormatting>
  <conditionalFormatting sqref="F53">
    <cfRule type="cellIs" dxfId="11799" priority="2534" stopIfTrue="1" operator="equal">
      <formula>0</formula>
    </cfRule>
  </conditionalFormatting>
  <conditionalFormatting sqref="F53">
    <cfRule type="cellIs" dxfId="11798" priority="2533" stopIfTrue="1" operator="equal">
      <formula>0</formula>
    </cfRule>
  </conditionalFormatting>
  <conditionalFormatting sqref="F53">
    <cfRule type="cellIs" dxfId="11797" priority="2532" stopIfTrue="1" operator="equal">
      <formula>0</formula>
    </cfRule>
  </conditionalFormatting>
  <conditionalFormatting sqref="F53">
    <cfRule type="cellIs" dxfId="11796" priority="2531" stopIfTrue="1" operator="equal">
      <formula>0</formula>
    </cfRule>
  </conditionalFormatting>
  <conditionalFormatting sqref="F53">
    <cfRule type="cellIs" dxfId="11795" priority="2530" stopIfTrue="1" operator="equal">
      <formula>0</formula>
    </cfRule>
  </conditionalFormatting>
  <conditionalFormatting sqref="F53">
    <cfRule type="cellIs" dxfId="11794" priority="2529" stopIfTrue="1" operator="equal">
      <formula>0</formula>
    </cfRule>
  </conditionalFormatting>
  <conditionalFormatting sqref="F53">
    <cfRule type="cellIs" dxfId="11793" priority="2528" stopIfTrue="1" operator="equal">
      <formula>0</formula>
    </cfRule>
  </conditionalFormatting>
  <conditionalFormatting sqref="F53">
    <cfRule type="cellIs" dxfId="11792" priority="2527" stopIfTrue="1" operator="equal">
      <formula>0</formula>
    </cfRule>
  </conditionalFormatting>
  <conditionalFormatting sqref="F53">
    <cfRule type="cellIs" dxfId="11791" priority="2526" stopIfTrue="1" operator="equal">
      <formula>0</formula>
    </cfRule>
  </conditionalFormatting>
  <conditionalFormatting sqref="F53">
    <cfRule type="cellIs" dxfId="11790" priority="2525" stopIfTrue="1" operator="equal">
      <formula>0</formula>
    </cfRule>
  </conditionalFormatting>
  <conditionalFormatting sqref="F53">
    <cfRule type="cellIs" dxfId="11789" priority="2524" stopIfTrue="1" operator="equal">
      <formula>0</formula>
    </cfRule>
  </conditionalFormatting>
  <conditionalFormatting sqref="F53">
    <cfRule type="cellIs" dxfId="11788" priority="2523" stopIfTrue="1" operator="equal">
      <formula>0</formula>
    </cfRule>
  </conditionalFormatting>
  <conditionalFormatting sqref="F53">
    <cfRule type="cellIs" dxfId="11787" priority="2522" stopIfTrue="1" operator="equal">
      <formula>0</formula>
    </cfRule>
  </conditionalFormatting>
  <conditionalFormatting sqref="F53">
    <cfRule type="cellIs" dxfId="11786" priority="2521" stopIfTrue="1" operator="equal">
      <formula>0</formula>
    </cfRule>
  </conditionalFormatting>
  <conditionalFormatting sqref="F53">
    <cfRule type="cellIs" dxfId="11785" priority="2520" stopIfTrue="1" operator="equal">
      <formula>0</formula>
    </cfRule>
  </conditionalFormatting>
  <conditionalFormatting sqref="F53">
    <cfRule type="cellIs" dxfId="11784" priority="2519" stopIfTrue="1" operator="equal">
      <formula>0</formula>
    </cfRule>
  </conditionalFormatting>
  <conditionalFormatting sqref="F53">
    <cfRule type="cellIs" dxfId="11783" priority="2518" stopIfTrue="1" operator="equal">
      <formula>0</formula>
    </cfRule>
  </conditionalFormatting>
  <conditionalFormatting sqref="F53">
    <cfRule type="cellIs" dxfId="11782" priority="2517" stopIfTrue="1" operator="equal">
      <formula>0</formula>
    </cfRule>
  </conditionalFormatting>
  <conditionalFormatting sqref="F53">
    <cfRule type="cellIs" dxfId="11781" priority="2516" stopIfTrue="1" operator="equal">
      <formula>0</formula>
    </cfRule>
  </conditionalFormatting>
  <conditionalFormatting sqref="F53">
    <cfRule type="cellIs" dxfId="11780" priority="2515" stopIfTrue="1" operator="equal">
      <formula>0</formula>
    </cfRule>
  </conditionalFormatting>
  <conditionalFormatting sqref="F53">
    <cfRule type="cellIs" dxfId="11779" priority="2514" stopIfTrue="1" operator="equal">
      <formula>0</formula>
    </cfRule>
  </conditionalFormatting>
  <conditionalFormatting sqref="F53">
    <cfRule type="cellIs" dxfId="11778" priority="2513" stopIfTrue="1" operator="equal">
      <formula>0</formula>
    </cfRule>
  </conditionalFormatting>
  <conditionalFormatting sqref="F53">
    <cfRule type="cellIs" dxfId="11777" priority="2512" stopIfTrue="1" operator="equal">
      <formula>0</formula>
    </cfRule>
  </conditionalFormatting>
  <conditionalFormatting sqref="F53">
    <cfRule type="cellIs" dxfId="11776" priority="2511" stopIfTrue="1" operator="equal">
      <formula>0</formula>
    </cfRule>
  </conditionalFormatting>
  <conditionalFormatting sqref="F53">
    <cfRule type="cellIs" dxfId="11775" priority="2510" stopIfTrue="1" operator="equal">
      <formula>0</formula>
    </cfRule>
  </conditionalFormatting>
  <conditionalFormatting sqref="F53">
    <cfRule type="cellIs" dxfId="11774" priority="2509" stopIfTrue="1" operator="equal">
      <formula>0</formula>
    </cfRule>
  </conditionalFormatting>
  <conditionalFormatting sqref="F53">
    <cfRule type="cellIs" dxfId="11773" priority="2508" stopIfTrue="1" operator="equal">
      <formula>0</formula>
    </cfRule>
  </conditionalFormatting>
  <conditionalFormatting sqref="F53">
    <cfRule type="cellIs" dxfId="11772" priority="2507" stopIfTrue="1" operator="equal">
      <formula>0</formula>
    </cfRule>
  </conditionalFormatting>
  <conditionalFormatting sqref="F53">
    <cfRule type="cellIs" dxfId="11771" priority="2506" stopIfTrue="1" operator="equal">
      <formula>0</formula>
    </cfRule>
  </conditionalFormatting>
  <conditionalFormatting sqref="F53">
    <cfRule type="cellIs" dxfId="11770" priority="2505" stopIfTrue="1" operator="equal">
      <formula>0</formula>
    </cfRule>
  </conditionalFormatting>
  <conditionalFormatting sqref="F53">
    <cfRule type="cellIs" dxfId="11769" priority="2504" stopIfTrue="1" operator="equal">
      <formula>0</formula>
    </cfRule>
  </conditionalFormatting>
  <conditionalFormatting sqref="F53">
    <cfRule type="cellIs" dxfId="11768" priority="2503" stopIfTrue="1" operator="equal">
      <formula>0</formula>
    </cfRule>
  </conditionalFormatting>
  <conditionalFormatting sqref="F53">
    <cfRule type="cellIs" dxfId="11767" priority="2502" stopIfTrue="1" operator="equal">
      <formula>0</formula>
    </cfRule>
  </conditionalFormatting>
  <conditionalFormatting sqref="F53">
    <cfRule type="cellIs" dxfId="11766" priority="2501" stopIfTrue="1" operator="equal">
      <formula>0</formula>
    </cfRule>
  </conditionalFormatting>
  <conditionalFormatting sqref="F53">
    <cfRule type="cellIs" dxfId="11765" priority="2500" stopIfTrue="1" operator="equal">
      <formula>0</formula>
    </cfRule>
  </conditionalFormatting>
  <conditionalFormatting sqref="F53">
    <cfRule type="cellIs" dxfId="11764" priority="2499" stopIfTrue="1" operator="equal">
      <formula>0</formula>
    </cfRule>
  </conditionalFormatting>
  <conditionalFormatting sqref="F53">
    <cfRule type="cellIs" dxfId="11763" priority="2498" stopIfTrue="1" operator="equal">
      <formula>0</formula>
    </cfRule>
  </conditionalFormatting>
  <conditionalFormatting sqref="F53">
    <cfRule type="cellIs" dxfId="11762" priority="2497" stopIfTrue="1" operator="equal">
      <formula>0</formula>
    </cfRule>
  </conditionalFormatting>
  <conditionalFormatting sqref="F53">
    <cfRule type="cellIs" dxfId="11761" priority="2496" stopIfTrue="1" operator="equal">
      <formula>0</formula>
    </cfRule>
  </conditionalFormatting>
  <conditionalFormatting sqref="F53">
    <cfRule type="cellIs" dxfId="11760" priority="2495" stopIfTrue="1" operator="equal">
      <formula>0</formula>
    </cfRule>
  </conditionalFormatting>
  <conditionalFormatting sqref="F53">
    <cfRule type="cellIs" dxfId="11759" priority="2494" stopIfTrue="1" operator="equal">
      <formula>0</formula>
    </cfRule>
  </conditionalFormatting>
  <conditionalFormatting sqref="F53">
    <cfRule type="cellIs" dxfId="11758" priority="2493" stopIfTrue="1" operator="equal">
      <formula>0</formula>
    </cfRule>
  </conditionalFormatting>
  <conditionalFormatting sqref="F53">
    <cfRule type="cellIs" dxfId="11757" priority="2492" stopIfTrue="1" operator="equal">
      <formula>0</formula>
    </cfRule>
  </conditionalFormatting>
  <conditionalFormatting sqref="F53">
    <cfRule type="cellIs" dxfId="11756" priority="2491" stopIfTrue="1" operator="equal">
      <formula>0</formula>
    </cfRule>
  </conditionalFormatting>
  <conditionalFormatting sqref="F53">
    <cfRule type="cellIs" dxfId="11755" priority="2490" stopIfTrue="1" operator="equal">
      <formula>0</formula>
    </cfRule>
  </conditionalFormatting>
  <conditionalFormatting sqref="F53">
    <cfRule type="cellIs" dxfId="11754" priority="2489" stopIfTrue="1" operator="equal">
      <formula>0</formula>
    </cfRule>
  </conditionalFormatting>
  <conditionalFormatting sqref="F53">
    <cfRule type="cellIs" dxfId="11753" priority="2488" stopIfTrue="1" operator="equal">
      <formula>0</formula>
    </cfRule>
  </conditionalFormatting>
  <conditionalFormatting sqref="F53">
    <cfRule type="cellIs" dxfId="11752" priority="2487" stopIfTrue="1" operator="equal">
      <formula>0</formula>
    </cfRule>
  </conditionalFormatting>
  <conditionalFormatting sqref="F53">
    <cfRule type="cellIs" dxfId="11751" priority="2486" stopIfTrue="1" operator="equal">
      <formula>0</formula>
    </cfRule>
  </conditionalFormatting>
  <conditionalFormatting sqref="F53">
    <cfRule type="cellIs" dxfId="11750" priority="2485" stopIfTrue="1" operator="equal">
      <formula>0</formula>
    </cfRule>
  </conditionalFormatting>
  <conditionalFormatting sqref="F53">
    <cfRule type="cellIs" dxfId="11749" priority="2484" stopIfTrue="1" operator="equal">
      <formula>0</formula>
    </cfRule>
  </conditionalFormatting>
  <conditionalFormatting sqref="F53">
    <cfRule type="cellIs" dxfId="11748" priority="2483" stopIfTrue="1" operator="equal">
      <formula>0</formula>
    </cfRule>
  </conditionalFormatting>
  <conditionalFormatting sqref="F53">
    <cfRule type="cellIs" dxfId="11747" priority="2482" stopIfTrue="1" operator="equal">
      <formula>0</formula>
    </cfRule>
  </conditionalFormatting>
  <conditionalFormatting sqref="F53">
    <cfRule type="cellIs" dxfId="11746" priority="2481" stopIfTrue="1" operator="equal">
      <formula>0</formula>
    </cfRule>
  </conditionalFormatting>
  <conditionalFormatting sqref="F53">
    <cfRule type="cellIs" dxfId="11745" priority="2480" stopIfTrue="1" operator="equal">
      <formula>0</formula>
    </cfRule>
  </conditionalFormatting>
  <conditionalFormatting sqref="F53">
    <cfRule type="cellIs" dxfId="11744" priority="2479" stopIfTrue="1" operator="equal">
      <formula>0</formula>
    </cfRule>
  </conditionalFormatting>
  <conditionalFormatting sqref="F53">
    <cfRule type="cellIs" dxfId="11743" priority="2478" stopIfTrue="1" operator="equal">
      <formula>0</formula>
    </cfRule>
  </conditionalFormatting>
  <conditionalFormatting sqref="F53">
    <cfRule type="cellIs" dxfId="11742" priority="2477" stopIfTrue="1" operator="equal">
      <formula>0</formula>
    </cfRule>
  </conditionalFormatting>
  <conditionalFormatting sqref="F53">
    <cfRule type="cellIs" dxfId="11741" priority="2476" stopIfTrue="1" operator="equal">
      <formula>0</formula>
    </cfRule>
  </conditionalFormatting>
  <conditionalFormatting sqref="F53">
    <cfRule type="cellIs" dxfId="11740" priority="2475" stopIfTrue="1" operator="equal">
      <formula>0</formula>
    </cfRule>
  </conditionalFormatting>
  <conditionalFormatting sqref="F53">
    <cfRule type="cellIs" dxfId="11739" priority="2474" stopIfTrue="1" operator="equal">
      <formula>0</formula>
    </cfRule>
  </conditionalFormatting>
  <conditionalFormatting sqref="F53">
    <cfRule type="cellIs" dxfId="11738" priority="2473" stopIfTrue="1" operator="equal">
      <formula>0</formula>
    </cfRule>
  </conditionalFormatting>
  <conditionalFormatting sqref="F53">
    <cfRule type="cellIs" dxfId="11737" priority="2472" stopIfTrue="1" operator="equal">
      <formula>0</formula>
    </cfRule>
  </conditionalFormatting>
  <conditionalFormatting sqref="F53">
    <cfRule type="cellIs" dxfId="11736" priority="2471" stopIfTrue="1" operator="equal">
      <formula>0</formula>
    </cfRule>
  </conditionalFormatting>
  <conditionalFormatting sqref="F53">
    <cfRule type="cellIs" dxfId="11735" priority="2470" stopIfTrue="1" operator="equal">
      <formula>0</formula>
    </cfRule>
  </conditionalFormatting>
  <conditionalFormatting sqref="F53">
    <cfRule type="cellIs" dxfId="11734" priority="2469" stopIfTrue="1" operator="equal">
      <formula>0</formula>
    </cfRule>
  </conditionalFormatting>
  <conditionalFormatting sqref="F53">
    <cfRule type="cellIs" dxfId="11733" priority="2468" stopIfTrue="1" operator="equal">
      <formula>0</formula>
    </cfRule>
  </conditionalFormatting>
  <conditionalFormatting sqref="F53">
    <cfRule type="cellIs" dxfId="11732" priority="2467" stopIfTrue="1" operator="equal">
      <formula>0</formula>
    </cfRule>
  </conditionalFormatting>
  <conditionalFormatting sqref="F53">
    <cfRule type="cellIs" dxfId="11731" priority="2466" stopIfTrue="1" operator="equal">
      <formula>0</formula>
    </cfRule>
  </conditionalFormatting>
  <conditionalFormatting sqref="F53">
    <cfRule type="cellIs" dxfId="11730" priority="2465" stopIfTrue="1" operator="equal">
      <formula>0</formula>
    </cfRule>
  </conditionalFormatting>
  <conditionalFormatting sqref="F53">
    <cfRule type="cellIs" dxfId="11729" priority="2464" stopIfTrue="1" operator="equal">
      <formula>0</formula>
    </cfRule>
  </conditionalFormatting>
  <conditionalFormatting sqref="F53">
    <cfRule type="cellIs" dxfId="11728" priority="2463" stopIfTrue="1" operator="equal">
      <formula>0</formula>
    </cfRule>
  </conditionalFormatting>
  <conditionalFormatting sqref="F53">
    <cfRule type="cellIs" dxfId="11727" priority="2462" stopIfTrue="1" operator="equal">
      <formula>0</formula>
    </cfRule>
  </conditionalFormatting>
  <conditionalFormatting sqref="F53">
    <cfRule type="cellIs" dxfId="11726" priority="2461" stopIfTrue="1" operator="equal">
      <formula>0</formula>
    </cfRule>
  </conditionalFormatting>
  <conditionalFormatting sqref="F53">
    <cfRule type="cellIs" dxfId="11725" priority="2460" stopIfTrue="1" operator="equal">
      <formula>0</formula>
    </cfRule>
  </conditionalFormatting>
  <conditionalFormatting sqref="F53">
    <cfRule type="cellIs" dxfId="11724" priority="2459" stopIfTrue="1" operator="equal">
      <formula>0</formula>
    </cfRule>
  </conditionalFormatting>
  <conditionalFormatting sqref="F53">
    <cfRule type="cellIs" dxfId="11723" priority="2458" stopIfTrue="1" operator="equal">
      <formula>0</formula>
    </cfRule>
  </conditionalFormatting>
  <conditionalFormatting sqref="F53">
    <cfRule type="cellIs" dxfId="11722" priority="2457" stopIfTrue="1" operator="equal">
      <formula>0</formula>
    </cfRule>
  </conditionalFormatting>
  <conditionalFormatting sqref="F53">
    <cfRule type="cellIs" dxfId="11721" priority="2456" stopIfTrue="1" operator="equal">
      <formula>0</formula>
    </cfRule>
  </conditionalFormatting>
  <conditionalFormatting sqref="F53">
    <cfRule type="cellIs" dxfId="11720" priority="2455" stopIfTrue="1" operator="equal">
      <formula>0</formula>
    </cfRule>
  </conditionalFormatting>
  <conditionalFormatting sqref="F53">
    <cfRule type="cellIs" dxfId="11719" priority="2454" stopIfTrue="1" operator="equal">
      <formula>0</formula>
    </cfRule>
  </conditionalFormatting>
  <conditionalFormatting sqref="F53">
    <cfRule type="cellIs" dxfId="11718" priority="2453" stopIfTrue="1" operator="equal">
      <formula>0</formula>
    </cfRule>
  </conditionalFormatting>
  <conditionalFormatting sqref="F53">
    <cfRule type="cellIs" dxfId="11717" priority="2452" stopIfTrue="1" operator="equal">
      <formula>0</formula>
    </cfRule>
  </conditionalFormatting>
  <conditionalFormatting sqref="F53">
    <cfRule type="cellIs" dxfId="11716" priority="2451" stopIfTrue="1" operator="equal">
      <formula>0</formula>
    </cfRule>
  </conditionalFormatting>
  <conditionalFormatting sqref="F53">
    <cfRule type="cellIs" dxfId="11715" priority="2450" stopIfTrue="1" operator="equal">
      <formula>0</formula>
    </cfRule>
  </conditionalFormatting>
  <conditionalFormatting sqref="F53">
    <cfRule type="cellIs" dxfId="11714" priority="2449" stopIfTrue="1" operator="equal">
      <formula>0</formula>
    </cfRule>
  </conditionalFormatting>
  <conditionalFormatting sqref="F53">
    <cfRule type="cellIs" dxfId="11713" priority="2448" stopIfTrue="1" operator="equal">
      <formula>0</formula>
    </cfRule>
  </conditionalFormatting>
  <conditionalFormatting sqref="F53">
    <cfRule type="cellIs" dxfId="11712" priority="2447" stopIfTrue="1" operator="equal">
      <formula>0</formula>
    </cfRule>
  </conditionalFormatting>
  <conditionalFormatting sqref="F53">
    <cfRule type="cellIs" dxfId="11711" priority="2446" stopIfTrue="1" operator="equal">
      <formula>0</formula>
    </cfRule>
  </conditionalFormatting>
  <conditionalFormatting sqref="F53">
    <cfRule type="cellIs" dxfId="11710" priority="2445" stopIfTrue="1" operator="equal">
      <formula>0</formula>
    </cfRule>
  </conditionalFormatting>
  <conditionalFormatting sqref="F53">
    <cfRule type="cellIs" dxfId="11709" priority="2444" stopIfTrue="1" operator="equal">
      <formula>0</formula>
    </cfRule>
  </conditionalFormatting>
  <conditionalFormatting sqref="F53">
    <cfRule type="cellIs" dxfId="11708" priority="2443" stopIfTrue="1" operator="equal">
      <formula>0</formula>
    </cfRule>
  </conditionalFormatting>
  <conditionalFormatting sqref="F53">
    <cfRule type="cellIs" dxfId="11707" priority="2442" stopIfTrue="1" operator="equal">
      <formula>0</formula>
    </cfRule>
  </conditionalFormatting>
  <conditionalFormatting sqref="F53">
    <cfRule type="cellIs" dxfId="11706" priority="2441" stopIfTrue="1" operator="equal">
      <formula>0</formula>
    </cfRule>
  </conditionalFormatting>
  <conditionalFormatting sqref="F53">
    <cfRule type="cellIs" dxfId="11705" priority="2440" stopIfTrue="1" operator="equal">
      <formula>0</formula>
    </cfRule>
  </conditionalFormatting>
  <conditionalFormatting sqref="F53">
    <cfRule type="cellIs" dxfId="11704" priority="2439" stopIfTrue="1" operator="equal">
      <formula>0</formula>
    </cfRule>
  </conditionalFormatting>
  <conditionalFormatting sqref="F53">
    <cfRule type="cellIs" dxfId="11703" priority="2438" stopIfTrue="1" operator="equal">
      <formula>0</formula>
    </cfRule>
  </conditionalFormatting>
  <conditionalFormatting sqref="F53">
    <cfRule type="cellIs" dxfId="11702" priority="2437" stopIfTrue="1" operator="equal">
      <formula>0</formula>
    </cfRule>
  </conditionalFormatting>
  <conditionalFormatting sqref="F53">
    <cfRule type="cellIs" dxfId="11701" priority="2436" stopIfTrue="1" operator="equal">
      <formula>0</formula>
    </cfRule>
  </conditionalFormatting>
  <conditionalFormatting sqref="F53">
    <cfRule type="cellIs" dxfId="11700" priority="2435" stopIfTrue="1" operator="equal">
      <formula>0</formula>
    </cfRule>
  </conditionalFormatting>
  <conditionalFormatting sqref="F53">
    <cfRule type="cellIs" dxfId="11699" priority="2434" stopIfTrue="1" operator="equal">
      <formula>0</formula>
    </cfRule>
  </conditionalFormatting>
  <conditionalFormatting sqref="F53">
    <cfRule type="cellIs" dxfId="11698" priority="2433" stopIfTrue="1" operator="equal">
      <formula>0</formula>
    </cfRule>
  </conditionalFormatting>
  <conditionalFormatting sqref="F53">
    <cfRule type="cellIs" dxfId="11697" priority="2432" stopIfTrue="1" operator="equal">
      <formula>0</formula>
    </cfRule>
  </conditionalFormatting>
  <conditionalFormatting sqref="F53">
    <cfRule type="cellIs" dxfId="11696" priority="2431" stopIfTrue="1" operator="equal">
      <formula>0</formula>
    </cfRule>
  </conditionalFormatting>
  <conditionalFormatting sqref="F53">
    <cfRule type="cellIs" dxfId="11695" priority="2430" stopIfTrue="1" operator="equal">
      <formula>0</formula>
    </cfRule>
  </conditionalFormatting>
  <conditionalFormatting sqref="F53">
    <cfRule type="cellIs" dxfId="11694" priority="2429" stopIfTrue="1" operator="equal">
      <formula>0</formula>
    </cfRule>
  </conditionalFormatting>
  <conditionalFormatting sqref="F53">
    <cfRule type="cellIs" dxfId="11693" priority="2428" stopIfTrue="1" operator="equal">
      <formula>0</formula>
    </cfRule>
  </conditionalFormatting>
  <conditionalFormatting sqref="F53">
    <cfRule type="cellIs" dxfId="11692" priority="2427" stopIfTrue="1" operator="equal">
      <formula>0</formula>
    </cfRule>
  </conditionalFormatting>
  <conditionalFormatting sqref="F53">
    <cfRule type="cellIs" dxfId="11691" priority="2426" stopIfTrue="1" operator="equal">
      <formula>0</formula>
    </cfRule>
  </conditionalFormatting>
  <conditionalFormatting sqref="F53">
    <cfRule type="cellIs" dxfId="11690" priority="2425" stopIfTrue="1" operator="equal">
      <formula>0</formula>
    </cfRule>
  </conditionalFormatting>
  <conditionalFormatting sqref="F53">
    <cfRule type="cellIs" dxfId="11689" priority="2424" stopIfTrue="1" operator="equal">
      <formula>0</formula>
    </cfRule>
  </conditionalFormatting>
  <conditionalFormatting sqref="F53">
    <cfRule type="cellIs" dxfId="11688" priority="2423" stopIfTrue="1" operator="equal">
      <formula>0</formula>
    </cfRule>
  </conditionalFormatting>
  <conditionalFormatting sqref="F53">
    <cfRule type="cellIs" dxfId="11687" priority="2422" stopIfTrue="1" operator="equal">
      <formula>0</formula>
    </cfRule>
  </conditionalFormatting>
  <conditionalFormatting sqref="F53">
    <cfRule type="cellIs" dxfId="11686" priority="2421" stopIfTrue="1" operator="equal">
      <formula>0</formula>
    </cfRule>
  </conditionalFormatting>
  <conditionalFormatting sqref="F53">
    <cfRule type="cellIs" dxfId="11685" priority="2420" stopIfTrue="1" operator="equal">
      <formula>0</formula>
    </cfRule>
  </conditionalFormatting>
  <conditionalFormatting sqref="F53">
    <cfRule type="cellIs" dxfId="11684" priority="2419" stopIfTrue="1" operator="equal">
      <formula>0</formula>
    </cfRule>
  </conditionalFormatting>
  <conditionalFormatting sqref="F53">
    <cfRule type="cellIs" dxfId="11683" priority="2418" stopIfTrue="1" operator="equal">
      <formula>0</formula>
    </cfRule>
  </conditionalFormatting>
  <conditionalFormatting sqref="F53">
    <cfRule type="cellIs" dxfId="11682" priority="2417" stopIfTrue="1" operator="equal">
      <formula>0</formula>
    </cfRule>
  </conditionalFormatting>
  <conditionalFormatting sqref="F53">
    <cfRule type="cellIs" dxfId="11681" priority="2416" stopIfTrue="1" operator="equal">
      <formula>0</formula>
    </cfRule>
  </conditionalFormatting>
  <conditionalFormatting sqref="F53">
    <cfRule type="cellIs" dxfId="11680" priority="2415" stopIfTrue="1" operator="equal">
      <formula>0</formula>
    </cfRule>
  </conditionalFormatting>
  <conditionalFormatting sqref="F53">
    <cfRule type="cellIs" dxfId="11679" priority="2414" stopIfTrue="1" operator="equal">
      <formula>0</formula>
    </cfRule>
  </conditionalFormatting>
  <conditionalFormatting sqref="F53">
    <cfRule type="cellIs" dxfId="11678" priority="2413" stopIfTrue="1" operator="equal">
      <formula>0</formula>
    </cfRule>
  </conditionalFormatting>
  <conditionalFormatting sqref="F53">
    <cfRule type="cellIs" dxfId="11677" priority="2412" stopIfTrue="1" operator="equal">
      <formula>0</formula>
    </cfRule>
  </conditionalFormatting>
  <conditionalFormatting sqref="F53">
    <cfRule type="cellIs" dxfId="11676" priority="2411" stopIfTrue="1" operator="equal">
      <formula>0</formula>
    </cfRule>
  </conditionalFormatting>
  <conditionalFormatting sqref="F53">
    <cfRule type="cellIs" dxfId="11675" priority="2410" stopIfTrue="1" operator="equal">
      <formula>0</formula>
    </cfRule>
  </conditionalFormatting>
  <conditionalFormatting sqref="F53">
    <cfRule type="cellIs" dxfId="11674" priority="2409" stopIfTrue="1" operator="equal">
      <formula>0</formula>
    </cfRule>
  </conditionalFormatting>
  <conditionalFormatting sqref="F53">
    <cfRule type="cellIs" dxfId="11673" priority="2408" stopIfTrue="1" operator="equal">
      <formula>0</formula>
    </cfRule>
  </conditionalFormatting>
  <conditionalFormatting sqref="F53">
    <cfRule type="cellIs" dxfId="11672" priority="2407" stopIfTrue="1" operator="equal">
      <formula>0</formula>
    </cfRule>
  </conditionalFormatting>
  <conditionalFormatting sqref="F53">
    <cfRule type="cellIs" dxfId="11671" priority="2406" stopIfTrue="1" operator="equal">
      <formula>0</formula>
    </cfRule>
  </conditionalFormatting>
  <conditionalFormatting sqref="F53">
    <cfRule type="cellIs" dxfId="11670" priority="2405" stopIfTrue="1" operator="equal">
      <formula>0</formula>
    </cfRule>
  </conditionalFormatting>
  <conditionalFormatting sqref="F53">
    <cfRule type="cellIs" dxfId="11669" priority="2404" stopIfTrue="1" operator="equal">
      <formula>0</formula>
    </cfRule>
  </conditionalFormatting>
  <conditionalFormatting sqref="Q51:Q63 Q43:Q49">
    <cfRule type="containsText" dxfId="11668" priority="1463" operator="containsText" text="21">
      <formula>NOT(ISERROR(SEARCH("21",Q43)))</formula>
    </cfRule>
    <cfRule type="cellIs" dxfId="11667" priority="1464" operator="equal">
      <formula>"F"</formula>
    </cfRule>
    <cfRule type="containsText" dxfId="11666" priority="1465" operator="containsText" text="CA">
      <formula>NOT(ISERROR(SEARCH("CA",Q43)))</formula>
    </cfRule>
    <cfRule type="cellIs" dxfId="11665" priority="1466" operator="equal">
      <formula>"LD"</formula>
    </cfRule>
    <cfRule type="containsText" dxfId="11664" priority="1467" operator="containsText" text="V">
      <formula>NOT(ISERROR(SEARCH("V",Q43)))</formula>
    </cfRule>
    <cfRule type="containsText" dxfId="11663" priority="1468" operator="containsText" text="P">
      <formula>NOT(ISERROR(SEARCH("P",Q43)))</formula>
    </cfRule>
    <cfRule type="cellIs" dxfId="11662" priority="1469" operator="equal">
      <formula>"LL"</formula>
    </cfRule>
    <cfRule type="cellIs" dxfId="11661" priority="1470" operator="equal">
      <formula>"AT"</formula>
    </cfRule>
    <cfRule type="containsText" dxfId="11660" priority="1471" operator="containsText" text="B">
      <formula>NOT(ISERROR(SEARCH("B",Q43)))</formula>
    </cfRule>
    <cfRule type="cellIs" dxfId="11659" priority="1472" operator="equal">
      <formula>"L"</formula>
    </cfRule>
    <cfRule type="containsText" dxfId="11658" priority="1473" operator="containsText" text="N">
      <formula>NOT(ISERROR(SEARCH("N",Q43)))</formula>
    </cfRule>
  </conditionalFormatting>
  <conditionalFormatting sqref="AK68:AK69">
    <cfRule type="cellIs" dxfId="11657" priority="1164" operator="lessThan">
      <formula>8</formula>
    </cfRule>
    <cfRule type="cellIs" dxfId="11656" priority="1165" operator="greaterThan">
      <formula>8</formula>
    </cfRule>
  </conditionalFormatting>
  <conditionalFormatting sqref="AK70">
    <cfRule type="cellIs" dxfId="11655" priority="1162" operator="lessThan">
      <formula>6</formula>
    </cfRule>
    <cfRule type="cellIs" dxfId="11654" priority="1163" operator="greaterThan">
      <formula>6</formula>
    </cfRule>
  </conditionalFormatting>
  <conditionalFormatting sqref="F46:F51">
    <cfRule type="cellIs" dxfId="11653" priority="1103" stopIfTrue="1" operator="equal">
      <formula>0</formula>
    </cfRule>
  </conditionalFormatting>
  <conditionalFormatting sqref="F46:F51">
    <cfRule type="cellIs" dxfId="11652" priority="1102" stopIfTrue="1" operator="equal">
      <formula>0</formula>
    </cfRule>
  </conditionalFormatting>
  <conditionalFormatting sqref="F46:F51">
    <cfRule type="cellIs" dxfId="11651" priority="1101" stopIfTrue="1" operator="equal">
      <formula>0</formula>
    </cfRule>
  </conditionalFormatting>
  <conditionalFormatting sqref="F46:F51">
    <cfRule type="cellIs" dxfId="11650" priority="1100" stopIfTrue="1" operator="equal">
      <formula>0</formula>
    </cfRule>
  </conditionalFormatting>
  <conditionalFormatting sqref="F46:F51">
    <cfRule type="cellIs" dxfId="11649" priority="1099" stopIfTrue="1" operator="equal">
      <formula>0</formula>
    </cfRule>
  </conditionalFormatting>
  <conditionalFormatting sqref="F46:F51">
    <cfRule type="cellIs" dxfId="11648" priority="1098" stopIfTrue="1" operator="equal">
      <formula>0</formula>
    </cfRule>
  </conditionalFormatting>
  <conditionalFormatting sqref="F46:F51">
    <cfRule type="cellIs" dxfId="11647" priority="1097" stopIfTrue="1" operator="equal">
      <formula>0</formula>
    </cfRule>
  </conditionalFormatting>
  <conditionalFormatting sqref="F46:F51">
    <cfRule type="cellIs" dxfId="11646" priority="1096" stopIfTrue="1" operator="equal">
      <formula>0</formula>
    </cfRule>
  </conditionalFormatting>
  <conditionalFormatting sqref="F46:F51">
    <cfRule type="cellIs" dxfId="11645" priority="1095" stopIfTrue="1" operator="equal">
      <formula>0</formula>
    </cfRule>
  </conditionalFormatting>
  <conditionalFormatting sqref="F46:F51">
    <cfRule type="cellIs" dxfId="11644" priority="1094" stopIfTrue="1" operator="equal">
      <formula>0</formula>
    </cfRule>
  </conditionalFormatting>
  <conditionalFormatting sqref="F46:F51">
    <cfRule type="cellIs" dxfId="11643" priority="1093" stopIfTrue="1" operator="equal">
      <formula>0</formula>
    </cfRule>
  </conditionalFormatting>
  <conditionalFormatting sqref="F46:F51">
    <cfRule type="cellIs" dxfId="11642" priority="1092" stopIfTrue="1" operator="equal">
      <formula>0</formula>
    </cfRule>
  </conditionalFormatting>
  <conditionalFormatting sqref="F46:F51">
    <cfRule type="cellIs" dxfId="11641" priority="1091" stopIfTrue="1" operator="equal">
      <formula>0</formula>
    </cfRule>
  </conditionalFormatting>
  <conditionalFormatting sqref="F46:F51">
    <cfRule type="cellIs" dxfId="11640" priority="1090" stopIfTrue="1" operator="equal">
      <formula>0</formula>
    </cfRule>
  </conditionalFormatting>
  <conditionalFormatting sqref="F46:F51">
    <cfRule type="cellIs" dxfId="11639" priority="1089" stopIfTrue="1" operator="equal">
      <formula>0</formula>
    </cfRule>
  </conditionalFormatting>
  <conditionalFormatting sqref="F46:F51">
    <cfRule type="cellIs" dxfId="11638" priority="1088" stopIfTrue="1" operator="equal">
      <formula>0</formula>
    </cfRule>
  </conditionalFormatting>
  <conditionalFormatting sqref="F46:F51">
    <cfRule type="cellIs" dxfId="11637" priority="1087" stopIfTrue="1" operator="equal">
      <formula>0</formula>
    </cfRule>
  </conditionalFormatting>
  <conditionalFormatting sqref="F46:F51">
    <cfRule type="cellIs" dxfId="11636" priority="1086" stopIfTrue="1" operator="equal">
      <formula>0</formula>
    </cfRule>
  </conditionalFormatting>
  <conditionalFormatting sqref="F46:F51">
    <cfRule type="cellIs" dxfId="11635" priority="1085" stopIfTrue="1" operator="equal">
      <formula>0</formula>
    </cfRule>
  </conditionalFormatting>
  <conditionalFormatting sqref="F46:F51">
    <cfRule type="cellIs" dxfId="11634" priority="1084" stopIfTrue="1" operator="equal">
      <formula>0</formula>
    </cfRule>
  </conditionalFormatting>
  <conditionalFormatting sqref="F46:F51">
    <cfRule type="cellIs" dxfId="11633" priority="1083" stopIfTrue="1" operator="equal">
      <formula>0</formula>
    </cfRule>
  </conditionalFormatting>
  <conditionalFormatting sqref="F46:F51">
    <cfRule type="cellIs" dxfId="11632" priority="1082" stopIfTrue="1" operator="equal">
      <formula>0</formula>
    </cfRule>
  </conditionalFormatting>
  <conditionalFormatting sqref="F46:F51">
    <cfRule type="cellIs" dxfId="11631" priority="1081" stopIfTrue="1" operator="equal">
      <formula>0</formula>
    </cfRule>
  </conditionalFormatting>
  <conditionalFormatting sqref="F46:F51">
    <cfRule type="cellIs" dxfId="11630" priority="1080" stopIfTrue="1" operator="equal">
      <formula>0</formula>
    </cfRule>
  </conditionalFormatting>
  <conditionalFormatting sqref="F46:F51">
    <cfRule type="cellIs" dxfId="11629" priority="1079" operator="equal">
      <formula>"V"</formula>
    </cfRule>
  </conditionalFormatting>
  <conditionalFormatting sqref="Z43">
    <cfRule type="containsText" dxfId="11628" priority="522" operator="containsText" text="21">
      <formula>NOT(ISERROR(SEARCH("21",Z43)))</formula>
    </cfRule>
    <cfRule type="cellIs" dxfId="11627" priority="523" operator="equal">
      <formula>"F"</formula>
    </cfRule>
    <cfRule type="containsText" dxfId="11626" priority="524" operator="containsText" text="CA">
      <formula>NOT(ISERROR(SEARCH("CA",Z43)))</formula>
    </cfRule>
    <cfRule type="cellIs" dxfId="11625" priority="525" operator="equal">
      <formula>"LD"</formula>
    </cfRule>
    <cfRule type="containsText" dxfId="11624" priority="526" operator="containsText" text="V">
      <formula>NOT(ISERROR(SEARCH("V",Z43)))</formula>
    </cfRule>
    <cfRule type="containsText" dxfId="11623" priority="527" operator="containsText" text="P">
      <formula>NOT(ISERROR(SEARCH("P",Z43)))</formula>
    </cfRule>
    <cfRule type="cellIs" dxfId="11622" priority="528" operator="equal">
      <formula>"LL"</formula>
    </cfRule>
    <cfRule type="cellIs" dxfId="11621" priority="529" operator="equal">
      <formula>"AT"</formula>
    </cfRule>
    <cfRule type="containsText" dxfId="11620" priority="530" operator="containsText" text="B">
      <formula>NOT(ISERROR(SEARCH("B",Z43)))</formula>
    </cfRule>
    <cfRule type="cellIs" dxfId="11619" priority="531" operator="equal">
      <formula>"L"</formula>
    </cfRule>
    <cfRule type="containsText" dxfId="11618" priority="532" operator="containsText" text="N">
      <formula>NOT(ISERROR(SEARCH("N",Z43)))</formula>
    </cfRule>
  </conditionalFormatting>
  <conditionalFormatting sqref="M46:O46">
    <cfRule type="containsText" dxfId="11617" priority="478" operator="containsText" text="21">
      <formula>NOT(ISERROR(SEARCH("21",M46)))</formula>
    </cfRule>
    <cfRule type="cellIs" dxfId="11616" priority="479" operator="equal">
      <formula>"F"</formula>
    </cfRule>
    <cfRule type="containsText" dxfId="11615" priority="480" operator="containsText" text="CA">
      <formula>NOT(ISERROR(SEARCH("CA",M46)))</formula>
    </cfRule>
    <cfRule type="cellIs" dxfId="11614" priority="481" operator="equal">
      <formula>"LD"</formula>
    </cfRule>
    <cfRule type="containsText" dxfId="11613" priority="482" operator="containsText" text="V">
      <formula>NOT(ISERROR(SEARCH("V",M46)))</formula>
    </cfRule>
    <cfRule type="containsText" dxfId="11612" priority="483" operator="containsText" text="P">
      <formula>NOT(ISERROR(SEARCH("P",M46)))</formula>
    </cfRule>
    <cfRule type="cellIs" dxfId="11611" priority="484" operator="equal">
      <formula>"LL"</formula>
    </cfRule>
    <cfRule type="cellIs" dxfId="11610" priority="485" operator="equal">
      <formula>"AT"</formula>
    </cfRule>
    <cfRule type="containsText" dxfId="11609" priority="486" operator="containsText" text="B">
      <formula>NOT(ISERROR(SEARCH("B",M46)))</formula>
    </cfRule>
    <cfRule type="cellIs" dxfId="11608" priority="487" operator="equal">
      <formula>"L"</formula>
    </cfRule>
    <cfRule type="containsText" dxfId="11607" priority="488" operator="containsText" text="N">
      <formula>NOT(ISERROR(SEARCH("N",M46)))</formula>
    </cfRule>
  </conditionalFormatting>
  <conditionalFormatting sqref="Q50:AE50">
    <cfRule type="containsText" dxfId="11606" priority="302" operator="containsText" text="21">
      <formula>NOT(ISERROR(SEARCH("21",Q50)))</formula>
    </cfRule>
    <cfRule type="cellIs" dxfId="11605" priority="303" operator="equal">
      <formula>"F"</formula>
    </cfRule>
    <cfRule type="containsText" dxfId="11604" priority="304" operator="containsText" text="CA">
      <formula>NOT(ISERROR(SEARCH("CA",Q50)))</formula>
    </cfRule>
    <cfRule type="cellIs" dxfId="11603" priority="305" operator="equal">
      <formula>"LD"</formula>
    </cfRule>
    <cfRule type="containsText" dxfId="11602" priority="306" operator="containsText" text="V">
      <formula>NOT(ISERROR(SEARCH("V",Q50)))</formula>
    </cfRule>
    <cfRule type="containsText" dxfId="11601" priority="307" operator="containsText" text="P">
      <formula>NOT(ISERROR(SEARCH("P",Q50)))</formula>
    </cfRule>
    <cfRule type="cellIs" dxfId="11600" priority="308" operator="equal">
      <formula>"LL"</formula>
    </cfRule>
    <cfRule type="cellIs" dxfId="11599" priority="309" operator="equal">
      <formula>"AT"</formula>
    </cfRule>
    <cfRule type="containsText" dxfId="11598" priority="310" operator="containsText" text="B">
      <formula>NOT(ISERROR(SEARCH("B",Q50)))</formula>
    </cfRule>
    <cfRule type="cellIs" dxfId="11597" priority="311" operator="equal">
      <formula>"L"</formula>
    </cfRule>
    <cfRule type="containsText" dxfId="11596" priority="312" operator="containsText" text="N">
      <formula>NOT(ISERROR(SEARCH("N",Q50)))</formula>
    </cfRule>
  </conditionalFormatting>
  <conditionalFormatting sqref="Q50:AD50">
    <cfRule type="containsText" dxfId="11595" priority="291" operator="containsText" text="21">
      <formula>NOT(ISERROR(SEARCH("21",Q50)))</formula>
    </cfRule>
    <cfRule type="cellIs" dxfId="11594" priority="292" operator="equal">
      <formula>"F"</formula>
    </cfRule>
    <cfRule type="containsText" dxfId="11593" priority="293" operator="containsText" text="CA">
      <formula>NOT(ISERROR(SEARCH("CA",Q50)))</formula>
    </cfRule>
    <cfRule type="cellIs" dxfId="11592" priority="294" operator="equal">
      <formula>"LD"</formula>
    </cfRule>
    <cfRule type="containsText" dxfId="11591" priority="295" operator="containsText" text="V">
      <formula>NOT(ISERROR(SEARCH("V",Q50)))</formula>
    </cfRule>
    <cfRule type="containsText" dxfId="11590" priority="296" operator="containsText" text="P">
      <formula>NOT(ISERROR(SEARCH("P",Q50)))</formula>
    </cfRule>
    <cfRule type="cellIs" dxfId="11589" priority="297" operator="equal">
      <formula>"LL"</formula>
    </cfRule>
    <cfRule type="cellIs" dxfId="11588" priority="298" operator="equal">
      <formula>"AT"</formula>
    </cfRule>
    <cfRule type="containsText" dxfId="11587" priority="299" operator="containsText" text="B">
      <formula>NOT(ISERROR(SEARCH("B",Q50)))</formula>
    </cfRule>
    <cfRule type="cellIs" dxfId="11586" priority="300" operator="equal">
      <formula>"L"</formula>
    </cfRule>
    <cfRule type="containsText" dxfId="11585" priority="301" operator="containsText" text="N">
      <formula>NOT(ISERROR(SEARCH("N",Q50)))</formula>
    </cfRule>
  </conditionalFormatting>
  <conditionalFormatting sqref="Q50:AD50">
    <cfRule type="containsText" dxfId="11584" priority="280" operator="containsText" text="21">
      <formula>NOT(ISERROR(SEARCH("21",Q50)))</formula>
    </cfRule>
    <cfRule type="cellIs" dxfId="11583" priority="281" operator="equal">
      <formula>"F"</formula>
    </cfRule>
    <cfRule type="containsText" dxfId="11582" priority="282" operator="containsText" text="CA">
      <formula>NOT(ISERROR(SEARCH("CA",Q50)))</formula>
    </cfRule>
    <cfRule type="cellIs" dxfId="11581" priority="283" operator="equal">
      <formula>"LD"</formula>
    </cfRule>
    <cfRule type="containsText" dxfId="11580" priority="284" operator="containsText" text="V">
      <formula>NOT(ISERROR(SEARCH("V",Q50)))</formula>
    </cfRule>
    <cfRule type="containsText" dxfId="11579" priority="285" operator="containsText" text="P">
      <formula>NOT(ISERROR(SEARCH("P",Q50)))</formula>
    </cfRule>
    <cfRule type="cellIs" dxfId="11578" priority="286" operator="equal">
      <formula>"LL"</formula>
    </cfRule>
    <cfRule type="cellIs" dxfId="11577" priority="287" operator="equal">
      <formula>"AT"</formula>
    </cfRule>
    <cfRule type="containsText" dxfId="11576" priority="288" operator="containsText" text="B">
      <formula>NOT(ISERROR(SEARCH("B",Q50)))</formula>
    </cfRule>
    <cfRule type="cellIs" dxfId="11575" priority="289" operator="equal">
      <formula>"L"</formula>
    </cfRule>
    <cfRule type="containsText" dxfId="11574" priority="290" operator="containsText" text="N">
      <formula>NOT(ISERROR(SEARCH("N",Q50)))</formula>
    </cfRule>
  </conditionalFormatting>
  <conditionalFormatting sqref="Q50:AD50">
    <cfRule type="containsText" dxfId="11573" priority="269" operator="containsText" text="21">
      <formula>NOT(ISERROR(SEARCH("21",Q50)))</formula>
    </cfRule>
    <cfRule type="cellIs" dxfId="11572" priority="270" operator="equal">
      <formula>"F"</formula>
    </cfRule>
    <cfRule type="containsText" dxfId="11571" priority="271" operator="containsText" text="CA">
      <formula>NOT(ISERROR(SEARCH("CA",Q50)))</formula>
    </cfRule>
    <cfRule type="cellIs" dxfId="11570" priority="272" operator="equal">
      <formula>"LD"</formula>
    </cfRule>
    <cfRule type="containsText" dxfId="11569" priority="273" operator="containsText" text="V">
      <formula>NOT(ISERROR(SEARCH("V",Q50)))</formula>
    </cfRule>
    <cfRule type="containsText" dxfId="11568" priority="274" operator="containsText" text="P">
      <formula>NOT(ISERROR(SEARCH("P",Q50)))</formula>
    </cfRule>
    <cfRule type="cellIs" dxfId="11567" priority="275" operator="equal">
      <formula>"LL"</formula>
    </cfRule>
    <cfRule type="cellIs" dxfId="11566" priority="276" operator="equal">
      <formula>"AT"</formula>
    </cfRule>
    <cfRule type="containsText" dxfId="11565" priority="277" operator="containsText" text="B">
      <formula>NOT(ISERROR(SEARCH("B",Q50)))</formula>
    </cfRule>
    <cfRule type="cellIs" dxfId="11564" priority="278" operator="equal">
      <formula>"L"</formula>
    </cfRule>
    <cfRule type="containsText" dxfId="11563" priority="279" operator="containsText" text="N">
      <formula>NOT(ISERROR(SEARCH("N",Q50)))</formula>
    </cfRule>
  </conditionalFormatting>
  <conditionalFormatting sqref="Q50:AD50">
    <cfRule type="containsText" dxfId="11562" priority="258" operator="containsText" text="21">
      <formula>NOT(ISERROR(SEARCH("21",Q50)))</formula>
    </cfRule>
    <cfRule type="cellIs" dxfId="11561" priority="259" operator="equal">
      <formula>"F"</formula>
    </cfRule>
    <cfRule type="containsText" dxfId="11560" priority="260" operator="containsText" text="CA">
      <formula>NOT(ISERROR(SEARCH("CA",Q50)))</formula>
    </cfRule>
    <cfRule type="cellIs" dxfId="11559" priority="261" operator="equal">
      <formula>"LD"</formula>
    </cfRule>
    <cfRule type="containsText" dxfId="11558" priority="262" operator="containsText" text="V">
      <formula>NOT(ISERROR(SEARCH("V",Q50)))</formula>
    </cfRule>
    <cfRule type="containsText" dxfId="11557" priority="263" operator="containsText" text="P">
      <formula>NOT(ISERROR(SEARCH("P",Q50)))</formula>
    </cfRule>
    <cfRule type="cellIs" dxfId="11556" priority="264" operator="equal">
      <formula>"LL"</formula>
    </cfRule>
    <cfRule type="cellIs" dxfId="11555" priority="265" operator="equal">
      <formula>"AT"</formula>
    </cfRule>
    <cfRule type="containsText" dxfId="11554" priority="266" operator="containsText" text="B">
      <formula>NOT(ISERROR(SEARCH("B",Q50)))</formula>
    </cfRule>
    <cfRule type="cellIs" dxfId="11553" priority="267" operator="equal">
      <formula>"L"</formula>
    </cfRule>
    <cfRule type="containsText" dxfId="11552" priority="268" operator="containsText" text="N">
      <formula>NOT(ISERROR(SEARCH("N",Q50)))</formula>
    </cfRule>
  </conditionalFormatting>
  <conditionalFormatting sqref="Q50:AD50">
    <cfRule type="containsText" dxfId="11551" priority="247" operator="containsText" text="21">
      <formula>NOT(ISERROR(SEARCH("21",Q50)))</formula>
    </cfRule>
    <cfRule type="cellIs" dxfId="11550" priority="248" operator="equal">
      <formula>"F"</formula>
    </cfRule>
    <cfRule type="containsText" dxfId="11549" priority="249" operator="containsText" text="CA">
      <formula>NOT(ISERROR(SEARCH("CA",Q50)))</formula>
    </cfRule>
    <cfRule type="cellIs" dxfId="11548" priority="250" operator="equal">
      <formula>"LD"</formula>
    </cfRule>
    <cfRule type="containsText" dxfId="11547" priority="251" operator="containsText" text="V">
      <formula>NOT(ISERROR(SEARCH("V",Q50)))</formula>
    </cfRule>
    <cfRule type="containsText" dxfId="11546" priority="252" operator="containsText" text="P">
      <formula>NOT(ISERROR(SEARCH("P",Q50)))</formula>
    </cfRule>
    <cfRule type="cellIs" dxfId="11545" priority="253" operator="equal">
      <formula>"LL"</formula>
    </cfRule>
    <cfRule type="cellIs" dxfId="11544" priority="254" operator="equal">
      <formula>"AT"</formula>
    </cfRule>
    <cfRule type="containsText" dxfId="11543" priority="255" operator="containsText" text="B">
      <formula>NOT(ISERROR(SEARCH("B",Q50)))</formula>
    </cfRule>
    <cfRule type="cellIs" dxfId="11542" priority="256" operator="equal">
      <formula>"L"</formula>
    </cfRule>
    <cfRule type="containsText" dxfId="11541" priority="257" operator="containsText" text="N">
      <formula>NOT(ISERROR(SEARCH("N",Q50)))</formula>
    </cfRule>
  </conditionalFormatting>
  <conditionalFormatting sqref="Q50:AD50">
    <cfRule type="containsText" dxfId="11540" priority="236" operator="containsText" text="21">
      <formula>NOT(ISERROR(SEARCH("21",Q50)))</formula>
    </cfRule>
    <cfRule type="cellIs" dxfId="11539" priority="237" operator="equal">
      <formula>"F"</formula>
    </cfRule>
    <cfRule type="containsText" dxfId="11538" priority="238" operator="containsText" text="CA">
      <formula>NOT(ISERROR(SEARCH("CA",Q50)))</formula>
    </cfRule>
    <cfRule type="cellIs" dxfId="11537" priority="239" operator="equal">
      <formula>"LD"</formula>
    </cfRule>
    <cfRule type="containsText" dxfId="11536" priority="240" operator="containsText" text="V">
      <formula>NOT(ISERROR(SEARCH("V",Q50)))</formula>
    </cfRule>
    <cfRule type="containsText" dxfId="11535" priority="241" operator="containsText" text="P">
      <formula>NOT(ISERROR(SEARCH("P",Q50)))</formula>
    </cfRule>
    <cfRule type="cellIs" dxfId="11534" priority="242" operator="equal">
      <formula>"LL"</formula>
    </cfRule>
    <cfRule type="cellIs" dxfId="11533" priority="243" operator="equal">
      <formula>"AT"</formula>
    </cfRule>
    <cfRule type="containsText" dxfId="11532" priority="244" operator="containsText" text="B">
      <formula>NOT(ISERROR(SEARCH("B",Q50)))</formula>
    </cfRule>
    <cfRule type="cellIs" dxfId="11531" priority="245" operator="equal">
      <formula>"L"</formula>
    </cfRule>
    <cfRule type="containsText" dxfId="11530" priority="246" operator="containsText" text="N">
      <formula>NOT(ISERROR(SEARCH("N",Q50)))</formula>
    </cfRule>
  </conditionalFormatting>
  <conditionalFormatting sqref="Q50:AD50">
    <cfRule type="containsText" dxfId="11529" priority="225" operator="containsText" text="21">
      <formula>NOT(ISERROR(SEARCH("21",Q50)))</formula>
    </cfRule>
    <cfRule type="cellIs" dxfId="11528" priority="226" operator="equal">
      <formula>"F"</formula>
    </cfRule>
    <cfRule type="containsText" dxfId="11527" priority="227" operator="containsText" text="CA">
      <formula>NOT(ISERROR(SEARCH("CA",Q50)))</formula>
    </cfRule>
    <cfRule type="cellIs" dxfId="11526" priority="228" operator="equal">
      <formula>"LD"</formula>
    </cfRule>
    <cfRule type="containsText" dxfId="11525" priority="229" operator="containsText" text="V">
      <formula>NOT(ISERROR(SEARCH("V",Q50)))</formula>
    </cfRule>
    <cfRule type="containsText" dxfId="11524" priority="230" operator="containsText" text="P">
      <formula>NOT(ISERROR(SEARCH("P",Q50)))</formula>
    </cfRule>
    <cfRule type="cellIs" dxfId="11523" priority="231" operator="equal">
      <formula>"LL"</formula>
    </cfRule>
    <cfRule type="cellIs" dxfId="11522" priority="232" operator="equal">
      <formula>"AT"</formula>
    </cfRule>
    <cfRule type="containsText" dxfId="11521" priority="233" operator="containsText" text="B">
      <formula>NOT(ISERROR(SEARCH("B",Q50)))</formula>
    </cfRule>
    <cfRule type="cellIs" dxfId="11520" priority="234" operator="equal">
      <formula>"L"</formula>
    </cfRule>
    <cfRule type="containsText" dxfId="11519" priority="235" operator="containsText" text="N">
      <formula>NOT(ISERROR(SEARCH("N",Q50)))</formula>
    </cfRule>
  </conditionalFormatting>
  <conditionalFormatting sqref="Q50:AD50">
    <cfRule type="containsText" dxfId="11518" priority="214" operator="containsText" text="21">
      <formula>NOT(ISERROR(SEARCH("21",Q50)))</formula>
    </cfRule>
    <cfRule type="cellIs" dxfId="11517" priority="215" operator="equal">
      <formula>"F"</formula>
    </cfRule>
    <cfRule type="containsText" dxfId="11516" priority="216" operator="containsText" text="CA">
      <formula>NOT(ISERROR(SEARCH("CA",Q50)))</formula>
    </cfRule>
    <cfRule type="cellIs" dxfId="11515" priority="217" operator="equal">
      <formula>"LD"</formula>
    </cfRule>
    <cfRule type="containsText" dxfId="11514" priority="218" operator="containsText" text="V">
      <formula>NOT(ISERROR(SEARCH("V",Q50)))</formula>
    </cfRule>
    <cfRule type="containsText" dxfId="11513" priority="219" operator="containsText" text="P">
      <formula>NOT(ISERROR(SEARCH("P",Q50)))</formula>
    </cfRule>
    <cfRule type="cellIs" dxfId="11512" priority="220" operator="equal">
      <formula>"LL"</formula>
    </cfRule>
    <cfRule type="cellIs" dxfId="11511" priority="221" operator="equal">
      <formula>"AT"</formula>
    </cfRule>
    <cfRule type="containsText" dxfId="11510" priority="222" operator="containsText" text="B">
      <formula>NOT(ISERROR(SEARCH("B",Q50)))</formula>
    </cfRule>
    <cfRule type="cellIs" dxfId="11509" priority="223" operator="equal">
      <formula>"L"</formula>
    </cfRule>
    <cfRule type="containsText" dxfId="11508" priority="224" operator="containsText" text="N">
      <formula>NOT(ISERROR(SEARCH("N",Q50)))</formula>
    </cfRule>
  </conditionalFormatting>
  <conditionalFormatting sqref="Q50:AD50">
    <cfRule type="containsText" dxfId="11507" priority="203" operator="containsText" text="21">
      <formula>NOT(ISERROR(SEARCH("21",Q50)))</formula>
    </cfRule>
    <cfRule type="cellIs" dxfId="11506" priority="204" operator="equal">
      <formula>"F"</formula>
    </cfRule>
    <cfRule type="containsText" dxfId="11505" priority="205" operator="containsText" text="CA">
      <formula>NOT(ISERROR(SEARCH("CA",Q50)))</formula>
    </cfRule>
    <cfRule type="cellIs" dxfId="11504" priority="206" operator="equal">
      <formula>"LD"</formula>
    </cfRule>
    <cfRule type="containsText" dxfId="11503" priority="207" operator="containsText" text="V">
      <formula>NOT(ISERROR(SEARCH("V",Q50)))</formula>
    </cfRule>
    <cfRule type="containsText" dxfId="11502" priority="208" operator="containsText" text="P">
      <formula>NOT(ISERROR(SEARCH("P",Q50)))</formula>
    </cfRule>
    <cfRule type="cellIs" dxfId="11501" priority="209" operator="equal">
      <formula>"LL"</formula>
    </cfRule>
    <cfRule type="cellIs" dxfId="11500" priority="210" operator="equal">
      <formula>"AT"</formula>
    </cfRule>
    <cfRule type="containsText" dxfId="11499" priority="211" operator="containsText" text="B">
      <formula>NOT(ISERROR(SEARCH("B",Q50)))</formula>
    </cfRule>
    <cfRule type="cellIs" dxfId="11498" priority="212" operator="equal">
      <formula>"L"</formula>
    </cfRule>
    <cfRule type="containsText" dxfId="11497" priority="213" operator="containsText" text="N">
      <formula>NOT(ISERROR(SEARCH("N",Q50)))</formula>
    </cfRule>
  </conditionalFormatting>
  <conditionalFormatting sqref="Q50">
    <cfRule type="containsText" dxfId="11496" priority="192" operator="containsText" text="21">
      <formula>NOT(ISERROR(SEARCH("21",Q50)))</formula>
    </cfRule>
    <cfRule type="cellIs" dxfId="11495" priority="193" operator="equal">
      <formula>"F"</formula>
    </cfRule>
    <cfRule type="containsText" dxfId="11494" priority="194" operator="containsText" text="CA">
      <formula>NOT(ISERROR(SEARCH("CA",Q50)))</formula>
    </cfRule>
    <cfRule type="cellIs" dxfId="11493" priority="195" operator="equal">
      <formula>"LD"</formula>
    </cfRule>
    <cfRule type="containsText" dxfId="11492" priority="196" operator="containsText" text="V">
      <formula>NOT(ISERROR(SEARCH("V",Q50)))</formula>
    </cfRule>
    <cfRule type="containsText" dxfId="11491" priority="197" operator="containsText" text="P">
      <formula>NOT(ISERROR(SEARCH("P",Q50)))</formula>
    </cfRule>
    <cfRule type="cellIs" dxfId="11490" priority="198" operator="equal">
      <formula>"LL"</formula>
    </cfRule>
    <cfRule type="cellIs" dxfId="11489" priority="199" operator="equal">
      <formula>"AT"</formula>
    </cfRule>
    <cfRule type="containsText" dxfId="11488" priority="200" operator="containsText" text="B">
      <formula>NOT(ISERROR(SEARCH("B",Q50)))</formula>
    </cfRule>
    <cfRule type="cellIs" dxfId="11487" priority="201" operator="equal">
      <formula>"L"</formula>
    </cfRule>
    <cfRule type="containsText" dxfId="11486" priority="202" operator="containsText" text="N">
      <formula>NOT(ISERROR(SEARCH("N",Q50)))</formula>
    </cfRule>
  </conditionalFormatting>
  <conditionalFormatting sqref="AF50:AJ50">
    <cfRule type="containsText" dxfId="11485" priority="181" operator="containsText" text="21">
      <formula>NOT(ISERROR(SEARCH("21",AF50)))</formula>
    </cfRule>
    <cfRule type="cellIs" dxfId="11484" priority="182" operator="equal">
      <formula>"F"</formula>
    </cfRule>
    <cfRule type="containsText" dxfId="11483" priority="183" operator="containsText" text="CA">
      <formula>NOT(ISERROR(SEARCH("CA",AF50)))</formula>
    </cfRule>
    <cfRule type="cellIs" dxfId="11482" priority="184" operator="equal">
      <formula>"LD"</formula>
    </cfRule>
    <cfRule type="containsText" dxfId="11481" priority="185" operator="containsText" text="V">
      <formula>NOT(ISERROR(SEARCH("V",AF50)))</formula>
    </cfRule>
    <cfRule type="containsText" dxfId="11480" priority="186" operator="containsText" text="P">
      <formula>NOT(ISERROR(SEARCH("P",AF50)))</formula>
    </cfRule>
    <cfRule type="cellIs" dxfId="11479" priority="187" operator="equal">
      <formula>"LL"</formula>
    </cfRule>
    <cfRule type="cellIs" dxfId="11478" priority="188" operator="equal">
      <formula>"AT"</formula>
    </cfRule>
    <cfRule type="containsText" dxfId="11477" priority="189" operator="containsText" text="B">
      <formula>NOT(ISERROR(SEARCH("B",AF50)))</formula>
    </cfRule>
    <cfRule type="cellIs" dxfId="11476" priority="190" operator="equal">
      <formula>"L"</formula>
    </cfRule>
    <cfRule type="containsText" dxfId="11475" priority="191" operator="containsText" text="N">
      <formula>NOT(ISERROR(SEARCH("N",AF50)))</formula>
    </cfRule>
  </conditionalFormatting>
  <conditionalFormatting sqref="G7:AJ42">
    <cfRule type="containsText" dxfId="11474" priority="5" operator="containsText" text="21">
      <formula>NOT(ISERROR(SEARCH("21",G7)))</formula>
    </cfRule>
    <cfRule type="cellIs" dxfId="11473" priority="6" operator="equal">
      <formula>"F"</formula>
    </cfRule>
    <cfRule type="containsText" dxfId="11472" priority="7" operator="containsText" text="CA">
      <formula>NOT(ISERROR(SEARCH("CA",G7)))</formula>
    </cfRule>
    <cfRule type="cellIs" dxfId="11471" priority="8" operator="equal">
      <formula>"LD"</formula>
    </cfRule>
    <cfRule type="containsText" dxfId="11470" priority="9" operator="containsText" text="V">
      <formula>NOT(ISERROR(SEARCH("V",G7)))</formula>
    </cfRule>
    <cfRule type="containsText" dxfId="11469" priority="10" operator="containsText" text="P">
      <formula>NOT(ISERROR(SEARCH("P",G7)))</formula>
    </cfRule>
    <cfRule type="cellIs" dxfId="11468" priority="11" operator="equal">
      <formula>"LL"</formula>
    </cfRule>
    <cfRule type="cellIs" dxfId="11467" priority="12" operator="equal">
      <formula>"AT"</formula>
    </cfRule>
    <cfRule type="containsText" dxfId="11466" priority="13" operator="containsText" text="B">
      <formula>NOT(ISERROR(SEARCH("B",G7)))</formula>
    </cfRule>
    <cfRule type="cellIs" dxfId="11465" priority="14" operator="equal">
      <formula>"L"</formula>
    </cfRule>
    <cfRule type="containsText" dxfId="11464" priority="15" operator="containsText" text="N">
      <formula>NOT(ISERROR(SEARCH("N",G7)))</formula>
    </cfRule>
  </conditionalFormatting>
  <conditionalFormatting sqref="G68:AJ69">
    <cfRule type="cellIs" dxfId="11463" priority="3" operator="lessThan">
      <formula>7</formula>
    </cfRule>
    <cfRule type="cellIs" dxfId="11462" priority="4" operator="greaterThan">
      <formula>7</formula>
    </cfRule>
  </conditionalFormatting>
  <conditionalFormatting sqref="G70:AJ70">
    <cfRule type="cellIs" dxfId="11461" priority="1" operator="lessThan">
      <formula>5</formula>
    </cfRule>
    <cfRule type="cellIs" dxfId="11460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260350</xdr:colOff>
                    <xdr:row>0</xdr:row>
                    <xdr:rowOff>69850</xdr:rowOff>
                  </from>
                  <to>
                    <xdr:col>5</xdr:col>
                    <xdr:colOff>2762250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rgb="FFFFC000"/>
    <pageSetUpPr fitToPage="1"/>
  </sheetPr>
  <dimension ref="A1:EG115"/>
  <sheetViews>
    <sheetView showGridLines="0" zoomScale="80" zoomScaleNormal="80" workbookViewId="0">
      <pane xSplit="6" ySplit="6" topLeftCell="G27" activePane="bottomRight" state="frozen"/>
      <selection activeCell="J7" sqref="J7"/>
      <selection pane="topRight" activeCell="J7" sqref="J7"/>
      <selection pane="bottomLeft" activeCell="J7" sqref="J7"/>
      <selection pane="bottomRight" activeCell="G42" sqref="G7:AK42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Noviembre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Noviembre!BR$7:BR$98</v>
      </c>
      <c r="BS1" s="151" t="str">
        <f t="shared" si="0"/>
        <v>Noviembre!BS$7:BS$98</v>
      </c>
      <c r="BT1" s="151" t="str">
        <f t="shared" si="0"/>
        <v>Noviembre!BT$7:BT$98</v>
      </c>
      <c r="BU1" s="151" t="str">
        <f t="shared" si="0"/>
        <v>Noviembre!BU$7:BU$98</v>
      </c>
      <c r="BV1" s="151" t="str">
        <f t="shared" si="0"/>
        <v>Noviembre!BV$7:BV$98</v>
      </c>
      <c r="BW1" s="151" t="str">
        <f t="shared" si="0"/>
        <v>Noviembre!BW$7:BW$98</v>
      </c>
      <c r="BX1" s="151" t="str">
        <f t="shared" si="0"/>
        <v>Noviembre!BX$7:BX$98</v>
      </c>
      <c r="BY1" s="151" t="str">
        <f t="shared" si="0"/>
        <v>Noviembre!BY$7:BY$98</v>
      </c>
      <c r="BZ1" s="151" t="str">
        <f t="shared" si="0"/>
        <v>Noviembre!BZ$7:BZ$98</v>
      </c>
      <c r="CA1" s="151" t="str">
        <f t="shared" si="0"/>
        <v>Noviembre!CA$7:CA$98</v>
      </c>
      <c r="CB1" s="151" t="str">
        <f t="shared" si="0"/>
        <v>Noviembre!CB$7:CB$98</v>
      </c>
      <c r="CC1" s="151" t="str">
        <f t="shared" si="0"/>
        <v>Noviembre!CC$7:CC$98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Noviembre!CD$7:CD$98</v>
      </c>
      <c r="CE1" s="151" t="str">
        <f t="shared" si="0"/>
        <v>Noviembre!CE$7:CE$98</v>
      </c>
      <c r="CF1" s="151" t="str">
        <f t="shared" si="0"/>
        <v>Noviembre!CF$7:CF$98</v>
      </c>
      <c r="CG1" s="151" t="str">
        <f t="shared" si="0"/>
        <v>Noviembre!CG$7:CG$98</v>
      </c>
      <c r="CH1" s="151" t="str">
        <f t="shared" si="0"/>
        <v>Noviembre!CH$7:CH$98</v>
      </c>
      <c r="CI1" s="151" t="str">
        <f t="shared" si="0"/>
        <v>Noviembre!CI$7:CI$98</v>
      </c>
      <c r="CJ1" s="151" t="str">
        <f t="shared" si="0"/>
        <v>Noviembre!CJ$7:CJ$98</v>
      </c>
      <c r="CK1" s="151" t="str">
        <f t="shared" si="0"/>
        <v>Noviembre!CK$7:CK$98</v>
      </c>
      <c r="CL1" s="151" t="str">
        <f t="shared" si="0"/>
        <v>Noviembre!CL$7:CL$98</v>
      </c>
      <c r="CM1" s="151" t="str">
        <f t="shared" si="0"/>
        <v>Noviembre!CM$7:CM$98</v>
      </c>
      <c r="CN1" s="151" t="str">
        <f t="shared" si="0"/>
        <v>Noviembre!CN$7:CN$98</v>
      </c>
      <c r="CO1" s="151" t="str">
        <f t="shared" si="0"/>
        <v>Noviembre!CO$7:CO$98</v>
      </c>
      <c r="CP1" s="151" t="str">
        <f t="shared" si="0"/>
        <v>Noviembre!CP$7:CP$98</v>
      </c>
      <c r="CQ1" s="151" t="str">
        <f t="shared" si="0"/>
        <v>Noviembre!CQ$7:CQ$98</v>
      </c>
      <c r="CR1" s="151" t="str">
        <f t="shared" si="0"/>
        <v>Noviembre!CR$7:CR$98</v>
      </c>
      <c r="CS1" s="151" t="str">
        <f t="shared" si="0"/>
        <v>Noviembre!CS$7:CS$98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Noviembre!CW$7:CW$98</v>
      </c>
      <c r="CX1" s="151" t="str">
        <f t="shared" si="1"/>
        <v>Noviembre!CX$7:CX$98</v>
      </c>
      <c r="CY1" s="151" t="str">
        <f t="shared" si="1"/>
        <v>Noviembre!CY$7:CY$98</v>
      </c>
      <c r="CZ1" s="151"/>
      <c r="DA1" s="151"/>
      <c r="DB1" s="151" t="str">
        <f t="shared" si="1"/>
        <v>Noviembre!DB$7:DB$98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335</v>
      </c>
      <c r="H2" s="183">
        <f>G2+1</f>
        <v>336</v>
      </c>
      <c r="I2" s="183">
        <f t="shared" ref="I2:AJ2" si="2">H2+1</f>
        <v>337</v>
      </c>
      <c r="J2" s="183">
        <f t="shared" si="2"/>
        <v>338</v>
      </c>
      <c r="K2" s="183">
        <f t="shared" si="2"/>
        <v>339</v>
      </c>
      <c r="L2" s="183">
        <f t="shared" si="2"/>
        <v>340</v>
      </c>
      <c r="M2" s="183">
        <f t="shared" si="2"/>
        <v>341</v>
      </c>
      <c r="N2" s="183">
        <f t="shared" si="2"/>
        <v>342</v>
      </c>
      <c r="O2" s="183">
        <f t="shared" si="2"/>
        <v>343</v>
      </c>
      <c r="P2" s="183">
        <f t="shared" si="2"/>
        <v>344</v>
      </c>
      <c r="Q2" s="183">
        <f t="shared" si="2"/>
        <v>345</v>
      </c>
      <c r="R2" s="183">
        <f t="shared" si="2"/>
        <v>346</v>
      </c>
      <c r="S2" s="183">
        <f t="shared" si="2"/>
        <v>347</v>
      </c>
      <c r="T2" s="183">
        <f t="shared" si="2"/>
        <v>348</v>
      </c>
      <c r="U2" s="183">
        <f t="shared" si="2"/>
        <v>349</v>
      </c>
      <c r="V2" s="183">
        <f t="shared" si="2"/>
        <v>350</v>
      </c>
      <c r="W2" s="183">
        <f t="shared" si="2"/>
        <v>351</v>
      </c>
      <c r="X2" s="183">
        <f t="shared" si="2"/>
        <v>352</v>
      </c>
      <c r="Y2" s="183">
        <f t="shared" si="2"/>
        <v>353</v>
      </c>
      <c r="Z2" s="183">
        <f t="shared" si="2"/>
        <v>354</v>
      </c>
      <c r="AA2" s="183">
        <f t="shared" si="2"/>
        <v>355</v>
      </c>
      <c r="AB2" s="183">
        <f t="shared" si="2"/>
        <v>356</v>
      </c>
      <c r="AC2" s="183">
        <f t="shared" si="2"/>
        <v>357</v>
      </c>
      <c r="AD2" s="183">
        <f t="shared" si="2"/>
        <v>358</v>
      </c>
      <c r="AE2" s="183">
        <f t="shared" si="2"/>
        <v>359</v>
      </c>
      <c r="AF2" s="183">
        <f t="shared" si="2"/>
        <v>360</v>
      </c>
      <c r="AG2" s="183">
        <f t="shared" si="2"/>
        <v>361</v>
      </c>
      <c r="AH2" s="183">
        <f t="shared" si="2"/>
        <v>362</v>
      </c>
      <c r="AI2" s="183">
        <f t="shared" si="2"/>
        <v>363</v>
      </c>
      <c r="AJ2" s="183">
        <f t="shared" si="2"/>
        <v>364</v>
      </c>
      <c r="AK2" s="183">
        <f>AJ2+1</f>
        <v>365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Noviembre!$E$7:$E$99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1</v>
      </c>
      <c r="M3" s="103">
        <f>COUNTIF('Diseño Patrón'!$A$95:$A$108,M$6)</f>
        <v>0</v>
      </c>
      <c r="N3" s="103">
        <f>COUNTIF('Diseño Patrón'!$A$95:$A$108,N$6)</f>
        <v>1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1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29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45754.824142708334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L</v>
      </c>
      <c r="H5" s="13" t="str">
        <f>IF(LEFT(UPPER(TEXT(H6,"DDD")),2)="MI","X",LEFT(UPPER(TEXT(H6,"DDD")),1))</f>
        <v>M</v>
      </c>
      <c r="I5" s="13" t="str">
        <f>IF(LEFT(UPPER(TEXT(I6,"DDD")),2)="MI","X",LEFT(UPPER(TEXT(I6,"DDD")),1))</f>
        <v>X</v>
      </c>
      <c r="J5" s="13" t="str">
        <f>IF(LEFT(UPPER(TEXT(J6,"DDD")),2)="MI","X",LEFT(UPPER(TEXT(J6,"DDD")),1))</f>
        <v>J</v>
      </c>
      <c r="K5" s="13" t="str">
        <f t="shared" ref="K5:AK5" si="3">IF(LEFT(UPPER(TEXT(K6,"DDD")),2)="MI","X",LEFT(UPPER(TEXT(K6,"DDD")),1))</f>
        <v>V</v>
      </c>
      <c r="L5" s="84" t="str">
        <f t="shared" si="3"/>
        <v>S</v>
      </c>
      <c r="M5" s="13" t="str">
        <f t="shared" si="3"/>
        <v>D</v>
      </c>
      <c r="N5" s="13" t="str">
        <f t="shared" si="3"/>
        <v>L</v>
      </c>
      <c r="O5" s="13" t="str">
        <f t="shared" si="3"/>
        <v>M</v>
      </c>
      <c r="P5" s="13" t="str">
        <f t="shared" si="3"/>
        <v>X</v>
      </c>
      <c r="Q5" s="13" t="str">
        <f t="shared" si="3"/>
        <v>J</v>
      </c>
      <c r="R5" s="13" t="str">
        <f t="shared" si="3"/>
        <v>V</v>
      </c>
      <c r="S5" s="13" t="str">
        <f t="shared" si="3"/>
        <v>S</v>
      </c>
      <c r="T5" s="13" t="str">
        <f t="shared" si="3"/>
        <v>D</v>
      </c>
      <c r="U5" s="13" t="str">
        <f t="shared" si="3"/>
        <v>L</v>
      </c>
      <c r="V5" s="13" t="str">
        <f t="shared" si="3"/>
        <v>M</v>
      </c>
      <c r="W5" s="13" t="str">
        <f t="shared" si="3"/>
        <v>X</v>
      </c>
      <c r="X5" s="13" t="str">
        <f t="shared" si="3"/>
        <v>J</v>
      </c>
      <c r="Y5" s="13" t="str">
        <f t="shared" si="3"/>
        <v>V</v>
      </c>
      <c r="Z5" s="13" t="str">
        <f t="shared" si="3"/>
        <v>S</v>
      </c>
      <c r="AA5" s="13" t="str">
        <f t="shared" si="3"/>
        <v>D</v>
      </c>
      <c r="AB5" s="13" t="str">
        <f t="shared" si="3"/>
        <v>L</v>
      </c>
      <c r="AC5" s="13" t="str">
        <f t="shared" si="3"/>
        <v>M</v>
      </c>
      <c r="AD5" s="13" t="str">
        <f t="shared" si="3"/>
        <v>X</v>
      </c>
      <c r="AE5" s="13" t="str">
        <f t="shared" si="3"/>
        <v>J</v>
      </c>
      <c r="AF5" s="13" t="str">
        <f t="shared" si="3"/>
        <v>V</v>
      </c>
      <c r="AG5" s="13" t="str">
        <f t="shared" si="3"/>
        <v>S</v>
      </c>
      <c r="AH5" s="13" t="str">
        <f t="shared" si="3"/>
        <v>D</v>
      </c>
      <c r="AI5" s="13" t="str">
        <f t="shared" si="3"/>
        <v>L</v>
      </c>
      <c r="AJ5" s="13" t="str">
        <f t="shared" si="3"/>
        <v>M</v>
      </c>
      <c r="AK5" s="13" t="str">
        <f t="shared" si="3"/>
        <v>X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45992</v>
      </c>
      <c r="H6" s="84">
        <f>G6+1</f>
        <v>45993</v>
      </c>
      <c r="I6" s="84">
        <f t="shared" ref="I6:AK6" si="4">H6+1</f>
        <v>45994</v>
      </c>
      <c r="J6" s="84">
        <f t="shared" si="4"/>
        <v>45995</v>
      </c>
      <c r="K6" s="84">
        <f t="shared" si="4"/>
        <v>45996</v>
      </c>
      <c r="L6" s="273">
        <f t="shared" si="4"/>
        <v>45997</v>
      </c>
      <c r="M6" s="84">
        <f t="shared" si="4"/>
        <v>45998</v>
      </c>
      <c r="N6" s="84">
        <f t="shared" si="4"/>
        <v>45999</v>
      </c>
      <c r="O6" s="84">
        <f t="shared" si="4"/>
        <v>46000</v>
      </c>
      <c r="P6" s="84">
        <f t="shared" si="4"/>
        <v>46001</v>
      </c>
      <c r="Q6" s="84">
        <f t="shared" si="4"/>
        <v>46002</v>
      </c>
      <c r="R6" s="84">
        <f t="shared" si="4"/>
        <v>46003</v>
      </c>
      <c r="S6" s="84">
        <f t="shared" si="4"/>
        <v>46004</v>
      </c>
      <c r="T6" s="84">
        <f t="shared" si="4"/>
        <v>46005</v>
      </c>
      <c r="U6" s="84">
        <f t="shared" si="4"/>
        <v>46006</v>
      </c>
      <c r="V6" s="84">
        <f t="shared" si="4"/>
        <v>46007</v>
      </c>
      <c r="W6" s="84">
        <f t="shared" si="4"/>
        <v>46008</v>
      </c>
      <c r="X6" s="84">
        <f t="shared" si="4"/>
        <v>46009</v>
      </c>
      <c r="Y6" s="84">
        <f t="shared" si="4"/>
        <v>46010</v>
      </c>
      <c r="Z6" s="84">
        <f t="shared" si="4"/>
        <v>46011</v>
      </c>
      <c r="AA6" s="84">
        <f t="shared" si="4"/>
        <v>46012</v>
      </c>
      <c r="AB6" s="84">
        <f t="shared" si="4"/>
        <v>46013</v>
      </c>
      <c r="AC6" s="84">
        <f t="shared" si="4"/>
        <v>46014</v>
      </c>
      <c r="AD6" s="84">
        <f t="shared" si="4"/>
        <v>46015</v>
      </c>
      <c r="AE6" s="84">
        <f t="shared" si="4"/>
        <v>46016</v>
      </c>
      <c r="AF6" s="84">
        <f t="shared" si="4"/>
        <v>46017</v>
      </c>
      <c r="AG6" s="84">
        <f t="shared" si="4"/>
        <v>46018</v>
      </c>
      <c r="AH6" s="84">
        <f t="shared" si="4"/>
        <v>46019</v>
      </c>
      <c r="AI6" s="84">
        <f t="shared" si="4"/>
        <v>46020</v>
      </c>
      <c r="AJ6" s="84">
        <f t="shared" si="4"/>
        <v>46021</v>
      </c>
      <c r="AK6" s="84">
        <f t="shared" si="4"/>
        <v>46022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tr">
        <f t="shared" ref="G7:V18" ca="1" si="5">IF($B7&lt;&gt;0,INDIRECT(ADDRESS($B7+6,10+G$2,1,FALSE,"PATRÓN"),FALSE),"")</f>
        <v>L</v>
      </c>
      <c r="H7" s="148" t="str">
        <f t="shared" ca="1" si="5"/>
        <v>L</v>
      </c>
      <c r="I7" s="148" t="str">
        <f t="shared" ca="1" si="5"/>
        <v>M</v>
      </c>
      <c r="J7" s="148" t="str">
        <f t="shared" ca="1" si="5"/>
        <v>M</v>
      </c>
      <c r="K7" s="148" t="str">
        <f t="shared" ca="1" si="5"/>
        <v>M</v>
      </c>
      <c r="L7" s="148" t="str">
        <f t="shared" ca="1" si="5"/>
        <v>L</v>
      </c>
      <c r="M7" s="148" t="str">
        <f t="shared" ca="1" si="5"/>
        <v>L</v>
      </c>
      <c r="N7" s="148" t="str">
        <f t="shared" ca="1" si="5"/>
        <v>M</v>
      </c>
      <c r="O7" s="148" t="str">
        <f t="shared" ca="1" si="5"/>
        <v>M</v>
      </c>
      <c r="P7" s="148" t="str">
        <f t="shared" ca="1" si="5"/>
        <v>M</v>
      </c>
      <c r="Q7" s="148" t="str">
        <f t="shared" ca="1" si="5"/>
        <v>N</v>
      </c>
      <c r="R7" s="148" t="str">
        <f t="shared" ca="1" si="5"/>
        <v>N</v>
      </c>
      <c r="S7" s="148" t="str">
        <f t="shared" ca="1" si="5"/>
        <v>-</v>
      </c>
      <c r="T7" s="148" t="str">
        <f t="shared" ca="1" si="5"/>
        <v>-</v>
      </c>
      <c r="U7" s="148" t="str">
        <f t="shared" ca="1" si="5"/>
        <v>L</v>
      </c>
      <c r="V7" s="148" t="str">
        <f t="shared" ca="1" si="5"/>
        <v>M</v>
      </c>
      <c r="W7" s="148" t="str">
        <f t="shared" ref="W7:AK22" ca="1" si="6">IF($B7&lt;&gt;0,INDIRECT(ADDRESS($B7+6,10+W$2,1,FALSE,"PATRÓN"),FALSE),"")</f>
        <v>M</v>
      </c>
      <c r="X7" s="148" t="str">
        <f t="shared" ca="1" si="6"/>
        <v>M</v>
      </c>
      <c r="Y7" s="148" t="str">
        <f t="shared" ca="1" si="6"/>
        <v>M</v>
      </c>
      <c r="Z7" s="148" t="str">
        <f t="shared" ca="1" si="6"/>
        <v>N</v>
      </c>
      <c r="AA7" s="148" t="str">
        <f t="shared" ca="1" si="6"/>
        <v>N</v>
      </c>
      <c r="AB7" s="148" t="str">
        <f t="shared" ca="1" si="6"/>
        <v>-</v>
      </c>
      <c r="AC7" s="148" t="str">
        <f t="shared" ca="1" si="6"/>
        <v>-</v>
      </c>
      <c r="AD7" s="148" t="str">
        <f t="shared" ca="1" si="6"/>
        <v>L</v>
      </c>
      <c r="AE7" s="148" t="str">
        <f t="shared" ca="1" si="6"/>
        <v>M</v>
      </c>
      <c r="AF7" s="148" t="str">
        <f t="shared" ca="1" si="6"/>
        <v>M</v>
      </c>
      <c r="AG7" s="148" t="str">
        <f t="shared" ca="1" si="6"/>
        <v>M</v>
      </c>
      <c r="AH7" s="148" t="str">
        <f t="shared" ca="1" si="6"/>
        <v>M</v>
      </c>
      <c r="AI7" s="148" t="str">
        <f t="shared" ca="1" si="6"/>
        <v>N</v>
      </c>
      <c r="AJ7" s="148" t="str">
        <f t="shared" ca="1" si="6"/>
        <v>N</v>
      </c>
      <c r="AK7" s="148" t="str">
        <f t="shared" ca="1" si="6"/>
        <v>-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14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0</v>
      </c>
      <c r="BL7" s="110">
        <f ca="1">MEDIAN(CN7-42, 0, COUNTIF($G7:$AK7,"*N*"))</f>
        <v>6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98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63.6</v>
      </c>
      <c r="BP7" s="195">
        <f ca="1">BO7 + BM7 + AL7</f>
        <v>161.6</v>
      </c>
      <c r="BQ7" s="149">
        <f t="shared" ref="BQ7:BQ38" ca="1" si="9">AN7+INDEX(INDIRECT(BQ$1),MATCH($E7,INDIRECT($BQ$2)))</f>
        <v>85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62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62</v>
      </c>
      <c r="CO7" s="110">
        <f t="shared" ref="CO7:CO38" ca="1" si="32">BM7+INDEX(INDIRECT(CO$1),MATCH($E7,INDIRECT($BQ$2)))</f>
        <v>851.98</v>
      </c>
      <c r="CP7" s="110">
        <f t="shared" ref="CP7:CP38" ca="1" si="33">BN7+INDEX(INDIRECT(CP$1),MATCH($E7,INDIRECT($BQ$2)))</f>
        <v>620</v>
      </c>
      <c r="CQ7" s="198">
        <f t="shared" ref="CQ7:CQ38" ca="1" si="34">BO7+INDEX(INDIRECT(CQ$1),MATCH($E7,INDIRECT($BQ$2)))</f>
        <v>745.40000000000009</v>
      </c>
      <c r="CR7" s="199">
        <f t="shared" ref="CR7:CR38" ca="1" si="35">BP7+INDEX(INDIRECT(CR$1),MATCH($E7,INDIRECT($BQ$2)))</f>
        <v>1597.3799999999999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29.999999999999996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9.6074626865671462</v>
      </c>
      <c r="DB7" s="211">
        <f ca="1">CZ7+INDEX(INDIRECT(DB$1),MATCH($E7,INDIRECT($BQ$2)))</f>
        <v>1789.5895522388059</v>
      </c>
      <c r="DC7" s="212">
        <f t="shared" ref="DC7:DC38" ca="1" si="37">CR7-DB7</f>
        <v>-192.20955223880605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M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N</v>
      </c>
      <c r="K8" s="148" t="str">
        <f t="shared" ca="1" si="5"/>
        <v>N</v>
      </c>
      <c r="L8" s="148" t="str">
        <f t="shared" ca="1" si="5"/>
        <v>-</v>
      </c>
      <c r="M8" s="148" t="str">
        <f t="shared" ca="1" si="5"/>
        <v>-</v>
      </c>
      <c r="N8" s="148" t="str">
        <f t="shared" ca="1" si="5"/>
        <v>L</v>
      </c>
      <c r="O8" s="148" t="str">
        <f t="shared" ca="1" si="5"/>
        <v>M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N</v>
      </c>
      <c r="T8" s="148" t="str">
        <f t="shared" ca="1" si="5"/>
        <v>N</v>
      </c>
      <c r="U8" s="148" t="str">
        <f t="shared" ca="1" si="5"/>
        <v>-</v>
      </c>
      <c r="V8" s="148" t="str">
        <f t="shared" ca="1" si="5"/>
        <v>-</v>
      </c>
      <c r="W8" s="148" t="str">
        <f t="shared" ca="1" si="6"/>
        <v>L</v>
      </c>
      <c r="X8" s="148" t="str">
        <f t="shared" ca="1" si="6"/>
        <v>M</v>
      </c>
      <c r="Y8" s="148" t="str">
        <f t="shared" ca="1" si="6"/>
        <v>M</v>
      </c>
      <c r="Z8" s="148" t="str">
        <f t="shared" ca="1" si="6"/>
        <v>M</v>
      </c>
      <c r="AA8" s="148" t="str">
        <f t="shared" ca="1" si="6"/>
        <v>M</v>
      </c>
      <c r="AB8" s="148" t="str">
        <f t="shared" ca="1" si="6"/>
        <v>N</v>
      </c>
      <c r="AC8" s="148" t="str">
        <f t="shared" ca="1" si="6"/>
        <v>N</v>
      </c>
      <c r="AD8" s="148" t="str">
        <f t="shared" ca="1" si="6"/>
        <v>-</v>
      </c>
      <c r="AE8" s="148" t="str">
        <f t="shared" ca="1" si="6"/>
        <v>-</v>
      </c>
      <c r="AF8" s="148" t="str">
        <f t="shared" ca="1" si="6"/>
        <v>L</v>
      </c>
      <c r="AG8" s="148" t="str">
        <f t="shared" ca="1" si="6"/>
        <v>L</v>
      </c>
      <c r="AH8" s="148" t="str">
        <f t="shared" ca="1" si="6"/>
        <v>L</v>
      </c>
      <c r="AI8" s="148" t="str">
        <f t="shared" ca="1" si="6"/>
        <v>M</v>
      </c>
      <c r="AJ8" s="148" t="str">
        <f t="shared" ca="1" si="6"/>
        <v>M</v>
      </c>
      <c r="AK8" s="148" t="str">
        <f t="shared" ca="1" si="6"/>
        <v>N</v>
      </c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13</v>
      </c>
      <c r="AO8" s="133">
        <f t="shared" ca="1" si="7"/>
        <v>0</v>
      </c>
      <c r="AP8" s="132">
        <f t="shared" ca="1" si="7"/>
        <v>7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39">COUNTIF($G8:$AK8,"*N*")-BL8</f>
        <v>0</v>
      </c>
      <c r="BL8" s="110">
        <f t="shared" ref="BL8:BL60" ca="1" si="40">MEDIAN(CN8-42, 0, COUNTIF($G8:$AK8,"*N*"))</f>
        <v>7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91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70</v>
      </c>
      <c r="BO8" s="194">
        <f t="shared" ref="BO8:BO60" ca="1" si="41">IF(BN8=0,                 0,                 BN8 * 1.27 * (BK8/(BK8+BL8)) + BN8 * 1.06 * (BL8/(BK8+BL8))        )</f>
        <v>74.2</v>
      </c>
      <c r="BP8" s="195">
        <f t="shared" ref="BP8:BP60" ca="1" si="42">BO8 + BM8 + AL8</f>
        <v>165.2</v>
      </c>
      <c r="BQ8" s="149">
        <f t="shared" ca="1" si="9"/>
        <v>162</v>
      </c>
      <c r="BR8" s="137">
        <f t="shared" ca="1" si="10"/>
        <v>0</v>
      </c>
      <c r="BS8" s="136">
        <f t="shared" ca="1" si="11"/>
        <v>61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3">COUNTIF($G8:$AK8,"*N*")+INDEX(INDIRECT(CN$1),MATCH($E8,INDIRECT($BQ$2)))</f>
        <v>61</v>
      </c>
      <c r="CO8" s="110">
        <f t="shared" ca="1" si="32"/>
        <v>1134</v>
      </c>
      <c r="CP8" s="110">
        <f t="shared" ca="1" si="33"/>
        <v>610</v>
      </c>
      <c r="CQ8" s="198">
        <f t="shared" ca="1" si="34"/>
        <v>734.80000000000007</v>
      </c>
      <c r="CR8" s="199">
        <f t="shared" ca="1" si="35"/>
        <v>1868.7999999999997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4">COUNTIF(G8:AK8,"V")</f>
        <v>0</v>
      </c>
      <c r="CU8" s="217">
        <f ca="1">INDEX(INDIRECT(CU$1),MATCH($E8,INDIRECT($BQ$2))) + (CS8*30)/[1]PATRÓN!$N$4 - CT8</f>
        <v>29.999999999999996</v>
      </c>
      <c r="CV8" s="217">
        <f ca="1">(CS8*6)/PATRÓN!$N$4</f>
        <v>0.50958904109589043</v>
      </c>
      <c r="CW8" s="216">
        <f t="shared" ref="CW8:CW60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7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13.207462686567141</v>
      </c>
      <c r="DB8" s="211">
        <f t="shared" ref="DB8:DB60" ca="1" si="48">CZ8+INDEX(INDIRECT(DB$1),MATCH($E8,INDIRECT($BQ$2)))</f>
        <v>1789.5895522388059</v>
      </c>
      <c r="DC8" s="212">
        <f t="shared" ca="1" si="37"/>
        <v>79.210447761193791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tr">
        <f t="shared" ca="1" si="5"/>
        <v>L</v>
      </c>
      <c r="H9" s="148" t="str">
        <f t="shared" ca="1" si="5"/>
        <v>M</v>
      </c>
      <c r="I9" s="148" t="str">
        <f t="shared" ca="1" si="5"/>
        <v>M</v>
      </c>
      <c r="J9" s="148" t="str">
        <f t="shared" ca="1" si="5"/>
        <v>M</v>
      </c>
      <c r="K9" s="148" t="str">
        <f t="shared" ca="1" si="5"/>
        <v>M</v>
      </c>
      <c r="L9" s="148" t="str">
        <f t="shared" ca="1" si="5"/>
        <v>N</v>
      </c>
      <c r="M9" s="148" t="str">
        <f t="shared" ca="1" si="5"/>
        <v>N</v>
      </c>
      <c r="N9" s="148" t="str">
        <f t="shared" ca="1" si="5"/>
        <v>-</v>
      </c>
      <c r="O9" s="148" t="str">
        <f t="shared" ca="1" si="5"/>
        <v>-</v>
      </c>
      <c r="P9" s="148" t="str">
        <f t="shared" ca="1" si="5"/>
        <v>L</v>
      </c>
      <c r="Q9" s="148" t="str">
        <f t="shared" ca="1" si="5"/>
        <v>M</v>
      </c>
      <c r="R9" s="148" t="str">
        <f t="shared" ca="1" si="5"/>
        <v>M</v>
      </c>
      <c r="S9" s="148" t="str">
        <f t="shared" ca="1" si="5"/>
        <v>M</v>
      </c>
      <c r="T9" s="148" t="str">
        <f t="shared" ca="1" si="5"/>
        <v>M</v>
      </c>
      <c r="U9" s="148" t="str">
        <f t="shared" ca="1" si="5"/>
        <v>N</v>
      </c>
      <c r="V9" s="148" t="str">
        <f t="shared" ca="1" si="5"/>
        <v>N</v>
      </c>
      <c r="W9" s="148" t="str">
        <f t="shared" ca="1" si="6"/>
        <v>-</v>
      </c>
      <c r="X9" s="148" t="str">
        <f t="shared" ca="1" si="6"/>
        <v>-</v>
      </c>
      <c r="Y9" s="148" t="str">
        <f t="shared" ca="1" si="6"/>
        <v>L</v>
      </c>
      <c r="Z9" s="148" t="str">
        <f t="shared" ca="1" si="6"/>
        <v>L</v>
      </c>
      <c r="AA9" s="148" t="str">
        <f t="shared" ca="1" si="6"/>
        <v>L</v>
      </c>
      <c r="AB9" s="148" t="str">
        <f t="shared" ca="1" si="6"/>
        <v>M</v>
      </c>
      <c r="AC9" s="148" t="str">
        <f t="shared" ca="1" si="6"/>
        <v>M</v>
      </c>
      <c r="AD9" s="148" t="str">
        <f t="shared" ca="1" si="6"/>
        <v>N</v>
      </c>
      <c r="AE9" s="148" t="str">
        <f t="shared" ca="1" si="6"/>
        <v>-</v>
      </c>
      <c r="AF9" s="148" t="str">
        <f t="shared" ca="1" si="6"/>
        <v>L</v>
      </c>
      <c r="AG9" s="148" t="str">
        <f t="shared" ca="1" si="6"/>
        <v>M</v>
      </c>
      <c r="AH9" s="148" t="str">
        <f t="shared" ca="1" si="6"/>
        <v>M</v>
      </c>
      <c r="AI9" s="148" t="str">
        <f t="shared" ca="1" si="6"/>
        <v>M</v>
      </c>
      <c r="AJ9" s="148" t="str">
        <f t="shared" ca="1" si="6"/>
        <v>L</v>
      </c>
      <c r="AK9" s="148" t="str">
        <f t="shared" ca="1" si="6"/>
        <v>M</v>
      </c>
      <c r="AL9" s="129"/>
      <c r="AM9" s="111">
        <f>VLOOKUP($E9,Plantilla!D:F,3,FALSE)</f>
        <v>1</v>
      </c>
      <c r="AN9" s="140">
        <f t="shared" ca="1" si="38"/>
        <v>14</v>
      </c>
      <c r="AO9" s="133">
        <f t="shared" ca="1" si="7"/>
        <v>0</v>
      </c>
      <c r="AP9" s="132">
        <f t="shared" ca="1" si="7"/>
        <v>5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5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41"/>
        <v>63.5</v>
      </c>
      <c r="BP9" s="195">
        <f t="shared" ca="1" si="42"/>
        <v>161.5</v>
      </c>
      <c r="BQ9" s="149">
        <f t="shared" ca="1" si="9"/>
        <v>81</v>
      </c>
      <c r="BR9" s="137">
        <f t="shared" ca="1" si="10"/>
        <v>0</v>
      </c>
      <c r="BS9" s="136">
        <f t="shared" ca="1" si="11"/>
        <v>33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33</v>
      </c>
      <c r="CO9" s="110">
        <f t="shared" ca="1" si="32"/>
        <v>868.5</v>
      </c>
      <c r="CP9" s="110">
        <f t="shared" ca="1" si="33"/>
        <v>330</v>
      </c>
      <c r="CQ9" s="198">
        <f t="shared" ca="1" si="34"/>
        <v>419.1</v>
      </c>
      <c r="CR9" s="199">
        <f t="shared" ca="1" si="35"/>
        <v>1287.5999999999999</v>
      </c>
      <c r="CS9" s="215">
        <f t="shared" ref="CS9:CS60" ca="1" si="49">MEDIAN(0,EOMONTH($G$6,0)-$G$6+1,EOMONTH($G$6,0)-$G$6+1-COUNTBLANK(G9:AK9)+DATEDIF(G$6,AI$6,"m")+DATEDIF(G$6,AJ$6,"m")++DATEDIF(G$6,AK$6,"m"))</f>
        <v>31</v>
      </c>
      <c r="CT9" s="216">
        <f t="shared" ca="1" si="44"/>
        <v>0</v>
      </c>
      <c r="CU9" s="217">
        <f ca="1">INDEX(INDIRECT(CU$1),MATCH($E9,INDIRECT($BQ$2))) + (CS9*30)/[1]PATRÓN!$N$4 - CT9</f>
        <v>29.999999999999996</v>
      </c>
      <c r="CV9" s="217">
        <f ca="1">(CS9*6)/PATRÓN!$N$4</f>
        <v>0.50958904109589043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151.99253731343285</v>
      </c>
      <c r="DA9" s="211">
        <f t="shared" ca="1" si="36"/>
        <v>9.5074626865671519</v>
      </c>
      <c r="DB9" s="211">
        <f t="shared" ca="1" si="48"/>
        <v>1789.5895522388059</v>
      </c>
      <c r="DC9" s="212">
        <f t="shared" ca="1" si="37"/>
        <v>-501.98955223880603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-</v>
      </c>
      <c r="H10" s="148" t="str">
        <f t="shared" ca="1" si="5"/>
        <v>-</v>
      </c>
      <c r="I10" s="148" t="str">
        <f t="shared" ca="1" si="5"/>
        <v>L</v>
      </c>
      <c r="J10" s="148" t="str">
        <f t="shared" ca="1" si="5"/>
        <v>M</v>
      </c>
      <c r="K10" s="148" t="str">
        <f t="shared" ca="1" si="5"/>
        <v>M</v>
      </c>
      <c r="L10" s="148" t="str">
        <f t="shared" ca="1" si="5"/>
        <v>M</v>
      </c>
      <c r="M10" s="148" t="str">
        <f t="shared" ca="1" si="5"/>
        <v>M</v>
      </c>
      <c r="N10" s="148" t="str">
        <f t="shared" ca="1" si="5"/>
        <v>N</v>
      </c>
      <c r="O10" s="148" t="str">
        <f t="shared" ca="1" si="5"/>
        <v>N</v>
      </c>
      <c r="P10" s="148" t="str">
        <f t="shared" ca="1" si="5"/>
        <v>-</v>
      </c>
      <c r="Q10" s="148" t="str">
        <f t="shared" ca="1" si="5"/>
        <v>-</v>
      </c>
      <c r="R10" s="148" t="str">
        <f t="shared" ca="1" si="5"/>
        <v>L</v>
      </c>
      <c r="S10" s="148" t="str">
        <f t="shared" ca="1" si="5"/>
        <v>L</v>
      </c>
      <c r="T10" s="148" t="str">
        <f t="shared" ca="1" si="5"/>
        <v>L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6"/>
        <v>N</v>
      </c>
      <c r="X10" s="148" t="str">
        <f t="shared" ca="1" si="6"/>
        <v>-</v>
      </c>
      <c r="Y10" s="148" t="str">
        <f t="shared" ca="1" si="6"/>
        <v>L</v>
      </c>
      <c r="Z10" s="148" t="str">
        <f t="shared" ca="1" si="6"/>
        <v>M</v>
      </c>
      <c r="AA10" s="148" t="str">
        <f t="shared" ca="1" si="6"/>
        <v>M</v>
      </c>
      <c r="AB10" s="148" t="str">
        <f t="shared" ca="1" si="6"/>
        <v>M</v>
      </c>
      <c r="AC10" s="148" t="str">
        <f t="shared" ca="1" si="6"/>
        <v>L</v>
      </c>
      <c r="AD10" s="148" t="str">
        <f t="shared" ca="1" si="6"/>
        <v>M</v>
      </c>
      <c r="AE10" s="148" t="str">
        <f t="shared" ca="1" si="6"/>
        <v>M</v>
      </c>
      <c r="AF10" s="148" t="str">
        <f t="shared" ca="1" si="6"/>
        <v>M</v>
      </c>
      <c r="AG10" s="148" t="str">
        <f t="shared" ca="1" si="6"/>
        <v>L</v>
      </c>
      <c r="AH10" s="148" t="str">
        <f t="shared" ca="1" si="6"/>
        <v>L</v>
      </c>
      <c r="AI10" s="148" t="str">
        <f t="shared" ca="1" si="6"/>
        <v>M</v>
      </c>
      <c r="AJ10" s="148" t="str">
        <f t="shared" ca="1" si="6"/>
        <v>M</v>
      </c>
      <c r="AK10" s="148" t="str">
        <f t="shared" ca="1" si="6"/>
        <v>M</v>
      </c>
      <c r="AL10" s="129"/>
      <c r="AM10" s="111">
        <f>VLOOKUP($E10,Plantilla!D:F,3,FALSE)</f>
        <v>1</v>
      </c>
      <c r="AN10" s="140">
        <f t="shared" ca="1" si="38"/>
        <v>15</v>
      </c>
      <c r="AO10" s="133">
        <f t="shared" ca="1" si="7"/>
        <v>0</v>
      </c>
      <c r="AP10" s="132">
        <f t="shared" ca="1" si="7"/>
        <v>3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0</v>
      </c>
      <c r="BL10" s="110">
        <f t="shared" ca="1" si="40"/>
        <v>3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105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30</v>
      </c>
      <c r="BO10" s="194">
        <f t="shared" ca="1" si="41"/>
        <v>31.8</v>
      </c>
      <c r="BP10" s="195">
        <f t="shared" ca="1" si="42"/>
        <v>136.80000000000001</v>
      </c>
      <c r="BQ10" s="149">
        <f t="shared" ca="1" si="9"/>
        <v>162</v>
      </c>
      <c r="BR10" s="137">
        <f t="shared" ca="1" si="10"/>
        <v>0</v>
      </c>
      <c r="BS10" s="136">
        <f t="shared" ca="1" si="11"/>
        <v>55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55</v>
      </c>
      <c r="CO10" s="110">
        <f t="shared" ca="1" si="32"/>
        <v>1149</v>
      </c>
      <c r="CP10" s="110">
        <f t="shared" ca="1" si="33"/>
        <v>550</v>
      </c>
      <c r="CQ10" s="198">
        <f t="shared" ca="1" si="34"/>
        <v>671.2</v>
      </c>
      <c r="CR10" s="199">
        <f t="shared" ca="1" si="35"/>
        <v>1820.2</v>
      </c>
      <c r="CS10" s="215">
        <f t="shared" ca="1" si="49"/>
        <v>31</v>
      </c>
      <c r="CT10" s="216">
        <f t="shared" ca="1" si="44"/>
        <v>0</v>
      </c>
      <c r="CU10" s="217">
        <f ca="1">INDEX(INDIRECT(CU$1),MATCH($E10,INDIRECT($BQ$2))) + (CS10*30)/[1]PATRÓN!$N$4 - CT10</f>
        <v>29.999999999999996</v>
      </c>
      <c r="CV10" s="217">
        <f ca="1">(CS10*6)/PATRÓN!$N$4</f>
        <v>0.50958904109589043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151.99253731343285</v>
      </c>
      <c r="DA10" s="211">
        <f t="shared" ca="1" si="36"/>
        <v>-15.192537313432837</v>
      </c>
      <c r="DB10" s="211">
        <f t="shared" ca="1" si="48"/>
        <v>1789.5895522388059</v>
      </c>
      <c r="DC10" s="212">
        <f t="shared" ca="1" si="37"/>
        <v>30.610447761194109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tr">
        <f t="shared" ca="1" si="5"/>
        <v>N</v>
      </c>
      <c r="H11" s="148" t="str">
        <f t="shared" ca="1" si="5"/>
        <v>N</v>
      </c>
      <c r="I11" s="148" t="str">
        <f t="shared" ca="1" si="5"/>
        <v>-</v>
      </c>
      <c r="J11" s="148" t="str">
        <f t="shared" ca="1" si="5"/>
        <v>-</v>
      </c>
      <c r="K11" s="148" t="str">
        <f t="shared" ca="1" si="5"/>
        <v>L</v>
      </c>
      <c r="L11" s="148" t="str">
        <f t="shared" ca="1" si="5"/>
        <v>L</v>
      </c>
      <c r="M11" s="148" t="str">
        <f t="shared" ca="1" si="5"/>
        <v>L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-</v>
      </c>
      <c r="R11" s="148" t="str">
        <f t="shared" ca="1" si="5"/>
        <v>L</v>
      </c>
      <c r="S11" s="148" t="str">
        <f t="shared" ca="1" si="5"/>
        <v>M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L</v>
      </c>
      <c r="W11" s="148" t="str">
        <f t="shared" ca="1" si="6"/>
        <v>M</v>
      </c>
      <c r="X11" s="148" t="str">
        <f t="shared" ca="1" si="6"/>
        <v>M</v>
      </c>
      <c r="Y11" s="148" t="str">
        <f t="shared" ca="1" si="6"/>
        <v>M</v>
      </c>
      <c r="Z11" s="148" t="str">
        <f t="shared" ca="1" si="6"/>
        <v>L</v>
      </c>
      <c r="AA11" s="148" t="str">
        <f t="shared" ca="1" si="6"/>
        <v>L</v>
      </c>
      <c r="AB11" s="148" t="str">
        <f t="shared" ca="1" si="6"/>
        <v>M</v>
      </c>
      <c r="AC11" s="148" t="str">
        <f t="shared" ca="1" si="6"/>
        <v>M</v>
      </c>
      <c r="AD11" s="148" t="str">
        <f t="shared" ca="1" si="6"/>
        <v>M</v>
      </c>
      <c r="AE11" s="148" t="str">
        <f t="shared" ca="1" si="6"/>
        <v>N</v>
      </c>
      <c r="AF11" s="148" t="str">
        <f t="shared" ca="1" si="6"/>
        <v>N</v>
      </c>
      <c r="AG11" s="148" t="str">
        <f t="shared" ca="1" si="6"/>
        <v>-</v>
      </c>
      <c r="AH11" s="148" t="str">
        <f t="shared" ca="1" si="6"/>
        <v>-</v>
      </c>
      <c r="AI11" s="148" t="str">
        <f t="shared" ca="1" si="6"/>
        <v>L</v>
      </c>
      <c r="AJ11" s="148" t="str">
        <f t="shared" ca="1" si="6"/>
        <v>L</v>
      </c>
      <c r="AK11" s="148" t="str">
        <f t="shared" ca="1" si="6"/>
        <v>M</v>
      </c>
      <c r="AL11" s="129"/>
      <c r="AM11" s="111">
        <f>VLOOKUP($E11,Plantilla!D:F,3,FALSE)</f>
        <v>1</v>
      </c>
      <c r="AN11" s="140">
        <f t="shared" ca="1" si="38"/>
        <v>12</v>
      </c>
      <c r="AO11" s="133">
        <f t="shared" ca="1" si="7"/>
        <v>0</v>
      </c>
      <c r="AP11" s="132">
        <f t="shared" ca="1" si="7"/>
        <v>5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0</v>
      </c>
      <c r="BL11" s="110">
        <f t="shared" ca="1" si="40"/>
        <v>5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84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41"/>
        <v>53</v>
      </c>
      <c r="BP11" s="195">
        <f t="shared" ca="1" si="42"/>
        <v>137</v>
      </c>
      <c r="BQ11" s="149">
        <f t="shared" ca="1" si="9"/>
        <v>137</v>
      </c>
      <c r="BR11" s="137">
        <f t="shared" ca="1" si="10"/>
        <v>2</v>
      </c>
      <c r="BS11" s="136">
        <f t="shared" ca="1" si="11"/>
        <v>55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55</v>
      </c>
      <c r="CO11" s="110">
        <f t="shared" ca="1" si="32"/>
        <v>1045.5</v>
      </c>
      <c r="CP11" s="110">
        <f t="shared" ca="1" si="33"/>
        <v>550</v>
      </c>
      <c r="CQ11" s="198">
        <f t="shared" ca="1" si="34"/>
        <v>671.19999999999993</v>
      </c>
      <c r="CR11" s="199">
        <f t="shared" ca="1" si="35"/>
        <v>1723.6999999999998</v>
      </c>
      <c r="CS11" s="215">
        <f t="shared" ca="1" si="49"/>
        <v>31</v>
      </c>
      <c r="CT11" s="216">
        <f t="shared" ca="1" si="44"/>
        <v>0</v>
      </c>
      <c r="CU11" s="217">
        <f ca="1">INDEX(INDIRECT(CU$1),MATCH($E11,INDIRECT($BQ$2))) + (CS11*30)/[1]PATRÓN!$N$4 - CT11</f>
        <v>29.999999999999996</v>
      </c>
      <c r="CV11" s="217">
        <f ca="1">(CS11*6)/PATRÓN!$N$4</f>
        <v>0.50958904109589043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151.99253731343285</v>
      </c>
      <c r="DA11" s="211">
        <f t="shared" ca="1" si="36"/>
        <v>-14.992537313432848</v>
      </c>
      <c r="DB11" s="211">
        <f t="shared" ca="1" si="48"/>
        <v>1789.5895522388059</v>
      </c>
      <c r="DC11" s="212">
        <f t="shared" ca="1" si="37"/>
        <v>-65.889552238806118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-</v>
      </c>
      <c r="K12" s="148" t="str">
        <f t="shared" ca="1" si="5"/>
        <v>L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L</v>
      </c>
      <c r="P12" s="148" t="str">
        <f t="shared" ca="1" si="5"/>
        <v>M</v>
      </c>
      <c r="Q12" s="148" t="str">
        <f t="shared" ca="1" si="5"/>
        <v>M</v>
      </c>
      <c r="R12" s="148" t="str">
        <f t="shared" ca="1" si="5"/>
        <v>M</v>
      </c>
      <c r="S12" s="148" t="str">
        <f t="shared" ca="1" si="5"/>
        <v>L</v>
      </c>
      <c r="T12" s="148" t="str">
        <f t="shared" ca="1" si="5"/>
        <v>L</v>
      </c>
      <c r="U12" s="148" t="str">
        <f t="shared" ca="1" si="5"/>
        <v>M</v>
      </c>
      <c r="V12" s="148" t="str">
        <f t="shared" ca="1" si="5"/>
        <v>M</v>
      </c>
      <c r="W12" s="148" t="str">
        <f t="shared" ca="1" si="6"/>
        <v>M</v>
      </c>
      <c r="X12" s="148" t="str">
        <f t="shared" ca="1" si="6"/>
        <v>N</v>
      </c>
      <c r="Y12" s="148" t="str">
        <f t="shared" ca="1" si="6"/>
        <v>N</v>
      </c>
      <c r="Z12" s="148" t="str">
        <f t="shared" ca="1" si="6"/>
        <v>-</v>
      </c>
      <c r="AA12" s="148" t="str">
        <f t="shared" ca="1" si="6"/>
        <v>-</v>
      </c>
      <c r="AB12" s="148" t="str">
        <f t="shared" ca="1" si="6"/>
        <v>L</v>
      </c>
      <c r="AC12" s="148" t="str">
        <f t="shared" ca="1" si="6"/>
        <v>L</v>
      </c>
      <c r="AD12" s="148" t="str">
        <f t="shared" ca="1" si="6"/>
        <v>M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N</v>
      </c>
      <c r="AH12" s="148" t="str">
        <f t="shared" ca="1" si="6"/>
        <v>N</v>
      </c>
      <c r="AI12" s="148" t="str">
        <f t="shared" ca="1" si="6"/>
        <v>-</v>
      </c>
      <c r="AJ12" s="148" t="str">
        <f t="shared" ca="1" si="6"/>
        <v>-</v>
      </c>
      <c r="AK12" s="148" t="str">
        <f t="shared" ca="1" si="6"/>
        <v>L</v>
      </c>
      <c r="AL12" s="129"/>
      <c r="AM12" s="111">
        <f>VLOOKUP($E12,Plantilla!D:F,3,FALSE)</f>
        <v>1</v>
      </c>
      <c r="AN12" s="140">
        <f t="shared" ca="1" si="38"/>
        <v>14</v>
      </c>
      <c r="AO12" s="133">
        <f t="shared" ca="1" si="7"/>
        <v>0</v>
      </c>
      <c r="AP12" s="132">
        <f t="shared" ca="1" si="7"/>
        <v>5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0</v>
      </c>
      <c r="BL12" s="110">
        <f t="shared" ca="1" si="40"/>
        <v>5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98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41"/>
        <v>53</v>
      </c>
      <c r="BP12" s="195">
        <f t="shared" ca="1" si="42"/>
        <v>151</v>
      </c>
      <c r="BQ12" s="149">
        <f t="shared" ca="1" si="9"/>
        <v>167</v>
      </c>
      <c r="BR12" s="137">
        <f t="shared" ca="1" si="10"/>
        <v>0</v>
      </c>
      <c r="BS12" s="136">
        <f t="shared" ca="1" si="11"/>
        <v>53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53</v>
      </c>
      <c r="CO12" s="110">
        <f t="shared" ca="1" si="32"/>
        <v>1184</v>
      </c>
      <c r="CP12" s="110">
        <f t="shared" ca="1" si="33"/>
        <v>530</v>
      </c>
      <c r="CQ12" s="198">
        <f t="shared" ca="1" si="34"/>
        <v>650</v>
      </c>
      <c r="CR12" s="199">
        <f t="shared" ca="1" si="35"/>
        <v>1834</v>
      </c>
      <c r="CS12" s="215">
        <f t="shared" ca="1" si="49"/>
        <v>31</v>
      </c>
      <c r="CT12" s="216">
        <f t="shared" ca="1" si="44"/>
        <v>0</v>
      </c>
      <c r="CU12" s="217">
        <f ca="1">INDEX(INDIRECT(CU$1),MATCH($E12,INDIRECT($BQ$2))) + (CS12*30)/[1]PATRÓN!$N$4 - CT12</f>
        <v>29.999999999999996</v>
      </c>
      <c r="CV12" s="217">
        <f ca="1">(CS12*6)/PATRÓN!$N$4</f>
        <v>0.50958904109589043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151.99253731343285</v>
      </c>
      <c r="DA12" s="211">
        <f t="shared" ca="1" si="36"/>
        <v>-0.99253731343284812</v>
      </c>
      <c r="DB12" s="211">
        <f t="shared" ca="1" si="48"/>
        <v>1789.5895522388059</v>
      </c>
      <c r="DC12" s="212">
        <f t="shared" ca="1" si="37"/>
        <v>44.410447761194064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L</v>
      </c>
      <c r="I13" s="148" t="str">
        <f t="shared" ca="1" si="5"/>
        <v>M</v>
      </c>
      <c r="J13" s="148" t="str">
        <f t="shared" ca="1" si="5"/>
        <v>M</v>
      </c>
      <c r="K13" s="148" t="str">
        <f t="shared" ca="1" si="5"/>
        <v>M</v>
      </c>
      <c r="L13" s="148" t="str">
        <f t="shared" ca="1" si="5"/>
        <v>L</v>
      </c>
      <c r="M13" s="148" t="str">
        <f t="shared" ca="1" si="5"/>
        <v>L</v>
      </c>
      <c r="N13" s="148" t="str">
        <f t="shared" ca="1" si="5"/>
        <v>M</v>
      </c>
      <c r="O13" s="148" t="str">
        <f t="shared" ca="1" si="5"/>
        <v>M</v>
      </c>
      <c r="P13" s="148" t="str">
        <f t="shared" ca="1" si="5"/>
        <v>M</v>
      </c>
      <c r="Q13" s="148" t="str">
        <f t="shared" ca="1" si="5"/>
        <v>N</v>
      </c>
      <c r="R13" s="148" t="str">
        <f t="shared" ca="1" si="5"/>
        <v>N</v>
      </c>
      <c r="S13" s="148" t="str">
        <f t="shared" ca="1" si="5"/>
        <v>-</v>
      </c>
      <c r="T13" s="148" t="str">
        <f t="shared" ca="1" si="5"/>
        <v>-</v>
      </c>
      <c r="U13" s="148" t="str">
        <f t="shared" ca="1" si="5"/>
        <v>L</v>
      </c>
      <c r="V13" s="148" t="str">
        <f t="shared" ca="1" si="5"/>
        <v>L</v>
      </c>
      <c r="W13" s="148" t="str">
        <f t="shared" ca="1" si="6"/>
        <v>M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N</v>
      </c>
      <c r="AA13" s="148" t="str">
        <f t="shared" ca="1" si="6"/>
        <v>N</v>
      </c>
      <c r="AB13" s="148" t="str">
        <f t="shared" ca="1" si="6"/>
        <v>-</v>
      </c>
      <c r="AC13" s="148" t="str">
        <f t="shared" ca="1" si="6"/>
        <v>-</v>
      </c>
      <c r="AD13" s="148" t="str">
        <f t="shared" ca="1" si="6"/>
        <v>L</v>
      </c>
      <c r="AE13" s="148" t="str">
        <f t="shared" ca="1" si="6"/>
        <v>M</v>
      </c>
      <c r="AF13" s="148" t="str">
        <f t="shared" ca="1" si="6"/>
        <v>M</v>
      </c>
      <c r="AG13" s="148" t="str">
        <f t="shared" ca="1" si="6"/>
        <v>M</v>
      </c>
      <c r="AH13" s="148" t="str">
        <f t="shared" ca="1" si="6"/>
        <v>M</v>
      </c>
      <c r="AI13" s="148" t="str">
        <f t="shared" ca="1" si="6"/>
        <v>N</v>
      </c>
      <c r="AJ13" s="148" t="str">
        <f t="shared" ca="1" si="6"/>
        <v>N</v>
      </c>
      <c r="AK13" s="148" t="str">
        <f t="shared" ca="1" si="6"/>
        <v>-</v>
      </c>
      <c r="AL13" s="129"/>
      <c r="AM13" s="111">
        <f>VLOOKUP($E13,Plantilla!D:F,3,FALSE)</f>
        <v>1</v>
      </c>
      <c r="AN13" s="140">
        <f t="shared" ca="1" si="38"/>
        <v>14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0</v>
      </c>
      <c r="BL13" s="110">
        <f t="shared" ca="1" si="40"/>
        <v>6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41"/>
        <v>63.6</v>
      </c>
      <c r="BP13" s="195">
        <f t="shared" ca="1" si="42"/>
        <v>161.6</v>
      </c>
      <c r="BQ13" s="149">
        <f t="shared" ca="1" si="9"/>
        <v>166</v>
      </c>
      <c r="BR13" s="137">
        <f t="shared" ca="1" si="10"/>
        <v>0</v>
      </c>
      <c r="BS13" s="136">
        <f t="shared" ca="1" si="11"/>
        <v>57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57</v>
      </c>
      <c r="CO13" s="110">
        <f t="shared" ca="1" si="32"/>
        <v>1177</v>
      </c>
      <c r="CP13" s="110">
        <f t="shared" ca="1" si="33"/>
        <v>570</v>
      </c>
      <c r="CQ13" s="198">
        <f t="shared" ca="1" si="34"/>
        <v>692.4</v>
      </c>
      <c r="CR13" s="199">
        <f t="shared" ca="1" si="35"/>
        <v>1869.3999999999999</v>
      </c>
      <c r="CS13" s="215">
        <f t="shared" ca="1" si="49"/>
        <v>31</v>
      </c>
      <c r="CT13" s="216">
        <f t="shared" ca="1" si="44"/>
        <v>0</v>
      </c>
      <c r="CU13" s="217">
        <f ca="1">INDEX(INDIRECT(CU$1),MATCH($E13,INDIRECT($BQ$2))) + (CS13*30)/[1]PATRÓN!$N$4 - CT13</f>
        <v>29.999999999999996</v>
      </c>
      <c r="CV13" s="217">
        <f ca="1">(CS13*6)/PATRÓN!$N$4</f>
        <v>0.50958904109589043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151.99253731343285</v>
      </c>
      <c r="DA13" s="211">
        <f t="shared" ca="1" si="36"/>
        <v>9.6074626865671462</v>
      </c>
      <c r="DB13" s="211">
        <f t="shared" ca="1" si="48"/>
        <v>1789.5895522388059</v>
      </c>
      <c r="DC13" s="212">
        <f t="shared" ca="1" si="37"/>
        <v>79.810447761193927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M</v>
      </c>
      <c r="H14" s="148" t="str">
        <f t="shared" ca="1" si="5"/>
        <v>M</v>
      </c>
      <c r="I14" s="148" t="str">
        <f t="shared" ca="1" si="5"/>
        <v>M</v>
      </c>
      <c r="J14" s="148" t="str">
        <f t="shared" ca="1" si="5"/>
        <v>N</v>
      </c>
      <c r="K14" s="148" t="str">
        <f t="shared" ca="1" si="5"/>
        <v>N</v>
      </c>
      <c r="L14" s="148" t="str">
        <f t="shared" ca="1" si="5"/>
        <v>-</v>
      </c>
      <c r="M14" s="148" t="str">
        <f t="shared" ca="1" si="5"/>
        <v>-</v>
      </c>
      <c r="N14" s="148" t="str">
        <f t="shared" ca="1" si="5"/>
        <v>L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N</v>
      </c>
      <c r="T14" s="148" t="str">
        <f t="shared" ca="1" si="5"/>
        <v>N</v>
      </c>
      <c r="U14" s="148" t="str">
        <f t="shared" ca="1" si="5"/>
        <v>-</v>
      </c>
      <c r="V14" s="148" t="str">
        <f t="shared" ca="1" si="5"/>
        <v>-</v>
      </c>
      <c r="W14" s="148" t="str">
        <f t="shared" ca="1" si="6"/>
        <v>L</v>
      </c>
      <c r="X14" s="148" t="str">
        <f t="shared" ca="1" si="6"/>
        <v>M</v>
      </c>
      <c r="Y14" s="148" t="str">
        <f t="shared" ca="1" si="6"/>
        <v>M</v>
      </c>
      <c r="Z14" s="148" t="str">
        <f t="shared" ca="1" si="6"/>
        <v>M</v>
      </c>
      <c r="AA14" s="148" t="str">
        <f t="shared" ca="1" si="6"/>
        <v>M</v>
      </c>
      <c r="AB14" s="148" t="str">
        <f t="shared" ca="1" si="6"/>
        <v>N</v>
      </c>
      <c r="AC14" s="148" t="str">
        <f t="shared" ca="1" si="6"/>
        <v>N</v>
      </c>
      <c r="AD14" s="148" t="str">
        <f t="shared" ca="1" si="6"/>
        <v>-</v>
      </c>
      <c r="AE14" s="148" t="str">
        <f t="shared" ca="1" si="6"/>
        <v>-</v>
      </c>
      <c r="AF14" s="148" t="str">
        <f t="shared" ca="1" si="6"/>
        <v>L</v>
      </c>
      <c r="AG14" s="148" t="str">
        <f t="shared" ca="1" si="6"/>
        <v>L</v>
      </c>
      <c r="AH14" s="148" t="str">
        <f t="shared" ca="1" si="6"/>
        <v>L</v>
      </c>
      <c r="AI14" s="148" t="str">
        <f t="shared" ca="1" si="6"/>
        <v>M</v>
      </c>
      <c r="AJ14" s="148" t="str">
        <f t="shared" ca="1" si="6"/>
        <v>M</v>
      </c>
      <c r="AK14" s="148" t="str">
        <f t="shared" ca="1" si="6"/>
        <v>M</v>
      </c>
      <c r="AL14" s="129"/>
      <c r="AM14" s="111">
        <f>VLOOKUP($E14,Plantilla!D:F,3,FALSE)</f>
        <v>1</v>
      </c>
      <c r="AN14" s="140">
        <f t="shared" ca="1" si="38"/>
        <v>13</v>
      </c>
      <c r="AO14" s="133">
        <f t="shared" ca="1" si="7"/>
        <v>0</v>
      </c>
      <c r="AP14" s="132">
        <f t="shared" ca="1" si="7"/>
        <v>6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0</v>
      </c>
      <c r="BL14" s="110">
        <f t="shared" ca="1" si="40"/>
        <v>6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91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41"/>
        <v>63.6</v>
      </c>
      <c r="BP14" s="195">
        <f t="shared" ca="1" si="42"/>
        <v>154.6</v>
      </c>
      <c r="BQ14" s="149">
        <f t="shared" ca="1" si="9"/>
        <v>164</v>
      </c>
      <c r="BR14" s="137">
        <f t="shared" ca="1" si="10"/>
        <v>4</v>
      </c>
      <c r="BS14" s="136">
        <f t="shared" ca="1" si="11"/>
        <v>51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51</v>
      </c>
      <c r="CO14" s="110">
        <f t="shared" ca="1" si="32"/>
        <v>1221</v>
      </c>
      <c r="CP14" s="110">
        <f t="shared" ca="1" si="33"/>
        <v>510</v>
      </c>
      <c r="CQ14" s="198">
        <f t="shared" ca="1" si="34"/>
        <v>628.80000000000007</v>
      </c>
      <c r="CR14" s="199">
        <f t="shared" ca="1" si="35"/>
        <v>1849.8</v>
      </c>
      <c r="CS14" s="215">
        <f t="shared" ca="1" si="49"/>
        <v>31</v>
      </c>
      <c r="CT14" s="216">
        <f t="shared" ca="1" si="44"/>
        <v>0</v>
      </c>
      <c r="CU14" s="217">
        <f ca="1">INDEX(INDIRECT(CU$1),MATCH($E14,INDIRECT($BQ$2))) + (CS14*30)/[1]PATRÓN!$N$4 - CT14</f>
        <v>29.999999999999996</v>
      </c>
      <c r="CV14" s="217">
        <f ca="1">(CS14*6)/PATRÓN!$N$4</f>
        <v>0.50958904109589043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151.99253731343285</v>
      </c>
      <c r="DA14" s="211">
        <f t="shared" ca="1" si="36"/>
        <v>2.6074626865671462</v>
      </c>
      <c r="DB14" s="211">
        <f t="shared" ca="1" si="48"/>
        <v>1789.5895522388059</v>
      </c>
      <c r="DC14" s="212">
        <f t="shared" ca="1" si="37"/>
        <v>60.210447761194018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tr">
        <f t="shared" ca="1" si="5"/>
        <v>L</v>
      </c>
      <c r="H15" s="148" t="str">
        <f t="shared" ca="1" si="5"/>
        <v>L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N</v>
      </c>
      <c r="M15" s="148" t="str">
        <f t="shared" ca="1" si="5"/>
        <v>N</v>
      </c>
      <c r="N15" s="148" t="str">
        <f t="shared" ca="1" si="5"/>
        <v>-</v>
      </c>
      <c r="O15" s="148" t="str">
        <f t="shared" ca="1" si="5"/>
        <v>-</v>
      </c>
      <c r="P15" s="148" t="str">
        <f t="shared" ca="1" si="5"/>
        <v>L</v>
      </c>
      <c r="Q15" s="148" t="str">
        <f t="shared" ca="1" si="5"/>
        <v>M</v>
      </c>
      <c r="R15" s="148" t="str">
        <f t="shared" ca="1" si="5"/>
        <v>M</v>
      </c>
      <c r="S15" s="148" t="str">
        <f t="shared" ca="1" si="5"/>
        <v>M</v>
      </c>
      <c r="T15" s="148" t="str">
        <f t="shared" ca="1" si="5"/>
        <v>M</v>
      </c>
      <c r="U15" s="148" t="str">
        <f t="shared" ca="1" si="5"/>
        <v>N</v>
      </c>
      <c r="V15" s="148" t="str">
        <f t="shared" ca="1" si="5"/>
        <v>N</v>
      </c>
      <c r="W15" s="148" t="str">
        <f t="shared" ca="1" si="6"/>
        <v>-</v>
      </c>
      <c r="X15" s="148" t="str">
        <f t="shared" ca="1" si="6"/>
        <v>-</v>
      </c>
      <c r="Y15" s="148" t="str">
        <f t="shared" ca="1" si="6"/>
        <v>L</v>
      </c>
      <c r="Z15" s="148" t="str">
        <f t="shared" ca="1" si="6"/>
        <v>L</v>
      </c>
      <c r="AA15" s="148" t="str">
        <f t="shared" ca="1" si="6"/>
        <v>L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M</v>
      </c>
      <c r="AE15" s="148" t="str">
        <f t="shared" ca="1" si="6"/>
        <v>M</v>
      </c>
      <c r="AF15" s="148" t="str">
        <f t="shared" ca="1" si="6"/>
        <v>L</v>
      </c>
      <c r="AG15" s="148" t="str">
        <f t="shared" ca="1" si="6"/>
        <v>M</v>
      </c>
      <c r="AH15" s="148" t="str">
        <f t="shared" ca="1" si="6"/>
        <v>M</v>
      </c>
      <c r="AI15" s="148" t="str">
        <f t="shared" ca="1" si="6"/>
        <v>M</v>
      </c>
      <c r="AJ15" s="148" t="str">
        <f t="shared" ca="1" si="6"/>
        <v>M</v>
      </c>
      <c r="AK15" s="148" t="str">
        <f t="shared" ca="1" si="6"/>
        <v>N</v>
      </c>
      <c r="AL15" s="129"/>
      <c r="AM15" s="111">
        <f>VLOOKUP($E15,Plantilla!D:F,3,FALSE)</f>
        <v>1</v>
      </c>
      <c r="AN15" s="140">
        <f t="shared" ca="1" si="38"/>
        <v>15</v>
      </c>
      <c r="AO15" s="133">
        <f t="shared" ca="1" si="7"/>
        <v>0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0</v>
      </c>
      <c r="BL15" s="110">
        <f t="shared" ca="1" si="40"/>
        <v>5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105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1"/>
        <v>53</v>
      </c>
      <c r="BP15" s="195">
        <f t="shared" ca="1" si="42"/>
        <v>158</v>
      </c>
      <c r="BQ15" s="149">
        <f t="shared" ca="1" si="9"/>
        <v>86</v>
      </c>
      <c r="BR15" s="137">
        <f t="shared" ca="1" si="10"/>
        <v>1</v>
      </c>
      <c r="BS15" s="136">
        <f t="shared" ca="1" si="11"/>
        <v>57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57</v>
      </c>
      <c r="CO15" s="110">
        <f t="shared" ca="1" si="32"/>
        <v>959.5</v>
      </c>
      <c r="CP15" s="110">
        <f t="shared" ca="1" si="33"/>
        <v>570</v>
      </c>
      <c r="CQ15" s="198">
        <f t="shared" ca="1" si="34"/>
        <v>692.4</v>
      </c>
      <c r="CR15" s="199">
        <f t="shared" ca="1" si="35"/>
        <v>1651.9</v>
      </c>
      <c r="CS15" s="215">
        <f t="shared" ca="1" si="49"/>
        <v>31</v>
      </c>
      <c r="CT15" s="216">
        <f t="shared" ca="1" si="44"/>
        <v>0</v>
      </c>
      <c r="CU15" s="217">
        <f ca="1">INDEX(INDIRECT(CU$1),MATCH($E15,INDIRECT($BQ$2))) + (CS15*30)/[1]PATRÓN!$N$4 - CT15</f>
        <v>29.999999999999996</v>
      </c>
      <c r="CV15" s="217">
        <f ca="1">(CS15*6)/PATRÓN!$N$4</f>
        <v>0.50958904109589043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151.99253731343285</v>
      </c>
      <c r="DA15" s="211">
        <f t="shared" ca="1" si="36"/>
        <v>6.0074626865671519</v>
      </c>
      <c r="DB15" s="211">
        <f t="shared" ca="1" si="48"/>
        <v>1789.5895522388059</v>
      </c>
      <c r="DC15" s="212">
        <f t="shared" ca="1" si="37"/>
        <v>-137.68955223880585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5"/>
        <v>-</v>
      </c>
      <c r="H16" s="148" t="str">
        <f t="shared" ca="1" si="5"/>
        <v>-</v>
      </c>
      <c r="I16" s="148" t="str">
        <f t="shared" ca="1" si="5"/>
        <v>L</v>
      </c>
      <c r="J16" s="148" t="str">
        <f t="shared" ca="1" si="5"/>
        <v>M</v>
      </c>
      <c r="K16" s="148" t="str">
        <f t="shared" ca="1" si="5"/>
        <v>M</v>
      </c>
      <c r="L16" s="148" t="str">
        <f t="shared" ca="1" si="5"/>
        <v>M</v>
      </c>
      <c r="M16" s="148" t="str">
        <f t="shared" ca="1" si="5"/>
        <v>M</v>
      </c>
      <c r="N16" s="148" t="str">
        <f t="shared" ca="1" si="5"/>
        <v>N</v>
      </c>
      <c r="O16" s="148" t="str">
        <f t="shared" ca="1" si="5"/>
        <v>N</v>
      </c>
      <c r="P16" s="148" t="str">
        <f t="shared" ca="1" si="5"/>
        <v>-</v>
      </c>
      <c r="Q16" s="148" t="str">
        <f t="shared" ca="1" si="5"/>
        <v>-</v>
      </c>
      <c r="R16" s="148" t="str">
        <f t="shared" ca="1" si="5"/>
        <v>L</v>
      </c>
      <c r="S16" s="148" t="str">
        <f t="shared" ca="1" si="5"/>
        <v>L</v>
      </c>
      <c r="T16" s="148" t="str">
        <f t="shared" ca="1" si="5"/>
        <v>L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M</v>
      </c>
      <c r="X16" s="148" t="str">
        <f t="shared" ca="1" si="6"/>
        <v>M</v>
      </c>
      <c r="Y16" s="148" t="str">
        <f t="shared" ca="1" si="6"/>
        <v>L</v>
      </c>
      <c r="Z16" s="148" t="str">
        <f t="shared" ca="1" si="6"/>
        <v>M</v>
      </c>
      <c r="AA16" s="148" t="str">
        <f t="shared" ca="1" si="6"/>
        <v>M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N</v>
      </c>
      <c r="AE16" s="148" t="str">
        <f t="shared" ca="1" si="6"/>
        <v>-</v>
      </c>
      <c r="AF16" s="148" t="str">
        <f t="shared" ca="1" si="6"/>
        <v>L</v>
      </c>
      <c r="AG16" s="148" t="str">
        <f t="shared" ca="1" si="6"/>
        <v>L</v>
      </c>
      <c r="AH16" s="148" t="str">
        <f t="shared" ca="1" si="6"/>
        <v>L</v>
      </c>
      <c r="AI16" s="148" t="str">
        <f t="shared" ca="1" si="6"/>
        <v>M</v>
      </c>
      <c r="AJ16" s="148" t="str">
        <f t="shared" ca="1" si="6"/>
        <v>M</v>
      </c>
      <c r="AK16" s="148" t="str">
        <f t="shared" ca="1" si="6"/>
        <v>M</v>
      </c>
      <c r="AL16" s="129"/>
      <c r="AM16" s="111">
        <f>VLOOKUP($E16,Plantilla!D:F,3,FALSE)</f>
        <v>1</v>
      </c>
      <c r="AN16" s="140">
        <f t="shared" ca="1" si="38"/>
        <v>15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0</v>
      </c>
      <c r="BL16" s="110">
        <f t="shared" ca="1" si="40"/>
        <v>3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1"/>
        <v>31.8</v>
      </c>
      <c r="BP16" s="195">
        <f t="shared" ca="1" si="42"/>
        <v>136.80000000000001</v>
      </c>
      <c r="BQ16" s="149">
        <f t="shared" ca="1" si="9"/>
        <v>149</v>
      </c>
      <c r="BR16" s="137">
        <f t="shared" ca="1" si="10"/>
        <v>4</v>
      </c>
      <c r="BS16" s="136">
        <f t="shared" ca="1" si="11"/>
        <v>49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49</v>
      </c>
      <c r="CO16" s="110">
        <f t="shared" ca="1" si="32"/>
        <v>1210.5</v>
      </c>
      <c r="CP16" s="110">
        <f t="shared" ca="1" si="33"/>
        <v>490</v>
      </c>
      <c r="CQ16" s="198">
        <f t="shared" ca="1" si="34"/>
        <v>607.6</v>
      </c>
      <c r="CR16" s="199">
        <f t="shared" ca="1" si="35"/>
        <v>1839.1000000000001</v>
      </c>
      <c r="CS16" s="215">
        <f t="shared" ca="1" si="49"/>
        <v>31</v>
      </c>
      <c r="CT16" s="216">
        <f t="shared" ca="1" si="44"/>
        <v>0</v>
      </c>
      <c r="CU16" s="217">
        <f ca="1">INDEX(INDIRECT(CU$1),MATCH($E16,INDIRECT($BQ$2))) + (CS16*30)/[1]PATRÓN!$N$4 - CT16</f>
        <v>29.999999999999996</v>
      </c>
      <c r="CV16" s="217">
        <f ca="1">(CS16*6)/PATRÓN!$N$4</f>
        <v>0.50958904109589043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151.99253731343285</v>
      </c>
      <c r="DA16" s="211">
        <f t="shared" ca="1" si="36"/>
        <v>-15.192537313432837</v>
      </c>
      <c r="DB16" s="211">
        <f t="shared" ca="1" si="48"/>
        <v>1789.5895522388059</v>
      </c>
      <c r="DC16" s="212">
        <f t="shared" ca="1" si="37"/>
        <v>49.5104477611942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"/>
        <v>N</v>
      </c>
      <c r="H17" s="148" t="str">
        <f t="shared" ca="1" si="5"/>
        <v>N</v>
      </c>
      <c r="I17" s="148" t="str">
        <f t="shared" ca="1" si="5"/>
        <v>-</v>
      </c>
      <c r="J17" s="148" t="str">
        <f t="shared" ca="1" si="5"/>
        <v>-</v>
      </c>
      <c r="K17" s="148" t="str">
        <f t="shared" ca="1" si="5"/>
        <v>L</v>
      </c>
      <c r="L17" s="148" t="str">
        <f t="shared" ca="1" si="5"/>
        <v>L</v>
      </c>
      <c r="M17" s="148" t="str">
        <f t="shared" ca="1" si="5"/>
        <v>L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M</v>
      </c>
      <c r="Q17" s="148" t="str">
        <f t="shared" ca="1" si="5"/>
        <v>M</v>
      </c>
      <c r="R17" s="148" t="str">
        <f t="shared" ca="1" si="5"/>
        <v>L</v>
      </c>
      <c r="S17" s="148" t="str">
        <f t="shared" ca="1" si="5"/>
        <v>M</v>
      </c>
      <c r="T17" s="148" t="str">
        <f t="shared" ca="1" si="5"/>
        <v>M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N</v>
      </c>
      <c r="X17" s="148" t="str">
        <f t="shared" ca="1" si="6"/>
        <v>-</v>
      </c>
      <c r="Y17" s="148" t="str">
        <f t="shared" ca="1" si="6"/>
        <v>L</v>
      </c>
      <c r="Z17" s="148" t="str">
        <f t="shared" ca="1" si="6"/>
        <v>L</v>
      </c>
      <c r="AA17" s="148" t="str">
        <f t="shared" ca="1" si="6"/>
        <v>L</v>
      </c>
      <c r="AB17" s="148" t="str">
        <f t="shared" ca="1" si="6"/>
        <v>M</v>
      </c>
      <c r="AC17" s="148" t="str">
        <f t="shared" ca="1" si="6"/>
        <v>M</v>
      </c>
      <c r="AD17" s="148" t="str">
        <f t="shared" ca="1" si="6"/>
        <v>M</v>
      </c>
      <c r="AE17" s="148" t="str">
        <f t="shared" ca="1" si="6"/>
        <v>N</v>
      </c>
      <c r="AF17" s="148" t="str">
        <f t="shared" ca="1" si="6"/>
        <v>N</v>
      </c>
      <c r="AG17" s="148" t="str">
        <f t="shared" ca="1" si="6"/>
        <v>-</v>
      </c>
      <c r="AH17" s="148" t="str">
        <f t="shared" ca="1" si="6"/>
        <v>-</v>
      </c>
      <c r="AI17" s="148" t="str">
        <f t="shared" ca="1" si="6"/>
        <v>L</v>
      </c>
      <c r="AJ17" s="148" t="str">
        <f t="shared" ca="1" si="6"/>
        <v>M</v>
      </c>
      <c r="AK17" s="148" t="str">
        <f t="shared" ca="1" si="6"/>
        <v>M</v>
      </c>
      <c r="AL17" s="129"/>
      <c r="AM17" s="111">
        <f>VLOOKUP($E17,Plantilla!D:F,3,FALSE)</f>
        <v>1</v>
      </c>
      <c r="AN17" s="140">
        <f t="shared" ca="1" si="38"/>
        <v>13</v>
      </c>
      <c r="AO17" s="133">
        <f t="shared" ca="1" si="7"/>
        <v>0</v>
      </c>
      <c r="AP17" s="132">
        <f t="shared" ca="1" si="7"/>
        <v>5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0</v>
      </c>
      <c r="BL17" s="110">
        <f t="shared" ca="1" si="40"/>
        <v>5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91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41"/>
        <v>53</v>
      </c>
      <c r="BP17" s="195">
        <f t="shared" ca="1" si="42"/>
        <v>144</v>
      </c>
      <c r="BQ17" s="149">
        <f t="shared" ca="1" si="9"/>
        <v>157</v>
      </c>
      <c r="BR17" s="137">
        <f t="shared" ca="1" si="10"/>
        <v>0</v>
      </c>
      <c r="BS17" s="136">
        <f t="shared" ca="1" si="11"/>
        <v>57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57</v>
      </c>
      <c r="CO17" s="110">
        <f t="shared" ca="1" si="32"/>
        <v>1113.94</v>
      </c>
      <c r="CP17" s="110">
        <f t="shared" ca="1" si="33"/>
        <v>570</v>
      </c>
      <c r="CQ17" s="198">
        <f t="shared" ca="1" si="34"/>
        <v>692.40000000000009</v>
      </c>
      <c r="CR17" s="199">
        <f t="shared" ca="1" si="35"/>
        <v>1806.3400000000001</v>
      </c>
      <c r="CS17" s="215">
        <f t="shared" ca="1" si="49"/>
        <v>31</v>
      </c>
      <c r="CT17" s="216">
        <f t="shared" ca="1" si="44"/>
        <v>0</v>
      </c>
      <c r="CU17" s="217">
        <f ca="1">INDEX(INDIRECT(CU$1),MATCH($E17,INDIRECT($BQ$2))) + (CS17*30)/[1]PATRÓN!$N$4 - CT17</f>
        <v>29.999999999999996</v>
      </c>
      <c r="CV17" s="217">
        <f ca="1">(CS17*6)/PATRÓN!$N$4</f>
        <v>0.50958904109589043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151.99253731343285</v>
      </c>
      <c r="DA17" s="211">
        <f t="shared" ca="1" si="36"/>
        <v>-7.9925373134328481</v>
      </c>
      <c r="DB17" s="211">
        <f t="shared" ca="1" si="48"/>
        <v>1789.5895522388059</v>
      </c>
      <c r="DC17" s="212">
        <f t="shared" ca="1" si="37"/>
        <v>16.750447761194209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M</v>
      </c>
      <c r="J18" s="148" t="str">
        <f t="shared" ca="1" si="5"/>
        <v>M</v>
      </c>
      <c r="K18" s="148" t="str">
        <f t="shared" ca="1" si="5"/>
        <v>L</v>
      </c>
      <c r="L18" s="148" t="str">
        <f t="shared" ca="1" si="5"/>
        <v>M</v>
      </c>
      <c r="M18" s="148" t="str">
        <f t="shared" ca="1" si="5"/>
        <v>M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N</v>
      </c>
      <c r="Q18" s="148" t="str">
        <f t="shared" ca="1" si="5"/>
        <v>-</v>
      </c>
      <c r="R18" s="148" t="str">
        <f t="shared" ref="G18:V34" ca="1" si="50">IF($B18&lt;&gt;0,INDIRECT(ADDRESS($B18+6,10+R$2,1,FALSE,"PATRÓN"),FALSE),"")</f>
        <v>L</v>
      </c>
      <c r="S18" s="148" t="str">
        <f t="shared" ca="1" si="50"/>
        <v>L</v>
      </c>
      <c r="T18" s="148" t="str">
        <f t="shared" ca="1" si="50"/>
        <v>L</v>
      </c>
      <c r="U18" s="148" t="str">
        <f t="shared" ca="1" si="50"/>
        <v>M</v>
      </c>
      <c r="V18" s="148" t="str">
        <f t="shared" ca="1" si="50"/>
        <v>M</v>
      </c>
      <c r="W18" s="148" t="str">
        <f t="shared" ca="1" si="6"/>
        <v>M</v>
      </c>
      <c r="X18" s="148" t="str">
        <f t="shared" ca="1" si="6"/>
        <v>N</v>
      </c>
      <c r="Y18" s="148" t="str">
        <f t="shared" ca="1" si="6"/>
        <v>N</v>
      </c>
      <c r="Z18" s="148" t="str">
        <f t="shared" ca="1" si="6"/>
        <v>-</v>
      </c>
      <c r="AA18" s="148" t="str">
        <f t="shared" ca="1" si="6"/>
        <v>-</v>
      </c>
      <c r="AB18" s="148" t="str">
        <f t="shared" ca="1" si="6"/>
        <v>L</v>
      </c>
      <c r="AC18" s="148" t="str">
        <f t="shared" ca="1" si="6"/>
        <v>M</v>
      </c>
      <c r="AD18" s="148" t="str">
        <f t="shared" ca="1" si="6"/>
        <v>M</v>
      </c>
      <c r="AE18" s="148" t="str">
        <f t="shared" ca="1" si="6"/>
        <v>M</v>
      </c>
      <c r="AF18" s="148" t="str">
        <f t="shared" ca="1" si="6"/>
        <v>M</v>
      </c>
      <c r="AG18" s="148" t="str">
        <f t="shared" ca="1" si="6"/>
        <v>N</v>
      </c>
      <c r="AH18" s="148" t="str">
        <f t="shared" ca="1" si="6"/>
        <v>N</v>
      </c>
      <c r="AI18" s="148" t="str">
        <f t="shared" ca="1" si="6"/>
        <v>-</v>
      </c>
      <c r="AJ18" s="148" t="str">
        <f t="shared" ca="1" si="6"/>
        <v>-</v>
      </c>
      <c r="AK18" s="148" t="str">
        <f t="shared" ca="1" si="6"/>
        <v>L</v>
      </c>
      <c r="AL18" s="130"/>
      <c r="AM18" s="111">
        <f>VLOOKUP($E18,Plantilla!D:F,3,FALSE)</f>
        <v>1</v>
      </c>
      <c r="AN18" s="140">
        <f t="shared" ca="1" si="38"/>
        <v>15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0</v>
      </c>
      <c r="BL18" s="110">
        <f t="shared" ca="1" si="40"/>
        <v>5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1"/>
        <v>53</v>
      </c>
      <c r="BP18" s="195">
        <f t="shared" ca="1" si="42"/>
        <v>158</v>
      </c>
      <c r="BQ18" s="149">
        <f t="shared" ca="1" si="9"/>
        <v>166</v>
      </c>
      <c r="BR18" s="137">
        <f t="shared" ca="1" si="10"/>
        <v>1</v>
      </c>
      <c r="BS18" s="136">
        <f t="shared" ca="1" si="11"/>
        <v>52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52</v>
      </c>
      <c r="CO18" s="110">
        <f t="shared" ca="1" si="32"/>
        <v>1184</v>
      </c>
      <c r="CP18" s="110">
        <f t="shared" ca="1" si="33"/>
        <v>520</v>
      </c>
      <c r="CQ18" s="198">
        <f t="shared" ca="1" si="34"/>
        <v>639.40000000000009</v>
      </c>
      <c r="CR18" s="199">
        <f t="shared" ca="1" si="35"/>
        <v>1823.3999999999996</v>
      </c>
      <c r="CS18" s="215">
        <f t="shared" ca="1" si="49"/>
        <v>31</v>
      </c>
      <c r="CT18" s="216">
        <f t="shared" ca="1" si="44"/>
        <v>0</v>
      </c>
      <c r="CU18" s="217">
        <f ca="1">INDEX(INDIRECT(CU$1),MATCH($E18,INDIRECT($BQ$2))) + (CS18*30)/[1]PATRÓN!$N$4 - CT18</f>
        <v>29.999999999999996</v>
      </c>
      <c r="CV18" s="217">
        <f ca="1">(CS18*6)/PATRÓN!$N$4</f>
        <v>0.50958904109589043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151.99253731343285</v>
      </c>
      <c r="DA18" s="211">
        <f t="shared" ca="1" si="36"/>
        <v>6.0074626865671519</v>
      </c>
      <c r="DB18" s="211">
        <f t="shared" ca="1" si="48"/>
        <v>1789.5895522388059</v>
      </c>
      <c r="DC18" s="212">
        <f t="shared" ca="1" si="37"/>
        <v>33.8104477611937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50"/>
        <v>M</v>
      </c>
      <c r="H19" s="148" t="str">
        <f t="shared" ca="1" si="50"/>
        <v>M</v>
      </c>
      <c r="I19" s="148" t="str">
        <f t="shared" ca="1" si="50"/>
        <v>N</v>
      </c>
      <c r="J19" s="148" t="str">
        <f t="shared" ca="1" si="50"/>
        <v>-</v>
      </c>
      <c r="K19" s="148" t="str">
        <f t="shared" ca="1" si="50"/>
        <v>L</v>
      </c>
      <c r="L19" s="148" t="str">
        <f t="shared" ca="1" si="50"/>
        <v>L</v>
      </c>
      <c r="M19" s="148" t="str">
        <f t="shared" ca="1" si="50"/>
        <v>L</v>
      </c>
      <c r="N19" s="148" t="str">
        <f t="shared" ca="1" si="50"/>
        <v>M</v>
      </c>
      <c r="O19" s="148" t="str">
        <f t="shared" ca="1" si="50"/>
        <v>M</v>
      </c>
      <c r="P19" s="148" t="str">
        <f t="shared" ca="1" si="50"/>
        <v>M</v>
      </c>
      <c r="Q19" s="148" t="str">
        <f t="shared" ca="1" si="50"/>
        <v>N</v>
      </c>
      <c r="R19" s="148" t="str">
        <f t="shared" ca="1" si="50"/>
        <v>N</v>
      </c>
      <c r="S19" s="148" t="str">
        <f t="shared" ca="1" si="50"/>
        <v>-</v>
      </c>
      <c r="T19" s="148" t="str">
        <f t="shared" ca="1" si="50"/>
        <v>-</v>
      </c>
      <c r="U19" s="148" t="str">
        <f t="shared" ca="1" si="50"/>
        <v>L</v>
      </c>
      <c r="V19" s="148" t="str">
        <f t="shared" ca="1" si="50"/>
        <v>M</v>
      </c>
      <c r="W19" s="148" t="str">
        <f t="shared" ca="1" si="6"/>
        <v>M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N</v>
      </c>
      <c r="AA19" s="148" t="str">
        <f t="shared" ca="1" si="6"/>
        <v>N</v>
      </c>
      <c r="AB19" s="148" t="str">
        <f t="shared" ca="1" si="6"/>
        <v>-</v>
      </c>
      <c r="AC19" s="148" t="str">
        <f t="shared" ca="1" si="6"/>
        <v>-</v>
      </c>
      <c r="AD19" s="148" t="str">
        <f t="shared" ca="1" si="6"/>
        <v>L</v>
      </c>
      <c r="AE19" s="148" t="str">
        <f t="shared" ca="1" si="6"/>
        <v>M</v>
      </c>
      <c r="AF19" s="148" t="str">
        <f t="shared" ca="1" si="6"/>
        <v>M</v>
      </c>
      <c r="AG19" s="148" t="str">
        <f t="shared" ca="1" si="6"/>
        <v>M</v>
      </c>
      <c r="AH19" s="148" t="str">
        <f t="shared" ca="1" si="6"/>
        <v>M</v>
      </c>
      <c r="AI19" s="148" t="str">
        <f t="shared" ca="1" si="6"/>
        <v>N</v>
      </c>
      <c r="AJ19" s="148" t="str">
        <f t="shared" ca="1" si="6"/>
        <v>N</v>
      </c>
      <c r="AK19" s="148" t="str">
        <f t="shared" ca="1" si="6"/>
        <v>-</v>
      </c>
      <c r="AL19" s="130"/>
      <c r="AM19" s="111">
        <f>VLOOKUP($E19,Plantilla!D:F,3,FALSE)</f>
        <v>1</v>
      </c>
      <c r="AN19" s="140">
        <f t="shared" ca="1" si="38"/>
        <v>13</v>
      </c>
      <c r="AO19" s="133">
        <f t="shared" ca="1" si="7"/>
        <v>0</v>
      </c>
      <c r="AP19" s="132">
        <f t="shared" ca="1" si="7"/>
        <v>7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0</v>
      </c>
      <c r="BL19" s="110">
        <f t="shared" ca="1" si="40"/>
        <v>7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70</v>
      </c>
      <c r="BO19" s="194">
        <f t="shared" ca="1" si="41"/>
        <v>74.2</v>
      </c>
      <c r="BP19" s="195">
        <f t="shared" ca="1" si="42"/>
        <v>165.2</v>
      </c>
      <c r="BQ19" s="149">
        <f t="shared" ca="1" si="9"/>
        <v>168</v>
      </c>
      <c r="BR19" s="137">
        <f t="shared" ca="1" si="10"/>
        <v>0</v>
      </c>
      <c r="BS19" s="136">
        <f t="shared" ca="1" si="11"/>
        <v>55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55</v>
      </c>
      <c r="CO19" s="110">
        <f t="shared" ca="1" si="32"/>
        <v>1206</v>
      </c>
      <c r="CP19" s="110">
        <f t="shared" ca="1" si="33"/>
        <v>550</v>
      </c>
      <c r="CQ19" s="198">
        <f t="shared" ca="1" si="34"/>
        <v>671.2</v>
      </c>
      <c r="CR19" s="199">
        <f t="shared" ca="1" si="35"/>
        <v>1877.2</v>
      </c>
      <c r="CS19" s="215">
        <f t="shared" ca="1" si="49"/>
        <v>31</v>
      </c>
      <c r="CT19" s="216">
        <f t="shared" ca="1" si="44"/>
        <v>0</v>
      </c>
      <c r="CU19" s="217">
        <f ca="1">INDEX(INDIRECT(CU$1),MATCH($E19,INDIRECT($BQ$2))) + (CS19*30)/[1]PATRÓN!$N$4 - CT19</f>
        <v>29.999999999999996</v>
      </c>
      <c r="CV19" s="217">
        <f ca="1">(CS19*6)/PATRÓN!$N$4</f>
        <v>0.50958904109589043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151.99253731343285</v>
      </c>
      <c r="DA19" s="211">
        <f t="shared" ca="1" si="36"/>
        <v>13.207462686567141</v>
      </c>
      <c r="DB19" s="211">
        <f t="shared" ca="1" si="48"/>
        <v>1789.5895522388059</v>
      </c>
      <c r="DC19" s="212">
        <f t="shared" ca="1" si="37"/>
        <v>87.610447761194109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tr">
        <f t="shared" ca="1" si="50"/>
        <v>M</v>
      </c>
      <c r="H20" s="148" t="str">
        <f t="shared" ca="1" si="50"/>
        <v>M</v>
      </c>
      <c r="I20" s="148" t="str">
        <f t="shared" ca="1" si="50"/>
        <v>M</v>
      </c>
      <c r="J20" s="148" t="str">
        <f t="shared" ca="1" si="50"/>
        <v>N</v>
      </c>
      <c r="K20" s="148" t="str">
        <f t="shared" ca="1" si="50"/>
        <v>N</v>
      </c>
      <c r="L20" s="148" t="str">
        <f t="shared" ca="1" si="50"/>
        <v>-</v>
      </c>
      <c r="M20" s="148" t="str">
        <f t="shared" ca="1" si="50"/>
        <v>-</v>
      </c>
      <c r="N20" s="148" t="str">
        <f t="shared" ca="1" si="50"/>
        <v>L</v>
      </c>
      <c r="O20" s="148" t="str">
        <f t="shared" ca="1" si="50"/>
        <v>M</v>
      </c>
      <c r="P20" s="148" t="str">
        <f t="shared" ca="1" si="50"/>
        <v>M</v>
      </c>
      <c r="Q20" s="148" t="str">
        <f t="shared" ca="1" si="50"/>
        <v>M</v>
      </c>
      <c r="R20" s="148" t="str">
        <f t="shared" ca="1" si="50"/>
        <v>M</v>
      </c>
      <c r="S20" s="148" t="str">
        <f t="shared" ca="1" si="50"/>
        <v>N</v>
      </c>
      <c r="T20" s="148" t="str">
        <f t="shared" ca="1" si="50"/>
        <v>N</v>
      </c>
      <c r="U20" s="148" t="str">
        <f t="shared" ca="1" si="50"/>
        <v>-</v>
      </c>
      <c r="V20" s="148" t="str">
        <f t="shared" ca="1" si="50"/>
        <v>-</v>
      </c>
      <c r="W20" s="148" t="str">
        <f t="shared" ca="1" si="6"/>
        <v>L</v>
      </c>
      <c r="X20" s="148" t="str">
        <f t="shared" ca="1" si="6"/>
        <v>M</v>
      </c>
      <c r="Y20" s="148" t="str">
        <f t="shared" ca="1" si="6"/>
        <v>M</v>
      </c>
      <c r="Z20" s="148" t="str">
        <f t="shared" ca="1" si="6"/>
        <v>M</v>
      </c>
      <c r="AA20" s="148" t="str">
        <f t="shared" ca="1" si="6"/>
        <v>M</v>
      </c>
      <c r="AB20" s="148" t="str">
        <f t="shared" ca="1" si="6"/>
        <v>N</v>
      </c>
      <c r="AC20" s="148" t="str">
        <f t="shared" ca="1" si="6"/>
        <v>N</v>
      </c>
      <c r="AD20" s="148" t="str">
        <f t="shared" ca="1" si="6"/>
        <v>-</v>
      </c>
      <c r="AE20" s="148" t="str">
        <f t="shared" ca="1" si="6"/>
        <v>-</v>
      </c>
      <c r="AF20" s="148" t="str">
        <f t="shared" ca="1" si="6"/>
        <v>L</v>
      </c>
      <c r="AG20" s="148" t="str">
        <f t="shared" ca="1" si="6"/>
        <v>L</v>
      </c>
      <c r="AH20" s="148" t="str">
        <f t="shared" ca="1" si="6"/>
        <v>L</v>
      </c>
      <c r="AI20" s="148" t="str">
        <f t="shared" ca="1" si="6"/>
        <v>M</v>
      </c>
      <c r="AJ20" s="148" t="str">
        <f t="shared" ca="1" si="6"/>
        <v>M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14</v>
      </c>
      <c r="AO20" s="133">
        <f t="shared" ca="1" si="7"/>
        <v>0</v>
      </c>
      <c r="AP20" s="132">
        <f t="shared" ca="1" si="7"/>
        <v>6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39"/>
        <v>6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60</v>
      </c>
      <c r="BO20" s="194">
        <f t="shared" ca="1" si="41"/>
        <v>76.2</v>
      </c>
      <c r="BP20" s="195">
        <f t="shared" ca="1" si="42"/>
        <v>174.2</v>
      </c>
      <c r="BQ20" s="149">
        <f t="shared" ca="1" si="9"/>
        <v>91</v>
      </c>
      <c r="BR20" s="137">
        <f t="shared" ca="1" si="10"/>
        <v>0</v>
      </c>
      <c r="BS20" s="136">
        <f t="shared" ca="1" si="11"/>
        <v>36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36</v>
      </c>
      <c r="CO20" s="110">
        <f t="shared" ca="1" si="32"/>
        <v>1202.04</v>
      </c>
      <c r="CP20" s="110">
        <f t="shared" ca="1" si="33"/>
        <v>360</v>
      </c>
      <c r="CQ20" s="198">
        <f t="shared" ca="1" si="34"/>
        <v>457.20000000000005</v>
      </c>
      <c r="CR20" s="199">
        <f t="shared" ca="1" si="35"/>
        <v>1659.24</v>
      </c>
      <c r="CS20" s="215">
        <f t="shared" ca="1" si="49"/>
        <v>31</v>
      </c>
      <c r="CT20" s="216">
        <f t="shared" ca="1" si="44"/>
        <v>0</v>
      </c>
      <c r="CU20" s="217">
        <f ca="1">INDEX(INDIRECT(CU$1),MATCH($E20,INDIRECT($BQ$2))) + (CS20*30)/[1]PATRÓN!$N$4 - CT20</f>
        <v>29.999999999999996</v>
      </c>
      <c r="CV20" s="217">
        <f ca="1">(CS20*6)/PATRÓN!$N$4</f>
        <v>0.50958904109589043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151.99253731343285</v>
      </c>
      <c r="DA20" s="211">
        <f t="shared" ca="1" si="36"/>
        <v>22.207462686567141</v>
      </c>
      <c r="DB20" s="211">
        <f t="shared" ca="1" si="48"/>
        <v>1789.5895522388059</v>
      </c>
      <c r="DC20" s="212">
        <f t="shared" ca="1" si="37"/>
        <v>-130.34955223880593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tr">
        <f t="shared" ca="1" si="50"/>
        <v>L</v>
      </c>
      <c r="H21" s="148" t="str">
        <f t="shared" ca="1" si="50"/>
        <v>M</v>
      </c>
      <c r="I21" s="148" t="str">
        <f t="shared" ca="1" si="50"/>
        <v>M</v>
      </c>
      <c r="J21" s="148" t="str">
        <f t="shared" ca="1" si="50"/>
        <v>M</v>
      </c>
      <c r="K21" s="148" t="str">
        <f t="shared" ca="1" si="50"/>
        <v>M</v>
      </c>
      <c r="L21" s="148" t="str">
        <f t="shared" ca="1" si="50"/>
        <v>N</v>
      </c>
      <c r="M21" s="148" t="str">
        <f t="shared" ca="1" si="50"/>
        <v>N</v>
      </c>
      <c r="N21" s="148" t="str">
        <f t="shared" ca="1" si="50"/>
        <v>-</v>
      </c>
      <c r="O21" s="148" t="str">
        <f t="shared" ca="1" si="50"/>
        <v>-</v>
      </c>
      <c r="P21" s="148" t="str">
        <f t="shared" ca="1" si="50"/>
        <v>L</v>
      </c>
      <c r="Q21" s="148" t="str">
        <f t="shared" ca="1" si="50"/>
        <v>M</v>
      </c>
      <c r="R21" s="148" t="str">
        <f t="shared" ca="1" si="50"/>
        <v>M</v>
      </c>
      <c r="S21" s="148" t="str">
        <f t="shared" ca="1" si="50"/>
        <v>M</v>
      </c>
      <c r="T21" s="148" t="str">
        <f t="shared" ca="1" si="50"/>
        <v>M</v>
      </c>
      <c r="U21" s="148" t="str">
        <f t="shared" ca="1" si="50"/>
        <v>N</v>
      </c>
      <c r="V21" s="148" t="str">
        <f t="shared" ca="1" si="50"/>
        <v>N</v>
      </c>
      <c r="W21" s="148" t="str">
        <f t="shared" ca="1" si="6"/>
        <v>-</v>
      </c>
      <c r="X21" s="148" t="str">
        <f t="shared" ca="1" si="6"/>
        <v>-</v>
      </c>
      <c r="Y21" s="148" t="str">
        <f t="shared" ca="1" si="6"/>
        <v>L</v>
      </c>
      <c r="Z21" s="148" t="str">
        <f t="shared" ca="1" si="6"/>
        <v>L</v>
      </c>
      <c r="AA21" s="148" t="str">
        <f t="shared" ca="1" si="6"/>
        <v>L</v>
      </c>
      <c r="AB21" s="148" t="str">
        <f t="shared" ca="1" si="6"/>
        <v>M</v>
      </c>
      <c r="AC21" s="148" t="str">
        <f t="shared" ca="1" si="6"/>
        <v>M</v>
      </c>
      <c r="AD21" s="148" t="str">
        <f t="shared" ca="1" si="6"/>
        <v>M</v>
      </c>
      <c r="AE21" s="148" t="str">
        <f t="shared" ca="1" si="6"/>
        <v>M</v>
      </c>
      <c r="AF21" s="148" t="str">
        <f t="shared" ca="1" si="6"/>
        <v>L</v>
      </c>
      <c r="AG21" s="148" t="str">
        <f t="shared" ca="1" si="6"/>
        <v>M</v>
      </c>
      <c r="AH21" s="148" t="str">
        <f t="shared" ca="1" si="6"/>
        <v>M</v>
      </c>
      <c r="AI21" s="148" t="str">
        <f t="shared" ca="1" si="6"/>
        <v>M</v>
      </c>
      <c r="AJ21" s="148" t="str">
        <f t="shared" ca="1" si="6"/>
        <v>M</v>
      </c>
      <c r="AK21" s="148" t="str">
        <f t="shared" ca="1" si="6"/>
        <v>N</v>
      </c>
      <c r="AL21" s="130"/>
      <c r="AM21" s="111">
        <f>VLOOKUP($E21,Plantilla!D:F,3,FALSE)</f>
        <v>1</v>
      </c>
      <c r="AN21" s="140">
        <f t="shared" ca="1" si="38"/>
        <v>16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0</v>
      </c>
      <c r="BL21" s="110">
        <f t="shared" ca="1" si="40"/>
        <v>5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112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1"/>
        <v>53</v>
      </c>
      <c r="BP21" s="195">
        <f t="shared" ca="1" si="42"/>
        <v>165</v>
      </c>
      <c r="BQ21" s="149">
        <f t="shared" ca="1" si="9"/>
        <v>89</v>
      </c>
      <c r="BR21" s="137">
        <f t="shared" ca="1" si="10"/>
        <v>0</v>
      </c>
      <c r="BS21" s="136">
        <f t="shared" ca="1" si="11"/>
        <v>53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53</v>
      </c>
      <c r="CO21" s="110">
        <f t="shared" ca="1" si="32"/>
        <v>833</v>
      </c>
      <c r="CP21" s="110">
        <f t="shared" ca="1" si="33"/>
        <v>530</v>
      </c>
      <c r="CQ21" s="198">
        <f t="shared" ca="1" si="34"/>
        <v>649.99999999999989</v>
      </c>
      <c r="CR21" s="199">
        <f t="shared" ca="1" si="35"/>
        <v>1483</v>
      </c>
      <c r="CS21" s="215">
        <f t="shared" ca="1" si="49"/>
        <v>31</v>
      </c>
      <c r="CT21" s="216">
        <f t="shared" ca="1" si="44"/>
        <v>0</v>
      </c>
      <c r="CU21" s="217">
        <f ca="1">INDEX(INDIRECT(CU$1),MATCH($E21,INDIRECT($BQ$2))) + (CS21*30)/[1]PATRÓN!$N$4 - CT21</f>
        <v>29.999999999999996</v>
      </c>
      <c r="CV21" s="217">
        <f ca="1">(CS21*6)/PATRÓN!$N$4</f>
        <v>0.50958904109589043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151.99253731343285</v>
      </c>
      <c r="DA21" s="211">
        <f t="shared" ca="1" si="36"/>
        <v>13.007462686567152</v>
      </c>
      <c r="DB21" s="211">
        <f t="shared" ca="1" si="48"/>
        <v>1789.5895522388059</v>
      </c>
      <c r="DC21" s="212">
        <f t="shared" ca="1" si="37"/>
        <v>-306.58955223880594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50"/>
        <v>-</v>
      </c>
      <c r="H22" s="148" t="str">
        <f t="shared" ca="1" si="50"/>
        <v>-</v>
      </c>
      <c r="I22" s="148" t="str">
        <f t="shared" ca="1" si="50"/>
        <v>L</v>
      </c>
      <c r="J22" s="148" t="str">
        <f t="shared" ca="1" si="50"/>
        <v>M</v>
      </c>
      <c r="K22" s="148" t="str">
        <f t="shared" ca="1" si="50"/>
        <v>M</v>
      </c>
      <c r="L22" s="148" t="str">
        <f t="shared" ca="1" si="50"/>
        <v>M</v>
      </c>
      <c r="M22" s="148" t="str">
        <f t="shared" ca="1" si="50"/>
        <v>M</v>
      </c>
      <c r="N22" s="148" t="str">
        <f t="shared" ca="1" si="50"/>
        <v>N</v>
      </c>
      <c r="O22" s="148" t="str">
        <f t="shared" ca="1" si="50"/>
        <v>N</v>
      </c>
      <c r="P22" s="148" t="str">
        <f t="shared" ca="1" si="50"/>
        <v>-</v>
      </c>
      <c r="Q22" s="148" t="str">
        <f t="shared" ca="1" si="50"/>
        <v>-</v>
      </c>
      <c r="R22" s="148" t="str">
        <f t="shared" ca="1" si="50"/>
        <v>L</v>
      </c>
      <c r="S22" s="148" t="str">
        <f t="shared" ca="1" si="50"/>
        <v>L</v>
      </c>
      <c r="T22" s="148" t="str">
        <f t="shared" ca="1" si="50"/>
        <v>L</v>
      </c>
      <c r="U22" s="148" t="str">
        <f t="shared" ca="1" si="50"/>
        <v>M</v>
      </c>
      <c r="V22" s="148" t="str">
        <f t="shared" ca="1" si="50"/>
        <v>M</v>
      </c>
      <c r="W22" s="148" t="str">
        <f t="shared" ca="1" si="6"/>
        <v>M</v>
      </c>
      <c r="X22" s="148" t="str">
        <f t="shared" ca="1" si="6"/>
        <v>M</v>
      </c>
      <c r="Y22" s="148" t="str">
        <f t="shared" ca="1" si="6"/>
        <v>L</v>
      </c>
      <c r="Z22" s="148" t="str">
        <f t="shared" ca="1" si="6"/>
        <v>M</v>
      </c>
      <c r="AA22" s="148" t="str">
        <f t="shared" ca="1" si="6"/>
        <v>M</v>
      </c>
      <c r="AB22" s="148" t="str">
        <f t="shared" ca="1" si="6"/>
        <v>M</v>
      </c>
      <c r="AC22" s="148" t="str">
        <f t="shared" ca="1" si="6"/>
        <v>M</v>
      </c>
      <c r="AD22" s="148" t="str">
        <f t="shared" ca="1" si="6"/>
        <v>N</v>
      </c>
      <c r="AE22" s="148" t="str">
        <f t="shared" ca="1" si="6"/>
        <v>-</v>
      </c>
      <c r="AF22" s="148" t="str">
        <f t="shared" ca="1" si="6"/>
        <v>L</v>
      </c>
      <c r="AG22" s="148" t="str">
        <f t="shared" ca="1" si="6"/>
        <v>L</v>
      </c>
      <c r="AH22" s="148" t="str">
        <f t="shared" ca="1" si="6"/>
        <v>L</v>
      </c>
      <c r="AI22" s="148" t="str">
        <f t="shared" ca="1" si="6"/>
        <v>M</v>
      </c>
      <c r="AJ22" s="148" t="str">
        <f t="shared" ca="1" si="6"/>
        <v>M</v>
      </c>
      <c r="AK22" s="148" t="str">
        <f t="shared" ca="1" si="6"/>
        <v>M</v>
      </c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15</v>
      </c>
      <c r="AO22" s="133">
        <f t="shared" ca="1" si="51"/>
        <v>0</v>
      </c>
      <c r="AP22" s="132">
        <f t="shared" ca="1" si="51"/>
        <v>3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0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0</v>
      </c>
      <c r="BL22" s="110">
        <f t="shared" ca="1" si="40"/>
        <v>3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105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41"/>
        <v>31.8</v>
      </c>
      <c r="BP22" s="195">
        <f t="shared" ca="1" si="42"/>
        <v>136.80000000000001</v>
      </c>
      <c r="BQ22" s="149">
        <f t="shared" ca="1" si="9"/>
        <v>159</v>
      </c>
      <c r="BR22" s="137">
        <f t="shared" ca="1" si="10"/>
        <v>0</v>
      </c>
      <c r="BS22" s="136">
        <f t="shared" ca="1" si="11"/>
        <v>54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54</v>
      </c>
      <c r="CO22" s="110">
        <f t="shared" ca="1" si="32"/>
        <v>1180.3800000000001</v>
      </c>
      <c r="CP22" s="110">
        <f t="shared" ca="1" si="33"/>
        <v>540</v>
      </c>
      <c r="CQ22" s="198">
        <f t="shared" ca="1" si="34"/>
        <v>660.6</v>
      </c>
      <c r="CR22" s="199">
        <f t="shared" ca="1" si="35"/>
        <v>1840.9799999999998</v>
      </c>
      <c r="CS22" s="215">
        <f t="shared" ca="1" si="49"/>
        <v>31</v>
      </c>
      <c r="CT22" s="216">
        <f t="shared" ca="1" si="44"/>
        <v>0</v>
      </c>
      <c r="CU22" s="217">
        <f ca="1">INDEX(INDIRECT(CU$1),MATCH($E22,INDIRECT($BQ$2))) + (CS22*30)/[1]PATRÓN!$N$4 - CT22</f>
        <v>29.999999999999996</v>
      </c>
      <c r="CV22" s="217">
        <f ca="1">(CS22*6)/PATRÓN!$N$4</f>
        <v>0.50958904109589043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151.99253731343285</v>
      </c>
      <c r="DA22" s="211">
        <f t="shared" ca="1" si="36"/>
        <v>-15.192537313432837</v>
      </c>
      <c r="DB22" s="211">
        <f t="shared" ca="1" si="48"/>
        <v>1789.5895522388059</v>
      </c>
      <c r="DC22" s="212">
        <f t="shared" ca="1" si="37"/>
        <v>51.390447761193855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50"/>
        <v>N</v>
      </c>
      <c r="H23" s="148" t="str">
        <f t="shared" ca="1" si="50"/>
        <v>N</v>
      </c>
      <c r="I23" s="148" t="str">
        <f t="shared" ca="1" si="50"/>
        <v>-</v>
      </c>
      <c r="J23" s="148" t="str">
        <f t="shared" ca="1" si="50"/>
        <v>-</v>
      </c>
      <c r="K23" s="148" t="str">
        <f t="shared" ca="1" si="50"/>
        <v>L</v>
      </c>
      <c r="L23" s="148" t="str">
        <f t="shared" ca="1" si="50"/>
        <v>L</v>
      </c>
      <c r="M23" s="148" t="str">
        <f t="shared" ca="1" si="50"/>
        <v>L</v>
      </c>
      <c r="N23" s="148" t="str">
        <f t="shared" ca="1" si="50"/>
        <v>M</v>
      </c>
      <c r="O23" s="148" t="str">
        <f t="shared" ca="1" si="50"/>
        <v>M</v>
      </c>
      <c r="P23" s="148" t="str">
        <f t="shared" ca="1" si="50"/>
        <v>M</v>
      </c>
      <c r="Q23" s="148" t="str">
        <f t="shared" ca="1" si="50"/>
        <v>M</v>
      </c>
      <c r="R23" s="148" t="str">
        <f t="shared" ca="1" si="50"/>
        <v>L</v>
      </c>
      <c r="S23" s="148" t="str">
        <f t="shared" ca="1" si="50"/>
        <v>M</v>
      </c>
      <c r="T23" s="148" t="str">
        <f t="shared" ca="1" si="50"/>
        <v>M</v>
      </c>
      <c r="U23" s="148" t="str">
        <f t="shared" ca="1" si="50"/>
        <v>M</v>
      </c>
      <c r="V23" s="148" t="str">
        <f t="shared" ca="1" si="50"/>
        <v>M</v>
      </c>
      <c r="W23" s="148" t="str">
        <f t="shared" ref="W23:AK39" ca="1" si="53">IF($B23&lt;&gt;0,INDIRECT(ADDRESS($B23+6,10+W$2,1,FALSE,"PATRÓN"),FALSE),"")</f>
        <v>N</v>
      </c>
      <c r="X23" s="148" t="str">
        <f t="shared" ca="1" si="53"/>
        <v>-</v>
      </c>
      <c r="Y23" s="148" t="str">
        <f t="shared" ca="1" si="53"/>
        <v>L</v>
      </c>
      <c r="Z23" s="148" t="str">
        <f t="shared" ca="1" si="53"/>
        <v>L</v>
      </c>
      <c r="AA23" s="148" t="str">
        <f t="shared" ca="1" si="53"/>
        <v>L</v>
      </c>
      <c r="AB23" s="148" t="str">
        <f t="shared" ca="1" si="53"/>
        <v>M</v>
      </c>
      <c r="AC23" s="148" t="str">
        <f t="shared" ca="1" si="53"/>
        <v>M</v>
      </c>
      <c r="AD23" s="148" t="str">
        <f t="shared" ca="1" si="53"/>
        <v>M</v>
      </c>
      <c r="AE23" s="148" t="str">
        <f t="shared" ca="1" si="53"/>
        <v>L</v>
      </c>
      <c r="AF23" s="148" t="str">
        <f t="shared" ca="1" si="53"/>
        <v>M</v>
      </c>
      <c r="AG23" s="148" t="str">
        <f t="shared" ca="1" si="53"/>
        <v>M</v>
      </c>
      <c r="AH23" s="148" t="str">
        <f t="shared" ca="1" si="53"/>
        <v>M</v>
      </c>
      <c r="AI23" s="148" t="str">
        <f t="shared" ca="1" si="53"/>
        <v>L</v>
      </c>
      <c r="AJ23" s="148" t="str">
        <f t="shared" ca="1" si="53"/>
        <v>L</v>
      </c>
      <c r="AK23" s="148" t="str">
        <f t="shared" ca="1" si="53"/>
        <v>M</v>
      </c>
      <c r="AL23" s="130"/>
      <c r="AM23" s="111">
        <f>VLOOKUP($E23,Plantilla!D:F,3,FALSE)</f>
        <v>1</v>
      </c>
      <c r="AN23" s="140">
        <f t="shared" ca="1" si="51"/>
        <v>15</v>
      </c>
      <c r="AO23" s="133">
        <f t="shared" ca="1" si="51"/>
        <v>0</v>
      </c>
      <c r="AP23" s="132">
        <f t="shared" ca="1" si="51"/>
        <v>3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0</v>
      </c>
      <c r="BL23" s="110">
        <f t="shared" ca="1" si="40"/>
        <v>3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105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41"/>
        <v>31.8</v>
      </c>
      <c r="BP23" s="195">
        <f t="shared" ca="1" si="42"/>
        <v>136.80000000000001</v>
      </c>
      <c r="BQ23" s="149">
        <f t="shared" ca="1" si="9"/>
        <v>153</v>
      </c>
      <c r="BR23" s="137">
        <f t="shared" ca="1" si="10"/>
        <v>0</v>
      </c>
      <c r="BS23" s="136">
        <f t="shared" ca="1" si="11"/>
        <v>53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53</v>
      </c>
      <c r="CO23" s="110">
        <f t="shared" ca="1" si="32"/>
        <v>1158.24</v>
      </c>
      <c r="CP23" s="110">
        <f t="shared" ca="1" si="33"/>
        <v>530</v>
      </c>
      <c r="CQ23" s="198">
        <f t="shared" ca="1" si="34"/>
        <v>650</v>
      </c>
      <c r="CR23" s="199">
        <f t="shared" ca="1" si="35"/>
        <v>1808.2399999999996</v>
      </c>
      <c r="CS23" s="215">
        <f t="shared" ca="1" si="49"/>
        <v>31</v>
      </c>
      <c r="CT23" s="216">
        <f t="shared" ca="1" si="44"/>
        <v>0</v>
      </c>
      <c r="CU23" s="217">
        <f ca="1">INDEX(INDIRECT(CU$1),MATCH($E23,INDIRECT($BQ$2))) + (CS23*30)/[1]PATRÓN!$N$4 - CT23</f>
        <v>29.999999999999996</v>
      </c>
      <c r="CV23" s="217">
        <f ca="1">(CS23*6)/PATRÓN!$N$4</f>
        <v>0.50958904109589043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151.99253731343285</v>
      </c>
      <c r="DA23" s="211">
        <f t="shared" ca="1" si="36"/>
        <v>-15.192537313432837</v>
      </c>
      <c r="DB23" s="211">
        <f t="shared" ca="1" si="48"/>
        <v>1789.5895522388059</v>
      </c>
      <c r="DC23" s="212">
        <f t="shared" ca="1" si="37"/>
        <v>18.650447761193618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tr">
        <f t="shared" ca="1" si="50"/>
        <v>M</v>
      </c>
      <c r="H24" s="148" t="str">
        <f t="shared" ca="1" si="50"/>
        <v>M</v>
      </c>
      <c r="I24" s="148" t="str">
        <f t="shared" ca="1" si="50"/>
        <v>M</v>
      </c>
      <c r="J24" s="148" t="str">
        <f t="shared" ca="1" si="50"/>
        <v>M</v>
      </c>
      <c r="K24" s="148" t="str">
        <f t="shared" ca="1" si="50"/>
        <v>L</v>
      </c>
      <c r="L24" s="148" t="str">
        <f t="shared" ca="1" si="50"/>
        <v>M</v>
      </c>
      <c r="M24" s="148" t="str">
        <f t="shared" ca="1" si="50"/>
        <v>M</v>
      </c>
      <c r="N24" s="148" t="str">
        <f t="shared" ca="1" si="50"/>
        <v>M</v>
      </c>
      <c r="O24" s="148" t="str">
        <f t="shared" ca="1" si="50"/>
        <v>M</v>
      </c>
      <c r="P24" s="148" t="str">
        <f t="shared" ca="1" si="50"/>
        <v>N</v>
      </c>
      <c r="Q24" s="148" t="str">
        <f t="shared" ca="1" si="50"/>
        <v>-</v>
      </c>
      <c r="R24" s="148" t="str">
        <f t="shared" ca="1" si="50"/>
        <v>L</v>
      </c>
      <c r="S24" s="148" t="str">
        <f t="shared" ca="1" si="50"/>
        <v>L</v>
      </c>
      <c r="T24" s="148" t="str">
        <f t="shared" ca="1" si="50"/>
        <v>L</v>
      </c>
      <c r="U24" s="148" t="str">
        <f t="shared" ca="1" si="50"/>
        <v>M</v>
      </c>
      <c r="V24" s="148" t="str">
        <f t="shared" ca="1" si="50"/>
        <v>M</v>
      </c>
      <c r="W24" s="148" t="str">
        <f t="shared" ca="1" si="53"/>
        <v>M</v>
      </c>
      <c r="X24" s="148" t="str">
        <f t="shared" ca="1" si="53"/>
        <v>L</v>
      </c>
      <c r="Y24" s="148" t="str">
        <f t="shared" ca="1" si="53"/>
        <v>M</v>
      </c>
      <c r="Z24" s="148" t="str">
        <f t="shared" ca="1" si="53"/>
        <v>M</v>
      </c>
      <c r="AA24" s="148" t="str">
        <f t="shared" ca="1" si="53"/>
        <v>M</v>
      </c>
      <c r="AB24" s="148" t="str">
        <f t="shared" ca="1" si="53"/>
        <v>L</v>
      </c>
      <c r="AC24" s="148" t="str">
        <f t="shared" ca="1" si="53"/>
        <v>L</v>
      </c>
      <c r="AD24" s="148" t="str">
        <f t="shared" ca="1" si="53"/>
        <v>M</v>
      </c>
      <c r="AE24" s="148" t="str">
        <f t="shared" ca="1" si="53"/>
        <v>M</v>
      </c>
      <c r="AF24" s="148" t="str">
        <f t="shared" ca="1" si="53"/>
        <v>M</v>
      </c>
      <c r="AG24" s="148" t="str">
        <f t="shared" ca="1" si="53"/>
        <v>L</v>
      </c>
      <c r="AH24" s="148" t="str">
        <f t="shared" ca="1" si="53"/>
        <v>L</v>
      </c>
      <c r="AI24" s="148" t="str">
        <f t="shared" ca="1" si="53"/>
        <v>M</v>
      </c>
      <c r="AJ24" s="148" t="str">
        <f t="shared" ca="1" si="53"/>
        <v>M</v>
      </c>
      <c r="AK24" s="148" t="str">
        <f t="shared" ca="1" si="53"/>
        <v>M</v>
      </c>
      <c r="AL24" s="130"/>
      <c r="AM24" s="111">
        <f>VLOOKUP($E24,Plantilla!D:F,3,FALSE)</f>
        <v>1</v>
      </c>
      <c r="AN24" s="140">
        <f t="shared" ca="1" si="51"/>
        <v>20</v>
      </c>
      <c r="AO24" s="133">
        <f t="shared" ca="1" si="51"/>
        <v>0</v>
      </c>
      <c r="AP24" s="132">
        <f t="shared" ca="1" si="51"/>
        <v>1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0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0</v>
      </c>
      <c r="BL24" s="110">
        <f t="shared" ca="1" si="40"/>
        <v>1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140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41"/>
        <v>10.600000000000001</v>
      </c>
      <c r="BP24" s="195">
        <f t="shared" ca="1" si="42"/>
        <v>150.6</v>
      </c>
      <c r="BQ24" s="149">
        <f t="shared" ca="1" si="9"/>
        <v>148</v>
      </c>
      <c r="BR24" s="137">
        <f t="shared" ca="1" si="10"/>
        <v>3</v>
      </c>
      <c r="BS24" s="136">
        <f t="shared" ca="1" si="11"/>
        <v>44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44</v>
      </c>
      <c r="CO24" s="110">
        <f t="shared" ca="1" si="32"/>
        <v>1254.04</v>
      </c>
      <c r="CP24" s="110">
        <f t="shared" ca="1" si="33"/>
        <v>440</v>
      </c>
      <c r="CQ24" s="198">
        <f t="shared" ca="1" si="34"/>
        <v>554.6</v>
      </c>
      <c r="CR24" s="199">
        <f t="shared" ca="1" si="35"/>
        <v>1857.6399999999999</v>
      </c>
      <c r="CS24" s="215">
        <f t="shared" ca="1" si="49"/>
        <v>31</v>
      </c>
      <c r="CT24" s="216">
        <f t="shared" ca="1" si="44"/>
        <v>0</v>
      </c>
      <c r="CU24" s="217">
        <f ca="1">INDEX(INDIRECT(CU$1),MATCH($E24,INDIRECT($BQ$2))) + (CS24*30)/[1]PATRÓN!$N$4 - CT24</f>
        <v>29.999999999999996</v>
      </c>
      <c r="CV24" s="217">
        <f ca="1">(CS24*6)/PATRÓN!$N$4</f>
        <v>0.50958904109589043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151.99253731343285</v>
      </c>
      <c r="DA24" s="211">
        <f t="shared" ca="1" si="36"/>
        <v>-1.3925373134328538</v>
      </c>
      <c r="DB24" s="211">
        <f t="shared" ca="1" si="48"/>
        <v>1789.5895522388059</v>
      </c>
      <c r="DC24" s="212">
        <f t="shared" ca="1" si="37"/>
        <v>68.050447761193936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tr">
        <f t="shared" ca="1" si="50"/>
        <v>M</v>
      </c>
      <c r="H25" s="148" t="str">
        <f t="shared" ca="1" si="50"/>
        <v>M</v>
      </c>
      <c r="I25" s="148" t="str">
        <f t="shared" ca="1" si="50"/>
        <v>N</v>
      </c>
      <c r="J25" s="148" t="str">
        <f t="shared" ca="1" si="50"/>
        <v>-</v>
      </c>
      <c r="K25" s="148" t="str">
        <f t="shared" ca="1" si="50"/>
        <v>L</v>
      </c>
      <c r="L25" s="148" t="str">
        <f t="shared" ca="1" si="50"/>
        <v>L</v>
      </c>
      <c r="M25" s="148" t="str">
        <f t="shared" ca="1" si="50"/>
        <v>L</v>
      </c>
      <c r="N25" s="148" t="str">
        <f t="shared" ca="1" si="50"/>
        <v>M</v>
      </c>
      <c r="O25" s="148" t="str">
        <f t="shared" ca="1" si="50"/>
        <v>M</v>
      </c>
      <c r="P25" s="148" t="str">
        <f t="shared" ca="1" si="50"/>
        <v>M</v>
      </c>
      <c r="Q25" s="148" t="str">
        <f t="shared" ca="1" si="50"/>
        <v>L</v>
      </c>
      <c r="R25" s="148" t="str">
        <f t="shared" ca="1" si="50"/>
        <v>M</v>
      </c>
      <c r="S25" s="148" t="str">
        <f t="shared" ca="1" si="50"/>
        <v>M</v>
      </c>
      <c r="T25" s="148" t="str">
        <f t="shared" ca="1" si="50"/>
        <v>M</v>
      </c>
      <c r="U25" s="148" t="str">
        <f t="shared" ca="1" si="50"/>
        <v>L</v>
      </c>
      <c r="V25" s="148" t="str">
        <f t="shared" ca="1" si="50"/>
        <v>L</v>
      </c>
      <c r="W25" s="148" t="str">
        <f t="shared" ca="1" si="53"/>
        <v>M</v>
      </c>
      <c r="X25" s="148" t="str">
        <f t="shared" ca="1" si="53"/>
        <v>M</v>
      </c>
      <c r="Y25" s="148" t="str">
        <f t="shared" ca="1" si="53"/>
        <v>M</v>
      </c>
      <c r="Z25" s="148" t="str">
        <f t="shared" ca="1" si="53"/>
        <v>L</v>
      </c>
      <c r="AA25" s="148" t="str">
        <f t="shared" ca="1" si="53"/>
        <v>L</v>
      </c>
      <c r="AB25" s="148" t="str">
        <f t="shared" ca="1" si="53"/>
        <v>M</v>
      </c>
      <c r="AC25" s="148" t="str">
        <f t="shared" ca="1" si="53"/>
        <v>M</v>
      </c>
      <c r="AD25" s="148" t="str">
        <f t="shared" ca="1" si="53"/>
        <v>M</v>
      </c>
      <c r="AE25" s="148" t="str">
        <f t="shared" ca="1" si="53"/>
        <v>N</v>
      </c>
      <c r="AF25" s="148" t="str">
        <f t="shared" ca="1" si="53"/>
        <v>N</v>
      </c>
      <c r="AG25" s="148" t="str">
        <f t="shared" ca="1" si="53"/>
        <v>-</v>
      </c>
      <c r="AH25" s="148" t="str">
        <f t="shared" ca="1" si="53"/>
        <v>-</v>
      </c>
      <c r="AI25" s="148" t="str">
        <f t="shared" ca="1" si="53"/>
        <v>L</v>
      </c>
      <c r="AJ25" s="148" t="str">
        <f t="shared" ca="1" si="53"/>
        <v>M</v>
      </c>
      <c r="AK25" s="148" t="str">
        <f t="shared" ca="1" si="53"/>
        <v>M</v>
      </c>
      <c r="AL25" s="130"/>
      <c r="AM25" s="111">
        <f>VLOOKUP($E25,Plantilla!D:F,3,FALSE)</f>
        <v>1</v>
      </c>
      <c r="AN25" s="140">
        <f t="shared" ca="1" si="51"/>
        <v>16</v>
      </c>
      <c r="AO25" s="133">
        <f t="shared" ca="1" si="51"/>
        <v>0</v>
      </c>
      <c r="AP25" s="132">
        <f t="shared" ca="1" si="51"/>
        <v>3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0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0</v>
      </c>
      <c r="BL25" s="110">
        <f t="shared" ca="1" si="40"/>
        <v>3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112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1"/>
        <v>31.8</v>
      </c>
      <c r="BP25" s="195">
        <f t="shared" ca="1" si="42"/>
        <v>143.80000000000001</v>
      </c>
      <c r="BQ25" s="149">
        <f t="shared" ca="1" si="9"/>
        <v>158</v>
      </c>
      <c r="BR25" s="137">
        <f t="shared" ca="1" si="10"/>
        <v>0</v>
      </c>
      <c r="BS25" s="136">
        <f t="shared" ca="1" si="11"/>
        <v>53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53</v>
      </c>
      <c r="CO25" s="110">
        <f t="shared" ca="1" si="32"/>
        <v>1163.3</v>
      </c>
      <c r="CP25" s="110">
        <f t="shared" ca="1" si="33"/>
        <v>530</v>
      </c>
      <c r="CQ25" s="198">
        <f t="shared" ca="1" si="34"/>
        <v>649.99999999999989</v>
      </c>
      <c r="CR25" s="199">
        <f t="shared" ca="1" si="35"/>
        <v>1813.3000000000002</v>
      </c>
      <c r="CS25" s="215">
        <f t="shared" ca="1" si="49"/>
        <v>31</v>
      </c>
      <c r="CT25" s="216">
        <f t="shared" ca="1" si="44"/>
        <v>0</v>
      </c>
      <c r="CU25" s="217">
        <f ca="1">INDEX(INDIRECT(CU$1),MATCH($E25,INDIRECT($BQ$2))) + (CS25*30)/[1]PATRÓN!$N$4 - CT25</f>
        <v>29.999999999999996</v>
      </c>
      <c r="CV25" s="217">
        <f ca="1">(CS25*6)/PATRÓN!$N$4</f>
        <v>0.50958904109589043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151.99253731343285</v>
      </c>
      <c r="DA25" s="211">
        <f t="shared" ca="1" si="36"/>
        <v>-8.1925373134328368</v>
      </c>
      <c r="DB25" s="211">
        <f t="shared" ca="1" si="48"/>
        <v>1789.5895522388059</v>
      </c>
      <c r="DC25" s="212">
        <f t="shared" ca="1" si="37"/>
        <v>23.710447761194246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0"/>
        <v>M</v>
      </c>
      <c r="H26" s="148" t="str">
        <f t="shared" ca="1" si="50"/>
        <v>M</v>
      </c>
      <c r="I26" s="148" t="str">
        <f t="shared" ca="1" si="50"/>
        <v>M</v>
      </c>
      <c r="J26" s="148" t="str">
        <f t="shared" ca="1" si="50"/>
        <v>L</v>
      </c>
      <c r="K26" s="148" t="str">
        <f t="shared" ca="1" si="50"/>
        <v>M</v>
      </c>
      <c r="L26" s="148" t="str">
        <f t="shared" ca="1" si="50"/>
        <v>M</v>
      </c>
      <c r="M26" s="148" t="str">
        <f t="shared" ca="1" si="50"/>
        <v>M</v>
      </c>
      <c r="N26" s="148" t="str">
        <f t="shared" ca="1" si="50"/>
        <v>L</v>
      </c>
      <c r="O26" s="148" t="str">
        <f t="shared" ca="1" si="50"/>
        <v>L</v>
      </c>
      <c r="P26" s="148" t="str">
        <f t="shared" ca="1" si="50"/>
        <v>M</v>
      </c>
      <c r="Q26" s="148" t="str">
        <f t="shared" ca="1" si="50"/>
        <v>M</v>
      </c>
      <c r="R26" s="148" t="str">
        <f t="shared" ca="1" si="50"/>
        <v>M</v>
      </c>
      <c r="S26" s="148" t="str">
        <f t="shared" ca="1" si="50"/>
        <v>L</v>
      </c>
      <c r="T26" s="148" t="str">
        <f t="shared" ca="1" si="50"/>
        <v>L</v>
      </c>
      <c r="U26" s="148" t="str">
        <f t="shared" ca="1" si="50"/>
        <v>M</v>
      </c>
      <c r="V26" s="148" t="str">
        <f t="shared" ca="1" si="50"/>
        <v>M</v>
      </c>
      <c r="W26" s="148" t="str">
        <f t="shared" ca="1" si="53"/>
        <v>M</v>
      </c>
      <c r="X26" s="148" t="str">
        <f t="shared" ca="1" si="53"/>
        <v>N</v>
      </c>
      <c r="Y26" s="148" t="str">
        <f t="shared" ca="1" si="53"/>
        <v>N</v>
      </c>
      <c r="Z26" s="148" t="str">
        <f t="shared" ca="1" si="53"/>
        <v>-</v>
      </c>
      <c r="AA26" s="148" t="str">
        <f t="shared" ca="1" si="53"/>
        <v>-</v>
      </c>
      <c r="AB26" s="148" t="str">
        <f t="shared" ca="1" si="53"/>
        <v>L</v>
      </c>
      <c r="AC26" s="148" t="str">
        <f t="shared" ca="1" si="53"/>
        <v>M</v>
      </c>
      <c r="AD26" s="148" t="str">
        <f t="shared" ca="1" si="53"/>
        <v>M</v>
      </c>
      <c r="AE26" s="148" t="str">
        <f t="shared" ca="1" si="53"/>
        <v>M</v>
      </c>
      <c r="AF26" s="148" t="str">
        <f t="shared" ca="1" si="53"/>
        <v>M</v>
      </c>
      <c r="AG26" s="148" t="str">
        <f t="shared" ca="1" si="53"/>
        <v>N</v>
      </c>
      <c r="AH26" s="148" t="str">
        <f t="shared" ca="1" si="53"/>
        <v>N</v>
      </c>
      <c r="AI26" s="148" t="str">
        <f t="shared" ca="1" si="53"/>
        <v>-</v>
      </c>
      <c r="AJ26" s="148" t="str">
        <f t="shared" ca="1" si="53"/>
        <v>-</v>
      </c>
      <c r="AK26" s="148" t="str">
        <f t="shared" ca="1" si="53"/>
        <v>L</v>
      </c>
      <c r="AL26" s="130"/>
      <c r="AM26" s="111">
        <f>VLOOKUP($E26,Plantilla!D:F,3,FALSE)</f>
        <v>1</v>
      </c>
      <c r="AN26" s="140">
        <f t="shared" ca="1" si="51"/>
        <v>16</v>
      </c>
      <c r="AO26" s="133">
        <f t="shared" ca="1" si="51"/>
        <v>0</v>
      </c>
      <c r="AP26" s="132">
        <f t="shared" ca="1" si="51"/>
        <v>4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0</v>
      </c>
      <c r="BL26" s="110">
        <f t="shared" ca="1" si="40"/>
        <v>4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112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41"/>
        <v>42.400000000000006</v>
      </c>
      <c r="BP26" s="195">
        <f t="shared" ca="1" si="42"/>
        <v>154.4</v>
      </c>
      <c r="BQ26" s="149">
        <f t="shared" ca="1" si="9"/>
        <v>154</v>
      </c>
      <c r="BR26" s="137">
        <f t="shared" ca="1" si="10"/>
        <v>0</v>
      </c>
      <c r="BS26" s="136">
        <f t="shared" ca="1" si="11"/>
        <v>54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54</v>
      </c>
      <c r="CO26" s="110">
        <f t="shared" ca="1" si="32"/>
        <v>1097.98</v>
      </c>
      <c r="CP26" s="110">
        <f t="shared" ca="1" si="33"/>
        <v>540</v>
      </c>
      <c r="CQ26" s="198">
        <f t="shared" ca="1" si="34"/>
        <v>660.59999999999991</v>
      </c>
      <c r="CR26" s="199">
        <f t="shared" ca="1" si="35"/>
        <v>1772.5800000000002</v>
      </c>
      <c r="CS26" s="215">
        <f t="shared" ca="1" si="49"/>
        <v>31</v>
      </c>
      <c r="CT26" s="216">
        <f t="shared" ca="1" si="44"/>
        <v>0</v>
      </c>
      <c r="CU26" s="217">
        <f ca="1">INDEX(INDIRECT(CU$1),MATCH($E26,INDIRECT($BQ$2))) + (CS26*30)/[1]PATRÓN!$N$4 - CT26</f>
        <v>29.999999999999996</v>
      </c>
      <c r="CV26" s="217">
        <f ca="1">(CS26*6)/PATRÓN!$N$4</f>
        <v>0.50958904109589043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151.99253731343285</v>
      </c>
      <c r="DA26" s="211">
        <f t="shared" ca="1" si="36"/>
        <v>2.4074626865671576</v>
      </c>
      <c r="DB26" s="211">
        <f t="shared" ca="1" si="48"/>
        <v>1789.5895522388059</v>
      </c>
      <c r="DC26" s="212">
        <f t="shared" ca="1" si="37"/>
        <v>-17.009552238805782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50"/>
        <v>N</v>
      </c>
      <c r="H27" s="148" t="str">
        <f t="shared" ca="1" si="50"/>
        <v>-</v>
      </c>
      <c r="I27" s="148" t="str">
        <f t="shared" ca="1" si="50"/>
        <v>L</v>
      </c>
      <c r="J27" s="148" t="str">
        <f t="shared" ca="1" si="50"/>
        <v>T</v>
      </c>
      <c r="K27" s="148" t="str">
        <f t="shared" ca="1" si="50"/>
        <v>T</v>
      </c>
      <c r="L27" s="148" t="str">
        <f t="shared" ca="1" si="50"/>
        <v>L</v>
      </c>
      <c r="M27" s="148" t="str">
        <f t="shared" ca="1" si="50"/>
        <v>L</v>
      </c>
      <c r="N27" s="148" t="str">
        <f t="shared" ca="1" si="50"/>
        <v>T</v>
      </c>
      <c r="O27" s="148" t="str">
        <f t="shared" ca="1" si="50"/>
        <v>T</v>
      </c>
      <c r="P27" s="148" t="str">
        <f t="shared" ca="1" si="50"/>
        <v>T</v>
      </c>
      <c r="Q27" s="148" t="str">
        <f t="shared" ca="1" si="50"/>
        <v>T</v>
      </c>
      <c r="R27" s="148" t="str">
        <f t="shared" ca="1" si="50"/>
        <v>L</v>
      </c>
      <c r="S27" s="148" t="str">
        <f t="shared" ca="1" si="50"/>
        <v>N</v>
      </c>
      <c r="T27" s="148" t="str">
        <f t="shared" ca="1" si="50"/>
        <v>N</v>
      </c>
      <c r="U27" s="148" t="str">
        <f t="shared" ca="1" si="50"/>
        <v>-</v>
      </c>
      <c r="V27" s="148" t="str">
        <f t="shared" ca="1" si="50"/>
        <v>-</v>
      </c>
      <c r="W27" s="148" t="str">
        <f t="shared" ca="1" si="53"/>
        <v>L</v>
      </c>
      <c r="X27" s="148" t="str">
        <f t="shared" ca="1" si="53"/>
        <v>T</v>
      </c>
      <c r="Y27" s="148" t="str">
        <f t="shared" ca="1" si="53"/>
        <v>T</v>
      </c>
      <c r="Z27" s="148" t="str">
        <f t="shared" ca="1" si="53"/>
        <v>L</v>
      </c>
      <c r="AA27" s="148" t="str">
        <f t="shared" ca="1" si="53"/>
        <v>L</v>
      </c>
      <c r="AB27" s="148" t="str">
        <f t="shared" ca="1" si="53"/>
        <v>T</v>
      </c>
      <c r="AC27" s="148" t="str">
        <f t="shared" ca="1" si="53"/>
        <v>N</v>
      </c>
      <c r="AD27" s="148" t="str">
        <f t="shared" ca="1" si="53"/>
        <v>-</v>
      </c>
      <c r="AE27" s="148" t="str">
        <f t="shared" ca="1" si="53"/>
        <v>L</v>
      </c>
      <c r="AF27" s="148" t="str">
        <f t="shared" ca="1" si="53"/>
        <v>T</v>
      </c>
      <c r="AG27" s="148" t="str">
        <f t="shared" ca="1" si="53"/>
        <v>T</v>
      </c>
      <c r="AH27" s="148" t="str">
        <f t="shared" ca="1" si="53"/>
        <v>T</v>
      </c>
      <c r="AI27" s="148" t="str">
        <f t="shared" ca="1" si="53"/>
        <v>L</v>
      </c>
      <c r="AJ27" s="148" t="str">
        <f t="shared" ca="1" si="53"/>
        <v>T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14</v>
      </c>
      <c r="AP27" s="132">
        <f t="shared" ca="1" si="51"/>
        <v>4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2</v>
      </c>
      <c r="BL27" s="110">
        <f t="shared" ca="1" si="40"/>
        <v>2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1"/>
        <v>46.6</v>
      </c>
      <c r="BP27" s="195">
        <f t="shared" ca="1" si="42"/>
        <v>144.6</v>
      </c>
      <c r="BQ27" s="149">
        <f t="shared" ca="1" si="9"/>
        <v>0</v>
      </c>
      <c r="BR27" s="137">
        <f t="shared" ca="1" si="10"/>
        <v>168</v>
      </c>
      <c r="BS27" s="136">
        <f t="shared" ca="1" si="11"/>
        <v>44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44</v>
      </c>
      <c r="CO27" s="110">
        <f t="shared" ca="1" si="32"/>
        <v>1250.7</v>
      </c>
      <c r="CP27" s="110">
        <f t="shared" ca="1" si="33"/>
        <v>440</v>
      </c>
      <c r="CQ27" s="198">
        <f t="shared" ca="1" si="34"/>
        <v>554.6</v>
      </c>
      <c r="CR27" s="199">
        <f t="shared" ca="1" si="35"/>
        <v>1805.2999999999997</v>
      </c>
      <c r="CS27" s="215">
        <f t="shared" ca="1" si="49"/>
        <v>31</v>
      </c>
      <c r="CT27" s="216">
        <f t="shared" ca="1" si="44"/>
        <v>0</v>
      </c>
      <c r="CU27" s="217">
        <f ca="1">INDEX(INDIRECT(CU$1),MATCH($E27,INDIRECT($BQ$2))) + (CS27*30)/[1]PATRÓN!$N$4 - CT27</f>
        <v>29.999999999999996</v>
      </c>
      <c r="CV27" s="217">
        <f ca="1">(CS27*6)/PATRÓN!$N$4</f>
        <v>0.50958904109589043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151.99253731343285</v>
      </c>
      <c r="DA27" s="211">
        <f t="shared" ca="1" si="36"/>
        <v>-7.3925373134328538</v>
      </c>
      <c r="DB27" s="211">
        <f t="shared" ca="1" si="48"/>
        <v>1789.5895522388059</v>
      </c>
      <c r="DC27" s="212">
        <f t="shared" ca="1" si="37"/>
        <v>15.710447761193791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50"/>
        <v>T</v>
      </c>
      <c r="H28" s="148" t="str">
        <f t="shared" ca="1" si="50"/>
        <v>T</v>
      </c>
      <c r="I28" s="148" t="str">
        <f t="shared" ca="1" si="50"/>
        <v>T</v>
      </c>
      <c r="J28" s="148" t="str">
        <f t="shared" ca="1" si="50"/>
        <v>T</v>
      </c>
      <c r="K28" s="148" t="str">
        <f t="shared" ca="1" si="50"/>
        <v>L</v>
      </c>
      <c r="L28" s="148" t="str">
        <f t="shared" ca="1" si="50"/>
        <v>N</v>
      </c>
      <c r="M28" s="148" t="str">
        <f t="shared" ca="1" si="50"/>
        <v>N</v>
      </c>
      <c r="N28" s="148" t="str">
        <f t="shared" ca="1" si="50"/>
        <v>-</v>
      </c>
      <c r="O28" s="148" t="str">
        <f t="shared" ca="1" si="50"/>
        <v>-</v>
      </c>
      <c r="P28" s="148" t="str">
        <f t="shared" ca="1" si="50"/>
        <v>L</v>
      </c>
      <c r="Q28" s="148" t="str">
        <f t="shared" ca="1" si="50"/>
        <v>T</v>
      </c>
      <c r="R28" s="148" t="str">
        <f t="shared" ca="1" si="50"/>
        <v>T</v>
      </c>
      <c r="S28" s="148" t="str">
        <f t="shared" ca="1" si="50"/>
        <v>L</v>
      </c>
      <c r="T28" s="148" t="str">
        <f t="shared" ca="1" si="50"/>
        <v>L</v>
      </c>
      <c r="U28" s="148" t="str">
        <f t="shared" ca="1" si="50"/>
        <v>T</v>
      </c>
      <c r="V28" s="148" t="str">
        <f t="shared" ca="1" si="50"/>
        <v>N</v>
      </c>
      <c r="W28" s="148" t="str">
        <f t="shared" ca="1" si="53"/>
        <v>-</v>
      </c>
      <c r="X28" s="148" t="str">
        <f t="shared" ca="1" si="53"/>
        <v>L</v>
      </c>
      <c r="Y28" s="148" t="str">
        <f t="shared" ca="1" si="53"/>
        <v>T</v>
      </c>
      <c r="Z28" s="148" t="str">
        <f t="shared" ca="1" si="53"/>
        <v>T</v>
      </c>
      <c r="AA28" s="148" t="str">
        <f t="shared" ca="1" si="53"/>
        <v>T</v>
      </c>
      <c r="AB28" s="148" t="str">
        <f t="shared" ca="1" si="53"/>
        <v>L</v>
      </c>
      <c r="AC28" s="148" t="str">
        <f t="shared" ca="1" si="53"/>
        <v>T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N</v>
      </c>
      <c r="AG28" s="148" t="str">
        <f t="shared" ca="1" si="53"/>
        <v>-</v>
      </c>
      <c r="AH28" s="148" t="str">
        <f t="shared" ca="1" si="53"/>
        <v>L</v>
      </c>
      <c r="AI28" s="148" t="str">
        <f t="shared" ca="1" si="53"/>
        <v>T</v>
      </c>
      <c r="AJ28" s="148" t="str">
        <f t="shared" ca="1" si="53"/>
        <v>T</v>
      </c>
      <c r="AK28" s="148" t="str">
        <f t="shared" ca="1" si="53"/>
        <v>T</v>
      </c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16</v>
      </c>
      <c r="AP28" s="132">
        <f t="shared" ca="1" si="51"/>
        <v>4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4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1"/>
        <v>50.8</v>
      </c>
      <c r="BP28" s="195">
        <f t="shared" ca="1" si="42"/>
        <v>162.80000000000001</v>
      </c>
      <c r="BQ28" s="149">
        <f t="shared" ca="1" si="9"/>
        <v>0</v>
      </c>
      <c r="BR28" s="137">
        <f t="shared" ca="1" si="10"/>
        <v>136</v>
      </c>
      <c r="BS28" s="136">
        <f t="shared" ca="1" si="11"/>
        <v>36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36</v>
      </c>
      <c r="CO28" s="110">
        <f t="shared" ca="1" si="32"/>
        <v>1465.72</v>
      </c>
      <c r="CP28" s="110">
        <f t="shared" ca="1" si="33"/>
        <v>360</v>
      </c>
      <c r="CQ28" s="198">
        <f t="shared" ca="1" si="34"/>
        <v>457.20000000000005</v>
      </c>
      <c r="CR28" s="199">
        <f t="shared" ca="1" si="35"/>
        <v>1922.9199999999998</v>
      </c>
      <c r="CS28" s="215">
        <f t="shared" ca="1" si="49"/>
        <v>31</v>
      </c>
      <c r="CT28" s="216">
        <f t="shared" ca="1" si="44"/>
        <v>0</v>
      </c>
      <c r="CU28" s="217">
        <f ca="1">INDEX(INDIRECT(CU$1),MATCH($E28,INDIRECT($BQ$2))) + (CS28*30)/[1]PATRÓN!$N$4 - CT28</f>
        <v>29.999999999999996</v>
      </c>
      <c r="CV28" s="217">
        <f ca="1">(CS28*6)/PATRÓN!$N$4</f>
        <v>0.50958904109589043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151.99253731343285</v>
      </c>
      <c r="DA28" s="211">
        <f t="shared" ca="1" si="36"/>
        <v>10.807462686567163</v>
      </c>
      <c r="DB28" s="211">
        <f t="shared" ca="1" si="48"/>
        <v>1789.5895522388059</v>
      </c>
      <c r="DC28" s="212">
        <f t="shared" ca="1" si="37"/>
        <v>133.33044776119391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tr">
        <f t="shared" ca="1" si="50"/>
        <v>-</v>
      </c>
      <c r="H29" s="148" t="str">
        <f t="shared" ca="1" si="50"/>
        <v>-</v>
      </c>
      <c r="I29" s="148" t="str">
        <f t="shared" ca="1" si="50"/>
        <v>L</v>
      </c>
      <c r="J29" s="148" t="str">
        <f t="shared" ca="1" si="50"/>
        <v>T</v>
      </c>
      <c r="K29" s="148" t="str">
        <f t="shared" ca="1" si="50"/>
        <v>T</v>
      </c>
      <c r="L29" s="148" t="str">
        <f t="shared" ca="1" si="50"/>
        <v>L</v>
      </c>
      <c r="M29" s="148" t="str">
        <f t="shared" ca="1" si="50"/>
        <v>L</v>
      </c>
      <c r="N29" s="148" t="str">
        <f t="shared" ca="1" si="50"/>
        <v>T</v>
      </c>
      <c r="O29" s="148" t="str">
        <f t="shared" ca="1" si="50"/>
        <v>N</v>
      </c>
      <c r="P29" s="148" t="str">
        <f t="shared" ca="1" si="50"/>
        <v>-</v>
      </c>
      <c r="Q29" s="148" t="str">
        <f t="shared" ca="1" si="50"/>
        <v>L</v>
      </c>
      <c r="R29" s="148" t="str">
        <f t="shared" ca="1" si="50"/>
        <v>T</v>
      </c>
      <c r="S29" s="148" t="str">
        <f t="shared" ca="1" si="50"/>
        <v>T</v>
      </c>
      <c r="T29" s="148" t="str">
        <f t="shared" ca="1" si="50"/>
        <v>T</v>
      </c>
      <c r="U29" s="148" t="str">
        <f t="shared" ca="1" si="50"/>
        <v>L</v>
      </c>
      <c r="V29" s="148" t="str">
        <f t="shared" ca="1" si="50"/>
        <v>T</v>
      </c>
      <c r="W29" s="148" t="str">
        <f t="shared" ca="1" si="53"/>
        <v>T</v>
      </c>
      <c r="X29" s="148" t="str">
        <f t="shared" ca="1" si="53"/>
        <v>T</v>
      </c>
      <c r="Y29" s="148" t="str">
        <f t="shared" ca="1" si="53"/>
        <v>N</v>
      </c>
      <c r="Z29" s="148" t="str">
        <f t="shared" ca="1" si="53"/>
        <v>-</v>
      </c>
      <c r="AA29" s="148" t="str">
        <f t="shared" ca="1" si="53"/>
        <v>L</v>
      </c>
      <c r="AB29" s="148" t="str">
        <f t="shared" ca="1" si="53"/>
        <v>T</v>
      </c>
      <c r="AC29" s="148" t="str">
        <f t="shared" ca="1" si="53"/>
        <v>T</v>
      </c>
      <c r="AD29" s="148" t="str">
        <f t="shared" ca="1" si="53"/>
        <v>T</v>
      </c>
      <c r="AE29" s="148" t="str">
        <f t="shared" ca="1" si="53"/>
        <v>T</v>
      </c>
      <c r="AF29" s="148" t="str">
        <f t="shared" ca="1" si="53"/>
        <v>L</v>
      </c>
      <c r="AG29" s="148" t="str">
        <f t="shared" ca="1" si="53"/>
        <v>T</v>
      </c>
      <c r="AH29" s="148" t="str">
        <f t="shared" ca="1" si="53"/>
        <v>T</v>
      </c>
      <c r="AI29" s="148" t="str">
        <f t="shared" ca="1" si="53"/>
        <v>T</v>
      </c>
      <c r="AJ29" s="148" t="str">
        <f t="shared" ca="1" si="53"/>
        <v>T</v>
      </c>
      <c r="AK29" s="148" t="str">
        <f t="shared" ca="1" si="53"/>
        <v>N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17</v>
      </c>
      <c r="AP29" s="132">
        <f t="shared" ca="1" si="51"/>
        <v>3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0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3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41"/>
        <v>38.1</v>
      </c>
      <c r="BP29" s="195">
        <f t="shared" ca="1" si="42"/>
        <v>157.1</v>
      </c>
      <c r="BQ29" s="149">
        <f t="shared" ca="1" si="9"/>
        <v>0</v>
      </c>
      <c r="BR29" s="137">
        <f t="shared" ca="1" si="10"/>
        <v>104</v>
      </c>
      <c r="BS29" s="136">
        <f t="shared" ca="1" si="11"/>
        <v>22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22</v>
      </c>
      <c r="CO29" s="110">
        <f t="shared" ca="1" si="32"/>
        <v>1554.68</v>
      </c>
      <c r="CP29" s="110">
        <f t="shared" ca="1" si="33"/>
        <v>220</v>
      </c>
      <c r="CQ29" s="198">
        <f t="shared" ca="1" si="34"/>
        <v>279.39999999999998</v>
      </c>
      <c r="CR29" s="199">
        <f t="shared" ca="1" si="35"/>
        <v>1834.0799999999997</v>
      </c>
      <c r="CS29" s="215">
        <f t="shared" ca="1" si="49"/>
        <v>31</v>
      </c>
      <c r="CT29" s="216">
        <f t="shared" ca="1" si="44"/>
        <v>0</v>
      </c>
      <c r="CU29" s="217">
        <f ca="1">INDEX(INDIRECT(CU$1),MATCH($E29,INDIRECT($BQ$2))) + (CS29*30)/[1]PATRÓN!$N$4 - CT29</f>
        <v>29.999999999999996</v>
      </c>
      <c r="CV29" s="217">
        <f ca="1">(CS29*6)/PATRÓN!$N$4</f>
        <v>0.50958904109589043</v>
      </c>
      <c r="CW29" s="216">
        <f t="shared" ca="1" si="45"/>
        <v>0</v>
      </c>
      <c r="CX29" s="219">
        <f t="shared" ca="1" si="46"/>
        <v>0</v>
      </c>
      <c r="CY29" s="230">
        <f t="shared" ca="1" si="47"/>
        <v>0</v>
      </c>
      <c r="CZ29" s="227">
        <f ca="1">(PATRÓN!$A$5*(CS29-CT29))/(PATRÓN!$N$4-30)*AM29</f>
        <v>151.99253731343285</v>
      </c>
      <c r="DA29" s="211">
        <f t="shared" ca="1" si="36"/>
        <v>5.1074626865671462</v>
      </c>
      <c r="DB29" s="211">
        <f t="shared" ca="1" si="48"/>
        <v>1789.5895522388059</v>
      </c>
      <c r="DC29" s="212">
        <f t="shared" ca="1" si="37"/>
        <v>44.490447761193764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0"/>
        <v>T</v>
      </c>
      <c r="H30" s="148" t="str">
        <f t="shared" ca="1" si="50"/>
        <v>N</v>
      </c>
      <c r="I30" s="148" t="str">
        <f t="shared" ca="1" si="50"/>
        <v>-</v>
      </c>
      <c r="J30" s="148" t="str">
        <f t="shared" ca="1" si="50"/>
        <v>L</v>
      </c>
      <c r="K30" s="148" t="str">
        <f t="shared" ca="1" si="50"/>
        <v>T</v>
      </c>
      <c r="L30" s="148" t="str">
        <f t="shared" ca="1" si="50"/>
        <v>T</v>
      </c>
      <c r="M30" s="148" t="str">
        <f t="shared" ca="1" si="50"/>
        <v>T</v>
      </c>
      <c r="N30" s="148" t="str">
        <f t="shared" ca="1" si="50"/>
        <v>L</v>
      </c>
      <c r="O30" s="148" t="str">
        <f t="shared" ca="1" si="50"/>
        <v>T</v>
      </c>
      <c r="P30" s="148" t="str">
        <f t="shared" ca="1" si="50"/>
        <v>T</v>
      </c>
      <c r="Q30" s="148" t="str">
        <f t="shared" ca="1" si="50"/>
        <v>T</v>
      </c>
      <c r="R30" s="148" t="str">
        <f t="shared" ca="1" si="50"/>
        <v>N</v>
      </c>
      <c r="S30" s="148" t="str">
        <f t="shared" ca="1" si="50"/>
        <v>-</v>
      </c>
      <c r="T30" s="148" t="str">
        <f t="shared" ca="1" si="50"/>
        <v>L</v>
      </c>
      <c r="U30" s="148" t="str">
        <f t="shared" ca="1" si="50"/>
        <v>T</v>
      </c>
      <c r="V30" s="148" t="str">
        <f t="shared" ca="1" si="50"/>
        <v>T</v>
      </c>
      <c r="W30" s="148" t="str">
        <f t="shared" ca="1" si="53"/>
        <v>T</v>
      </c>
      <c r="X30" s="148" t="str">
        <f t="shared" ca="1" si="53"/>
        <v>T</v>
      </c>
      <c r="Y30" s="148" t="str">
        <f t="shared" ca="1" si="53"/>
        <v>L</v>
      </c>
      <c r="Z30" s="148" t="str">
        <f t="shared" ca="1" si="53"/>
        <v>T</v>
      </c>
      <c r="AA30" s="148" t="str">
        <f t="shared" ca="1" si="53"/>
        <v>T</v>
      </c>
      <c r="AB30" s="148" t="str">
        <f t="shared" ca="1" si="53"/>
        <v>T</v>
      </c>
      <c r="AC30" s="148" t="str">
        <f t="shared" ca="1" si="53"/>
        <v>T</v>
      </c>
      <c r="AD30" s="148" t="str">
        <f t="shared" ca="1" si="53"/>
        <v>N</v>
      </c>
      <c r="AE30" s="148" t="str">
        <f t="shared" ca="1" si="53"/>
        <v>N</v>
      </c>
      <c r="AF30" s="148" t="str">
        <f t="shared" ca="1" si="53"/>
        <v>-</v>
      </c>
      <c r="AG30" s="148" t="str">
        <f t="shared" ca="1" si="53"/>
        <v>-</v>
      </c>
      <c r="AH30" s="148" t="str">
        <f t="shared" ca="1" si="53"/>
        <v>L</v>
      </c>
      <c r="AI30" s="148" t="str">
        <f t="shared" ca="1" si="53"/>
        <v>L</v>
      </c>
      <c r="AJ30" s="148" t="str">
        <f t="shared" ca="1" si="53"/>
        <v>T</v>
      </c>
      <c r="AK30" s="148" t="str">
        <f t="shared" ca="1" si="53"/>
        <v>T</v>
      </c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17</v>
      </c>
      <c r="AP30" s="132">
        <f t="shared" ca="1" si="51"/>
        <v>4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4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119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41"/>
        <v>50.8</v>
      </c>
      <c r="BP30" s="195">
        <f t="shared" ca="1" si="42"/>
        <v>169.8</v>
      </c>
      <c r="BQ30" s="149">
        <f t="shared" ca="1" si="9"/>
        <v>0</v>
      </c>
      <c r="BR30" s="137">
        <f t="shared" ca="1" si="10"/>
        <v>218</v>
      </c>
      <c r="BS30" s="136">
        <f t="shared" ca="1" si="11"/>
        <v>24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24</v>
      </c>
      <c r="CO30" s="110">
        <f t="shared" ca="1" si="32"/>
        <v>1548.44</v>
      </c>
      <c r="CP30" s="110">
        <f t="shared" ca="1" si="33"/>
        <v>240</v>
      </c>
      <c r="CQ30" s="198">
        <f t="shared" ca="1" si="34"/>
        <v>304.8</v>
      </c>
      <c r="CR30" s="199">
        <f t="shared" ca="1" si="35"/>
        <v>1853.2399999999998</v>
      </c>
      <c r="CS30" s="215">
        <f t="shared" ca="1" si="49"/>
        <v>31</v>
      </c>
      <c r="CT30" s="216">
        <f t="shared" ca="1" si="44"/>
        <v>0</v>
      </c>
      <c r="CU30" s="217">
        <f ca="1">INDEX(INDIRECT(CU$1),MATCH($E30,INDIRECT($BQ$2))) + (CS30*30)/[1]PATRÓN!$N$4 - CT30</f>
        <v>29.999999999999996</v>
      </c>
      <c r="CV30" s="217">
        <f ca="1">(CS30*6)/PATRÓN!$N$4</f>
        <v>0.50958904109589043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151.99253731343285</v>
      </c>
      <c r="DA30" s="211">
        <f t="shared" ca="1" si="36"/>
        <v>17.807462686567163</v>
      </c>
      <c r="DB30" s="211">
        <f t="shared" ca="1" si="48"/>
        <v>1789.5895522388059</v>
      </c>
      <c r="DC30" s="212">
        <f t="shared" ca="1" si="37"/>
        <v>63.650447761193846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tr">
        <f t="shared" ca="1" si="50"/>
        <v>L</v>
      </c>
      <c r="H31" s="148" t="str">
        <f t="shared" ca="1" si="50"/>
        <v>T</v>
      </c>
      <c r="I31" s="148" t="str">
        <f t="shared" ca="1" si="50"/>
        <v>T</v>
      </c>
      <c r="J31" s="148" t="str">
        <f t="shared" ca="1" si="50"/>
        <v>T</v>
      </c>
      <c r="K31" s="148" t="str">
        <f t="shared" ca="1" si="50"/>
        <v>N</v>
      </c>
      <c r="L31" s="148" t="str">
        <f t="shared" ca="1" si="50"/>
        <v>-</v>
      </c>
      <c r="M31" s="148" t="str">
        <f t="shared" ca="1" si="50"/>
        <v>L</v>
      </c>
      <c r="N31" s="148" t="str">
        <f t="shared" ca="1" si="50"/>
        <v>T</v>
      </c>
      <c r="O31" s="148" t="str">
        <f t="shared" ca="1" si="50"/>
        <v>T</v>
      </c>
      <c r="P31" s="148" t="str">
        <f t="shared" ca="1" si="50"/>
        <v>T</v>
      </c>
      <c r="Q31" s="148" t="str">
        <f t="shared" ca="1" si="50"/>
        <v>T</v>
      </c>
      <c r="R31" s="148" t="str">
        <f t="shared" ca="1" si="50"/>
        <v>L</v>
      </c>
      <c r="S31" s="148" t="str">
        <f t="shared" ca="1" si="50"/>
        <v>T</v>
      </c>
      <c r="T31" s="148" t="str">
        <f t="shared" ca="1" si="50"/>
        <v>T</v>
      </c>
      <c r="U31" s="148" t="str">
        <f t="shared" ca="1" si="50"/>
        <v>T</v>
      </c>
      <c r="V31" s="148" t="str">
        <f t="shared" ca="1" si="50"/>
        <v>T</v>
      </c>
      <c r="W31" s="148" t="str">
        <f t="shared" ca="1" si="53"/>
        <v>N</v>
      </c>
      <c r="X31" s="148" t="str">
        <f t="shared" ca="1" si="53"/>
        <v>N</v>
      </c>
      <c r="Y31" s="148" t="str">
        <f t="shared" ca="1" si="53"/>
        <v>-</v>
      </c>
      <c r="Z31" s="148" t="str">
        <f t="shared" ca="1" si="53"/>
        <v>-</v>
      </c>
      <c r="AA31" s="148" t="str">
        <f t="shared" ca="1" si="53"/>
        <v>L</v>
      </c>
      <c r="AB31" s="148" t="str">
        <f t="shared" ca="1" si="53"/>
        <v>L</v>
      </c>
      <c r="AC31" s="148" t="str">
        <f t="shared" ca="1" si="53"/>
        <v>T</v>
      </c>
      <c r="AD31" s="148" t="str">
        <f t="shared" ca="1" si="53"/>
        <v>T</v>
      </c>
      <c r="AE31" s="148" t="str">
        <f t="shared" ca="1" si="53"/>
        <v>L</v>
      </c>
      <c r="AF31" s="148" t="str">
        <f t="shared" ca="1" si="53"/>
        <v>T</v>
      </c>
      <c r="AG31" s="148" t="str">
        <f t="shared" ca="1" si="53"/>
        <v>T</v>
      </c>
      <c r="AH31" s="148" t="str">
        <f t="shared" ca="1" si="53"/>
        <v>T</v>
      </c>
      <c r="AI31" s="148" t="str">
        <f t="shared" ca="1" si="53"/>
        <v>N</v>
      </c>
      <c r="AJ31" s="148" t="str">
        <f t="shared" ca="1" si="53"/>
        <v>-</v>
      </c>
      <c r="AK31" s="148" t="str">
        <f t="shared" ca="1" si="53"/>
        <v>L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16</v>
      </c>
      <c r="AP31" s="132">
        <f t="shared" ca="1" si="51"/>
        <v>4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0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0</v>
      </c>
      <c r="BL31" s="110">
        <f t="shared" ca="1" si="40"/>
        <v>4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41"/>
        <v>42.400000000000006</v>
      </c>
      <c r="BP31" s="195">
        <f t="shared" ca="1" si="42"/>
        <v>154.4</v>
      </c>
      <c r="BQ31" s="149">
        <f t="shared" ca="1" si="9"/>
        <v>0</v>
      </c>
      <c r="BR31" s="137">
        <f t="shared" ca="1" si="10"/>
        <v>167</v>
      </c>
      <c r="BS31" s="136">
        <f t="shared" ca="1" si="11"/>
        <v>52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52</v>
      </c>
      <c r="CO31" s="110">
        <f t="shared" ca="1" si="32"/>
        <v>1173.98</v>
      </c>
      <c r="CP31" s="110">
        <f t="shared" ca="1" si="33"/>
        <v>520</v>
      </c>
      <c r="CQ31" s="198">
        <f t="shared" ca="1" si="34"/>
        <v>639.39999999999986</v>
      </c>
      <c r="CR31" s="199">
        <f t="shared" ca="1" si="35"/>
        <v>1813.3800000000003</v>
      </c>
      <c r="CS31" s="215">
        <f t="shared" ca="1" si="49"/>
        <v>31</v>
      </c>
      <c r="CT31" s="216">
        <f t="shared" ca="1" si="44"/>
        <v>0</v>
      </c>
      <c r="CU31" s="217">
        <f ca="1">INDEX(INDIRECT(CU$1),MATCH($E31,INDIRECT($BQ$2))) + (CS31*30)/[1]PATRÓN!$N$4 - CT31</f>
        <v>29.999999999999996</v>
      </c>
      <c r="CV31" s="217">
        <f ca="1">(CS31*6)/PATRÓN!$N$4</f>
        <v>0.50958904109589043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151.99253731343285</v>
      </c>
      <c r="DA31" s="211">
        <f t="shared" ca="1" si="36"/>
        <v>2.4074626865671576</v>
      </c>
      <c r="DB31" s="211">
        <f t="shared" ca="1" si="48"/>
        <v>1789.5895522388059</v>
      </c>
      <c r="DC31" s="212">
        <f t="shared" ca="1" si="37"/>
        <v>23.7904477611944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0"/>
        <v>T</v>
      </c>
      <c r="H32" s="148" t="str">
        <f t="shared" ca="1" si="50"/>
        <v>T</v>
      </c>
      <c r="I32" s="148" t="str">
        <f t="shared" ca="1" si="50"/>
        <v>T</v>
      </c>
      <c r="J32" s="148" t="str">
        <f t="shared" ca="1" si="50"/>
        <v>T</v>
      </c>
      <c r="K32" s="148" t="str">
        <f t="shared" ca="1" si="50"/>
        <v>L</v>
      </c>
      <c r="L32" s="148" t="str">
        <f t="shared" ca="1" si="50"/>
        <v>T</v>
      </c>
      <c r="M32" s="148" t="str">
        <f t="shared" ca="1" si="50"/>
        <v>T</v>
      </c>
      <c r="N32" s="148" t="str">
        <f t="shared" ca="1" si="50"/>
        <v>T</v>
      </c>
      <c r="O32" s="148" t="str">
        <f t="shared" ca="1" si="50"/>
        <v>T</v>
      </c>
      <c r="P32" s="148" t="str">
        <f t="shared" ca="1" si="50"/>
        <v>N</v>
      </c>
      <c r="Q32" s="148" t="str">
        <f t="shared" ca="1" si="50"/>
        <v>N</v>
      </c>
      <c r="R32" s="148" t="str">
        <f t="shared" ca="1" si="50"/>
        <v>-</v>
      </c>
      <c r="S32" s="148" t="str">
        <f t="shared" ca="1" si="50"/>
        <v>-</v>
      </c>
      <c r="T32" s="148" t="str">
        <f t="shared" ca="1" si="50"/>
        <v>L</v>
      </c>
      <c r="U32" s="148" t="str">
        <f t="shared" ca="1" si="50"/>
        <v>L</v>
      </c>
      <c r="V32" s="148" t="str">
        <f t="shared" ca="1" si="50"/>
        <v>T</v>
      </c>
      <c r="W32" s="148" t="str">
        <f t="shared" ca="1" si="53"/>
        <v>T</v>
      </c>
      <c r="X32" s="148" t="str">
        <f t="shared" ca="1" si="53"/>
        <v>L</v>
      </c>
      <c r="Y32" s="148" t="str">
        <f t="shared" ca="1" si="53"/>
        <v>T</v>
      </c>
      <c r="Z32" s="148" t="str">
        <f t="shared" ca="1" si="53"/>
        <v>T</v>
      </c>
      <c r="AA32" s="148" t="str">
        <f t="shared" ca="1" si="53"/>
        <v>T</v>
      </c>
      <c r="AB32" s="148" t="str">
        <f t="shared" ca="1" si="53"/>
        <v>N</v>
      </c>
      <c r="AC32" s="148" t="str">
        <f t="shared" ca="1" si="53"/>
        <v>-</v>
      </c>
      <c r="AD32" s="148" t="str">
        <f t="shared" ca="1" si="53"/>
        <v>L</v>
      </c>
      <c r="AE32" s="148" t="str">
        <f t="shared" ca="1" si="53"/>
        <v>T</v>
      </c>
      <c r="AF32" s="148" t="str">
        <f t="shared" ca="1" si="53"/>
        <v>T</v>
      </c>
      <c r="AG32" s="148" t="str">
        <f t="shared" ca="1" si="53"/>
        <v>L</v>
      </c>
      <c r="AH32" s="148" t="str">
        <f t="shared" ca="1" si="53"/>
        <v>L</v>
      </c>
      <c r="AI32" s="148" t="str">
        <f t="shared" ca="1" si="53"/>
        <v>T</v>
      </c>
      <c r="AJ32" s="148" t="str">
        <f t="shared" ca="1" si="53"/>
        <v>T</v>
      </c>
      <c r="AK32" s="148" t="str">
        <f t="shared" ca="1" si="53"/>
        <v>T</v>
      </c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18</v>
      </c>
      <c r="AP32" s="132">
        <f t="shared" ca="1" si="51"/>
        <v>3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0</v>
      </c>
      <c r="BL32" s="110">
        <f t="shared" ca="1" si="40"/>
        <v>3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126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41"/>
        <v>31.8</v>
      </c>
      <c r="BP32" s="195">
        <f t="shared" ca="1" si="42"/>
        <v>157.80000000000001</v>
      </c>
      <c r="BQ32" s="149">
        <f t="shared" ca="1" si="9"/>
        <v>0</v>
      </c>
      <c r="BR32" s="137">
        <f t="shared" ca="1" si="10"/>
        <v>177</v>
      </c>
      <c r="BS32" s="136">
        <f t="shared" ca="1" si="11"/>
        <v>44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46</v>
      </c>
      <c r="CO32" s="110">
        <f t="shared" ca="1" si="32"/>
        <v>1239</v>
      </c>
      <c r="CP32" s="110">
        <f t="shared" ca="1" si="33"/>
        <v>440</v>
      </c>
      <c r="CQ32" s="198">
        <f t="shared" ca="1" si="34"/>
        <v>550.4</v>
      </c>
      <c r="CR32" s="199">
        <f t="shared" ca="1" si="35"/>
        <v>1789.3999999999996</v>
      </c>
      <c r="CS32" s="215">
        <f t="shared" ca="1" si="49"/>
        <v>31</v>
      </c>
      <c r="CT32" s="216">
        <f t="shared" ca="1" si="44"/>
        <v>0</v>
      </c>
      <c r="CU32" s="217">
        <f ca="1">INDEX(INDIRECT(CU$1),MATCH($E32,INDIRECT($BQ$2))) + (CS32*30)/[1]PATRÓN!$N$4 - CT32</f>
        <v>29.999999999999996</v>
      </c>
      <c r="CV32" s="217">
        <f ca="1">(CS32*6)/PATRÓN!$N$4</f>
        <v>0.50958904109589043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151.99253731343285</v>
      </c>
      <c r="DA32" s="211">
        <f t="shared" ca="1" si="36"/>
        <v>5.8074626865671632</v>
      </c>
      <c r="DB32" s="211">
        <f t="shared" ca="1" si="48"/>
        <v>1789.5895522388059</v>
      </c>
      <c r="DC32" s="212">
        <f t="shared" ca="1" si="37"/>
        <v>-0.18955223880630001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tr">
        <f t="shared" ca="1" si="50"/>
        <v>T</v>
      </c>
      <c r="H33" s="148" t="str">
        <f t="shared" ca="1" si="50"/>
        <v>T</v>
      </c>
      <c r="I33" s="148" t="str">
        <f t="shared" ca="1" si="50"/>
        <v>N</v>
      </c>
      <c r="J33" s="148" t="str">
        <f t="shared" ca="1" si="50"/>
        <v>N</v>
      </c>
      <c r="K33" s="148" t="str">
        <f t="shared" ca="1" si="50"/>
        <v>-</v>
      </c>
      <c r="L33" s="148" t="str">
        <f t="shared" ca="1" si="50"/>
        <v>-</v>
      </c>
      <c r="M33" s="148" t="str">
        <f t="shared" ca="1" si="50"/>
        <v>L</v>
      </c>
      <c r="N33" s="148" t="str">
        <f t="shared" ca="1" si="50"/>
        <v>L</v>
      </c>
      <c r="O33" s="148" t="str">
        <f t="shared" ca="1" si="50"/>
        <v>T</v>
      </c>
      <c r="P33" s="148" t="str">
        <f t="shared" ca="1" si="50"/>
        <v>T</v>
      </c>
      <c r="Q33" s="148" t="str">
        <f t="shared" ca="1" si="50"/>
        <v>L</v>
      </c>
      <c r="R33" s="148" t="str">
        <f t="shared" ca="1" si="50"/>
        <v>T</v>
      </c>
      <c r="S33" s="148" t="str">
        <f t="shared" ca="1" si="50"/>
        <v>T</v>
      </c>
      <c r="T33" s="148" t="str">
        <f t="shared" ca="1" si="50"/>
        <v>T</v>
      </c>
      <c r="U33" s="148" t="str">
        <f t="shared" ca="1" si="50"/>
        <v>N</v>
      </c>
      <c r="V33" s="148" t="str">
        <f t="shared" ca="1" si="50"/>
        <v>-</v>
      </c>
      <c r="W33" s="148" t="str">
        <f t="shared" ca="1" si="53"/>
        <v>L</v>
      </c>
      <c r="X33" s="148" t="str">
        <f t="shared" ca="1" si="53"/>
        <v>T</v>
      </c>
      <c r="Y33" s="148" t="str">
        <f t="shared" ca="1" si="53"/>
        <v>T</v>
      </c>
      <c r="Z33" s="148" t="str">
        <f t="shared" ca="1" si="53"/>
        <v>L</v>
      </c>
      <c r="AA33" s="148" t="str">
        <f t="shared" ca="1" si="53"/>
        <v>L</v>
      </c>
      <c r="AB33" s="148" t="str">
        <f t="shared" ca="1" si="53"/>
        <v>T</v>
      </c>
      <c r="AC33" s="148" t="str">
        <f t="shared" ca="1" si="53"/>
        <v>T</v>
      </c>
      <c r="AD33" s="148" t="str">
        <f t="shared" ca="1" si="53"/>
        <v>T</v>
      </c>
      <c r="AE33" s="148" t="str">
        <f t="shared" ca="1" si="53"/>
        <v>T</v>
      </c>
      <c r="AF33" s="148" t="str">
        <f t="shared" ca="1" si="53"/>
        <v>L</v>
      </c>
      <c r="AG33" s="148" t="str">
        <f t="shared" ca="1" si="53"/>
        <v>N</v>
      </c>
      <c r="AH33" s="148" t="str">
        <f t="shared" ca="1" si="53"/>
        <v>N</v>
      </c>
      <c r="AI33" s="148" t="str">
        <f t="shared" ca="1" si="53"/>
        <v>-</v>
      </c>
      <c r="AJ33" s="148" t="str">
        <f t="shared" ca="1" si="53"/>
        <v>-</v>
      </c>
      <c r="AK33" s="148" t="str">
        <f t="shared" ca="1" si="53"/>
        <v>L</v>
      </c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13</v>
      </c>
      <c r="AP33" s="132">
        <f t="shared" ca="1" si="51"/>
        <v>5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0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2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91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50</v>
      </c>
      <c r="BO33" s="194">
        <f t="shared" ca="1" si="41"/>
        <v>59.300000000000004</v>
      </c>
      <c r="BP33" s="195">
        <f t="shared" ca="1" si="42"/>
        <v>150.30000000000001</v>
      </c>
      <c r="BQ33" s="149">
        <f t="shared" ca="1" si="9"/>
        <v>0</v>
      </c>
      <c r="BR33" s="137">
        <f t="shared" ca="1" si="10"/>
        <v>88</v>
      </c>
      <c r="BS33" s="136">
        <f t="shared" ca="1" si="11"/>
        <v>44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1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44</v>
      </c>
      <c r="CO33" s="110">
        <f t="shared" ca="1" si="32"/>
        <v>908.98</v>
      </c>
      <c r="CP33" s="110">
        <f t="shared" ca="1" si="33"/>
        <v>440</v>
      </c>
      <c r="CQ33" s="198">
        <f t="shared" ca="1" si="34"/>
        <v>554.6</v>
      </c>
      <c r="CR33" s="199">
        <f t="shared" ca="1" si="35"/>
        <v>1463.5799999999997</v>
      </c>
      <c r="CS33" s="215">
        <f t="shared" ca="1" si="49"/>
        <v>31</v>
      </c>
      <c r="CT33" s="216">
        <f t="shared" ca="1" si="44"/>
        <v>0</v>
      </c>
      <c r="CU33" s="217">
        <f ca="1">INDEX(INDIRECT(CU$1),MATCH($E33,INDIRECT($BQ$2))) + (CS33*30)/[1]PATRÓN!$N$4 - CT33</f>
        <v>29.999999999999996</v>
      </c>
      <c r="CV33" s="217">
        <f ca="1">(CS33*6)/PATRÓN!$N$4</f>
        <v>0.50958904109589043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151.99253731343285</v>
      </c>
      <c r="DA33" s="211">
        <f t="shared" ca="1" si="36"/>
        <v>-1.6925373134328368</v>
      </c>
      <c r="DB33" s="211">
        <f t="shared" ca="1" si="48"/>
        <v>1789.5895522388059</v>
      </c>
      <c r="DC33" s="212">
        <f t="shared" ca="1" si="37"/>
        <v>-326.00955223880624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tr">
        <f t="shared" ca="1" si="50"/>
        <v>L</v>
      </c>
      <c r="H34" s="148" t="str">
        <f t="shared" ca="1" si="50"/>
        <v>T</v>
      </c>
      <c r="I34" s="148" t="str">
        <f t="shared" ca="1" si="50"/>
        <v>T</v>
      </c>
      <c r="J34" s="148" t="str">
        <f t="shared" ca="1" si="50"/>
        <v>L</v>
      </c>
      <c r="K34" s="148" t="str">
        <f t="shared" ca="1" si="50"/>
        <v>T</v>
      </c>
      <c r="L34" s="148" t="str">
        <f t="shared" ca="1" si="50"/>
        <v>T</v>
      </c>
      <c r="M34" s="148" t="str">
        <f t="shared" ca="1" si="50"/>
        <v>T</v>
      </c>
      <c r="N34" s="148" t="str">
        <f t="shared" ca="1" si="50"/>
        <v>N</v>
      </c>
      <c r="O34" s="148" t="str">
        <f t="shared" ca="1" si="50"/>
        <v>-</v>
      </c>
      <c r="P34" s="148" t="str">
        <f t="shared" ca="1" si="50"/>
        <v>L</v>
      </c>
      <c r="Q34" s="148" t="str">
        <f t="shared" ref="G34:V42" ca="1" si="54">IF($B34&lt;&gt;0,INDIRECT(ADDRESS($B34+6,10+Q$2,1,FALSE,"PATRÓN"),FALSE),"")</f>
        <v>T</v>
      </c>
      <c r="R34" s="148" t="str">
        <f t="shared" ca="1" si="54"/>
        <v>T</v>
      </c>
      <c r="S34" s="148" t="str">
        <f t="shared" ca="1" si="54"/>
        <v>L</v>
      </c>
      <c r="T34" s="148" t="str">
        <f t="shared" ca="1" si="54"/>
        <v>L</v>
      </c>
      <c r="U34" s="148" t="str">
        <f t="shared" ca="1" si="54"/>
        <v>T</v>
      </c>
      <c r="V34" s="148" t="str">
        <f t="shared" ca="1" si="54"/>
        <v>T</v>
      </c>
      <c r="W34" s="148" t="str">
        <f t="shared" ca="1" si="53"/>
        <v>T</v>
      </c>
      <c r="X34" s="148" t="str">
        <f t="shared" ca="1" si="53"/>
        <v>T</v>
      </c>
      <c r="Y34" s="148" t="str">
        <f t="shared" ca="1" si="53"/>
        <v>L</v>
      </c>
      <c r="Z34" s="148" t="str">
        <f t="shared" ca="1" si="53"/>
        <v>N</v>
      </c>
      <c r="AA34" s="148" t="str">
        <f t="shared" ca="1" si="53"/>
        <v>N</v>
      </c>
      <c r="AB34" s="148" t="str">
        <f t="shared" ca="1" si="53"/>
        <v>-</v>
      </c>
      <c r="AC34" s="148" t="str">
        <f t="shared" ca="1" si="53"/>
        <v>-</v>
      </c>
      <c r="AD34" s="148" t="str">
        <f t="shared" ca="1" si="53"/>
        <v>L</v>
      </c>
      <c r="AE34" s="148" t="str">
        <f t="shared" ca="1" si="53"/>
        <v>T</v>
      </c>
      <c r="AF34" s="148" t="str">
        <f t="shared" ca="1" si="53"/>
        <v>T</v>
      </c>
      <c r="AG34" s="148" t="str">
        <f t="shared" ca="1" si="53"/>
        <v>L</v>
      </c>
      <c r="AH34" s="148" t="str">
        <f t="shared" ca="1" si="53"/>
        <v>L</v>
      </c>
      <c r="AI34" s="148" t="str">
        <f t="shared" ca="1" si="53"/>
        <v>T</v>
      </c>
      <c r="AJ34" s="148" t="str">
        <f t="shared" ca="1" si="53"/>
        <v>N</v>
      </c>
      <c r="AK34" s="148" t="str">
        <f t="shared" ca="1" si="53"/>
        <v>-</v>
      </c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14</v>
      </c>
      <c r="AP34" s="132">
        <f t="shared" ca="1" si="51"/>
        <v>4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0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0</v>
      </c>
      <c r="BL34" s="110">
        <f t="shared" ca="1" si="40"/>
        <v>4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1"/>
        <v>42.400000000000006</v>
      </c>
      <c r="BP34" s="195">
        <f t="shared" ca="1" si="42"/>
        <v>140.4</v>
      </c>
      <c r="BQ34" s="149">
        <f t="shared" ca="1" si="9"/>
        <v>0</v>
      </c>
      <c r="BR34" s="137">
        <f t="shared" ca="1" si="10"/>
        <v>90</v>
      </c>
      <c r="BS34" s="136">
        <f t="shared" ca="1" si="11"/>
        <v>45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46</v>
      </c>
      <c r="CO34" s="110">
        <f t="shared" ca="1" si="32"/>
        <v>829.9</v>
      </c>
      <c r="CP34" s="110">
        <f t="shared" ca="1" si="33"/>
        <v>450</v>
      </c>
      <c r="CQ34" s="198">
        <f t="shared" ca="1" si="34"/>
        <v>563.1</v>
      </c>
      <c r="CR34" s="199">
        <f t="shared" ca="1" si="35"/>
        <v>1393.0000000000002</v>
      </c>
      <c r="CS34" s="215">
        <f t="shared" ca="1" si="49"/>
        <v>31</v>
      </c>
      <c r="CT34" s="216">
        <f t="shared" ca="1" si="44"/>
        <v>0</v>
      </c>
      <c r="CU34" s="217">
        <f ca="1">INDEX(INDIRECT(CU$1),MATCH($E34,INDIRECT($BQ$2))) + (CS34*30)/[1]PATRÓN!$N$4 - CT34</f>
        <v>29.999999999999996</v>
      </c>
      <c r="CV34" s="217">
        <f ca="1">(CS34*6)/PATRÓN!$N$4</f>
        <v>0.50958904109589043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151.99253731343285</v>
      </c>
      <c r="DA34" s="211">
        <f t="shared" ca="1" si="36"/>
        <v>-11.592537313432842</v>
      </c>
      <c r="DB34" s="211">
        <f t="shared" ca="1" si="48"/>
        <v>1789.5895522388059</v>
      </c>
      <c r="DC34" s="212">
        <f t="shared" ca="1" si="37"/>
        <v>-396.58955223880571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tr">
        <f t="shared" ca="1" si="54"/>
        <v>N</v>
      </c>
      <c r="H35" s="148" t="str">
        <f t="shared" ca="1" si="54"/>
        <v>-</v>
      </c>
      <c r="I35" s="148" t="str">
        <f t="shared" ca="1" si="54"/>
        <v>L</v>
      </c>
      <c r="J35" s="148" t="str">
        <f t="shared" ca="1" si="54"/>
        <v>T</v>
      </c>
      <c r="K35" s="148" t="str">
        <f t="shared" ca="1" si="54"/>
        <v>T</v>
      </c>
      <c r="L35" s="148" t="str">
        <f t="shared" ca="1" si="54"/>
        <v>L</v>
      </c>
      <c r="M35" s="148" t="str">
        <f t="shared" ca="1" si="54"/>
        <v>L</v>
      </c>
      <c r="N35" s="148" t="str">
        <f t="shared" ca="1" si="54"/>
        <v>T</v>
      </c>
      <c r="O35" s="148" t="str">
        <f t="shared" ca="1" si="54"/>
        <v>T</v>
      </c>
      <c r="P35" s="148" t="str">
        <f t="shared" ca="1" si="54"/>
        <v>T</v>
      </c>
      <c r="Q35" s="148" t="str">
        <f t="shared" ca="1" si="54"/>
        <v>T</v>
      </c>
      <c r="R35" s="148" t="str">
        <f t="shared" ca="1" si="54"/>
        <v>L</v>
      </c>
      <c r="S35" s="148" t="str">
        <f t="shared" ca="1" si="54"/>
        <v>N</v>
      </c>
      <c r="T35" s="148" t="str">
        <f t="shared" ca="1" si="54"/>
        <v>N</v>
      </c>
      <c r="U35" s="148" t="str">
        <f t="shared" ca="1" si="54"/>
        <v>-</v>
      </c>
      <c r="V35" s="148" t="str">
        <f t="shared" ca="1" si="54"/>
        <v>-</v>
      </c>
      <c r="W35" s="148" t="str">
        <f t="shared" ca="1" si="53"/>
        <v>L</v>
      </c>
      <c r="X35" s="148" t="str">
        <f t="shared" ca="1" si="53"/>
        <v>T</v>
      </c>
      <c r="Y35" s="148" t="str">
        <f t="shared" ca="1" si="53"/>
        <v>T</v>
      </c>
      <c r="Z35" s="148" t="str">
        <f t="shared" ca="1" si="53"/>
        <v>L</v>
      </c>
      <c r="AA35" s="148" t="str">
        <f t="shared" ca="1" si="53"/>
        <v>L</v>
      </c>
      <c r="AB35" s="148" t="str">
        <f t="shared" ca="1" si="53"/>
        <v>T</v>
      </c>
      <c r="AC35" s="148" t="str">
        <f t="shared" ca="1" si="53"/>
        <v>N</v>
      </c>
      <c r="AD35" s="148" t="str">
        <f t="shared" ca="1" si="53"/>
        <v>-</v>
      </c>
      <c r="AE35" s="148" t="str">
        <f t="shared" ca="1" si="53"/>
        <v>L</v>
      </c>
      <c r="AF35" s="148" t="str">
        <f t="shared" ca="1" si="53"/>
        <v>T</v>
      </c>
      <c r="AG35" s="148" t="str">
        <f t="shared" ca="1" si="53"/>
        <v>T</v>
      </c>
      <c r="AH35" s="148" t="str">
        <f t="shared" ca="1" si="53"/>
        <v>T</v>
      </c>
      <c r="AI35" s="148" t="str">
        <f t="shared" ca="1" si="53"/>
        <v>L</v>
      </c>
      <c r="AJ35" s="148" t="str">
        <f t="shared" ca="1" si="53"/>
        <v>T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14</v>
      </c>
      <c r="AP35" s="132">
        <f t="shared" ca="1" si="51"/>
        <v>4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4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41"/>
        <v>50.8</v>
      </c>
      <c r="BP35" s="195">
        <f t="shared" ca="1" si="42"/>
        <v>148.80000000000001</v>
      </c>
      <c r="BQ35" s="149">
        <f t="shared" ca="1" si="9"/>
        <v>1</v>
      </c>
      <c r="BR35" s="137">
        <f t="shared" ca="1" si="10"/>
        <v>157</v>
      </c>
      <c r="BS35" s="136">
        <f t="shared" ca="1" si="11"/>
        <v>27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57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27</v>
      </c>
      <c r="CO35" s="110">
        <f t="shared" ca="1" si="32"/>
        <v>1389.8600000000001</v>
      </c>
      <c r="CP35" s="110">
        <f t="shared" ca="1" si="33"/>
        <v>270</v>
      </c>
      <c r="CQ35" s="198">
        <f t="shared" ca="1" si="34"/>
        <v>342.90000000000003</v>
      </c>
      <c r="CR35" s="199">
        <f t="shared" ca="1" si="35"/>
        <v>1732.7599999999998</v>
      </c>
      <c r="CS35" s="215">
        <f t="shared" ca="1" si="49"/>
        <v>31</v>
      </c>
      <c r="CT35" s="216">
        <f t="shared" ca="1" si="44"/>
        <v>0</v>
      </c>
      <c r="CU35" s="217">
        <f ca="1">INDEX(INDIRECT(CU$1),MATCH($E35,INDIRECT($BQ$2))) + (CS35*30)/[1]PATRÓN!$N$4 - CT35</f>
        <v>28.602739726027394</v>
      </c>
      <c r="CV35" s="217">
        <f ca="1">(CS35*6)/PATRÓN!$N$4</f>
        <v>0.50958904109589043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151.99253731343285</v>
      </c>
      <c r="DA35" s="211">
        <f t="shared" ca="1" si="36"/>
        <v>-3.1925373134328368</v>
      </c>
      <c r="DB35" s="211">
        <f t="shared" ca="1" si="48"/>
        <v>1706.2388059701493</v>
      </c>
      <c r="DC35" s="212">
        <f t="shared" ca="1" si="37"/>
        <v>26.521194029850449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54"/>
        <v>T</v>
      </c>
      <c r="H36" s="148" t="str">
        <f t="shared" ca="1" si="54"/>
        <v>T</v>
      </c>
      <c r="I36" s="148" t="str">
        <f t="shared" ca="1" si="54"/>
        <v>T</v>
      </c>
      <c r="J36" s="148" t="str">
        <f t="shared" ca="1" si="54"/>
        <v>T</v>
      </c>
      <c r="K36" s="148" t="str">
        <f t="shared" ca="1" si="54"/>
        <v>L</v>
      </c>
      <c r="L36" s="148" t="str">
        <f t="shared" ca="1" si="54"/>
        <v>N</v>
      </c>
      <c r="M36" s="148" t="str">
        <f t="shared" ca="1" si="54"/>
        <v>N</v>
      </c>
      <c r="N36" s="148" t="str">
        <f t="shared" ca="1" si="54"/>
        <v>-</v>
      </c>
      <c r="O36" s="148" t="str">
        <f t="shared" ca="1" si="54"/>
        <v>-</v>
      </c>
      <c r="P36" s="148" t="str">
        <f t="shared" ca="1" si="54"/>
        <v>L</v>
      </c>
      <c r="Q36" s="148" t="str">
        <f t="shared" ca="1" si="54"/>
        <v>T</v>
      </c>
      <c r="R36" s="148" t="str">
        <f t="shared" ca="1" si="54"/>
        <v>T</v>
      </c>
      <c r="S36" s="148" t="str">
        <f t="shared" ca="1" si="54"/>
        <v>L</v>
      </c>
      <c r="T36" s="148" t="str">
        <f t="shared" ca="1" si="54"/>
        <v>L</v>
      </c>
      <c r="U36" s="148" t="str">
        <f t="shared" ca="1" si="54"/>
        <v>T</v>
      </c>
      <c r="V36" s="148" t="str">
        <f t="shared" ca="1" si="54"/>
        <v>N</v>
      </c>
      <c r="W36" s="148" t="str">
        <f t="shared" ca="1" si="53"/>
        <v>-</v>
      </c>
      <c r="X36" s="148" t="str">
        <f t="shared" ca="1" si="53"/>
        <v>L</v>
      </c>
      <c r="Y36" s="148" t="str">
        <f t="shared" ca="1" si="53"/>
        <v>T</v>
      </c>
      <c r="Z36" s="148" t="str">
        <f t="shared" ca="1" si="53"/>
        <v>T</v>
      </c>
      <c r="AA36" s="148" t="str">
        <f t="shared" ca="1" si="53"/>
        <v>T</v>
      </c>
      <c r="AB36" s="148" t="str">
        <f t="shared" ca="1" si="53"/>
        <v>L</v>
      </c>
      <c r="AC36" s="148" t="str">
        <f t="shared" ca="1" si="53"/>
        <v>T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N</v>
      </c>
      <c r="AG36" s="148" t="str">
        <f t="shared" ca="1" si="53"/>
        <v>-</v>
      </c>
      <c r="AH36" s="148" t="str">
        <f t="shared" ca="1" si="53"/>
        <v>L</v>
      </c>
      <c r="AI36" s="148" t="str">
        <f t="shared" ca="1" si="53"/>
        <v>T</v>
      </c>
      <c r="AJ36" s="148" t="str">
        <f t="shared" ca="1" si="53"/>
        <v>T</v>
      </c>
      <c r="AK36" s="148" t="str">
        <f t="shared" ca="1" si="53"/>
        <v>T</v>
      </c>
      <c r="AL36" s="130"/>
      <c r="AM36" s="111">
        <f>VLOOKUP($E36,Plantilla!D:F,3,FALSE)</f>
        <v>1</v>
      </c>
      <c r="AN36" s="140">
        <f t="shared" ca="1" si="51"/>
        <v>0</v>
      </c>
      <c r="AO36" s="133">
        <f t="shared" ca="1" si="51"/>
        <v>16</v>
      </c>
      <c r="AP36" s="132">
        <f t="shared" ca="1" si="51"/>
        <v>4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0</v>
      </c>
      <c r="BL36" s="110">
        <f t="shared" ca="1" si="40"/>
        <v>4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1"/>
        <v>42.400000000000006</v>
      </c>
      <c r="BP36" s="195">
        <f t="shared" ca="1" si="42"/>
        <v>154.4</v>
      </c>
      <c r="BQ36" s="149">
        <f t="shared" ca="1" si="9"/>
        <v>8</v>
      </c>
      <c r="BR36" s="137">
        <f t="shared" ca="1" si="10"/>
        <v>162</v>
      </c>
      <c r="BS36" s="136">
        <f t="shared" ca="1" si="11"/>
        <v>47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47</v>
      </c>
      <c r="CO36" s="110">
        <f t="shared" ca="1" si="32"/>
        <v>1220</v>
      </c>
      <c r="CP36" s="110">
        <f t="shared" ca="1" si="33"/>
        <v>470</v>
      </c>
      <c r="CQ36" s="198">
        <f t="shared" ca="1" si="34"/>
        <v>586.40000000000009</v>
      </c>
      <c r="CR36" s="199">
        <f t="shared" ca="1" si="35"/>
        <v>1806.4</v>
      </c>
      <c r="CS36" s="215">
        <f t="shared" ca="1" si="49"/>
        <v>31</v>
      </c>
      <c r="CT36" s="216">
        <f t="shared" ca="1" si="44"/>
        <v>0</v>
      </c>
      <c r="CU36" s="217">
        <f ca="1">INDEX(INDIRECT(CU$1),MATCH($E36,INDIRECT($BQ$2))) + (CS36*30)/[1]PATRÓN!$N$4 - CT36</f>
        <v>29.999999999999996</v>
      </c>
      <c r="CV36" s="217">
        <f ca="1">(CS36*6)/PATRÓN!$N$4</f>
        <v>0.50958904109589043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151.99253731343285</v>
      </c>
      <c r="DA36" s="211">
        <f t="shared" ca="1" si="36"/>
        <v>2.4074626865671576</v>
      </c>
      <c r="DB36" s="211">
        <f t="shared" ca="1" si="48"/>
        <v>1789.5895522388059</v>
      </c>
      <c r="DC36" s="212">
        <f t="shared" ca="1" si="37"/>
        <v>16.810447761194155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tr">
        <f t="shared" ca="1" si="54"/>
        <v>-</v>
      </c>
      <c r="H37" s="148" t="str">
        <f t="shared" ca="1" si="54"/>
        <v>-</v>
      </c>
      <c r="I37" s="148" t="str">
        <f t="shared" ca="1" si="54"/>
        <v>L</v>
      </c>
      <c r="J37" s="148" t="str">
        <f t="shared" ca="1" si="54"/>
        <v>T</v>
      </c>
      <c r="K37" s="148" t="str">
        <f t="shared" ca="1" si="54"/>
        <v>T</v>
      </c>
      <c r="L37" s="148" t="str">
        <f t="shared" ca="1" si="54"/>
        <v>L</v>
      </c>
      <c r="M37" s="148" t="str">
        <f t="shared" ca="1" si="54"/>
        <v>L</v>
      </c>
      <c r="N37" s="148" t="str">
        <f t="shared" ca="1" si="54"/>
        <v>T</v>
      </c>
      <c r="O37" s="148" t="str">
        <f t="shared" ca="1" si="54"/>
        <v>N</v>
      </c>
      <c r="P37" s="148" t="str">
        <f t="shared" ca="1" si="54"/>
        <v>-</v>
      </c>
      <c r="Q37" s="148" t="str">
        <f t="shared" ca="1" si="54"/>
        <v>L</v>
      </c>
      <c r="R37" s="148" t="str">
        <f t="shared" ca="1" si="54"/>
        <v>T</v>
      </c>
      <c r="S37" s="148" t="str">
        <f t="shared" ca="1" si="54"/>
        <v>T</v>
      </c>
      <c r="T37" s="148" t="str">
        <f t="shared" ca="1" si="54"/>
        <v>T</v>
      </c>
      <c r="U37" s="148" t="str">
        <f t="shared" ca="1" si="54"/>
        <v>L</v>
      </c>
      <c r="V37" s="148" t="str">
        <f t="shared" ca="1" si="54"/>
        <v>T</v>
      </c>
      <c r="W37" s="148" t="str">
        <f t="shared" ca="1" si="53"/>
        <v>T</v>
      </c>
      <c r="X37" s="148" t="str">
        <f t="shared" ca="1" si="53"/>
        <v>T</v>
      </c>
      <c r="Y37" s="148" t="str">
        <f t="shared" ca="1" si="53"/>
        <v>N</v>
      </c>
      <c r="Z37" s="148" t="str">
        <f t="shared" ca="1" si="53"/>
        <v>-</v>
      </c>
      <c r="AA37" s="148" t="str">
        <f t="shared" ca="1" si="53"/>
        <v>L</v>
      </c>
      <c r="AB37" s="148" t="str">
        <f t="shared" ca="1" si="53"/>
        <v>T</v>
      </c>
      <c r="AC37" s="148" t="str">
        <f t="shared" ca="1" si="53"/>
        <v>T</v>
      </c>
      <c r="AD37" s="148" t="str">
        <f t="shared" ca="1" si="53"/>
        <v>T</v>
      </c>
      <c r="AE37" s="148" t="str">
        <f t="shared" ca="1" si="53"/>
        <v>T</v>
      </c>
      <c r="AF37" s="148" t="str">
        <f t="shared" ca="1" si="53"/>
        <v>L</v>
      </c>
      <c r="AG37" s="148" t="str">
        <f t="shared" ca="1" si="53"/>
        <v>T</v>
      </c>
      <c r="AH37" s="148" t="str">
        <f t="shared" ca="1" si="53"/>
        <v>T</v>
      </c>
      <c r="AI37" s="148" t="str">
        <f t="shared" ca="1" si="53"/>
        <v>T</v>
      </c>
      <c r="AJ37" s="148" t="str">
        <f t="shared" ca="1" si="53"/>
        <v>T</v>
      </c>
      <c r="AK37" s="148" t="str">
        <f t="shared" ca="1" si="53"/>
        <v>N</v>
      </c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17</v>
      </c>
      <c r="AP37" s="132">
        <f t="shared" ca="1" si="51"/>
        <v>3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0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1</v>
      </c>
      <c r="BL37" s="110">
        <f t="shared" ca="1" si="40"/>
        <v>2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1"/>
        <v>33.9</v>
      </c>
      <c r="BP37" s="195">
        <f t="shared" ca="1" si="42"/>
        <v>152.9</v>
      </c>
      <c r="BQ37" s="149">
        <f t="shared" ca="1" si="9"/>
        <v>0</v>
      </c>
      <c r="BR37" s="137">
        <f t="shared" ca="1" si="10"/>
        <v>98</v>
      </c>
      <c r="BS37" s="136">
        <f t="shared" ca="1" si="11"/>
        <v>44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44</v>
      </c>
      <c r="CO37" s="110">
        <f t="shared" ca="1" si="32"/>
        <v>837.98</v>
      </c>
      <c r="CP37" s="110">
        <f t="shared" ca="1" si="33"/>
        <v>440</v>
      </c>
      <c r="CQ37" s="198">
        <f t="shared" ca="1" si="34"/>
        <v>554.6</v>
      </c>
      <c r="CR37" s="199">
        <f t="shared" ca="1" si="35"/>
        <v>1392.5800000000002</v>
      </c>
      <c r="CS37" s="215">
        <f t="shared" ca="1" si="49"/>
        <v>31</v>
      </c>
      <c r="CT37" s="216">
        <f t="shared" ca="1" si="44"/>
        <v>0</v>
      </c>
      <c r="CU37" s="217">
        <f ca="1">INDEX(INDIRECT(CU$1),MATCH($E37,INDIRECT($BQ$2))) + (CS37*30)/[1]PATRÓN!$N$4 - CT37</f>
        <v>29.999999999999996</v>
      </c>
      <c r="CV37" s="217">
        <f ca="1">(CS37*6)/PATRÓN!$N$4</f>
        <v>0.50958904109589043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151.99253731343285</v>
      </c>
      <c r="DA37" s="211">
        <f t="shared" ca="1" si="36"/>
        <v>0.90746268656715756</v>
      </c>
      <c r="DB37" s="211">
        <f t="shared" ca="1" si="48"/>
        <v>1789.5895522388059</v>
      </c>
      <c r="DC37" s="212">
        <f t="shared" ca="1" si="37"/>
        <v>-397.00955223880578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4"/>
        <v>T</v>
      </c>
      <c r="H38" s="148" t="str">
        <f t="shared" ca="1" si="54"/>
        <v>N</v>
      </c>
      <c r="I38" s="148" t="str">
        <f t="shared" ca="1" si="54"/>
        <v>-</v>
      </c>
      <c r="J38" s="148" t="str">
        <f t="shared" ca="1" si="54"/>
        <v>L</v>
      </c>
      <c r="K38" s="148" t="str">
        <f t="shared" ca="1" si="54"/>
        <v>T</v>
      </c>
      <c r="L38" s="148" t="str">
        <f t="shared" ca="1" si="54"/>
        <v>T</v>
      </c>
      <c r="M38" s="148" t="str">
        <f t="shared" ca="1" si="54"/>
        <v>T</v>
      </c>
      <c r="N38" s="148" t="str">
        <f t="shared" ca="1" si="54"/>
        <v>L</v>
      </c>
      <c r="O38" s="148" t="str">
        <f t="shared" ca="1" si="54"/>
        <v>T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N</v>
      </c>
      <c r="S38" s="148" t="str">
        <f t="shared" ca="1" si="54"/>
        <v>-</v>
      </c>
      <c r="T38" s="148" t="str">
        <f t="shared" ca="1" si="54"/>
        <v>L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3"/>
        <v>T</v>
      </c>
      <c r="X38" s="148" t="str">
        <f t="shared" ca="1" si="53"/>
        <v>T</v>
      </c>
      <c r="Y38" s="148" t="str">
        <f t="shared" ca="1" si="53"/>
        <v>L</v>
      </c>
      <c r="Z38" s="148" t="str">
        <f t="shared" ca="1" si="53"/>
        <v>T</v>
      </c>
      <c r="AA38" s="148" t="str">
        <f t="shared" ca="1" si="53"/>
        <v>T</v>
      </c>
      <c r="AB38" s="148" t="str">
        <f t="shared" ca="1" si="53"/>
        <v>T</v>
      </c>
      <c r="AC38" s="148" t="str">
        <f t="shared" ca="1" si="53"/>
        <v>T</v>
      </c>
      <c r="AD38" s="148" t="str">
        <f t="shared" ca="1" si="53"/>
        <v>N</v>
      </c>
      <c r="AE38" s="148" t="str">
        <f t="shared" ca="1" si="53"/>
        <v>N</v>
      </c>
      <c r="AF38" s="148" t="str">
        <f t="shared" ca="1" si="53"/>
        <v>-</v>
      </c>
      <c r="AG38" s="148" t="str">
        <f t="shared" ca="1" si="53"/>
        <v>-</v>
      </c>
      <c r="AH38" s="148" t="str">
        <f t="shared" ca="1" si="53"/>
        <v>L</v>
      </c>
      <c r="AI38" s="148" t="str">
        <f t="shared" ca="1" si="53"/>
        <v>L</v>
      </c>
      <c r="AJ38" s="148" t="str">
        <f t="shared" ca="1" si="53"/>
        <v>T</v>
      </c>
      <c r="AK38" s="148" t="str">
        <f t="shared" ca="1" si="53"/>
        <v>T</v>
      </c>
      <c r="AL38" s="130"/>
      <c r="AM38" s="111">
        <f>VLOOKUP($E38,Plantilla!D:F,3,FALSE)</f>
        <v>1</v>
      </c>
      <c r="AN38" s="140">
        <f t="shared" ref="AN38:BC53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17</v>
      </c>
      <c r="AP38" s="132">
        <f t="shared" ca="1" si="55"/>
        <v>4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0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0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0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4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119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1"/>
        <v>50.8</v>
      </c>
      <c r="BP38" s="195">
        <f t="shared" ca="1" si="42"/>
        <v>169.8</v>
      </c>
      <c r="BQ38" s="149">
        <f t="shared" ca="1" si="9"/>
        <v>0</v>
      </c>
      <c r="BR38" s="137">
        <f t="shared" ca="1" si="10"/>
        <v>149</v>
      </c>
      <c r="BS38" s="136">
        <f t="shared" ca="1" si="11"/>
        <v>41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41</v>
      </c>
      <c r="CO38" s="110">
        <f t="shared" ca="1" si="32"/>
        <v>1508</v>
      </c>
      <c r="CP38" s="110">
        <f t="shared" ca="1" si="33"/>
        <v>410</v>
      </c>
      <c r="CQ38" s="198">
        <f t="shared" ca="1" si="34"/>
        <v>520.69999999999993</v>
      </c>
      <c r="CR38" s="199">
        <f t="shared" ca="1" si="35"/>
        <v>2028.6999999999998</v>
      </c>
      <c r="CS38" s="215">
        <f t="shared" ca="1" si="49"/>
        <v>31</v>
      </c>
      <c r="CT38" s="216">
        <f t="shared" ca="1" si="44"/>
        <v>0</v>
      </c>
      <c r="CU38" s="217">
        <f ca="1">INDEX(INDIRECT(CU$1),MATCH($E38,INDIRECT($BQ$2))) + (CS38*30)/[1]PATRÓN!$N$4 - CT38</f>
        <v>29.999999999999996</v>
      </c>
      <c r="CV38" s="217">
        <f ca="1">(CS38*6)/PATRÓN!$N$4</f>
        <v>0.50958904109589043</v>
      </c>
      <c r="CW38" s="216">
        <f t="shared" ca="1" si="45"/>
        <v>0</v>
      </c>
      <c r="CX38" s="219">
        <f t="shared" ca="1" si="46"/>
        <v>0</v>
      </c>
      <c r="CY38" s="230">
        <f t="shared" ca="1" si="47"/>
        <v>0</v>
      </c>
      <c r="CZ38" s="227">
        <f ca="1">(PATRÓN!$A$5*(CS38-CT38))/(PATRÓN!$N$4-30)*AM38</f>
        <v>151.99253731343285</v>
      </c>
      <c r="DA38" s="211">
        <f t="shared" ca="1" si="36"/>
        <v>17.807462686567163</v>
      </c>
      <c r="DB38" s="211">
        <f t="shared" ca="1" si="48"/>
        <v>1789.5895522388059</v>
      </c>
      <c r="DC38" s="212">
        <f t="shared" ca="1" si="37"/>
        <v>239.11044776119388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54"/>
        <v>L</v>
      </c>
      <c r="H39" s="148" t="str">
        <f t="shared" ca="1" si="54"/>
        <v>T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N</v>
      </c>
      <c r="L39" s="148" t="str">
        <f t="shared" ca="1" si="54"/>
        <v>-</v>
      </c>
      <c r="M39" s="148" t="str">
        <f t="shared" ca="1" si="54"/>
        <v>L</v>
      </c>
      <c r="N39" s="148" t="str">
        <f t="shared" ca="1" si="54"/>
        <v>T</v>
      </c>
      <c r="O39" s="148" t="str">
        <f t="shared" ca="1" si="54"/>
        <v>T</v>
      </c>
      <c r="P39" s="148" t="str">
        <f t="shared" ca="1" si="54"/>
        <v>T</v>
      </c>
      <c r="Q39" s="148" t="str">
        <f t="shared" ca="1" si="54"/>
        <v>T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T</v>
      </c>
      <c r="V39" s="148" t="str">
        <f t="shared" ca="1" si="54"/>
        <v>T</v>
      </c>
      <c r="W39" s="148" t="str">
        <f t="shared" ca="1" si="53"/>
        <v>N</v>
      </c>
      <c r="X39" s="148" t="str">
        <f t="shared" ca="1" si="53"/>
        <v>N</v>
      </c>
      <c r="Y39" s="148" t="str">
        <f t="shared" ca="1" si="53"/>
        <v>-</v>
      </c>
      <c r="Z39" s="148" t="str">
        <f t="shared" ca="1" si="53"/>
        <v>-</v>
      </c>
      <c r="AA39" s="148" t="str">
        <f t="shared" ca="1" si="53"/>
        <v>L</v>
      </c>
      <c r="AB39" s="148" t="str">
        <f t="shared" ca="1" si="53"/>
        <v>L</v>
      </c>
      <c r="AC39" s="148" t="str">
        <f t="shared" ca="1" si="53"/>
        <v>T</v>
      </c>
      <c r="AD39" s="148" t="str">
        <f t="shared" ca="1" si="53"/>
        <v>T</v>
      </c>
      <c r="AE39" s="148" t="str">
        <f t="shared" ca="1" si="53"/>
        <v>L</v>
      </c>
      <c r="AF39" s="148" t="str">
        <f t="shared" ca="1" si="53"/>
        <v>T</v>
      </c>
      <c r="AG39" s="148" t="str">
        <f t="shared" ca="1" si="53"/>
        <v>T</v>
      </c>
      <c r="AH39" s="148" t="str">
        <f t="shared" ca="1" si="53"/>
        <v>T</v>
      </c>
      <c r="AI39" s="148" t="str">
        <f t="shared" ca="1" si="53"/>
        <v>N</v>
      </c>
      <c r="AJ39" s="148" t="str">
        <f t="shared" ca="1" si="53"/>
        <v>-</v>
      </c>
      <c r="AK39" s="148" t="str">
        <f t="shared" ca="1" si="53"/>
        <v>L</v>
      </c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16</v>
      </c>
      <c r="AP39" s="132">
        <f t="shared" ca="1" si="55"/>
        <v>4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4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1"/>
        <v>50.8</v>
      </c>
      <c r="BP39" s="195">
        <f t="shared" ca="1" si="42"/>
        <v>162.80000000000001</v>
      </c>
      <c r="BQ39" s="149">
        <f t="shared" ref="BQ39:BQ60" ca="1" si="59">AN39+INDEX(INDIRECT(BQ$1),MATCH($E39,INDIRECT($BQ$2)))</f>
        <v>0</v>
      </c>
      <c r="BR39" s="137">
        <f t="shared" ref="BR39:BR60" ca="1" si="60">AO39+INDEX(INDIRECT(BR$1),MATCH($E39,INDIRECT($BQ$2)))</f>
        <v>141</v>
      </c>
      <c r="BS39" s="136">
        <f t="shared" ref="BS39:BS60" ca="1" si="61">AP39+INDEX(INDIRECT(BS$1),MATCH($E39,INDIRECT($BQ$2)))</f>
        <v>35</v>
      </c>
      <c r="BT39" s="137">
        <f t="shared" ref="BT39:BT60" ca="1" si="62">AQ39+INDEX(INDIRECT(BT$1),MATCH($E39,INDIRECT($BQ$2)))</f>
        <v>0</v>
      </c>
      <c r="BU39" s="136">
        <f t="shared" ref="BU39:BU60" ca="1" si="63">AR39+INDEX(INDIRECT(BU$1),MATCH($E39,INDIRECT($BQ$2)))</f>
        <v>0</v>
      </c>
      <c r="BV39" s="137">
        <f t="shared" ref="BV39:BV60" ca="1" si="64">AS39+INDEX(INDIRECT(BV$1),MATCH($E39,INDIRECT($BQ$2)))</f>
        <v>0</v>
      </c>
      <c r="BW39" s="136">
        <f t="shared" ref="BW39:BW60" ca="1" si="65">AT39+INDEX(INDIRECT(BW$1),MATCH($E39,INDIRECT($BQ$2)))</f>
        <v>0</v>
      </c>
      <c r="BX39" s="137">
        <f t="shared" ref="BX39:BX60" ca="1" si="66">AU39+INDEX(INDIRECT(BX$1),MATCH($E39,INDIRECT($BQ$2)))</f>
        <v>0</v>
      </c>
      <c r="BY39" s="136">
        <f t="shared" ref="BY39:BY60" ca="1" si="67">AV39+INDEX(INDIRECT(BY$1),MATCH($E39,INDIRECT($BQ$2)))</f>
        <v>0</v>
      </c>
      <c r="BZ39" s="137">
        <f t="shared" ref="BZ39:BZ60" ca="1" si="68">AW39+INDEX(INDIRECT(BZ$1),MATCH($E39,INDIRECT($BQ$2)))</f>
        <v>0</v>
      </c>
      <c r="CA39" s="136">
        <f t="shared" ref="CA39:CA60" ca="1" si="69">AX39+INDEX(INDIRECT(CA$1),MATCH($E39,INDIRECT($BQ$2)))</f>
        <v>0</v>
      </c>
      <c r="CB39" s="137">
        <f t="shared" ref="CB39:CB60" ca="1" si="70">AY39+INDEX(INDIRECT(CB$1),MATCH($E39,INDIRECT($BQ$2)))</f>
        <v>0</v>
      </c>
      <c r="CC39" s="136">
        <f t="shared" ref="CC39:CC60" ca="1" si="71">AZ39+INDEX(INDIRECT(CC$1),MATCH($E39,INDIRECT($BQ$2)))</f>
        <v>0</v>
      </c>
      <c r="CD39" s="137">
        <f t="shared" ref="CD39:CD60" ca="1" si="72">BA39+INDEX(INDIRECT(CD$1),MATCH($E39,INDIRECT($BQ$2)))</f>
        <v>86</v>
      </c>
      <c r="CE39" s="136">
        <f t="shared" ref="CE39:CE60" ca="1" si="73">BB39+INDEX(INDIRECT(CE$1),MATCH($E39,INDIRECT($BQ$2)))</f>
        <v>0</v>
      </c>
      <c r="CF39" s="137">
        <f t="shared" ref="CF39:CF60" ca="1" si="74">BC39+INDEX(INDIRECT(CF$1),MATCH($E39,INDIRECT($BQ$2)))</f>
        <v>0</v>
      </c>
      <c r="CG39" s="136">
        <f t="shared" ref="CG39:CG60" ca="1" si="75">BD39+INDEX(INDIRECT(CG$1),MATCH($E39,INDIRECT($BQ$2)))</f>
        <v>0</v>
      </c>
      <c r="CH39" s="137">
        <f t="shared" ref="CH39:CH60" ca="1" si="76">BE39+INDEX(INDIRECT(CH$1),MATCH($E39,INDIRECT($BQ$2)))</f>
        <v>0</v>
      </c>
      <c r="CI39" s="136">
        <f t="shared" ref="CI39:CI60" ca="1" si="77">BF39+INDEX(INDIRECT(CI$1),MATCH($E39,INDIRECT($BQ$2)))</f>
        <v>0</v>
      </c>
      <c r="CJ39" s="137">
        <f t="shared" ref="CJ39:CJ60" ca="1" si="78">BG39+INDEX(INDIRECT(CJ$1),MATCH($E39,INDIRECT($BQ$2)))</f>
        <v>0</v>
      </c>
      <c r="CK39" s="136">
        <f t="shared" ref="CK39:CK60" ca="1" si="79">BH39+INDEX(INDIRECT(CK$1),MATCH($E39,INDIRECT($BQ$2)))</f>
        <v>0</v>
      </c>
      <c r="CL39" s="137">
        <f t="shared" ref="CL39:CL60" ca="1" si="80">BI39+INDEX(INDIRECT(CL$1),MATCH($E39,INDIRECT($BQ$2)))</f>
        <v>0</v>
      </c>
      <c r="CM39" s="136">
        <f t="shared" ref="CM39:CM60" ca="1" si="81">BJ39+INDEX(INDIRECT(CM$1),MATCH($E39,INDIRECT($BQ$2)))</f>
        <v>0</v>
      </c>
      <c r="CN39" s="110">
        <f t="shared" ca="1" si="43"/>
        <v>35</v>
      </c>
      <c r="CO39" s="110">
        <f t="shared" ref="CO39:CO60" ca="1" si="82">BM39+INDEX(INDIRECT(CO$1),MATCH($E39,INDIRECT($BQ$2)))</f>
        <v>1415.2800000000002</v>
      </c>
      <c r="CP39" s="110">
        <f t="shared" ref="CP39:CP60" ca="1" si="83">BN39+INDEX(INDIRECT(CP$1),MATCH($E39,INDIRECT($BQ$2)))</f>
        <v>350</v>
      </c>
      <c r="CQ39" s="198">
        <f t="shared" ref="CQ39:CQ60" ca="1" si="84">BO39+INDEX(INDIRECT(CQ$1),MATCH($E39,INDIRECT($BQ$2)))</f>
        <v>444.50000000000006</v>
      </c>
      <c r="CR39" s="199">
        <f t="shared" ref="CR39:CR60" ca="1" si="85">BP39+INDEX(INDIRECT(CR$1),MATCH($E39,INDIRECT($BQ$2)))</f>
        <v>1859.7799999999997</v>
      </c>
      <c r="CS39" s="215">
        <f t="shared" ca="1" si="49"/>
        <v>31</v>
      </c>
      <c r="CT39" s="216">
        <f t="shared" ca="1" si="44"/>
        <v>0</v>
      </c>
      <c r="CU39" s="217">
        <f ca="1">INDEX(INDIRECT(CU$1),MATCH($E39,INDIRECT($BQ$2))) + (CS39*30)/[1]PATRÓN!$N$4 - CT39</f>
        <v>29.999999999999996</v>
      </c>
      <c r="CV39" s="217">
        <f ca="1">(CS39*6)/PATRÓN!$N$4</f>
        <v>0.50958904109589043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151.99253731343285</v>
      </c>
      <c r="DA39" s="211">
        <f t="shared" ref="DA39:DA60" ca="1" si="86">BP39-CZ39</f>
        <v>10.807462686567163</v>
      </c>
      <c r="DB39" s="211">
        <f t="shared" ca="1" si="48"/>
        <v>1789.5895522388059</v>
      </c>
      <c r="DC39" s="212">
        <f t="shared" ref="DC39:DC60" ca="1" si="87">CR39-DB39</f>
        <v>70.190447761193809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54"/>
        <v>T</v>
      </c>
      <c r="H40" s="148" t="str">
        <f t="shared" ca="1" si="54"/>
        <v>T</v>
      </c>
      <c r="I40" s="148" t="str">
        <f t="shared" ca="1" si="54"/>
        <v>T</v>
      </c>
      <c r="J40" s="148" t="str">
        <f t="shared" ca="1" si="54"/>
        <v>T</v>
      </c>
      <c r="K40" s="148" t="str">
        <f t="shared" ca="1" si="54"/>
        <v>L</v>
      </c>
      <c r="L40" s="148" t="str">
        <f t="shared" ca="1" si="54"/>
        <v>T</v>
      </c>
      <c r="M40" s="148" t="str">
        <f t="shared" ca="1" si="54"/>
        <v>T</v>
      </c>
      <c r="N40" s="148" t="str">
        <f t="shared" ca="1" si="54"/>
        <v>T</v>
      </c>
      <c r="O40" s="148" t="str">
        <f t="shared" ca="1" si="54"/>
        <v>T</v>
      </c>
      <c r="P40" s="148" t="str">
        <f t="shared" ca="1" si="54"/>
        <v>N</v>
      </c>
      <c r="Q40" s="148" t="str">
        <f t="shared" ca="1" si="54"/>
        <v>N</v>
      </c>
      <c r="R40" s="148" t="str">
        <f t="shared" ca="1" si="54"/>
        <v>-</v>
      </c>
      <c r="S40" s="148" t="str">
        <f t="shared" ca="1" si="54"/>
        <v>-</v>
      </c>
      <c r="T40" s="148" t="str">
        <f t="shared" ca="1" si="54"/>
        <v>L</v>
      </c>
      <c r="U40" s="148" t="str">
        <f t="shared" ca="1" si="54"/>
        <v>L</v>
      </c>
      <c r="V40" s="148" t="str">
        <f t="shared" ca="1" si="54"/>
        <v>T</v>
      </c>
      <c r="W40" s="148" t="str">
        <f t="shared" ref="W40:AK42" ca="1" si="88">IF($B40&lt;&gt;0,INDIRECT(ADDRESS($B40+6,10+W$2,1,FALSE,"PATRÓN"),FALSE),"")</f>
        <v>T</v>
      </c>
      <c r="X40" s="148" t="str">
        <f t="shared" ca="1" si="88"/>
        <v>L</v>
      </c>
      <c r="Y40" s="148" t="str">
        <f t="shared" ca="1" si="88"/>
        <v>T</v>
      </c>
      <c r="Z40" s="148" t="str">
        <f t="shared" ca="1" si="88"/>
        <v>T</v>
      </c>
      <c r="AA40" s="148" t="str">
        <f t="shared" ca="1" si="88"/>
        <v>T</v>
      </c>
      <c r="AB40" s="148" t="str">
        <f t="shared" ca="1" si="88"/>
        <v>N</v>
      </c>
      <c r="AC40" s="148" t="str">
        <f t="shared" ca="1" si="88"/>
        <v>-</v>
      </c>
      <c r="AD40" s="148" t="str">
        <f t="shared" ca="1" si="88"/>
        <v>L</v>
      </c>
      <c r="AE40" s="148" t="str">
        <f t="shared" ca="1" si="88"/>
        <v>T</v>
      </c>
      <c r="AF40" s="148" t="str">
        <f t="shared" ca="1" si="88"/>
        <v>T</v>
      </c>
      <c r="AG40" s="148" t="str">
        <f t="shared" ca="1" si="88"/>
        <v>L</v>
      </c>
      <c r="AH40" s="148" t="str">
        <f t="shared" ca="1" si="88"/>
        <v>L</v>
      </c>
      <c r="AI40" s="148" t="str">
        <f t="shared" ca="1" si="88"/>
        <v>T</v>
      </c>
      <c r="AJ40" s="148" t="str">
        <f t="shared" ca="1" si="88"/>
        <v>T</v>
      </c>
      <c r="AK40" s="148" t="str">
        <f t="shared" ca="1" si="88"/>
        <v>T</v>
      </c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18</v>
      </c>
      <c r="AP40" s="132">
        <f t="shared" ca="1" si="55"/>
        <v>3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0</v>
      </c>
      <c r="BL40" s="110">
        <f t="shared" ca="1" si="40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126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41"/>
        <v>31.8</v>
      </c>
      <c r="BP40" s="195">
        <f t="shared" ca="1" si="42"/>
        <v>157.80000000000001</v>
      </c>
      <c r="BQ40" s="149">
        <f t="shared" ca="1" si="59"/>
        <v>7</v>
      </c>
      <c r="BR40" s="137">
        <f t="shared" ca="1" si="60"/>
        <v>156</v>
      </c>
      <c r="BS40" s="136">
        <f t="shared" ca="1" si="61"/>
        <v>51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3"/>
        <v>51</v>
      </c>
      <c r="CO40" s="110">
        <f t="shared" ca="1" si="82"/>
        <v>1155</v>
      </c>
      <c r="CP40" s="110">
        <f t="shared" ca="1" si="83"/>
        <v>510</v>
      </c>
      <c r="CQ40" s="198">
        <f t="shared" ca="1" si="84"/>
        <v>628.79999999999995</v>
      </c>
      <c r="CR40" s="199">
        <f t="shared" ca="1" si="85"/>
        <v>1783.7999999999997</v>
      </c>
      <c r="CS40" s="215">
        <f t="shared" ca="1" si="49"/>
        <v>31</v>
      </c>
      <c r="CT40" s="216">
        <f t="shared" ca="1" si="44"/>
        <v>0</v>
      </c>
      <c r="CU40" s="217">
        <f ca="1">INDEX(INDIRECT(CU$1),MATCH($E40,INDIRECT($BQ$2))) + (CS40*30)/[1]PATRÓN!$N$4 - CT40</f>
        <v>29.999999999999996</v>
      </c>
      <c r="CV40" s="217">
        <f ca="1">(CS40*6)/PATRÓN!$N$4</f>
        <v>0.50958904109589043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151.99253731343285</v>
      </c>
      <c r="DA40" s="211">
        <f t="shared" ca="1" si="86"/>
        <v>5.8074626865671632</v>
      </c>
      <c r="DB40" s="211">
        <f t="shared" ca="1" si="48"/>
        <v>1789.5895522388059</v>
      </c>
      <c r="DC40" s="212">
        <f t="shared" ca="1" si="87"/>
        <v>-5.7895522388062091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54"/>
        <v>T</v>
      </c>
      <c r="H41" s="148" t="str">
        <f t="shared" ca="1" si="54"/>
        <v>T</v>
      </c>
      <c r="I41" s="148" t="str">
        <f t="shared" ca="1" si="54"/>
        <v>N</v>
      </c>
      <c r="J41" s="148" t="str">
        <f t="shared" ca="1" si="54"/>
        <v>N</v>
      </c>
      <c r="K41" s="148" t="str">
        <f t="shared" ca="1" si="54"/>
        <v>-</v>
      </c>
      <c r="L41" s="148" t="str">
        <f t="shared" ca="1" si="54"/>
        <v>-</v>
      </c>
      <c r="M41" s="148" t="str">
        <f t="shared" ca="1" si="54"/>
        <v>L</v>
      </c>
      <c r="N41" s="148" t="str">
        <f t="shared" ca="1" si="54"/>
        <v>L</v>
      </c>
      <c r="O41" s="148" t="str">
        <f t="shared" ca="1" si="54"/>
        <v>T</v>
      </c>
      <c r="P41" s="148" t="str">
        <f t="shared" ca="1" si="54"/>
        <v>T</v>
      </c>
      <c r="Q41" s="148" t="str">
        <f t="shared" ca="1" si="54"/>
        <v>L</v>
      </c>
      <c r="R41" s="148" t="str">
        <f t="shared" ca="1" si="54"/>
        <v>T</v>
      </c>
      <c r="S41" s="148" t="str">
        <f t="shared" ca="1" si="54"/>
        <v>T</v>
      </c>
      <c r="T41" s="148" t="str">
        <f t="shared" ca="1" si="54"/>
        <v>T</v>
      </c>
      <c r="U41" s="148" t="str">
        <f t="shared" ca="1" si="54"/>
        <v>N</v>
      </c>
      <c r="V41" s="148" t="str">
        <f t="shared" ca="1" si="54"/>
        <v>-</v>
      </c>
      <c r="W41" s="148" t="str">
        <f t="shared" ca="1" si="88"/>
        <v>L</v>
      </c>
      <c r="X41" s="148" t="str">
        <f t="shared" ca="1" si="88"/>
        <v>T</v>
      </c>
      <c r="Y41" s="148" t="str">
        <f t="shared" ca="1" si="88"/>
        <v>T</v>
      </c>
      <c r="Z41" s="148" t="str">
        <f t="shared" ca="1" si="88"/>
        <v>L</v>
      </c>
      <c r="AA41" s="148" t="str">
        <f t="shared" ca="1" si="88"/>
        <v>L</v>
      </c>
      <c r="AB41" s="148" t="str">
        <f t="shared" ca="1" si="88"/>
        <v>T</v>
      </c>
      <c r="AC41" s="148" t="str">
        <f t="shared" ca="1" si="88"/>
        <v>T</v>
      </c>
      <c r="AD41" s="148" t="str">
        <f t="shared" ca="1" si="88"/>
        <v>T</v>
      </c>
      <c r="AE41" s="148" t="str">
        <f t="shared" ca="1" si="88"/>
        <v>T</v>
      </c>
      <c r="AF41" s="148" t="str">
        <f t="shared" ca="1" si="88"/>
        <v>L</v>
      </c>
      <c r="AG41" s="148" t="str">
        <f t="shared" ca="1" si="88"/>
        <v>N</v>
      </c>
      <c r="AH41" s="148" t="str">
        <f t="shared" ca="1" si="88"/>
        <v>N</v>
      </c>
      <c r="AI41" s="148" t="str">
        <f t="shared" ca="1" si="88"/>
        <v>-</v>
      </c>
      <c r="AJ41" s="148" t="str">
        <f t="shared" ca="1" si="88"/>
        <v>-</v>
      </c>
      <c r="AK41" s="148" t="str">
        <f t="shared" ca="1" si="88"/>
        <v>L</v>
      </c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13</v>
      </c>
      <c r="AP41" s="132">
        <f t="shared" ca="1" si="55"/>
        <v>5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1</v>
      </c>
      <c r="BL41" s="110">
        <f t="shared" ca="1" si="40"/>
        <v>4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91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50</v>
      </c>
      <c r="BO41" s="194">
        <f t="shared" ca="1" si="41"/>
        <v>55.100000000000009</v>
      </c>
      <c r="BP41" s="195">
        <f t="shared" ca="1" si="42"/>
        <v>146.10000000000002</v>
      </c>
      <c r="BQ41" s="149">
        <f t="shared" ca="1" si="59"/>
        <v>4</v>
      </c>
      <c r="BR41" s="137">
        <f t="shared" ca="1" si="60"/>
        <v>153</v>
      </c>
      <c r="BS41" s="136">
        <f t="shared" ca="1" si="61"/>
        <v>45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3"/>
        <v>46</v>
      </c>
      <c r="CO41" s="110">
        <f t="shared" ca="1" si="82"/>
        <v>1183.96</v>
      </c>
      <c r="CP41" s="110">
        <f t="shared" ca="1" si="83"/>
        <v>450</v>
      </c>
      <c r="CQ41" s="198">
        <f t="shared" ca="1" si="84"/>
        <v>563.10000000000014</v>
      </c>
      <c r="CR41" s="199">
        <f t="shared" ca="1" si="85"/>
        <v>1747.06</v>
      </c>
      <c r="CS41" s="215">
        <f t="shared" ca="1" si="49"/>
        <v>31</v>
      </c>
      <c r="CT41" s="216">
        <f t="shared" ca="1" si="44"/>
        <v>0</v>
      </c>
      <c r="CU41" s="217">
        <f ca="1">INDEX(INDIRECT(CU$1),MATCH($E41,INDIRECT($BQ$2))) + (CS41*30)/[1]PATRÓN!$N$4 - CT41</f>
        <v>29.999999999999996</v>
      </c>
      <c r="CV41" s="217">
        <f ca="1">(CS41*6)/PATRÓN!$N$4</f>
        <v>0.50958904109589043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151.99253731343285</v>
      </c>
      <c r="DA41" s="211">
        <f t="shared" ca="1" si="86"/>
        <v>-5.8925373134328254</v>
      </c>
      <c r="DB41" s="211">
        <f t="shared" ca="1" si="48"/>
        <v>1789.5895522388059</v>
      </c>
      <c r="DC41" s="212">
        <f t="shared" ca="1" si="87"/>
        <v>-42.529552238805991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tr">
        <f t="shared" ca="1" si="54"/>
        <v>L</v>
      </c>
      <c r="H42" s="148" t="str">
        <f t="shared" ca="1" si="54"/>
        <v>T</v>
      </c>
      <c r="I42" s="148" t="str">
        <f t="shared" ca="1" si="54"/>
        <v>T</v>
      </c>
      <c r="J42" s="148" t="str">
        <f t="shared" ca="1" si="54"/>
        <v>L</v>
      </c>
      <c r="K42" s="148" t="str">
        <f t="shared" ca="1" si="54"/>
        <v>T</v>
      </c>
      <c r="L42" s="148" t="str">
        <f t="shared" ca="1" si="54"/>
        <v>T</v>
      </c>
      <c r="M42" s="148" t="str">
        <f t="shared" ca="1" si="54"/>
        <v>T</v>
      </c>
      <c r="N42" s="148" t="str">
        <f t="shared" ca="1" si="54"/>
        <v>N</v>
      </c>
      <c r="O42" s="148" t="str">
        <f t="shared" ca="1" si="54"/>
        <v>-</v>
      </c>
      <c r="P42" s="148" t="str">
        <f t="shared" ca="1" si="54"/>
        <v>L</v>
      </c>
      <c r="Q42" s="148" t="str">
        <f t="shared" ca="1" si="54"/>
        <v>T</v>
      </c>
      <c r="R42" s="148" t="str">
        <f t="shared" ca="1" si="54"/>
        <v>T</v>
      </c>
      <c r="S42" s="148" t="str">
        <f t="shared" ca="1" si="54"/>
        <v>L</v>
      </c>
      <c r="T42" s="148" t="str">
        <f t="shared" ca="1" si="54"/>
        <v>L</v>
      </c>
      <c r="U42" s="148" t="str">
        <f t="shared" ca="1" si="54"/>
        <v>T</v>
      </c>
      <c r="V42" s="148" t="str">
        <f t="shared" ca="1" si="54"/>
        <v>T</v>
      </c>
      <c r="W42" s="148" t="str">
        <f t="shared" ca="1" si="88"/>
        <v>T</v>
      </c>
      <c r="X42" s="148" t="str">
        <f t="shared" ca="1" si="88"/>
        <v>T</v>
      </c>
      <c r="Y42" s="148" t="str">
        <f t="shared" ca="1" si="88"/>
        <v>L</v>
      </c>
      <c r="Z42" s="148" t="str">
        <f t="shared" ca="1" si="88"/>
        <v>N</v>
      </c>
      <c r="AA42" s="148" t="str">
        <f t="shared" ca="1" si="88"/>
        <v>N</v>
      </c>
      <c r="AB42" s="148" t="str">
        <f t="shared" ca="1" si="88"/>
        <v>-</v>
      </c>
      <c r="AC42" s="148" t="str">
        <f t="shared" ca="1" si="88"/>
        <v>-</v>
      </c>
      <c r="AD42" s="148" t="str">
        <f t="shared" ca="1" si="88"/>
        <v>L</v>
      </c>
      <c r="AE42" s="148" t="str">
        <f t="shared" ca="1" si="88"/>
        <v>T</v>
      </c>
      <c r="AF42" s="148" t="str">
        <f t="shared" ca="1" si="88"/>
        <v>T</v>
      </c>
      <c r="AG42" s="148" t="str">
        <f t="shared" ca="1" si="88"/>
        <v>L</v>
      </c>
      <c r="AH42" s="148" t="str">
        <f t="shared" ca="1" si="88"/>
        <v>L</v>
      </c>
      <c r="AI42" s="148" t="str">
        <f t="shared" ca="1" si="88"/>
        <v>T</v>
      </c>
      <c r="AJ42" s="148" t="str">
        <f t="shared" ca="1" si="88"/>
        <v>N</v>
      </c>
      <c r="AK42" s="148" t="str">
        <f t="shared" ca="1" si="88"/>
        <v>-</v>
      </c>
      <c r="AL42" s="130"/>
      <c r="AM42" s="111">
        <f>VLOOKUP($E42,Plantilla!D:F,3,FALSE)</f>
        <v>1</v>
      </c>
      <c r="AN42" s="140">
        <f t="shared" ca="1" si="55"/>
        <v>0</v>
      </c>
      <c r="AO42" s="133">
        <f t="shared" ca="1" si="55"/>
        <v>14</v>
      </c>
      <c r="AP42" s="132">
        <f t="shared" ca="1" si="55"/>
        <v>4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0</v>
      </c>
      <c r="BL42" s="110">
        <f t="shared" ca="1" si="40"/>
        <v>4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98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1"/>
        <v>42.400000000000006</v>
      </c>
      <c r="BP42" s="195">
        <f t="shared" ca="1" si="42"/>
        <v>140.4</v>
      </c>
      <c r="BQ42" s="149">
        <f t="shared" ca="1" si="59"/>
        <v>54</v>
      </c>
      <c r="BR42" s="137">
        <f t="shared" ca="1" si="60"/>
        <v>121</v>
      </c>
      <c r="BS42" s="136">
        <f t="shared" ca="1" si="61"/>
        <v>49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3"/>
        <v>49</v>
      </c>
      <c r="CO42" s="110">
        <f t="shared" ca="1" si="82"/>
        <v>1225</v>
      </c>
      <c r="CP42" s="110">
        <f t="shared" ca="1" si="83"/>
        <v>490</v>
      </c>
      <c r="CQ42" s="198">
        <f t="shared" ca="1" si="84"/>
        <v>607.6</v>
      </c>
      <c r="CR42" s="199">
        <f t="shared" ca="1" si="85"/>
        <v>1832.6000000000004</v>
      </c>
      <c r="CS42" s="215">
        <f t="shared" ca="1" si="49"/>
        <v>31</v>
      </c>
      <c r="CT42" s="216">
        <f t="shared" ca="1" si="44"/>
        <v>0</v>
      </c>
      <c r="CU42" s="217">
        <f ca="1">INDEX(INDIRECT(CU$1),MATCH($E42,INDIRECT($BQ$2))) + (CS42*30)/[1]PATRÓN!$N$4 - CT42</f>
        <v>29.999999999999996</v>
      </c>
      <c r="CV42" s="217">
        <f ca="1">(CS42*6)/PATRÓN!$N$4</f>
        <v>0.50958904109589043</v>
      </c>
      <c r="CW42" s="216">
        <f t="shared" ca="1" si="45"/>
        <v>0</v>
      </c>
      <c r="CX42" s="219">
        <f t="shared" ca="1" si="46"/>
        <v>0</v>
      </c>
      <c r="CY42" s="230">
        <f t="shared" ca="1" si="47"/>
        <v>0</v>
      </c>
      <c r="CZ42" s="227">
        <f ca="1">(PATRÓN!$A$5*(CS42-CT42))/(PATRÓN!$N$4-30)*AM42</f>
        <v>151.99253731343285</v>
      </c>
      <c r="DA42" s="211">
        <f t="shared" ca="1" si="86"/>
        <v>-11.592537313432842</v>
      </c>
      <c r="DB42" s="211">
        <f t="shared" ca="1" si="48"/>
        <v>1789.5895522388059</v>
      </c>
      <c r="DC42" s="212">
        <f t="shared" ca="1" si="87"/>
        <v>43.010447761194428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0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0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3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9"/>
        <v>0</v>
      </c>
      <c r="CT43" s="216">
        <f t="shared" si="44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8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0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0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0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1"/>
        <v>0</v>
      </c>
      <c r="BP44" s="195">
        <f t="shared" ca="1" si="42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3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9"/>
        <v>0</v>
      </c>
      <c r="CT44" s="216">
        <f t="shared" si="44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8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0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0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0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1"/>
        <v>0</v>
      </c>
      <c r="BP45" s="195">
        <f t="shared" ca="1" si="42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3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9"/>
        <v>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8"/>
        <v>588.35820895522386</v>
      </c>
      <c r="DC45" s="212">
        <f t="shared" ca="1" si="87"/>
        <v>-334.0582089552239</v>
      </c>
    </row>
    <row r="46" spans="1:107" ht="33.75" hidden="1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/>
      <c r="G46" s="148" t="str">
        <f t="shared" ref="G46:V55" ca="1" si="89">IF($B46&lt;&gt;0,INDIRECT(ADDRESS($B46+6,10+G$2,1,FALSE,"PATRÓN"),FALSE),"")</f>
        <v/>
      </c>
      <c r="H46" s="148" t="str">
        <f t="shared" ca="1" si="89"/>
        <v/>
      </c>
      <c r="I46" s="148" t="str">
        <f t="shared" ca="1" si="89"/>
        <v/>
      </c>
      <c r="J46" s="148" t="str">
        <f t="shared" ca="1" si="89"/>
        <v/>
      </c>
      <c r="K46" s="148" t="str">
        <f t="shared" ca="1" si="89"/>
        <v/>
      </c>
      <c r="L46" s="148" t="str">
        <f t="shared" ca="1" si="89"/>
        <v/>
      </c>
      <c r="M46" s="148" t="str">
        <f t="shared" ca="1" si="89"/>
        <v/>
      </c>
      <c r="N46" s="148" t="str">
        <f t="shared" ca="1" si="89"/>
        <v/>
      </c>
      <c r="O46" s="148" t="str">
        <f t="shared" ca="1" si="89"/>
        <v/>
      </c>
      <c r="P46" s="148" t="str">
        <f t="shared" ca="1" si="89"/>
        <v/>
      </c>
      <c r="Q46" s="148" t="str">
        <f t="shared" ca="1" si="89"/>
        <v/>
      </c>
      <c r="R46" s="148" t="str">
        <f t="shared" ca="1" si="89"/>
        <v/>
      </c>
      <c r="S46" s="148" t="str">
        <f t="shared" ca="1" si="89"/>
        <v/>
      </c>
      <c r="T46" s="148" t="str">
        <f t="shared" ca="1" si="89"/>
        <v/>
      </c>
      <c r="U46" s="148" t="str">
        <f t="shared" ca="1" si="89"/>
        <v/>
      </c>
      <c r="V46" s="148" t="str">
        <f t="shared" ca="1" si="89"/>
        <v/>
      </c>
      <c r="W46" s="148" t="str">
        <f t="shared" ref="W46:AK59" ca="1" si="90">IF($B46&lt;&gt;0,INDIRECT(ADDRESS($B46+6,10+W$2,1,FALSE,"PATRÓN"),FALSE),"")</f>
        <v/>
      </c>
      <c r="X46" s="148" t="str">
        <f t="shared" ca="1" si="90"/>
        <v/>
      </c>
      <c r="Y46" s="148" t="str">
        <f t="shared" ca="1" si="90"/>
        <v/>
      </c>
      <c r="Z46" s="148" t="str">
        <f t="shared" ca="1" si="90"/>
        <v/>
      </c>
      <c r="AA46" s="148" t="str">
        <f t="shared" ca="1" si="90"/>
        <v/>
      </c>
      <c r="AB46" s="148" t="str">
        <f t="shared" ca="1" si="90"/>
        <v/>
      </c>
      <c r="AC46" s="148" t="str">
        <f t="shared" ca="1" si="90"/>
        <v/>
      </c>
      <c r="AD46" s="148" t="str">
        <f t="shared" ca="1" si="90"/>
        <v/>
      </c>
      <c r="AE46" s="148" t="str">
        <f t="shared" ca="1" si="90"/>
        <v/>
      </c>
      <c r="AF46" s="148" t="str">
        <f t="shared" ca="1" si="90"/>
        <v/>
      </c>
      <c r="AG46" s="148" t="str">
        <f t="shared" ca="1" si="90"/>
        <v/>
      </c>
      <c r="AH46" s="148" t="str">
        <f t="shared" ca="1" si="90"/>
        <v/>
      </c>
      <c r="AI46" s="148" t="str">
        <f t="shared" ca="1" si="90"/>
        <v/>
      </c>
      <c r="AJ46" s="148" t="str">
        <f t="shared" ca="1" si="90"/>
        <v/>
      </c>
      <c r="AK46" s="148" t="str">
        <f t="shared" ca="1" si="90"/>
        <v/>
      </c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0</v>
      </c>
      <c r="AP46" s="132">
        <f t="shared" ca="1" si="55"/>
        <v>0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0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1"/>
        <v>0</v>
      </c>
      <c r="BP46" s="195">
        <f t="shared" ca="1" si="42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3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ca="1" si="49"/>
        <v>0</v>
      </c>
      <c r="CT46" s="216">
        <f t="shared" ca="1" si="44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5"/>
        <v>0</v>
      </c>
      <c r="CX46" s="219">
        <f t="shared" ca="1" si="46"/>
        <v>0</v>
      </c>
      <c r="CY46" s="230">
        <f t="shared" ca="1" si="47"/>
        <v>0</v>
      </c>
      <c r="CZ46" s="227">
        <f ca="1">(PATRÓN!$A$5*(CS46-CT46))/(PATRÓN!$N$4-30)*AM46</f>
        <v>0</v>
      </c>
      <c r="DA46" s="211">
        <f t="shared" ca="1" si="86"/>
        <v>0</v>
      </c>
      <c r="DB46" s="211">
        <f t="shared" ca="1" si="48"/>
        <v>588.35820895522386</v>
      </c>
      <c r="DC46" s="212">
        <f t="shared" ca="1" si="87"/>
        <v>-152.85820895522386</v>
      </c>
    </row>
    <row r="47" spans="1:107" ht="33.75" hidden="1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/>
      <c r="G47" s="148" t="str">
        <f t="shared" ca="1" si="89"/>
        <v/>
      </c>
      <c r="H47" s="148" t="str">
        <f t="shared" ca="1" si="89"/>
        <v/>
      </c>
      <c r="I47" s="148" t="str">
        <f t="shared" ca="1" si="89"/>
        <v/>
      </c>
      <c r="J47" s="148" t="str">
        <f t="shared" ca="1" si="89"/>
        <v/>
      </c>
      <c r="K47" s="148" t="str">
        <f t="shared" ca="1" si="89"/>
        <v/>
      </c>
      <c r="L47" s="148" t="str">
        <f t="shared" ca="1" si="89"/>
        <v/>
      </c>
      <c r="M47" s="148" t="str">
        <f t="shared" ca="1" si="89"/>
        <v/>
      </c>
      <c r="N47" s="148" t="str">
        <f t="shared" ca="1" si="89"/>
        <v/>
      </c>
      <c r="O47" s="148" t="str">
        <f t="shared" ca="1" si="89"/>
        <v/>
      </c>
      <c r="P47" s="148" t="str">
        <f t="shared" ca="1" si="89"/>
        <v/>
      </c>
      <c r="Q47" s="148" t="str">
        <f t="shared" ca="1" si="89"/>
        <v/>
      </c>
      <c r="R47" s="148" t="str">
        <f t="shared" ca="1" si="89"/>
        <v/>
      </c>
      <c r="S47" s="148" t="str">
        <f t="shared" ca="1" si="89"/>
        <v/>
      </c>
      <c r="T47" s="148" t="str">
        <f t="shared" ca="1" si="89"/>
        <v/>
      </c>
      <c r="U47" s="148" t="str">
        <f t="shared" ca="1" si="89"/>
        <v/>
      </c>
      <c r="V47" s="148" t="str">
        <f t="shared" ca="1" si="89"/>
        <v/>
      </c>
      <c r="W47" s="148" t="str">
        <f t="shared" ca="1" si="90"/>
        <v/>
      </c>
      <c r="X47" s="148" t="str">
        <f t="shared" ca="1" si="90"/>
        <v/>
      </c>
      <c r="Y47" s="148" t="str">
        <f t="shared" ca="1" si="90"/>
        <v/>
      </c>
      <c r="Z47" s="148" t="str">
        <f t="shared" ca="1" si="90"/>
        <v/>
      </c>
      <c r="AA47" s="148" t="str">
        <f t="shared" ca="1" si="90"/>
        <v/>
      </c>
      <c r="AB47" s="148" t="str">
        <f t="shared" ca="1" si="90"/>
        <v/>
      </c>
      <c r="AC47" s="148" t="str">
        <f t="shared" ca="1" si="90"/>
        <v/>
      </c>
      <c r="AD47" s="148" t="str">
        <f t="shared" ca="1" si="90"/>
        <v/>
      </c>
      <c r="AE47" s="148" t="str">
        <f t="shared" ca="1" si="90"/>
        <v/>
      </c>
      <c r="AF47" s="148" t="str">
        <f t="shared" ca="1" si="90"/>
        <v/>
      </c>
      <c r="AG47" s="148" t="str">
        <f t="shared" ca="1" si="90"/>
        <v/>
      </c>
      <c r="AH47" s="148" t="str">
        <f t="shared" ca="1" si="90"/>
        <v/>
      </c>
      <c r="AI47" s="148" t="str">
        <f t="shared" ca="1" si="90"/>
        <v/>
      </c>
      <c r="AJ47" s="148" t="str">
        <f t="shared" ca="1" si="90"/>
        <v/>
      </c>
      <c r="AK47" s="148" t="str">
        <f t="shared" ca="1" si="90"/>
        <v/>
      </c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0</v>
      </c>
      <c r="AP47" s="132">
        <f t="shared" ca="1" si="55"/>
        <v>0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0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0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1"/>
        <v>0</v>
      </c>
      <c r="BP47" s="195">
        <f t="shared" ca="1" si="42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3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ca="1" si="49"/>
        <v>0</v>
      </c>
      <c r="CT47" s="216">
        <f t="shared" ca="1" si="44"/>
        <v>0</v>
      </c>
      <c r="CU47" s="217">
        <f ca="1">INDEX(INDIRECT(CU$1),MATCH($E47,INDIRECT($BQ$2))) + (CS47*30)/[1]PATRÓN!$N$4 - CT47</f>
        <v>7.9452054794520546</v>
      </c>
      <c r="CV47" s="217">
        <f ca="1">(CS47*6)/PATRÓN!$N$4</f>
        <v>0</v>
      </c>
      <c r="CW47" s="216">
        <f t="shared" ca="1" si="45"/>
        <v>0</v>
      </c>
      <c r="CX47" s="219">
        <f t="shared" ca="1" si="46"/>
        <v>0</v>
      </c>
      <c r="CY47" s="230">
        <f t="shared" ca="1" si="47"/>
        <v>0</v>
      </c>
      <c r="CZ47" s="227">
        <f ca="1">(PATRÓN!$A$5*(CS47-CT47))/(PATRÓN!$N$4-30)*AM47</f>
        <v>0</v>
      </c>
      <c r="DA47" s="211">
        <f t="shared" ca="1" si="86"/>
        <v>0</v>
      </c>
      <c r="DB47" s="211">
        <f t="shared" ca="1" si="48"/>
        <v>583.45522388059692</v>
      </c>
      <c r="DC47" s="212">
        <f t="shared" ca="1" si="87"/>
        <v>-66.555223880596827</v>
      </c>
    </row>
    <row r="48" spans="1:107" ht="33.75" hidden="1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/>
      <c r="G48" s="148" t="str">
        <f t="shared" ca="1" si="89"/>
        <v/>
      </c>
      <c r="H48" s="148" t="str">
        <f t="shared" ca="1" si="89"/>
        <v/>
      </c>
      <c r="I48" s="148" t="str">
        <f t="shared" ca="1" si="89"/>
        <v/>
      </c>
      <c r="J48" s="148" t="str">
        <f t="shared" ca="1" si="89"/>
        <v/>
      </c>
      <c r="K48" s="148" t="str">
        <f t="shared" ca="1" si="89"/>
        <v/>
      </c>
      <c r="L48" s="148" t="str">
        <f t="shared" ca="1" si="89"/>
        <v/>
      </c>
      <c r="M48" s="148" t="str">
        <f t="shared" ca="1" si="89"/>
        <v/>
      </c>
      <c r="N48" s="148" t="str">
        <f t="shared" ca="1" si="89"/>
        <v/>
      </c>
      <c r="O48" s="148" t="str">
        <f t="shared" ca="1" si="89"/>
        <v/>
      </c>
      <c r="P48" s="148" t="str">
        <f t="shared" ca="1" si="89"/>
        <v/>
      </c>
      <c r="Q48" s="148" t="str">
        <f t="shared" ca="1" si="89"/>
        <v/>
      </c>
      <c r="R48" s="148" t="str">
        <f t="shared" ca="1" si="89"/>
        <v/>
      </c>
      <c r="S48" s="148" t="str">
        <f t="shared" ca="1" si="89"/>
        <v/>
      </c>
      <c r="T48" s="148" t="str">
        <f t="shared" ca="1" si="89"/>
        <v/>
      </c>
      <c r="U48" s="148" t="str">
        <f t="shared" ca="1" si="89"/>
        <v/>
      </c>
      <c r="V48" s="148" t="str">
        <f t="shared" ca="1" si="89"/>
        <v/>
      </c>
      <c r="W48" s="148" t="str">
        <f t="shared" ca="1" si="90"/>
        <v/>
      </c>
      <c r="X48" s="148" t="str">
        <f t="shared" ca="1" si="90"/>
        <v/>
      </c>
      <c r="Y48" s="148" t="str">
        <f t="shared" ca="1" si="90"/>
        <v/>
      </c>
      <c r="Z48" s="148" t="str">
        <f t="shared" ca="1" si="90"/>
        <v/>
      </c>
      <c r="AA48" s="148" t="str">
        <f t="shared" ca="1" si="90"/>
        <v/>
      </c>
      <c r="AB48" s="148" t="str">
        <f t="shared" ca="1" si="90"/>
        <v/>
      </c>
      <c r="AC48" s="148" t="str">
        <f t="shared" ca="1" si="90"/>
        <v/>
      </c>
      <c r="AD48" s="148" t="str">
        <f t="shared" ca="1" si="90"/>
        <v/>
      </c>
      <c r="AE48" s="148" t="str">
        <f t="shared" ca="1" si="90"/>
        <v/>
      </c>
      <c r="AF48" s="148" t="str">
        <f t="shared" ca="1" si="90"/>
        <v/>
      </c>
      <c r="AG48" s="148" t="str">
        <f t="shared" ca="1" si="90"/>
        <v/>
      </c>
      <c r="AH48" s="148" t="str">
        <f t="shared" ca="1" si="90"/>
        <v/>
      </c>
      <c r="AI48" s="148" t="str">
        <f t="shared" ca="1" si="90"/>
        <v/>
      </c>
      <c r="AJ48" s="148" t="str">
        <f t="shared" ca="1" si="90"/>
        <v/>
      </c>
      <c r="AK48" s="148" t="str">
        <f t="shared" ca="1" si="90"/>
        <v/>
      </c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0</v>
      </c>
      <c r="AP48" s="132">
        <f t="shared" ca="1" si="55"/>
        <v>0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0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41"/>
        <v>0</v>
      </c>
      <c r="BP48" s="195">
        <f t="shared" ca="1" si="42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3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ca="1" si="49"/>
        <v>0</v>
      </c>
      <c r="CT48" s="216">
        <f t="shared" ca="1" si="44"/>
        <v>0</v>
      </c>
      <c r="CU48" s="217">
        <f ca="1">INDEX(INDIRECT(CU$1),MATCH($E48,INDIRECT($BQ$2))) + (CS48*30)/[1]PATRÓN!$N$4 - CT48</f>
        <v>4.5616438356164393</v>
      </c>
      <c r="CV48" s="217">
        <f ca="1">(CS48*6)/PATRÓN!$N$4</f>
        <v>0</v>
      </c>
      <c r="CW48" s="216">
        <f t="shared" ca="1" si="45"/>
        <v>0</v>
      </c>
      <c r="CX48" s="219">
        <f t="shared" ca="1" si="46"/>
        <v>0</v>
      </c>
      <c r="CY48" s="230">
        <f t="shared" ca="1" si="47"/>
        <v>0</v>
      </c>
      <c r="CZ48" s="227">
        <f ca="1">(PATRÓN!$A$5*(CS48-CT48))/(PATRÓN!$N$4-30)*AM48</f>
        <v>0</v>
      </c>
      <c r="DA48" s="211">
        <f t="shared" ca="1" si="86"/>
        <v>0</v>
      </c>
      <c r="DB48" s="211">
        <f t="shared" ca="1" si="48"/>
        <v>764.86567164179098</v>
      </c>
      <c r="DC48" s="212">
        <f t="shared" ca="1" si="87"/>
        <v>-16.465671641791005</v>
      </c>
    </row>
    <row r="49" spans="1:137" ht="33.75" hidden="1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/>
      <c r="G49" s="148" t="str">
        <f t="shared" ca="1" si="89"/>
        <v/>
      </c>
      <c r="H49" s="148" t="str">
        <f t="shared" ca="1" si="89"/>
        <v/>
      </c>
      <c r="I49" s="148" t="str">
        <f t="shared" ca="1" si="89"/>
        <v/>
      </c>
      <c r="J49" s="148" t="str">
        <f t="shared" ca="1" si="89"/>
        <v/>
      </c>
      <c r="K49" s="148" t="str">
        <f t="shared" ca="1" si="89"/>
        <v/>
      </c>
      <c r="L49" s="148" t="str">
        <f t="shared" ca="1" si="89"/>
        <v/>
      </c>
      <c r="M49" s="148" t="str">
        <f t="shared" ca="1" si="89"/>
        <v/>
      </c>
      <c r="N49" s="148" t="str">
        <f t="shared" ca="1" si="89"/>
        <v/>
      </c>
      <c r="O49" s="148" t="str">
        <f t="shared" ca="1" si="89"/>
        <v/>
      </c>
      <c r="P49" s="148" t="str">
        <f t="shared" ca="1" si="89"/>
        <v/>
      </c>
      <c r="Q49" s="148" t="str">
        <f t="shared" ca="1" si="89"/>
        <v/>
      </c>
      <c r="R49" s="148" t="str">
        <f t="shared" ca="1" si="89"/>
        <v/>
      </c>
      <c r="S49" s="148" t="str">
        <f t="shared" ca="1" si="89"/>
        <v/>
      </c>
      <c r="T49" s="148" t="str">
        <f t="shared" ca="1" si="89"/>
        <v/>
      </c>
      <c r="U49" s="148" t="str">
        <f t="shared" ca="1" si="89"/>
        <v/>
      </c>
      <c r="V49" s="148" t="str">
        <f t="shared" ca="1" si="89"/>
        <v/>
      </c>
      <c r="W49" s="148" t="str">
        <f t="shared" ca="1" si="90"/>
        <v/>
      </c>
      <c r="X49" s="148" t="str">
        <f t="shared" ca="1" si="90"/>
        <v/>
      </c>
      <c r="Y49" s="148" t="str">
        <f t="shared" ca="1" si="90"/>
        <v/>
      </c>
      <c r="Z49" s="148" t="str">
        <f t="shared" ca="1" si="90"/>
        <v/>
      </c>
      <c r="AA49" s="148" t="str">
        <f t="shared" ca="1" si="90"/>
        <v/>
      </c>
      <c r="AB49" s="148" t="str">
        <f t="shared" ca="1" si="90"/>
        <v/>
      </c>
      <c r="AC49" s="148" t="str">
        <f t="shared" ca="1" si="90"/>
        <v/>
      </c>
      <c r="AD49" s="148" t="str">
        <f t="shared" ca="1" si="90"/>
        <v/>
      </c>
      <c r="AE49" s="148" t="str">
        <f t="shared" ca="1" si="90"/>
        <v/>
      </c>
      <c r="AF49" s="148" t="str">
        <f t="shared" ca="1" si="90"/>
        <v/>
      </c>
      <c r="AG49" s="148" t="str">
        <f t="shared" ca="1" si="90"/>
        <v/>
      </c>
      <c r="AH49" s="148" t="str">
        <f t="shared" ca="1" si="90"/>
        <v/>
      </c>
      <c r="AI49" s="148" t="str">
        <f t="shared" ca="1" si="90"/>
        <v/>
      </c>
      <c r="AJ49" s="148" t="str">
        <f t="shared" ca="1" si="90"/>
        <v/>
      </c>
      <c r="AK49" s="148" t="str">
        <f t="shared" ca="1" si="90"/>
        <v/>
      </c>
      <c r="AL49" s="130"/>
      <c r="AM49" s="111">
        <f>VLOOKUP($E49,Plantilla!D:F,3,FALSE)</f>
        <v>1</v>
      </c>
      <c r="AN49" s="140">
        <f t="shared" ca="1" si="55"/>
        <v>0</v>
      </c>
      <c r="AO49" s="133">
        <f t="shared" ca="1" si="55"/>
        <v>0</v>
      </c>
      <c r="AP49" s="132">
        <f t="shared" ca="1" si="55"/>
        <v>0</v>
      </c>
      <c r="AQ49" s="133">
        <f t="shared" ca="1" si="55"/>
        <v>0</v>
      </c>
      <c r="AR49" s="132">
        <f t="shared" ca="1" si="55"/>
        <v>0</v>
      </c>
      <c r="AS49" s="133">
        <f t="shared" ca="1" si="55"/>
        <v>0</v>
      </c>
      <c r="AT49" s="132">
        <f t="shared" ca="1" si="55"/>
        <v>0</v>
      </c>
      <c r="AU49" s="133">
        <f t="shared" ca="1" si="55"/>
        <v>0</v>
      </c>
      <c r="AV49" s="132">
        <f t="shared" ca="1" si="55"/>
        <v>0</v>
      </c>
      <c r="AW49" s="133">
        <f t="shared" ca="1" si="55"/>
        <v>0</v>
      </c>
      <c r="AX49" s="132">
        <f t="shared" ca="1" si="55"/>
        <v>0</v>
      </c>
      <c r="AY49" s="133">
        <f t="shared" ca="1" si="55"/>
        <v>0</v>
      </c>
      <c r="AZ49" s="132">
        <f t="shared" ca="1" si="55"/>
        <v>0</v>
      </c>
      <c r="BA49" s="133">
        <f t="shared" ca="1" si="55"/>
        <v>0</v>
      </c>
      <c r="BB49" s="132">
        <f t="shared" ca="1" si="55"/>
        <v>0</v>
      </c>
      <c r="BC49" s="133">
        <f t="shared" ca="1" si="55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t="shared" ca="1" si="39"/>
        <v>0</v>
      </c>
      <c r="BL49" s="110">
        <f t="shared" ca="1" si="40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1"/>
        <v>0</v>
      </c>
      <c r="BP49" s="195">
        <f t="shared" ca="1" si="42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3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ca="1" si="49"/>
        <v>0</v>
      </c>
      <c r="CT49" s="216">
        <f t="shared" ca="1" si="44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5"/>
        <v>0</v>
      </c>
      <c r="CX49" s="219">
        <f t="shared" ca="1" si="46"/>
        <v>0</v>
      </c>
      <c r="CY49" s="230">
        <f t="shared" ca="1" si="47"/>
        <v>0</v>
      </c>
      <c r="CZ49" s="227">
        <f ca="1">(PATRÓN!$A$5*(CS49-CT49))/(PATRÓN!$N$4-30)*AM49</f>
        <v>0</v>
      </c>
      <c r="DA49" s="211">
        <f t="shared" ca="1" si="86"/>
        <v>0</v>
      </c>
      <c r="DB49" s="211">
        <f t="shared" ca="1" si="48"/>
        <v>406.94776119402985</v>
      </c>
      <c r="DC49" s="212">
        <f t="shared" ca="1" si="87"/>
        <v>-26.14776119402984</v>
      </c>
    </row>
    <row r="50" spans="1:137" ht="33.75" hidden="1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/>
      <c r="G50" s="148" t="str">
        <f t="shared" ca="1" si="89"/>
        <v/>
      </c>
      <c r="H50" s="148" t="str">
        <f t="shared" ca="1" si="89"/>
        <v/>
      </c>
      <c r="I50" s="148" t="str">
        <f t="shared" ca="1" si="89"/>
        <v/>
      </c>
      <c r="J50" s="148" t="str">
        <f t="shared" ca="1" si="89"/>
        <v/>
      </c>
      <c r="K50" s="148" t="str">
        <f t="shared" ca="1" si="89"/>
        <v/>
      </c>
      <c r="L50" s="148" t="str">
        <f t="shared" ca="1" si="89"/>
        <v/>
      </c>
      <c r="M50" s="148" t="str">
        <f t="shared" ca="1" si="89"/>
        <v/>
      </c>
      <c r="N50" s="148" t="str">
        <f t="shared" ca="1" si="89"/>
        <v/>
      </c>
      <c r="O50" s="148" t="str">
        <f t="shared" ca="1" si="89"/>
        <v/>
      </c>
      <c r="P50" s="148" t="str">
        <f t="shared" ca="1" si="89"/>
        <v/>
      </c>
      <c r="Q50" s="148" t="str">
        <f t="shared" ca="1" si="89"/>
        <v/>
      </c>
      <c r="R50" s="148" t="str">
        <f t="shared" ca="1" si="89"/>
        <v/>
      </c>
      <c r="S50" s="148" t="str">
        <f t="shared" ca="1" si="89"/>
        <v/>
      </c>
      <c r="T50" s="148" t="str">
        <f t="shared" ca="1" si="89"/>
        <v/>
      </c>
      <c r="U50" s="148" t="str">
        <f t="shared" ca="1" si="89"/>
        <v/>
      </c>
      <c r="V50" s="148" t="str">
        <f t="shared" ca="1" si="89"/>
        <v/>
      </c>
      <c r="W50" s="148" t="str">
        <f t="shared" ca="1" si="90"/>
        <v/>
      </c>
      <c r="X50" s="148" t="str">
        <f t="shared" ca="1" si="90"/>
        <v/>
      </c>
      <c r="Y50" s="148" t="str">
        <f t="shared" ca="1" si="90"/>
        <v/>
      </c>
      <c r="Z50" s="148" t="str">
        <f t="shared" ca="1" si="90"/>
        <v/>
      </c>
      <c r="AA50" s="148" t="str">
        <f t="shared" ca="1" si="90"/>
        <v/>
      </c>
      <c r="AB50" s="148" t="str">
        <f t="shared" ca="1" si="90"/>
        <v/>
      </c>
      <c r="AC50" s="148" t="str">
        <f t="shared" ca="1" si="90"/>
        <v/>
      </c>
      <c r="AD50" s="148" t="str">
        <f t="shared" ca="1" si="90"/>
        <v/>
      </c>
      <c r="AE50" s="148" t="str">
        <f t="shared" ca="1" si="90"/>
        <v/>
      </c>
      <c r="AF50" s="148" t="str">
        <f t="shared" ca="1" si="90"/>
        <v/>
      </c>
      <c r="AG50" s="148" t="str">
        <f t="shared" ca="1" si="90"/>
        <v/>
      </c>
      <c r="AH50" s="148" t="str">
        <f t="shared" ca="1" si="90"/>
        <v/>
      </c>
      <c r="AI50" s="148" t="str">
        <f t="shared" ca="1" si="90"/>
        <v/>
      </c>
      <c r="AJ50" s="148" t="str">
        <f t="shared" ca="1" si="90"/>
        <v/>
      </c>
      <c r="AK50" s="148" t="str">
        <f t="shared" ca="1" si="90"/>
        <v/>
      </c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3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ca="1" si="49"/>
        <v>0</v>
      </c>
      <c r="CT50" s="216">
        <f t="shared" ca="1" si="44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5"/>
        <v>0</v>
      </c>
      <c r="CX50" s="219">
        <f t="shared" ca="1" si="46"/>
        <v>0</v>
      </c>
      <c r="CY50" s="230">
        <f t="shared" ca="1" si="47"/>
        <v>0</v>
      </c>
      <c r="CZ50" s="227">
        <f ca="1">(PATRÓN!$A$5*(CS50-CT50))/(PATRÓN!$N$4-30)*AM50</f>
        <v>0</v>
      </c>
      <c r="DA50" s="211">
        <f t="shared" ca="1" si="86"/>
        <v>0</v>
      </c>
      <c r="DB50" s="211">
        <f t="shared" ca="1" si="48"/>
        <v>446.17164179104481</v>
      </c>
      <c r="DC50" s="212">
        <f t="shared" ca="1" si="87"/>
        <v>-27.771641791044829</v>
      </c>
    </row>
    <row r="51" spans="1:137" ht="33.75" hidden="1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/>
      <c r="G51" s="148" t="str">
        <f t="shared" ca="1" si="89"/>
        <v/>
      </c>
      <c r="H51" s="148" t="str">
        <f t="shared" ca="1" si="89"/>
        <v/>
      </c>
      <c r="I51" s="148" t="str">
        <f t="shared" ca="1" si="89"/>
        <v/>
      </c>
      <c r="J51" s="148" t="str">
        <f t="shared" ca="1" si="89"/>
        <v/>
      </c>
      <c r="K51" s="148" t="str">
        <f t="shared" ca="1" si="89"/>
        <v/>
      </c>
      <c r="L51" s="148" t="str">
        <f t="shared" ca="1" si="89"/>
        <v/>
      </c>
      <c r="M51" s="148" t="str">
        <f t="shared" ca="1" si="89"/>
        <v/>
      </c>
      <c r="N51" s="148" t="str">
        <f t="shared" ca="1" si="89"/>
        <v/>
      </c>
      <c r="O51" s="148" t="str">
        <f t="shared" ca="1" si="89"/>
        <v/>
      </c>
      <c r="P51" s="148" t="str">
        <f t="shared" ca="1" si="89"/>
        <v/>
      </c>
      <c r="Q51" s="148" t="str">
        <f t="shared" ca="1" si="89"/>
        <v/>
      </c>
      <c r="R51" s="148" t="str">
        <f t="shared" ca="1" si="89"/>
        <v/>
      </c>
      <c r="S51" s="148" t="str">
        <f t="shared" ca="1" si="89"/>
        <v/>
      </c>
      <c r="T51" s="148" t="str">
        <f t="shared" ca="1" si="89"/>
        <v/>
      </c>
      <c r="U51" s="148" t="str">
        <f t="shared" ca="1" si="89"/>
        <v/>
      </c>
      <c r="V51" s="148" t="str">
        <f t="shared" ca="1" si="89"/>
        <v/>
      </c>
      <c r="W51" s="148" t="str">
        <f t="shared" ca="1" si="90"/>
        <v/>
      </c>
      <c r="X51" s="148" t="str">
        <f t="shared" ca="1" si="90"/>
        <v/>
      </c>
      <c r="Y51" s="148" t="str">
        <f t="shared" ca="1" si="90"/>
        <v/>
      </c>
      <c r="Z51" s="148" t="str">
        <f t="shared" ca="1" si="90"/>
        <v/>
      </c>
      <c r="AA51" s="148" t="str">
        <f t="shared" ca="1" si="90"/>
        <v/>
      </c>
      <c r="AB51" s="148" t="str">
        <f t="shared" ca="1" si="90"/>
        <v/>
      </c>
      <c r="AC51" s="148" t="str">
        <f t="shared" ca="1" si="90"/>
        <v/>
      </c>
      <c r="AD51" s="148" t="str">
        <f t="shared" ca="1" si="90"/>
        <v/>
      </c>
      <c r="AE51" s="148" t="str">
        <f t="shared" ca="1" si="90"/>
        <v/>
      </c>
      <c r="AF51" s="148" t="str">
        <f t="shared" ca="1" si="90"/>
        <v/>
      </c>
      <c r="AG51" s="148" t="str">
        <f t="shared" ca="1" si="90"/>
        <v/>
      </c>
      <c r="AH51" s="148" t="str">
        <f t="shared" ca="1" si="90"/>
        <v/>
      </c>
      <c r="AI51" s="148" t="str">
        <f t="shared" ca="1" si="90"/>
        <v/>
      </c>
      <c r="AJ51" s="148" t="str">
        <f t="shared" ca="1" si="90"/>
        <v/>
      </c>
      <c r="AK51" s="148" t="str">
        <f t="shared" ca="1" si="90"/>
        <v/>
      </c>
      <c r="AL51" s="130"/>
      <c r="AM51" s="111">
        <f>VLOOKUP($E51,Plantilla!D:F,3,FALSE)</f>
        <v>1</v>
      </c>
      <c r="AN51" s="140">
        <f t="shared" ca="1" si="55"/>
        <v>0</v>
      </c>
      <c r="AO51" s="133">
        <f t="shared" ca="1" si="55"/>
        <v>0</v>
      </c>
      <c r="AP51" s="132">
        <f t="shared" ca="1" si="55"/>
        <v>0</v>
      </c>
      <c r="AQ51" s="133">
        <f t="shared" ca="1" si="55"/>
        <v>0</v>
      </c>
      <c r="AR51" s="132">
        <f t="shared" ca="1" si="55"/>
        <v>0</v>
      </c>
      <c r="AS51" s="133">
        <f t="shared" ca="1" si="55"/>
        <v>0</v>
      </c>
      <c r="AT51" s="132">
        <f t="shared" ca="1" si="55"/>
        <v>0</v>
      </c>
      <c r="AU51" s="133">
        <f t="shared" ca="1" si="55"/>
        <v>0</v>
      </c>
      <c r="AV51" s="132">
        <f t="shared" ca="1" si="55"/>
        <v>0</v>
      </c>
      <c r="AW51" s="133">
        <f t="shared" ca="1" si="55"/>
        <v>0</v>
      </c>
      <c r="AX51" s="132">
        <f t="shared" ca="1" si="55"/>
        <v>0</v>
      </c>
      <c r="AY51" s="133">
        <f t="shared" ca="1" si="55"/>
        <v>0</v>
      </c>
      <c r="AZ51" s="132">
        <f t="shared" ca="1" si="55"/>
        <v>0</v>
      </c>
      <c r="BA51" s="133">
        <f t="shared" ca="1" si="55"/>
        <v>0</v>
      </c>
      <c r="BB51" s="132">
        <f t="shared" ca="1" si="55"/>
        <v>0</v>
      </c>
      <c r="BC51" s="133">
        <f t="shared" ca="1" si="55"/>
        <v>0</v>
      </c>
      <c r="BD51" s="132">
        <f t="shared" ca="1" si="56"/>
        <v>0</v>
      </c>
      <c r="BE51" s="133">
        <f t="shared" ca="1" si="52"/>
        <v>0</v>
      </c>
      <c r="BF51" s="132">
        <f t="shared" ca="1" si="52"/>
        <v>0</v>
      </c>
      <c r="BG51" s="133">
        <f t="shared" ca="1" si="52"/>
        <v>0</v>
      </c>
      <c r="BH51" s="132">
        <f t="shared" ca="1" si="57"/>
        <v>0</v>
      </c>
      <c r="BI51" s="133">
        <f t="shared" ca="1" si="52"/>
        <v>0</v>
      </c>
      <c r="BJ51" s="132">
        <f t="shared" ca="1" si="58"/>
        <v>0</v>
      </c>
      <c r="BK51" s="110">
        <f t="shared" ca="1" si="39"/>
        <v>0</v>
      </c>
      <c r="BL51" s="110">
        <f t="shared" ca="1" si="40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1"/>
        <v>0</v>
      </c>
      <c r="BP51" s="195">
        <f t="shared" ca="1" si="42"/>
        <v>0</v>
      </c>
      <c r="BQ51" s="149">
        <f t="shared" ca="1" si="59"/>
        <v>0</v>
      </c>
      <c r="BR51" s="137">
        <f t="shared" ca="1" si="60"/>
        <v>0</v>
      </c>
      <c r="BS51" s="136">
        <f t="shared" ca="1" si="61"/>
        <v>0</v>
      </c>
      <c r="BT51" s="137">
        <f t="shared" ca="1" si="62"/>
        <v>0</v>
      </c>
      <c r="BU51" s="136">
        <f t="shared" ca="1" si="63"/>
        <v>0</v>
      </c>
      <c r="BV51" s="137">
        <f t="shared" ca="1" si="64"/>
        <v>0</v>
      </c>
      <c r="BW51" s="136">
        <f t="shared" ca="1" si="65"/>
        <v>0</v>
      </c>
      <c r="BX51" s="137">
        <f t="shared" ca="1" si="66"/>
        <v>0</v>
      </c>
      <c r="BY51" s="136">
        <f t="shared" ca="1" si="67"/>
        <v>0</v>
      </c>
      <c r="BZ51" s="137">
        <f t="shared" ca="1" si="68"/>
        <v>0</v>
      </c>
      <c r="CA51" s="136">
        <f t="shared" ca="1" si="69"/>
        <v>0</v>
      </c>
      <c r="CB51" s="137">
        <f t="shared" ca="1" si="70"/>
        <v>0</v>
      </c>
      <c r="CC51" s="136">
        <f t="shared" ca="1" si="71"/>
        <v>0</v>
      </c>
      <c r="CD51" s="137">
        <f t="shared" ca="1" si="72"/>
        <v>0</v>
      </c>
      <c r="CE51" s="136">
        <f t="shared" ca="1" si="73"/>
        <v>0</v>
      </c>
      <c r="CF51" s="137">
        <f t="shared" ca="1" si="74"/>
        <v>0</v>
      </c>
      <c r="CG51" s="136">
        <f t="shared" ca="1" si="75"/>
        <v>0</v>
      </c>
      <c r="CH51" s="137">
        <f t="shared" ca="1" si="76"/>
        <v>0</v>
      </c>
      <c r="CI51" s="136">
        <f t="shared" ca="1" si="77"/>
        <v>0</v>
      </c>
      <c r="CJ51" s="137">
        <f t="shared" ca="1" si="78"/>
        <v>0</v>
      </c>
      <c r="CK51" s="136">
        <f t="shared" ca="1" si="79"/>
        <v>0</v>
      </c>
      <c r="CL51" s="137">
        <f t="shared" ca="1" si="80"/>
        <v>0</v>
      </c>
      <c r="CM51" s="136">
        <f t="shared" ca="1" si="81"/>
        <v>0</v>
      </c>
      <c r="CN51" s="110">
        <f t="shared" ca="1" si="43"/>
        <v>0</v>
      </c>
      <c r="CO51" s="110">
        <f t="shared" ca="1" si="82"/>
        <v>0</v>
      </c>
      <c r="CP51" s="110">
        <f t="shared" ca="1" si="83"/>
        <v>0</v>
      </c>
      <c r="CQ51" s="198">
        <f t="shared" ca="1" si="84"/>
        <v>0</v>
      </c>
      <c r="CR51" s="199">
        <f t="shared" ca="1" si="85"/>
        <v>0</v>
      </c>
      <c r="CS51" s="215">
        <f t="shared" ca="1" si="49"/>
        <v>0</v>
      </c>
      <c r="CT51" s="216">
        <f t="shared" ca="1" si="44"/>
        <v>0</v>
      </c>
      <c r="CU51" s="217">
        <f ca="1">INDEX(INDIRECT(CU$1),MATCH($E51,INDIRECT($BQ$2))) + (CS51*30)/[1]PATRÓN!$N$4 - CT51</f>
        <v>0</v>
      </c>
      <c r="CV51" s="217">
        <f ca="1">(CS51*6)/PATRÓN!$N$4</f>
        <v>0</v>
      </c>
      <c r="CW51" s="216">
        <f t="shared" ca="1" si="45"/>
        <v>0</v>
      </c>
      <c r="CX51" s="219">
        <f t="shared" ca="1" si="46"/>
        <v>0</v>
      </c>
      <c r="CY51" s="230">
        <f t="shared" ca="1" si="47"/>
        <v>0</v>
      </c>
      <c r="CZ51" s="227">
        <f ca="1">(PATRÓN!$A$5*(CS51-CT51))/(PATRÓN!$N$4-30)*AM51</f>
        <v>0</v>
      </c>
      <c r="DA51" s="211">
        <f t="shared" ca="1" si="86"/>
        <v>0</v>
      </c>
      <c r="DB51" s="211">
        <f t="shared" ca="1" si="48"/>
        <v>0</v>
      </c>
      <c r="DC51" s="212">
        <f t="shared" ca="1" si="87"/>
        <v>0</v>
      </c>
    </row>
    <row r="52" spans="1:137" ht="33.75" hidden="1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08"/>
      <c r="G52" s="148" t="str">
        <f t="shared" ca="1" si="89"/>
        <v/>
      </c>
      <c r="H52" s="148" t="str">
        <f t="shared" ca="1" si="89"/>
        <v/>
      </c>
      <c r="I52" s="148" t="str">
        <f t="shared" ca="1" si="89"/>
        <v/>
      </c>
      <c r="J52" s="148" t="str">
        <f t="shared" ca="1" si="89"/>
        <v/>
      </c>
      <c r="K52" s="148" t="str">
        <f t="shared" ca="1" si="89"/>
        <v/>
      </c>
      <c r="L52" s="148" t="str">
        <f t="shared" ca="1" si="89"/>
        <v/>
      </c>
      <c r="M52" s="148" t="str">
        <f t="shared" ca="1" si="89"/>
        <v/>
      </c>
      <c r="N52" s="148" t="str">
        <f t="shared" ca="1" si="89"/>
        <v/>
      </c>
      <c r="O52" s="148" t="str">
        <f t="shared" ca="1" si="89"/>
        <v/>
      </c>
      <c r="P52" s="148" t="str">
        <f t="shared" ca="1" si="89"/>
        <v/>
      </c>
      <c r="Q52" s="148" t="str">
        <f t="shared" ca="1" si="89"/>
        <v/>
      </c>
      <c r="R52" s="148" t="str">
        <f t="shared" ca="1" si="89"/>
        <v/>
      </c>
      <c r="S52" s="148" t="str">
        <f t="shared" ca="1" si="89"/>
        <v/>
      </c>
      <c r="T52" s="148" t="str">
        <f t="shared" ca="1" si="89"/>
        <v/>
      </c>
      <c r="U52" s="148" t="str">
        <f t="shared" ca="1" si="89"/>
        <v/>
      </c>
      <c r="V52" s="148" t="str">
        <f t="shared" ca="1" si="89"/>
        <v/>
      </c>
      <c r="W52" s="148" t="str">
        <f t="shared" ca="1" si="90"/>
        <v/>
      </c>
      <c r="X52" s="148" t="str">
        <f t="shared" ca="1" si="90"/>
        <v/>
      </c>
      <c r="Y52" s="148" t="str">
        <f t="shared" ca="1" si="90"/>
        <v/>
      </c>
      <c r="Z52" s="148" t="str">
        <f t="shared" ca="1" si="90"/>
        <v/>
      </c>
      <c r="AA52" s="148" t="str">
        <f t="shared" ca="1" si="90"/>
        <v/>
      </c>
      <c r="AB52" s="148" t="str">
        <f t="shared" ca="1" si="90"/>
        <v/>
      </c>
      <c r="AC52" s="148" t="str">
        <f t="shared" ca="1" si="90"/>
        <v/>
      </c>
      <c r="AD52" s="148" t="str">
        <f t="shared" ca="1" si="90"/>
        <v/>
      </c>
      <c r="AE52" s="148" t="str">
        <f t="shared" ca="1" si="90"/>
        <v/>
      </c>
      <c r="AF52" s="148" t="str">
        <f t="shared" ca="1" si="90"/>
        <v/>
      </c>
      <c r="AG52" s="148" t="str">
        <f t="shared" ca="1" si="90"/>
        <v/>
      </c>
      <c r="AH52" s="148" t="str">
        <f t="shared" ca="1" si="90"/>
        <v/>
      </c>
      <c r="AI52" s="148" t="str">
        <f t="shared" ca="1" si="90"/>
        <v/>
      </c>
      <c r="AJ52" s="148" t="str">
        <f t="shared" ca="1" si="90"/>
        <v/>
      </c>
      <c r="AK52" s="148" t="str">
        <f t="shared" ca="1" si="90"/>
        <v/>
      </c>
      <c r="AL52" s="130"/>
      <c r="AM52" s="111">
        <f>VLOOKUP($E52,Plantilla!D:F,3,FALSE)</f>
        <v>1</v>
      </c>
      <c r="AN52" s="140">
        <f t="shared" ca="1" si="55"/>
        <v>0</v>
      </c>
      <c r="AO52" s="133">
        <f t="shared" ca="1" si="55"/>
        <v>0</v>
      </c>
      <c r="AP52" s="132">
        <f t="shared" ca="1" si="55"/>
        <v>0</v>
      </c>
      <c r="AQ52" s="133">
        <f t="shared" ca="1" si="55"/>
        <v>0</v>
      </c>
      <c r="AR52" s="132">
        <f t="shared" ca="1" si="55"/>
        <v>0</v>
      </c>
      <c r="AS52" s="133">
        <f t="shared" ca="1" si="55"/>
        <v>0</v>
      </c>
      <c r="AT52" s="132">
        <f t="shared" ca="1" si="55"/>
        <v>0</v>
      </c>
      <c r="AU52" s="133">
        <f t="shared" ca="1" si="55"/>
        <v>0</v>
      </c>
      <c r="AV52" s="132">
        <f t="shared" ca="1" si="55"/>
        <v>0</v>
      </c>
      <c r="AW52" s="133">
        <f t="shared" ca="1" si="55"/>
        <v>0</v>
      </c>
      <c r="AX52" s="132">
        <f t="shared" ca="1" si="55"/>
        <v>0</v>
      </c>
      <c r="AY52" s="133">
        <f t="shared" ca="1" si="55"/>
        <v>0</v>
      </c>
      <c r="AZ52" s="132">
        <f t="shared" ca="1" si="55"/>
        <v>0</v>
      </c>
      <c r="BA52" s="133">
        <f t="shared" ca="1" si="55"/>
        <v>0</v>
      </c>
      <c r="BB52" s="132">
        <f t="shared" ca="1" si="55"/>
        <v>0</v>
      </c>
      <c r="BC52" s="133">
        <f t="shared" ca="1" si="55"/>
        <v>0</v>
      </c>
      <c r="BD52" s="132">
        <f t="shared" ca="1" si="56"/>
        <v>0</v>
      </c>
      <c r="BE52" s="133">
        <f t="shared" ref="BE52:BE60" ca="1" si="91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2"/>
        <v>0</v>
      </c>
      <c r="BG52" s="133">
        <f t="shared" ca="1" si="52"/>
        <v>0</v>
      </c>
      <c r="BH52" s="132">
        <f t="shared" ca="1" si="57"/>
        <v>0</v>
      </c>
      <c r="BI52" s="133">
        <f t="shared" ca="1" si="52"/>
        <v>0</v>
      </c>
      <c r="BJ52" s="132">
        <f t="shared" ca="1" si="58"/>
        <v>0</v>
      </c>
      <c r="BK52" s="110">
        <f t="shared" ca="1" si="39"/>
        <v>0</v>
      </c>
      <c r="BL52" s="110">
        <f t="shared" ca="1" si="40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1"/>
        <v>0</v>
      </c>
      <c r="BP52" s="195">
        <f t="shared" ca="1" si="42"/>
        <v>0</v>
      </c>
      <c r="BQ52" s="149">
        <f t="shared" ca="1" si="59"/>
        <v>0</v>
      </c>
      <c r="BR52" s="137">
        <f t="shared" ca="1" si="60"/>
        <v>0</v>
      </c>
      <c r="BS52" s="136">
        <f t="shared" ca="1" si="61"/>
        <v>0</v>
      </c>
      <c r="BT52" s="137">
        <f t="shared" ca="1" si="62"/>
        <v>0</v>
      </c>
      <c r="BU52" s="136">
        <f t="shared" ca="1" si="63"/>
        <v>0</v>
      </c>
      <c r="BV52" s="137">
        <f t="shared" ca="1" si="64"/>
        <v>0</v>
      </c>
      <c r="BW52" s="136">
        <f t="shared" ca="1" si="65"/>
        <v>0</v>
      </c>
      <c r="BX52" s="137">
        <f t="shared" ca="1" si="66"/>
        <v>0</v>
      </c>
      <c r="BY52" s="136">
        <f t="shared" ca="1" si="67"/>
        <v>0</v>
      </c>
      <c r="BZ52" s="137">
        <f t="shared" ca="1" si="68"/>
        <v>0</v>
      </c>
      <c r="CA52" s="136">
        <f t="shared" ca="1" si="69"/>
        <v>0</v>
      </c>
      <c r="CB52" s="137">
        <f t="shared" ca="1" si="70"/>
        <v>0</v>
      </c>
      <c r="CC52" s="136">
        <f t="shared" ca="1" si="71"/>
        <v>0</v>
      </c>
      <c r="CD52" s="137">
        <f t="shared" ca="1" si="72"/>
        <v>0</v>
      </c>
      <c r="CE52" s="136">
        <f t="shared" ca="1" si="73"/>
        <v>0</v>
      </c>
      <c r="CF52" s="137">
        <f t="shared" ca="1" si="74"/>
        <v>0</v>
      </c>
      <c r="CG52" s="136">
        <f t="shared" ca="1" si="75"/>
        <v>0</v>
      </c>
      <c r="CH52" s="137">
        <f t="shared" ca="1" si="76"/>
        <v>0</v>
      </c>
      <c r="CI52" s="136">
        <f t="shared" ca="1" si="77"/>
        <v>0</v>
      </c>
      <c r="CJ52" s="137">
        <f t="shared" ca="1" si="78"/>
        <v>0</v>
      </c>
      <c r="CK52" s="136">
        <f t="shared" ca="1" si="79"/>
        <v>0</v>
      </c>
      <c r="CL52" s="137">
        <f t="shared" ca="1" si="80"/>
        <v>0</v>
      </c>
      <c r="CM52" s="136">
        <f t="shared" ca="1" si="81"/>
        <v>0</v>
      </c>
      <c r="CN52" s="110">
        <f t="shared" ca="1" si="43"/>
        <v>0</v>
      </c>
      <c r="CO52" s="110">
        <f t="shared" ca="1" si="82"/>
        <v>0</v>
      </c>
      <c r="CP52" s="110">
        <f t="shared" ca="1" si="83"/>
        <v>0</v>
      </c>
      <c r="CQ52" s="198">
        <f t="shared" ca="1" si="84"/>
        <v>0</v>
      </c>
      <c r="CR52" s="199">
        <f t="shared" ca="1" si="85"/>
        <v>0</v>
      </c>
      <c r="CS52" s="215">
        <f t="shared" ca="1" si="49"/>
        <v>0</v>
      </c>
      <c r="CT52" s="216">
        <f t="shared" ca="1" si="44"/>
        <v>0</v>
      </c>
      <c r="CU52" s="217">
        <f ca="1">INDEX(INDIRECT(CU$1),MATCH($E52,INDIRECT($BQ$2))) + (CS52*30)/[1]PATRÓN!$N$4 - CT52</f>
        <v>0</v>
      </c>
      <c r="CV52" s="217">
        <f ca="1">(CS52*6)/PATRÓN!$N$4</f>
        <v>0</v>
      </c>
      <c r="CW52" s="216">
        <f t="shared" ca="1" si="45"/>
        <v>0</v>
      </c>
      <c r="CX52" s="219">
        <f t="shared" ca="1" si="46"/>
        <v>0</v>
      </c>
      <c r="CY52" s="230">
        <f t="shared" ca="1" si="47"/>
        <v>0</v>
      </c>
      <c r="CZ52" s="227">
        <f ca="1">(PATRÓN!$A$5*(CS52-CT52))/(PATRÓN!$N$4-30)*AM52</f>
        <v>0</v>
      </c>
      <c r="DA52" s="211">
        <f t="shared" ca="1" si="86"/>
        <v>0</v>
      </c>
      <c r="DB52" s="211">
        <f t="shared" ca="1" si="48"/>
        <v>0</v>
      </c>
      <c r="DC52" s="212">
        <f t="shared" ca="1" si="87"/>
        <v>0</v>
      </c>
    </row>
    <row r="53" spans="1:137" ht="33.75" hidden="1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08"/>
      <c r="G53" s="148" t="str">
        <f t="shared" ca="1" si="89"/>
        <v/>
      </c>
      <c r="H53" s="148" t="str">
        <f t="shared" ca="1" si="89"/>
        <v/>
      </c>
      <c r="I53" s="148" t="str">
        <f t="shared" ca="1" si="89"/>
        <v/>
      </c>
      <c r="J53" s="148" t="str">
        <f t="shared" ca="1" si="89"/>
        <v/>
      </c>
      <c r="K53" s="148" t="str">
        <f t="shared" ca="1" si="89"/>
        <v/>
      </c>
      <c r="L53" s="148" t="str">
        <f t="shared" ca="1" si="89"/>
        <v/>
      </c>
      <c r="M53" s="148" t="str">
        <f t="shared" ca="1" si="89"/>
        <v/>
      </c>
      <c r="N53" s="148" t="str">
        <f t="shared" ca="1" si="89"/>
        <v/>
      </c>
      <c r="O53" s="148" t="str">
        <f t="shared" ca="1" si="89"/>
        <v/>
      </c>
      <c r="P53" s="148" t="str">
        <f t="shared" ca="1" si="89"/>
        <v/>
      </c>
      <c r="Q53" s="148" t="str">
        <f t="shared" ca="1" si="89"/>
        <v/>
      </c>
      <c r="R53" s="148" t="str">
        <f t="shared" ca="1" si="89"/>
        <v/>
      </c>
      <c r="S53" s="148" t="str">
        <f t="shared" ca="1" si="89"/>
        <v/>
      </c>
      <c r="T53" s="148" t="str">
        <f t="shared" ca="1" si="89"/>
        <v/>
      </c>
      <c r="U53" s="148" t="str">
        <f t="shared" ca="1" si="89"/>
        <v/>
      </c>
      <c r="V53" s="148" t="str">
        <f t="shared" ca="1" si="89"/>
        <v/>
      </c>
      <c r="W53" s="148" t="str">
        <f t="shared" ca="1" si="90"/>
        <v/>
      </c>
      <c r="X53" s="148" t="str">
        <f t="shared" ca="1" si="90"/>
        <v/>
      </c>
      <c r="Y53" s="148" t="str">
        <f t="shared" ca="1" si="90"/>
        <v/>
      </c>
      <c r="Z53" s="148" t="str">
        <f t="shared" ca="1" si="90"/>
        <v/>
      </c>
      <c r="AA53" s="148" t="str">
        <f t="shared" ca="1" si="90"/>
        <v/>
      </c>
      <c r="AB53" s="148" t="str">
        <f t="shared" ca="1" si="90"/>
        <v/>
      </c>
      <c r="AC53" s="148" t="str">
        <f t="shared" ca="1" si="90"/>
        <v/>
      </c>
      <c r="AD53" s="148" t="str">
        <f t="shared" ca="1" si="90"/>
        <v/>
      </c>
      <c r="AE53" s="148" t="str">
        <f t="shared" ca="1" si="90"/>
        <v/>
      </c>
      <c r="AF53" s="148" t="str">
        <f t="shared" ca="1" si="90"/>
        <v/>
      </c>
      <c r="AG53" s="148" t="str">
        <f t="shared" ca="1" si="90"/>
        <v/>
      </c>
      <c r="AH53" s="148" t="str">
        <f t="shared" ca="1" si="90"/>
        <v/>
      </c>
      <c r="AI53" s="148" t="str">
        <f t="shared" ca="1" si="90"/>
        <v/>
      </c>
      <c r="AJ53" s="148" t="str">
        <f t="shared" ca="1" si="90"/>
        <v/>
      </c>
      <c r="AK53" s="148" t="str">
        <f t="shared" ca="1" si="90"/>
        <v/>
      </c>
      <c r="AL53" s="130"/>
      <c r="AM53" s="111">
        <f>VLOOKUP($E53,Plantilla!D:F,3,FALSE)</f>
        <v>1</v>
      </c>
      <c r="AN53" s="140">
        <f t="shared" ca="1" si="55"/>
        <v>0</v>
      </c>
      <c r="AO53" s="133">
        <f t="shared" ca="1" si="55"/>
        <v>0</v>
      </c>
      <c r="AP53" s="132">
        <f t="shared" ca="1" si="55"/>
        <v>0</v>
      </c>
      <c r="AQ53" s="133">
        <f t="shared" ca="1" si="55"/>
        <v>0</v>
      </c>
      <c r="AR53" s="132">
        <f t="shared" ca="1" si="55"/>
        <v>0</v>
      </c>
      <c r="AS53" s="133">
        <f t="shared" ca="1" si="55"/>
        <v>0</v>
      </c>
      <c r="AT53" s="132">
        <f t="shared" ca="1" si="55"/>
        <v>0</v>
      </c>
      <c r="AU53" s="133">
        <f t="shared" ca="1" si="55"/>
        <v>0</v>
      </c>
      <c r="AV53" s="132">
        <f t="shared" ca="1" si="55"/>
        <v>0</v>
      </c>
      <c r="AW53" s="133">
        <f t="shared" ca="1" si="55"/>
        <v>0</v>
      </c>
      <c r="AX53" s="132">
        <f t="shared" ca="1" si="55"/>
        <v>0</v>
      </c>
      <c r="AY53" s="133">
        <f t="shared" ca="1" si="55"/>
        <v>0</v>
      </c>
      <c r="AZ53" s="132">
        <f t="shared" ca="1" si="55"/>
        <v>0</v>
      </c>
      <c r="BA53" s="133">
        <f t="shared" ca="1" si="55"/>
        <v>0</v>
      </c>
      <c r="BB53" s="132">
        <f t="shared" ca="1" si="55"/>
        <v>0</v>
      </c>
      <c r="BC53" s="133">
        <f t="shared" ref="BC53:BI53" ca="1" si="92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56"/>
        <v>0</v>
      </c>
      <c r="BE53" s="133">
        <f t="shared" ca="1" si="91"/>
        <v>0</v>
      </c>
      <c r="BF53" s="132">
        <f t="shared" ca="1" si="52"/>
        <v>0</v>
      </c>
      <c r="BG53" s="133">
        <f t="shared" ca="1" si="92"/>
        <v>0</v>
      </c>
      <c r="BH53" s="132">
        <f t="shared" ca="1" si="57"/>
        <v>0</v>
      </c>
      <c r="BI53" s="133">
        <f t="shared" ca="1" si="92"/>
        <v>0</v>
      </c>
      <c r="BJ53" s="132">
        <f t="shared" ca="1" si="58"/>
        <v>0</v>
      </c>
      <c r="BK53" s="110">
        <f t="shared" ca="1" si="39"/>
        <v>0</v>
      </c>
      <c r="BL53" s="110">
        <f t="shared" ca="1" si="40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3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ca="1" si="49"/>
        <v>0</v>
      </c>
      <c r="CT53" s="216">
        <f t="shared" ca="1" si="44"/>
        <v>0</v>
      </c>
      <c r="CU53" s="217">
        <f ca="1">INDEX(INDIRECT(CU$1),MATCH($E53,INDIRECT($BQ$2))) + (CS53*30)/[1]PATRÓN!$N$4 - CT53</f>
        <v>6.1643835616438354</v>
      </c>
      <c r="CV53" s="217">
        <f ca="1">(CS53*6)/PATRÓN!$N$4</f>
        <v>0</v>
      </c>
      <c r="CW53" s="216">
        <f t="shared" ca="1" si="45"/>
        <v>0</v>
      </c>
      <c r="CX53" s="219">
        <f t="shared" ca="1" si="46"/>
        <v>0</v>
      </c>
      <c r="CY53" s="230">
        <f t="shared" ca="1" si="47"/>
        <v>0</v>
      </c>
      <c r="CZ53" s="227">
        <f ca="1">(PATRÓN!$A$5*(CS53-CT53))/(PATRÓN!$N$4-30)*AM53</f>
        <v>0</v>
      </c>
      <c r="DA53" s="211">
        <f t="shared" ca="1" si="86"/>
        <v>0</v>
      </c>
      <c r="DB53" s="211">
        <f t="shared" ca="1" si="48"/>
        <v>367.7238805970149</v>
      </c>
      <c r="DC53" s="212">
        <f t="shared" ca="1" si="87"/>
        <v>2.3561194029850867</v>
      </c>
    </row>
    <row r="54" spans="1:137" ht="33.75" hidden="1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08"/>
      <c r="G54" s="148" t="str">
        <f t="shared" ca="1" si="89"/>
        <v/>
      </c>
      <c r="H54" s="148" t="str">
        <f t="shared" ca="1" si="89"/>
        <v/>
      </c>
      <c r="I54" s="148" t="str">
        <f t="shared" ca="1" si="89"/>
        <v/>
      </c>
      <c r="J54" s="148" t="str">
        <f t="shared" ca="1" si="89"/>
        <v/>
      </c>
      <c r="K54" s="148" t="str">
        <f t="shared" ca="1" si="89"/>
        <v/>
      </c>
      <c r="L54" s="148" t="str">
        <f t="shared" ca="1" si="89"/>
        <v/>
      </c>
      <c r="M54" s="148" t="str">
        <f t="shared" ca="1" si="89"/>
        <v/>
      </c>
      <c r="N54" s="148" t="str">
        <f t="shared" ca="1" si="89"/>
        <v/>
      </c>
      <c r="O54" s="148" t="str">
        <f t="shared" ca="1" si="89"/>
        <v/>
      </c>
      <c r="P54" s="148" t="str">
        <f t="shared" ca="1" si="89"/>
        <v/>
      </c>
      <c r="Q54" s="148" t="str">
        <f t="shared" ca="1" si="89"/>
        <v/>
      </c>
      <c r="R54" s="148" t="str">
        <f t="shared" ca="1" si="89"/>
        <v/>
      </c>
      <c r="S54" s="148" t="str">
        <f t="shared" ca="1" si="89"/>
        <v/>
      </c>
      <c r="T54" s="148" t="str">
        <f t="shared" ca="1" si="89"/>
        <v/>
      </c>
      <c r="U54" s="148" t="str">
        <f t="shared" ca="1" si="89"/>
        <v/>
      </c>
      <c r="V54" s="148" t="str">
        <f t="shared" ca="1" si="89"/>
        <v/>
      </c>
      <c r="W54" s="148" t="str">
        <f t="shared" ca="1" si="90"/>
        <v/>
      </c>
      <c r="X54" s="148" t="str">
        <f t="shared" ca="1" si="90"/>
        <v/>
      </c>
      <c r="Y54" s="148" t="str">
        <f t="shared" ca="1" si="90"/>
        <v/>
      </c>
      <c r="Z54" s="148" t="str">
        <f t="shared" ca="1" si="90"/>
        <v/>
      </c>
      <c r="AA54" s="148" t="str">
        <f t="shared" ca="1" si="90"/>
        <v/>
      </c>
      <c r="AB54" s="148" t="str">
        <f t="shared" ca="1" si="90"/>
        <v/>
      </c>
      <c r="AC54" s="148" t="str">
        <f t="shared" ca="1" si="90"/>
        <v/>
      </c>
      <c r="AD54" s="148" t="str">
        <f t="shared" ca="1" si="90"/>
        <v/>
      </c>
      <c r="AE54" s="148" t="str">
        <f t="shared" ca="1" si="90"/>
        <v/>
      </c>
      <c r="AF54" s="148" t="str">
        <f t="shared" ca="1" si="90"/>
        <v/>
      </c>
      <c r="AG54" s="148" t="str">
        <f t="shared" ca="1" si="90"/>
        <v/>
      </c>
      <c r="AH54" s="148" t="str">
        <f t="shared" ca="1" si="90"/>
        <v/>
      </c>
      <c r="AI54" s="148" t="str">
        <f t="shared" ca="1" si="90"/>
        <v/>
      </c>
      <c r="AJ54" s="148" t="str">
        <f t="shared" ca="1" si="90"/>
        <v/>
      </c>
      <c r="AK54" s="148" t="str">
        <f t="shared" ca="1" si="90"/>
        <v/>
      </c>
      <c r="AL54" s="130"/>
      <c r="AM54" s="111">
        <f>VLOOKUP($E54,Plantilla!D:F,3,FALSE)</f>
        <v>1</v>
      </c>
      <c r="AN54" s="140">
        <f t="shared" ref="AN54:BC60" ca="1" si="93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93"/>
        <v>0</v>
      </c>
      <c r="AP54" s="132">
        <f t="shared" ca="1" si="93"/>
        <v>0</v>
      </c>
      <c r="AQ54" s="133">
        <f t="shared" ca="1" si="93"/>
        <v>0</v>
      </c>
      <c r="AR54" s="132">
        <f t="shared" ca="1" si="93"/>
        <v>0</v>
      </c>
      <c r="AS54" s="133">
        <f t="shared" ca="1" si="93"/>
        <v>0</v>
      </c>
      <c r="AT54" s="132">
        <f t="shared" ca="1" si="93"/>
        <v>0</v>
      </c>
      <c r="AU54" s="133">
        <f t="shared" ca="1" si="93"/>
        <v>0</v>
      </c>
      <c r="AV54" s="132">
        <f t="shared" ca="1" si="93"/>
        <v>0</v>
      </c>
      <c r="AW54" s="133">
        <f t="shared" ca="1" si="93"/>
        <v>0</v>
      </c>
      <c r="AX54" s="132">
        <f t="shared" ca="1" si="93"/>
        <v>0</v>
      </c>
      <c r="AY54" s="133">
        <f t="shared" ca="1" si="93"/>
        <v>0</v>
      </c>
      <c r="AZ54" s="132">
        <f t="shared" ca="1" si="93"/>
        <v>0</v>
      </c>
      <c r="BA54" s="133">
        <f t="shared" ca="1" si="93"/>
        <v>0</v>
      </c>
      <c r="BB54" s="132">
        <f t="shared" ca="1" si="93"/>
        <v>0</v>
      </c>
      <c r="BC54" s="133">
        <f t="shared" ca="1" si="93"/>
        <v>0</v>
      </c>
      <c r="BD54" s="132">
        <f t="shared" ca="1" si="56"/>
        <v>0</v>
      </c>
      <c r="BE54" s="133">
        <f t="shared" ca="1" si="91"/>
        <v>0</v>
      </c>
      <c r="BF54" s="132">
        <f t="shared" ca="1" si="52"/>
        <v>0</v>
      </c>
      <c r="BG54" s="133">
        <f t="shared" ca="1" si="52"/>
        <v>0</v>
      </c>
      <c r="BH54" s="132">
        <f t="shared" ca="1" si="57"/>
        <v>0</v>
      </c>
      <c r="BI54" s="133">
        <f t="shared" ca="1" si="52"/>
        <v>0</v>
      </c>
      <c r="BJ54" s="132">
        <f t="shared" ca="1" si="58"/>
        <v>0</v>
      </c>
      <c r="BK54" s="110">
        <f t="shared" ca="1" si="39"/>
        <v>0</v>
      </c>
      <c r="BL54" s="110">
        <f t="shared" ca="1" si="40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3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ca="1" si="49"/>
        <v>0</v>
      </c>
      <c r="CT54" s="216">
        <f t="shared" ca="1" si="44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5"/>
        <v>0</v>
      </c>
      <c r="CX54" s="219">
        <f t="shared" ca="1" si="46"/>
        <v>0</v>
      </c>
      <c r="CY54" s="230">
        <f t="shared" ca="1" si="47"/>
        <v>0</v>
      </c>
      <c r="CZ54" s="227">
        <f ca="1">(PATRÓN!$A$5*(CS54-CT54))/(PATRÓN!$N$4-30)*AM54</f>
        <v>0</v>
      </c>
      <c r="DA54" s="211">
        <f t="shared" ca="1" si="86"/>
        <v>0</v>
      </c>
      <c r="DB54" s="211">
        <f t="shared" ca="1" si="48"/>
        <v>421.65671641791039</v>
      </c>
      <c r="DC54" s="212">
        <f t="shared" ca="1" si="87"/>
        <v>-35.656716417910388</v>
      </c>
    </row>
    <row r="55" spans="1:137" ht="33.75" hidden="1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08"/>
      <c r="G55" s="148" t="str">
        <f t="shared" ca="1" si="89"/>
        <v/>
      </c>
      <c r="H55" s="148" t="str">
        <f t="shared" ca="1" si="89"/>
        <v/>
      </c>
      <c r="I55" s="148" t="str">
        <f t="shared" ca="1" si="89"/>
        <v/>
      </c>
      <c r="J55" s="148" t="str">
        <f t="shared" ca="1" si="89"/>
        <v/>
      </c>
      <c r="K55" s="148" t="str">
        <f t="shared" ca="1" si="89"/>
        <v/>
      </c>
      <c r="L55" s="148" t="str">
        <f t="shared" ca="1" si="89"/>
        <v/>
      </c>
      <c r="M55" s="148" t="str">
        <f t="shared" ca="1" si="89"/>
        <v/>
      </c>
      <c r="N55" s="148" t="str">
        <f t="shared" ca="1" si="89"/>
        <v/>
      </c>
      <c r="O55" s="148" t="str">
        <f t="shared" ca="1" si="89"/>
        <v/>
      </c>
      <c r="P55" s="148" t="str">
        <f t="shared" ca="1" si="89"/>
        <v/>
      </c>
      <c r="Q55" s="148" t="str">
        <f t="shared" ca="1" si="89"/>
        <v/>
      </c>
      <c r="R55" s="148" t="str">
        <f t="shared" ca="1" si="89"/>
        <v/>
      </c>
      <c r="S55" s="148" t="str">
        <f t="shared" ca="1" si="89"/>
        <v/>
      </c>
      <c r="T55" s="148" t="str">
        <f t="shared" ref="G55:V60" ca="1" si="94">IF($B55&lt;&gt;0,INDIRECT(ADDRESS($B55+6,10+T$2,1,FALSE,"PATRÓN"),FALSE),"")</f>
        <v/>
      </c>
      <c r="U55" s="148" t="str">
        <f t="shared" ca="1" si="94"/>
        <v/>
      </c>
      <c r="V55" s="148" t="str">
        <f t="shared" ca="1" si="94"/>
        <v/>
      </c>
      <c r="W55" s="148" t="str">
        <f t="shared" ca="1" si="90"/>
        <v/>
      </c>
      <c r="X55" s="148" t="str">
        <f t="shared" ca="1" si="90"/>
        <v/>
      </c>
      <c r="Y55" s="148" t="str">
        <f t="shared" ca="1" si="90"/>
        <v/>
      </c>
      <c r="Z55" s="148" t="str">
        <f t="shared" ca="1" si="90"/>
        <v/>
      </c>
      <c r="AA55" s="148" t="str">
        <f t="shared" ca="1" si="90"/>
        <v/>
      </c>
      <c r="AB55" s="148" t="str">
        <f t="shared" ca="1" si="90"/>
        <v/>
      </c>
      <c r="AC55" s="148" t="str">
        <f t="shared" ca="1" si="90"/>
        <v/>
      </c>
      <c r="AD55" s="148" t="str">
        <f t="shared" ca="1" si="90"/>
        <v/>
      </c>
      <c r="AE55" s="148" t="str">
        <f t="shared" ca="1" si="90"/>
        <v/>
      </c>
      <c r="AF55" s="148" t="str">
        <f t="shared" ca="1" si="90"/>
        <v/>
      </c>
      <c r="AG55" s="148" t="str">
        <f t="shared" ca="1" si="90"/>
        <v/>
      </c>
      <c r="AH55" s="148" t="str">
        <f t="shared" ca="1" si="90"/>
        <v/>
      </c>
      <c r="AI55" s="148" t="str">
        <f t="shared" ca="1" si="90"/>
        <v/>
      </c>
      <c r="AJ55" s="148" t="str">
        <f t="shared" ca="1" si="90"/>
        <v/>
      </c>
      <c r="AK55" s="148" t="str">
        <f t="shared" ca="1" si="90"/>
        <v/>
      </c>
      <c r="AL55" s="130"/>
      <c r="AM55" s="111">
        <f>VLOOKUP($E55,Plantilla!D:F,3,FALSE)</f>
        <v>1</v>
      </c>
      <c r="AN55" s="140">
        <f t="shared" ca="1" si="93"/>
        <v>0</v>
      </c>
      <c r="AO55" s="133">
        <f t="shared" ca="1" si="93"/>
        <v>0</v>
      </c>
      <c r="AP55" s="132">
        <f t="shared" ca="1" si="93"/>
        <v>0</v>
      </c>
      <c r="AQ55" s="133">
        <f t="shared" ca="1" si="93"/>
        <v>0</v>
      </c>
      <c r="AR55" s="132">
        <f t="shared" ca="1" si="93"/>
        <v>0</v>
      </c>
      <c r="AS55" s="133">
        <f t="shared" ca="1" si="93"/>
        <v>0</v>
      </c>
      <c r="AT55" s="132">
        <f t="shared" ca="1" si="93"/>
        <v>0</v>
      </c>
      <c r="AU55" s="133">
        <f t="shared" ca="1" si="93"/>
        <v>0</v>
      </c>
      <c r="AV55" s="132">
        <f t="shared" ca="1" si="93"/>
        <v>0</v>
      </c>
      <c r="AW55" s="133">
        <f t="shared" ca="1" si="93"/>
        <v>0</v>
      </c>
      <c r="AX55" s="132">
        <f t="shared" ca="1" si="93"/>
        <v>0</v>
      </c>
      <c r="AY55" s="133">
        <f t="shared" ca="1" si="93"/>
        <v>0</v>
      </c>
      <c r="AZ55" s="132">
        <f t="shared" ca="1" si="93"/>
        <v>0</v>
      </c>
      <c r="BA55" s="133">
        <f t="shared" ca="1" si="93"/>
        <v>0</v>
      </c>
      <c r="BB55" s="132">
        <f t="shared" ca="1" si="93"/>
        <v>0</v>
      </c>
      <c r="BC55" s="133">
        <f t="shared" ca="1" si="93"/>
        <v>0</v>
      </c>
      <c r="BD55" s="132">
        <f t="shared" ca="1" si="56"/>
        <v>0</v>
      </c>
      <c r="BE55" s="133">
        <f t="shared" ca="1" si="91"/>
        <v>0</v>
      </c>
      <c r="BF55" s="132">
        <f t="shared" ca="1" si="52"/>
        <v>0</v>
      </c>
      <c r="BG55" s="133">
        <f t="shared" ca="1" si="52"/>
        <v>0</v>
      </c>
      <c r="BH55" s="132">
        <f t="shared" ca="1" si="57"/>
        <v>0</v>
      </c>
      <c r="BI55" s="133">
        <f t="shared" ca="1" si="5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3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6"/>
        <v>0</v>
      </c>
      <c r="DB55" s="211">
        <f t="shared" ca="1" si="48"/>
        <v>294.17910447761199</v>
      </c>
      <c r="DC55" s="212">
        <f t="shared" ca="1" si="87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08"/>
      <c r="G56" s="148" t="str">
        <f t="shared" ca="1" si="94"/>
        <v/>
      </c>
      <c r="H56" s="148" t="str">
        <f t="shared" ca="1" si="94"/>
        <v/>
      </c>
      <c r="I56" s="148" t="str">
        <f t="shared" ca="1" si="94"/>
        <v/>
      </c>
      <c r="J56" s="148" t="str">
        <f t="shared" ca="1" si="94"/>
        <v/>
      </c>
      <c r="K56" s="148" t="str">
        <f t="shared" ca="1" si="94"/>
        <v/>
      </c>
      <c r="L56" s="148" t="str">
        <f t="shared" ca="1" si="94"/>
        <v/>
      </c>
      <c r="M56" s="148" t="str">
        <f t="shared" ca="1" si="94"/>
        <v/>
      </c>
      <c r="N56" s="148" t="str">
        <f t="shared" ca="1" si="94"/>
        <v/>
      </c>
      <c r="O56" s="148" t="str">
        <f t="shared" ca="1" si="94"/>
        <v/>
      </c>
      <c r="P56" s="148" t="str">
        <f t="shared" ca="1" si="94"/>
        <v/>
      </c>
      <c r="Q56" s="148" t="str">
        <f t="shared" ca="1" si="94"/>
        <v/>
      </c>
      <c r="R56" s="148" t="str">
        <f t="shared" ca="1" si="94"/>
        <v/>
      </c>
      <c r="S56" s="148" t="str">
        <f t="shared" ca="1" si="94"/>
        <v/>
      </c>
      <c r="T56" s="148" t="str">
        <f t="shared" ca="1" si="94"/>
        <v/>
      </c>
      <c r="U56" s="148" t="str">
        <f t="shared" ca="1" si="94"/>
        <v/>
      </c>
      <c r="V56" s="148" t="str">
        <f t="shared" ca="1" si="94"/>
        <v/>
      </c>
      <c r="W56" s="148" t="str">
        <f t="shared" ca="1" si="90"/>
        <v/>
      </c>
      <c r="X56" s="148" t="str">
        <f t="shared" ca="1" si="90"/>
        <v/>
      </c>
      <c r="Y56" s="148" t="str">
        <f t="shared" ca="1" si="90"/>
        <v/>
      </c>
      <c r="Z56" s="148" t="str">
        <f t="shared" ca="1" si="90"/>
        <v/>
      </c>
      <c r="AA56" s="148" t="str">
        <f t="shared" ca="1" si="90"/>
        <v/>
      </c>
      <c r="AB56" s="148" t="str">
        <f t="shared" ca="1" si="90"/>
        <v/>
      </c>
      <c r="AC56" s="148" t="str">
        <f t="shared" ca="1" si="90"/>
        <v/>
      </c>
      <c r="AD56" s="148" t="str">
        <f t="shared" ca="1" si="90"/>
        <v/>
      </c>
      <c r="AE56" s="148" t="str">
        <f t="shared" ca="1" si="90"/>
        <v/>
      </c>
      <c r="AF56" s="148" t="str">
        <f t="shared" ca="1" si="90"/>
        <v/>
      </c>
      <c r="AG56" s="148" t="str">
        <f t="shared" ca="1" si="90"/>
        <v/>
      </c>
      <c r="AH56" s="148" t="str">
        <f t="shared" ca="1" si="90"/>
        <v/>
      </c>
      <c r="AI56" s="148" t="str">
        <f t="shared" ca="1" si="90"/>
        <v/>
      </c>
      <c r="AJ56" s="148" t="str">
        <f t="shared" ca="1" si="90"/>
        <v/>
      </c>
      <c r="AK56" s="148" t="str">
        <f t="shared" ca="1" si="90"/>
        <v/>
      </c>
      <c r="AL56" s="130"/>
      <c r="AM56" s="111">
        <f>VLOOKUP($E56,Plantilla!D:F,3,FALSE)</f>
        <v>1</v>
      </c>
      <c r="AN56" s="140">
        <f t="shared" ca="1" si="93"/>
        <v>0</v>
      </c>
      <c r="AO56" s="133">
        <f t="shared" ca="1" si="93"/>
        <v>0</v>
      </c>
      <c r="AP56" s="132">
        <f t="shared" ca="1" si="93"/>
        <v>0</v>
      </c>
      <c r="AQ56" s="133">
        <f t="shared" ca="1" si="93"/>
        <v>0</v>
      </c>
      <c r="AR56" s="132">
        <f t="shared" ca="1" si="93"/>
        <v>0</v>
      </c>
      <c r="AS56" s="133">
        <f t="shared" ca="1" si="93"/>
        <v>0</v>
      </c>
      <c r="AT56" s="132">
        <f t="shared" ca="1" si="93"/>
        <v>0</v>
      </c>
      <c r="AU56" s="133">
        <f t="shared" ca="1" si="93"/>
        <v>0</v>
      </c>
      <c r="AV56" s="132">
        <f t="shared" ca="1" si="93"/>
        <v>0</v>
      </c>
      <c r="AW56" s="133">
        <f t="shared" ca="1" si="93"/>
        <v>0</v>
      </c>
      <c r="AX56" s="132">
        <f t="shared" ca="1" si="93"/>
        <v>0</v>
      </c>
      <c r="AY56" s="133">
        <f t="shared" ca="1" si="93"/>
        <v>0</v>
      </c>
      <c r="AZ56" s="132">
        <f t="shared" ca="1" si="93"/>
        <v>0</v>
      </c>
      <c r="BA56" s="133">
        <f t="shared" ca="1" si="93"/>
        <v>0</v>
      </c>
      <c r="BB56" s="132">
        <f t="shared" ca="1" si="93"/>
        <v>0</v>
      </c>
      <c r="BC56" s="133">
        <f t="shared" ca="1" si="93"/>
        <v>0</v>
      </c>
      <c r="BD56" s="132">
        <f t="shared" ca="1" si="56"/>
        <v>0</v>
      </c>
      <c r="BE56" s="133">
        <f t="shared" ca="1" si="91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3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6"/>
        <v>0</v>
      </c>
      <c r="DB56" s="211">
        <f t="shared" ca="1" si="48"/>
        <v>205.92537313432837</v>
      </c>
      <c r="DC56" s="212">
        <f t="shared" ca="1" si="87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08"/>
      <c r="G57" s="148" t="str">
        <f t="shared" ca="1" si="94"/>
        <v/>
      </c>
      <c r="H57" s="148" t="str">
        <f t="shared" ca="1" si="94"/>
        <v/>
      </c>
      <c r="I57" s="148" t="str">
        <f t="shared" ca="1" si="94"/>
        <v/>
      </c>
      <c r="J57" s="148" t="str">
        <f t="shared" ca="1" si="94"/>
        <v/>
      </c>
      <c r="K57" s="148" t="str">
        <f t="shared" ca="1" si="94"/>
        <v/>
      </c>
      <c r="L57" s="148" t="str">
        <f t="shared" ca="1" si="94"/>
        <v/>
      </c>
      <c r="M57" s="148" t="str">
        <f t="shared" ca="1" si="94"/>
        <v/>
      </c>
      <c r="N57" s="148" t="str">
        <f t="shared" ca="1" si="94"/>
        <v/>
      </c>
      <c r="O57" s="148" t="str">
        <f t="shared" ca="1" si="94"/>
        <v/>
      </c>
      <c r="P57" s="148" t="str">
        <f t="shared" ca="1" si="94"/>
        <v/>
      </c>
      <c r="Q57" s="148" t="str">
        <f t="shared" ca="1" si="94"/>
        <v/>
      </c>
      <c r="R57" s="148" t="str">
        <f t="shared" ca="1" si="94"/>
        <v/>
      </c>
      <c r="S57" s="148" t="str">
        <f t="shared" ca="1" si="94"/>
        <v/>
      </c>
      <c r="T57" s="148" t="str">
        <f t="shared" ca="1" si="94"/>
        <v/>
      </c>
      <c r="U57" s="148" t="str">
        <f t="shared" ca="1" si="94"/>
        <v/>
      </c>
      <c r="V57" s="148" t="str">
        <f t="shared" ca="1" si="94"/>
        <v/>
      </c>
      <c r="W57" s="148" t="str">
        <f t="shared" ca="1" si="90"/>
        <v/>
      </c>
      <c r="X57" s="148" t="str">
        <f t="shared" ca="1" si="90"/>
        <v/>
      </c>
      <c r="Y57" s="148" t="str">
        <f t="shared" ca="1" si="90"/>
        <v/>
      </c>
      <c r="Z57" s="148" t="str">
        <f t="shared" ca="1" si="90"/>
        <v/>
      </c>
      <c r="AA57" s="148" t="str">
        <f t="shared" ca="1" si="90"/>
        <v/>
      </c>
      <c r="AB57" s="148" t="str">
        <f t="shared" ca="1" si="90"/>
        <v/>
      </c>
      <c r="AC57" s="148" t="str">
        <f t="shared" ca="1" si="90"/>
        <v/>
      </c>
      <c r="AD57" s="148" t="str">
        <f t="shared" ca="1" si="90"/>
        <v/>
      </c>
      <c r="AE57" s="148" t="str">
        <f t="shared" ca="1" si="90"/>
        <v/>
      </c>
      <c r="AF57" s="148" t="str">
        <f t="shared" ca="1" si="90"/>
        <v/>
      </c>
      <c r="AG57" s="148" t="str">
        <f t="shared" ca="1" si="90"/>
        <v/>
      </c>
      <c r="AH57" s="148" t="str">
        <f t="shared" ca="1" si="90"/>
        <v/>
      </c>
      <c r="AI57" s="148" t="str">
        <f t="shared" ca="1" si="90"/>
        <v/>
      </c>
      <c r="AJ57" s="148" t="str">
        <f t="shared" ca="1" si="90"/>
        <v/>
      </c>
      <c r="AK57" s="148" t="str">
        <f t="shared" ca="1" si="90"/>
        <v/>
      </c>
      <c r="AL57" s="130"/>
      <c r="AM57" s="111">
        <f>VLOOKUP($E57,Plantilla!D:F,3,FALSE)</f>
        <v>1</v>
      </c>
      <c r="AN57" s="140">
        <f t="shared" ca="1" si="93"/>
        <v>0</v>
      </c>
      <c r="AO57" s="133">
        <f t="shared" ca="1" si="93"/>
        <v>0</v>
      </c>
      <c r="AP57" s="132">
        <f t="shared" ca="1" si="93"/>
        <v>0</v>
      </c>
      <c r="AQ57" s="133">
        <f t="shared" ca="1" si="93"/>
        <v>0</v>
      </c>
      <c r="AR57" s="132">
        <f t="shared" ca="1" si="93"/>
        <v>0</v>
      </c>
      <c r="AS57" s="133">
        <f t="shared" ca="1" si="93"/>
        <v>0</v>
      </c>
      <c r="AT57" s="132">
        <f t="shared" ca="1" si="93"/>
        <v>0</v>
      </c>
      <c r="AU57" s="133">
        <f t="shared" ca="1" si="93"/>
        <v>0</v>
      </c>
      <c r="AV57" s="132">
        <f t="shared" ca="1" si="93"/>
        <v>0</v>
      </c>
      <c r="AW57" s="133">
        <f t="shared" ca="1" si="93"/>
        <v>0</v>
      </c>
      <c r="AX57" s="132">
        <f t="shared" ca="1" si="93"/>
        <v>0</v>
      </c>
      <c r="AY57" s="133">
        <f t="shared" ca="1" si="93"/>
        <v>0</v>
      </c>
      <c r="AZ57" s="132">
        <f t="shared" ca="1" si="93"/>
        <v>0</v>
      </c>
      <c r="BA57" s="133">
        <f t="shared" ca="1" si="93"/>
        <v>0</v>
      </c>
      <c r="BB57" s="132">
        <f t="shared" ca="1" si="93"/>
        <v>0</v>
      </c>
      <c r="BC57" s="133">
        <f t="shared" ca="1" si="93"/>
        <v>0</v>
      </c>
      <c r="BD57" s="132">
        <f t="shared" ca="1" si="56"/>
        <v>0</v>
      </c>
      <c r="BE57" s="133">
        <f t="shared" ca="1" si="91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59"/>
        <v>0</v>
      </c>
      <c r="BR57" s="137">
        <f t="shared" ca="1" si="60"/>
        <v>7</v>
      </c>
      <c r="BS57" s="136">
        <f t="shared" ca="1" si="61"/>
        <v>5</v>
      </c>
      <c r="BT57" s="137">
        <f t="shared" ca="1" si="62"/>
        <v>0</v>
      </c>
      <c r="BU57" s="136">
        <f t="shared" ca="1" si="63"/>
        <v>0</v>
      </c>
      <c r="BV57" s="137">
        <f t="shared" ca="1" si="64"/>
        <v>0</v>
      </c>
      <c r="BW57" s="136">
        <f t="shared" ca="1" si="65"/>
        <v>0</v>
      </c>
      <c r="BX57" s="137">
        <f t="shared" ca="1" si="66"/>
        <v>0</v>
      </c>
      <c r="BY57" s="136">
        <f t="shared" ca="1" si="67"/>
        <v>5</v>
      </c>
      <c r="BZ57" s="137">
        <f t="shared" ca="1" si="68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3"/>
        <v>5</v>
      </c>
      <c r="CO57" s="110">
        <f t="shared" ca="1" si="82"/>
        <v>84</v>
      </c>
      <c r="CP57" s="110">
        <f t="shared" ca="1" si="83"/>
        <v>50</v>
      </c>
      <c r="CQ57" s="198">
        <f t="shared" ca="1" si="84"/>
        <v>63.5</v>
      </c>
      <c r="CR57" s="199">
        <f t="shared" ca="1" si="85"/>
        <v>147.5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1.452054794520548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6"/>
        <v>0</v>
      </c>
      <c r="DB57" s="211">
        <f t="shared" ca="1" si="48"/>
        <v>196.11940298507463</v>
      </c>
      <c r="DC57" s="212">
        <f t="shared" ca="1" si="87"/>
        <v>-48.619402985074629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08"/>
      <c r="G58" s="148" t="str">
        <f t="shared" ca="1" si="94"/>
        <v/>
      </c>
      <c r="H58" s="148" t="str">
        <f t="shared" ca="1" si="94"/>
        <v/>
      </c>
      <c r="I58" s="148" t="str">
        <f t="shared" ca="1" si="94"/>
        <v/>
      </c>
      <c r="J58" s="148" t="str">
        <f t="shared" ca="1" si="94"/>
        <v/>
      </c>
      <c r="K58" s="148" t="str">
        <f t="shared" ca="1" si="94"/>
        <v/>
      </c>
      <c r="L58" s="148" t="str">
        <f t="shared" ca="1" si="94"/>
        <v/>
      </c>
      <c r="M58" s="148" t="str">
        <f t="shared" ca="1" si="94"/>
        <v/>
      </c>
      <c r="N58" s="148" t="str">
        <f t="shared" ca="1" si="94"/>
        <v/>
      </c>
      <c r="O58" s="148" t="str">
        <f t="shared" ca="1" si="94"/>
        <v/>
      </c>
      <c r="P58" s="148" t="str">
        <f t="shared" ca="1" si="94"/>
        <v/>
      </c>
      <c r="Q58" s="148" t="str">
        <f t="shared" ca="1" si="94"/>
        <v/>
      </c>
      <c r="R58" s="148" t="str">
        <f t="shared" ca="1" si="94"/>
        <v/>
      </c>
      <c r="S58" s="148" t="str">
        <f t="shared" ca="1" si="94"/>
        <v/>
      </c>
      <c r="T58" s="148" t="str">
        <f t="shared" ca="1" si="94"/>
        <v/>
      </c>
      <c r="U58" s="148" t="str">
        <f t="shared" ca="1" si="94"/>
        <v/>
      </c>
      <c r="V58" s="148" t="str">
        <f t="shared" ca="1" si="94"/>
        <v/>
      </c>
      <c r="W58" s="148" t="str">
        <f t="shared" ca="1" si="90"/>
        <v/>
      </c>
      <c r="X58" s="148" t="str">
        <f t="shared" ca="1" si="90"/>
        <v/>
      </c>
      <c r="Y58" s="148" t="str">
        <f t="shared" ca="1" si="90"/>
        <v/>
      </c>
      <c r="Z58" s="148" t="str">
        <f t="shared" ca="1" si="90"/>
        <v/>
      </c>
      <c r="AA58" s="148" t="str">
        <f t="shared" ca="1" si="90"/>
        <v/>
      </c>
      <c r="AB58" s="148" t="str">
        <f t="shared" ca="1" si="90"/>
        <v/>
      </c>
      <c r="AC58" s="148" t="str">
        <f t="shared" ca="1" si="90"/>
        <v/>
      </c>
      <c r="AD58" s="148" t="str">
        <f t="shared" ca="1" si="90"/>
        <v/>
      </c>
      <c r="AE58" s="148" t="str">
        <f t="shared" ca="1" si="90"/>
        <v/>
      </c>
      <c r="AF58" s="148" t="str">
        <f t="shared" ca="1" si="90"/>
        <v/>
      </c>
      <c r="AG58" s="148" t="str">
        <f t="shared" ca="1" si="90"/>
        <v/>
      </c>
      <c r="AH58" s="148" t="str">
        <f t="shared" ca="1" si="90"/>
        <v/>
      </c>
      <c r="AI58" s="148" t="str">
        <f t="shared" ca="1" si="90"/>
        <v/>
      </c>
      <c r="AJ58" s="148" t="str">
        <f t="shared" ca="1" si="90"/>
        <v/>
      </c>
      <c r="AK58" s="148" t="str">
        <f t="shared" ca="1" si="90"/>
        <v/>
      </c>
      <c r="AL58" s="130"/>
      <c r="AM58" s="111">
        <f>VLOOKUP($E58,Plantilla!D:F,3,FALSE)</f>
        <v>1</v>
      </c>
      <c r="AN58" s="140">
        <f t="shared" ca="1" si="93"/>
        <v>0</v>
      </c>
      <c r="AO58" s="133">
        <f t="shared" ca="1" si="93"/>
        <v>0</v>
      </c>
      <c r="AP58" s="132">
        <f t="shared" ca="1" si="93"/>
        <v>0</v>
      </c>
      <c r="AQ58" s="133">
        <f t="shared" ca="1" si="93"/>
        <v>0</v>
      </c>
      <c r="AR58" s="132">
        <f t="shared" ca="1" si="93"/>
        <v>0</v>
      </c>
      <c r="AS58" s="133">
        <f t="shared" ca="1" si="93"/>
        <v>0</v>
      </c>
      <c r="AT58" s="132">
        <f t="shared" ca="1" si="93"/>
        <v>0</v>
      </c>
      <c r="AU58" s="133">
        <f t="shared" ca="1" si="93"/>
        <v>0</v>
      </c>
      <c r="AV58" s="132">
        <f t="shared" ca="1" si="93"/>
        <v>0</v>
      </c>
      <c r="AW58" s="133">
        <f t="shared" ca="1" si="93"/>
        <v>0</v>
      </c>
      <c r="AX58" s="132">
        <f t="shared" ca="1" si="93"/>
        <v>0</v>
      </c>
      <c r="AY58" s="133">
        <f t="shared" ca="1" si="93"/>
        <v>0</v>
      </c>
      <c r="AZ58" s="132">
        <f t="shared" ca="1" si="93"/>
        <v>0</v>
      </c>
      <c r="BA58" s="133">
        <f t="shared" ca="1" si="93"/>
        <v>0</v>
      </c>
      <c r="BB58" s="132">
        <f t="shared" ca="1" si="93"/>
        <v>0</v>
      </c>
      <c r="BC58" s="133">
        <f t="shared" ca="1" si="93"/>
        <v>0</v>
      </c>
      <c r="BD58" s="132">
        <f t="shared" ca="1" si="56"/>
        <v>0</v>
      </c>
      <c r="BE58" s="133">
        <f t="shared" ca="1" si="91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59"/>
        <v>7</v>
      </c>
      <c r="BR58" s="137">
        <f t="shared" ca="1" si="60"/>
        <v>3</v>
      </c>
      <c r="BS58" s="136">
        <f t="shared" ca="1" si="61"/>
        <v>0</v>
      </c>
      <c r="BT58" s="137">
        <f t="shared" ca="1" si="62"/>
        <v>0</v>
      </c>
      <c r="BU58" s="136">
        <f t="shared" ca="1" si="63"/>
        <v>0</v>
      </c>
      <c r="BV58" s="137">
        <f t="shared" ca="1" si="64"/>
        <v>0</v>
      </c>
      <c r="BW58" s="136">
        <f t="shared" ca="1" si="65"/>
        <v>0</v>
      </c>
      <c r="BX58" s="137">
        <f t="shared" ca="1" si="66"/>
        <v>3</v>
      </c>
      <c r="BY58" s="136">
        <f t="shared" ca="1" si="67"/>
        <v>0</v>
      </c>
      <c r="BZ58" s="137">
        <f t="shared" ca="1" si="68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3</v>
      </c>
      <c r="CN58" s="110">
        <f t="shared" ca="1" si="43"/>
        <v>70</v>
      </c>
      <c r="CO58" s="110">
        <f t="shared" ca="1" si="82"/>
        <v>30</v>
      </c>
      <c r="CP58" s="110">
        <f t="shared" ca="1" si="83"/>
        <v>38.099999999999994</v>
      </c>
      <c r="CQ58" s="198">
        <f t="shared" ca="1" si="84"/>
        <v>108.1</v>
      </c>
      <c r="CR58" s="199">
        <f t="shared" ca="1" si="85"/>
        <v>0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0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6"/>
        <v>0</v>
      </c>
      <c r="DB58" s="211">
        <f t="shared" ca="1" si="48"/>
        <v>-53.698507462686564</v>
      </c>
      <c r="DC58" s="212">
        <f t="shared" ca="1" si="87"/>
        <v>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08"/>
      <c r="G59" s="148" t="str">
        <f t="shared" ca="1" si="94"/>
        <v/>
      </c>
      <c r="H59" s="148" t="str">
        <f t="shared" ca="1" si="94"/>
        <v/>
      </c>
      <c r="I59" s="148" t="str">
        <f t="shared" ca="1" si="94"/>
        <v/>
      </c>
      <c r="J59" s="148" t="str">
        <f t="shared" ca="1" si="94"/>
        <v/>
      </c>
      <c r="K59" s="148" t="str">
        <f t="shared" ca="1" si="94"/>
        <v/>
      </c>
      <c r="L59" s="148" t="str">
        <f t="shared" ca="1" si="94"/>
        <v/>
      </c>
      <c r="M59" s="148" t="str">
        <f t="shared" ca="1" si="94"/>
        <v/>
      </c>
      <c r="N59" s="148" t="str">
        <f t="shared" ca="1" si="94"/>
        <v/>
      </c>
      <c r="O59" s="148" t="str">
        <f t="shared" ca="1" si="94"/>
        <v/>
      </c>
      <c r="P59" s="148" t="str">
        <f t="shared" ca="1" si="94"/>
        <v/>
      </c>
      <c r="Q59" s="148" t="str">
        <f t="shared" ca="1" si="94"/>
        <v/>
      </c>
      <c r="R59" s="148" t="str">
        <f t="shared" ca="1" si="94"/>
        <v/>
      </c>
      <c r="S59" s="148" t="str">
        <f t="shared" ca="1" si="94"/>
        <v/>
      </c>
      <c r="T59" s="148" t="str">
        <f t="shared" ca="1" si="94"/>
        <v/>
      </c>
      <c r="U59" s="148" t="str">
        <f t="shared" ca="1" si="94"/>
        <v/>
      </c>
      <c r="V59" s="148" t="str">
        <f t="shared" ca="1" si="94"/>
        <v/>
      </c>
      <c r="W59" s="148" t="str">
        <f t="shared" ca="1" si="90"/>
        <v/>
      </c>
      <c r="X59" s="148" t="str">
        <f t="shared" ca="1" si="90"/>
        <v/>
      </c>
      <c r="Y59" s="148" t="str">
        <f t="shared" ca="1" si="90"/>
        <v/>
      </c>
      <c r="Z59" s="148" t="str">
        <f t="shared" ca="1" si="90"/>
        <v/>
      </c>
      <c r="AA59" s="148" t="str">
        <f t="shared" ca="1" si="90"/>
        <v/>
      </c>
      <c r="AB59" s="148" t="str">
        <f t="shared" ca="1" si="90"/>
        <v/>
      </c>
      <c r="AC59" s="148" t="str">
        <f t="shared" ca="1" si="90"/>
        <v/>
      </c>
      <c r="AD59" s="148" t="str">
        <f t="shared" ca="1" si="90"/>
        <v/>
      </c>
      <c r="AE59" s="148" t="str">
        <f t="shared" ca="1" si="90"/>
        <v/>
      </c>
      <c r="AF59" s="148" t="str">
        <f t="shared" ca="1" si="90"/>
        <v/>
      </c>
      <c r="AG59" s="148" t="str">
        <f t="shared" ca="1" si="90"/>
        <v/>
      </c>
      <c r="AH59" s="148" t="str">
        <f t="shared" ca="1" si="90"/>
        <v/>
      </c>
      <c r="AI59" s="148" t="str">
        <f t="shared" ca="1" si="90"/>
        <v/>
      </c>
      <c r="AJ59" s="148" t="str">
        <f t="shared" ca="1" si="90"/>
        <v/>
      </c>
      <c r="AK59" s="148" t="str">
        <f t="shared" ca="1" si="90"/>
        <v/>
      </c>
      <c r="AL59" s="130"/>
      <c r="AM59" s="111">
        <f>VLOOKUP($E59,Plantilla!D:F,3,FALSE)</f>
        <v>1</v>
      </c>
      <c r="AN59" s="140">
        <f t="shared" ca="1" si="93"/>
        <v>0</v>
      </c>
      <c r="AO59" s="133">
        <f t="shared" ca="1" si="93"/>
        <v>0</v>
      </c>
      <c r="AP59" s="132">
        <f t="shared" ca="1" si="93"/>
        <v>0</v>
      </c>
      <c r="AQ59" s="133">
        <f t="shared" ca="1" si="93"/>
        <v>0</v>
      </c>
      <c r="AR59" s="132">
        <f t="shared" ca="1" si="93"/>
        <v>0</v>
      </c>
      <c r="AS59" s="133">
        <f t="shared" ca="1" si="93"/>
        <v>0</v>
      </c>
      <c r="AT59" s="132">
        <f t="shared" ca="1" si="93"/>
        <v>0</v>
      </c>
      <c r="AU59" s="133">
        <f t="shared" ca="1" si="93"/>
        <v>0</v>
      </c>
      <c r="AV59" s="132">
        <f t="shared" ca="1" si="93"/>
        <v>0</v>
      </c>
      <c r="AW59" s="133">
        <f t="shared" ca="1" si="93"/>
        <v>0</v>
      </c>
      <c r="AX59" s="132">
        <f t="shared" ca="1" si="93"/>
        <v>0</v>
      </c>
      <c r="AY59" s="133">
        <f t="shared" ca="1" si="93"/>
        <v>0</v>
      </c>
      <c r="AZ59" s="132">
        <f t="shared" ca="1" si="93"/>
        <v>0</v>
      </c>
      <c r="BA59" s="133">
        <f t="shared" ca="1" si="93"/>
        <v>0</v>
      </c>
      <c r="BB59" s="132">
        <f t="shared" ca="1" si="93"/>
        <v>0</v>
      </c>
      <c r="BC59" s="133">
        <f t="shared" ca="1" si="93"/>
        <v>0</v>
      </c>
      <c r="BD59" s="132">
        <f t="shared" ca="1" si="56"/>
        <v>0</v>
      </c>
      <c r="BE59" s="133">
        <f t="shared" ca="1" si="91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59"/>
        <v>2</v>
      </c>
      <c r="BR59" s="137">
        <f t="shared" ca="1" si="60"/>
        <v>2</v>
      </c>
      <c r="BS59" s="136">
        <f t="shared" ca="1" si="61"/>
        <v>0</v>
      </c>
      <c r="BT59" s="137">
        <f t="shared" ca="1" si="62"/>
        <v>0</v>
      </c>
      <c r="BU59" s="136">
        <f t="shared" ca="1" si="63"/>
        <v>0</v>
      </c>
      <c r="BV59" s="137">
        <f t="shared" ca="1" si="64"/>
        <v>0</v>
      </c>
      <c r="BW59" s="136">
        <f t="shared" ca="1" si="65"/>
        <v>0</v>
      </c>
      <c r="BX59" s="137">
        <f t="shared" ca="1" si="66"/>
        <v>0</v>
      </c>
      <c r="BY59" s="136">
        <f t="shared" ca="1" si="67"/>
        <v>0</v>
      </c>
      <c r="BZ59" s="137">
        <f t="shared" ca="1" si="68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2</v>
      </c>
      <c r="CN59" s="110">
        <f t="shared" ca="1" si="43"/>
        <v>14</v>
      </c>
      <c r="CO59" s="110">
        <f t="shared" ca="1" si="82"/>
        <v>20</v>
      </c>
      <c r="CP59" s="110">
        <f t="shared" ca="1" si="83"/>
        <v>25.4</v>
      </c>
      <c r="CQ59" s="198">
        <f t="shared" ca="1" si="84"/>
        <v>39.4</v>
      </c>
      <c r="CR59" s="199">
        <f t="shared" ca="1" si="85"/>
        <v>0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0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6"/>
        <v>0</v>
      </c>
      <c r="DB59" s="211">
        <f t="shared" ca="1" si="48"/>
        <v>-19.43582089552239</v>
      </c>
      <c r="DC59" s="212">
        <f t="shared" ca="1" si="87"/>
        <v>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308"/>
      <c r="G60" s="148">
        <f t="shared" ca="1" si="94"/>
        <v>0</v>
      </c>
      <c r="H60" s="148">
        <f t="shared" ca="1" si="94"/>
        <v>0</v>
      </c>
      <c r="I60" s="148">
        <f t="shared" ca="1" si="94"/>
        <v>0</v>
      </c>
      <c r="J60" s="148">
        <f t="shared" ca="1" si="94"/>
        <v>0</v>
      </c>
      <c r="K60" s="148">
        <f t="shared" ca="1" si="94"/>
        <v>0</v>
      </c>
      <c r="L60" s="148">
        <f t="shared" ca="1" si="94"/>
        <v>0</v>
      </c>
      <c r="M60" s="148">
        <f t="shared" ca="1" si="94"/>
        <v>0</v>
      </c>
      <c r="N60" s="148">
        <f t="shared" ca="1" si="94"/>
        <v>0</v>
      </c>
      <c r="O60" s="148">
        <f t="shared" ca="1" si="94"/>
        <v>0</v>
      </c>
      <c r="P60" s="148">
        <f t="shared" ca="1" si="94"/>
        <v>0</v>
      </c>
      <c r="Q60" s="148">
        <f t="shared" ca="1" si="94"/>
        <v>0</v>
      </c>
      <c r="R60" s="148">
        <f t="shared" ca="1" si="94"/>
        <v>0</v>
      </c>
      <c r="S60" s="148">
        <f t="shared" ca="1" si="94"/>
        <v>0</v>
      </c>
      <c r="T60" s="148">
        <f t="shared" ca="1" si="94"/>
        <v>0</v>
      </c>
      <c r="U60" s="148">
        <f t="shared" ca="1" si="94"/>
        <v>0</v>
      </c>
      <c r="V60" s="148">
        <f t="shared" ca="1" si="94"/>
        <v>0</v>
      </c>
      <c r="W60" s="148">
        <f t="shared" ref="W60:AK60" ca="1" si="95">IF($B60&lt;&gt;0,INDIRECT(ADDRESS($B60+6,10+W$2,1,FALSE,"PATRÓN"),FALSE),"")</f>
        <v>0</v>
      </c>
      <c r="X60" s="148">
        <f t="shared" ca="1" si="95"/>
        <v>0</v>
      </c>
      <c r="Y60" s="148">
        <f t="shared" ca="1" si="95"/>
        <v>0</v>
      </c>
      <c r="Z60" s="148">
        <f t="shared" ca="1" si="95"/>
        <v>0</v>
      </c>
      <c r="AA60" s="148">
        <f t="shared" ca="1" si="95"/>
        <v>0</v>
      </c>
      <c r="AB60" s="148">
        <f t="shared" ca="1" si="95"/>
        <v>0</v>
      </c>
      <c r="AC60" s="148">
        <f t="shared" ca="1" si="95"/>
        <v>0</v>
      </c>
      <c r="AD60" s="148">
        <f t="shared" ca="1" si="95"/>
        <v>0</v>
      </c>
      <c r="AE60" s="148">
        <f t="shared" ca="1" si="95"/>
        <v>0</v>
      </c>
      <c r="AF60" s="148">
        <f t="shared" ca="1" si="95"/>
        <v>0</v>
      </c>
      <c r="AG60" s="148">
        <f t="shared" ca="1" si="95"/>
        <v>0</v>
      </c>
      <c r="AH60" s="148">
        <f t="shared" ca="1" si="95"/>
        <v>0</v>
      </c>
      <c r="AI60" s="148">
        <f t="shared" ca="1" si="95"/>
        <v>0</v>
      </c>
      <c r="AJ60" s="148">
        <f t="shared" ca="1" si="95"/>
        <v>0</v>
      </c>
      <c r="AK60" s="148">
        <f t="shared" ca="1" si="95"/>
        <v>0</v>
      </c>
      <c r="AL60" s="131"/>
      <c r="AM60" s="111">
        <f>VLOOKUP($E60,Plantilla!D:F,3,FALSE)</f>
        <v>1</v>
      </c>
      <c r="AN60" s="140">
        <f t="shared" ca="1" si="93"/>
        <v>0</v>
      </c>
      <c r="AO60" s="133">
        <f t="shared" ca="1" si="93"/>
        <v>0</v>
      </c>
      <c r="AP60" s="132">
        <f t="shared" ca="1" si="93"/>
        <v>0</v>
      </c>
      <c r="AQ60" s="133">
        <f t="shared" ca="1" si="93"/>
        <v>0</v>
      </c>
      <c r="AR60" s="132">
        <f t="shared" ca="1" si="93"/>
        <v>0</v>
      </c>
      <c r="AS60" s="133">
        <f t="shared" ca="1" si="93"/>
        <v>0</v>
      </c>
      <c r="AT60" s="132">
        <f t="shared" ca="1" si="93"/>
        <v>0</v>
      </c>
      <c r="AU60" s="133">
        <f t="shared" ca="1" si="93"/>
        <v>0</v>
      </c>
      <c r="AV60" s="132">
        <f t="shared" ca="1" si="93"/>
        <v>0</v>
      </c>
      <c r="AW60" s="133">
        <f t="shared" ca="1" si="93"/>
        <v>0</v>
      </c>
      <c r="AX60" s="132">
        <f t="shared" ca="1" si="93"/>
        <v>0</v>
      </c>
      <c r="AY60" s="133">
        <f t="shared" ca="1" si="93"/>
        <v>0</v>
      </c>
      <c r="AZ60" s="132">
        <f t="shared" ca="1" si="93"/>
        <v>0</v>
      </c>
      <c r="BA60" s="133">
        <f t="shared" ca="1" si="93"/>
        <v>0</v>
      </c>
      <c r="BB60" s="132">
        <f t="shared" ca="1" si="93"/>
        <v>0</v>
      </c>
      <c r="BC60" s="133">
        <f t="shared" ca="1" si="93"/>
        <v>0</v>
      </c>
      <c r="BD60" s="132">
        <f t="shared" ca="1" si="56"/>
        <v>0</v>
      </c>
      <c r="BE60" s="133">
        <f t="shared" ca="1" si="91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6">
        <f t="shared" ca="1" si="42"/>
        <v>0</v>
      </c>
      <c r="BQ60" s="149">
        <f t="shared" ca="1" si="59"/>
        <v>0</v>
      </c>
      <c r="BR60" s="137">
        <f t="shared" ca="1" si="60"/>
        <v>0</v>
      </c>
      <c r="BS60" s="136">
        <f t="shared" ca="1" si="61"/>
        <v>0</v>
      </c>
      <c r="BT60" s="137">
        <f t="shared" ca="1" si="62"/>
        <v>0</v>
      </c>
      <c r="BU60" s="136">
        <f t="shared" ca="1" si="63"/>
        <v>0</v>
      </c>
      <c r="BV60" s="137">
        <f t="shared" ca="1" si="64"/>
        <v>0</v>
      </c>
      <c r="BW60" s="136">
        <f t="shared" ca="1" si="65"/>
        <v>0</v>
      </c>
      <c r="BX60" s="137">
        <f t="shared" ca="1" si="66"/>
        <v>0</v>
      </c>
      <c r="BY60" s="136">
        <f t="shared" ca="1" si="67"/>
        <v>0</v>
      </c>
      <c r="BZ60" s="137">
        <f t="shared" ca="1" si="68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3"/>
        <v>0</v>
      </c>
      <c r="CO60" s="110">
        <f t="shared" ca="1" si="82"/>
        <v>0</v>
      </c>
      <c r="CP60" s="110">
        <f t="shared" ca="1" si="83"/>
        <v>0</v>
      </c>
      <c r="CQ60" s="198">
        <f t="shared" ca="1" si="84"/>
        <v>0</v>
      </c>
      <c r="CR60" s="200">
        <f t="shared" ca="1" si="85"/>
        <v>0</v>
      </c>
      <c r="CS60" s="222">
        <f t="shared" ca="1" si="49"/>
        <v>31</v>
      </c>
      <c r="CT60" s="223">
        <f t="shared" ca="1" si="44"/>
        <v>0</v>
      </c>
      <c r="CU60" s="217">
        <f ca="1">INDEX(INDIRECT(CU$1),MATCH($E60,INDIRECT($BQ$2))) + (CS60*30)/[1]PATRÓN!$N$4 - CT60</f>
        <v>10.109589041095891</v>
      </c>
      <c r="CV60" s="218">
        <f ca="1">(CS60*6)/PATRÓN!$N$4</f>
        <v>0.50958904109589043</v>
      </c>
      <c r="CW60" s="223">
        <f t="shared" ca="1" si="45"/>
        <v>0</v>
      </c>
      <c r="CX60" s="219">
        <f t="shared" ca="1" si="46"/>
        <v>0</v>
      </c>
      <c r="CY60" s="230">
        <f t="shared" ca="1" si="47"/>
        <v>0</v>
      </c>
      <c r="CZ60" s="227">
        <f ca="1">(PATRÓN!$A$5*(CS60-CT60))/(PATRÓN!$N$4-30)*AM60</f>
        <v>151.99253731343285</v>
      </c>
      <c r="DA60" s="211">
        <f t="shared" ca="1" si="86"/>
        <v>-151.99253731343285</v>
      </c>
      <c r="DB60" s="211">
        <f t="shared" ca="1" si="48"/>
        <v>603.06716417910457</v>
      </c>
      <c r="DC60" s="212">
        <f t="shared" ca="1" si="87"/>
        <v>-603.06716417910457</v>
      </c>
    </row>
    <row r="61" spans="1:137" s="57" customFormat="1" ht="16" hidden="1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ca="1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ref="H61:AK68" ca="1" si="96">COUNTIF(H$7:H$60,$E61) +  COUNTIF(H$7:H$60,CONCATENATE("*;",TEXT(CELL("contenido",$E61),"00"))) +  COUNTIF(H$7:H$60,CONCATENATE("*;",TEXT(CELL("contenido",$E61),"00"),";*")) +  COUNTIF(H$7:H$60,CONCATENATE(TEXT(CELL("contenido",$E61),"00"),";*"))</f>
        <v>0</v>
      </c>
      <c r="I61" s="146">
        <f t="shared" ca="1" si="96"/>
        <v>0</v>
      </c>
      <c r="J61" s="146">
        <f t="shared" ca="1" si="96"/>
        <v>0</v>
      </c>
      <c r="K61" s="146">
        <f t="shared" ca="1" si="96"/>
        <v>0</v>
      </c>
      <c r="L61" s="146">
        <f t="shared" ca="1" si="96"/>
        <v>0</v>
      </c>
      <c r="M61" s="146">
        <f t="shared" ca="1" si="96"/>
        <v>0</v>
      </c>
      <c r="N61" s="146">
        <f t="shared" ca="1" si="96"/>
        <v>0</v>
      </c>
      <c r="O61" s="146">
        <f t="shared" ca="1" si="96"/>
        <v>0</v>
      </c>
      <c r="P61" s="146">
        <f t="shared" ca="1" si="96"/>
        <v>0</v>
      </c>
      <c r="Q61" s="146">
        <f t="shared" ca="1" si="96"/>
        <v>0</v>
      </c>
      <c r="R61" s="146">
        <f t="shared" ca="1" si="96"/>
        <v>0</v>
      </c>
      <c r="S61" s="146">
        <f t="shared" ca="1" si="96"/>
        <v>0</v>
      </c>
      <c r="T61" s="146">
        <f t="shared" ca="1" si="96"/>
        <v>0</v>
      </c>
      <c r="U61" s="146">
        <f t="shared" ca="1" si="96"/>
        <v>0</v>
      </c>
      <c r="V61" s="146">
        <f t="shared" ca="1" si="96"/>
        <v>0</v>
      </c>
      <c r="W61" s="146">
        <f t="shared" ca="1" si="96"/>
        <v>0</v>
      </c>
      <c r="X61" s="146">
        <f t="shared" ca="1" si="96"/>
        <v>0</v>
      </c>
      <c r="Y61" s="146">
        <f t="shared" ca="1" si="96"/>
        <v>0</v>
      </c>
      <c r="Z61" s="146">
        <f t="shared" ca="1" si="96"/>
        <v>0</v>
      </c>
      <c r="AA61" s="146">
        <f t="shared" ca="1" si="96"/>
        <v>0</v>
      </c>
      <c r="AB61" s="146">
        <f t="shared" ca="1" si="96"/>
        <v>0</v>
      </c>
      <c r="AC61" s="146">
        <f t="shared" ca="1" si="96"/>
        <v>0</v>
      </c>
      <c r="AD61" s="146">
        <f t="shared" ca="1" si="96"/>
        <v>0</v>
      </c>
      <c r="AE61" s="146">
        <f t="shared" ca="1" si="96"/>
        <v>0</v>
      </c>
      <c r="AF61" s="146">
        <f t="shared" ca="1" si="96"/>
        <v>0</v>
      </c>
      <c r="AG61" s="146">
        <f t="shared" ca="1" si="96"/>
        <v>0</v>
      </c>
      <c r="AH61" s="146">
        <f t="shared" ca="1" si="96"/>
        <v>0</v>
      </c>
      <c r="AI61" s="146">
        <f t="shared" ca="1" si="96"/>
        <v>0</v>
      </c>
      <c r="AJ61" s="146">
        <f t="shared" ca="1" si="96"/>
        <v>0</v>
      </c>
      <c r="AK61" s="146">
        <f t="shared" ca="1" si="96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ref="G62:G68" ca="1" si="97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ca="1" si="96"/>
        <v>0</v>
      </c>
      <c r="I62" s="146">
        <f t="shared" ca="1" si="96"/>
        <v>0</v>
      </c>
      <c r="J62" s="146">
        <f t="shared" ca="1" si="96"/>
        <v>0</v>
      </c>
      <c r="K62" s="146">
        <f t="shared" ca="1" si="96"/>
        <v>0</v>
      </c>
      <c r="L62" s="146">
        <f t="shared" ca="1" si="96"/>
        <v>0</v>
      </c>
      <c r="M62" s="146">
        <f t="shared" ca="1" si="96"/>
        <v>0</v>
      </c>
      <c r="N62" s="146">
        <f t="shared" ca="1" si="96"/>
        <v>0</v>
      </c>
      <c r="O62" s="146">
        <f t="shared" ca="1" si="96"/>
        <v>0</v>
      </c>
      <c r="P62" s="146">
        <f t="shared" ca="1" si="96"/>
        <v>0</v>
      </c>
      <c r="Q62" s="146">
        <f t="shared" ca="1" si="96"/>
        <v>0</v>
      </c>
      <c r="R62" s="146">
        <f t="shared" ca="1" si="96"/>
        <v>0</v>
      </c>
      <c r="S62" s="146">
        <f t="shared" ca="1" si="96"/>
        <v>0</v>
      </c>
      <c r="T62" s="146">
        <f t="shared" ca="1" si="96"/>
        <v>0</v>
      </c>
      <c r="U62" s="146">
        <f t="shared" ca="1" si="96"/>
        <v>0</v>
      </c>
      <c r="V62" s="146">
        <f t="shared" ca="1" si="96"/>
        <v>0</v>
      </c>
      <c r="W62" s="146">
        <f t="shared" ca="1" si="96"/>
        <v>0</v>
      </c>
      <c r="X62" s="146">
        <f t="shared" ca="1" si="96"/>
        <v>0</v>
      </c>
      <c r="Y62" s="146">
        <f t="shared" ca="1" si="96"/>
        <v>0</v>
      </c>
      <c r="Z62" s="146">
        <f t="shared" ca="1" si="96"/>
        <v>0</v>
      </c>
      <c r="AA62" s="146">
        <f t="shared" ca="1" si="96"/>
        <v>0</v>
      </c>
      <c r="AB62" s="146">
        <f t="shared" ca="1" si="96"/>
        <v>0</v>
      </c>
      <c r="AC62" s="146">
        <f t="shared" ca="1" si="96"/>
        <v>0</v>
      </c>
      <c r="AD62" s="146">
        <f t="shared" ca="1" si="96"/>
        <v>0</v>
      </c>
      <c r="AE62" s="146">
        <f t="shared" ca="1" si="96"/>
        <v>0</v>
      </c>
      <c r="AF62" s="146">
        <f t="shared" ca="1" si="96"/>
        <v>0</v>
      </c>
      <c r="AG62" s="146">
        <f t="shared" ca="1" si="96"/>
        <v>0</v>
      </c>
      <c r="AH62" s="146">
        <f t="shared" ca="1" si="96"/>
        <v>0</v>
      </c>
      <c r="AI62" s="146">
        <f t="shared" ca="1" si="96"/>
        <v>0</v>
      </c>
      <c r="AJ62" s="146">
        <f t="shared" ca="1" si="96"/>
        <v>0</v>
      </c>
      <c r="AK62" s="146">
        <f t="shared" ca="1" si="96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97"/>
        <v>0</v>
      </c>
      <c r="H63" s="146">
        <f t="shared" ca="1" si="96"/>
        <v>0</v>
      </c>
      <c r="I63" s="146">
        <f t="shared" ca="1" si="96"/>
        <v>0</v>
      </c>
      <c r="J63" s="146">
        <f t="shared" ca="1" si="96"/>
        <v>0</v>
      </c>
      <c r="K63" s="146">
        <f t="shared" ca="1" si="96"/>
        <v>0</v>
      </c>
      <c r="L63" s="146">
        <f t="shared" ca="1" si="96"/>
        <v>0</v>
      </c>
      <c r="M63" s="146">
        <f t="shared" ca="1" si="96"/>
        <v>0</v>
      </c>
      <c r="N63" s="146">
        <f t="shared" ca="1" si="96"/>
        <v>0</v>
      </c>
      <c r="O63" s="146">
        <f t="shared" ca="1" si="96"/>
        <v>0</v>
      </c>
      <c r="P63" s="146">
        <f t="shared" ca="1" si="96"/>
        <v>0</v>
      </c>
      <c r="Q63" s="146">
        <f t="shared" ca="1" si="96"/>
        <v>0</v>
      </c>
      <c r="R63" s="146">
        <f t="shared" ca="1" si="96"/>
        <v>0</v>
      </c>
      <c r="S63" s="146">
        <f t="shared" ca="1" si="96"/>
        <v>0</v>
      </c>
      <c r="T63" s="146">
        <f t="shared" ca="1" si="96"/>
        <v>0</v>
      </c>
      <c r="U63" s="146">
        <f t="shared" ca="1" si="96"/>
        <v>0</v>
      </c>
      <c r="V63" s="146">
        <f t="shared" ca="1" si="96"/>
        <v>0</v>
      </c>
      <c r="W63" s="146">
        <f t="shared" ca="1" si="96"/>
        <v>0</v>
      </c>
      <c r="X63" s="146">
        <f t="shared" ca="1" si="96"/>
        <v>0</v>
      </c>
      <c r="Y63" s="146">
        <f t="shared" ca="1" si="96"/>
        <v>0</v>
      </c>
      <c r="Z63" s="146">
        <f t="shared" ca="1" si="96"/>
        <v>0</v>
      </c>
      <c r="AA63" s="146">
        <f t="shared" ca="1" si="96"/>
        <v>0</v>
      </c>
      <c r="AB63" s="146">
        <f t="shared" ca="1" si="96"/>
        <v>0</v>
      </c>
      <c r="AC63" s="146">
        <f t="shared" ca="1" si="96"/>
        <v>0</v>
      </c>
      <c r="AD63" s="146">
        <f t="shared" ca="1" si="96"/>
        <v>0</v>
      </c>
      <c r="AE63" s="146">
        <f t="shared" ca="1" si="96"/>
        <v>0</v>
      </c>
      <c r="AF63" s="146">
        <f t="shared" ca="1" si="96"/>
        <v>0</v>
      </c>
      <c r="AG63" s="146">
        <f t="shared" ca="1" si="96"/>
        <v>0</v>
      </c>
      <c r="AH63" s="146">
        <f t="shared" ca="1" si="96"/>
        <v>0</v>
      </c>
      <c r="AI63" s="146">
        <f t="shared" ca="1" si="96"/>
        <v>0</v>
      </c>
      <c r="AJ63" s="146">
        <f t="shared" ca="1" si="96"/>
        <v>0</v>
      </c>
      <c r="AK63" s="146">
        <f t="shared" ca="1" si="96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hidden="1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97"/>
        <v>0</v>
      </c>
      <c r="H64" s="146">
        <f t="shared" ca="1" si="96"/>
        <v>0</v>
      </c>
      <c r="I64" s="146">
        <f t="shared" ca="1" si="96"/>
        <v>0</v>
      </c>
      <c r="J64" s="146">
        <f t="shared" ca="1" si="96"/>
        <v>0</v>
      </c>
      <c r="K64" s="146">
        <f t="shared" ca="1" si="96"/>
        <v>0</v>
      </c>
      <c r="L64" s="146">
        <f t="shared" ca="1" si="96"/>
        <v>0</v>
      </c>
      <c r="M64" s="146">
        <f t="shared" ca="1" si="96"/>
        <v>0</v>
      </c>
      <c r="N64" s="146">
        <f t="shared" ca="1" si="96"/>
        <v>0</v>
      </c>
      <c r="O64" s="146">
        <f t="shared" ca="1" si="96"/>
        <v>0</v>
      </c>
      <c r="P64" s="146">
        <f t="shared" ca="1" si="96"/>
        <v>0</v>
      </c>
      <c r="Q64" s="146">
        <f t="shared" ca="1" si="96"/>
        <v>0</v>
      </c>
      <c r="R64" s="146">
        <f t="shared" ca="1" si="96"/>
        <v>0</v>
      </c>
      <c r="S64" s="146">
        <f t="shared" ca="1" si="96"/>
        <v>0</v>
      </c>
      <c r="T64" s="146">
        <f t="shared" ca="1" si="96"/>
        <v>0</v>
      </c>
      <c r="U64" s="146">
        <f t="shared" ca="1" si="96"/>
        <v>0</v>
      </c>
      <c r="V64" s="146">
        <f t="shared" ca="1" si="96"/>
        <v>0</v>
      </c>
      <c r="W64" s="146">
        <f t="shared" ca="1" si="96"/>
        <v>0</v>
      </c>
      <c r="X64" s="146">
        <f t="shared" ca="1" si="96"/>
        <v>0</v>
      </c>
      <c r="Y64" s="146">
        <f t="shared" ca="1" si="96"/>
        <v>0</v>
      </c>
      <c r="Z64" s="146">
        <f t="shared" ca="1" si="96"/>
        <v>0</v>
      </c>
      <c r="AA64" s="146">
        <f t="shared" ca="1" si="96"/>
        <v>0</v>
      </c>
      <c r="AB64" s="146">
        <f t="shared" ca="1" si="96"/>
        <v>0</v>
      </c>
      <c r="AC64" s="146">
        <f t="shared" ca="1" si="96"/>
        <v>0</v>
      </c>
      <c r="AD64" s="146">
        <f t="shared" ca="1" si="96"/>
        <v>0</v>
      </c>
      <c r="AE64" s="146">
        <f t="shared" ca="1" si="96"/>
        <v>0</v>
      </c>
      <c r="AF64" s="146">
        <f t="shared" ca="1" si="96"/>
        <v>0</v>
      </c>
      <c r="AG64" s="146">
        <f t="shared" ca="1" si="96"/>
        <v>0</v>
      </c>
      <c r="AH64" s="146">
        <f t="shared" ca="1" si="96"/>
        <v>0</v>
      </c>
      <c r="AI64" s="146">
        <f t="shared" ca="1" si="96"/>
        <v>0</v>
      </c>
      <c r="AJ64" s="146">
        <f t="shared" ca="1" si="96"/>
        <v>0</v>
      </c>
      <c r="AK64" s="146">
        <f t="shared" ca="1" si="96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COUNTIF(G7:G60,"*m*")-COUNTIF(G7:G60,"*BM*")*1</f>
        <v>10</v>
      </c>
      <c r="H65" s="267">
        <f t="shared" ref="H65:AK65" ca="1" si="98">COUNTIF(H7:H60,"*m*")-COUNTIF(H7:H60,"*BM*")*1</f>
        <v>11</v>
      </c>
      <c r="I65" s="267">
        <f t="shared" ca="1" si="98"/>
        <v>11</v>
      </c>
      <c r="J65" s="267">
        <f t="shared" ca="1" si="98"/>
        <v>10</v>
      </c>
      <c r="K65" s="267">
        <f t="shared" ca="1" si="98"/>
        <v>9</v>
      </c>
      <c r="L65" s="267">
        <f t="shared" ca="1" si="98"/>
        <v>7</v>
      </c>
      <c r="M65" s="267">
        <f t="shared" ca="1" si="98"/>
        <v>7</v>
      </c>
      <c r="N65" s="267">
        <f t="shared" ca="1" si="98"/>
        <v>10</v>
      </c>
      <c r="O65" s="267">
        <f t="shared" ca="1" si="98"/>
        <v>11</v>
      </c>
      <c r="P65" s="267">
        <f t="shared" ca="1" si="98"/>
        <v>11</v>
      </c>
      <c r="Q65" s="267">
        <f t="shared" ca="1" si="98"/>
        <v>10</v>
      </c>
      <c r="R65" s="267">
        <f t="shared" ca="1" si="98"/>
        <v>9</v>
      </c>
      <c r="S65" s="267">
        <f t="shared" ca="1" si="98"/>
        <v>7</v>
      </c>
      <c r="T65" s="267">
        <f t="shared" ca="1" si="98"/>
        <v>7</v>
      </c>
      <c r="U65" s="267">
        <f t="shared" ca="1" si="98"/>
        <v>10</v>
      </c>
      <c r="V65" s="267">
        <f t="shared" ca="1" si="98"/>
        <v>11</v>
      </c>
      <c r="W65" s="267">
        <f t="shared" ca="1" si="98"/>
        <v>11</v>
      </c>
      <c r="X65" s="267">
        <f t="shared" ca="1" si="98"/>
        <v>10</v>
      </c>
      <c r="Y65" s="267">
        <f t="shared" ca="1" si="98"/>
        <v>9</v>
      </c>
      <c r="Z65" s="267">
        <f t="shared" ca="1" si="98"/>
        <v>7</v>
      </c>
      <c r="AA65" s="267">
        <f t="shared" ca="1" si="98"/>
        <v>7</v>
      </c>
      <c r="AB65" s="267">
        <f t="shared" ca="1" si="98"/>
        <v>10</v>
      </c>
      <c r="AC65" s="267">
        <f t="shared" ca="1" si="98"/>
        <v>11</v>
      </c>
      <c r="AD65" s="267">
        <f t="shared" ca="1" si="98"/>
        <v>11</v>
      </c>
      <c r="AE65" s="267">
        <f t="shared" ca="1" si="98"/>
        <v>10</v>
      </c>
      <c r="AF65" s="267">
        <f t="shared" ca="1" si="98"/>
        <v>9</v>
      </c>
      <c r="AG65" s="267">
        <f t="shared" ca="1" si="98"/>
        <v>7</v>
      </c>
      <c r="AH65" s="267">
        <f t="shared" ca="1" si="98"/>
        <v>7</v>
      </c>
      <c r="AI65" s="267">
        <f t="shared" ca="1" si="98"/>
        <v>10</v>
      </c>
      <c r="AJ65" s="267">
        <f t="shared" ca="1" si="98"/>
        <v>11</v>
      </c>
      <c r="AK65" s="267">
        <f t="shared" ca="1" si="98"/>
        <v>11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COUNTIF(G7:G60,"*t*")-COUNTIF(G7:G60,"*AT*")*1-COUNTIF(G7:G60,"*VT*")*1</f>
        <v>8</v>
      </c>
      <c r="H66" s="267">
        <f t="shared" ref="H66:AK66" ca="1" si="99">COUNTIF(H7:H60,"*t*")-COUNTIF(H7:H60,"*AT*")*1-COUNTIF(H7:H60,"*VT*")*1</f>
        <v>10</v>
      </c>
      <c r="I66" s="267">
        <f t="shared" ca="1" si="99"/>
        <v>8</v>
      </c>
      <c r="J66" s="267">
        <f t="shared" ca="1" si="99"/>
        <v>10</v>
      </c>
      <c r="K66" s="267">
        <f t="shared" ca="1" si="99"/>
        <v>8</v>
      </c>
      <c r="L66" s="267">
        <f t="shared" ca="1" si="99"/>
        <v>6</v>
      </c>
      <c r="M66" s="267">
        <f t="shared" ca="1" si="99"/>
        <v>6</v>
      </c>
      <c r="N66" s="267">
        <f t="shared" ca="1" si="99"/>
        <v>8</v>
      </c>
      <c r="O66" s="267">
        <f t="shared" ca="1" si="99"/>
        <v>10</v>
      </c>
      <c r="P66" s="267">
        <f t="shared" ca="1" si="99"/>
        <v>8</v>
      </c>
      <c r="Q66" s="267">
        <f t="shared" ca="1" si="99"/>
        <v>10</v>
      </c>
      <c r="R66" s="267">
        <f t="shared" ca="1" si="99"/>
        <v>8</v>
      </c>
      <c r="S66" s="267">
        <f t="shared" ca="1" si="99"/>
        <v>6</v>
      </c>
      <c r="T66" s="267">
        <f t="shared" ca="1" si="99"/>
        <v>6</v>
      </c>
      <c r="U66" s="267">
        <f t="shared" ca="1" si="99"/>
        <v>8</v>
      </c>
      <c r="V66" s="267">
        <f t="shared" ca="1" si="99"/>
        <v>10</v>
      </c>
      <c r="W66" s="267">
        <f t="shared" ca="1" si="99"/>
        <v>8</v>
      </c>
      <c r="X66" s="267">
        <f t="shared" ca="1" si="99"/>
        <v>10</v>
      </c>
      <c r="Y66" s="267">
        <f t="shared" ca="1" si="99"/>
        <v>8</v>
      </c>
      <c r="Z66" s="267">
        <f t="shared" ca="1" si="99"/>
        <v>6</v>
      </c>
      <c r="AA66" s="267">
        <f t="shared" ca="1" si="99"/>
        <v>6</v>
      </c>
      <c r="AB66" s="267">
        <f t="shared" ca="1" si="99"/>
        <v>8</v>
      </c>
      <c r="AC66" s="267">
        <f t="shared" ca="1" si="99"/>
        <v>10</v>
      </c>
      <c r="AD66" s="267">
        <f t="shared" ca="1" si="99"/>
        <v>8</v>
      </c>
      <c r="AE66" s="267">
        <f t="shared" ca="1" si="99"/>
        <v>10</v>
      </c>
      <c r="AF66" s="267">
        <f t="shared" ca="1" si="99"/>
        <v>8</v>
      </c>
      <c r="AG66" s="267">
        <f t="shared" ca="1" si="99"/>
        <v>6</v>
      </c>
      <c r="AH66" s="267">
        <f t="shared" ca="1" si="99"/>
        <v>6</v>
      </c>
      <c r="AI66" s="267">
        <f t="shared" ca="1" si="99"/>
        <v>8</v>
      </c>
      <c r="AJ66" s="267">
        <f t="shared" ca="1" si="99"/>
        <v>10</v>
      </c>
      <c r="AK66" s="267">
        <f t="shared" ca="1" si="99"/>
        <v>8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COUNTIF(G7:G60,"*n*")</f>
        <v>5</v>
      </c>
      <c r="H67" s="268">
        <f t="shared" ref="H67:AK67" ca="1" si="100">COUNTIF(H7:H60,"*n*")</f>
        <v>5</v>
      </c>
      <c r="I67" s="268">
        <f t="shared" ca="1" si="100"/>
        <v>5</v>
      </c>
      <c r="J67" s="268">
        <f t="shared" ca="1" si="100"/>
        <v>5</v>
      </c>
      <c r="K67" s="268">
        <f t="shared" ca="1" si="100"/>
        <v>5</v>
      </c>
      <c r="L67" s="268">
        <f t="shared" ca="1" si="100"/>
        <v>5</v>
      </c>
      <c r="M67" s="268">
        <f t="shared" ca="1" si="100"/>
        <v>5</v>
      </c>
      <c r="N67" s="268">
        <f t="shared" ca="1" si="100"/>
        <v>5</v>
      </c>
      <c r="O67" s="268">
        <f t="shared" ca="1" si="100"/>
        <v>5</v>
      </c>
      <c r="P67" s="268">
        <f t="shared" ca="1" si="100"/>
        <v>5</v>
      </c>
      <c r="Q67" s="268">
        <f t="shared" ca="1" si="100"/>
        <v>5</v>
      </c>
      <c r="R67" s="268">
        <f t="shared" ca="1" si="100"/>
        <v>5</v>
      </c>
      <c r="S67" s="268">
        <f t="shared" ca="1" si="100"/>
        <v>5</v>
      </c>
      <c r="T67" s="268">
        <f t="shared" ca="1" si="100"/>
        <v>5</v>
      </c>
      <c r="U67" s="268">
        <f t="shared" ca="1" si="100"/>
        <v>5</v>
      </c>
      <c r="V67" s="268">
        <f t="shared" ca="1" si="100"/>
        <v>5</v>
      </c>
      <c r="W67" s="268">
        <f t="shared" ca="1" si="100"/>
        <v>5</v>
      </c>
      <c r="X67" s="268">
        <f t="shared" ca="1" si="100"/>
        <v>5</v>
      </c>
      <c r="Y67" s="268">
        <f t="shared" ca="1" si="100"/>
        <v>5</v>
      </c>
      <c r="Z67" s="268">
        <f t="shared" ca="1" si="100"/>
        <v>5</v>
      </c>
      <c r="AA67" s="268">
        <f t="shared" ca="1" si="100"/>
        <v>5</v>
      </c>
      <c r="AB67" s="268">
        <f t="shared" ca="1" si="100"/>
        <v>5</v>
      </c>
      <c r="AC67" s="268">
        <f t="shared" ca="1" si="100"/>
        <v>5</v>
      </c>
      <c r="AD67" s="268">
        <f t="shared" ca="1" si="100"/>
        <v>5</v>
      </c>
      <c r="AE67" s="268">
        <f t="shared" ca="1" si="100"/>
        <v>5</v>
      </c>
      <c r="AF67" s="268">
        <f t="shared" ca="1" si="100"/>
        <v>5</v>
      </c>
      <c r="AG67" s="268">
        <f t="shared" ca="1" si="100"/>
        <v>5</v>
      </c>
      <c r="AH67" s="268">
        <f t="shared" ca="1" si="100"/>
        <v>5</v>
      </c>
      <c r="AI67" s="268">
        <f t="shared" ca="1" si="100"/>
        <v>5</v>
      </c>
      <c r="AJ67" s="268">
        <f t="shared" ca="1" si="100"/>
        <v>5</v>
      </c>
      <c r="AK67" s="268">
        <f t="shared" ca="1" si="100"/>
        <v>5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ca="1" si="97"/>
        <v>0</v>
      </c>
      <c r="H68" s="146">
        <f t="shared" ca="1" si="96"/>
        <v>0</v>
      </c>
      <c r="I68" s="146">
        <f t="shared" ca="1" si="96"/>
        <v>0</v>
      </c>
      <c r="J68" s="146">
        <f t="shared" ca="1" si="96"/>
        <v>0</v>
      </c>
      <c r="K68" s="146">
        <f t="shared" ca="1" si="96"/>
        <v>0</v>
      </c>
      <c r="L68" s="146">
        <f t="shared" ca="1" si="96"/>
        <v>0</v>
      </c>
      <c r="M68" s="146">
        <f t="shared" ca="1" si="96"/>
        <v>0</v>
      </c>
      <c r="N68" s="146">
        <f t="shared" ca="1" si="96"/>
        <v>0</v>
      </c>
      <c r="O68" s="146">
        <f t="shared" ca="1" si="96"/>
        <v>0</v>
      </c>
      <c r="P68" s="146">
        <f t="shared" ca="1" si="96"/>
        <v>0</v>
      </c>
      <c r="Q68" s="146">
        <f t="shared" ca="1" si="96"/>
        <v>0</v>
      </c>
      <c r="R68" s="146">
        <f t="shared" ca="1" si="96"/>
        <v>0</v>
      </c>
      <c r="S68" s="146">
        <f t="shared" ca="1" si="96"/>
        <v>0</v>
      </c>
      <c r="T68" s="146">
        <f t="shared" ca="1" si="96"/>
        <v>0</v>
      </c>
      <c r="U68" s="146">
        <f t="shared" ca="1" si="96"/>
        <v>0</v>
      </c>
      <c r="V68" s="146">
        <f t="shared" ca="1" si="96"/>
        <v>0</v>
      </c>
      <c r="W68" s="146">
        <f t="shared" ca="1" si="96"/>
        <v>0</v>
      </c>
      <c r="X68" s="146">
        <f t="shared" ca="1" si="96"/>
        <v>0</v>
      </c>
      <c r="Y68" s="146">
        <f t="shared" ca="1" si="96"/>
        <v>0</v>
      </c>
      <c r="Z68" s="146">
        <f t="shared" ca="1" si="96"/>
        <v>0</v>
      </c>
      <c r="AA68" s="146">
        <f t="shared" ca="1" si="96"/>
        <v>0</v>
      </c>
      <c r="AB68" s="146">
        <f t="shared" ca="1" si="96"/>
        <v>0</v>
      </c>
      <c r="AC68" s="146">
        <f t="shared" ca="1" si="96"/>
        <v>0</v>
      </c>
      <c r="AD68" s="146">
        <f t="shared" ca="1" si="96"/>
        <v>0</v>
      </c>
      <c r="AE68" s="146">
        <f t="shared" ca="1" si="96"/>
        <v>0</v>
      </c>
      <c r="AF68" s="146">
        <f t="shared" ca="1" si="96"/>
        <v>0</v>
      </c>
      <c r="AG68" s="146">
        <f t="shared" ca="1" si="96"/>
        <v>0</v>
      </c>
      <c r="AH68" s="146">
        <f t="shared" ca="1" si="96"/>
        <v>0</v>
      </c>
      <c r="AI68" s="146">
        <f t="shared" ca="1" si="96"/>
        <v>0</v>
      </c>
      <c r="AJ68" s="146">
        <f t="shared" ca="1" si="96"/>
        <v>0</v>
      </c>
      <c r="AK68" s="146">
        <f t="shared" ca="1" si="96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0 G7:AL60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G5:K5 M5:AK5">
    <cfRule type="cellIs" dxfId="11459" priority="13203" operator="equal">
      <formula>"S"</formula>
    </cfRule>
    <cfRule type="cellIs" dxfId="11458" priority="13204" operator="equal">
      <formula>"D"</formula>
    </cfRule>
  </conditionalFormatting>
  <conditionalFormatting sqref="G6:K6 M6:AK6">
    <cfRule type="expression" dxfId="11457" priority="13157">
      <formula>G$3</formula>
    </cfRule>
  </conditionalFormatting>
  <conditionalFormatting sqref="G61:AK64 G68:AK68">
    <cfRule type="expression" dxfId="11456" priority="13084">
      <formula>G61&lt;G105</formula>
    </cfRule>
    <cfRule type="expression" dxfId="11455" priority="13085">
      <formula>G61&gt;G97</formula>
    </cfRule>
  </conditionalFormatting>
  <conditionalFormatting sqref="G7:AK60">
    <cfRule type="containsText" dxfId="11454" priority="13063" operator="containsText" text="21">
      <formula>NOT(ISERROR(SEARCH("21",G7)))</formula>
    </cfRule>
    <cfRule type="cellIs" dxfId="11453" priority="13064" operator="equal">
      <formula>"F"</formula>
    </cfRule>
    <cfRule type="containsText" dxfId="11452" priority="13065" operator="containsText" text="CA">
      <formula>NOT(ISERROR(SEARCH("CA",G7)))</formula>
    </cfRule>
    <cfRule type="cellIs" dxfId="11451" priority="13066" operator="equal">
      <formula>"LD"</formula>
    </cfRule>
    <cfRule type="containsText" dxfId="11450" priority="13067" operator="containsText" text="V">
      <formula>NOT(ISERROR(SEARCH("V",G7)))</formula>
    </cfRule>
    <cfRule type="containsText" dxfId="11449" priority="13068" operator="containsText" text="P">
      <formula>NOT(ISERROR(SEARCH("P",G7)))</formula>
    </cfRule>
    <cfRule type="cellIs" dxfId="11448" priority="13069" operator="equal">
      <formula>"LL"</formula>
    </cfRule>
    <cfRule type="cellIs" dxfId="11447" priority="13070" operator="equal">
      <formula>"AT"</formula>
    </cfRule>
    <cfRule type="containsText" dxfId="11446" priority="13071" operator="containsText" text="B">
      <formula>NOT(ISERROR(SEARCH("B",G7)))</formula>
    </cfRule>
    <cfRule type="cellIs" dxfId="11445" priority="13072" operator="equal">
      <formula>"L"</formula>
    </cfRule>
    <cfRule type="containsText" dxfId="11444" priority="13073" operator="containsText" text="N">
      <formula>NOT(ISERROR(SEARCH("N",G7)))</formula>
    </cfRule>
  </conditionalFormatting>
  <conditionalFormatting sqref="G7:AK60">
    <cfRule type="containsText" dxfId="11443" priority="13052" operator="containsText" text="21">
      <formula>NOT(ISERROR(SEARCH("21",G7)))</formula>
    </cfRule>
    <cfRule type="cellIs" dxfId="11442" priority="13053" operator="equal">
      <formula>"F"</formula>
    </cfRule>
    <cfRule type="containsText" dxfId="11441" priority="13054" operator="containsText" text="CA">
      <formula>NOT(ISERROR(SEARCH("CA",G7)))</formula>
    </cfRule>
    <cfRule type="cellIs" dxfId="11440" priority="13055" operator="equal">
      <formula>"LD"</formula>
    </cfRule>
    <cfRule type="containsText" dxfId="11439" priority="13056" operator="containsText" text="V">
      <formula>NOT(ISERROR(SEARCH("V",G7)))</formula>
    </cfRule>
    <cfRule type="containsText" dxfId="11438" priority="13057" operator="containsText" text="P">
      <formula>NOT(ISERROR(SEARCH("P",G7)))</formula>
    </cfRule>
    <cfRule type="cellIs" dxfId="11437" priority="13058" operator="equal">
      <formula>"LL"</formula>
    </cfRule>
    <cfRule type="cellIs" dxfId="11436" priority="13059" operator="equal">
      <formula>"AT"</formula>
    </cfRule>
    <cfRule type="containsText" dxfId="11435" priority="13060" operator="containsText" text="B">
      <formula>NOT(ISERROR(SEARCH("B",G7)))</formula>
    </cfRule>
    <cfRule type="cellIs" dxfId="11434" priority="13061" operator="equal">
      <formula>"L"</formula>
    </cfRule>
    <cfRule type="containsText" dxfId="11433" priority="13062" operator="containsText" text="N">
      <formula>NOT(ISERROR(SEARCH("N",G7)))</formula>
    </cfRule>
  </conditionalFormatting>
  <conditionalFormatting sqref="G61:AK64 G68:AK68">
    <cfRule type="expression" dxfId="11432" priority="13050">
      <formula>G61&lt;G105</formula>
    </cfRule>
    <cfRule type="expression" dxfId="11431" priority="13051">
      <formula>G61&gt;G97</formula>
    </cfRule>
  </conditionalFormatting>
  <conditionalFormatting sqref="G7:AK60">
    <cfRule type="containsText" dxfId="11430" priority="13039" operator="containsText" text="21">
      <formula>NOT(ISERROR(SEARCH("21",G7)))</formula>
    </cfRule>
    <cfRule type="cellIs" dxfId="11429" priority="13040" operator="equal">
      <formula>"F"</formula>
    </cfRule>
    <cfRule type="containsText" dxfId="11428" priority="13041" operator="containsText" text="CA">
      <formula>NOT(ISERROR(SEARCH("CA",G7)))</formula>
    </cfRule>
    <cfRule type="cellIs" dxfId="11427" priority="13042" operator="equal">
      <formula>"LD"</formula>
    </cfRule>
    <cfRule type="containsText" dxfId="11426" priority="13043" operator="containsText" text="V">
      <formula>NOT(ISERROR(SEARCH("V",G7)))</formula>
    </cfRule>
    <cfRule type="containsText" dxfId="11425" priority="13044" operator="containsText" text="P">
      <formula>NOT(ISERROR(SEARCH("P",G7)))</formula>
    </cfRule>
    <cfRule type="cellIs" dxfId="11424" priority="13045" operator="equal">
      <formula>"LL"</formula>
    </cfRule>
    <cfRule type="cellIs" dxfId="11423" priority="13046" operator="equal">
      <formula>"AT"</formula>
    </cfRule>
    <cfRule type="containsText" dxfId="11422" priority="13047" operator="containsText" text="B">
      <formula>NOT(ISERROR(SEARCH("B",G7)))</formula>
    </cfRule>
    <cfRule type="cellIs" dxfId="11421" priority="13048" operator="equal">
      <formula>"L"</formula>
    </cfRule>
    <cfRule type="containsText" dxfId="11420" priority="13049" operator="containsText" text="N">
      <formula>NOT(ISERROR(SEARCH("N",G7)))</formula>
    </cfRule>
  </conditionalFormatting>
  <conditionalFormatting sqref="G7:AK60">
    <cfRule type="containsText" dxfId="11419" priority="13028" operator="containsText" text="21">
      <formula>NOT(ISERROR(SEARCH("21",G7)))</formula>
    </cfRule>
    <cfRule type="cellIs" dxfId="11418" priority="13029" operator="equal">
      <formula>"F"</formula>
    </cfRule>
    <cfRule type="containsText" dxfId="11417" priority="13030" operator="containsText" text="CA">
      <formula>NOT(ISERROR(SEARCH("CA",G7)))</formula>
    </cfRule>
    <cfRule type="cellIs" dxfId="11416" priority="13031" operator="equal">
      <formula>"LD"</formula>
    </cfRule>
    <cfRule type="containsText" dxfId="11415" priority="13032" operator="containsText" text="V">
      <formula>NOT(ISERROR(SEARCH("V",G7)))</formula>
    </cfRule>
    <cfRule type="containsText" dxfId="11414" priority="13033" operator="containsText" text="P">
      <formula>NOT(ISERROR(SEARCH("P",G7)))</formula>
    </cfRule>
    <cfRule type="cellIs" dxfId="11413" priority="13034" operator="equal">
      <formula>"LL"</formula>
    </cfRule>
    <cfRule type="cellIs" dxfId="11412" priority="13035" operator="equal">
      <formula>"AT"</formula>
    </cfRule>
    <cfRule type="containsText" dxfId="11411" priority="13036" operator="containsText" text="B">
      <formula>NOT(ISERROR(SEARCH("B",G7)))</formula>
    </cfRule>
    <cfRule type="cellIs" dxfId="11410" priority="13037" operator="equal">
      <formula>"L"</formula>
    </cfRule>
    <cfRule type="containsText" dxfId="11409" priority="13038" operator="containsText" text="N">
      <formula>NOT(ISERROR(SEARCH("N",G7)))</formula>
    </cfRule>
  </conditionalFormatting>
  <conditionalFormatting sqref="G7:AK60">
    <cfRule type="containsText" dxfId="11408" priority="13017" operator="containsText" text="21">
      <formula>NOT(ISERROR(SEARCH("21",G7)))</formula>
    </cfRule>
    <cfRule type="cellIs" dxfId="11407" priority="13018" operator="equal">
      <formula>"F"</formula>
    </cfRule>
    <cfRule type="containsText" dxfId="11406" priority="13019" operator="containsText" text="CA">
      <formula>NOT(ISERROR(SEARCH("CA",G7)))</formula>
    </cfRule>
    <cfRule type="cellIs" dxfId="11405" priority="13020" operator="equal">
      <formula>"LD"</formula>
    </cfRule>
    <cfRule type="containsText" dxfId="11404" priority="13021" operator="containsText" text="V">
      <formula>NOT(ISERROR(SEARCH("V",G7)))</formula>
    </cfRule>
    <cfRule type="containsText" dxfId="11403" priority="13022" operator="containsText" text="P">
      <formula>NOT(ISERROR(SEARCH("P",G7)))</formula>
    </cfRule>
    <cfRule type="cellIs" dxfId="11402" priority="13023" operator="equal">
      <formula>"LL"</formula>
    </cfRule>
    <cfRule type="cellIs" dxfId="11401" priority="13024" operator="equal">
      <formula>"AT"</formula>
    </cfRule>
    <cfRule type="containsText" dxfId="11400" priority="13025" operator="containsText" text="B">
      <formula>NOT(ISERROR(SEARCH("B",G7)))</formula>
    </cfRule>
    <cfRule type="cellIs" dxfId="11399" priority="13026" operator="equal">
      <formula>"L"</formula>
    </cfRule>
    <cfRule type="containsText" dxfId="11398" priority="13027" operator="containsText" text="N">
      <formula>NOT(ISERROR(SEARCH("N",G7)))</formula>
    </cfRule>
  </conditionalFormatting>
  <conditionalFormatting sqref="G7:AK60">
    <cfRule type="containsText" dxfId="11397" priority="12995" operator="containsText" text="21">
      <formula>NOT(ISERROR(SEARCH("21",G7)))</formula>
    </cfRule>
    <cfRule type="cellIs" dxfId="11396" priority="12996" operator="equal">
      <formula>"F"</formula>
    </cfRule>
    <cfRule type="containsText" dxfId="11395" priority="12997" operator="containsText" text="CA">
      <formula>NOT(ISERROR(SEARCH("CA",G7)))</formula>
    </cfRule>
    <cfRule type="cellIs" dxfId="11394" priority="12998" operator="equal">
      <formula>"LD"</formula>
    </cfRule>
    <cfRule type="containsText" dxfId="11393" priority="12999" operator="containsText" text="V">
      <formula>NOT(ISERROR(SEARCH("V",G7)))</formula>
    </cfRule>
    <cfRule type="containsText" dxfId="11392" priority="13000" operator="containsText" text="P">
      <formula>NOT(ISERROR(SEARCH("P",G7)))</formula>
    </cfRule>
    <cfRule type="cellIs" dxfId="11391" priority="13001" operator="equal">
      <formula>"LL"</formula>
    </cfRule>
    <cfRule type="cellIs" dxfId="11390" priority="13002" operator="equal">
      <formula>"AT"</formula>
    </cfRule>
    <cfRule type="containsText" dxfId="11389" priority="13003" operator="containsText" text="B">
      <formula>NOT(ISERROR(SEARCH("B",G7)))</formula>
    </cfRule>
    <cfRule type="cellIs" dxfId="11388" priority="13004" operator="equal">
      <formula>"L"</formula>
    </cfRule>
    <cfRule type="containsText" dxfId="11387" priority="13005" operator="containsText" text="N">
      <formula>NOT(ISERROR(SEARCH("N",G7)))</formula>
    </cfRule>
  </conditionalFormatting>
  <conditionalFormatting sqref="G7:AK60">
    <cfRule type="containsText" dxfId="11386" priority="12984" operator="containsText" text="21">
      <formula>NOT(ISERROR(SEARCH("21",G7)))</formula>
    </cfRule>
    <cfRule type="cellIs" dxfId="11385" priority="12985" operator="equal">
      <formula>"F"</formula>
    </cfRule>
    <cfRule type="containsText" dxfId="11384" priority="12986" operator="containsText" text="CA">
      <formula>NOT(ISERROR(SEARCH("CA",G7)))</formula>
    </cfRule>
    <cfRule type="cellIs" dxfId="11383" priority="12987" operator="equal">
      <formula>"LD"</formula>
    </cfRule>
    <cfRule type="containsText" dxfId="11382" priority="12988" operator="containsText" text="V">
      <formula>NOT(ISERROR(SEARCH("V",G7)))</formula>
    </cfRule>
    <cfRule type="containsText" dxfId="11381" priority="12989" operator="containsText" text="P">
      <formula>NOT(ISERROR(SEARCH("P",G7)))</formula>
    </cfRule>
    <cfRule type="cellIs" dxfId="11380" priority="12990" operator="equal">
      <formula>"LL"</formula>
    </cfRule>
    <cfRule type="cellIs" dxfId="11379" priority="12991" operator="equal">
      <formula>"AT"</formula>
    </cfRule>
    <cfRule type="containsText" dxfId="11378" priority="12992" operator="containsText" text="B">
      <formula>NOT(ISERROR(SEARCH("B",G7)))</formula>
    </cfRule>
    <cfRule type="cellIs" dxfId="11377" priority="12993" operator="equal">
      <formula>"L"</formula>
    </cfRule>
    <cfRule type="containsText" dxfId="11376" priority="12994" operator="containsText" text="N">
      <formula>NOT(ISERROR(SEARCH("N",G7)))</formula>
    </cfRule>
  </conditionalFormatting>
  <conditionalFormatting sqref="G7:AK60">
    <cfRule type="containsText" dxfId="11375" priority="12973" operator="containsText" text="21">
      <formula>NOT(ISERROR(SEARCH("21",G7)))</formula>
    </cfRule>
    <cfRule type="cellIs" dxfId="11374" priority="12974" operator="equal">
      <formula>"F"</formula>
    </cfRule>
    <cfRule type="containsText" dxfId="11373" priority="12975" operator="containsText" text="CA">
      <formula>NOT(ISERROR(SEARCH("CA",G7)))</formula>
    </cfRule>
    <cfRule type="cellIs" dxfId="11372" priority="12976" operator="equal">
      <formula>"LD"</formula>
    </cfRule>
    <cfRule type="containsText" dxfId="11371" priority="12977" operator="containsText" text="V">
      <formula>NOT(ISERROR(SEARCH("V",G7)))</formula>
    </cfRule>
    <cfRule type="containsText" dxfId="11370" priority="12978" operator="containsText" text="P">
      <formula>NOT(ISERROR(SEARCH("P",G7)))</formula>
    </cfRule>
    <cfRule type="cellIs" dxfId="11369" priority="12979" operator="equal">
      <formula>"LL"</formula>
    </cfRule>
    <cfRule type="cellIs" dxfId="11368" priority="12980" operator="equal">
      <formula>"AT"</formula>
    </cfRule>
    <cfRule type="containsText" dxfId="11367" priority="12981" operator="containsText" text="B">
      <formula>NOT(ISERROR(SEARCH("B",G7)))</formula>
    </cfRule>
    <cfRule type="cellIs" dxfId="11366" priority="12982" operator="equal">
      <formula>"L"</formula>
    </cfRule>
    <cfRule type="containsText" dxfId="11365" priority="12983" operator="containsText" text="N">
      <formula>NOT(ISERROR(SEARCH("N",G7)))</formula>
    </cfRule>
  </conditionalFormatting>
  <conditionalFormatting sqref="G7:AK60">
    <cfRule type="containsText" dxfId="11364" priority="12962" operator="containsText" text="21">
      <formula>NOT(ISERROR(SEARCH("21",G7)))</formula>
    </cfRule>
    <cfRule type="cellIs" dxfId="11363" priority="12963" operator="equal">
      <formula>"F"</formula>
    </cfRule>
    <cfRule type="containsText" dxfId="11362" priority="12964" operator="containsText" text="CA">
      <formula>NOT(ISERROR(SEARCH("CA",G7)))</formula>
    </cfRule>
    <cfRule type="cellIs" dxfId="11361" priority="12965" operator="equal">
      <formula>"LD"</formula>
    </cfRule>
    <cfRule type="containsText" dxfId="11360" priority="12966" operator="containsText" text="V">
      <formula>NOT(ISERROR(SEARCH("V",G7)))</formula>
    </cfRule>
    <cfRule type="containsText" dxfId="11359" priority="12967" operator="containsText" text="P">
      <formula>NOT(ISERROR(SEARCH("P",G7)))</formula>
    </cfRule>
    <cfRule type="cellIs" dxfId="11358" priority="12968" operator="equal">
      <formula>"LL"</formula>
    </cfRule>
    <cfRule type="cellIs" dxfId="11357" priority="12969" operator="equal">
      <formula>"AT"</formula>
    </cfRule>
    <cfRule type="containsText" dxfId="11356" priority="12970" operator="containsText" text="B">
      <formula>NOT(ISERROR(SEARCH("B",G7)))</formula>
    </cfRule>
    <cfRule type="cellIs" dxfId="11355" priority="12971" operator="equal">
      <formula>"L"</formula>
    </cfRule>
    <cfRule type="containsText" dxfId="11354" priority="12972" operator="containsText" text="N">
      <formula>NOT(ISERROR(SEARCH("N",G7)))</formula>
    </cfRule>
  </conditionalFormatting>
  <conditionalFormatting sqref="G7:AK60">
    <cfRule type="containsText" dxfId="11353" priority="12951" operator="containsText" text="21">
      <formula>NOT(ISERROR(SEARCH("21",G7)))</formula>
    </cfRule>
    <cfRule type="cellIs" dxfId="11352" priority="12952" operator="equal">
      <formula>"F"</formula>
    </cfRule>
    <cfRule type="containsText" dxfId="11351" priority="12953" operator="containsText" text="CA">
      <formula>NOT(ISERROR(SEARCH("CA",G7)))</formula>
    </cfRule>
    <cfRule type="cellIs" dxfId="11350" priority="12954" operator="equal">
      <formula>"LD"</formula>
    </cfRule>
    <cfRule type="containsText" dxfId="11349" priority="12955" operator="containsText" text="V">
      <formula>NOT(ISERROR(SEARCH("V",G7)))</formula>
    </cfRule>
    <cfRule type="containsText" dxfId="11348" priority="12956" operator="containsText" text="P">
      <formula>NOT(ISERROR(SEARCH("P",G7)))</formula>
    </cfRule>
    <cfRule type="cellIs" dxfId="11347" priority="12957" operator="equal">
      <formula>"LL"</formula>
    </cfRule>
    <cfRule type="cellIs" dxfId="11346" priority="12958" operator="equal">
      <formula>"AT"</formula>
    </cfRule>
    <cfRule type="containsText" dxfId="11345" priority="12959" operator="containsText" text="B">
      <formula>NOT(ISERROR(SEARCH("B",G7)))</formula>
    </cfRule>
    <cfRule type="cellIs" dxfId="11344" priority="12960" operator="equal">
      <formula>"L"</formula>
    </cfRule>
    <cfRule type="containsText" dxfId="11343" priority="12961" operator="containsText" text="N">
      <formula>NOT(ISERROR(SEARCH("N",G7)))</formula>
    </cfRule>
  </conditionalFormatting>
  <conditionalFormatting sqref="F47">
    <cfRule type="cellIs" dxfId="11342" priority="12601" stopIfTrue="1" operator="equal">
      <formula>0</formula>
    </cfRule>
  </conditionalFormatting>
  <conditionalFormatting sqref="F47">
    <cfRule type="cellIs" dxfId="11341" priority="12600" stopIfTrue="1" operator="equal">
      <formula>0</formula>
    </cfRule>
  </conditionalFormatting>
  <conditionalFormatting sqref="F47">
    <cfRule type="cellIs" dxfId="11340" priority="12599" stopIfTrue="1" operator="equal">
      <formula>0</formula>
    </cfRule>
  </conditionalFormatting>
  <conditionalFormatting sqref="F47">
    <cfRule type="cellIs" dxfId="11339" priority="12598" stopIfTrue="1" operator="equal">
      <formula>0</formula>
    </cfRule>
  </conditionalFormatting>
  <conditionalFormatting sqref="F47">
    <cfRule type="cellIs" dxfId="11338" priority="12597" stopIfTrue="1" operator="equal">
      <formula>0</formula>
    </cfRule>
  </conditionalFormatting>
  <conditionalFormatting sqref="F47">
    <cfRule type="cellIs" dxfId="11337" priority="12596" stopIfTrue="1" operator="equal">
      <formula>0</formula>
    </cfRule>
  </conditionalFormatting>
  <conditionalFormatting sqref="F47">
    <cfRule type="cellIs" dxfId="11336" priority="12595" stopIfTrue="1" operator="equal">
      <formula>0</formula>
    </cfRule>
  </conditionalFormatting>
  <conditionalFormatting sqref="F47">
    <cfRule type="cellIs" dxfId="11335" priority="12594" stopIfTrue="1" operator="equal">
      <formula>0</formula>
    </cfRule>
  </conditionalFormatting>
  <conditionalFormatting sqref="F47">
    <cfRule type="cellIs" dxfId="11334" priority="12593" stopIfTrue="1" operator="equal">
      <formula>0</formula>
    </cfRule>
  </conditionalFormatting>
  <conditionalFormatting sqref="F47">
    <cfRule type="cellIs" dxfId="11333" priority="12592" stopIfTrue="1" operator="equal">
      <formula>0</formula>
    </cfRule>
  </conditionalFormatting>
  <conditionalFormatting sqref="F47">
    <cfRule type="cellIs" dxfId="11332" priority="12591" stopIfTrue="1" operator="equal">
      <formula>0</formula>
    </cfRule>
  </conditionalFormatting>
  <conditionalFormatting sqref="F47">
    <cfRule type="cellIs" dxfId="11331" priority="12590" stopIfTrue="1" operator="equal">
      <formula>0</formula>
    </cfRule>
  </conditionalFormatting>
  <conditionalFormatting sqref="F47">
    <cfRule type="cellIs" dxfId="11330" priority="12589" stopIfTrue="1" operator="equal">
      <formula>0</formula>
    </cfRule>
  </conditionalFormatting>
  <conditionalFormatting sqref="F47">
    <cfRule type="cellIs" dxfId="11329" priority="12588" stopIfTrue="1" operator="equal">
      <formula>0</formula>
    </cfRule>
  </conditionalFormatting>
  <conditionalFormatting sqref="F47">
    <cfRule type="cellIs" dxfId="11328" priority="12587" stopIfTrue="1" operator="equal">
      <formula>0</formula>
    </cfRule>
  </conditionalFormatting>
  <conditionalFormatting sqref="F47">
    <cfRule type="cellIs" dxfId="11327" priority="12586" stopIfTrue="1" operator="equal">
      <formula>0</formula>
    </cfRule>
  </conditionalFormatting>
  <conditionalFormatting sqref="F47">
    <cfRule type="cellIs" dxfId="11326" priority="12585" stopIfTrue="1" operator="equal">
      <formula>0</formula>
    </cfRule>
  </conditionalFormatting>
  <conditionalFormatting sqref="F47">
    <cfRule type="cellIs" dxfId="11325" priority="12584" stopIfTrue="1" operator="equal">
      <formula>0</formula>
    </cfRule>
  </conditionalFormatting>
  <conditionalFormatting sqref="F47">
    <cfRule type="cellIs" dxfId="11324" priority="12583" stopIfTrue="1" operator="equal">
      <formula>0</formula>
    </cfRule>
  </conditionalFormatting>
  <conditionalFormatting sqref="F47">
    <cfRule type="cellIs" dxfId="11323" priority="12582" stopIfTrue="1" operator="equal">
      <formula>0</formula>
    </cfRule>
  </conditionalFormatting>
  <conditionalFormatting sqref="F47">
    <cfRule type="cellIs" dxfId="11322" priority="12581" stopIfTrue="1" operator="equal">
      <formula>0</formula>
    </cfRule>
  </conditionalFormatting>
  <conditionalFormatting sqref="F47">
    <cfRule type="cellIs" dxfId="11321" priority="12604" stopIfTrue="1" operator="equal">
      <formula>0</formula>
    </cfRule>
  </conditionalFormatting>
  <conditionalFormatting sqref="F47">
    <cfRule type="cellIs" dxfId="11320" priority="12603" stopIfTrue="1" operator="equal">
      <formula>0</formula>
    </cfRule>
  </conditionalFormatting>
  <conditionalFormatting sqref="F47">
    <cfRule type="cellIs" dxfId="11319" priority="12602" stopIfTrue="1" operator="equal">
      <formula>0</formula>
    </cfRule>
  </conditionalFormatting>
  <conditionalFormatting sqref="F47">
    <cfRule type="cellIs" dxfId="11318" priority="12580" operator="equal">
      <formula>"V"</formula>
    </cfRule>
  </conditionalFormatting>
  <conditionalFormatting sqref="F46">
    <cfRule type="cellIs" dxfId="11317" priority="12576" stopIfTrue="1" operator="equal">
      <formula>0</formula>
    </cfRule>
  </conditionalFormatting>
  <conditionalFormatting sqref="F46">
    <cfRule type="cellIs" dxfId="11316" priority="12575" stopIfTrue="1" operator="equal">
      <formula>0</formula>
    </cfRule>
  </conditionalFormatting>
  <conditionalFormatting sqref="F46">
    <cfRule type="cellIs" dxfId="11315" priority="12574" stopIfTrue="1" operator="equal">
      <formula>0</formula>
    </cfRule>
  </conditionalFormatting>
  <conditionalFormatting sqref="F46">
    <cfRule type="cellIs" dxfId="11314" priority="12573" stopIfTrue="1" operator="equal">
      <formula>0</formula>
    </cfRule>
  </conditionalFormatting>
  <conditionalFormatting sqref="F46">
    <cfRule type="cellIs" dxfId="11313" priority="12572" stopIfTrue="1" operator="equal">
      <formula>0</formula>
    </cfRule>
  </conditionalFormatting>
  <conditionalFormatting sqref="F46">
    <cfRule type="cellIs" dxfId="11312" priority="12571" stopIfTrue="1" operator="equal">
      <formula>0</formula>
    </cfRule>
  </conditionalFormatting>
  <conditionalFormatting sqref="F46">
    <cfRule type="cellIs" dxfId="11311" priority="12570" stopIfTrue="1" operator="equal">
      <formula>0</formula>
    </cfRule>
  </conditionalFormatting>
  <conditionalFormatting sqref="F46">
    <cfRule type="cellIs" dxfId="11310" priority="12569" stopIfTrue="1" operator="equal">
      <formula>0</formula>
    </cfRule>
  </conditionalFormatting>
  <conditionalFormatting sqref="F46">
    <cfRule type="cellIs" dxfId="11309" priority="12568" stopIfTrue="1" operator="equal">
      <formula>0</formula>
    </cfRule>
  </conditionalFormatting>
  <conditionalFormatting sqref="F46">
    <cfRule type="cellIs" dxfId="11308" priority="12567" stopIfTrue="1" operator="equal">
      <formula>0</formula>
    </cfRule>
  </conditionalFormatting>
  <conditionalFormatting sqref="F46">
    <cfRule type="cellIs" dxfId="11307" priority="12566" stopIfTrue="1" operator="equal">
      <formula>0</formula>
    </cfRule>
  </conditionalFormatting>
  <conditionalFormatting sqref="F46">
    <cfRule type="cellIs" dxfId="11306" priority="12565" stopIfTrue="1" operator="equal">
      <formula>0</formula>
    </cfRule>
  </conditionalFormatting>
  <conditionalFormatting sqref="F46">
    <cfRule type="cellIs" dxfId="11305" priority="12564" stopIfTrue="1" operator="equal">
      <formula>0</formula>
    </cfRule>
  </conditionalFormatting>
  <conditionalFormatting sqref="F46">
    <cfRule type="cellIs" dxfId="11304" priority="12563" stopIfTrue="1" operator="equal">
      <formula>0</formula>
    </cfRule>
  </conditionalFormatting>
  <conditionalFormatting sqref="F46">
    <cfRule type="cellIs" dxfId="11303" priority="12562" stopIfTrue="1" operator="equal">
      <formula>0</formula>
    </cfRule>
  </conditionalFormatting>
  <conditionalFormatting sqref="F46">
    <cfRule type="cellIs" dxfId="11302" priority="12561" stopIfTrue="1" operator="equal">
      <formula>0</formula>
    </cfRule>
  </conditionalFormatting>
  <conditionalFormatting sqref="F46">
    <cfRule type="cellIs" dxfId="11301" priority="12560" stopIfTrue="1" operator="equal">
      <formula>0</formula>
    </cfRule>
  </conditionalFormatting>
  <conditionalFormatting sqref="F46">
    <cfRule type="cellIs" dxfId="11300" priority="12559" stopIfTrue="1" operator="equal">
      <formula>0</formula>
    </cfRule>
  </conditionalFormatting>
  <conditionalFormatting sqref="F46">
    <cfRule type="cellIs" dxfId="11299" priority="12558" stopIfTrue="1" operator="equal">
      <formula>0</formula>
    </cfRule>
  </conditionalFormatting>
  <conditionalFormatting sqref="F46">
    <cfRule type="cellIs" dxfId="11298" priority="12557" stopIfTrue="1" operator="equal">
      <formula>0</formula>
    </cfRule>
  </conditionalFormatting>
  <conditionalFormatting sqref="F46">
    <cfRule type="cellIs" dxfId="11297" priority="12556" stopIfTrue="1" operator="equal">
      <formula>0</formula>
    </cfRule>
  </conditionalFormatting>
  <conditionalFormatting sqref="F46">
    <cfRule type="cellIs" dxfId="11296" priority="12579" stopIfTrue="1" operator="equal">
      <formula>0</formula>
    </cfRule>
  </conditionalFormatting>
  <conditionalFormatting sqref="F46">
    <cfRule type="cellIs" dxfId="11295" priority="12578" stopIfTrue="1" operator="equal">
      <formula>0</formula>
    </cfRule>
  </conditionalFormatting>
  <conditionalFormatting sqref="F46">
    <cfRule type="cellIs" dxfId="11294" priority="12577" stopIfTrue="1" operator="equal">
      <formula>0</formula>
    </cfRule>
  </conditionalFormatting>
  <conditionalFormatting sqref="F46">
    <cfRule type="cellIs" dxfId="11293" priority="12555" operator="equal">
      <formula>"V"</formula>
    </cfRule>
  </conditionalFormatting>
  <conditionalFormatting sqref="F55">
    <cfRule type="cellIs" dxfId="11292" priority="12433" stopIfTrue="1" operator="equal">
      <formula>0</formula>
    </cfRule>
  </conditionalFormatting>
  <conditionalFormatting sqref="F55">
    <cfRule type="cellIs" dxfId="11291" priority="12432" stopIfTrue="1" operator="equal">
      <formula>0</formula>
    </cfRule>
  </conditionalFormatting>
  <conditionalFormatting sqref="F55">
    <cfRule type="cellIs" dxfId="11290" priority="12431" stopIfTrue="1" operator="equal">
      <formula>0</formula>
    </cfRule>
  </conditionalFormatting>
  <conditionalFormatting sqref="F55">
    <cfRule type="cellIs" dxfId="11289" priority="12430" stopIfTrue="1" operator="equal">
      <formula>0</formula>
    </cfRule>
  </conditionalFormatting>
  <conditionalFormatting sqref="F55">
    <cfRule type="cellIs" dxfId="11288" priority="12429" stopIfTrue="1" operator="equal">
      <formula>0</formula>
    </cfRule>
  </conditionalFormatting>
  <conditionalFormatting sqref="F55">
    <cfRule type="cellIs" dxfId="11287" priority="12428" stopIfTrue="1" operator="equal">
      <formula>0</formula>
    </cfRule>
  </conditionalFormatting>
  <conditionalFormatting sqref="F55">
    <cfRule type="cellIs" dxfId="11286" priority="12427" stopIfTrue="1" operator="equal">
      <formula>0</formula>
    </cfRule>
  </conditionalFormatting>
  <conditionalFormatting sqref="F55">
    <cfRule type="cellIs" dxfId="11285" priority="12426" stopIfTrue="1" operator="equal">
      <formula>0</formula>
    </cfRule>
  </conditionalFormatting>
  <conditionalFormatting sqref="F55">
    <cfRule type="cellIs" dxfId="11284" priority="12425" stopIfTrue="1" operator="equal">
      <formula>0</formula>
    </cfRule>
  </conditionalFormatting>
  <conditionalFormatting sqref="F55">
    <cfRule type="cellIs" dxfId="11283" priority="12424" stopIfTrue="1" operator="equal">
      <formula>0</formula>
    </cfRule>
  </conditionalFormatting>
  <conditionalFormatting sqref="F55">
    <cfRule type="cellIs" dxfId="11282" priority="12423" stopIfTrue="1" operator="equal">
      <formula>0</formula>
    </cfRule>
  </conditionalFormatting>
  <conditionalFormatting sqref="F55">
    <cfRule type="cellIs" dxfId="11281" priority="12422" stopIfTrue="1" operator="equal">
      <formula>0</formula>
    </cfRule>
  </conditionalFormatting>
  <conditionalFormatting sqref="F55">
    <cfRule type="cellIs" dxfId="11280" priority="12421" stopIfTrue="1" operator="equal">
      <formula>0</formula>
    </cfRule>
  </conditionalFormatting>
  <conditionalFormatting sqref="F55">
    <cfRule type="cellIs" dxfId="11279" priority="12420" stopIfTrue="1" operator="equal">
      <formula>0</formula>
    </cfRule>
  </conditionalFormatting>
  <conditionalFormatting sqref="F55">
    <cfRule type="cellIs" dxfId="11278" priority="12419" stopIfTrue="1" operator="equal">
      <formula>0</formula>
    </cfRule>
  </conditionalFormatting>
  <conditionalFormatting sqref="F55">
    <cfRule type="cellIs" dxfId="11277" priority="12418" stopIfTrue="1" operator="equal">
      <formula>0</formula>
    </cfRule>
  </conditionalFormatting>
  <conditionalFormatting sqref="F55">
    <cfRule type="cellIs" dxfId="11276" priority="12417" stopIfTrue="1" operator="equal">
      <formula>0</formula>
    </cfRule>
  </conditionalFormatting>
  <conditionalFormatting sqref="F55">
    <cfRule type="cellIs" dxfId="11275" priority="12416" stopIfTrue="1" operator="equal">
      <formula>0</formula>
    </cfRule>
  </conditionalFormatting>
  <conditionalFormatting sqref="F55">
    <cfRule type="cellIs" dxfId="11274" priority="12415" stopIfTrue="1" operator="equal">
      <formula>0</formula>
    </cfRule>
  </conditionalFormatting>
  <conditionalFormatting sqref="F55">
    <cfRule type="cellIs" dxfId="11273" priority="12414" stopIfTrue="1" operator="equal">
      <formula>0</formula>
    </cfRule>
  </conditionalFormatting>
  <conditionalFormatting sqref="F55">
    <cfRule type="cellIs" dxfId="11272" priority="12413" stopIfTrue="1" operator="equal">
      <formula>0</formula>
    </cfRule>
  </conditionalFormatting>
  <conditionalFormatting sqref="F55">
    <cfRule type="cellIs" dxfId="11271" priority="12412" stopIfTrue="1" operator="equal">
      <formula>0</formula>
    </cfRule>
  </conditionalFormatting>
  <conditionalFormatting sqref="F55">
    <cfRule type="cellIs" dxfId="11270" priority="12411" stopIfTrue="1" operator="equal">
      <formula>0</formula>
    </cfRule>
  </conditionalFormatting>
  <conditionalFormatting sqref="F55">
    <cfRule type="cellIs" dxfId="11269" priority="12410" stopIfTrue="1" operator="equal">
      <formula>0</formula>
    </cfRule>
  </conditionalFormatting>
  <conditionalFormatting sqref="F55">
    <cfRule type="cellIs" dxfId="11268" priority="12409" operator="equal">
      <formula>"V"</formula>
    </cfRule>
  </conditionalFormatting>
  <conditionalFormatting sqref="F56">
    <cfRule type="cellIs" dxfId="11267" priority="12408" stopIfTrue="1" operator="equal">
      <formula>0</formula>
    </cfRule>
  </conditionalFormatting>
  <conditionalFormatting sqref="F56">
    <cfRule type="cellIs" dxfId="11266" priority="12407" stopIfTrue="1" operator="equal">
      <formula>0</formula>
    </cfRule>
  </conditionalFormatting>
  <conditionalFormatting sqref="F56">
    <cfRule type="cellIs" dxfId="11265" priority="12406" stopIfTrue="1" operator="equal">
      <formula>0</formula>
    </cfRule>
  </conditionalFormatting>
  <conditionalFormatting sqref="F56">
    <cfRule type="cellIs" dxfId="11264" priority="12405" stopIfTrue="1" operator="equal">
      <formula>0</formula>
    </cfRule>
  </conditionalFormatting>
  <conditionalFormatting sqref="F56">
    <cfRule type="cellIs" dxfId="11263" priority="12404" stopIfTrue="1" operator="equal">
      <formula>0</formula>
    </cfRule>
  </conditionalFormatting>
  <conditionalFormatting sqref="F56">
    <cfRule type="cellIs" dxfId="11262" priority="12403" stopIfTrue="1" operator="equal">
      <formula>0</formula>
    </cfRule>
  </conditionalFormatting>
  <conditionalFormatting sqref="F56">
    <cfRule type="cellIs" dxfId="11261" priority="12402" stopIfTrue="1" operator="equal">
      <formula>0</formula>
    </cfRule>
  </conditionalFormatting>
  <conditionalFormatting sqref="F56">
    <cfRule type="cellIs" dxfId="11260" priority="12401" stopIfTrue="1" operator="equal">
      <formula>0</formula>
    </cfRule>
  </conditionalFormatting>
  <conditionalFormatting sqref="F56">
    <cfRule type="cellIs" dxfId="11259" priority="12400" stopIfTrue="1" operator="equal">
      <formula>0</formula>
    </cfRule>
  </conditionalFormatting>
  <conditionalFormatting sqref="F56">
    <cfRule type="cellIs" dxfId="11258" priority="12399" stopIfTrue="1" operator="equal">
      <formula>0</formula>
    </cfRule>
  </conditionalFormatting>
  <conditionalFormatting sqref="F56">
    <cfRule type="cellIs" dxfId="11257" priority="12398" stopIfTrue="1" operator="equal">
      <formula>0</formula>
    </cfRule>
  </conditionalFormatting>
  <conditionalFormatting sqref="F56">
    <cfRule type="cellIs" dxfId="11256" priority="12397" stopIfTrue="1" operator="equal">
      <formula>0</formula>
    </cfRule>
  </conditionalFormatting>
  <conditionalFormatting sqref="F56">
    <cfRule type="cellIs" dxfId="11255" priority="12396" stopIfTrue="1" operator="equal">
      <formula>0</formula>
    </cfRule>
  </conditionalFormatting>
  <conditionalFormatting sqref="F56">
    <cfRule type="cellIs" dxfId="11254" priority="12395" stopIfTrue="1" operator="equal">
      <formula>0</formula>
    </cfRule>
  </conditionalFormatting>
  <conditionalFormatting sqref="F56">
    <cfRule type="cellIs" dxfId="11253" priority="12394" stopIfTrue="1" operator="equal">
      <formula>0</formula>
    </cfRule>
  </conditionalFormatting>
  <conditionalFormatting sqref="F56">
    <cfRule type="cellIs" dxfId="11252" priority="12393" stopIfTrue="1" operator="equal">
      <formula>0</formula>
    </cfRule>
  </conditionalFormatting>
  <conditionalFormatting sqref="F56">
    <cfRule type="cellIs" dxfId="11251" priority="12392" stopIfTrue="1" operator="equal">
      <formula>0</formula>
    </cfRule>
  </conditionalFormatting>
  <conditionalFormatting sqref="F56">
    <cfRule type="cellIs" dxfId="11250" priority="12391" stopIfTrue="1" operator="equal">
      <formula>0</formula>
    </cfRule>
  </conditionalFormatting>
  <conditionalFormatting sqref="F56">
    <cfRule type="cellIs" dxfId="11249" priority="12390" stopIfTrue="1" operator="equal">
      <formula>0</formula>
    </cfRule>
  </conditionalFormatting>
  <conditionalFormatting sqref="F56">
    <cfRule type="cellIs" dxfId="11248" priority="12389" stopIfTrue="1" operator="equal">
      <formula>0</formula>
    </cfRule>
  </conditionalFormatting>
  <conditionalFormatting sqref="F56">
    <cfRule type="cellIs" dxfId="11247" priority="12388" stopIfTrue="1" operator="equal">
      <formula>0</formula>
    </cfRule>
  </conditionalFormatting>
  <conditionalFormatting sqref="F56">
    <cfRule type="cellIs" dxfId="11246" priority="12387" stopIfTrue="1" operator="equal">
      <formula>0</formula>
    </cfRule>
  </conditionalFormatting>
  <conditionalFormatting sqref="F56">
    <cfRule type="cellIs" dxfId="11245" priority="12386" stopIfTrue="1" operator="equal">
      <formula>0</formula>
    </cfRule>
  </conditionalFormatting>
  <conditionalFormatting sqref="F56">
    <cfRule type="cellIs" dxfId="11244" priority="12385" stopIfTrue="1" operator="equal">
      <formula>0</formula>
    </cfRule>
  </conditionalFormatting>
  <conditionalFormatting sqref="F56">
    <cfRule type="cellIs" dxfId="11243" priority="12384" stopIfTrue="1" operator="equal">
      <formula>0</formula>
    </cfRule>
  </conditionalFormatting>
  <conditionalFormatting sqref="F56">
    <cfRule type="cellIs" dxfId="11242" priority="12383" stopIfTrue="1" operator="equal">
      <formula>0</formula>
    </cfRule>
  </conditionalFormatting>
  <conditionalFormatting sqref="F56">
    <cfRule type="cellIs" dxfId="11241" priority="12382" stopIfTrue="1" operator="equal">
      <formula>0</formula>
    </cfRule>
  </conditionalFormatting>
  <conditionalFormatting sqref="F56">
    <cfRule type="cellIs" dxfId="11240" priority="12381" stopIfTrue="1" operator="equal">
      <formula>0</formula>
    </cfRule>
  </conditionalFormatting>
  <conditionalFormatting sqref="F56">
    <cfRule type="cellIs" dxfId="11239" priority="12380" stopIfTrue="1" operator="equal">
      <formula>0</formula>
    </cfRule>
  </conditionalFormatting>
  <conditionalFormatting sqref="F56">
    <cfRule type="cellIs" dxfId="11238" priority="12379" stopIfTrue="1" operator="equal">
      <formula>0</formula>
    </cfRule>
  </conditionalFormatting>
  <conditionalFormatting sqref="F56">
    <cfRule type="cellIs" dxfId="11237" priority="12378" stopIfTrue="1" operator="equal">
      <formula>0</formula>
    </cfRule>
  </conditionalFormatting>
  <conditionalFormatting sqref="F56">
    <cfRule type="cellIs" dxfId="11236" priority="12377" stopIfTrue="1" operator="equal">
      <formula>0</formula>
    </cfRule>
  </conditionalFormatting>
  <conditionalFormatting sqref="F56">
    <cfRule type="cellIs" dxfId="11235" priority="12376" stopIfTrue="1" operator="equal">
      <formula>0</formula>
    </cfRule>
  </conditionalFormatting>
  <conditionalFormatting sqref="F56">
    <cfRule type="cellIs" dxfId="11234" priority="12375" stopIfTrue="1" operator="equal">
      <formula>0</formula>
    </cfRule>
  </conditionalFormatting>
  <conditionalFormatting sqref="F56">
    <cfRule type="cellIs" dxfId="11233" priority="12374" stopIfTrue="1" operator="equal">
      <formula>0</formula>
    </cfRule>
  </conditionalFormatting>
  <conditionalFormatting sqref="F56">
    <cfRule type="cellIs" dxfId="11232" priority="12373" stopIfTrue="1" operator="equal">
      <formula>0</formula>
    </cfRule>
  </conditionalFormatting>
  <conditionalFormatting sqref="F56">
    <cfRule type="cellIs" dxfId="11231" priority="12372" stopIfTrue="1" operator="equal">
      <formula>0</formula>
    </cfRule>
  </conditionalFormatting>
  <conditionalFormatting sqref="F56">
    <cfRule type="cellIs" dxfId="11230" priority="12371" stopIfTrue="1" operator="equal">
      <formula>0</formula>
    </cfRule>
  </conditionalFormatting>
  <conditionalFormatting sqref="F56">
    <cfRule type="cellIs" dxfId="11229" priority="12370" stopIfTrue="1" operator="equal">
      <formula>0</formula>
    </cfRule>
  </conditionalFormatting>
  <conditionalFormatting sqref="F56">
    <cfRule type="cellIs" dxfId="11228" priority="12369" stopIfTrue="1" operator="equal">
      <formula>0</formula>
    </cfRule>
  </conditionalFormatting>
  <conditionalFormatting sqref="F56">
    <cfRule type="cellIs" dxfId="11227" priority="12368" stopIfTrue="1" operator="equal">
      <formula>0</formula>
    </cfRule>
  </conditionalFormatting>
  <conditionalFormatting sqref="F56">
    <cfRule type="cellIs" dxfId="11226" priority="12367" stopIfTrue="1" operator="equal">
      <formula>0</formula>
    </cfRule>
  </conditionalFormatting>
  <conditionalFormatting sqref="F56">
    <cfRule type="cellIs" dxfId="11225" priority="12366" stopIfTrue="1" operator="equal">
      <formula>0</formula>
    </cfRule>
  </conditionalFormatting>
  <conditionalFormatting sqref="F56">
    <cfRule type="cellIs" dxfId="11224" priority="12365" stopIfTrue="1" operator="equal">
      <formula>0</formula>
    </cfRule>
  </conditionalFormatting>
  <conditionalFormatting sqref="F56">
    <cfRule type="cellIs" dxfId="11223" priority="12364" stopIfTrue="1" operator="equal">
      <formula>0</formula>
    </cfRule>
  </conditionalFormatting>
  <conditionalFormatting sqref="F56">
    <cfRule type="cellIs" dxfId="11222" priority="12363" stopIfTrue="1" operator="equal">
      <formula>0</formula>
    </cfRule>
  </conditionalFormatting>
  <conditionalFormatting sqref="F56">
    <cfRule type="cellIs" dxfId="11221" priority="12362" stopIfTrue="1" operator="equal">
      <formula>0</formula>
    </cfRule>
  </conditionalFormatting>
  <conditionalFormatting sqref="F56">
    <cfRule type="cellIs" dxfId="11220" priority="12361" stopIfTrue="1" operator="equal">
      <formula>0</formula>
    </cfRule>
  </conditionalFormatting>
  <conditionalFormatting sqref="F56">
    <cfRule type="cellIs" dxfId="11219" priority="12360" stopIfTrue="1" operator="equal">
      <formula>0</formula>
    </cfRule>
  </conditionalFormatting>
  <conditionalFormatting sqref="F56">
    <cfRule type="cellIs" dxfId="11218" priority="12359" stopIfTrue="1" operator="equal">
      <formula>0</formula>
    </cfRule>
  </conditionalFormatting>
  <conditionalFormatting sqref="F56">
    <cfRule type="cellIs" dxfId="11217" priority="12358" stopIfTrue="1" operator="equal">
      <formula>0</formula>
    </cfRule>
  </conditionalFormatting>
  <conditionalFormatting sqref="F56">
    <cfRule type="cellIs" dxfId="11216" priority="12357" stopIfTrue="1" operator="equal">
      <formula>0</formula>
    </cfRule>
  </conditionalFormatting>
  <conditionalFormatting sqref="F56">
    <cfRule type="cellIs" dxfId="11215" priority="12356" stopIfTrue="1" operator="equal">
      <formula>0</formula>
    </cfRule>
  </conditionalFormatting>
  <conditionalFormatting sqref="F56">
    <cfRule type="cellIs" dxfId="11214" priority="12355" stopIfTrue="1" operator="equal">
      <formula>0</formula>
    </cfRule>
  </conditionalFormatting>
  <conditionalFormatting sqref="F56">
    <cfRule type="cellIs" dxfId="11213" priority="12354" stopIfTrue="1" operator="equal">
      <formula>0</formula>
    </cfRule>
  </conditionalFormatting>
  <conditionalFormatting sqref="F56">
    <cfRule type="cellIs" dxfId="11212" priority="12353" stopIfTrue="1" operator="equal">
      <formula>0</formula>
    </cfRule>
  </conditionalFormatting>
  <conditionalFormatting sqref="F56">
    <cfRule type="cellIs" dxfId="11211" priority="12352" stopIfTrue="1" operator="equal">
      <formula>0</formula>
    </cfRule>
  </conditionalFormatting>
  <conditionalFormatting sqref="F56">
    <cfRule type="cellIs" dxfId="11210" priority="12351" stopIfTrue="1" operator="equal">
      <formula>0</formula>
    </cfRule>
  </conditionalFormatting>
  <conditionalFormatting sqref="F56">
    <cfRule type="cellIs" dxfId="11209" priority="12350" stopIfTrue="1" operator="equal">
      <formula>0</formula>
    </cfRule>
  </conditionalFormatting>
  <conditionalFormatting sqref="F56">
    <cfRule type="cellIs" dxfId="11208" priority="12349" stopIfTrue="1" operator="equal">
      <formula>0</formula>
    </cfRule>
  </conditionalFormatting>
  <conditionalFormatting sqref="F56">
    <cfRule type="cellIs" dxfId="11207" priority="12348" stopIfTrue="1" operator="equal">
      <formula>0</formula>
    </cfRule>
  </conditionalFormatting>
  <conditionalFormatting sqref="F56">
    <cfRule type="cellIs" dxfId="11206" priority="12347" stopIfTrue="1" operator="equal">
      <formula>0</formula>
    </cfRule>
  </conditionalFormatting>
  <conditionalFormatting sqref="F56">
    <cfRule type="cellIs" dxfId="11205" priority="12346" stopIfTrue="1" operator="equal">
      <formula>0</formula>
    </cfRule>
  </conditionalFormatting>
  <conditionalFormatting sqref="F56">
    <cfRule type="cellIs" dxfId="11204" priority="12345" stopIfTrue="1" operator="equal">
      <formula>0</formula>
    </cfRule>
  </conditionalFormatting>
  <conditionalFormatting sqref="F56">
    <cfRule type="cellIs" dxfId="11203" priority="12344" stopIfTrue="1" operator="equal">
      <formula>0</formula>
    </cfRule>
  </conditionalFormatting>
  <conditionalFormatting sqref="F56">
    <cfRule type="cellIs" dxfId="11202" priority="12343" stopIfTrue="1" operator="equal">
      <formula>0</formula>
    </cfRule>
  </conditionalFormatting>
  <conditionalFormatting sqref="F56">
    <cfRule type="cellIs" dxfId="11201" priority="12342" stopIfTrue="1" operator="equal">
      <formula>0</formula>
    </cfRule>
  </conditionalFormatting>
  <conditionalFormatting sqref="F56">
    <cfRule type="cellIs" dxfId="11200" priority="12341" stopIfTrue="1" operator="equal">
      <formula>0</formula>
    </cfRule>
  </conditionalFormatting>
  <conditionalFormatting sqref="F56">
    <cfRule type="cellIs" dxfId="11199" priority="12340" stopIfTrue="1" operator="equal">
      <formula>0</formula>
    </cfRule>
  </conditionalFormatting>
  <conditionalFormatting sqref="F56">
    <cfRule type="cellIs" dxfId="11198" priority="12339" stopIfTrue="1" operator="equal">
      <formula>0</formula>
    </cfRule>
  </conditionalFormatting>
  <conditionalFormatting sqref="F56">
    <cfRule type="cellIs" dxfId="11197" priority="12338" stopIfTrue="1" operator="equal">
      <formula>0</formula>
    </cfRule>
  </conditionalFormatting>
  <conditionalFormatting sqref="F56">
    <cfRule type="cellIs" dxfId="11196" priority="12337" stopIfTrue="1" operator="equal">
      <formula>0</formula>
    </cfRule>
  </conditionalFormatting>
  <conditionalFormatting sqref="F56">
    <cfRule type="cellIs" dxfId="11195" priority="12336" stopIfTrue="1" operator="equal">
      <formula>0</formula>
    </cfRule>
  </conditionalFormatting>
  <conditionalFormatting sqref="F56">
    <cfRule type="cellIs" dxfId="11194" priority="12335" stopIfTrue="1" operator="equal">
      <formula>0</formula>
    </cfRule>
  </conditionalFormatting>
  <conditionalFormatting sqref="F56">
    <cfRule type="cellIs" dxfId="11193" priority="12334" stopIfTrue="1" operator="equal">
      <formula>0</formula>
    </cfRule>
  </conditionalFormatting>
  <conditionalFormatting sqref="F56">
    <cfRule type="cellIs" dxfId="11192" priority="12333" stopIfTrue="1" operator="equal">
      <formula>0</formula>
    </cfRule>
  </conditionalFormatting>
  <conditionalFormatting sqref="F56">
    <cfRule type="cellIs" dxfId="11191" priority="12332" stopIfTrue="1" operator="equal">
      <formula>0</formula>
    </cfRule>
  </conditionalFormatting>
  <conditionalFormatting sqref="F56">
    <cfRule type="cellIs" dxfId="11190" priority="12331" stopIfTrue="1" operator="equal">
      <formula>0</formula>
    </cfRule>
  </conditionalFormatting>
  <conditionalFormatting sqref="F56">
    <cfRule type="cellIs" dxfId="11189" priority="12330" stopIfTrue="1" operator="equal">
      <formula>0</formula>
    </cfRule>
  </conditionalFormatting>
  <conditionalFormatting sqref="F56">
    <cfRule type="cellIs" dxfId="11188" priority="12329" stopIfTrue="1" operator="equal">
      <formula>0</formula>
    </cfRule>
  </conditionalFormatting>
  <conditionalFormatting sqref="F56">
    <cfRule type="cellIs" dxfId="11187" priority="12328" stopIfTrue="1" operator="equal">
      <formula>0</formula>
    </cfRule>
  </conditionalFormatting>
  <conditionalFormatting sqref="F56">
    <cfRule type="cellIs" dxfId="11186" priority="12327" stopIfTrue="1" operator="equal">
      <formula>0</formula>
    </cfRule>
  </conditionalFormatting>
  <conditionalFormatting sqref="F56">
    <cfRule type="cellIs" dxfId="11185" priority="12326" stopIfTrue="1" operator="equal">
      <formula>0</formula>
    </cfRule>
  </conditionalFormatting>
  <conditionalFormatting sqref="F56">
    <cfRule type="cellIs" dxfId="11184" priority="12325" stopIfTrue="1" operator="equal">
      <formula>0</formula>
    </cfRule>
  </conditionalFormatting>
  <conditionalFormatting sqref="F56">
    <cfRule type="cellIs" dxfId="11183" priority="12324" stopIfTrue="1" operator="equal">
      <formula>0</formula>
    </cfRule>
  </conditionalFormatting>
  <conditionalFormatting sqref="F56">
    <cfRule type="cellIs" dxfId="11182" priority="12323" stopIfTrue="1" operator="equal">
      <formula>0</formula>
    </cfRule>
  </conditionalFormatting>
  <conditionalFormatting sqref="F56">
    <cfRule type="cellIs" dxfId="11181" priority="12322" stopIfTrue="1" operator="equal">
      <formula>0</formula>
    </cfRule>
  </conditionalFormatting>
  <conditionalFormatting sqref="F56">
    <cfRule type="cellIs" dxfId="11180" priority="12321" stopIfTrue="1" operator="equal">
      <formula>0</formula>
    </cfRule>
  </conditionalFormatting>
  <conditionalFormatting sqref="F56">
    <cfRule type="cellIs" dxfId="11179" priority="12320" stopIfTrue="1" operator="equal">
      <formula>0</formula>
    </cfRule>
  </conditionalFormatting>
  <conditionalFormatting sqref="F56">
    <cfRule type="cellIs" dxfId="11178" priority="12319" stopIfTrue="1" operator="equal">
      <formula>0</formula>
    </cfRule>
  </conditionalFormatting>
  <conditionalFormatting sqref="F56">
    <cfRule type="cellIs" dxfId="11177" priority="12318" stopIfTrue="1" operator="equal">
      <formula>0</formula>
    </cfRule>
  </conditionalFormatting>
  <conditionalFormatting sqref="F56">
    <cfRule type="cellIs" dxfId="11176" priority="12317" stopIfTrue="1" operator="equal">
      <formula>0</formula>
    </cfRule>
  </conditionalFormatting>
  <conditionalFormatting sqref="F56">
    <cfRule type="cellIs" dxfId="11175" priority="12316" stopIfTrue="1" operator="equal">
      <formula>0</formula>
    </cfRule>
  </conditionalFormatting>
  <conditionalFormatting sqref="F56">
    <cfRule type="cellIs" dxfId="11174" priority="12315" stopIfTrue="1" operator="equal">
      <formula>0</formula>
    </cfRule>
  </conditionalFormatting>
  <conditionalFormatting sqref="F56">
    <cfRule type="cellIs" dxfId="11173" priority="12314" stopIfTrue="1" operator="equal">
      <formula>0</formula>
    </cfRule>
  </conditionalFormatting>
  <conditionalFormatting sqref="F56">
    <cfRule type="cellIs" dxfId="11172" priority="12313" stopIfTrue="1" operator="equal">
      <formula>0</formula>
    </cfRule>
  </conditionalFormatting>
  <conditionalFormatting sqref="F56">
    <cfRule type="cellIs" dxfId="11171" priority="12312" stopIfTrue="1" operator="equal">
      <formula>0</formula>
    </cfRule>
  </conditionalFormatting>
  <conditionalFormatting sqref="F56">
    <cfRule type="cellIs" dxfId="11170" priority="12311" stopIfTrue="1" operator="equal">
      <formula>0</formula>
    </cfRule>
  </conditionalFormatting>
  <conditionalFormatting sqref="F56">
    <cfRule type="cellIs" dxfId="11169" priority="12310" stopIfTrue="1" operator="equal">
      <formula>0</formula>
    </cfRule>
  </conditionalFormatting>
  <conditionalFormatting sqref="F56">
    <cfRule type="cellIs" dxfId="11168" priority="12309" stopIfTrue="1" operator="equal">
      <formula>0</formula>
    </cfRule>
  </conditionalFormatting>
  <conditionalFormatting sqref="F56">
    <cfRule type="cellIs" dxfId="11167" priority="12308" stopIfTrue="1" operator="equal">
      <formula>0</formula>
    </cfRule>
  </conditionalFormatting>
  <conditionalFormatting sqref="F56">
    <cfRule type="cellIs" dxfId="11166" priority="12307" stopIfTrue="1" operator="equal">
      <formula>0</formula>
    </cfRule>
  </conditionalFormatting>
  <conditionalFormatting sqref="F56">
    <cfRule type="cellIs" dxfId="11165" priority="12306" stopIfTrue="1" operator="equal">
      <formula>0</formula>
    </cfRule>
  </conditionalFormatting>
  <conditionalFormatting sqref="F56">
    <cfRule type="cellIs" dxfId="11164" priority="12305" stopIfTrue="1" operator="equal">
      <formula>0</formula>
    </cfRule>
  </conditionalFormatting>
  <conditionalFormatting sqref="F56">
    <cfRule type="cellIs" dxfId="11163" priority="12304" stopIfTrue="1" operator="equal">
      <formula>0</formula>
    </cfRule>
  </conditionalFormatting>
  <conditionalFormatting sqref="F56">
    <cfRule type="cellIs" dxfId="11162" priority="12303" stopIfTrue="1" operator="equal">
      <formula>0</formula>
    </cfRule>
  </conditionalFormatting>
  <conditionalFormatting sqref="F56">
    <cfRule type="cellIs" dxfId="11161" priority="12302" stopIfTrue="1" operator="equal">
      <formula>0</formula>
    </cfRule>
  </conditionalFormatting>
  <conditionalFormatting sqref="F56">
    <cfRule type="cellIs" dxfId="11160" priority="12301" stopIfTrue="1" operator="equal">
      <formula>0</formula>
    </cfRule>
  </conditionalFormatting>
  <conditionalFormatting sqref="F56">
    <cfRule type="cellIs" dxfId="11159" priority="12300" stopIfTrue="1" operator="equal">
      <formula>0</formula>
    </cfRule>
  </conditionalFormatting>
  <conditionalFormatting sqref="F56">
    <cfRule type="cellIs" dxfId="11158" priority="12299" stopIfTrue="1" operator="equal">
      <formula>0</formula>
    </cfRule>
  </conditionalFormatting>
  <conditionalFormatting sqref="F56">
    <cfRule type="cellIs" dxfId="11157" priority="12298" stopIfTrue="1" operator="equal">
      <formula>0</formula>
    </cfRule>
  </conditionalFormatting>
  <conditionalFormatting sqref="F56">
    <cfRule type="cellIs" dxfId="11156" priority="12297" stopIfTrue="1" operator="equal">
      <formula>0</formula>
    </cfRule>
  </conditionalFormatting>
  <conditionalFormatting sqref="F56">
    <cfRule type="cellIs" dxfId="11155" priority="12296" stopIfTrue="1" operator="equal">
      <formula>0</formula>
    </cfRule>
  </conditionalFormatting>
  <conditionalFormatting sqref="F56">
    <cfRule type="cellIs" dxfId="11154" priority="12295" stopIfTrue="1" operator="equal">
      <formula>0</formula>
    </cfRule>
  </conditionalFormatting>
  <conditionalFormatting sqref="F56">
    <cfRule type="cellIs" dxfId="11153" priority="12294" stopIfTrue="1" operator="equal">
      <formula>0</formula>
    </cfRule>
  </conditionalFormatting>
  <conditionalFormatting sqref="F56">
    <cfRule type="cellIs" dxfId="11152" priority="12293" stopIfTrue="1" operator="equal">
      <formula>0</formula>
    </cfRule>
  </conditionalFormatting>
  <conditionalFormatting sqref="F56">
    <cfRule type="cellIs" dxfId="11151" priority="12292" stopIfTrue="1" operator="equal">
      <formula>0</formula>
    </cfRule>
  </conditionalFormatting>
  <conditionalFormatting sqref="F56">
    <cfRule type="cellIs" dxfId="11150" priority="12291" stopIfTrue="1" operator="equal">
      <formula>0</formula>
    </cfRule>
  </conditionalFormatting>
  <conditionalFormatting sqref="F56">
    <cfRule type="cellIs" dxfId="11149" priority="12290" stopIfTrue="1" operator="equal">
      <formula>0</formula>
    </cfRule>
  </conditionalFormatting>
  <conditionalFormatting sqref="F56">
    <cfRule type="cellIs" dxfId="11148" priority="12289" stopIfTrue="1" operator="equal">
      <formula>0</formula>
    </cfRule>
  </conditionalFormatting>
  <conditionalFormatting sqref="F56">
    <cfRule type="cellIs" dxfId="11147" priority="12288" stopIfTrue="1" operator="equal">
      <formula>0</formula>
    </cfRule>
  </conditionalFormatting>
  <conditionalFormatting sqref="F56">
    <cfRule type="cellIs" dxfId="11146" priority="12287" stopIfTrue="1" operator="equal">
      <formula>0</formula>
    </cfRule>
  </conditionalFormatting>
  <conditionalFormatting sqref="F56">
    <cfRule type="cellIs" dxfId="11145" priority="12286" stopIfTrue="1" operator="equal">
      <formula>0</formula>
    </cfRule>
  </conditionalFormatting>
  <conditionalFormatting sqref="F56">
    <cfRule type="cellIs" dxfId="11144" priority="12285" stopIfTrue="1" operator="equal">
      <formula>0</formula>
    </cfRule>
  </conditionalFormatting>
  <conditionalFormatting sqref="F56">
    <cfRule type="cellIs" dxfId="11143" priority="12284" stopIfTrue="1" operator="equal">
      <formula>0</formula>
    </cfRule>
  </conditionalFormatting>
  <conditionalFormatting sqref="F56">
    <cfRule type="cellIs" dxfId="11142" priority="12283" stopIfTrue="1" operator="equal">
      <formula>0</formula>
    </cfRule>
  </conditionalFormatting>
  <conditionalFormatting sqref="F56">
    <cfRule type="cellIs" dxfId="11141" priority="12282" stopIfTrue="1" operator="equal">
      <formula>0</formula>
    </cfRule>
  </conditionalFormatting>
  <conditionalFormatting sqref="F56">
    <cfRule type="cellIs" dxfId="11140" priority="12281" stopIfTrue="1" operator="equal">
      <formula>0</formula>
    </cfRule>
  </conditionalFormatting>
  <conditionalFormatting sqref="F56">
    <cfRule type="cellIs" dxfId="11139" priority="12280" stopIfTrue="1" operator="equal">
      <formula>0</formula>
    </cfRule>
  </conditionalFormatting>
  <conditionalFormatting sqref="F56">
    <cfRule type="cellIs" dxfId="11138" priority="12279" stopIfTrue="1" operator="equal">
      <formula>0</formula>
    </cfRule>
  </conditionalFormatting>
  <conditionalFormatting sqref="F56">
    <cfRule type="cellIs" dxfId="11137" priority="12278" stopIfTrue="1" operator="equal">
      <formula>0</formula>
    </cfRule>
  </conditionalFormatting>
  <conditionalFormatting sqref="F56">
    <cfRule type="cellIs" dxfId="11136" priority="12277" stopIfTrue="1" operator="equal">
      <formula>0</formula>
    </cfRule>
  </conditionalFormatting>
  <conditionalFormatting sqref="F56">
    <cfRule type="cellIs" dxfId="11135" priority="12276" stopIfTrue="1" operator="equal">
      <formula>0</formula>
    </cfRule>
  </conditionalFormatting>
  <conditionalFormatting sqref="F56">
    <cfRule type="cellIs" dxfId="11134" priority="12275" stopIfTrue="1" operator="equal">
      <formula>0</formula>
    </cfRule>
  </conditionalFormatting>
  <conditionalFormatting sqref="F56">
    <cfRule type="cellIs" dxfId="11133" priority="12274" stopIfTrue="1" operator="equal">
      <formula>0</formula>
    </cfRule>
  </conditionalFormatting>
  <conditionalFormatting sqref="F56">
    <cfRule type="cellIs" dxfId="11132" priority="12273" stopIfTrue="1" operator="equal">
      <formula>0</formula>
    </cfRule>
  </conditionalFormatting>
  <conditionalFormatting sqref="F56">
    <cfRule type="cellIs" dxfId="11131" priority="12272" stopIfTrue="1" operator="equal">
      <formula>0</formula>
    </cfRule>
  </conditionalFormatting>
  <conditionalFormatting sqref="F56">
    <cfRule type="cellIs" dxfId="11130" priority="12271" stopIfTrue="1" operator="equal">
      <formula>0</formula>
    </cfRule>
  </conditionalFormatting>
  <conditionalFormatting sqref="F56">
    <cfRule type="cellIs" dxfId="11129" priority="12270" stopIfTrue="1" operator="equal">
      <formula>0</formula>
    </cfRule>
  </conditionalFormatting>
  <conditionalFormatting sqref="F56">
    <cfRule type="cellIs" dxfId="11128" priority="12269" stopIfTrue="1" operator="equal">
      <formula>0</formula>
    </cfRule>
  </conditionalFormatting>
  <conditionalFormatting sqref="F56">
    <cfRule type="cellIs" dxfId="11127" priority="12268" stopIfTrue="1" operator="equal">
      <formula>0</formula>
    </cfRule>
  </conditionalFormatting>
  <conditionalFormatting sqref="F56">
    <cfRule type="cellIs" dxfId="11126" priority="12267" stopIfTrue="1" operator="equal">
      <formula>0</formula>
    </cfRule>
  </conditionalFormatting>
  <conditionalFormatting sqref="F56">
    <cfRule type="cellIs" dxfId="11125" priority="12266" stopIfTrue="1" operator="equal">
      <formula>0</formula>
    </cfRule>
  </conditionalFormatting>
  <conditionalFormatting sqref="F56">
    <cfRule type="cellIs" dxfId="11124" priority="12265" stopIfTrue="1" operator="equal">
      <formula>0</formula>
    </cfRule>
  </conditionalFormatting>
  <conditionalFormatting sqref="F56">
    <cfRule type="cellIs" dxfId="11123" priority="12264" stopIfTrue="1" operator="equal">
      <formula>0</formula>
    </cfRule>
  </conditionalFormatting>
  <conditionalFormatting sqref="F56">
    <cfRule type="cellIs" dxfId="11122" priority="12263" stopIfTrue="1" operator="equal">
      <formula>0</formula>
    </cfRule>
  </conditionalFormatting>
  <conditionalFormatting sqref="F56">
    <cfRule type="cellIs" dxfId="11121" priority="12262" stopIfTrue="1" operator="equal">
      <formula>0</formula>
    </cfRule>
  </conditionalFormatting>
  <conditionalFormatting sqref="F56">
    <cfRule type="cellIs" dxfId="11120" priority="12261" stopIfTrue="1" operator="equal">
      <formula>0</formula>
    </cfRule>
  </conditionalFormatting>
  <conditionalFormatting sqref="F56">
    <cfRule type="cellIs" dxfId="11119" priority="12260" stopIfTrue="1" operator="equal">
      <formula>0</formula>
    </cfRule>
  </conditionalFormatting>
  <conditionalFormatting sqref="F56">
    <cfRule type="cellIs" dxfId="11118" priority="12259" stopIfTrue="1" operator="equal">
      <formula>0</formula>
    </cfRule>
  </conditionalFormatting>
  <conditionalFormatting sqref="F56">
    <cfRule type="cellIs" dxfId="11117" priority="12258" stopIfTrue="1" operator="equal">
      <formula>0</formula>
    </cfRule>
  </conditionalFormatting>
  <conditionalFormatting sqref="F56">
    <cfRule type="cellIs" dxfId="11116" priority="12257" stopIfTrue="1" operator="equal">
      <formula>0</formula>
    </cfRule>
  </conditionalFormatting>
  <conditionalFormatting sqref="F56">
    <cfRule type="cellIs" dxfId="11115" priority="12256" stopIfTrue="1" operator="equal">
      <formula>0</formula>
    </cfRule>
  </conditionalFormatting>
  <conditionalFormatting sqref="F56">
    <cfRule type="cellIs" dxfId="11114" priority="12255" stopIfTrue="1" operator="equal">
      <formula>0</formula>
    </cfRule>
  </conditionalFormatting>
  <conditionalFormatting sqref="F56">
    <cfRule type="cellIs" dxfId="11113" priority="12254" stopIfTrue="1" operator="equal">
      <formula>0</formula>
    </cfRule>
  </conditionalFormatting>
  <conditionalFormatting sqref="F56">
    <cfRule type="cellIs" dxfId="11112" priority="12253" stopIfTrue="1" operator="equal">
      <formula>0</formula>
    </cfRule>
  </conditionalFormatting>
  <conditionalFormatting sqref="F56">
    <cfRule type="cellIs" dxfId="11111" priority="12252" stopIfTrue="1" operator="equal">
      <formula>0</formula>
    </cfRule>
  </conditionalFormatting>
  <conditionalFormatting sqref="F56">
    <cfRule type="cellIs" dxfId="11110" priority="12251" stopIfTrue="1" operator="equal">
      <formula>0</formula>
    </cfRule>
  </conditionalFormatting>
  <conditionalFormatting sqref="F56">
    <cfRule type="cellIs" dxfId="11109" priority="12250" stopIfTrue="1" operator="equal">
      <formula>0</formula>
    </cfRule>
  </conditionalFormatting>
  <conditionalFormatting sqref="F56">
    <cfRule type="cellIs" dxfId="11108" priority="12249" stopIfTrue="1" operator="equal">
      <formula>0</formula>
    </cfRule>
  </conditionalFormatting>
  <conditionalFormatting sqref="F56">
    <cfRule type="cellIs" dxfId="11107" priority="12248" stopIfTrue="1" operator="equal">
      <formula>0</formula>
    </cfRule>
  </conditionalFormatting>
  <conditionalFormatting sqref="F56">
    <cfRule type="cellIs" dxfId="11106" priority="12247" stopIfTrue="1" operator="equal">
      <formula>0</formula>
    </cfRule>
  </conditionalFormatting>
  <conditionalFormatting sqref="F56">
    <cfRule type="cellIs" dxfId="11105" priority="12246" stopIfTrue="1" operator="equal">
      <formula>0</formula>
    </cfRule>
  </conditionalFormatting>
  <conditionalFormatting sqref="F56">
    <cfRule type="cellIs" dxfId="11104" priority="12245" stopIfTrue="1" operator="equal">
      <formula>0</formula>
    </cfRule>
  </conditionalFormatting>
  <conditionalFormatting sqref="F56">
    <cfRule type="cellIs" dxfId="11103" priority="12244" stopIfTrue="1" operator="equal">
      <formula>0</formula>
    </cfRule>
  </conditionalFormatting>
  <conditionalFormatting sqref="F56">
    <cfRule type="cellIs" dxfId="11102" priority="12243" stopIfTrue="1" operator="equal">
      <formula>0</formula>
    </cfRule>
  </conditionalFormatting>
  <conditionalFormatting sqref="F56">
    <cfRule type="cellIs" dxfId="11101" priority="12242" stopIfTrue="1" operator="equal">
      <formula>0</formula>
    </cfRule>
  </conditionalFormatting>
  <conditionalFormatting sqref="F56">
    <cfRule type="cellIs" dxfId="11100" priority="12241" stopIfTrue="1" operator="equal">
      <formula>0</formula>
    </cfRule>
  </conditionalFormatting>
  <conditionalFormatting sqref="F56">
    <cfRule type="cellIs" dxfId="11099" priority="12240" stopIfTrue="1" operator="equal">
      <formula>0</formula>
    </cfRule>
  </conditionalFormatting>
  <conditionalFormatting sqref="F56">
    <cfRule type="cellIs" dxfId="11098" priority="12239" stopIfTrue="1" operator="equal">
      <formula>0</formula>
    </cfRule>
  </conditionalFormatting>
  <conditionalFormatting sqref="F56">
    <cfRule type="cellIs" dxfId="11097" priority="12238" stopIfTrue="1" operator="equal">
      <formula>0</formula>
    </cfRule>
  </conditionalFormatting>
  <conditionalFormatting sqref="F56">
    <cfRule type="cellIs" dxfId="11096" priority="12237" stopIfTrue="1" operator="equal">
      <formula>0</formula>
    </cfRule>
  </conditionalFormatting>
  <conditionalFormatting sqref="F56">
    <cfRule type="cellIs" dxfId="11095" priority="12236" stopIfTrue="1" operator="equal">
      <formula>0</formula>
    </cfRule>
  </conditionalFormatting>
  <conditionalFormatting sqref="F56">
    <cfRule type="cellIs" dxfId="11094" priority="12235" stopIfTrue="1" operator="equal">
      <formula>0</formula>
    </cfRule>
  </conditionalFormatting>
  <conditionalFormatting sqref="F56">
    <cfRule type="cellIs" dxfId="11093" priority="12234" stopIfTrue="1" operator="equal">
      <formula>0</formula>
    </cfRule>
  </conditionalFormatting>
  <conditionalFormatting sqref="F56">
    <cfRule type="cellIs" dxfId="11092" priority="12233" stopIfTrue="1" operator="equal">
      <formula>0</formula>
    </cfRule>
  </conditionalFormatting>
  <conditionalFormatting sqref="F56">
    <cfRule type="cellIs" dxfId="11091" priority="12232" stopIfTrue="1" operator="equal">
      <formula>0</formula>
    </cfRule>
  </conditionalFormatting>
  <conditionalFormatting sqref="F56">
    <cfRule type="cellIs" dxfId="11090" priority="12231" stopIfTrue="1" operator="equal">
      <formula>0</formula>
    </cfRule>
  </conditionalFormatting>
  <conditionalFormatting sqref="F56">
    <cfRule type="cellIs" dxfId="11089" priority="12230" stopIfTrue="1" operator="equal">
      <formula>0</formula>
    </cfRule>
  </conditionalFormatting>
  <conditionalFormatting sqref="F56">
    <cfRule type="cellIs" dxfId="11088" priority="12229" stopIfTrue="1" operator="equal">
      <formula>0</formula>
    </cfRule>
  </conditionalFormatting>
  <conditionalFormatting sqref="F56">
    <cfRule type="cellIs" dxfId="11087" priority="12228" stopIfTrue="1" operator="equal">
      <formula>0</formula>
    </cfRule>
  </conditionalFormatting>
  <conditionalFormatting sqref="F56">
    <cfRule type="cellIs" dxfId="11086" priority="12227" stopIfTrue="1" operator="equal">
      <formula>0</formula>
    </cfRule>
  </conditionalFormatting>
  <conditionalFormatting sqref="F56">
    <cfRule type="cellIs" dxfId="11085" priority="12226" stopIfTrue="1" operator="equal">
      <formula>0</formula>
    </cfRule>
  </conditionalFormatting>
  <conditionalFormatting sqref="F56">
    <cfRule type="cellIs" dxfId="11084" priority="12225" stopIfTrue="1" operator="equal">
      <formula>0</formula>
    </cfRule>
  </conditionalFormatting>
  <conditionalFormatting sqref="F56">
    <cfRule type="cellIs" dxfId="11083" priority="12224" stopIfTrue="1" operator="equal">
      <formula>0</formula>
    </cfRule>
  </conditionalFormatting>
  <conditionalFormatting sqref="F56">
    <cfRule type="cellIs" dxfId="11082" priority="12223" stopIfTrue="1" operator="equal">
      <formula>0</formula>
    </cfRule>
  </conditionalFormatting>
  <conditionalFormatting sqref="F56">
    <cfRule type="cellIs" dxfId="11081" priority="12222" stopIfTrue="1" operator="equal">
      <formula>0</formula>
    </cfRule>
  </conditionalFormatting>
  <conditionalFormatting sqref="F56">
    <cfRule type="cellIs" dxfId="11080" priority="12221" stopIfTrue="1" operator="equal">
      <formula>0</formula>
    </cfRule>
  </conditionalFormatting>
  <conditionalFormatting sqref="F56">
    <cfRule type="cellIs" dxfId="11079" priority="12220" stopIfTrue="1" operator="equal">
      <formula>0</formula>
    </cfRule>
  </conditionalFormatting>
  <conditionalFormatting sqref="F56">
    <cfRule type="cellIs" dxfId="11078" priority="12219" stopIfTrue="1" operator="equal">
      <formula>0</formula>
    </cfRule>
  </conditionalFormatting>
  <conditionalFormatting sqref="F56">
    <cfRule type="cellIs" dxfId="11077" priority="12218" stopIfTrue="1" operator="equal">
      <formula>0</formula>
    </cfRule>
  </conditionalFormatting>
  <conditionalFormatting sqref="F56">
    <cfRule type="cellIs" dxfId="11076" priority="12217" stopIfTrue="1" operator="equal">
      <formula>0</formula>
    </cfRule>
  </conditionalFormatting>
  <conditionalFormatting sqref="F56">
    <cfRule type="cellIs" dxfId="11075" priority="12216" stopIfTrue="1" operator="equal">
      <formula>0</formula>
    </cfRule>
  </conditionalFormatting>
  <conditionalFormatting sqref="F56">
    <cfRule type="cellIs" dxfId="11074" priority="12215" stopIfTrue="1" operator="equal">
      <formula>0</formula>
    </cfRule>
  </conditionalFormatting>
  <conditionalFormatting sqref="F56">
    <cfRule type="cellIs" dxfId="11073" priority="12214" stopIfTrue="1" operator="equal">
      <formula>0</formula>
    </cfRule>
  </conditionalFormatting>
  <conditionalFormatting sqref="F56">
    <cfRule type="cellIs" dxfId="11072" priority="12213" stopIfTrue="1" operator="equal">
      <formula>0</formula>
    </cfRule>
  </conditionalFormatting>
  <conditionalFormatting sqref="F56">
    <cfRule type="cellIs" dxfId="11071" priority="12212" stopIfTrue="1" operator="equal">
      <formula>0</formula>
    </cfRule>
  </conditionalFormatting>
  <conditionalFormatting sqref="F56">
    <cfRule type="cellIs" dxfId="11070" priority="12211" stopIfTrue="1" operator="equal">
      <formula>0</formula>
    </cfRule>
  </conditionalFormatting>
  <conditionalFormatting sqref="F56">
    <cfRule type="cellIs" dxfId="11069" priority="12210" stopIfTrue="1" operator="equal">
      <formula>0</formula>
    </cfRule>
  </conditionalFormatting>
  <conditionalFormatting sqref="F56">
    <cfRule type="cellIs" dxfId="11068" priority="12209" stopIfTrue="1" operator="equal">
      <formula>0</formula>
    </cfRule>
  </conditionalFormatting>
  <conditionalFormatting sqref="F56">
    <cfRule type="cellIs" dxfId="11067" priority="12208" stopIfTrue="1" operator="equal">
      <formula>0</formula>
    </cfRule>
  </conditionalFormatting>
  <conditionalFormatting sqref="F56">
    <cfRule type="cellIs" dxfId="11066" priority="12207" stopIfTrue="1" operator="equal">
      <formula>0</formula>
    </cfRule>
  </conditionalFormatting>
  <conditionalFormatting sqref="F56">
    <cfRule type="cellIs" dxfId="11065" priority="12206" stopIfTrue="1" operator="equal">
      <formula>0</formula>
    </cfRule>
  </conditionalFormatting>
  <conditionalFormatting sqref="F56">
    <cfRule type="cellIs" dxfId="11064" priority="12205" stopIfTrue="1" operator="equal">
      <formula>0</formula>
    </cfRule>
  </conditionalFormatting>
  <conditionalFormatting sqref="F56">
    <cfRule type="cellIs" dxfId="11063" priority="12204" stopIfTrue="1" operator="equal">
      <formula>0</formula>
    </cfRule>
  </conditionalFormatting>
  <conditionalFormatting sqref="F56">
    <cfRule type="cellIs" dxfId="11062" priority="12203" stopIfTrue="1" operator="equal">
      <formula>0</formula>
    </cfRule>
  </conditionalFormatting>
  <conditionalFormatting sqref="F56">
    <cfRule type="cellIs" dxfId="11061" priority="12202" stopIfTrue="1" operator="equal">
      <formula>0</formula>
    </cfRule>
  </conditionalFormatting>
  <conditionalFormatting sqref="F56">
    <cfRule type="cellIs" dxfId="11060" priority="12201" stopIfTrue="1" operator="equal">
      <formula>0</formula>
    </cfRule>
  </conditionalFormatting>
  <conditionalFormatting sqref="F56">
    <cfRule type="cellIs" dxfId="11059" priority="12200" stopIfTrue="1" operator="equal">
      <formula>0</formula>
    </cfRule>
  </conditionalFormatting>
  <conditionalFormatting sqref="F56">
    <cfRule type="cellIs" dxfId="11058" priority="12199" stopIfTrue="1" operator="equal">
      <formula>0</formula>
    </cfRule>
  </conditionalFormatting>
  <conditionalFormatting sqref="F56">
    <cfRule type="cellIs" dxfId="11057" priority="12198" stopIfTrue="1" operator="equal">
      <formula>0</formula>
    </cfRule>
  </conditionalFormatting>
  <conditionalFormatting sqref="F56">
    <cfRule type="cellIs" dxfId="11056" priority="12197" stopIfTrue="1" operator="equal">
      <formula>0</formula>
    </cfRule>
  </conditionalFormatting>
  <conditionalFormatting sqref="F56">
    <cfRule type="cellIs" dxfId="11055" priority="12196" stopIfTrue="1" operator="equal">
      <formula>0</formula>
    </cfRule>
  </conditionalFormatting>
  <conditionalFormatting sqref="F56">
    <cfRule type="cellIs" dxfId="11054" priority="12195" stopIfTrue="1" operator="equal">
      <formula>0</formula>
    </cfRule>
  </conditionalFormatting>
  <conditionalFormatting sqref="F56">
    <cfRule type="cellIs" dxfId="11053" priority="12194" stopIfTrue="1" operator="equal">
      <formula>0</formula>
    </cfRule>
  </conditionalFormatting>
  <conditionalFormatting sqref="F56">
    <cfRule type="cellIs" dxfId="11052" priority="12193" stopIfTrue="1" operator="equal">
      <formula>0</formula>
    </cfRule>
  </conditionalFormatting>
  <conditionalFormatting sqref="F56">
    <cfRule type="cellIs" dxfId="11051" priority="12192" stopIfTrue="1" operator="equal">
      <formula>0</formula>
    </cfRule>
  </conditionalFormatting>
  <conditionalFormatting sqref="F56">
    <cfRule type="cellIs" dxfId="11050" priority="12191" stopIfTrue="1" operator="equal">
      <formula>0</formula>
    </cfRule>
  </conditionalFormatting>
  <conditionalFormatting sqref="F56">
    <cfRule type="cellIs" dxfId="11049" priority="12190" stopIfTrue="1" operator="equal">
      <formula>0</formula>
    </cfRule>
  </conditionalFormatting>
  <conditionalFormatting sqref="F56">
    <cfRule type="cellIs" dxfId="11048" priority="12189" stopIfTrue="1" operator="equal">
      <formula>0</formula>
    </cfRule>
  </conditionalFormatting>
  <conditionalFormatting sqref="F56">
    <cfRule type="cellIs" dxfId="11047" priority="12188" stopIfTrue="1" operator="equal">
      <formula>0</formula>
    </cfRule>
  </conditionalFormatting>
  <conditionalFormatting sqref="F56">
    <cfRule type="cellIs" dxfId="11046" priority="12187" stopIfTrue="1" operator="equal">
      <formula>0</formula>
    </cfRule>
  </conditionalFormatting>
  <conditionalFormatting sqref="F56">
    <cfRule type="cellIs" dxfId="11045" priority="12186" stopIfTrue="1" operator="equal">
      <formula>0</formula>
    </cfRule>
  </conditionalFormatting>
  <conditionalFormatting sqref="F56">
    <cfRule type="cellIs" dxfId="11044" priority="12185" stopIfTrue="1" operator="equal">
      <formula>0</formula>
    </cfRule>
  </conditionalFormatting>
  <conditionalFormatting sqref="F56">
    <cfRule type="cellIs" dxfId="11043" priority="12184" stopIfTrue="1" operator="equal">
      <formula>0</formula>
    </cfRule>
  </conditionalFormatting>
  <conditionalFormatting sqref="F56">
    <cfRule type="cellIs" dxfId="11042" priority="12183" stopIfTrue="1" operator="equal">
      <formula>0</formula>
    </cfRule>
  </conditionalFormatting>
  <conditionalFormatting sqref="F56">
    <cfRule type="cellIs" dxfId="11041" priority="12182" stopIfTrue="1" operator="equal">
      <formula>0</formula>
    </cfRule>
  </conditionalFormatting>
  <conditionalFormatting sqref="F56">
    <cfRule type="cellIs" dxfId="11040" priority="12181" stopIfTrue="1" operator="equal">
      <formula>0</formula>
    </cfRule>
  </conditionalFormatting>
  <conditionalFormatting sqref="F56">
    <cfRule type="cellIs" dxfId="11039" priority="12180" stopIfTrue="1" operator="equal">
      <formula>0</formula>
    </cfRule>
  </conditionalFormatting>
  <conditionalFormatting sqref="F56">
    <cfRule type="cellIs" dxfId="11038" priority="12179" stopIfTrue="1" operator="equal">
      <formula>0</formula>
    </cfRule>
  </conditionalFormatting>
  <conditionalFormatting sqref="F56">
    <cfRule type="cellIs" dxfId="11037" priority="12178" stopIfTrue="1" operator="equal">
      <formula>0</formula>
    </cfRule>
  </conditionalFormatting>
  <conditionalFormatting sqref="F56">
    <cfRule type="cellIs" dxfId="11036" priority="12177" stopIfTrue="1" operator="equal">
      <formula>0</formula>
    </cfRule>
  </conditionalFormatting>
  <conditionalFormatting sqref="F56">
    <cfRule type="cellIs" dxfId="11035" priority="12176" stopIfTrue="1" operator="equal">
      <formula>0</formula>
    </cfRule>
  </conditionalFormatting>
  <conditionalFormatting sqref="F56">
    <cfRule type="cellIs" dxfId="11034" priority="12175" stopIfTrue="1" operator="equal">
      <formula>0</formula>
    </cfRule>
  </conditionalFormatting>
  <conditionalFormatting sqref="F56">
    <cfRule type="cellIs" dxfId="11033" priority="12174" stopIfTrue="1" operator="equal">
      <formula>0</formula>
    </cfRule>
  </conditionalFormatting>
  <conditionalFormatting sqref="F56">
    <cfRule type="cellIs" dxfId="11032" priority="12173" stopIfTrue="1" operator="equal">
      <formula>0</formula>
    </cfRule>
  </conditionalFormatting>
  <conditionalFormatting sqref="F56">
    <cfRule type="cellIs" dxfId="11031" priority="12172" stopIfTrue="1" operator="equal">
      <formula>0</formula>
    </cfRule>
  </conditionalFormatting>
  <conditionalFormatting sqref="F56">
    <cfRule type="cellIs" dxfId="11030" priority="12171" stopIfTrue="1" operator="equal">
      <formula>0</formula>
    </cfRule>
  </conditionalFormatting>
  <conditionalFormatting sqref="F56">
    <cfRule type="cellIs" dxfId="11029" priority="12170" stopIfTrue="1" operator="equal">
      <formula>0</formula>
    </cfRule>
  </conditionalFormatting>
  <conditionalFormatting sqref="F56">
    <cfRule type="cellIs" dxfId="11028" priority="12169" stopIfTrue="1" operator="equal">
      <formula>0</formula>
    </cfRule>
  </conditionalFormatting>
  <conditionalFormatting sqref="F56">
    <cfRule type="cellIs" dxfId="11027" priority="12168" stopIfTrue="1" operator="equal">
      <formula>0</formula>
    </cfRule>
  </conditionalFormatting>
  <conditionalFormatting sqref="F56">
    <cfRule type="cellIs" dxfId="11026" priority="12167" stopIfTrue="1" operator="equal">
      <formula>0</formula>
    </cfRule>
  </conditionalFormatting>
  <conditionalFormatting sqref="F56">
    <cfRule type="cellIs" dxfId="11025" priority="12166" stopIfTrue="1" operator="equal">
      <formula>0</formula>
    </cfRule>
  </conditionalFormatting>
  <conditionalFormatting sqref="F56">
    <cfRule type="cellIs" dxfId="11024" priority="12165" stopIfTrue="1" operator="equal">
      <formula>0</formula>
    </cfRule>
  </conditionalFormatting>
  <conditionalFormatting sqref="F56">
    <cfRule type="cellIs" dxfId="11023" priority="12164" stopIfTrue="1" operator="equal">
      <formula>0</formula>
    </cfRule>
  </conditionalFormatting>
  <conditionalFormatting sqref="F56">
    <cfRule type="cellIs" dxfId="11022" priority="12163" stopIfTrue="1" operator="equal">
      <formula>0</formula>
    </cfRule>
  </conditionalFormatting>
  <conditionalFormatting sqref="F56">
    <cfRule type="cellIs" dxfId="11021" priority="12162" stopIfTrue="1" operator="equal">
      <formula>0</formula>
    </cfRule>
  </conditionalFormatting>
  <conditionalFormatting sqref="F56">
    <cfRule type="cellIs" dxfId="11020" priority="12161" stopIfTrue="1" operator="equal">
      <formula>0</formula>
    </cfRule>
  </conditionalFormatting>
  <conditionalFormatting sqref="F56">
    <cfRule type="cellIs" dxfId="11019" priority="12160" stopIfTrue="1" operator="equal">
      <formula>0</formula>
    </cfRule>
  </conditionalFormatting>
  <conditionalFormatting sqref="F56">
    <cfRule type="cellIs" dxfId="11018" priority="12159" stopIfTrue="1" operator="equal">
      <formula>0</formula>
    </cfRule>
  </conditionalFormatting>
  <conditionalFormatting sqref="F56">
    <cfRule type="cellIs" dxfId="11017" priority="12158" stopIfTrue="1" operator="equal">
      <formula>0</formula>
    </cfRule>
  </conditionalFormatting>
  <conditionalFormatting sqref="F56">
    <cfRule type="cellIs" dxfId="11016" priority="12157" stopIfTrue="1" operator="equal">
      <formula>0</formula>
    </cfRule>
  </conditionalFormatting>
  <conditionalFormatting sqref="F56">
    <cfRule type="cellIs" dxfId="11015" priority="12156" stopIfTrue="1" operator="equal">
      <formula>0</formula>
    </cfRule>
  </conditionalFormatting>
  <conditionalFormatting sqref="F56">
    <cfRule type="cellIs" dxfId="11014" priority="12155" stopIfTrue="1" operator="equal">
      <formula>0</formula>
    </cfRule>
  </conditionalFormatting>
  <conditionalFormatting sqref="F56">
    <cfRule type="cellIs" dxfId="11013" priority="12154" stopIfTrue="1" operator="equal">
      <formula>0</formula>
    </cfRule>
  </conditionalFormatting>
  <conditionalFormatting sqref="F56">
    <cfRule type="cellIs" dxfId="11012" priority="12153" stopIfTrue="1" operator="equal">
      <formula>0</formula>
    </cfRule>
  </conditionalFormatting>
  <conditionalFormatting sqref="F56">
    <cfRule type="cellIs" dxfId="11011" priority="12152" stopIfTrue="1" operator="equal">
      <formula>0</formula>
    </cfRule>
  </conditionalFormatting>
  <conditionalFormatting sqref="F56">
    <cfRule type="cellIs" dxfId="11010" priority="12151" stopIfTrue="1" operator="equal">
      <formula>0</formula>
    </cfRule>
  </conditionalFormatting>
  <conditionalFormatting sqref="F56">
    <cfRule type="cellIs" dxfId="11009" priority="12150" stopIfTrue="1" operator="equal">
      <formula>0</formula>
    </cfRule>
  </conditionalFormatting>
  <conditionalFormatting sqref="F56">
    <cfRule type="cellIs" dxfId="11008" priority="12149" stopIfTrue="1" operator="equal">
      <formula>0</formula>
    </cfRule>
  </conditionalFormatting>
  <conditionalFormatting sqref="F56">
    <cfRule type="cellIs" dxfId="11007" priority="12148" stopIfTrue="1" operator="equal">
      <formula>0</formula>
    </cfRule>
  </conditionalFormatting>
  <conditionalFormatting sqref="F56">
    <cfRule type="cellIs" dxfId="11006" priority="12147" stopIfTrue="1" operator="equal">
      <formula>0</formula>
    </cfRule>
  </conditionalFormatting>
  <conditionalFormatting sqref="F56">
    <cfRule type="cellIs" dxfId="11005" priority="12146" stopIfTrue="1" operator="equal">
      <formula>0</formula>
    </cfRule>
  </conditionalFormatting>
  <conditionalFormatting sqref="F56">
    <cfRule type="cellIs" dxfId="11004" priority="12145" stopIfTrue="1" operator="equal">
      <formula>0</formula>
    </cfRule>
  </conditionalFormatting>
  <conditionalFormatting sqref="F56">
    <cfRule type="cellIs" dxfId="11003" priority="12144" stopIfTrue="1" operator="equal">
      <formula>0</formula>
    </cfRule>
  </conditionalFormatting>
  <conditionalFormatting sqref="F56">
    <cfRule type="cellIs" dxfId="11002" priority="12143" stopIfTrue="1" operator="equal">
      <formula>0</formula>
    </cfRule>
  </conditionalFormatting>
  <conditionalFormatting sqref="F56">
    <cfRule type="cellIs" dxfId="11001" priority="12142" stopIfTrue="1" operator="equal">
      <formula>0</formula>
    </cfRule>
  </conditionalFormatting>
  <conditionalFormatting sqref="F56">
    <cfRule type="cellIs" dxfId="11000" priority="12141" stopIfTrue="1" operator="equal">
      <formula>0</formula>
    </cfRule>
  </conditionalFormatting>
  <conditionalFormatting sqref="F56">
    <cfRule type="cellIs" dxfId="10999" priority="12140" stopIfTrue="1" operator="equal">
      <formula>0</formula>
    </cfRule>
  </conditionalFormatting>
  <conditionalFormatting sqref="F56">
    <cfRule type="cellIs" dxfId="10998" priority="12139" stopIfTrue="1" operator="equal">
      <formula>0</formula>
    </cfRule>
  </conditionalFormatting>
  <conditionalFormatting sqref="F56">
    <cfRule type="cellIs" dxfId="10997" priority="12138" stopIfTrue="1" operator="equal">
      <formula>0</formula>
    </cfRule>
  </conditionalFormatting>
  <conditionalFormatting sqref="F56">
    <cfRule type="cellIs" dxfId="10996" priority="12137" stopIfTrue="1" operator="equal">
      <formula>0</formula>
    </cfRule>
  </conditionalFormatting>
  <conditionalFormatting sqref="F56">
    <cfRule type="cellIs" dxfId="10995" priority="12136" stopIfTrue="1" operator="equal">
      <formula>0</formula>
    </cfRule>
  </conditionalFormatting>
  <conditionalFormatting sqref="F56">
    <cfRule type="cellIs" dxfId="10994" priority="12135" stopIfTrue="1" operator="equal">
      <formula>0</formula>
    </cfRule>
  </conditionalFormatting>
  <conditionalFormatting sqref="F56">
    <cfRule type="cellIs" dxfId="10993" priority="12134" stopIfTrue="1" operator="equal">
      <formula>0</formula>
    </cfRule>
  </conditionalFormatting>
  <conditionalFormatting sqref="F56">
    <cfRule type="cellIs" dxfId="10992" priority="12133" stopIfTrue="1" operator="equal">
      <formula>0</formula>
    </cfRule>
  </conditionalFormatting>
  <conditionalFormatting sqref="F56">
    <cfRule type="cellIs" dxfId="10991" priority="12132" stopIfTrue="1" operator="equal">
      <formula>0</formula>
    </cfRule>
  </conditionalFormatting>
  <conditionalFormatting sqref="F56">
    <cfRule type="cellIs" dxfId="10990" priority="12131" stopIfTrue="1" operator="equal">
      <formula>0</formula>
    </cfRule>
  </conditionalFormatting>
  <conditionalFormatting sqref="F56">
    <cfRule type="cellIs" dxfId="10989" priority="12130" stopIfTrue="1" operator="equal">
      <formula>0</formula>
    </cfRule>
  </conditionalFormatting>
  <conditionalFormatting sqref="F56">
    <cfRule type="cellIs" dxfId="10988" priority="12129" stopIfTrue="1" operator="equal">
      <formula>0</formula>
    </cfRule>
  </conditionalFormatting>
  <conditionalFormatting sqref="F56">
    <cfRule type="cellIs" dxfId="10987" priority="12128" stopIfTrue="1" operator="equal">
      <formula>0</formula>
    </cfRule>
  </conditionalFormatting>
  <conditionalFormatting sqref="F56">
    <cfRule type="cellIs" dxfId="10986" priority="12127" stopIfTrue="1" operator="equal">
      <formula>0</formula>
    </cfRule>
  </conditionalFormatting>
  <conditionalFormatting sqref="F56">
    <cfRule type="cellIs" dxfId="10985" priority="12126" stopIfTrue="1" operator="equal">
      <formula>0</formula>
    </cfRule>
  </conditionalFormatting>
  <conditionalFormatting sqref="F56">
    <cfRule type="cellIs" dxfId="10984" priority="12125" stopIfTrue="1" operator="equal">
      <formula>0</formula>
    </cfRule>
  </conditionalFormatting>
  <conditionalFormatting sqref="F56">
    <cfRule type="cellIs" dxfId="10983" priority="12124" stopIfTrue="1" operator="equal">
      <formula>0</formula>
    </cfRule>
  </conditionalFormatting>
  <conditionalFormatting sqref="F56">
    <cfRule type="cellIs" dxfId="10982" priority="12123" stopIfTrue="1" operator="equal">
      <formula>0</formula>
    </cfRule>
  </conditionalFormatting>
  <conditionalFormatting sqref="F56">
    <cfRule type="cellIs" dxfId="10981" priority="12122" stopIfTrue="1" operator="equal">
      <formula>0</formula>
    </cfRule>
  </conditionalFormatting>
  <conditionalFormatting sqref="F56">
    <cfRule type="cellIs" dxfId="10980" priority="12121" stopIfTrue="1" operator="equal">
      <formula>0</formula>
    </cfRule>
  </conditionalFormatting>
  <conditionalFormatting sqref="L5">
    <cfRule type="expression" dxfId="10979" priority="12120">
      <formula>L$3</formula>
    </cfRule>
  </conditionalFormatting>
  <conditionalFormatting sqref="L6">
    <cfRule type="expression" dxfId="10978" priority="12119">
      <formula>L$3</formula>
    </cfRule>
  </conditionalFormatting>
  <conditionalFormatting sqref="G65:AK66">
    <cfRule type="cellIs" dxfId="10977" priority="12117" operator="lessThan">
      <formula>7</formula>
    </cfRule>
    <cfRule type="cellIs" dxfId="10976" priority="12118" operator="greaterThan">
      <formula>7</formula>
    </cfRule>
  </conditionalFormatting>
  <conditionalFormatting sqref="G67:AK67">
    <cfRule type="cellIs" dxfId="10975" priority="12115" operator="lessThan">
      <formula>5</formula>
    </cfRule>
    <cfRule type="cellIs" dxfId="10974" priority="12116" operator="greaterThan">
      <formula>5</formula>
    </cfRule>
  </conditionalFormatting>
  <conditionalFormatting sqref="X18:AK19">
    <cfRule type="containsText" dxfId="10973" priority="12104" operator="containsText" text="21">
      <formula>NOT(ISERROR(SEARCH("21",X18)))</formula>
    </cfRule>
    <cfRule type="cellIs" dxfId="10972" priority="12105" operator="equal">
      <formula>"F"</formula>
    </cfRule>
    <cfRule type="containsText" dxfId="10971" priority="12106" operator="containsText" text="CA">
      <formula>NOT(ISERROR(SEARCH("CA",X18)))</formula>
    </cfRule>
    <cfRule type="cellIs" dxfId="10970" priority="12107" operator="equal">
      <formula>"LD"</formula>
    </cfRule>
    <cfRule type="containsText" dxfId="10969" priority="12108" operator="containsText" text="V">
      <formula>NOT(ISERROR(SEARCH("V",X18)))</formula>
    </cfRule>
    <cfRule type="containsText" dxfId="10968" priority="12109" operator="containsText" text="P">
      <formula>NOT(ISERROR(SEARCH("P",X18)))</formula>
    </cfRule>
    <cfRule type="cellIs" dxfId="10967" priority="12110" operator="equal">
      <formula>"LL"</formula>
    </cfRule>
    <cfRule type="cellIs" dxfId="10966" priority="12111" operator="equal">
      <formula>"AT"</formula>
    </cfRule>
    <cfRule type="containsText" dxfId="10965" priority="12112" operator="containsText" text="B">
      <formula>NOT(ISERROR(SEARCH("B",X18)))</formula>
    </cfRule>
    <cfRule type="cellIs" dxfId="10964" priority="12113" operator="equal">
      <formula>"L"</formula>
    </cfRule>
    <cfRule type="containsText" dxfId="10963" priority="12114" operator="containsText" text="N">
      <formula>NOT(ISERROR(SEARCH("N",X18)))</formula>
    </cfRule>
  </conditionalFormatting>
  <conditionalFormatting sqref="X25:AK25">
    <cfRule type="containsText" dxfId="10962" priority="12093" operator="containsText" text="21">
      <formula>NOT(ISERROR(SEARCH("21",X25)))</formula>
    </cfRule>
    <cfRule type="cellIs" dxfId="10961" priority="12094" operator="equal">
      <formula>"F"</formula>
    </cfRule>
    <cfRule type="containsText" dxfId="10960" priority="12095" operator="containsText" text="CA">
      <formula>NOT(ISERROR(SEARCH("CA",X25)))</formula>
    </cfRule>
    <cfRule type="cellIs" dxfId="10959" priority="12096" operator="equal">
      <formula>"LD"</formula>
    </cfRule>
    <cfRule type="containsText" dxfId="10958" priority="12097" operator="containsText" text="V">
      <formula>NOT(ISERROR(SEARCH("V",X25)))</formula>
    </cfRule>
    <cfRule type="containsText" dxfId="10957" priority="12098" operator="containsText" text="P">
      <formula>NOT(ISERROR(SEARCH("P",X25)))</formula>
    </cfRule>
    <cfRule type="cellIs" dxfId="10956" priority="12099" operator="equal">
      <formula>"LL"</formula>
    </cfRule>
    <cfRule type="cellIs" dxfId="10955" priority="12100" operator="equal">
      <formula>"AT"</formula>
    </cfRule>
    <cfRule type="containsText" dxfId="10954" priority="12101" operator="containsText" text="B">
      <formula>NOT(ISERROR(SEARCH("B",X25)))</formula>
    </cfRule>
    <cfRule type="cellIs" dxfId="10953" priority="12102" operator="equal">
      <formula>"L"</formula>
    </cfRule>
    <cfRule type="containsText" dxfId="10952" priority="12103" operator="containsText" text="N">
      <formula>NOT(ISERROR(SEARCH("N",X25)))</formula>
    </cfRule>
  </conditionalFormatting>
  <conditionalFormatting sqref="X10:AJ10">
    <cfRule type="containsText" dxfId="10951" priority="12082" operator="containsText" text="21">
      <formula>NOT(ISERROR(SEARCH("21",X10)))</formula>
    </cfRule>
    <cfRule type="cellIs" dxfId="10950" priority="12083" operator="equal">
      <formula>"F"</formula>
    </cfRule>
    <cfRule type="containsText" dxfId="10949" priority="12084" operator="containsText" text="CA">
      <formula>NOT(ISERROR(SEARCH("CA",X10)))</formula>
    </cfRule>
    <cfRule type="cellIs" dxfId="10948" priority="12085" operator="equal">
      <formula>"LD"</formula>
    </cfRule>
    <cfRule type="containsText" dxfId="10947" priority="12086" operator="containsText" text="V">
      <formula>NOT(ISERROR(SEARCH("V",X10)))</formula>
    </cfRule>
    <cfRule type="containsText" dxfId="10946" priority="12087" operator="containsText" text="P">
      <formula>NOT(ISERROR(SEARCH("P",X10)))</formula>
    </cfRule>
    <cfRule type="cellIs" dxfId="10945" priority="12088" operator="equal">
      <formula>"LL"</formula>
    </cfRule>
    <cfRule type="cellIs" dxfId="10944" priority="12089" operator="equal">
      <formula>"AT"</formula>
    </cfRule>
    <cfRule type="containsText" dxfId="10943" priority="12090" operator="containsText" text="B">
      <formula>NOT(ISERROR(SEARCH("B",X10)))</formula>
    </cfRule>
    <cfRule type="cellIs" dxfId="10942" priority="12091" operator="equal">
      <formula>"L"</formula>
    </cfRule>
    <cfRule type="containsText" dxfId="10941" priority="12092" operator="containsText" text="N">
      <formula>NOT(ISERROR(SEARCH("N",X10)))</formula>
    </cfRule>
  </conditionalFormatting>
  <conditionalFormatting sqref="AA10:AD10">
    <cfRule type="containsText" dxfId="10940" priority="12071" operator="containsText" text="21">
      <formula>NOT(ISERROR(SEARCH("21",AA10)))</formula>
    </cfRule>
    <cfRule type="cellIs" dxfId="10939" priority="12072" operator="equal">
      <formula>"F"</formula>
    </cfRule>
    <cfRule type="containsText" dxfId="10938" priority="12073" operator="containsText" text="CA">
      <formula>NOT(ISERROR(SEARCH("CA",AA10)))</formula>
    </cfRule>
    <cfRule type="cellIs" dxfId="10937" priority="12074" operator="equal">
      <formula>"LD"</formula>
    </cfRule>
    <cfRule type="containsText" dxfId="10936" priority="12075" operator="containsText" text="V">
      <formula>NOT(ISERROR(SEARCH("V",AA10)))</formula>
    </cfRule>
    <cfRule type="containsText" dxfId="10935" priority="12076" operator="containsText" text="P">
      <formula>NOT(ISERROR(SEARCH("P",AA10)))</formula>
    </cfRule>
    <cfRule type="cellIs" dxfId="10934" priority="12077" operator="equal">
      <formula>"LL"</formula>
    </cfRule>
    <cfRule type="cellIs" dxfId="10933" priority="12078" operator="equal">
      <formula>"AT"</formula>
    </cfRule>
    <cfRule type="containsText" dxfId="10932" priority="12079" operator="containsText" text="B">
      <formula>NOT(ISERROR(SEARCH("B",AA10)))</formula>
    </cfRule>
    <cfRule type="cellIs" dxfId="10931" priority="12080" operator="equal">
      <formula>"L"</formula>
    </cfRule>
    <cfRule type="containsText" dxfId="10930" priority="12081" operator="containsText" text="N">
      <formula>NOT(ISERROR(SEARCH("N",AA10)))</formula>
    </cfRule>
  </conditionalFormatting>
  <conditionalFormatting sqref="AE10 Y10:AB10">
    <cfRule type="containsText" dxfId="10929" priority="12060" operator="containsText" text="21">
      <formula>NOT(ISERROR(SEARCH("21",Y10)))</formula>
    </cfRule>
    <cfRule type="cellIs" dxfId="10928" priority="12061" operator="equal">
      <formula>"F"</formula>
    </cfRule>
    <cfRule type="containsText" dxfId="10927" priority="12062" operator="containsText" text="CA">
      <formula>NOT(ISERROR(SEARCH("CA",Y10)))</formula>
    </cfRule>
    <cfRule type="cellIs" dxfId="10926" priority="12063" operator="equal">
      <formula>"LD"</formula>
    </cfRule>
    <cfRule type="containsText" dxfId="10925" priority="12064" operator="containsText" text="V">
      <formula>NOT(ISERROR(SEARCH("V",Y10)))</formula>
    </cfRule>
    <cfRule type="containsText" dxfId="10924" priority="12065" operator="containsText" text="P">
      <formula>NOT(ISERROR(SEARCH("P",Y10)))</formula>
    </cfRule>
    <cfRule type="cellIs" dxfId="10923" priority="12066" operator="equal">
      <formula>"LL"</formula>
    </cfRule>
    <cfRule type="cellIs" dxfId="10922" priority="12067" operator="equal">
      <formula>"AT"</formula>
    </cfRule>
    <cfRule type="containsText" dxfId="10921" priority="12068" operator="containsText" text="B">
      <formula>NOT(ISERROR(SEARCH("B",Y10)))</formula>
    </cfRule>
    <cfRule type="cellIs" dxfId="10920" priority="12069" operator="equal">
      <formula>"L"</formula>
    </cfRule>
    <cfRule type="containsText" dxfId="10919" priority="12070" operator="containsText" text="N">
      <formula>NOT(ISERROR(SEARCH("N",Y10)))</formula>
    </cfRule>
  </conditionalFormatting>
  <conditionalFormatting sqref="AF10:AI10 X10">
    <cfRule type="containsText" dxfId="10918" priority="12049" operator="containsText" text="21">
      <formula>NOT(ISERROR(SEARCH("21",X10)))</formula>
    </cfRule>
    <cfRule type="cellIs" dxfId="10917" priority="12050" operator="equal">
      <formula>"F"</formula>
    </cfRule>
    <cfRule type="containsText" dxfId="10916" priority="12051" operator="containsText" text="CA">
      <formula>NOT(ISERROR(SEARCH("CA",X10)))</formula>
    </cfRule>
    <cfRule type="cellIs" dxfId="10915" priority="12052" operator="equal">
      <formula>"LD"</formula>
    </cfRule>
    <cfRule type="containsText" dxfId="10914" priority="12053" operator="containsText" text="V">
      <formula>NOT(ISERROR(SEARCH("V",X10)))</formula>
    </cfRule>
    <cfRule type="containsText" dxfId="10913" priority="12054" operator="containsText" text="P">
      <formula>NOT(ISERROR(SEARCH("P",X10)))</formula>
    </cfRule>
    <cfRule type="cellIs" dxfId="10912" priority="12055" operator="equal">
      <formula>"LL"</formula>
    </cfRule>
    <cfRule type="cellIs" dxfId="10911" priority="12056" operator="equal">
      <formula>"AT"</formula>
    </cfRule>
    <cfRule type="containsText" dxfId="10910" priority="12057" operator="containsText" text="B">
      <formula>NOT(ISERROR(SEARCH("B",X10)))</formula>
    </cfRule>
    <cfRule type="cellIs" dxfId="10909" priority="12058" operator="equal">
      <formula>"L"</formula>
    </cfRule>
    <cfRule type="containsText" dxfId="10908" priority="12059" operator="containsText" text="N">
      <formula>NOT(ISERROR(SEARCH("N",X10)))</formula>
    </cfRule>
  </conditionalFormatting>
  <conditionalFormatting sqref="AK10">
    <cfRule type="containsText" dxfId="10907" priority="12038" operator="containsText" text="21">
      <formula>NOT(ISERROR(SEARCH("21",AK10)))</formula>
    </cfRule>
    <cfRule type="cellIs" dxfId="10906" priority="12039" operator="equal">
      <formula>"F"</formula>
    </cfRule>
    <cfRule type="containsText" dxfId="10905" priority="12040" operator="containsText" text="CA">
      <formula>NOT(ISERROR(SEARCH("CA",AK10)))</formula>
    </cfRule>
    <cfRule type="cellIs" dxfId="10904" priority="12041" operator="equal">
      <formula>"LD"</formula>
    </cfRule>
    <cfRule type="containsText" dxfId="10903" priority="12042" operator="containsText" text="V">
      <formula>NOT(ISERROR(SEARCH("V",AK10)))</formula>
    </cfRule>
    <cfRule type="containsText" dxfId="10902" priority="12043" operator="containsText" text="P">
      <formula>NOT(ISERROR(SEARCH("P",AK10)))</formula>
    </cfRule>
    <cfRule type="cellIs" dxfId="10901" priority="12044" operator="equal">
      <formula>"LL"</formula>
    </cfRule>
    <cfRule type="cellIs" dxfId="10900" priority="12045" operator="equal">
      <formula>"AT"</formula>
    </cfRule>
    <cfRule type="containsText" dxfId="10899" priority="12046" operator="containsText" text="B">
      <formula>NOT(ISERROR(SEARCH("B",AK10)))</formula>
    </cfRule>
    <cfRule type="cellIs" dxfId="10898" priority="12047" operator="equal">
      <formula>"L"</formula>
    </cfRule>
    <cfRule type="containsText" dxfId="10897" priority="12048" operator="containsText" text="N">
      <formula>NOT(ISERROR(SEARCH("N",AK10)))</formula>
    </cfRule>
  </conditionalFormatting>
  <conditionalFormatting sqref="X21:AJ21">
    <cfRule type="containsText" dxfId="10896" priority="12027" operator="containsText" text="21">
      <formula>NOT(ISERROR(SEARCH("21",X21)))</formula>
    </cfRule>
    <cfRule type="cellIs" dxfId="10895" priority="12028" operator="equal">
      <formula>"F"</formula>
    </cfRule>
    <cfRule type="containsText" dxfId="10894" priority="12029" operator="containsText" text="CA">
      <formula>NOT(ISERROR(SEARCH("CA",X21)))</formula>
    </cfRule>
    <cfRule type="cellIs" dxfId="10893" priority="12030" operator="equal">
      <formula>"LD"</formula>
    </cfRule>
    <cfRule type="containsText" dxfId="10892" priority="12031" operator="containsText" text="V">
      <formula>NOT(ISERROR(SEARCH("V",X21)))</formula>
    </cfRule>
    <cfRule type="containsText" dxfId="10891" priority="12032" operator="containsText" text="P">
      <formula>NOT(ISERROR(SEARCH("P",X21)))</formula>
    </cfRule>
    <cfRule type="cellIs" dxfId="10890" priority="12033" operator="equal">
      <formula>"LL"</formula>
    </cfRule>
    <cfRule type="cellIs" dxfId="10889" priority="12034" operator="equal">
      <formula>"AT"</formula>
    </cfRule>
    <cfRule type="containsText" dxfId="10888" priority="12035" operator="containsText" text="B">
      <formula>NOT(ISERROR(SEARCH("B",X21)))</formula>
    </cfRule>
    <cfRule type="cellIs" dxfId="10887" priority="12036" operator="equal">
      <formula>"L"</formula>
    </cfRule>
    <cfRule type="containsText" dxfId="10886" priority="12037" operator="containsText" text="N">
      <formula>NOT(ISERROR(SEARCH("N",X21)))</formula>
    </cfRule>
  </conditionalFormatting>
  <conditionalFormatting sqref="AA21:AD21">
    <cfRule type="containsText" dxfId="10885" priority="12016" operator="containsText" text="21">
      <formula>NOT(ISERROR(SEARCH("21",AA21)))</formula>
    </cfRule>
    <cfRule type="cellIs" dxfId="10884" priority="12017" operator="equal">
      <formula>"F"</formula>
    </cfRule>
    <cfRule type="containsText" dxfId="10883" priority="12018" operator="containsText" text="CA">
      <formula>NOT(ISERROR(SEARCH("CA",AA21)))</formula>
    </cfRule>
    <cfRule type="cellIs" dxfId="10882" priority="12019" operator="equal">
      <formula>"LD"</formula>
    </cfRule>
    <cfRule type="containsText" dxfId="10881" priority="12020" operator="containsText" text="V">
      <formula>NOT(ISERROR(SEARCH("V",AA21)))</formula>
    </cfRule>
    <cfRule type="containsText" dxfId="10880" priority="12021" operator="containsText" text="P">
      <formula>NOT(ISERROR(SEARCH("P",AA21)))</formula>
    </cfRule>
    <cfRule type="cellIs" dxfId="10879" priority="12022" operator="equal">
      <formula>"LL"</formula>
    </cfRule>
    <cfRule type="cellIs" dxfId="10878" priority="12023" operator="equal">
      <formula>"AT"</formula>
    </cfRule>
    <cfRule type="containsText" dxfId="10877" priority="12024" operator="containsText" text="B">
      <formula>NOT(ISERROR(SEARCH("B",AA21)))</formula>
    </cfRule>
    <cfRule type="cellIs" dxfId="10876" priority="12025" operator="equal">
      <formula>"L"</formula>
    </cfRule>
    <cfRule type="containsText" dxfId="10875" priority="12026" operator="containsText" text="N">
      <formula>NOT(ISERROR(SEARCH("N",AA21)))</formula>
    </cfRule>
  </conditionalFormatting>
  <conditionalFormatting sqref="AE21 Y21:AB21">
    <cfRule type="containsText" dxfId="10874" priority="12005" operator="containsText" text="21">
      <formula>NOT(ISERROR(SEARCH("21",Y21)))</formula>
    </cfRule>
    <cfRule type="cellIs" dxfId="10873" priority="12006" operator="equal">
      <formula>"F"</formula>
    </cfRule>
    <cfRule type="containsText" dxfId="10872" priority="12007" operator="containsText" text="CA">
      <formula>NOT(ISERROR(SEARCH("CA",Y21)))</formula>
    </cfRule>
    <cfRule type="cellIs" dxfId="10871" priority="12008" operator="equal">
      <formula>"LD"</formula>
    </cfRule>
    <cfRule type="containsText" dxfId="10870" priority="12009" operator="containsText" text="V">
      <formula>NOT(ISERROR(SEARCH("V",Y21)))</formula>
    </cfRule>
    <cfRule type="containsText" dxfId="10869" priority="12010" operator="containsText" text="P">
      <formula>NOT(ISERROR(SEARCH("P",Y21)))</formula>
    </cfRule>
    <cfRule type="cellIs" dxfId="10868" priority="12011" operator="equal">
      <formula>"LL"</formula>
    </cfRule>
    <cfRule type="cellIs" dxfId="10867" priority="12012" operator="equal">
      <formula>"AT"</formula>
    </cfRule>
    <cfRule type="containsText" dxfId="10866" priority="12013" operator="containsText" text="B">
      <formula>NOT(ISERROR(SEARCH("B",Y21)))</formula>
    </cfRule>
    <cfRule type="cellIs" dxfId="10865" priority="12014" operator="equal">
      <formula>"L"</formula>
    </cfRule>
    <cfRule type="containsText" dxfId="10864" priority="12015" operator="containsText" text="N">
      <formula>NOT(ISERROR(SEARCH("N",Y21)))</formula>
    </cfRule>
  </conditionalFormatting>
  <conditionalFormatting sqref="AF21:AI21 X21">
    <cfRule type="containsText" dxfId="10863" priority="11994" operator="containsText" text="21">
      <formula>NOT(ISERROR(SEARCH("21",X21)))</formula>
    </cfRule>
    <cfRule type="cellIs" dxfId="10862" priority="11995" operator="equal">
      <formula>"F"</formula>
    </cfRule>
    <cfRule type="containsText" dxfId="10861" priority="11996" operator="containsText" text="CA">
      <formula>NOT(ISERROR(SEARCH("CA",X21)))</formula>
    </cfRule>
    <cfRule type="cellIs" dxfId="10860" priority="11997" operator="equal">
      <formula>"LD"</formula>
    </cfRule>
    <cfRule type="containsText" dxfId="10859" priority="11998" operator="containsText" text="V">
      <formula>NOT(ISERROR(SEARCH("V",X21)))</formula>
    </cfRule>
    <cfRule type="containsText" dxfId="10858" priority="11999" operator="containsText" text="P">
      <formula>NOT(ISERROR(SEARCH("P",X21)))</formula>
    </cfRule>
    <cfRule type="cellIs" dxfId="10857" priority="12000" operator="equal">
      <formula>"LL"</formula>
    </cfRule>
    <cfRule type="cellIs" dxfId="10856" priority="12001" operator="equal">
      <formula>"AT"</formula>
    </cfRule>
    <cfRule type="containsText" dxfId="10855" priority="12002" operator="containsText" text="B">
      <formula>NOT(ISERROR(SEARCH("B",X21)))</formula>
    </cfRule>
    <cfRule type="cellIs" dxfId="10854" priority="12003" operator="equal">
      <formula>"L"</formula>
    </cfRule>
    <cfRule type="containsText" dxfId="10853" priority="12004" operator="containsText" text="N">
      <formula>NOT(ISERROR(SEARCH("N",X21)))</formula>
    </cfRule>
  </conditionalFormatting>
  <conditionalFormatting sqref="AK21">
    <cfRule type="containsText" dxfId="10852" priority="11983" operator="containsText" text="21">
      <formula>NOT(ISERROR(SEARCH("21",AK21)))</formula>
    </cfRule>
    <cfRule type="cellIs" dxfId="10851" priority="11984" operator="equal">
      <formula>"F"</formula>
    </cfRule>
    <cfRule type="containsText" dxfId="10850" priority="11985" operator="containsText" text="CA">
      <formula>NOT(ISERROR(SEARCH("CA",AK21)))</formula>
    </cfRule>
    <cfRule type="cellIs" dxfId="10849" priority="11986" operator="equal">
      <formula>"LD"</formula>
    </cfRule>
    <cfRule type="containsText" dxfId="10848" priority="11987" operator="containsText" text="V">
      <formula>NOT(ISERROR(SEARCH("V",AK21)))</formula>
    </cfRule>
    <cfRule type="containsText" dxfId="10847" priority="11988" operator="containsText" text="P">
      <formula>NOT(ISERROR(SEARCH("P",AK21)))</formula>
    </cfRule>
    <cfRule type="cellIs" dxfId="10846" priority="11989" operator="equal">
      <formula>"LL"</formula>
    </cfRule>
    <cfRule type="cellIs" dxfId="10845" priority="11990" operator="equal">
      <formula>"AT"</formula>
    </cfRule>
    <cfRule type="containsText" dxfId="10844" priority="11991" operator="containsText" text="B">
      <formula>NOT(ISERROR(SEARCH("B",AK21)))</formula>
    </cfRule>
    <cfRule type="cellIs" dxfId="10843" priority="11992" operator="equal">
      <formula>"L"</formula>
    </cfRule>
    <cfRule type="containsText" dxfId="10842" priority="11993" operator="containsText" text="N">
      <formula>NOT(ISERROR(SEARCH("N",AK21)))</formula>
    </cfRule>
  </conditionalFormatting>
  <conditionalFormatting sqref="X12:AJ12">
    <cfRule type="containsText" dxfId="10841" priority="11972" operator="containsText" text="21">
      <formula>NOT(ISERROR(SEARCH("21",X12)))</formula>
    </cfRule>
    <cfRule type="cellIs" dxfId="10840" priority="11973" operator="equal">
      <formula>"F"</formula>
    </cfRule>
    <cfRule type="containsText" dxfId="10839" priority="11974" operator="containsText" text="CA">
      <formula>NOT(ISERROR(SEARCH("CA",X12)))</formula>
    </cfRule>
    <cfRule type="cellIs" dxfId="10838" priority="11975" operator="equal">
      <formula>"LD"</formula>
    </cfRule>
    <cfRule type="containsText" dxfId="10837" priority="11976" operator="containsText" text="V">
      <formula>NOT(ISERROR(SEARCH("V",X12)))</formula>
    </cfRule>
    <cfRule type="containsText" dxfId="10836" priority="11977" operator="containsText" text="P">
      <formula>NOT(ISERROR(SEARCH("P",X12)))</formula>
    </cfRule>
    <cfRule type="cellIs" dxfId="10835" priority="11978" operator="equal">
      <formula>"LL"</formula>
    </cfRule>
    <cfRule type="cellIs" dxfId="10834" priority="11979" operator="equal">
      <formula>"AT"</formula>
    </cfRule>
    <cfRule type="containsText" dxfId="10833" priority="11980" operator="containsText" text="B">
      <formula>NOT(ISERROR(SEARCH("B",X12)))</formula>
    </cfRule>
    <cfRule type="cellIs" dxfId="10832" priority="11981" operator="equal">
      <formula>"L"</formula>
    </cfRule>
    <cfRule type="containsText" dxfId="10831" priority="11982" operator="containsText" text="N">
      <formula>NOT(ISERROR(SEARCH("N",X12)))</formula>
    </cfRule>
  </conditionalFormatting>
  <conditionalFormatting sqref="AA12:AD12">
    <cfRule type="containsText" dxfId="10830" priority="11961" operator="containsText" text="21">
      <formula>NOT(ISERROR(SEARCH("21",AA12)))</formula>
    </cfRule>
    <cfRule type="cellIs" dxfId="10829" priority="11962" operator="equal">
      <formula>"F"</formula>
    </cfRule>
    <cfRule type="containsText" dxfId="10828" priority="11963" operator="containsText" text="CA">
      <formula>NOT(ISERROR(SEARCH("CA",AA12)))</formula>
    </cfRule>
    <cfRule type="cellIs" dxfId="10827" priority="11964" operator="equal">
      <formula>"LD"</formula>
    </cfRule>
    <cfRule type="containsText" dxfId="10826" priority="11965" operator="containsText" text="V">
      <formula>NOT(ISERROR(SEARCH("V",AA12)))</formula>
    </cfRule>
    <cfRule type="containsText" dxfId="10825" priority="11966" operator="containsText" text="P">
      <formula>NOT(ISERROR(SEARCH("P",AA12)))</formula>
    </cfRule>
    <cfRule type="cellIs" dxfId="10824" priority="11967" operator="equal">
      <formula>"LL"</formula>
    </cfRule>
    <cfRule type="cellIs" dxfId="10823" priority="11968" operator="equal">
      <formula>"AT"</formula>
    </cfRule>
    <cfRule type="containsText" dxfId="10822" priority="11969" operator="containsText" text="B">
      <formula>NOT(ISERROR(SEARCH("B",AA12)))</formula>
    </cfRule>
    <cfRule type="cellIs" dxfId="10821" priority="11970" operator="equal">
      <formula>"L"</formula>
    </cfRule>
    <cfRule type="containsText" dxfId="10820" priority="11971" operator="containsText" text="N">
      <formula>NOT(ISERROR(SEARCH("N",AA12)))</formula>
    </cfRule>
  </conditionalFormatting>
  <conditionalFormatting sqref="AE12:AF12 Y12:AB12">
    <cfRule type="containsText" dxfId="10819" priority="11950" operator="containsText" text="21">
      <formula>NOT(ISERROR(SEARCH("21",Y12)))</formula>
    </cfRule>
    <cfRule type="cellIs" dxfId="10818" priority="11951" operator="equal">
      <formula>"F"</formula>
    </cfRule>
    <cfRule type="containsText" dxfId="10817" priority="11952" operator="containsText" text="CA">
      <formula>NOT(ISERROR(SEARCH("CA",Y12)))</formula>
    </cfRule>
    <cfRule type="cellIs" dxfId="10816" priority="11953" operator="equal">
      <formula>"LD"</formula>
    </cfRule>
    <cfRule type="containsText" dxfId="10815" priority="11954" operator="containsText" text="V">
      <formula>NOT(ISERROR(SEARCH("V",Y12)))</formula>
    </cfRule>
    <cfRule type="containsText" dxfId="10814" priority="11955" operator="containsText" text="P">
      <formula>NOT(ISERROR(SEARCH("P",Y12)))</formula>
    </cfRule>
    <cfRule type="cellIs" dxfId="10813" priority="11956" operator="equal">
      <formula>"LL"</formula>
    </cfRule>
    <cfRule type="cellIs" dxfId="10812" priority="11957" operator="equal">
      <formula>"AT"</formula>
    </cfRule>
    <cfRule type="containsText" dxfId="10811" priority="11958" operator="containsText" text="B">
      <formula>NOT(ISERROR(SEARCH("B",Y12)))</formula>
    </cfRule>
    <cfRule type="cellIs" dxfId="10810" priority="11959" operator="equal">
      <formula>"L"</formula>
    </cfRule>
    <cfRule type="containsText" dxfId="10809" priority="11960" operator="containsText" text="N">
      <formula>NOT(ISERROR(SEARCH("N",Y12)))</formula>
    </cfRule>
  </conditionalFormatting>
  <conditionalFormatting sqref="X12:Y12 AF12:AI12">
    <cfRule type="containsText" dxfId="10808" priority="11939" operator="containsText" text="21">
      <formula>NOT(ISERROR(SEARCH("21",X12)))</formula>
    </cfRule>
    <cfRule type="cellIs" dxfId="10807" priority="11940" operator="equal">
      <formula>"F"</formula>
    </cfRule>
    <cfRule type="containsText" dxfId="10806" priority="11941" operator="containsText" text="CA">
      <formula>NOT(ISERROR(SEARCH("CA",X12)))</formula>
    </cfRule>
    <cfRule type="cellIs" dxfId="10805" priority="11942" operator="equal">
      <formula>"LD"</formula>
    </cfRule>
    <cfRule type="containsText" dxfId="10804" priority="11943" operator="containsText" text="V">
      <formula>NOT(ISERROR(SEARCH("V",X12)))</formula>
    </cfRule>
    <cfRule type="containsText" dxfId="10803" priority="11944" operator="containsText" text="P">
      <formula>NOT(ISERROR(SEARCH("P",X12)))</formula>
    </cfRule>
    <cfRule type="cellIs" dxfId="10802" priority="11945" operator="equal">
      <formula>"LL"</formula>
    </cfRule>
    <cfRule type="cellIs" dxfId="10801" priority="11946" operator="equal">
      <formula>"AT"</formula>
    </cfRule>
    <cfRule type="containsText" dxfId="10800" priority="11947" operator="containsText" text="B">
      <formula>NOT(ISERROR(SEARCH("B",X12)))</formula>
    </cfRule>
    <cfRule type="cellIs" dxfId="10799" priority="11948" operator="equal">
      <formula>"L"</formula>
    </cfRule>
    <cfRule type="containsText" dxfId="10798" priority="11949" operator="containsText" text="N">
      <formula>NOT(ISERROR(SEARCH("N",X12)))</formula>
    </cfRule>
  </conditionalFormatting>
  <conditionalFormatting sqref="AK12">
    <cfRule type="containsText" dxfId="10797" priority="11928" operator="containsText" text="21">
      <formula>NOT(ISERROR(SEARCH("21",AK12)))</formula>
    </cfRule>
    <cfRule type="cellIs" dxfId="10796" priority="11929" operator="equal">
      <formula>"F"</formula>
    </cfRule>
    <cfRule type="containsText" dxfId="10795" priority="11930" operator="containsText" text="CA">
      <formula>NOT(ISERROR(SEARCH("CA",AK12)))</formula>
    </cfRule>
    <cfRule type="cellIs" dxfId="10794" priority="11931" operator="equal">
      <formula>"LD"</formula>
    </cfRule>
    <cfRule type="containsText" dxfId="10793" priority="11932" operator="containsText" text="V">
      <formula>NOT(ISERROR(SEARCH("V",AK12)))</formula>
    </cfRule>
    <cfRule type="containsText" dxfId="10792" priority="11933" operator="containsText" text="P">
      <formula>NOT(ISERROR(SEARCH("P",AK12)))</formula>
    </cfRule>
    <cfRule type="cellIs" dxfId="10791" priority="11934" operator="equal">
      <formula>"LL"</formula>
    </cfRule>
    <cfRule type="cellIs" dxfId="10790" priority="11935" operator="equal">
      <formula>"AT"</formula>
    </cfRule>
    <cfRule type="containsText" dxfId="10789" priority="11936" operator="containsText" text="B">
      <formula>NOT(ISERROR(SEARCH("B",AK12)))</formula>
    </cfRule>
    <cfRule type="cellIs" dxfId="10788" priority="11937" operator="equal">
      <formula>"L"</formula>
    </cfRule>
    <cfRule type="containsText" dxfId="10787" priority="11938" operator="containsText" text="N">
      <formula>NOT(ISERROR(SEARCH("N",AK12)))</formula>
    </cfRule>
  </conditionalFormatting>
  <conditionalFormatting sqref="X24:AA24">
    <cfRule type="containsText" dxfId="10786" priority="11917" operator="containsText" text="21">
      <formula>NOT(ISERROR(SEARCH("21",X24)))</formula>
    </cfRule>
    <cfRule type="cellIs" dxfId="10785" priority="11918" operator="equal">
      <formula>"F"</formula>
    </cfRule>
    <cfRule type="containsText" dxfId="10784" priority="11919" operator="containsText" text="CA">
      <formula>NOT(ISERROR(SEARCH("CA",X24)))</formula>
    </cfRule>
    <cfRule type="cellIs" dxfId="10783" priority="11920" operator="equal">
      <formula>"LD"</formula>
    </cfRule>
    <cfRule type="containsText" dxfId="10782" priority="11921" operator="containsText" text="V">
      <formula>NOT(ISERROR(SEARCH("V",X24)))</formula>
    </cfRule>
    <cfRule type="containsText" dxfId="10781" priority="11922" operator="containsText" text="P">
      <formula>NOT(ISERROR(SEARCH("P",X24)))</formula>
    </cfRule>
    <cfRule type="cellIs" dxfId="10780" priority="11923" operator="equal">
      <formula>"LL"</formula>
    </cfRule>
    <cfRule type="cellIs" dxfId="10779" priority="11924" operator="equal">
      <formula>"AT"</formula>
    </cfRule>
    <cfRule type="containsText" dxfId="10778" priority="11925" operator="containsText" text="B">
      <formula>NOT(ISERROR(SEARCH("B",X24)))</formula>
    </cfRule>
    <cfRule type="cellIs" dxfId="10777" priority="11926" operator="equal">
      <formula>"L"</formula>
    </cfRule>
    <cfRule type="containsText" dxfId="10776" priority="11927" operator="containsText" text="N">
      <formula>NOT(ISERROR(SEARCH("N",X24)))</formula>
    </cfRule>
  </conditionalFormatting>
  <conditionalFormatting sqref="Y24:AA24">
    <cfRule type="containsText" dxfId="10775" priority="11906" operator="containsText" text="21">
      <formula>NOT(ISERROR(SEARCH("21",Y24)))</formula>
    </cfRule>
    <cfRule type="cellIs" dxfId="10774" priority="11907" operator="equal">
      <formula>"F"</formula>
    </cfRule>
    <cfRule type="containsText" dxfId="10773" priority="11908" operator="containsText" text="CA">
      <formula>NOT(ISERROR(SEARCH("CA",Y24)))</formula>
    </cfRule>
    <cfRule type="cellIs" dxfId="10772" priority="11909" operator="equal">
      <formula>"LD"</formula>
    </cfRule>
    <cfRule type="containsText" dxfId="10771" priority="11910" operator="containsText" text="V">
      <formula>NOT(ISERROR(SEARCH("V",Y24)))</formula>
    </cfRule>
    <cfRule type="containsText" dxfId="10770" priority="11911" operator="containsText" text="P">
      <formula>NOT(ISERROR(SEARCH("P",Y24)))</formula>
    </cfRule>
    <cfRule type="cellIs" dxfId="10769" priority="11912" operator="equal">
      <formula>"LL"</formula>
    </cfRule>
    <cfRule type="cellIs" dxfId="10768" priority="11913" operator="equal">
      <formula>"AT"</formula>
    </cfRule>
    <cfRule type="containsText" dxfId="10767" priority="11914" operator="containsText" text="B">
      <formula>NOT(ISERROR(SEARCH("B",Y24)))</formula>
    </cfRule>
    <cfRule type="cellIs" dxfId="10766" priority="11915" operator="equal">
      <formula>"L"</formula>
    </cfRule>
    <cfRule type="containsText" dxfId="10765" priority="11916" operator="containsText" text="N">
      <formula>NOT(ISERROR(SEARCH("N",Y24)))</formula>
    </cfRule>
  </conditionalFormatting>
  <conditionalFormatting sqref="Y24:AA24">
    <cfRule type="containsText" dxfId="10764" priority="11895" operator="containsText" text="21">
      <formula>NOT(ISERROR(SEARCH("21",Y24)))</formula>
    </cfRule>
    <cfRule type="cellIs" dxfId="10763" priority="11896" operator="equal">
      <formula>"F"</formula>
    </cfRule>
    <cfRule type="containsText" dxfId="10762" priority="11897" operator="containsText" text="CA">
      <formula>NOT(ISERROR(SEARCH("CA",Y24)))</formula>
    </cfRule>
    <cfRule type="cellIs" dxfId="10761" priority="11898" operator="equal">
      <formula>"LD"</formula>
    </cfRule>
    <cfRule type="containsText" dxfId="10760" priority="11899" operator="containsText" text="V">
      <formula>NOT(ISERROR(SEARCH("V",Y24)))</formula>
    </cfRule>
    <cfRule type="containsText" dxfId="10759" priority="11900" operator="containsText" text="P">
      <formula>NOT(ISERROR(SEARCH("P",Y24)))</formula>
    </cfRule>
    <cfRule type="cellIs" dxfId="10758" priority="11901" operator="equal">
      <formula>"LL"</formula>
    </cfRule>
    <cfRule type="cellIs" dxfId="10757" priority="11902" operator="equal">
      <formula>"AT"</formula>
    </cfRule>
    <cfRule type="containsText" dxfId="10756" priority="11903" operator="containsText" text="B">
      <formula>NOT(ISERROR(SEARCH("B",Y24)))</formula>
    </cfRule>
    <cfRule type="cellIs" dxfId="10755" priority="11904" operator="equal">
      <formula>"L"</formula>
    </cfRule>
    <cfRule type="containsText" dxfId="10754" priority="11905" operator="containsText" text="N">
      <formula>NOT(ISERROR(SEARCH("N",Y24)))</formula>
    </cfRule>
  </conditionalFormatting>
  <conditionalFormatting sqref="Y24:AA24">
    <cfRule type="containsText" dxfId="10753" priority="11884" operator="containsText" text="21">
      <formula>NOT(ISERROR(SEARCH("21",Y24)))</formula>
    </cfRule>
    <cfRule type="cellIs" dxfId="10752" priority="11885" operator="equal">
      <formula>"F"</formula>
    </cfRule>
    <cfRule type="containsText" dxfId="10751" priority="11886" operator="containsText" text="CA">
      <formula>NOT(ISERROR(SEARCH("CA",Y24)))</formula>
    </cfRule>
    <cfRule type="cellIs" dxfId="10750" priority="11887" operator="equal">
      <formula>"LD"</formula>
    </cfRule>
    <cfRule type="containsText" dxfId="10749" priority="11888" operator="containsText" text="V">
      <formula>NOT(ISERROR(SEARCH("V",Y24)))</formula>
    </cfRule>
    <cfRule type="containsText" dxfId="10748" priority="11889" operator="containsText" text="P">
      <formula>NOT(ISERROR(SEARCH("P",Y24)))</formula>
    </cfRule>
    <cfRule type="cellIs" dxfId="10747" priority="11890" operator="equal">
      <formula>"LL"</formula>
    </cfRule>
    <cfRule type="cellIs" dxfId="10746" priority="11891" operator="equal">
      <formula>"AT"</formula>
    </cfRule>
    <cfRule type="containsText" dxfId="10745" priority="11892" operator="containsText" text="B">
      <formula>NOT(ISERROR(SEARCH("B",Y24)))</formula>
    </cfRule>
    <cfRule type="cellIs" dxfId="10744" priority="11893" operator="equal">
      <formula>"L"</formula>
    </cfRule>
    <cfRule type="containsText" dxfId="10743" priority="11894" operator="containsText" text="N">
      <formula>NOT(ISERROR(SEARCH("N",Y24)))</formula>
    </cfRule>
  </conditionalFormatting>
  <conditionalFormatting sqref="Y24:AA24">
    <cfRule type="containsText" dxfId="10742" priority="11873" operator="containsText" text="21">
      <formula>NOT(ISERROR(SEARCH("21",Y24)))</formula>
    </cfRule>
    <cfRule type="cellIs" dxfId="10741" priority="11874" operator="equal">
      <formula>"F"</formula>
    </cfRule>
    <cfRule type="containsText" dxfId="10740" priority="11875" operator="containsText" text="CA">
      <formula>NOT(ISERROR(SEARCH("CA",Y24)))</formula>
    </cfRule>
    <cfRule type="cellIs" dxfId="10739" priority="11876" operator="equal">
      <formula>"LD"</formula>
    </cfRule>
    <cfRule type="containsText" dxfId="10738" priority="11877" operator="containsText" text="V">
      <formula>NOT(ISERROR(SEARCH("V",Y24)))</formula>
    </cfRule>
    <cfRule type="containsText" dxfId="10737" priority="11878" operator="containsText" text="P">
      <formula>NOT(ISERROR(SEARCH("P",Y24)))</formula>
    </cfRule>
    <cfRule type="cellIs" dxfId="10736" priority="11879" operator="equal">
      <formula>"LL"</formula>
    </cfRule>
    <cfRule type="cellIs" dxfId="10735" priority="11880" operator="equal">
      <formula>"AT"</formula>
    </cfRule>
    <cfRule type="containsText" dxfId="10734" priority="11881" operator="containsText" text="B">
      <formula>NOT(ISERROR(SEARCH("B",Y24)))</formula>
    </cfRule>
    <cfRule type="cellIs" dxfId="10733" priority="11882" operator="equal">
      <formula>"L"</formula>
    </cfRule>
    <cfRule type="containsText" dxfId="10732" priority="11883" operator="containsText" text="N">
      <formula>NOT(ISERROR(SEARCH("N",Y24)))</formula>
    </cfRule>
  </conditionalFormatting>
  <conditionalFormatting sqref="Y24:AA24">
    <cfRule type="containsText" dxfId="10731" priority="11862" operator="containsText" text="21">
      <formula>NOT(ISERROR(SEARCH("21",Y24)))</formula>
    </cfRule>
    <cfRule type="cellIs" dxfId="10730" priority="11863" operator="equal">
      <formula>"F"</formula>
    </cfRule>
    <cfRule type="containsText" dxfId="10729" priority="11864" operator="containsText" text="CA">
      <formula>NOT(ISERROR(SEARCH("CA",Y24)))</formula>
    </cfRule>
    <cfRule type="cellIs" dxfId="10728" priority="11865" operator="equal">
      <formula>"LD"</formula>
    </cfRule>
    <cfRule type="containsText" dxfId="10727" priority="11866" operator="containsText" text="V">
      <formula>NOT(ISERROR(SEARCH("V",Y24)))</formula>
    </cfRule>
    <cfRule type="containsText" dxfId="10726" priority="11867" operator="containsText" text="P">
      <formula>NOT(ISERROR(SEARCH("P",Y24)))</formula>
    </cfRule>
    <cfRule type="cellIs" dxfId="10725" priority="11868" operator="equal">
      <formula>"LL"</formula>
    </cfRule>
    <cfRule type="cellIs" dxfId="10724" priority="11869" operator="equal">
      <formula>"AT"</formula>
    </cfRule>
    <cfRule type="containsText" dxfId="10723" priority="11870" operator="containsText" text="B">
      <formula>NOT(ISERROR(SEARCH("B",Y24)))</formula>
    </cfRule>
    <cfRule type="cellIs" dxfId="10722" priority="11871" operator="equal">
      <formula>"L"</formula>
    </cfRule>
    <cfRule type="containsText" dxfId="10721" priority="11872" operator="containsText" text="N">
      <formula>NOT(ISERROR(SEARCH("N",Y24)))</formula>
    </cfRule>
  </conditionalFormatting>
  <conditionalFormatting sqref="Y24:AA24">
    <cfRule type="containsText" dxfId="10720" priority="11851" operator="containsText" text="21">
      <formula>NOT(ISERROR(SEARCH("21",Y24)))</formula>
    </cfRule>
    <cfRule type="cellIs" dxfId="10719" priority="11852" operator="equal">
      <formula>"F"</formula>
    </cfRule>
    <cfRule type="containsText" dxfId="10718" priority="11853" operator="containsText" text="CA">
      <formula>NOT(ISERROR(SEARCH("CA",Y24)))</formula>
    </cfRule>
    <cfRule type="cellIs" dxfId="10717" priority="11854" operator="equal">
      <formula>"LD"</formula>
    </cfRule>
    <cfRule type="containsText" dxfId="10716" priority="11855" operator="containsText" text="V">
      <formula>NOT(ISERROR(SEARCH("V",Y24)))</formula>
    </cfRule>
    <cfRule type="containsText" dxfId="10715" priority="11856" operator="containsText" text="P">
      <formula>NOT(ISERROR(SEARCH("P",Y24)))</formula>
    </cfRule>
    <cfRule type="cellIs" dxfId="10714" priority="11857" operator="equal">
      <formula>"LL"</formula>
    </cfRule>
    <cfRule type="cellIs" dxfId="10713" priority="11858" operator="equal">
      <formula>"AT"</formula>
    </cfRule>
    <cfRule type="containsText" dxfId="10712" priority="11859" operator="containsText" text="B">
      <formula>NOT(ISERROR(SEARCH("B",Y24)))</formula>
    </cfRule>
    <cfRule type="cellIs" dxfId="10711" priority="11860" operator="equal">
      <formula>"L"</formula>
    </cfRule>
    <cfRule type="containsText" dxfId="10710" priority="11861" operator="containsText" text="N">
      <formula>NOT(ISERROR(SEARCH("N",Y24)))</formula>
    </cfRule>
  </conditionalFormatting>
  <conditionalFormatting sqref="Y24:AA24">
    <cfRule type="containsText" dxfId="10709" priority="11840" operator="containsText" text="21">
      <formula>NOT(ISERROR(SEARCH("21",Y24)))</formula>
    </cfRule>
    <cfRule type="cellIs" dxfId="10708" priority="11841" operator="equal">
      <formula>"F"</formula>
    </cfRule>
    <cfRule type="containsText" dxfId="10707" priority="11842" operator="containsText" text="CA">
      <formula>NOT(ISERROR(SEARCH("CA",Y24)))</formula>
    </cfRule>
    <cfRule type="cellIs" dxfId="10706" priority="11843" operator="equal">
      <formula>"LD"</formula>
    </cfRule>
    <cfRule type="containsText" dxfId="10705" priority="11844" operator="containsText" text="V">
      <formula>NOT(ISERROR(SEARCH("V",Y24)))</formula>
    </cfRule>
    <cfRule type="containsText" dxfId="10704" priority="11845" operator="containsText" text="P">
      <formula>NOT(ISERROR(SEARCH("P",Y24)))</formula>
    </cfRule>
    <cfRule type="cellIs" dxfId="10703" priority="11846" operator="equal">
      <formula>"LL"</formula>
    </cfRule>
    <cfRule type="cellIs" dxfId="10702" priority="11847" operator="equal">
      <formula>"AT"</formula>
    </cfRule>
    <cfRule type="containsText" dxfId="10701" priority="11848" operator="containsText" text="B">
      <formula>NOT(ISERROR(SEARCH("B",Y24)))</formula>
    </cfRule>
    <cfRule type="cellIs" dxfId="10700" priority="11849" operator="equal">
      <formula>"L"</formula>
    </cfRule>
    <cfRule type="containsText" dxfId="10699" priority="11850" operator="containsText" text="N">
      <formula>NOT(ISERROR(SEARCH("N",Y24)))</formula>
    </cfRule>
  </conditionalFormatting>
  <conditionalFormatting sqref="Y24:AA24">
    <cfRule type="containsText" dxfId="10698" priority="11829" operator="containsText" text="21">
      <formula>NOT(ISERROR(SEARCH("21",Y24)))</formula>
    </cfRule>
    <cfRule type="cellIs" dxfId="10697" priority="11830" operator="equal">
      <formula>"F"</formula>
    </cfRule>
    <cfRule type="containsText" dxfId="10696" priority="11831" operator="containsText" text="CA">
      <formula>NOT(ISERROR(SEARCH("CA",Y24)))</formula>
    </cfRule>
    <cfRule type="cellIs" dxfId="10695" priority="11832" operator="equal">
      <formula>"LD"</formula>
    </cfRule>
    <cfRule type="containsText" dxfId="10694" priority="11833" operator="containsText" text="V">
      <formula>NOT(ISERROR(SEARCH("V",Y24)))</formula>
    </cfRule>
    <cfRule type="containsText" dxfId="10693" priority="11834" operator="containsText" text="P">
      <formula>NOT(ISERROR(SEARCH("P",Y24)))</formula>
    </cfRule>
    <cfRule type="cellIs" dxfId="10692" priority="11835" operator="equal">
      <formula>"LL"</formula>
    </cfRule>
    <cfRule type="cellIs" dxfId="10691" priority="11836" operator="equal">
      <formula>"AT"</formula>
    </cfRule>
    <cfRule type="containsText" dxfId="10690" priority="11837" operator="containsText" text="B">
      <formula>NOT(ISERROR(SEARCH("B",Y24)))</formula>
    </cfRule>
    <cfRule type="cellIs" dxfId="10689" priority="11838" operator="equal">
      <formula>"L"</formula>
    </cfRule>
    <cfRule type="containsText" dxfId="10688" priority="11839" operator="containsText" text="N">
      <formula>NOT(ISERROR(SEARCH("N",Y24)))</formula>
    </cfRule>
  </conditionalFormatting>
  <conditionalFormatting sqref="Y24:AA24">
    <cfRule type="containsText" dxfId="10687" priority="11818" operator="containsText" text="21">
      <formula>NOT(ISERROR(SEARCH("21",Y24)))</formula>
    </cfRule>
    <cfRule type="cellIs" dxfId="10686" priority="11819" operator="equal">
      <formula>"F"</formula>
    </cfRule>
    <cfRule type="containsText" dxfId="10685" priority="11820" operator="containsText" text="CA">
      <formula>NOT(ISERROR(SEARCH("CA",Y24)))</formula>
    </cfRule>
    <cfRule type="cellIs" dxfId="10684" priority="11821" operator="equal">
      <formula>"LD"</formula>
    </cfRule>
    <cfRule type="containsText" dxfId="10683" priority="11822" operator="containsText" text="V">
      <formula>NOT(ISERROR(SEARCH("V",Y24)))</formula>
    </cfRule>
    <cfRule type="containsText" dxfId="10682" priority="11823" operator="containsText" text="P">
      <formula>NOT(ISERROR(SEARCH("P",Y24)))</formula>
    </cfRule>
    <cfRule type="cellIs" dxfId="10681" priority="11824" operator="equal">
      <formula>"LL"</formula>
    </cfRule>
    <cfRule type="cellIs" dxfId="10680" priority="11825" operator="equal">
      <formula>"AT"</formula>
    </cfRule>
    <cfRule type="containsText" dxfId="10679" priority="11826" operator="containsText" text="B">
      <formula>NOT(ISERROR(SEARCH("B",Y24)))</formula>
    </cfRule>
    <cfRule type="cellIs" dxfId="10678" priority="11827" operator="equal">
      <formula>"L"</formula>
    </cfRule>
    <cfRule type="containsText" dxfId="10677" priority="11828" operator="containsText" text="N">
      <formula>NOT(ISERROR(SEARCH("N",Y24)))</formula>
    </cfRule>
  </conditionalFormatting>
  <conditionalFormatting sqref="Y24:AA24">
    <cfRule type="containsText" dxfId="10676" priority="11807" operator="containsText" text="21">
      <formula>NOT(ISERROR(SEARCH("21",Y24)))</formula>
    </cfRule>
    <cfRule type="cellIs" dxfId="10675" priority="11808" operator="equal">
      <formula>"F"</formula>
    </cfRule>
    <cfRule type="containsText" dxfId="10674" priority="11809" operator="containsText" text="CA">
      <formula>NOT(ISERROR(SEARCH("CA",Y24)))</formula>
    </cfRule>
    <cfRule type="cellIs" dxfId="10673" priority="11810" operator="equal">
      <formula>"LD"</formula>
    </cfRule>
    <cfRule type="containsText" dxfId="10672" priority="11811" operator="containsText" text="V">
      <formula>NOT(ISERROR(SEARCH("V",Y24)))</formula>
    </cfRule>
    <cfRule type="containsText" dxfId="10671" priority="11812" operator="containsText" text="P">
      <formula>NOT(ISERROR(SEARCH("P",Y24)))</formula>
    </cfRule>
    <cfRule type="cellIs" dxfId="10670" priority="11813" operator="equal">
      <formula>"LL"</formula>
    </cfRule>
    <cfRule type="cellIs" dxfId="10669" priority="11814" operator="equal">
      <formula>"AT"</formula>
    </cfRule>
    <cfRule type="containsText" dxfId="10668" priority="11815" operator="containsText" text="B">
      <formula>NOT(ISERROR(SEARCH("B",Y24)))</formula>
    </cfRule>
    <cfRule type="cellIs" dxfId="10667" priority="11816" operator="equal">
      <formula>"L"</formula>
    </cfRule>
    <cfRule type="containsText" dxfId="10666" priority="11817" operator="containsText" text="N">
      <formula>NOT(ISERROR(SEARCH("N",Y24)))</formula>
    </cfRule>
  </conditionalFormatting>
  <conditionalFormatting sqref="Y24:AA24">
    <cfRule type="containsText" dxfId="10665" priority="11796" operator="containsText" text="21">
      <formula>NOT(ISERROR(SEARCH("21",Y24)))</formula>
    </cfRule>
    <cfRule type="cellIs" dxfId="10664" priority="11797" operator="equal">
      <formula>"F"</formula>
    </cfRule>
    <cfRule type="containsText" dxfId="10663" priority="11798" operator="containsText" text="CA">
      <formula>NOT(ISERROR(SEARCH("CA",Y24)))</formula>
    </cfRule>
    <cfRule type="cellIs" dxfId="10662" priority="11799" operator="equal">
      <formula>"LD"</formula>
    </cfRule>
    <cfRule type="containsText" dxfId="10661" priority="11800" operator="containsText" text="V">
      <formula>NOT(ISERROR(SEARCH("V",Y24)))</formula>
    </cfRule>
    <cfRule type="containsText" dxfId="10660" priority="11801" operator="containsText" text="P">
      <formula>NOT(ISERROR(SEARCH("P",Y24)))</formula>
    </cfRule>
    <cfRule type="cellIs" dxfId="10659" priority="11802" operator="equal">
      <formula>"LL"</formula>
    </cfRule>
    <cfRule type="cellIs" dxfId="10658" priority="11803" operator="equal">
      <formula>"AT"</formula>
    </cfRule>
    <cfRule type="containsText" dxfId="10657" priority="11804" operator="containsText" text="B">
      <formula>NOT(ISERROR(SEARCH("B",Y24)))</formula>
    </cfRule>
    <cfRule type="cellIs" dxfId="10656" priority="11805" operator="equal">
      <formula>"L"</formula>
    </cfRule>
    <cfRule type="containsText" dxfId="10655" priority="11806" operator="containsText" text="N">
      <formula>NOT(ISERROR(SEARCH("N",Y24)))</formula>
    </cfRule>
  </conditionalFormatting>
  <conditionalFormatting sqref="Y24:AA24">
    <cfRule type="containsText" dxfId="10654" priority="11785" operator="containsText" text="21">
      <formula>NOT(ISERROR(SEARCH("21",Y24)))</formula>
    </cfRule>
    <cfRule type="cellIs" dxfId="10653" priority="11786" operator="equal">
      <formula>"F"</formula>
    </cfRule>
    <cfRule type="containsText" dxfId="10652" priority="11787" operator="containsText" text="CA">
      <formula>NOT(ISERROR(SEARCH("CA",Y24)))</formula>
    </cfRule>
    <cfRule type="cellIs" dxfId="10651" priority="11788" operator="equal">
      <formula>"LD"</formula>
    </cfRule>
    <cfRule type="containsText" dxfId="10650" priority="11789" operator="containsText" text="V">
      <formula>NOT(ISERROR(SEARCH("V",Y24)))</formula>
    </cfRule>
    <cfRule type="containsText" dxfId="10649" priority="11790" operator="containsText" text="P">
      <formula>NOT(ISERROR(SEARCH("P",Y24)))</formula>
    </cfRule>
    <cfRule type="cellIs" dxfId="10648" priority="11791" operator="equal">
      <formula>"LL"</formula>
    </cfRule>
    <cfRule type="cellIs" dxfId="10647" priority="11792" operator="equal">
      <formula>"AT"</formula>
    </cfRule>
    <cfRule type="containsText" dxfId="10646" priority="11793" operator="containsText" text="B">
      <formula>NOT(ISERROR(SEARCH("B",Y24)))</formula>
    </cfRule>
    <cfRule type="cellIs" dxfId="10645" priority="11794" operator="equal">
      <formula>"L"</formula>
    </cfRule>
    <cfRule type="containsText" dxfId="10644" priority="11795" operator="containsText" text="N">
      <formula>NOT(ISERROR(SEARCH("N",Y24)))</formula>
    </cfRule>
  </conditionalFormatting>
  <conditionalFormatting sqref="Y24:AA24">
    <cfRule type="containsText" dxfId="10643" priority="11774" operator="containsText" text="21">
      <formula>NOT(ISERROR(SEARCH("21",Y24)))</formula>
    </cfRule>
    <cfRule type="cellIs" dxfId="10642" priority="11775" operator="equal">
      <formula>"F"</formula>
    </cfRule>
    <cfRule type="containsText" dxfId="10641" priority="11776" operator="containsText" text="CA">
      <formula>NOT(ISERROR(SEARCH("CA",Y24)))</formula>
    </cfRule>
    <cfRule type="cellIs" dxfId="10640" priority="11777" operator="equal">
      <formula>"LD"</formula>
    </cfRule>
    <cfRule type="containsText" dxfId="10639" priority="11778" operator="containsText" text="V">
      <formula>NOT(ISERROR(SEARCH("V",Y24)))</formula>
    </cfRule>
    <cfRule type="containsText" dxfId="10638" priority="11779" operator="containsText" text="P">
      <formula>NOT(ISERROR(SEARCH("P",Y24)))</formula>
    </cfRule>
    <cfRule type="cellIs" dxfId="10637" priority="11780" operator="equal">
      <formula>"LL"</formula>
    </cfRule>
    <cfRule type="cellIs" dxfId="10636" priority="11781" operator="equal">
      <formula>"AT"</formula>
    </cfRule>
    <cfRule type="containsText" dxfId="10635" priority="11782" operator="containsText" text="B">
      <formula>NOT(ISERROR(SEARCH("B",Y24)))</formula>
    </cfRule>
    <cfRule type="cellIs" dxfId="10634" priority="11783" operator="equal">
      <formula>"L"</formula>
    </cfRule>
    <cfRule type="containsText" dxfId="10633" priority="11784" operator="containsText" text="N">
      <formula>NOT(ISERROR(SEARCH("N",Y24)))</formula>
    </cfRule>
  </conditionalFormatting>
  <conditionalFormatting sqref="Y24:Z24">
    <cfRule type="containsText" dxfId="10632" priority="11763" operator="containsText" text="21">
      <formula>NOT(ISERROR(SEARCH("21",Y24)))</formula>
    </cfRule>
    <cfRule type="cellIs" dxfId="10631" priority="11764" operator="equal">
      <formula>"F"</formula>
    </cfRule>
    <cfRule type="containsText" dxfId="10630" priority="11765" operator="containsText" text="CA">
      <formula>NOT(ISERROR(SEARCH("CA",Y24)))</formula>
    </cfRule>
    <cfRule type="cellIs" dxfId="10629" priority="11766" operator="equal">
      <formula>"LD"</formula>
    </cfRule>
    <cfRule type="containsText" dxfId="10628" priority="11767" operator="containsText" text="V">
      <formula>NOT(ISERROR(SEARCH("V",Y24)))</formula>
    </cfRule>
    <cfRule type="containsText" dxfId="10627" priority="11768" operator="containsText" text="P">
      <formula>NOT(ISERROR(SEARCH("P",Y24)))</formula>
    </cfRule>
    <cfRule type="cellIs" dxfId="10626" priority="11769" operator="equal">
      <formula>"LL"</formula>
    </cfRule>
    <cfRule type="cellIs" dxfId="10625" priority="11770" operator="equal">
      <formula>"AT"</formula>
    </cfRule>
    <cfRule type="containsText" dxfId="10624" priority="11771" operator="containsText" text="B">
      <formula>NOT(ISERROR(SEARCH("B",Y24)))</formula>
    </cfRule>
    <cfRule type="cellIs" dxfId="10623" priority="11772" operator="equal">
      <formula>"L"</formula>
    </cfRule>
    <cfRule type="containsText" dxfId="10622" priority="11773" operator="containsText" text="N">
      <formula>NOT(ISERROR(SEARCH("N",Y24)))</formula>
    </cfRule>
  </conditionalFormatting>
  <conditionalFormatting sqref="Y24:Z24">
    <cfRule type="containsText" dxfId="10621" priority="11752" operator="containsText" text="21">
      <formula>NOT(ISERROR(SEARCH("21",Y24)))</formula>
    </cfRule>
    <cfRule type="cellIs" dxfId="10620" priority="11753" operator="equal">
      <formula>"F"</formula>
    </cfRule>
    <cfRule type="containsText" dxfId="10619" priority="11754" operator="containsText" text="CA">
      <formula>NOT(ISERROR(SEARCH("CA",Y24)))</formula>
    </cfRule>
    <cfRule type="cellIs" dxfId="10618" priority="11755" operator="equal">
      <formula>"LD"</formula>
    </cfRule>
    <cfRule type="containsText" dxfId="10617" priority="11756" operator="containsText" text="V">
      <formula>NOT(ISERROR(SEARCH("V",Y24)))</formula>
    </cfRule>
    <cfRule type="containsText" dxfId="10616" priority="11757" operator="containsText" text="P">
      <formula>NOT(ISERROR(SEARCH("P",Y24)))</formula>
    </cfRule>
    <cfRule type="cellIs" dxfId="10615" priority="11758" operator="equal">
      <formula>"LL"</formula>
    </cfRule>
    <cfRule type="cellIs" dxfId="10614" priority="11759" operator="equal">
      <formula>"AT"</formula>
    </cfRule>
    <cfRule type="containsText" dxfId="10613" priority="11760" operator="containsText" text="B">
      <formula>NOT(ISERROR(SEARCH("B",Y24)))</formula>
    </cfRule>
    <cfRule type="cellIs" dxfId="10612" priority="11761" operator="equal">
      <formula>"L"</formula>
    </cfRule>
    <cfRule type="containsText" dxfId="10611" priority="11762" operator="containsText" text="N">
      <formula>NOT(ISERROR(SEARCH("N",Y24)))</formula>
    </cfRule>
  </conditionalFormatting>
  <conditionalFormatting sqref="Y24:Z24">
    <cfRule type="containsText" dxfId="10610" priority="11741" operator="containsText" text="21">
      <formula>NOT(ISERROR(SEARCH("21",Y24)))</formula>
    </cfRule>
    <cfRule type="cellIs" dxfId="10609" priority="11742" operator="equal">
      <formula>"F"</formula>
    </cfRule>
    <cfRule type="containsText" dxfId="10608" priority="11743" operator="containsText" text="CA">
      <formula>NOT(ISERROR(SEARCH("CA",Y24)))</formula>
    </cfRule>
    <cfRule type="cellIs" dxfId="10607" priority="11744" operator="equal">
      <formula>"LD"</formula>
    </cfRule>
    <cfRule type="containsText" dxfId="10606" priority="11745" operator="containsText" text="V">
      <formula>NOT(ISERROR(SEARCH("V",Y24)))</formula>
    </cfRule>
    <cfRule type="containsText" dxfId="10605" priority="11746" operator="containsText" text="P">
      <formula>NOT(ISERROR(SEARCH("P",Y24)))</formula>
    </cfRule>
    <cfRule type="cellIs" dxfId="10604" priority="11747" operator="equal">
      <formula>"LL"</formula>
    </cfRule>
    <cfRule type="cellIs" dxfId="10603" priority="11748" operator="equal">
      <formula>"AT"</formula>
    </cfRule>
    <cfRule type="containsText" dxfId="10602" priority="11749" operator="containsText" text="B">
      <formula>NOT(ISERROR(SEARCH("B",Y24)))</formula>
    </cfRule>
    <cfRule type="cellIs" dxfId="10601" priority="11750" operator="equal">
      <formula>"L"</formula>
    </cfRule>
    <cfRule type="containsText" dxfId="10600" priority="11751" operator="containsText" text="N">
      <formula>NOT(ISERROR(SEARCH("N",Y24)))</formula>
    </cfRule>
  </conditionalFormatting>
  <conditionalFormatting sqref="Y24:Z24">
    <cfRule type="containsText" dxfId="10599" priority="11730" operator="containsText" text="21">
      <formula>NOT(ISERROR(SEARCH("21",Y24)))</formula>
    </cfRule>
    <cfRule type="cellIs" dxfId="10598" priority="11731" operator="equal">
      <formula>"F"</formula>
    </cfRule>
    <cfRule type="containsText" dxfId="10597" priority="11732" operator="containsText" text="CA">
      <formula>NOT(ISERROR(SEARCH("CA",Y24)))</formula>
    </cfRule>
    <cfRule type="cellIs" dxfId="10596" priority="11733" operator="equal">
      <formula>"LD"</formula>
    </cfRule>
    <cfRule type="containsText" dxfId="10595" priority="11734" operator="containsText" text="V">
      <formula>NOT(ISERROR(SEARCH("V",Y24)))</formula>
    </cfRule>
    <cfRule type="containsText" dxfId="10594" priority="11735" operator="containsText" text="P">
      <formula>NOT(ISERROR(SEARCH("P",Y24)))</formula>
    </cfRule>
    <cfRule type="cellIs" dxfId="10593" priority="11736" operator="equal">
      <formula>"LL"</formula>
    </cfRule>
    <cfRule type="cellIs" dxfId="10592" priority="11737" operator="equal">
      <formula>"AT"</formula>
    </cfRule>
    <cfRule type="containsText" dxfId="10591" priority="11738" operator="containsText" text="B">
      <formula>NOT(ISERROR(SEARCH("B",Y24)))</formula>
    </cfRule>
    <cfRule type="cellIs" dxfId="10590" priority="11739" operator="equal">
      <formula>"L"</formula>
    </cfRule>
    <cfRule type="containsText" dxfId="10589" priority="11740" operator="containsText" text="N">
      <formula>NOT(ISERROR(SEARCH("N",Y24)))</formula>
    </cfRule>
  </conditionalFormatting>
  <conditionalFormatting sqref="Y24:Z24">
    <cfRule type="containsText" dxfId="10588" priority="11719" operator="containsText" text="21">
      <formula>NOT(ISERROR(SEARCH("21",Y24)))</formula>
    </cfRule>
    <cfRule type="cellIs" dxfId="10587" priority="11720" operator="equal">
      <formula>"F"</formula>
    </cfRule>
    <cfRule type="containsText" dxfId="10586" priority="11721" operator="containsText" text="CA">
      <formula>NOT(ISERROR(SEARCH("CA",Y24)))</formula>
    </cfRule>
    <cfRule type="cellIs" dxfId="10585" priority="11722" operator="equal">
      <formula>"LD"</formula>
    </cfRule>
    <cfRule type="containsText" dxfId="10584" priority="11723" operator="containsText" text="V">
      <formula>NOT(ISERROR(SEARCH("V",Y24)))</formula>
    </cfRule>
    <cfRule type="containsText" dxfId="10583" priority="11724" operator="containsText" text="P">
      <formula>NOT(ISERROR(SEARCH("P",Y24)))</formula>
    </cfRule>
    <cfRule type="cellIs" dxfId="10582" priority="11725" operator="equal">
      <formula>"LL"</formula>
    </cfRule>
    <cfRule type="cellIs" dxfId="10581" priority="11726" operator="equal">
      <formula>"AT"</formula>
    </cfRule>
    <cfRule type="containsText" dxfId="10580" priority="11727" operator="containsText" text="B">
      <formula>NOT(ISERROR(SEARCH("B",Y24)))</formula>
    </cfRule>
    <cfRule type="cellIs" dxfId="10579" priority="11728" operator="equal">
      <formula>"L"</formula>
    </cfRule>
    <cfRule type="containsText" dxfId="10578" priority="11729" operator="containsText" text="N">
      <formula>NOT(ISERROR(SEARCH("N",Y24)))</formula>
    </cfRule>
  </conditionalFormatting>
  <conditionalFormatting sqref="Y24:Z24">
    <cfRule type="containsText" dxfId="10577" priority="11708" operator="containsText" text="21">
      <formula>NOT(ISERROR(SEARCH("21",Y24)))</formula>
    </cfRule>
    <cfRule type="cellIs" dxfId="10576" priority="11709" operator="equal">
      <formula>"F"</formula>
    </cfRule>
    <cfRule type="containsText" dxfId="10575" priority="11710" operator="containsText" text="CA">
      <formula>NOT(ISERROR(SEARCH("CA",Y24)))</formula>
    </cfRule>
    <cfRule type="cellIs" dxfId="10574" priority="11711" operator="equal">
      <formula>"LD"</formula>
    </cfRule>
    <cfRule type="containsText" dxfId="10573" priority="11712" operator="containsText" text="V">
      <formula>NOT(ISERROR(SEARCH("V",Y24)))</formula>
    </cfRule>
    <cfRule type="containsText" dxfId="10572" priority="11713" operator="containsText" text="P">
      <formula>NOT(ISERROR(SEARCH("P",Y24)))</formula>
    </cfRule>
    <cfRule type="cellIs" dxfId="10571" priority="11714" operator="equal">
      <formula>"LL"</formula>
    </cfRule>
    <cfRule type="cellIs" dxfId="10570" priority="11715" operator="equal">
      <formula>"AT"</formula>
    </cfRule>
    <cfRule type="containsText" dxfId="10569" priority="11716" operator="containsText" text="B">
      <formula>NOT(ISERROR(SEARCH("B",Y24)))</formula>
    </cfRule>
    <cfRule type="cellIs" dxfId="10568" priority="11717" operator="equal">
      <formula>"L"</formula>
    </cfRule>
    <cfRule type="containsText" dxfId="10567" priority="11718" operator="containsText" text="N">
      <formula>NOT(ISERROR(SEARCH("N",Y24)))</formula>
    </cfRule>
  </conditionalFormatting>
  <conditionalFormatting sqref="Y24:Z24">
    <cfRule type="containsText" dxfId="10566" priority="11697" operator="containsText" text="21">
      <formula>NOT(ISERROR(SEARCH("21",Y24)))</formula>
    </cfRule>
    <cfRule type="cellIs" dxfId="10565" priority="11698" operator="equal">
      <formula>"F"</formula>
    </cfRule>
    <cfRule type="containsText" dxfId="10564" priority="11699" operator="containsText" text="CA">
      <formula>NOT(ISERROR(SEARCH("CA",Y24)))</formula>
    </cfRule>
    <cfRule type="cellIs" dxfId="10563" priority="11700" operator="equal">
      <formula>"LD"</formula>
    </cfRule>
    <cfRule type="containsText" dxfId="10562" priority="11701" operator="containsText" text="V">
      <formula>NOT(ISERROR(SEARCH("V",Y24)))</formula>
    </cfRule>
    <cfRule type="containsText" dxfId="10561" priority="11702" operator="containsText" text="P">
      <formula>NOT(ISERROR(SEARCH("P",Y24)))</formula>
    </cfRule>
    <cfRule type="cellIs" dxfId="10560" priority="11703" operator="equal">
      <formula>"LL"</formula>
    </cfRule>
    <cfRule type="cellIs" dxfId="10559" priority="11704" operator="equal">
      <formula>"AT"</formula>
    </cfRule>
    <cfRule type="containsText" dxfId="10558" priority="11705" operator="containsText" text="B">
      <formula>NOT(ISERROR(SEARCH("B",Y24)))</formula>
    </cfRule>
    <cfRule type="cellIs" dxfId="10557" priority="11706" operator="equal">
      <formula>"L"</formula>
    </cfRule>
    <cfRule type="containsText" dxfId="10556" priority="11707" operator="containsText" text="N">
      <formula>NOT(ISERROR(SEARCH("N",Y24)))</formula>
    </cfRule>
  </conditionalFormatting>
  <conditionalFormatting sqref="Y24:Z24">
    <cfRule type="containsText" dxfId="10555" priority="11686" operator="containsText" text="21">
      <formula>NOT(ISERROR(SEARCH("21",Y24)))</formula>
    </cfRule>
    <cfRule type="cellIs" dxfId="10554" priority="11687" operator="equal">
      <formula>"F"</formula>
    </cfRule>
    <cfRule type="containsText" dxfId="10553" priority="11688" operator="containsText" text="CA">
      <formula>NOT(ISERROR(SEARCH("CA",Y24)))</formula>
    </cfRule>
    <cfRule type="cellIs" dxfId="10552" priority="11689" operator="equal">
      <formula>"LD"</formula>
    </cfRule>
    <cfRule type="containsText" dxfId="10551" priority="11690" operator="containsText" text="V">
      <formula>NOT(ISERROR(SEARCH("V",Y24)))</formula>
    </cfRule>
    <cfRule type="containsText" dxfId="10550" priority="11691" operator="containsText" text="P">
      <formula>NOT(ISERROR(SEARCH("P",Y24)))</formula>
    </cfRule>
    <cfRule type="cellIs" dxfId="10549" priority="11692" operator="equal">
      <formula>"LL"</formula>
    </cfRule>
    <cfRule type="cellIs" dxfId="10548" priority="11693" operator="equal">
      <formula>"AT"</formula>
    </cfRule>
    <cfRule type="containsText" dxfId="10547" priority="11694" operator="containsText" text="B">
      <formula>NOT(ISERROR(SEARCH("B",Y24)))</formula>
    </cfRule>
    <cfRule type="cellIs" dxfId="10546" priority="11695" operator="equal">
      <formula>"L"</formula>
    </cfRule>
    <cfRule type="containsText" dxfId="10545" priority="11696" operator="containsText" text="N">
      <formula>NOT(ISERROR(SEARCH("N",Y24)))</formula>
    </cfRule>
  </conditionalFormatting>
  <conditionalFormatting sqref="Y24:Z24">
    <cfRule type="containsText" dxfId="10544" priority="11675" operator="containsText" text="21">
      <formula>NOT(ISERROR(SEARCH("21",Y24)))</formula>
    </cfRule>
    <cfRule type="cellIs" dxfId="10543" priority="11676" operator="equal">
      <formula>"F"</formula>
    </cfRule>
    <cfRule type="containsText" dxfId="10542" priority="11677" operator="containsText" text="CA">
      <formula>NOT(ISERROR(SEARCH("CA",Y24)))</formula>
    </cfRule>
    <cfRule type="cellIs" dxfId="10541" priority="11678" operator="equal">
      <formula>"LD"</formula>
    </cfRule>
    <cfRule type="containsText" dxfId="10540" priority="11679" operator="containsText" text="V">
      <formula>NOT(ISERROR(SEARCH("V",Y24)))</formula>
    </cfRule>
    <cfRule type="containsText" dxfId="10539" priority="11680" operator="containsText" text="P">
      <formula>NOT(ISERROR(SEARCH("P",Y24)))</formula>
    </cfRule>
    <cfRule type="cellIs" dxfId="10538" priority="11681" operator="equal">
      <formula>"LL"</formula>
    </cfRule>
    <cfRule type="cellIs" dxfId="10537" priority="11682" operator="equal">
      <formula>"AT"</formula>
    </cfRule>
    <cfRule type="containsText" dxfId="10536" priority="11683" operator="containsText" text="B">
      <formula>NOT(ISERROR(SEARCH("B",Y24)))</formula>
    </cfRule>
    <cfRule type="cellIs" dxfId="10535" priority="11684" operator="equal">
      <formula>"L"</formula>
    </cfRule>
    <cfRule type="containsText" dxfId="10534" priority="11685" operator="containsText" text="N">
      <formula>NOT(ISERROR(SEARCH("N",Y24)))</formula>
    </cfRule>
  </conditionalFormatting>
  <conditionalFormatting sqref="Y24:Z24">
    <cfRule type="containsText" dxfId="10533" priority="11664" operator="containsText" text="21">
      <formula>NOT(ISERROR(SEARCH("21",Y24)))</formula>
    </cfRule>
    <cfRule type="cellIs" dxfId="10532" priority="11665" operator="equal">
      <formula>"F"</formula>
    </cfRule>
    <cfRule type="containsText" dxfId="10531" priority="11666" operator="containsText" text="CA">
      <formula>NOT(ISERROR(SEARCH("CA",Y24)))</formula>
    </cfRule>
    <cfRule type="cellIs" dxfId="10530" priority="11667" operator="equal">
      <formula>"LD"</formula>
    </cfRule>
    <cfRule type="containsText" dxfId="10529" priority="11668" operator="containsText" text="V">
      <formula>NOT(ISERROR(SEARCH("V",Y24)))</formula>
    </cfRule>
    <cfRule type="containsText" dxfId="10528" priority="11669" operator="containsText" text="P">
      <formula>NOT(ISERROR(SEARCH("P",Y24)))</formula>
    </cfRule>
    <cfRule type="cellIs" dxfId="10527" priority="11670" operator="equal">
      <formula>"LL"</formula>
    </cfRule>
    <cfRule type="cellIs" dxfId="10526" priority="11671" operator="equal">
      <formula>"AT"</formula>
    </cfRule>
    <cfRule type="containsText" dxfId="10525" priority="11672" operator="containsText" text="B">
      <formula>NOT(ISERROR(SEARCH("B",Y24)))</formula>
    </cfRule>
    <cfRule type="cellIs" dxfId="10524" priority="11673" operator="equal">
      <formula>"L"</formula>
    </cfRule>
    <cfRule type="containsText" dxfId="10523" priority="11674" operator="containsText" text="N">
      <formula>NOT(ISERROR(SEARCH("N",Y24)))</formula>
    </cfRule>
  </conditionalFormatting>
  <conditionalFormatting sqref="Y24:Z24">
    <cfRule type="containsText" dxfId="10522" priority="11653" operator="containsText" text="21">
      <formula>NOT(ISERROR(SEARCH("21",Y24)))</formula>
    </cfRule>
    <cfRule type="cellIs" dxfId="10521" priority="11654" operator="equal">
      <formula>"F"</formula>
    </cfRule>
    <cfRule type="containsText" dxfId="10520" priority="11655" operator="containsText" text="CA">
      <formula>NOT(ISERROR(SEARCH("CA",Y24)))</formula>
    </cfRule>
    <cfRule type="cellIs" dxfId="10519" priority="11656" operator="equal">
      <formula>"LD"</formula>
    </cfRule>
    <cfRule type="containsText" dxfId="10518" priority="11657" operator="containsText" text="V">
      <formula>NOT(ISERROR(SEARCH("V",Y24)))</formula>
    </cfRule>
    <cfRule type="containsText" dxfId="10517" priority="11658" operator="containsText" text="P">
      <formula>NOT(ISERROR(SEARCH("P",Y24)))</formula>
    </cfRule>
    <cfRule type="cellIs" dxfId="10516" priority="11659" operator="equal">
      <formula>"LL"</formula>
    </cfRule>
    <cfRule type="cellIs" dxfId="10515" priority="11660" operator="equal">
      <formula>"AT"</formula>
    </cfRule>
    <cfRule type="containsText" dxfId="10514" priority="11661" operator="containsText" text="B">
      <formula>NOT(ISERROR(SEARCH("B",Y24)))</formula>
    </cfRule>
    <cfRule type="cellIs" dxfId="10513" priority="11662" operator="equal">
      <formula>"L"</formula>
    </cfRule>
    <cfRule type="containsText" dxfId="10512" priority="11663" operator="containsText" text="N">
      <formula>NOT(ISERROR(SEARCH("N",Y24)))</formula>
    </cfRule>
  </conditionalFormatting>
  <conditionalFormatting sqref="Y24:Z24">
    <cfRule type="containsText" dxfId="10511" priority="11642" operator="containsText" text="21">
      <formula>NOT(ISERROR(SEARCH("21",Y24)))</formula>
    </cfRule>
    <cfRule type="cellIs" dxfId="10510" priority="11643" operator="equal">
      <formula>"F"</formula>
    </cfRule>
    <cfRule type="containsText" dxfId="10509" priority="11644" operator="containsText" text="CA">
      <formula>NOT(ISERROR(SEARCH("CA",Y24)))</formula>
    </cfRule>
    <cfRule type="cellIs" dxfId="10508" priority="11645" operator="equal">
      <formula>"LD"</formula>
    </cfRule>
    <cfRule type="containsText" dxfId="10507" priority="11646" operator="containsText" text="V">
      <formula>NOT(ISERROR(SEARCH("V",Y24)))</formula>
    </cfRule>
    <cfRule type="containsText" dxfId="10506" priority="11647" operator="containsText" text="P">
      <formula>NOT(ISERROR(SEARCH("P",Y24)))</formula>
    </cfRule>
    <cfRule type="cellIs" dxfId="10505" priority="11648" operator="equal">
      <formula>"LL"</formula>
    </cfRule>
    <cfRule type="cellIs" dxfId="10504" priority="11649" operator="equal">
      <formula>"AT"</formula>
    </cfRule>
    <cfRule type="containsText" dxfId="10503" priority="11650" operator="containsText" text="B">
      <formula>NOT(ISERROR(SEARCH("B",Y24)))</formula>
    </cfRule>
    <cfRule type="cellIs" dxfId="10502" priority="11651" operator="equal">
      <formula>"L"</formula>
    </cfRule>
    <cfRule type="containsText" dxfId="10501" priority="11652" operator="containsText" text="N">
      <formula>NOT(ISERROR(SEARCH("N",Y24)))</formula>
    </cfRule>
  </conditionalFormatting>
  <conditionalFormatting sqref="Y24:Z24">
    <cfRule type="containsText" dxfId="10500" priority="11631" operator="containsText" text="21">
      <formula>NOT(ISERROR(SEARCH("21",Y24)))</formula>
    </cfRule>
    <cfRule type="cellIs" dxfId="10499" priority="11632" operator="equal">
      <formula>"F"</formula>
    </cfRule>
    <cfRule type="containsText" dxfId="10498" priority="11633" operator="containsText" text="CA">
      <formula>NOT(ISERROR(SEARCH("CA",Y24)))</formula>
    </cfRule>
    <cfRule type="cellIs" dxfId="10497" priority="11634" operator="equal">
      <formula>"LD"</formula>
    </cfRule>
    <cfRule type="containsText" dxfId="10496" priority="11635" operator="containsText" text="V">
      <formula>NOT(ISERROR(SEARCH("V",Y24)))</formula>
    </cfRule>
    <cfRule type="containsText" dxfId="10495" priority="11636" operator="containsText" text="P">
      <formula>NOT(ISERROR(SEARCH("P",Y24)))</formula>
    </cfRule>
    <cfRule type="cellIs" dxfId="10494" priority="11637" operator="equal">
      <formula>"LL"</formula>
    </cfRule>
    <cfRule type="cellIs" dxfId="10493" priority="11638" operator="equal">
      <formula>"AT"</formula>
    </cfRule>
    <cfRule type="containsText" dxfId="10492" priority="11639" operator="containsText" text="B">
      <formula>NOT(ISERROR(SEARCH("B",Y24)))</formula>
    </cfRule>
    <cfRule type="cellIs" dxfId="10491" priority="11640" operator="equal">
      <formula>"L"</formula>
    </cfRule>
    <cfRule type="containsText" dxfId="10490" priority="11641" operator="containsText" text="N">
      <formula>NOT(ISERROR(SEARCH("N",Y24)))</formula>
    </cfRule>
  </conditionalFormatting>
  <conditionalFormatting sqref="Y24">
    <cfRule type="containsText" dxfId="10489" priority="11620" operator="containsText" text="21">
      <formula>NOT(ISERROR(SEARCH("21",Y24)))</formula>
    </cfRule>
    <cfRule type="cellIs" dxfId="10488" priority="11621" operator="equal">
      <formula>"F"</formula>
    </cfRule>
    <cfRule type="containsText" dxfId="10487" priority="11622" operator="containsText" text="CA">
      <formula>NOT(ISERROR(SEARCH("CA",Y24)))</formula>
    </cfRule>
    <cfRule type="cellIs" dxfId="10486" priority="11623" operator="equal">
      <formula>"LD"</formula>
    </cfRule>
    <cfRule type="containsText" dxfId="10485" priority="11624" operator="containsText" text="V">
      <formula>NOT(ISERROR(SEARCH("V",Y24)))</formula>
    </cfRule>
    <cfRule type="containsText" dxfId="10484" priority="11625" operator="containsText" text="P">
      <formula>NOT(ISERROR(SEARCH("P",Y24)))</formula>
    </cfRule>
    <cfRule type="cellIs" dxfId="10483" priority="11626" operator="equal">
      <formula>"LL"</formula>
    </cfRule>
    <cfRule type="cellIs" dxfId="10482" priority="11627" operator="equal">
      <formula>"AT"</formula>
    </cfRule>
    <cfRule type="containsText" dxfId="10481" priority="11628" operator="containsText" text="B">
      <formula>NOT(ISERROR(SEARCH("B",Y24)))</formula>
    </cfRule>
    <cfRule type="cellIs" dxfId="10480" priority="11629" operator="equal">
      <formula>"L"</formula>
    </cfRule>
    <cfRule type="containsText" dxfId="10479" priority="11630" operator="containsText" text="N">
      <formula>NOT(ISERROR(SEARCH("N",Y24)))</formula>
    </cfRule>
  </conditionalFormatting>
  <conditionalFormatting sqref="Y24">
    <cfRule type="containsText" dxfId="10478" priority="11609" operator="containsText" text="21">
      <formula>NOT(ISERROR(SEARCH("21",Y24)))</formula>
    </cfRule>
    <cfRule type="cellIs" dxfId="10477" priority="11610" operator="equal">
      <formula>"F"</formula>
    </cfRule>
    <cfRule type="containsText" dxfId="10476" priority="11611" operator="containsText" text="CA">
      <formula>NOT(ISERROR(SEARCH("CA",Y24)))</formula>
    </cfRule>
    <cfRule type="cellIs" dxfId="10475" priority="11612" operator="equal">
      <formula>"LD"</formula>
    </cfRule>
    <cfRule type="containsText" dxfId="10474" priority="11613" operator="containsText" text="V">
      <formula>NOT(ISERROR(SEARCH("V",Y24)))</formula>
    </cfRule>
    <cfRule type="containsText" dxfId="10473" priority="11614" operator="containsText" text="P">
      <formula>NOT(ISERROR(SEARCH("P",Y24)))</formula>
    </cfRule>
    <cfRule type="cellIs" dxfId="10472" priority="11615" operator="equal">
      <formula>"LL"</formula>
    </cfRule>
    <cfRule type="cellIs" dxfId="10471" priority="11616" operator="equal">
      <formula>"AT"</formula>
    </cfRule>
    <cfRule type="containsText" dxfId="10470" priority="11617" operator="containsText" text="B">
      <formula>NOT(ISERROR(SEARCH("B",Y24)))</formula>
    </cfRule>
    <cfRule type="cellIs" dxfId="10469" priority="11618" operator="equal">
      <formula>"L"</formula>
    </cfRule>
    <cfRule type="containsText" dxfId="10468" priority="11619" operator="containsText" text="N">
      <formula>NOT(ISERROR(SEARCH("N",Y24)))</formula>
    </cfRule>
  </conditionalFormatting>
  <conditionalFormatting sqref="Y24">
    <cfRule type="containsText" dxfId="10467" priority="11598" operator="containsText" text="21">
      <formula>NOT(ISERROR(SEARCH("21",Y24)))</formula>
    </cfRule>
    <cfRule type="cellIs" dxfId="10466" priority="11599" operator="equal">
      <formula>"F"</formula>
    </cfRule>
    <cfRule type="containsText" dxfId="10465" priority="11600" operator="containsText" text="CA">
      <formula>NOT(ISERROR(SEARCH("CA",Y24)))</formula>
    </cfRule>
    <cfRule type="cellIs" dxfId="10464" priority="11601" operator="equal">
      <formula>"LD"</formula>
    </cfRule>
    <cfRule type="containsText" dxfId="10463" priority="11602" operator="containsText" text="V">
      <formula>NOT(ISERROR(SEARCH("V",Y24)))</formula>
    </cfRule>
    <cfRule type="containsText" dxfId="10462" priority="11603" operator="containsText" text="P">
      <formula>NOT(ISERROR(SEARCH("P",Y24)))</formula>
    </cfRule>
    <cfRule type="cellIs" dxfId="10461" priority="11604" operator="equal">
      <formula>"LL"</formula>
    </cfRule>
    <cfRule type="cellIs" dxfId="10460" priority="11605" operator="equal">
      <formula>"AT"</formula>
    </cfRule>
    <cfRule type="containsText" dxfId="10459" priority="11606" operator="containsText" text="B">
      <formula>NOT(ISERROR(SEARCH("B",Y24)))</formula>
    </cfRule>
    <cfRule type="cellIs" dxfId="10458" priority="11607" operator="equal">
      <formula>"L"</formula>
    </cfRule>
    <cfRule type="containsText" dxfId="10457" priority="11608" operator="containsText" text="N">
      <formula>NOT(ISERROR(SEARCH("N",Y24)))</formula>
    </cfRule>
  </conditionalFormatting>
  <conditionalFormatting sqref="Y24">
    <cfRule type="containsText" dxfId="10456" priority="11587" operator="containsText" text="21">
      <formula>NOT(ISERROR(SEARCH("21",Y24)))</formula>
    </cfRule>
    <cfRule type="cellIs" dxfId="10455" priority="11588" operator="equal">
      <formula>"F"</formula>
    </cfRule>
    <cfRule type="containsText" dxfId="10454" priority="11589" operator="containsText" text="CA">
      <formula>NOT(ISERROR(SEARCH("CA",Y24)))</formula>
    </cfRule>
    <cfRule type="cellIs" dxfId="10453" priority="11590" operator="equal">
      <formula>"LD"</formula>
    </cfRule>
    <cfRule type="containsText" dxfId="10452" priority="11591" operator="containsText" text="V">
      <formula>NOT(ISERROR(SEARCH("V",Y24)))</formula>
    </cfRule>
    <cfRule type="containsText" dxfId="10451" priority="11592" operator="containsText" text="P">
      <formula>NOT(ISERROR(SEARCH("P",Y24)))</formula>
    </cfRule>
    <cfRule type="cellIs" dxfId="10450" priority="11593" operator="equal">
      <formula>"LL"</formula>
    </cfRule>
    <cfRule type="cellIs" dxfId="10449" priority="11594" operator="equal">
      <formula>"AT"</formula>
    </cfRule>
    <cfRule type="containsText" dxfId="10448" priority="11595" operator="containsText" text="B">
      <formula>NOT(ISERROR(SEARCH("B",Y24)))</formula>
    </cfRule>
    <cfRule type="cellIs" dxfId="10447" priority="11596" operator="equal">
      <formula>"L"</formula>
    </cfRule>
    <cfRule type="containsText" dxfId="10446" priority="11597" operator="containsText" text="N">
      <formula>NOT(ISERROR(SEARCH("N",Y24)))</formula>
    </cfRule>
  </conditionalFormatting>
  <conditionalFormatting sqref="Y24">
    <cfRule type="containsText" dxfId="10445" priority="11576" operator="containsText" text="21">
      <formula>NOT(ISERROR(SEARCH("21",Y24)))</formula>
    </cfRule>
    <cfRule type="cellIs" dxfId="10444" priority="11577" operator="equal">
      <formula>"F"</formula>
    </cfRule>
    <cfRule type="containsText" dxfId="10443" priority="11578" operator="containsText" text="CA">
      <formula>NOT(ISERROR(SEARCH("CA",Y24)))</formula>
    </cfRule>
    <cfRule type="cellIs" dxfId="10442" priority="11579" operator="equal">
      <formula>"LD"</formula>
    </cfRule>
    <cfRule type="containsText" dxfId="10441" priority="11580" operator="containsText" text="V">
      <formula>NOT(ISERROR(SEARCH("V",Y24)))</formula>
    </cfRule>
    <cfRule type="containsText" dxfId="10440" priority="11581" operator="containsText" text="P">
      <formula>NOT(ISERROR(SEARCH("P",Y24)))</formula>
    </cfRule>
    <cfRule type="cellIs" dxfId="10439" priority="11582" operator="equal">
      <formula>"LL"</formula>
    </cfRule>
    <cfRule type="cellIs" dxfId="10438" priority="11583" operator="equal">
      <formula>"AT"</formula>
    </cfRule>
    <cfRule type="containsText" dxfId="10437" priority="11584" operator="containsText" text="B">
      <formula>NOT(ISERROR(SEARCH("B",Y24)))</formula>
    </cfRule>
    <cfRule type="cellIs" dxfId="10436" priority="11585" operator="equal">
      <formula>"L"</formula>
    </cfRule>
    <cfRule type="containsText" dxfId="10435" priority="11586" operator="containsText" text="N">
      <formula>NOT(ISERROR(SEARCH("N",Y24)))</formula>
    </cfRule>
  </conditionalFormatting>
  <conditionalFormatting sqref="Y24">
    <cfRule type="containsText" dxfId="10434" priority="11565" operator="containsText" text="21">
      <formula>NOT(ISERROR(SEARCH("21",Y24)))</formula>
    </cfRule>
    <cfRule type="cellIs" dxfId="10433" priority="11566" operator="equal">
      <formula>"F"</formula>
    </cfRule>
    <cfRule type="containsText" dxfId="10432" priority="11567" operator="containsText" text="CA">
      <formula>NOT(ISERROR(SEARCH("CA",Y24)))</formula>
    </cfRule>
    <cfRule type="cellIs" dxfId="10431" priority="11568" operator="equal">
      <formula>"LD"</formula>
    </cfRule>
    <cfRule type="containsText" dxfId="10430" priority="11569" operator="containsText" text="V">
      <formula>NOT(ISERROR(SEARCH("V",Y24)))</formula>
    </cfRule>
    <cfRule type="containsText" dxfId="10429" priority="11570" operator="containsText" text="P">
      <formula>NOT(ISERROR(SEARCH("P",Y24)))</formula>
    </cfRule>
    <cfRule type="cellIs" dxfId="10428" priority="11571" operator="equal">
      <formula>"LL"</formula>
    </cfRule>
    <cfRule type="cellIs" dxfId="10427" priority="11572" operator="equal">
      <formula>"AT"</formula>
    </cfRule>
    <cfRule type="containsText" dxfId="10426" priority="11573" operator="containsText" text="B">
      <formula>NOT(ISERROR(SEARCH("B",Y24)))</formula>
    </cfRule>
    <cfRule type="cellIs" dxfId="10425" priority="11574" operator="equal">
      <formula>"L"</formula>
    </cfRule>
    <cfRule type="containsText" dxfId="10424" priority="11575" operator="containsText" text="N">
      <formula>NOT(ISERROR(SEARCH("N",Y24)))</formula>
    </cfRule>
  </conditionalFormatting>
  <conditionalFormatting sqref="Y24">
    <cfRule type="containsText" dxfId="10423" priority="11554" operator="containsText" text="21">
      <formula>NOT(ISERROR(SEARCH("21",Y24)))</formula>
    </cfRule>
    <cfRule type="cellIs" dxfId="10422" priority="11555" operator="equal">
      <formula>"F"</formula>
    </cfRule>
    <cfRule type="containsText" dxfId="10421" priority="11556" operator="containsText" text="CA">
      <formula>NOT(ISERROR(SEARCH("CA",Y24)))</formula>
    </cfRule>
    <cfRule type="cellIs" dxfId="10420" priority="11557" operator="equal">
      <formula>"LD"</formula>
    </cfRule>
    <cfRule type="containsText" dxfId="10419" priority="11558" operator="containsText" text="V">
      <formula>NOT(ISERROR(SEARCH("V",Y24)))</formula>
    </cfRule>
    <cfRule type="containsText" dxfId="10418" priority="11559" operator="containsText" text="P">
      <formula>NOT(ISERROR(SEARCH("P",Y24)))</formula>
    </cfRule>
    <cfRule type="cellIs" dxfId="10417" priority="11560" operator="equal">
      <formula>"LL"</formula>
    </cfRule>
    <cfRule type="cellIs" dxfId="10416" priority="11561" operator="equal">
      <formula>"AT"</formula>
    </cfRule>
    <cfRule type="containsText" dxfId="10415" priority="11562" operator="containsText" text="B">
      <formula>NOT(ISERROR(SEARCH("B",Y24)))</formula>
    </cfRule>
    <cfRule type="cellIs" dxfId="10414" priority="11563" operator="equal">
      <formula>"L"</formula>
    </cfRule>
    <cfRule type="containsText" dxfId="10413" priority="11564" operator="containsText" text="N">
      <formula>NOT(ISERROR(SEARCH("N",Y24)))</formula>
    </cfRule>
  </conditionalFormatting>
  <conditionalFormatting sqref="Y24">
    <cfRule type="containsText" dxfId="10412" priority="11543" operator="containsText" text="21">
      <formula>NOT(ISERROR(SEARCH("21",Y24)))</formula>
    </cfRule>
    <cfRule type="cellIs" dxfId="10411" priority="11544" operator="equal">
      <formula>"F"</formula>
    </cfRule>
    <cfRule type="containsText" dxfId="10410" priority="11545" operator="containsText" text="CA">
      <formula>NOT(ISERROR(SEARCH("CA",Y24)))</formula>
    </cfRule>
    <cfRule type="cellIs" dxfId="10409" priority="11546" operator="equal">
      <formula>"LD"</formula>
    </cfRule>
    <cfRule type="containsText" dxfId="10408" priority="11547" operator="containsText" text="V">
      <formula>NOT(ISERROR(SEARCH("V",Y24)))</formula>
    </cfRule>
    <cfRule type="containsText" dxfId="10407" priority="11548" operator="containsText" text="P">
      <formula>NOT(ISERROR(SEARCH("P",Y24)))</formula>
    </cfRule>
    <cfRule type="cellIs" dxfId="10406" priority="11549" operator="equal">
      <formula>"LL"</formula>
    </cfRule>
    <cfRule type="cellIs" dxfId="10405" priority="11550" operator="equal">
      <formula>"AT"</formula>
    </cfRule>
    <cfRule type="containsText" dxfId="10404" priority="11551" operator="containsText" text="B">
      <formula>NOT(ISERROR(SEARCH("B",Y24)))</formula>
    </cfRule>
    <cfRule type="cellIs" dxfId="10403" priority="11552" operator="equal">
      <formula>"L"</formula>
    </cfRule>
    <cfRule type="containsText" dxfId="10402" priority="11553" operator="containsText" text="N">
      <formula>NOT(ISERROR(SEARCH("N",Y24)))</formula>
    </cfRule>
  </conditionalFormatting>
  <conditionalFormatting sqref="Y24">
    <cfRule type="containsText" dxfId="10401" priority="11532" operator="containsText" text="21">
      <formula>NOT(ISERROR(SEARCH("21",Y24)))</formula>
    </cfRule>
    <cfRule type="cellIs" dxfId="10400" priority="11533" operator="equal">
      <formula>"F"</formula>
    </cfRule>
    <cfRule type="containsText" dxfId="10399" priority="11534" operator="containsText" text="CA">
      <formula>NOT(ISERROR(SEARCH("CA",Y24)))</formula>
    </cfRule>
    <cfRule type="cellIs" dxfId="10398" priority="11535" operator="equal">
      <formula>"LD"</formula>
    </cfRule>
    <cfRule type="containsText" dxfId="10397" priority="11536" operator="containsText" text="V">
      <formula>NOT(ISERROR(SEARCH("V",Y24)))</formula>
    </cfRule>
    <cfRule type="containsText" dxfId="10396" priority="11537" operator="containsText" text="P">
      <formula>NOT(ISERROR(SEARCH("P",Y24)))</formula>
    </cfRule>
    <cfRule type="cellIs" dxfId="10395" priority="11538" operator="equal">
      <formula>"LL"</formula>
    </cfRule>
    <cfRule type="cellIs" dxfId="10394" priority="11539" operator="equal">
      <formula>"AT"</formula>
    </cfRule>
    <cfRule type="containsText" dxfId="10393" priority="11540" operator="containsText" text="B">
      <formula>NOT(ISERROR(SEARCH("B",Y24)))</formula>
    </cfRule>
    <cfRule type="cellIs" dxfId="10392" priority="11541" operator="equal">
      <formula>"L"</formula>
    </cfRule>
    <cfRule type="containsText" dxfId="10391" priority="11542" operator="containsText" text="N">
      <formula>NOT(ISERROR(SEARCH("N",Y24)))</formula>
    </cfRule>
  </conditionalFormatting>
  <conditionalFormatting sqref="Y24">
    <cfRule type="containsText" dxfId="10390" priority="11521" operator="containsText" text="21">
      <formula>NOT(ISERROR(SEARCH("21",Y24)))</formula>
    </cfRule>
    <cfRule type="cellIs" dxfId="10389" priority="11522" operator="equal">
      <formula>"F"</formula>
    </cfRule>
    <cfRule type="containsText" dxfId="10388" priority="11523" operator="containsText" text="CA">
      <formula>NOT(ISERROR(SEARCH("CA",Y24)))</formula>
    </cfRule>
    <cfRule type="cellIs" dxfId="10387" priority="11524" operator="equal">
      <formula>"LD"</formula>
    </cfRule>
    <cfRule type="containsText" dxfId="10386" priority="11525" operator="containsText" text="V">
      <formula>NOT(ISERROR(SEARCH("V",Y24)))</formula>
    </cfRule>
    <cfRule type="containsText" dxfId="10385" priority="11526" operator="containsText" text="P">
      <formula>NOT(ISERROR(SEARCH("P",Y24)))</formula>
    </cfRule>
    <cfRule type="cellIs" dxfId="10384" priority="11527" operator="equal">
      <formula>"LL"</formula>
    </cfRule>
    <cfRule type="cellIs" dxfId="10383" priority="11528" operator="equal">
      <formula>"AT"</formula>
    </cfRule>
    <cfRule type="containsText" dxfId="10382" priority="11529" operator="containsText" text="B">
      <formula>NOT(ISERROR(SEARCH("B",Y24)))</formula>
    </cfRule>
    <cfRule type="cellIs" dxfId="10381" priority="11530" operator="equal">
      <formula>"L"</formula>
    </cfRule>
    <cfRule type="containsText" dxfId="10380" priority="11531" operator="containsText" text="N">
      <formula>NOT(ISERROR(SEARCH("N",Y24)))</formula>
    </cfRule>
  </conditionalFormatting>
  <conditionalFormatting sqref="Y24">
    <cfRule type="containsText" dxfId="10379" priority="11510" operator="containsText" text="21">
      <formula>NOT(ISERROR(SEARCH("21",Y24)))</formula>
    </cfRule>
    <cfRule type="cellIs" dxfId="10378" priority="11511" operator="equal">
      <formula>"F"</formula>
    </cfRule>
    <cfRule type="containsText" dxfId="10377" priority="11512" operator="containsText" text="CA">
      <formula>NOT(ISERROR(SEARCH("CA",Y24)))</formula>
    </cfRule>
    <cfRule type="cellIs" dxfId="10376" priority="11513" operator="equal">
      <formula>"LD"</formula>
    </cfRule>
    <cfRule type="containsText" dxfId="10375" priority="11514" operator="containsText" text="V">
      <formula>NOT(ISERROR(SEARCH("V",Y24)))</formula>
    </cfRule>
    <cfRule type="containsText" dxfId="10374" priority="11515" operator="containsText" text="P">
      <formula>NOT(ISERROR(SEARCH("P",Y24)))</formula>
    </cfRule>
    <cfRule type="cellIs" dxfId="10373" priority="11516" operator="equal">
      <formula>"LL"</formula>
    </cfRule>
    <cfRule type="cellIs" dxfId="10372" priority="11517" operator="equal">
      <formula>"AT"</formula>
    </cfRule>
    <cfRule type="containsText" dxfId="10371" priority="11518" operator="containsText" text="B">
      <formula>NOT(ISERROR(SEARCH("B",Y24)))</formula>
    </cfRule>
    <cfRule type="cellIs" dxfId="10370" priority="11519" operator="equal">
      <formula>"L"</formula>
    </cfRule>
    <cfRule type="containsText" dxfId="10369" priority="11520" operator="containsText" text="N">
      <formula>NOT(ISERROR(SEARCH("N",Y24)))</formula>
    </cfRule>
  </conditionalFormatting>
  <conditionalFormatting sqref="Y24">
    <cfRule type="containsText" dxfId="10368" priority="11499" operator="containsText" text="21">
      <formula>NOT(ISERROR(SEARCH("21",Y24)))</formula>
    </cfRule>
    <cfRule type="cellIs" dxfId="10367" priority="11500" operator="equal">
      <formula>"F"</formula>
    </cfRule>
    <cfRule type="containsText" dxfId="10366" priority="11501" operator="containsText" text="CA">
      <formula>NOT(ISERROR(SEARCH("CA",Y24)))</formula>
    </cfRule>
    <cfRule type="cellIs" dxfId="10365" priority="11502" operator="equal">
      <formula>"LD"</formula>
    </cfRule>
    <cfRule type="containsText" dxfId="10364" priority="11503" operator="containsText" text="V">
      <formula>NOT(ISERROR(SEARCH("V",Y24)))</formula>
    </cfRule>
    <cfRule type="containsText" dxfId="10363" priority="11504" operator="containsText" text="P">
      <formula>NOT(ISERROR(SEARCH("P",Y24)))</formula>
    </cfRule>
    <cfRule type="cellIs" dxfId="10362" priority="11505" operator="equal">
      <formula>"LL"</formula>
    </cfRule>
    <cfRule type="cellIs" dxfId="10361" priority="11506" operator="equal">
      <formula>"AT"</formula>
    </cfRule>
    <cfRule type="containsText" dxfId="10360" priority="11507" operator="containsText" text="B">
      <formula>NOT(ISERROR(SEARCH("B",Y24)))</formula>
    </cfRule>
    <cfRule type="cellIs" dxfId="10359" priority="11508" operator="equal">
      <formula>"L"</formula>
    </cfRule>
    <cfRule type="containsText" dxfId="10358" priority="11509" operator="containsText" text="N">
      <formula>NOT(ISERROR(SEARCH("N",Y24)))</formula>
    </cfRule>
  </conditionalFormatting>
  <conditionalFormatting sqref="Y24">
    <cfRule type="containsText" dxfId="10357" priority="11488" operator="containsText" text="21">
      <formula>NOT(ISERROR(SEARCH("21",Y24)))</formula>
    </cfRule>
    <cfRule type="cellIs" dxfId="10356" priority="11489" operator="equal">
      <formula>"F"</formula>
    </cfRule>
    <cfRule type="containsText" dxfId="10355" priority="11490" operator="containsText" text="CA">
      <formula>NOT(ISERROR(SEARCH("CA",Y24)))</formula>
    </cfRule>
    <cfRule type="cellIs" dxfId="10354" priority="11491" operator="equal">
      <formula>"LD"</formula>
    </cfRule>
    <cfRule type="containsText" dxfId="10353" priority="11492" operator="containsText" text="V">
      <formula>NOT(ISERROR(SEARCH("V",Y24)))</formula>
    </cfRule>
    <cfRule type="containsText" dxfId="10352" priority="11493" operator="containsText" text="P">
      <formula>NOT(ISERROR(SEARCH("P",Y24)))</formula>
    </cfRule>
    <cfRule type="cellIs" dxfId="10351" priority="11494" operator="equal">
      <formula>"LL"</formula>
    </cfRule>
    <cfRule type="cellIs" dxfId="10350" priority="11495" operator="equal">
      <formula>"AT"</formula>
    </cfRule>
    <cfRule type="containsText" dxfId="10349" priority="11496" operator="containsText" text="B">
      <formula>NOT(ISERROR(SEARCH("B",Y24)))</formula>
    </cfRule>
    <cfRule type="cellIs" dxfId="10348" priority="11497" operator="equal">
      <formula>"L"</formula>
    </cfRule>
    <cfRule type="containsText" dxfId="10347" priority="11498" operator="containsText" text="N">
      <formula>NOT(ISERROR(SEARCH("N",Y24)))</formula>
    </cfRule>
  </conditionalFormatting>
  <conditionalFormatting sqref="X24:AK24">
    <cfRule type="containsText" dxfId="10346" priority="11477" operator="containsText" text="21">
      <formula>NOT(ISERROR(SEARCH("21",X24)))</formula>
    </cfRule>
    <cfRule type="cellIs" dxfId="10345" priority="11478" operator="equal">
      <formula>"F"</formula>
    </cfRule>
    <cfRule type="containsText" dxfId="10344" priority="11479" operator="containsText" text="CA">
      <formula>NOT(ISERROR(SEARCH("CA",X24)))</formula>
    </cfRule>
    <cfRule type="cellIs" dxfId="10343" priority="11480" operator="equal">
      <formula>"LD"</formula>
    </cfRule>
    <cfRule type="containsText" dxfId="10342" priority="11481" operator="containsText" text="V">
      <formula>NOT(ISERROR(SEARCH("V",X24)))</formula>
    </cfRule>
    <cfRule type="containsText" dxfId="10341" priority="11482" operator="containsText" text="P">
      <formula>NOT(ISERROR(SEARCH("P",X24)))</formula>
    </cfRule>
    <cfRule type="cellIs" dxfId="10340" priority="11483" operator="equal">
      <formula>"LL"</formula>
    </cfRule>
    <cfRule type="cellIs" dxfId="10339" priority="11484" operator="equal">
      <formula>"AT"</formula>
    </cfRule>
    <cfRule type="containsText" dxfId="10338" priority="11485" operator="containsText" text="B">
      <formula>NOT(ISERROR(SEARCH("B",X24)))</formula>
    </cfRule>
    <cfRule type="cellIs" dxfId="10337" priority="11486" operator="equal">
      <formula>"L"</formula>
    </cfRule>
    <cfRule type="containsText" dxfId="10336" priority="11487" operator="containsText" text="N">
      <formula>NOT(ISERROR(SEARCH("N",X24)))</formula>
    </cfRule>
  </conditionalFormatting>
  <conditionalFormatting sqref="AB24:AD24">
    <cfRule type="containsText" dxfId="10335" priority="11466" operator="containsText" text="21">
      <formula>NOT(ISERROR(SEARCH("21",AB24)))</formula>
    </cfRule>
    <cfRule type="cellIs" dxfId="10334" priority="11467" operator="equal">
      <formula>"F"</formula>
    </cfRule>
    <cfRule type="containsText" dxfId="10333" priority="11468" operator="containsText" text="CA">
      <formula>NOT(ISERROR(SEARCH("CA",AB24)))</formula>
    </cfRule>
    <cfRule type="cellIs" dxfId="10332" priority="11469" operator="equal">
      <formula>"LD"</formula>
    </cfRule>
    <cfRule type="containsText" dxfId="10331" priority="11470" operator="containsText" text="V">
      <formula>NOT(ISERROR(SEARCH("V",AB24)))</formula>
    </cfRule>
    <cfRule type="containsText" dxfId="10330" priority="11471" operator="containsText" text="P">
      <formula>NOT(ISERROR(SEARCH("P",AB24)))</formula>
    </cfRule>
    <cfRule type="cellIs" dxfId="10329" priority="11472" operator="equal">
      <formula>"LL"</formula>
    </cfRule>
    <cfRule type="cellIs" dxfId="10328" priority="11473" operator="equal">
      <formula>"AT"</formula>
    </cfRule>
    <cfRule type="containsText" dxfId="10327" priority="11474" operator="containsText" text="B">
      <formula>NOT(ISERROR(SEARCH("B",AB24)))</formula>
    </cfRule>
    <cfRule type="cellIs" dxfId="10326" priority="11475" operator="equal">
      <formula>"L"</formula>
    </cfRule>
    <cfRule type="containsText" dxfId="10325" priority="11476" operator="containsText" text="N">
      <formula>NOT(ISERROR(SEARCH("N",AB24)))</formula>
    </cfRule>
  </conditionalFormatting>
  <conditionalFormatting sqref="AD24:AF24">
    <cfRule type="containsText" dxfId="10324" priority="11455" operator="containsText" text="21">
      <formula>NOT(ISERROR(SEARCH("21",AD24)))</formula>
    </cfRule>
    <cfRule type="cellIs" dxfId="10323" priority="11456" operator="equal">
      <formula>"F"</formula>
    </cfRule>
    <cfRule type="containsText" dxfId="10322" priority="11457" operator="containsText" text="CA">
      <formula>NOT(ISERROR(SEARCH("CA",AD24)))</formula>
    </cfRule>
    <cfRule type="cellIs" dxfId="10321" priority="11458" operator="equal">
      <formula>"LD"</formula>
    </cfRule>
    <cfRule type="containsText" dxfId="10320" priority="11459" operator="containsText" text="V">
      <formula>NOT(ISERROR(SEARCH("V",AD24)))</formula>
    </cfRule>
    <cfRule type="containsText" dxfId="10319" priority="11460" operator="containsText" text="P">
      <formula>NOT(ISERROR(SEARCH("P",AD24)))</formula>
    </cfRule>
    <cfRule type="cellIs" dxfId="10318" priority="11461" operator="equal">
      <formula>"LL"</formula>
    </cfRule>
    <cfRule type="cellIs" dxfId="10317" priority="11462" operator="equal">
      <formula>"AT"</formula>
    </cfRule>
    <cfRule type="containsText" dxfId="10316" priority="11463" operator="containsText" text="B">
      <formula>NOT(ISERROR(SEARCH("B",AD24)))</formula>
    </cfRule>
    <cfRule type="cellIs" dxfId="10315" priority="11464" operator="equal">
      <formula>"L"</formula>
    </cfRule>
    <cfRule type="containsText" dxfId="10314" priority="11465" operator="containsText" text="N">
      <formula>NOT(ISERROR(SEARCH("N",AD24)))</formula>
    </cfRule>
  </conditionalFormatting>
  <conditionalFormatting sqref="AI24">
    <cfRule type="containsText" dxfId="10313" priority="11444" operator="containsText" text="21">
      <formula>NOT(ISERROR(SEARCH("21",AI24)))</formula>
    </cfRule>
    <cfRule type="cellIs" dxfId="10312" priority="11445" operator="equal">
      <formula>"F"</formula>
    </cfRule>
    <cfRule type="containsText" dxfId="10311" priority="11446" operator="containsText" text="CA">
      <formula>NOT(ISERROR(SEARCH("CA",AI24)))</formula>
    </cfRule>
    <cfRule type="cellIs" dxfId="10310" priority="11447" operator="equal">
      <formula>"LD"</formula>
    </cfRule>
    <cfRule type="containsText" dxfId="10309" priority="11448" operator="containsText" text="V">
      <formula>NOT(ISERROR(SEARCH("V",AI24)))</formula>
    </cfRule>
    <cfRule type="containsText" dxfId="10308" priority="11449" operator="containsText" text="P">
      <formula>NOT(ISERROR(SEARCH("P",AI24)))</formula>
    </cfRule>
    <cfRule type="cellIs" dxfId="10307" priority="11450" operator="equal">
      <formula>"LL"</formula>
    </cfRule>
    <cfRule type="cellIs" dxfId="10306" priority="11451" operator="equal">
      <formula>"AT"</formula>
    </cfRule>
    <cfRule type="containsText" dxfId="10305" priority="11452" operator="containsText" text="B">
      <formula>NOT(ISERROR(SEARCH("B",AI24)))</formula>
    </cfRule>
    <cfRule type="cellIs" dxfId="10304" priority="11453" operator="equal">
      <formula>"L"</formula>
    </cfRule>
    <cfRule type="containsText" dxfId="10303" priority="11454" operator="containsText" text="N">
      <formula>NOT(ISERROR(SEARCH("N",AI24)))</formula>
    </cfRule>
  </conditionalFormatting>
  <conditionalFormatting sqref="AG24">
    <cfRule type="containsText" dxfId="10302" priority="11433" operator="containsText" text="21">
      <formula>NOT(ISERROR(SEARCH("21",AG24)))</formula>
    </cfRule>
    <cfRule type="cellIs" dxfId="10301" priority="11434" operator="equal">
      <formula>"F"</formula>
    </cfRule>
    <cfRule type="containsText" dxfId="10300" priority="11435" operator="containsText" text="CA">
      <formula>NOT(ISERROR(SEARCH("CA",AG24)))</formula>
    </cfRule>
    <cfRule type="cellIs" dxfId="10299" priority="11436" operator="equal">
      <formula>"LD"</formula>
    </cfRule>
    <cfRule type="containsText" dxfId="10298" priority="11437" operator="containsText" text="V">
      <formula>NOT(ISERROR(SEARCH("V",AG24)))</formula>
    </cfRule>
    <cfRule type="containsText" dxfId="10297" priority="11438" operator="containsText" text="P">
      <formula>NOT(ISERROR(SEARCH("P",AG24)))</formula>
    </cfRule>
    <cfRule type="cellIs" dxfId="10296" priority="11439" operator="equal">
      <formula>"LL"</formula>
    </cfRule>
    <cfRule type="cellIs" dxfId="10295" priority="11440" operator="equal">
      <formula>"AT"</formula>
    </cfRule>
    <cfRule type="containsText" dxfId="10294" priority="11441" operator="containsText" text="B">
      <formula>NOT(ISERROR(SEARCH("B",AG24)))</formula>
    </cfRule>
    <cfRule type="cellIs" dxfId="10293" priority="11442" operator="equal">
      <formula>"L"</formula>
    </cfRule>
    <cfRule type="containsText" dxfId="10292" priority="11443" operator="containsText" text="N">
      <formula>NOT(ISERROR(SEARCH("N",AG24)))</formula>
    </cfRule>
  </conditionalFormatting>
  <conditionalFormatting sqref="AH24:AK24">
    <cfRule type="containsText" dxfId="10291" priority="11422" operator="containsText" text="21">
      <formula>NOT(ISERROR(SEARCH("21",AH24)))</formula>
    </cfRule>
    <cfRule type="cellIs" dxfId="10290" priority="11423" operator="equal">
      <formula>"F"</formula>
    </cfRule>
    <cfRule type="containsText" dxfId="10289" priority="11424" operator="containsText" text="CA">
      <formula>NOT(ISERROR(SEARCH("CA",AH24)))</formula>
    </cfRule>
    <cfRule type="cellIs" dxfId="10288" priority="11425" operator="equal">
      <formula>"LD"</formula>
    </cfRule>
    <cfRule type="containsText" dxfId="10287" priority="11426" operator="containsText" text="V">
      <formula>NOT(ISERROR(SEARCH("V",AH24)))</formula>
    </cfRule>
    <cfRule type="containsText" dxfId="10286" priority="11427" operator="containsText" text="P">
      <formula>NOT(ISERROR(SEARCH("P",AH24)))</formula>
    </cfRule>
    <cfRule type="cellIs" dxfId="10285" priority="11428" operator="equal">
      <formula>"LL"</formula>
    </cfRule>
    <cfRule type="cellIs" dxfId="10284" priority="11429" operator="equal">
      <formula>"AT"</formula>
    </cfRule>
    <cfRule type="containsText" dxfId="10283" priority="11430" operator="containsText" text="B">
      <formula>NOT(ISERROR(SEARCH("B",AH24)))</formula>
    </cfRule>
    <cfRule type="cellIs" dxfId="10282" priority="11431" operator="equal">
      <formula>"L"</formula>
    </cfRule>
    <cfRule type="containsText" dxfId="10281" priority="11432" operator="containsText" text="N">
      <formula>NOT(ISERROR(SEARCH("N",AH24)))</formula>
    </cfRule>
  </conditionalFormatting>
  <conditionalFormatting sqref="X20:AA20">
    <cfRule type="containsText" dxfId="10280" priority="11411" operator="containsText" text="21">
      <formula>NOT(ISERROR(SEARCH("21",X20)))</formula>
    </cfRule>
    <cfRule type="cellIs" dxfId="10279" priority="11412" operator="equal">
      <formula>"F"</formula>
    </cfRule>
    <cfRule type="containsText" dxfId="10278" priority="11413" operator="containsText" text="CA">
      <formula>NOT(ISERROR(SEARCH("CA",X20)))</formula>
    </cfRule>
    <cfRule type="cellIs" dxfId="10277" priority="11414" operator="equal">
      <formula>"LD"</formula>
    </cfRule>
    <cfRule type="containsText" dxfId="10276" priority="11415" operator="containsText" text="V">
      <formula>NOT(ISERROR(SEARCH("V",X20)))</formula>
    </cfRule>
    <cfRule type="containsText" dxfId="10275" priority="11416" operator="containsText" text="P">
      <formula>NOT(ISERROR(SEARCH("P",X20)))</formula>
    </cfRule>
    <cfRule type="cellIs" dxfId="10274" priority="11417" operator="equal">
      <formula>"LL"</formula>
    </cfRule>
    <cfRule type="cellIs" dxfId="10273" priority="11418" operator="equal">
      <formula>"AT"</formula>
    </cfRule>
    <cfRule type="containsText" dxfId="10272" priority="11419" operator="containsText" text="B">
      <formula>NOT(ISERROR(SEARCH("B",X20)))</formula>
    </cfRule>
    <cfRule type="cellIs" dxfId="10271" priority="11420" operator="equal">
      <formula>"L"</formula>
    </cfRule>
    <cfRule type="containsText" dxfId="10270" priority="11421" operator="containsText" text="N">
      <formula>NOT(ISERROR(SEARCH("N",X20)))</formula>
    </cfRule>
  </conditionalFormatting>
  <conditionalFormatting sqref="Y20:AA20">
    <cfRule type="containsText" dxfId="10269" priority="11400" operator="containsText" text="21">
      <formula>NOT(ISERROR(SEARCH("21",Y20)))</formula>
    </cfRule>
    <cfRule type="cellIs" dxfId="10268" priority="11401" operator="equal">
      <formula>"F"</formula>
    </cfRule>
    <cfRule type="containsText" dxfId="10267" priority="11402" operator="containsText" text="CA">
      <formula>NOT(ISERROR(SEARCH("CA",Y20)))</formula>
    </cfRule>
    <cfRule type="cellIs" dxfId="10266" priority="11403" operator="equal">
      <formula>"LD"</formula>
    </cfRule>
    <cfRule type="containsText" dxfId="10265" priority="11404" operator="containsText" text="V">
      <formula>NOT(ISERROR(SEARCH("V",Y20)))</formula>
    </cfRule>
    <cfRule type="containsText" dxfId="10264" priority="11405" operator="containsText" text="P">
      <formula>NOT(ISERROR(SEARCH("P",Y20)))</formula>
    </cfRule>
    <cfRule type="cellIs" dxfId="10263" priority="11406" operator="equal">
      <formula>"LL"</formula>
    </cfRule>
    <cfRule type="cellIs" dxfId="10262" priority="11407" operator="equal">
      <formula>"AT"</formula>
    </cfRule>
    <cfRule type="containsText" dxfId="10261" priority="11408" operator="containsText" text="B">
      <formula>NOT(ISERROR(SEARCH("B",Y20)))</formula>
    </cfRule>
    <cfRule type="cellIs" dxfId="10260" priority="11409" operator="equal">
      <formula>"L"</formula>
    </cfRule>
    <cfRule type="containsText" dxfId="10259" priority="11410" operator="containsText" text="N">
      <formula>NOT(ISERROR(SEARCH("N",Y20)))</formula>
    </cfRule>
  </conditionalFormatting>
  <conditionalFormatting sqref="Y20:AA20">
    <cfRule type="containsText" dxfId="10258" priority="11389" operator="containsText" text="21">
      <formula>NOT(ISERROR(SEARCH("21",Y20)))</formula>
    </cfRule>
    <cfRule type="cellIs" dxfId="10257" priority="11390" operator="equal">
      <formula>"F"</formula>
    </cfRule>
    <cfRule type="containsText" dxfId="10256" priority="11391" operator="containsText" text="CA">
      <formula>NOT(ISERROR(SEARCH("CA",Y20)))</formula>
    </cfRule>
    <cfRule type="cellIs" dxfId="10255" priority="11392" operator="equal">
      <formula>"LD"</formula>
    </cfRule>
    <cfRule type="containsText" dxfId="10254" priority="11393" operator="containsText" text="V">
      <formula>NOT(ISERROR(SEARCH("V",Y20)))</formula>
    </cfRule>
    <cfRule type="containsText" dxfId="10253" priority="11394" operator="containsText" text="P">
      <formula>NOT(ISERROR(SEARCH("P",Y20)))</formula>
    </cfRule>
    <cfRule type="cellIs" dxfId="10252" priority="11395" operator="equal">
      <formula>"LL"</formula>
    </cfRule>
    <cfRule type="cellIs" dxfId="10251" priority="11396" operator="equal">
      <formula>"AT"</formula>
    </cfRule>
    <cfRule type="containsText" dxfId="10250" priority="11397" operator="containsText" text="B">
      <formula>NOT(ISERROR(SEARCH("B",Y20)))</formula>
    </cfRule>
    <cfRule type="cellIs" dxfId="10249" priority="11398" operator="equal">
      <formula>"L"</formula>
    </cfRule>
    <cfRule type="containsText" dxfId="10248" priority="11399" operator="containsText" text="N">
      <formula>NOT(ISERROR(SEARCH("N",Y20)))</formula>
    </cfRule>
  </conditionalFormatting>
  <conditionalFormatting sqref="Y20:AA20">
    <cfRule type="containsText" dxfId="10247" priority="11378" operator="containsText" text="21">
      <formula>NOT(ISERROR(SEARCH("21",Y20)))</formula>
    </cfRule>
    <cfRule type="cellIs" dxfId="10246" priority="11379" operator="equal">
      <formula>"F"</formula>
    </cfRule>
    <cfRule type="containsText" dxfId="10245" priority="11380" operator="containsText" text="CA">
      <formula>NOT(ISERROR(SEARCH("CA",Y20)))</formula>
    </cfRule>
    <cfRule type="cellIs" dxfId="10244" priority="11381" operator="equal">
      <formula>"LD"</formula>
    </cfRule>
    <cfRule type="containsText" dxfId="10243" priority="11382" operator="containsText" text="V">
      <formula>NOT(ISERROR(SEARCH("V",Y20)))</formula>
    </cfRule>
    <cfRule type="containsText" dxfId="10242" priority="11383" operator="containsText" text="P">
      <formula>NOT(ISERROR(SEARCH("P",Y20)))</formula>
    </cfRule>
    <cfRule type="cellIs" dxfId="10241" priority="11384" operator="equal">
      <formula>"LL"</formula>
    </cfRule>
    <cfRule type="cellIs" dxfId="10240" priority="11385" operator="equal">
      <formula>"AT"</formula>
    </cfRule>
    <cfRule type="containsText" dxfId="10239" priority="11386" operator="containsText" text="B">
      <formula>NOT(ISERROR(SEARCH("B",Y20)))</formula>
    </cfRule>
    <cfRule type="cellIs" dxfId="10238" priority="11387" operator="equal">
      <formula>"L"</formula>
    </cfRule>
    <cfRule type="containsText" dxfId="10237" priority="11388" operator="containsText" text="N">
      <formula>NOT(ISERROR(SEARCH("N",Y20)))</formula>
    </cfRule>
  </conditionalFormatting>
  <conditionalFormatting sqref="Y20:AA20">
    <cfRule type="containsText" dxfId="10236" priority="11367" operator="containsText" text="21">
      <formula>NOT(ISERROR(SEARCH("21",Y20)))</formula>
    </cfRule>
    <cfRule type="cellIs" dxfId="10235" priority="11368" operator="equal">
      <formula>"F"</formula>
    </cfRule>
    <cfRule type="containsText" dxfId="10234" priority="11369" operator="containsText" text="CA">
      <formula>NOT(ISERROR(SEARCH("CA",Y20)))</formula>
    </cfRule>
    <cfRule type="cellIs" dxfId="10233" priority="11370" operator="equal">
      <formula>"LD"</formula>
    </cfRule>
    <cfRule type="containsText" dxfId="10232" priority="11371" operator="containsText" text="V">
      <formula>NOT(ISERROR(SEARCH("V",Y20)))</formula>
    </cfRule>
    <cfRule type="containsText" dxfId="10231" priority="11372" operator="containsText" text="P">
      <formula>NOT(ISERROR(SEARCH("P",Y20)))</formula>
    </cfRule>
    <cfRule type="cellIs" dxfId="10230" priority="11373" operator="equal">
      <formula>"LL"</formula>
    </cfRule>
    <cfRule type="cellIs" dxfId="10229" priority="11374" operator="equal">
      <formula>"AT"</formula>
    </cfRule>
    <cfRule type="containsText" dxfId="10228" priority="11375" operator="containsText" text="B">
      <formula>NOT(ISERROR(SEARCH("B",Y20)))</formula>
    </cfRule>
    <cfRule type="cellIs" dxfId="10227" priority="11376" operator="equal">
      <formula>"L"</formula>
    </cfRule>
    <cfRule type="containsText" dxfId="10226" priority="11377" operator="containsText" text="N">
      <formula>NOT(ISERROR(SEARCH("N",Y20)))</formula>
    </cfRule>
  </conditionalFormatting>
  <conditionalFormatting sqref="Y20:AA20">
    <cfRule type="containsText" dxfId="10225" priority="11356" operator="containsText" text="21">
      <formula>NOT(ISERROR(SEARCH("21",Y20)))</formula>
    </cfRule>
    <cfRule type="cellIs" dxfId="10224" priority="11357" operator="equal">
      <formula>"F"</formula>
    </cfRule>
    <cfRule type="containsText" dxfId="10223" priority="11358" operator="containsText" text="CA">
      <formula>NOT(ISERROR(SEARCH("CA",Y20)))</formula>
    </cfRule>
    <cfRule type="cellIs" dxfId="10222" priority="11359" operator="equal">
      <formula>"LD"</formula>
    </cfRule>
    <cfRule type="containsText" dxfId="10221" priority="11360" operator="containsText" text="V">
      <formula>NOT(ISERROR(SEARCH("V",Y20)))</formula>
    </cfRule>
    <cfRule type="containsText" dxfId="10220" priority="11361" operator="containsText" text="P">
      <formula>NOT(ISERROR(SEARCH("P",Y20)))</formula>
    </cfRule>
    <cfRule type="cellIs" dxfId="10219" priority="11362" operator="equal">
      <formula>"LL"</formula>
    </cfRule>
    <cfRule type="cellIs" dxfId="10218" priority="11363" operator="equal">
      <formula>"AT"</formula>
    </cfRule>
    <cfRule type="containsText" dxfId="10217" priority="11364" operator="containsText" text="B">
      <formula>NOT(ISERROR(SEARCH("B",Y20)))</formula>
    </cfRule>
    <cfRule type="cellIs" dxfId="10216" priority="11365" operator="equal">
      <formula>"L"</formula>
    </cfRule>
    <cfRule type="containsText" dxfId="10215" priority="11366" operator="containsText" text="N">
      <formula>NOT(ISERROR(SEARCH("N",Y20)))</formula>
    </cfRule>
  </conditionalFormatting>
  <conditionalFormatting sqref="Y20:AA20">
    <cfRule type="containsText" dxfId="10214" priority="11345" operator="containsText" text="21">
      <formula>NOT(ISERROR(SEARCH("21",Y20)))</formula>
    </cfRule>
    <cfRule type="cellIs" dxfId="10213" priority="11346" operator="equal">
      <formula>"F"</formula>
    </cfRule>
    <cfRule type="containsText" dxfId="10212" priority="11347" operator="containsText" text="CA">
      <formula>NOT(ISERROR(SEARCH("CA",Y20)))</formula>
    </cfRule>
    <cfRule type="cellIs" dxfId="10211" priority="11348" operator="equal">
      <formula>"LD"</formula>
    </cfRule>
    <cfRule type="containsText" dxfId="10210" priority="11349" operator="containsText" text="V">
      <formula>NOT(ISERROR(SEARCH("V",Y20)))</formula>
    </cfRule>
    <cfRule type="containsText" dxfId="10209" priority="11350" operator="containsText" text="P">
      <formula>NOT(ISERROR(SEARCH("P",Y20)))</formula>
    </cfRule>
    <cfRule type="cellIs" dxfId="10208" priority="11351" operator="equal">
      <formula>"LL"</formula>
    </cfRule>
    <cfRule type="cellIs" dxfId="10207" priority="11352" operator="equal">
      <formula>"AT"</formula>
    </cfRule>
    <cfRule type="containsText" dxfId="10206" priority="11353" operator="containsText" text="B">
      <formula>NOT(ISERROR(SEARCH("B",Y20)))</formula>
    </cfRule>
    <cfRule type="cellIs" dxfId="10205" priority="11354" operator="equal">
      <formula>"L"</formula>
    </cfRule>
    <cfRule type="containsText" dxfId="10204" priority="11355" operator="containsText" text="N">
      <formula>NOT(ISERROR(SEARCH("N",Y20)))</formula>
    </cfRule>
  </conditionalFormatting>
  <conditionalFormatting sqref="Y20:AA20">
    <cfRule type="containsText" dxfId="10203" priority="11334" operator="containsText" text="21">
      <formula>NOT(ISERROR(SEARCH("21",Y20)))</formula>
    </cfRule>
    <cfRule type="cellIs" dxfId="10202" priority="11335" operator="equal">
      <formula>"F"</formula>
    </cfRule>
    <cfRule type="containsText" dxfId="10201" priority="11336" operator="containsText" text="CA">
      <formula>NOT(ISERROR(SEARCH("CA",Y20)))</formula>
    </cfRule>
    <cfRule type="cellIs" dxfId="10200" priority="11337" operator="equal">
      <formula>"LD"</formula>
    </cfRule>
    <cfRule type="containsText" dxfId="10199" priority="11338" operator="containsText" text="V">
      <formula>NOT(ISERROR(SEARCH("V",Y20)))</formula>
    </cfRule>
    <cfRule type="containsText" dxfId="10198" priority="11339" operator="containsText" text="P">
      <formula>NOT(ISERROR(SEARCH("P",Y20)))</formula>
    </cfRule>
    <cfRule type="cellIs" dxfId="10197" priority="11340" operator="equal">
      <formula>"LL"</formula>
    </cfRule>
    <cfRule type="cellIs" dxfId="10196" priority="11341" operator="equal">
      <formula>"AT"</formula>
    </cfRule>
    <cfRule type="containsText" dxfId="10195" priority="11342" operator="containsText" text="B">
      <formula>NOT(ISERROR(SEARCH("B",Y20)))</formula>
    </cfRule>
    <cfRule type="cellIs" dxfId="10194" priority="11343" operator="equal">
      <formula>"L"</formula>
    </cfRule>
    <cfRule type="containsText" dxfId="10193" priority="11344" operator="containsText" text="N">
      <formula>NOT(ISERROR(SEARCH("N",Y20)))</formula>
    </cfRule>
  </conditionalFormatting>
  <conditionalFormatting sqref="Y20:AA20">
    <cfRule type="containsText" dxfId="10192" priority="11323" operator="containsText" text="21">
      <formula>NOT(ISERROR(SEARCH("21",Y20)))</formula>
    </cfRule>
    <cfRule type="cellIs" dxfId="10191" priority="11324" operator="equal">
      <formula>"F"</formula>
    </cfRule>
    <cfRule type="containsText" dxfId="10190" priority="11325" operator="containsText" text="CA">
      <formula>NOT(ISERROR(SEARCH("CA",Y20)))</formula>
    </cfRule>
    <cfRule type="cellIs" dxfId="10189" priority="11326" operator="equal">
      <formula>"LD"</formula>
    </cfRule>
    <cfRule type="containsText" dxfId="10188" priority="11327" operator="containsText" text="V">
      <formula>NOT(ISERROR(SEARCH("V",Y20)))</formula>
    </cfRule>
    <cfRule type="containsText" dxfId="10187" priority="11328" operator="containsText" text="P">
      <formula>NOT(ISERROR(SEARCH("P",Y20)))</formula>
    </cfRule>
    <cfRule type="cellIs" dxfId="10186" priority="11329" operator="equal">
      <formula>"LL"</formula>
    </cfRule>
    <cfRule type="cellIs" dxfId="10185" priority="11330" operator="equal">
      <formula>"AT"</formula>
    </cfRule>
    <cfRule type="containsText" dxfId="10184" priority="11331" operator="containsText" text="B">
      <formula>NOT(ISERROR(SEARCH("B",Y20)))</formula>
    </cfRule>
    <cfRule type="cellIs" dxfId="10183" priority="11332" operator="equal">
      <formula>"L"</formula>
    </cfRule>
    <cfRule type="containsText" dxfId="10182" priority="11333" operator="containsText" text="N">
      <formula>NOT(ISERROR(SEARCH("N",Y20)))</formula>
    </cfRule>
  </conditionalFormatting>
  <conditionalFormatting sqref="Y20:AA20">
    <cfRule type="containsText" dxfId="10181" priority="11312" operator="containsText" text="21">
      <formula>NOT(ISERROR(SEARCH("21",Y20)))</formula>
    </cfRule>
    <cfRule type="cellIs" dxfId="10180" priority="11313" operator="equal">
      <formula>"F"</formula>
    </cfRule>
    <cfRule type="containsText" dxfId="10179" priority="11314" operator="containsText" text="CA">
      <formula>NOT(ISERROR(SEARCH("CA",Y20)))</formula>
    </cfRule>
    <cfRule type="cellIs" dxfId="10178" priority="11315" operator="equal">
      <formula>"LD"</formula>
    </cfRule>
    <cfRule type="containsText" dxfId="10177" priority="11316" operator="containsText" text="V">
      <formula>NOT(ISERROR(SEARCH("V",Y20)))</formula>
    </cfRule>
    <cfRule type="containsText" dxfId="10176" priority="11317" operator="containsText" text="P">
      <formula>NOT(ISERROR(SEARCH("P",Y20)))</formula>
    </cfRule>
    <cfRule type="cellIs" dxfId="10175" priority="11318" operator="equal">
      <formula>"LL"</formula>
    </cfRule>
    <cfRule type="cellIs" dxfId="10174" priority="11319" operator="equal">
      <formula>"AT"</formula>
    </cfRule>
    <cfRule type="containsText" dxfId="10173" priority="11320" operator="containsText" text="B">
      <formula>NOT(ISERROR(SEARCH("B",Y20)))</formula>
    </cfRule>
    <cfRule type="cellIs" dxfId="10172" priority="11321" operator="equal">
      <formula>"L"</formula>
    </cfRule>
    <cfRule type="containsText" dxfId="10171" priority="11322" operator="containsText" text="N">
      <formula>NOT(ISERROR(SEARCH("N",Y20)))</formula>
    </cfRule>
  </conditionalFormatting>
  <conditionalFormatting sqref="Y20:AA20">
    <cfRule type="containsText" dxfId="10170" priority="11301" operator="containsText" text="21">
      <formula>NOT(ISERROR(SEARCH("21",Y20)))</formula>
    </cfRule>
    <cfRule type="cellIs" dxfId="10169" priority="11302" operator="equal">
      <formula>"F"</formula>
    </cfRule>
    <cfRule type="containsText" dxfId="10168" priority="11303" operator="containsText" text="CA">
      <formula>NOT(ISERROR(SEARCH("CA",Y20)))</formula>
    </cfRule>
    <cfRule type="cellIs" dxfId="10167" priority="11304" operator="equal">
      <formula>"LD"</formula>
    </cfRule>
    <cfRule type="containsText" dxfId="10166" priority="11305" operator="containsText" text="V">
      <formula>NOT(ISERROR(SEARCH("V",Y20)))</formula>
    </cfRule>
    <cfRule type="containsText" dxfId="10165" priority="11306" operator="containsText" text="P">
      <formula>NOT(ISERROR(SEARCH("P",Y20)))</formula>
    </cfRule>
    <cfRule type="cellIs" dxfId="10164" priority="11307" operator="equal">
      <formula>"LL"</formula>
    </cfRule>
    <cfRule type="cellIs" dxfId="10163" priority="11308" operator="equal">
      <formula>"AT"</formula>
    </cfRule>
    <cfRule type="containsText" dxfId="10162" priority="11309" operator="containsText" text="B">
      <formula>NOT(ISERROR(SEARCH("B",Y20)))</formula>
    </cfRule>
    <cfRule type="cellIs" dxfId="10161" priority="11310" operator="equal">
      <formula>"L"</formula>
    </cfRule>
    <cfRule type="containsText" dxfId="10160" priority="11311" operator="containsText" text="N">
      <formula>NOT(ISERROR(SEARCH("N",Y20)))</formula>
    </cfRule>
  </conditionalFormatting>
  <conditionalFormatting sqref="Y20:AA20">
    <cfRule type="containsText" dxfId="10159" priority="11290" operator="containsText" text="21">
      <formula>NOT(ISERROR(SEARCH("21",Y20)))</formula>
    </cfRule>
    <cfRule type="cellIs" dxfId="10158" priority="11291" operator="equal">
      <formula>"F"</formula>
    </cfRule>
    <cfRule type="containsText" dxfId="10157" priority="11292" operator="containsText" text="CA">
      <formula>NOT(ISERROR(SEARCH("CA",Y20)))</formula>
    </cfRule>
    <cfRule type="cellIs" dxfId="10156" priority="11293" operator="equal">
      <formula>"LD"</formula>
    </cfRule>
    <cfRule type="containsText" dxfId="10155" priority="11294" operator="containsText" text="V">
      <formula>NOT(ISERROR(SEARCH("V",Y20)))</formula>
    </cfRule>
    <cfRule type="containsText" dxfId="10154" priority="11295" operator="containsText" text="P">
      <formula>NOT(ISERROR(SEARCH("P",Y20)))</formula>
    </cfRule>
    <cfRule type="cellIs" dxfId="10153" priority="11296" operator="equal">
      <formula>"LL"</formula>
    </cfRule>
    <cfRule type="cellIs" dxfId="10152" priority="11297" operator="equal">
      <formula>"AT"</formula>
    </cfRule>
    <cfRule type="containsText" dxfId="10151" priority="11298" operator="containsText" text="B">
      <formula>NOT(ISERROR(SEARCH("B",Y20)))</formula>
    </cfRule>
    <cfRule type="cellIs" dxfId="10150" priority="11299" operator="equal">
      <formula>"L"</formula>
    </cfRule>
    <cfRule type="containsText" dxfId="10149" priority="11300" operator="containsText" text="N">
      <formula>NOT(ISERROR(SEARCH("N",Y20)))</formula>
    </cfRule>
  </conditionalFormatting>
  <conditionalFormatting sqref="Y20:AA20">
    <cfRule type="containsText" dxfId="10148" priority="11279" operator="containsText" text="21">
      <formula>NOT(ISERROR(SEARCH("21",Y20)))</formula>
    </cfRule>
    <cfRule type="cellIs" dxfId="10147" priority="11280" operator="equal">
      <formula>"F"</formula>
    </cfRule>
    <cfRule type="containsText" dxfId="10146" priority="11281" operator="containsText" text="CA">
      <formula>NOT(ISERROR(SEARCH("CA",Y20)))</formula>
    </cfRule>
    <cfRule type="cellIs" dxfId="10145" priority="11282" operator="equal">
      <formula>"LD"</formula>
    </cfRule>
    <cfRule type="containsText" dxfId="10144" priority="11283" operator="containsText" text="V">
      <formula>NOT(ISERROR(SEARCH("V",Y20)))</formula>
    </cfRule>
    <cfRule type="containsText" dxfId="10143" priority="11284" operator="containsText" text="P">
      <formula>NOT(ISERROR(SEARCH("P",Y20)))</formula>
    </cfRule>
    <cfRule type="cellIs" dxfId="10142" priority="11285" operator="equal">
      <formula>"LL"</formula>
    </cfRule>
    <cfRule type="cellIs" dxfId="10141" priority="11286" operator="equal">
      <formula>"AT"</formula>
    </cfRule>
    <cfRule type="containsText" dxfId="10140" priority="11287" operator="containsText" text="B">
      <formula>NOT(ISERROR(SEARCH("B",Y20)))</formula>
    </cfRule>
    <cfRule type="cellIs" dxfId="10139" priority="11288" operator="equal">
      <formula>"L"</formula>
    </cfRule>
    <cfRule type="containsText" dxfId="10138" priority="11289" operator="containsText" text="N">
      <formula>NOT(ISERROR(SEARCH("N",Y20)))</formula>
    </cfRule>
  </conditionalFormatting>
  <conditionalFormatting sqref="Y20:AA20">
    <cfRule type="containsText" dxfId="10137" priority="11268" operator="containsText" text="21">
      <formula>NOT(ISERROR(SEARCH("21",Y20)))</formula>
    </cfRule>
    <cfRule type="cellIs" dxfId="10136" priority="11269" operator="equal">
      <formula>"F"</formula>
    </cfRule>
    <cfRule type="containsText" dxfId="10135" priority="11270" operator="containsText" text="CA">
      <formula>NOT(ISERROR(SEARCH("CA",Y20)))</formula>
    </cfRule>
    <cfRule type="cellIs" dxfId="10134" priority="11271" operator="equal">
      <formula>"LD"</formula>
    </cfRule>
    <cfRule type="containsText" dxfId="10133" priority="11272" operator="containsText" text="V">
      <formula>NOT(ISERROR(SEARCH("V",Y20)))</formula>
    </cfRule>
    <cfRule type="containsText" dxfId="10132" priority="11273" operator="containsText" text="P">
      <formula>NOT(ISERROR(SEARCH("P",Y20)))</formula>
    </cfRule>
    <cfRule type="cellIs" dxfId="10131" priority="11274" operator="equal">
      <formula>"LL"</formula>
    </cfRule>
    <cfRule type="cellIs" dxfId="10130" priority="11275" operator="equal">
      <formula>"AT"</formula>
    </cfRule>
    <cfRule type="containsText" dxfId="10129" priority="11276" operator="containsText" text="B">
      <formula>NOT(ISERROR(SEARCH("B",Y20)))</formula>
    </cfRule>
    <cfRule type="cellIs" dxfId="10128" priority="11277" operator="equal">
      <formula>"L"</formula>
    </cfRule>
    <cfRule type="containsText" dxfId="10127" priority="11278" operator="containsText" text="N">
      <formula>NOT(ISERROR(SEARCH("N",Y20)))</formula>
    </cfRule>
  </conditionalFormatting>
  <conditionalFormatting sqref="Y20:Z20">
    <cfRule type="containsText" dxfId="10126" priority="11257" operator="containsText" text="21">
      <formula>NOT(ISERROR(SEARCH("21",Y20)))</formula>
    </cfRule>
    <cfRule type="cellIs" dxfId="10125" priority="11258" operator="equal">
      <formula>"F"</formula>
    </cfRule>
    <cfRule type="containsText" dxfId="10124" priority="11259" operator="containsText" text="CA">
      <formula>NOT(ISERROR(SEARCH("CA",Y20)))</formula>
    </cfRule>
    <cfRule type="cellIs" dxfId="10123" priority="11260" operator="equal">
      <formula>"LD"</formula>
    </cfRule>
    <cfRule type="containsText" dxfId="10122" priority="11261" operator="containsText" text="V">
      <formula>NOT(ISERROR(SEARCH("V",Y20)))</formula>
    </cfRule>
    <cfRule type="containsText" dxfId="10121" priority="11262" operator="containsText" text="P">
      <formula>NOT(ISERROR(SEARCH("P",Y20)))</formula>
    </cfRule>
    <cfRule type="cellIs" dxfId="10120" priority="11263" operator="equal">
      <formula>"LL"</formula>
    </cfRule>
    <cfRule type="cellIs" dxfId="10119" priority="11264" operator="equal">
      <formula>"AT"</formula>
    </cfRule>
    <cfRule type="containsText" dxfId="10118" priority="11265" operator="containsText" text="B">
      <formula>NOT(ISERROR(SEARCH("B",Y20)))</formula>
    </cfRule>
    <cfRule type="cellIs" dxfId="10117" priority="11266" operator="equal">
      <formula>"L"</formula>
    </cfRule>
    <cfRule type="containsText" dxfId="10116" priority="11267" operator="containsText" text="N">
      <formula>NOT(ISERROR(SEARCH("N",Y20)))</formula>
    </cfRule>
  </conditionalFormatting>
  <conditionalFormatting sqref="Y20:Z20">
    <cfRule type="containsText" dxfId="10115" priority="11246" operator="containsText" text="21">
      <formula>NOT(ISERROR(SEARCH("21",Y20)))</formula>
    </cfRule>
    <cfRule type="cellIs" dxfId="10114" priority="11247" operator="equal">
      <formula>"F"</formula>
    </cfRule>
    <cfRule type="containsText" dxfId="10113" priority="11248" operator="containsText" text="CA">
      <formula>NOT(ISERROR(SEARCH("CA",Y20)))</formula>
    </cfRule>
    <cfRule type="cellIs" dxfId="10112" priority="11249" operator="equal">
      <formula>"LD"</formula>
    </cfRule>
    <cfRule type="containsText" dxfId="10111" priority="11250" operator="containsText" text="V">
      <formula>NOT(ISERROR(SEARCH("V",Y20)))</formula>
    </cfRule>
    <cfRule type="containsText" dxfId="10110" priority="11251" operator="containsText" text="P">
      <formula>NOT(ISERROR(SEARCH("P",Y20)))</formula>
    </cfRule>
    <cfRule type="cellIs" dxfId="10109" priority="11252" operator="equal">
      <formula>"LL"</formula>
    </cfRule>
    <cfRule type="cellIs" dxfId="10108" priority="11253" operator="equal">
      <formula>"AT"</formula>
    </cfRule>
    <cfRule type="containsText" dxfId="10107" priority="11254" operator="containsText" text="B">
      <formula>NOT(ISERROR(SEARCH("B",Y20)))</formula>
    </cfRule>
    <cfRule type="cellIs" dxfId="10106" priority="11255" operator="equal">
      <formula>"L"</formula>
    </cfRule>
    <cfRule type="containsText" dxfId="10105" priority="11256" operator="containsText" text="N">
      <formula>NOT(ISERROR(SEARCH("N",Y20)))</formula>
    </cfRule>
  </conditionalFormatting>
  <conditionalFormatting sqref="Y20:Z20">
    <cfRule type="containsText" dxfId="10104" priority="11235" operator="containsText" text="21">
      <formula>NOT(ISERROR(SEARCH("21",Y20)))</formula>
    </cfRule>
    <cfRule type="cellIs" dxfId="10103" priority="11236" operator="equal">
      <formula>"F"</formula>
    </cfRule>
    <cfRule type="containsText" dxfId="10102" priority="11237" operator="containsText" text="CA">
      <formula>NOT(ISERROR(SEARCH("CA",Y20)))</formula>
    </cfRule>
    <cfRule type="cellIs" dxfId="10101" priority="11238" operator="equal">
      <formula>"LD"</formula>
    </cfRule>
    <cfRule type="containsText" dxfId="10100" priority="11239" operator="containsText" text="V">
      <formula>NOT(ISERROR(SEARCH("V",Y20)))</formula>
    </cfRule>
    <cfRule type="containsText" dxfId="10099" priority="11240" operator="containsText" text="P">
      <formula>NOT(ISERROR(SEARCH("P",Y20)))</formula>
    </cfRule>
    <cfRule type="cellIs" dxfId="10098" priority="11241" operator="equal">
      <formula>"LL"</formula>
    </cfRule>
    <cfRule type="cellIs" dxfId="10097" priority="11242" operator="equal">
      <formula>"AT"</formula>
    </cfRule>
    <cfRule type="containsText" dxfId="10096" priority="11243" operator="containsText" text="B">
      <formula>NOT(ISERROR(SEARCH("B",Y20)))</formula>
    </cfRule>
    <cfRule type="cellIs" dxfId="10095" priority="11244" operator="equal">
      <formula>"L"</formula>
    </cfRule>
    <cfRule type="containsText" dxfId="10094" priority="11245" operator="containsText" text="N">
      <formula>NOT(ISERROR(SEARCH("N",Y20)))</formula>
    </cfRule>
  </conditionalFormatting>
  <conditionalFormatting sqref="Y20:Z20">
    <cfRule type="containsText" dxfId="10093" priority="11224" operator="containsText" text="21">
      <formula>NOT(ISERROR(SEARCH("21",Y20)))</formula>
    </cfRule>
    <cfRule type="cellIs" dxfId="10092" priority="11225" operator="equal">
      <formula>"F"</formula>
    </cfRule>
    <cfRule type="containsText" dxfId="10091" priority="11226" operator="containsText" text="CA">
      <formula>NOT(ISERROR(SEARCH("CA",Y20)))</formula>
    </cfRule>
    <cfRule type="cellIs" dxfId="10090" priority="11227" operator="equal">
      <formula>"LD"</formula>
    </cfRule>
    <cfRule type="containsText" dxfId="10089" priority="11228" operator="containsText" text="V">
      <formula>NOT(ISERROR(SEARCH("V",Y20)))</formula>
    </cfRule>
    <cfRule type="containsText" dxfId="10088" priority="11229" operator="containsText" text="P">
      <formula>NOT(ISERROR(SEARCH("P",Y20)))</formula>
    </cfRule>
    <cfRule type="cellIs" dxfId="10087" priority="11230" operator="equal">
      <formula>"LL"</formula>
    </cfRule>
    <cfRule type="cellIs" dxfId="10086" priority="11231" operator="equal">
      <formula>"AT"</formula>
    </cfRule>
    <cfRule type="containsText" dxfId="10085" priority="11232" operator="containsText" text="B">
      <formula>NOT(ISERROR(SEARCH("B",Y20)))</formula>
    </cfRule>
    <cfRule type="cellIs" dxfId="10084" priority="11233" operator="equal">
      <formula>"L"</formula>
    </cfRule>
    <cfRule type="containsText" dxfId="10083" priority="11234" operator="containsText" text="N">
      <formula>NOT(ISERROR(SEARCH("N",Y20)))</formula>
    </cfRule>
  </conditionalFormatting>
  <conditionalFormatting sqref="Y20:Z20">
    <cfRule type="containsText" dxfId="10082" priority="11213" operator="containsText" text="21">
      <formula>NOT(ISERROR(SEARCH("21",Y20)))</formula>
    </cfRule>
    <cfRule type="cellIs" dxfId="10081" priority="11214" operator="equal">
      <formula>"F"</formula>
    </cfRule>
    <cfRule type="containsText" dxfId="10080" priority="11215" operator="containsText" text="CA">
      <formula>NOT(ISERROR(SEARCH("CA",Y20)))</formula>
    </cfRule>
    <cfRule type="cellIs" dxfId="10079" priority="11216" operator="equal">
      <formula>"LD"</formula>
    </cfRule>
    <cfRule type="containsText" dxfId="10078" priority="11217" operator="containsText" text="V">
      <formula>NOT(ISERROR(SEARCH("V",Y20)))</formula>
    </cfRule>
    <cfRule type="containsText" dxfId="10077" priority="11218" operator="containsText" text="P">
      <formula>NOT(ISERROR(SEARCH("P",Y20)))</formula>
    </cfRule>
    <cfRule type="cellIs" dxfId="10076" priority="11219" operator="equal">
      <formula>"LL"</formula>
    </cfRule>
    <cfRule type="cellIs" dxfId="10075" priority="11220" operator="equal">
      <formula>"AT"</formula>
    </cfRule>
    <cfRule type="containsText" dxfId="10074" priority="11221" operator="containsText" text="B">
      <formula>NOT(ISERROR(SEARCH("B",Y20)))</formula>
    </cfRule>
    <cfRule type="cellIs" dxfId="10073" priority="11222" operator="equal">
      <formula>"L"</formula>
    </cfRule>
    <cfRule type="containsText" dxfId="10072" priority="11223" operator="containsText" text="N">
      <formula>NOT(ISERROR(SEARCH("N",Y20)))</formula>
    </cfRule>
  </conditionalFormatting>
  <conditionalFormatting sqref="Y20:Z20">
    <cfRule type="containsText" dxfId="10071" priority="11202" operator="containsText" text="21">
      <formula>NOT(ISERROR(SEARCH("21",Y20)))</formula>
    </cfRule>
    <cfRule type="cellIs" dxfId="10070" priority="11203" operator="equal">
      <formula>"F"</formula>
    </cfRule>
    <cfRule type="containsText" dxfId="10069" priority="11204" operator="containsText" text="CA">
      <formula>NOT(ISERROR(SEARCH("CA",Y20)))</formula>
    </cfRule>
    <cfRule type="cellIs" dxfId="10068" priority="11205" operator="equal">
      <formula>"LD"</formula>
    </cfRule>
    <cfRule type="containsText" dxfId="10067" priority="11206" operator="containsText" text="V">
      <formula>NOT(ISERROR(SEARCH("V",Y20)))</formula>
    </cfRule>
    <cfRule type="containsText" dxfId="10066" priority="11207" operator="containsText" text="P">
      <formula>NOT(ISERROR(SEARCH("P",Y20)))</formula>
    </cfRule>
    <cfRule type="cellIs" dxfId="10065" priority="11208" operator="equal">
      <formula>"LL"</formula>
    </cfRule>
    <cfRule type="cellIs" dxfId="10064" priority="11209" operator="equal">
      <formula>"AT"</formula>
    </cfRule>
    <cfRule type="containsText" dxfId="10063" priority="11210" operator="containsText" text="B">
      <formula>NOT(ISERROR(SEARCH("B",Y20)))</formula>
    </cfRule>
    <cfRule type="cellIs" dxfId="10062" priority="11211" operator="equal">
      <formula>"L"</formula>
    </cfRule>
    <cfRule type="containsText" dxfId="10061" priority="11212" operator="containsText" text="N">
      <formula>NOT(ISERROR(SEARCH("N",Y20)))</formula>
    </cfRule>
  </conditionalFormatting>
  <conditionalFormatting sqref="Y20:Z20">
    <cfRule type="containsText" dxfId="10060" priority="11191" operator="containsText" text="21">
      <formula>NOT(ISERROR(SEARCH("21",Y20)))</formula>
    </cfRule>
    <cfRule type="cellIs" dxfId="10059" priority="11192" operator="equal">
      <formula>"F"</formula>
    </cfRule>
    <cfRule type="containsText" dxfId="10058" priority="11193" operator="containsText" text="CA">
      <formula>NOT(ISERROR(SEARCH("CA",Y20)))</formula>
    </cfRule>
    <cfRule type="cellIs" dxfId="10057" priority="11194" operator="equal">
      <formula>"LD"</formula>
    </cfRule>
    <cfRule type="containsText" dxfId="10056" priority="11195" operator="containsText" text="V">
      <formula>NOT(ISERROR(SEARCH("V",Y20)))</formula>
    </cfRule>
    <cfRule type="containsText" dxfId="10055" priority="11196" operator="containsText" text="P">
      <formula>NOT(ISERROR(SEARCH("P",Y20)))</formula>
    </cfRule>
    <cfRule type="cellIs" dxfId="10054" priority="11197" operator="equal">
      <formula>"LL"</formula>
    </cfRule>
    <cfRule type="cellIs" dxfId="10053" priority="11198" operator="equal">
      <formula>"AT"</formula>
    </cfRule>
    <cfRule type="containsText" dxfId="10052" priority="11199" operator="containsText" text="B">
      <formula>NOT(ISERROR(SEARCH("B",Y20)))</formula>
    </cfRule>
    <cfRule type="cellIs" dxfId="10051" priority="11200" operator="equal">
      <formula>"L"</formula>
    </cfRule>
    <cfRule type="containsText" dxfId="10050" priority="11201" operator="containsText" text="N">
      <formula>NOT(ISERROR(SEARCH("N",Y20)))</formula>
    </cfRule>
  </conditionalFormatting>
  <conditionalFormatting sqref="Y20:Z20">
    <cfRule type="containsText" dxfId="10049" priority="11180" operator="containsText" text="21">
      <formula>NOT(ISERROR(SEARCH("21",Y20)))</formula>
    </cfRule>
    <cfRule type="cellIs" dxfId="10048" priority="11181" operator="equal">
      <formula>"F"</formula>
    </cfRule>
    <cfRule type="containsText" dxfId="10047" priority="11182" operator="containsText" text="CA">
      <formula>NOT(ISERROR(SEARCH("CA",Y20)))</formula>
    </cfRule>
    <cfRule type="cellIs" dxfId="10046" priority="11183" operator="equal">
      <formula>"LD"</formula>
    </cfRule>
    <cfRule type="containsText" dxfId="10045" priority="11184" operator="containsText" text="V">
      <formula>NOT(ISERROR(SEARCH("V",Y20)))</formula>
    </cfRule>
    <cfRule type="containsText" dxfId="10044" priority="11185" operator="containsText" text="P">
      <formula>NOT(ISERROR(SEARCH("P",Y20)))</formula>
    </cfRule>
    <cfRule type="cellIs" dxfId="10043" priority="11186" operator="equal">
      <formula>"LL"</formula>
    </cfRule>
    <cfRule type="cellIs" dxfId="10042" priority="11187" operator="equal">
      <formula>"AT"</formula>
    </cfRule>
    <cfRule type="containsText" dxfId="10041" priority="11188" operator="containsText" text="B">
      <formula>NOT(ISERROR(SEARCH("B",Y20)))</formula>
    </cfRule>
    <cfRule type="cellIs" dxfId="10040" priority="11189" operator="equal">
      <formula>"L"</formula>
    </cfRule>
    <cfRule type="containsText" dxfId="10039" priority="11190" operator="containsText" text="N">
      <formula>NOT(ISERROR(SEARCH("N",Y20)))</formula>
    </cfRule>
  </conditionalFormatting>
  <conditionalFormatting sqref="Y20:Z20">
    <cfRule type="containsText" dxfId="10038" priority="11169" operator="containsText" text="21">
      <formula>NOT(ISERROR(SEARCH("21",Y20)))</formula>
    </cfRule>
    <cfRule type="cellIs" dxfId="10037" priority="11170" operator="equal">
      <formula>"F"</formula>
    </cfRule>
    <cfRule type="containsText" dxfId="10036" priority="11171" operator="containsText" text="CA">
      <formula>NOT(ISERROR(SEARCH("CA",Y20)))</formula>
    </cfRule>
    <cfRule type="cellIs" dxfId="10035" priority="11172" operator="equal">
      <formula>"LD"</formula>
    </cfRule>
    <cfRule type="containsText" dxfId="10034" priority="11173" operator="containsText" text="V">
      <formula>NOT(ISERROR(SEARCH("V",Y20)))</formula>
    </cfRule>
    <cfRule type="containsText" dxfId="10033" priority="11174" operator="containsText" text="P">
      <formula>NOT(ISERROR(SEARCH("P",Y20)))</formula>
    </cfRule>
    <cfRule type="cellIs" dxfId="10032" priority="11175" operator="equal">
      <formula>"LL"</formula>
    </cfRule>
    <cfRule type="cellIs" dxfId="10031" priority="11176" operator="equal">
      <formula>"AT"</formula>
    </cfRule>
    <cfRule type="containsText" dxfId="10030" priority="11177" operator="containsText" text="B">
      <formula>NOT(ISERROR(SEARCH("B",Y20)))</formula>
    </cfRule>
    <cfRule type="cellIs" dxfId="10029" priority="11178" operator="equal">
      <formula>"L"</formula>
    </cfRule>
    <cfRule type="containsText" dxfId="10028" priority="11179" operator="containsText" text="N">
      <formula>NOT(ISERROR(SEARCH("N",Y20)))</formula>
    </cfRule>
  </conditionalFormatting>
  <conditionalFormatting sqref="Y20:Z20">
    <cfRule type="containsText" dxfId="10027" priority="11158" operator="containsText" text="21">
      <formula>NOT(ISERROR(SEARCH("21",Y20)))</formula>
    </cfRule>
    <cfRule type="cellIs" dxfId="10026" priority="11159" operator="equal">
      <formula>"F"</formula>
    </cfRule>
    <cfRule type="containsText" dxfId="10025" priority="11160" operator="containsText" text="CA">
      <formula>NOT(ISERROR(SEARCH("CA",Y20)))</formula>
    </cfRule>
    <cfRule type="cellIs" dxfId="10024" priority="11161" operator="equal">
      <formula>"LD"</formula>
    </cfRule>
    <cfRule type="containsText" dxfId="10023" priority="11162" operator="containsText" text="V">
      <formula>NOT(ISERROR(SEARCH("V",Y20)))</formula>
    </cfRule>
    <cfRule type="containsText" dxfId="10022" priority="11163" operator="containsText" text="P">
      <formula>NOT(ISERROR(SEARCH("P",Y20)))</formula>
    </cfRule>
    <cfRule type="cellIs" dxfId="10021" priority="11164" operator="equal">
      <formula>"LL"</formula>
    </cfRule>
    <cfRule type="cellIs" dxfId="10020" priority="11165" operator="equal">
      <formula>"AT"</formula>
    </cfRule>
    <cfRule type="containsText" dxfId="10019" priority="11166" operator="containsText" text="B">
      <formula>NOT(ISERROR(SEARCH("B",Y20)))</formula>
    </cfRule>
    <cfRule type="cellIs" dxfId="10018" priority="11167" operator="equal">
      <formula>"L"</formula>
    </cfRule>
    <cfRule type="containsText" dxfId="10017" priority="11168" operator="containsText" text="N">
      <formula>NOT(ISERROR(SEARCH("N",Y20)))</formula>
    </cfRule>
  </conditionalFormatting>
  <conditionalFormatting sqref="Y20:Z20">
    <cfRule type="containsText" dxfId="10016" priority="11147" operator="containsText" text="21">
      <formula>NOT(ISERROR(SEARCH("21",Y20)))</formula>
    </cfRule>
    <cfRule type="cellIs" dxfId="10015" priority="11148" operator="equal">
      <formula>"F"</formula>
    </cfRule>
    <cfRule type="containsText" dxfId="10014" priority="11149" operator="containsText" text="CA">
      <formula>NOT(ISERROR(SEARCH("CA",Y20)))</formula>
    </cfRule>
    <cfRule type="cellIs" dxfId="10013" priority="11150" operator="equal">
      <formula>"LD"</formula>
    </cfRule>
    <cfRule type="containsText" dxfId="10012" priority="11151" operator="containsText" text="V">
      <formula>NOT(ISERROR(SEARCH("V",Y20)))</formula>
    </cfRule>
    <cfRule type="containsText" dxfId="10011" priority="11152" operator="containsText" text="P">
      <formula>NOT(ISERROR(SEARCH("P",Y20)))</formula>
    </cfRule>
    <cfRule type="cellIs" dxfId="10010" priority="11153" operator="equal">
      <formula>"LL"</formula>
    </cfRule>
    <cfRule type="cellIs" dxfId="10009" priority="11154" operator="equal">
      <formula>"AT"</formula>
    </cfRule>
    <cfRule type="containsText" dxfId="10008" priority="11155" operator="containsText" text="B">
      <formula>NOT(ISERROR(SEARCH("B",Y20)))</formula>
    </cfRule>
    <cfRule type="cellIs" dxfId="10007" priority="11156" operator="equal">
      <formula>"L"</formula>
    </cfRule>
    <cfRule type="containsText" dxfId="10006" priority="11157" operator="containsText" text="N">
      <formula>NOT(ISERROR(SEARCH("N",Y20)))</formula>
    </cfRule>
  </conditionalFormatting>
  <conditionalFormatting sqref="Y20:Z20">
    <cfRule type="containsText" dxfId="10005" priority="11136" operator="containsText" text="21">
      <formula>NOT(ISERROR(SEARCH("21",Y20)))</formula>
    </cfRule>
    <cfRule type="cellIs" dxfId="10004" priority="11137" operator="equal">
      <formula>"F"</formula>
    </cfRule>
    <cfRule type="containsText" dxfId="10003" priority="11138" operator="containsText" text="CA">
      <formula>NOT(ISERROR(SEARCH("CA",Y20)))</formula>
    </cfRule>
    <cfRule type="cellIs" dxfId="10002" priority="11139" operator="equal">
      <formula>"LD"</formula>
    </cfRule>
    <cfRule type="containsText" dxfId="10001" priority="11140" operator="containsText" text="V">
      <formula>NOT(ISERROR(SEARCH("V",Y20)))</formula>
    </cfRule>
    <cfRule type="containsText" dxfId="10000" priority="11141" operator="containsText" text="P">
      <formula>NOT(ISERROR(SEARCH("P",Y20)))</formula>
    </cfRule>
    <cfRule type="cellIs" dxfId="9999" priority="11142" operator="equal">
      <formula>"LL"</formula>
    </cfRule>
    <cfRule type="cellIs" dxfId="9998" priority="11143" operator="equal">
      <formula>"AT"</formula>
    </cfRule>
    <cfRule type="containsText" dxfId="9997" priority="11144" operator="containsText" text="B">
      <formula>NOT(ISERROR(SEARCH("B",Y20)))</formula>
    </cfRule>
    <cfRule type="cellIs" dxfId="9996" priority="11145" operator="equal">
      <formula>"L"</formula>
    </cfRule>
    <cfRule type="containsText" dxfId="9995" priority="11146" operator="containsText" text="N">
      <formula>NOT(ISERROR(SEARCH("N",Y20)))</formula>
    </cfRule>
  </conditionalFormatting>
  <conditionalFormatting sqref="Y20:Z20">
    <cfRule type="containsText" dxfId="9994" priority="11125" operator="containsText" text="21">
      <formula>NOT(ISERROR(SEARCH("21",Y20)))</formula>
    </cfRule>
    <cfRule type="cellIs" dxfId="9993" priority="11126" operator="equal">
      <formula>"F"</formula>
    </cfRule>
    <cfRule type="containsText" dxfId="9992" priority="11127" operator="containsText" text="CA">
      <formula>NOT(ISERROR(SEARCH("CA",Y20)))</formula>
    </cfRule>
    <cfRule type="cellIs" dxfId="9991" priority="11128" operator="equal">
      <formula>"LD"</formula>
    </cfRule>
    <cfRule type="containsText" dxfId="9990" priority="11129" operator="containsText" text="V">
      <formula>NOT(ISERROR(SEARCH("V",Y20)))</formula>
    </cfRule>
    <cfRule type="containsText" dxfId="9989" priority="11130" operator="containsText" text="P">
      <formula>NOT(ISERROR(SEARCH("P",Y20)))</formula>
    </cfRule>
    <cfRule type="cellIs" dxfId="9988" priority="11131" operator="equal">
      <formula>"LL"</formula>
    </cfRule>
    <cfRule type="cellIs" dxfId="9987" priority="11132" operator="equal">
      <formula>"AT"</formula>
    </cfRule>
    <cfRule type="containsText" dxfId="9986" priority="11133" operator="containsText" text="B">
      <formula>NOT(ISERROR(SEARCH("B",Y20)))</formula>
    </cfRule>
    <cfRule type="cellIs" dxfId="9985" priority="11134" operator="equal">
      <formula>"L"</formula>
    </cfRule>
    <cfRule type="containsText" dxfId="9984" priority="11135" operator="containsText" text="N">
      <formula>NOT(ISERROR(SEARCH("N",Y20)))</formula>
    </cfRule>
  </conditionalFormatting>
  <conditionalFormatting sqref="Y20">
    <cfRule type="containsText" dxfId="9983" priority="11114" operator="containsText" text="21">
      <formula>NOT(ISERROR(SEARCH("21",Y20)))</formula>
    </cfRule>
    <cfRule type="cellIs" dxfId="9982" priority="11115" operator="equal">
      <formula>"F"</formula>
    </cfRule>
    <cfRule type="containsText" dxfId="9981" priority="11116" operator="containsText" text="CA">
      <formula>NOT(ISERROR(SEARCH("CA",Y20)))</formula>
    </cfRule>
    <cfRule type="cellIs" dxfId="9980" priority="11117" operator="equal">
      <formula>"LD"</formula>
    </cfRule>
    <cfRule type="containsText" dxfId="9979" priority="11118" operator="containsText" text="V">
      <formula>NOT(ISERROR(SEARCH("V",Y20)))</formula>
    </cfRule>
    <cfRule type="containsText" dxfId="9978" priority="11119" operator="containsText" text="P">
      <formula>NOT(ISERROR(SEARCH("P",Y20)))</formula>
    </cfRule>
    <cfRule type="cellIs" dxfId="9977" priority="11120" operator="equal">
      <formula>"LL"</formula>
    </cfRule>
    <cfRule type="cellIs" dxfId="9976" priority="11121" operator="equal">
      <formula>"AT"</formula>
    </cfRule>
    <cfRule type="containsText" dxfId="9975" priority="11122" operator="containsText" text="B">
      <formula>NOT(ISERROR(SEARCH("B",Y20)))</formula>
    </cfRule>
    <cfRule type="cellIs" dxfId="9974" priority="11123" operator="equal">
      <formula>"L"</formula>
    </cfRule>
    <cfRule type="containsText" dxfId="9973" priority="11124" operator="containsText" text="N">
      <formula>NOT(ISERROR(SEARCH("N",Y20)))</formula>
    </cfRule>
  </conditionalFormatting>
  <conditionalFormatting sqref="Y20">
    <cfRule type="containsText" dxfId="9972" priority="11103" operator="containsText" text="21">
      <formula>NOT(ISERROR(SEARCH("21",Y20)))</formula>
    </cfRule>
    <cfRule type="cellIs" dxfId="9971" priority="11104" operator="equal">
      <formula>"F"</formula>
    </cfRule>
    <cfRule type="containsText" dxfId="9970" priority="11105" operator="containsText" text="CA">
      <formula>NOT(ISERROR(SEARCH("CA",Y20)))</formula>
    </cfRule>
    <cfRule type="cellIs" dxfId="9969" priority="11106" operator="equal">
      <formula>"LD"</formula>
    </cfRule>
    <cfRule type="containsText" dxfId="9968" priority="11107" operator="containsText" text="V">
      <formula>NOT(ISERROR(SEARCH("V",Y20)))</formula>
    </cfRule>
    <cfRule type="containsText" dxfId="9967" priority="11108" operator="containsText" text="P">
      <formula>NOT(ISERROR(SEARCH("P",Y20)))</formula>
    </cfRule>
    <cfRule type="cellIs" dxfId="9966" priority="11109" operator="equal">
      <formula>"LL"</formula>
    </cfRule>
    <cfRule type="cellIs" dxfId="9965" priority="11110" operator="equal">
      <formula>"AT"</formula>
    </cfRule>
    <cfRule type="containsText" dxfId="9964" priority="11111" operator="containsText" text="B">
      <formula>NOT(ISERROR(SEARCH("B",Y20)))</formula>
    </cfRule>
    <cfRule type="cellIs" dxfId="9963" priority="11112" operator="equal">
      <formula>"L"</formula>
    </cfRule>
    <cfRule type="containsText" dxfId="9962" priority="11113" operator="containsText" text="N">
      <formula>NOT(ISERROR(SEARCH("N",Y20)))</formula>
    </cfRule>
  </conditionalFormatting>
  <conditionalFormatting sqref="Y20">
    <cfRule type="containsText" dxfId="9961" priority="11092" operator="containsText" text="21">
      <formula>NOT(ISERROR(SEARCH("21",Y20)))</formula>
    </cfRule>
    <cfRule type="cellIs" dxfId="9960" priority="11093" operator="equal">
      <formula>"F"</formula>
    </cfRule>
    <cfRule type="containsText" dxfId="9959" priority="11094" operator="containsText" text="CA">
      <formula>NOT(ISERROR(SEARCH("CA",Y20)))</formula>
    </cfRule>
    <cfRule type="cellIs" dxfId="9958" priority="11095" operator="equal">
      <formula>"LD"</formula>
    </cfRule>
    <cfRule type="containsText" dxfId="9957" priority="11096" operator="containsText" text="V">
      <formula>NOT(ISERROR(SEARCH("V",Y20)))</formula>
    </cfRule>
    <cfRule type="containsText" dxfId="9956" priority="11097" operator="containsText" text="P">
      <formula>NOT(ISERROR(SEARCH("P",Y20)))</formula>
    </cfRule>
    <cfRule type="cellIs" dxfId="9955" priority="11098" operator="equal">
      <formula>"LL"</formula>
    </cfRule>
    <cfRule type="cellIs" dxfId="9954" priority="11099" operator="equal">
      <formula>"AT"</formula>
    </cfRule>
    <cfRule type="containsText" dxfId="9953" priority="11100" operator="containsText" text="B">
      <formula>NOT(ISERROR(SEARCH("B",Y20)))</formula>
    </cfRule>
    <cfRule type="cellIs" dxfId="9952" priority="11101" operator="equal">
      <formula>"L"</formula>
    </cfRule>
    <cfRule type="containsText" dxfId="9951" priority="11102" operator="containsText" text="N">
      <formula>NOT(ISERROR(SEARCH("N",Y20)))</formula>
    </cfRule>
  </conditionalFormatting>
  <conditionalFormatting sqref="Y20">
    <cfRule type="containsText" dxfId="9950" priority="11081" operator="containsText" text="21">
      <formula>NOT(ISERROR(SEARCH("21",Y20)))</formula>
    </cfRule>
    <cfRule type="cellIs" dxfId="9949" priority="11082" operator="equal">
      <formula>"F"</formula>
    </cfRule>
    <cfRule type="containsText" dxfId="9948" priority="11083" operator="containsText" text="CA">
      <formula>NOT(ISERROR(SEARCH("CA",Y20)))</formula>
    </cfRule>
    <cfRule type="cellIs" dxfId="9947" priority="11084" operator="equal">
      <formula>"LD"</formula>
    </cfRule>
    <cfRule type="containsText" dxfId="9946" priority="11085" operator="containsText" text="V">
      <formula>NOT(ISERROR(SEARCH("V",Y20)))</formula>
    </cfRule>
    <cfRule type="containsText" dxfId="9945" priority="11086" operator="containsText" text="P">
      <formula>NOT(ISERROR(SEARCH("P",Y20)))</formula>
    </cfRule>
    <cfRule type="cellIs" dxfId="9944" priority="11087" operator="equal">
      <formula>"LL"</formula>
    </cfRule>
    <cfRule type="cellIs" dxfId="9943" priority="11088" operator="equal">
      <formula>"AT"</formula>
    </cfRule>
    <cfRule type="containsText" dxfId="9942" priority="11089" operator="containsText" text="B">
      <formula>NOT(ISERROR(SEARCH("B",Y20)))</formula>
    </cfRule>
    <cfRule type="cellIs" dxfId="9941" priority="11090" operator="equal">
      <formula>"L"</formula>
    </cfRule>
    <cfRule type="containsText" dxfId="9940" priority="11091" operator="containsText" text="N">
      <formula>NOT(ISERROR(SEARCH("N",Y20)))</formula>
    </cfRule>
  </conditionalFormatting>
  <conditionalFormatting sqref="Y20">
    <cfRule type="containsText" dxfId="9939" priority="11070" operator="containsText" text="21">
      <formula>NOT(ISERROR(SEARCH("21",Y20)))</formula>
    </cfRule>
    <cfRule type="cellIs" dxfId="9938" priority="11071" operator="equal">
      <formula>"F"</formula>
    </cfRule>
    <cfRule type="containsText" dxfId="9937" priority="11072" operator="containsText" text="CA">
      <formula>NOT(ISERROR(SEARCH("CA",Y20)))</formula>
    </cfRule>
    <cfRule type="cellIs" dxfId="9936" priority="11073" operator="equal">
      <formula>"LD"</formula>
    </cfRule>
    <cfRule type="containsText" dxfId="9935" priority="11074" operator="containsText" text="V">
      <formula>NOT(ISERROR(SEARCH("V",Y20)))</formula>
    </cfRule>
    <cfRule type="containsText" dxfId="9934" priority="11075" operator="containsText" text="P">
      <formula>NOT(ISERROR(SEARCH("P",Y20)))</formula>
    </cfRule>
    <cfRule type="cellIs" dxfId="9933" priority="11076" operator="equal">
      <formula>"LL"</formula>
    </cfRule>
    <cfRule type="cellIs" dxfId="9932" priority="11077" operator="equal">
      <formula>"AT"</formula>
    </cfRule>
    <cfRule type="containsText" dxfId="9931" priority="11078" operator="containsText" text="B">
      <formula>NOT(ISERROR(SEARCH("B",Y20)))</formula>
    </cfRule>
    <cfRule type="cellIs" dxfId="9930" priority="11079" operator="equal">
      <formula>"L"</formula>
    </cfRule>
    <cfRule type="containsText" dxfId="9929" priority="11080" operator="containsText" text="N">
      <formula>NOT(ISERROR(SEARCH("N",Y20)))</formula>
    </cfRule>
  </conditionalFormatting>
  <conditionalFormatting sqref="Y20">
    <cfRule type="containsText" dxfId="9928" priority="11059" operator="containsText" text="21">
      <formula>NOT(ISERROR(SEARCH("21",Y20)))</formula>
    </cfRule>
    <cfRule type="cellIs" dxfId="9927" priority="11060" operator="equal">
      <formula>"F"</formula>
    </cfRule>
    <cfRule type="containsText" dxfId="9926" priority="11061" operator="containsText" text="CA">
      <formula>NOT(ISERROR(SEARCH("CA",Y20)))</formula>
    </cfRule>
    <cfRule type="cellIs" dxfId="9925" priority="11062" operator="equal">
      <formula>"LD"</formula>
    </cfRule>
    <cfRule type="containsText" dxfId="9924" priority="11063" operator="containsText" text="V">
      <formula>NOT(ISERROR(SEARCH("V",Y20)))</formula>
    </cfRule>
    <cfRule type="containsText" dxfId="9923" priority="11064" operator="containsText" text="P">
      <formula>NOT(ISERROR(SEARCH("P",Y20)))</formula>
    </cfRule>
    <cfRule type="cellIs" dxfId="9922" priority="11065" operator="equal">
      <formula>"LL"</formula>
    </cfRule>
    <cfRule type="cellIs" dxfId="9921" priority="11066" operator="equal">
      <formula>"AT"</formula>
    </cfRule>
    <cfRule type="containsText" dxfId="9920" priority="11067" operator="containsText" text="B">
      <formula>NOT(ISERROR(SEARCH("B",Y20)))</formula>
    </cfRule>
    <cfRule type="cellIs" dxfId="9919" priority="11068" operator="equal">
      <formula>"L"</formula>
    </cfRule>
    <cfRule type="containsText" dxfId="9918" priority="11069" operator="containsText" text="N">
      <formula>NOT(ISERROR(SEARCH("N",Y20)))</formula>
    </cfRule>
  </conditionalFormatting>
  <conditionalFormatting sqref="Y20">
    <cfRule type="containsText" dxfId="9917" priority="11048" operator="containsText" text="21">
      <formula>NOT(ISERROR(SEARCH("21",Y20)))</formula>
    </cfRule>
    <cfRule type="cellIs" dxfId="9916" priority="11049" operator="equal">
      <formula>"F"</formula>
    </cfRule>
    <cfRule type="containsText" dxfId="9915" priority="11050" operator="containsText" text="CA">
      <formula>NOT(ISERROR(SEARCH("CA",Y20)))</formula>
    </cfRule>
    <cfRule type="cellIs" dxfId="9914" priority="11051" operator="equal">
      <formula>"LD"</formula>
    </cfRule>
    <cfRule type="containsText" dxfId="9913" priority="11052" operator="containsText" text="V">
      <formula>NOT(ISERROR(SEARCH("V",Y20)))</formula>
    </cfRule>
    <cfRule type="containsText" dxfId="9912" priority="11053" operator="containsText" text="P">
      <formula>NOT(ISERROR(SEARCH("P",Y20)))</formula>
    </cfRule>
    <cfRule type="cellIs" dxfId="9911" priority="11054" operator="equal">
      <formula>"LL"</formula>
    </cfRule>
    <cfRule type="cellIs" dxfId="9910" priority="11055" operator="equal">
      <formula>"AT"</formula>
    </cfRule>
    <cfRule type="containsText" dxfId="9909" priority="11056" operator="containsText" text="B">
      <formula>NOT(ISERROR(SEARCH("B",Y20)))</formula>
    </cfRule>
    <cfRule type="cellIs" dxfId="9908" priority="11057" operator="equal">
      <formula>"L"</formula>
    </cfRule>
    <cfRule type="containsText" dxfId="9907" priority="11058" operator="containsText" text="N">
      <formula>NOT(ISERROR(SEARCH("N",Y20)))</formula>
    </cfRule>
  </conditionalFormatting>
  <conditionalFormatting sqref="Y20">
    <cfRule type="containsText" dxfId="9906" priority="11037" operator="containsText" text="21">
      <formula>NOT(ISERROR(SEARCH("21",Y20)))</formula>
    </cfRule>
    <cfRule type="cellIs" dxfId="9905" priority="11038" operator="equal">
      <formula>"F"</formula>
    </cfRule>
    <cfRule type="containsText" dxfId="9904" priority="11039" operator="containsText" text="CA">
      <formula>NOT(ISERROR(SEARCH("CA",Y20)))</formula>
    </cfRule>
    <cfRule type="cellIs" dxfId="9903" priority="11040" operator="equal">
      <formula>"LD"</formula>
    </cfRule>
    <cfRule type="containsText" dxfId="9902" priority="11041" operator="containsText" text="V">
      <formula>NOT(ISERROR(SEARCH("V",Y20)))</formula>
    </cfRule>
    <cfRule type="containsText" dxfId="9901" priority="11042" operator="containsText" text="P">
      <formula>NOT(ISERROR(SEARCH("P",Y20)))</formula>
    </cfRule>
    <cfRule type="cellIs" dxfId="9900" priority="11043" operator="equal">
      <formula>"LL"</formula>
    </cfRule>
    <cfRule type="cellIs" dxfId="9899" priority="11044" operator="equal">
      <formula>"AT"</formula>
    </cfRule>
    <cfRule type="containsText" dxfId="9898" priority="11045" operator="containsText" text="B">
      <formula>NOT(ISERROR(SEARCH("B",Y20)))</formula>
    </cfRule>
    <cfRule type="cellIs" dxfId="9897" priority="11046" operator="equal">
      <formula>"L"</formula>
    </cfRule>
    <cfRule type="containsText" dxfId="9896" priority="11047" operator="containsText" text="N">
      <formula>NOT(ISERROR(SEARCH("N",Y20)))</formula>
    </cfRule>
  </conditionalFormatting>
  <conditionalFormatting sqref="Y20">
    <cfRule type="containsText" dxfId="9895" priority="11026" operator="containsText" text="21">
      <formula>NOT(ISERROR(SEARCH("21",Y20)))</formula>
    </cfRule>
    <cfRule type="cellIs" dxfId="9894" priority="11027" operator="equal">
      <formula>"F"</formula>
    </cfRule>
    <cfRule type="containsText" dxfId="9893" priority="11028" operator="containsText" text="CA">
      <formula>NOT(ISERROR(SEARCH("CA",Y20)))</formula>
    </cfRule>
    <cfRule type="cellIs" dxfId="9892" priority="11029" operator="equal">
      <formula>"LD"</formula>
    </cfRule>
    <cfRule type="containsText" dxfId="9891" priority="11030" operator="containsText" text="V">
      <formula>NOT(ISERROR(SEARCH("V",Y20)))</formula>
    </cfRule>
    <cfRule type="containsText" dxfId="9890" priority="11031" operator="containsText" text="P">
      <formula>NOT(ISERROR(SEARCH("P",Y20)))</formula>
    </cfRule>
    <cfRule type="cellIs" dxfId="9889" priority="11032" operator="equal">
      <formula>"LL"</formula>
    </cfRule>
    <cfRule type="cellIs" dxfId="9888" priority="11033" operator="equal">
      <formula>"AT"</formula>
    </cfRule>
    <cfRule type="containsText" dxfId="9887" priority="11034" operator="containsText" text="B">
      <formula>NOT(ISERROR(SEARCH("B",Y20)))</formula>
    </cfRule>
    <cfRule type="cellIs" dxfId="9886" priority="11035" operator="equal">
      <formula>"L"</formula>
    </cfRule>
    <cfRule type="containsText" dxfId="9885" priority="11036" operator="containsText" text="N">
      <formula>NOT(ISERROR(SEARCH("N",Y20)))</formula>
    </cfRule>
  </conditionalFormatting>
  <conditionalFormatting sqref="Y20">
    <cfRule type="containsText" dxfId="9884" priority="11015" operator="containsText" text="21">
      <formula>NOT(ISERROR(SEARCH("21",Y20)))</formula>
    </cfRule>
    <cfRule type="cellIs" dxfId="9883" priority="11016" operator="equal">
      <formula>"F"</formula>
    </cfRule>
    <cfRule type="containsText" dxfId="9882" priority="11017" operator="containsText" text="CA">
      <formula>NOT(ISERROR(SEARCH("CA",Y20)))</formula>
    </cfRule>
    <cfRule type="cellIs" dxfId="9881" priority="11018" operator="equal">
      <formula>"LD"</formula>
    </cfRule>
    <cfRule type="containsText" dxfId="9880" priority="11019" operator="containsText" text="V">
      <formula>NOT(ISERROR(SEARCH("V",Y20)))</formula>
    </cfRule>
    <cfRule type="containsText" dxfId="9879" priority="11020" operator="containsText" text="P">
      <formula>NOT(ISERROR(SEARCH("P",Y20)))</formula>
    </cfRule>
    <cfRule type="cellIs" dxfId="9878" priority="11021" operator="equal">
      <formula>"LL"</formula>
    </cfRule>
    <cfRule type="cellIs" dxfId="9877" priority="11022" operator="equal">
      <formula>"AT"</formula>
    </cfRule>
    <cfRule type="containsText" dxfId="9876" priority="11023" operator="containsText" text="B">
      <formula>NOT(ISERROR(SEARCH("B",Y20)))</formula>
    </cfRule>
    <cfRule type="cellIs" dxfId="9875" priority="11024" operator="equal">
      <formula>"L"</formula>
    </cfRule>
    <cfRule type="containsText" dxfId="9874" priority="11025" operator="containsText" text="N">
      <formula>NOT(ISERROR(SEARCH("N",Y20)))</formula>
    </cfRule>
  </conditionalFormatting>
  <conditionalFormatting sqref="Y20">
    <cfRule type="containsText" dxfId="9873" priority="11004" operator="containsText" text="21">
      <formula>NOT(ISERROR(SEARCH("21",Y20)))</formula>
    </cfRule>
    <cfRule type="cellIs" dxfId="9872" priority="11005" operator="equal">
      <formula>"F"</formula>
    </cfRule>
    <cfRule type="containsText" dxfId="9871" priority="11006" operator="containsText" text="CA">
      <formula>NOT(ISERROR(SEARCH("CA",Y20)))</formula>
    </cfRule>
    <cfRule type="cellIs" dxfId="9870" priority="11007" operator="equal">
      <formula>"LD"</formula>
    </cfRule>
    <cfRule type="containsText" dxfId="9869" priority="11008" operator="containsText" text="V">
      <formula>NOT(ISERROR(SEARCH("V",Y20)))</formula>
    </cfRule>
    <cfRule type="containsText" dxfId="9868" priority="11009" operator="containsText" text="P">
      <formula>NOT(ISERROR(SEARCH("P",Y20)))</formula>
    </cfRule>
    <cfRule type="cellIs" dxfId="9867" priority="11010" operator="equal">
      <formula>"LL"</formula>
    </cfRule>
    <cfRule type="cellIs" dxfId="9866" priority="11011" operator="equal">
      <formula>"AT"</formula>
    </cfRule>
    <cfRule type="containsText" dxfId="9865" priority="11012" operator="containsText" text="B">
      <formula>NOT(ISERROR(SEARCH("B",Y20)))</formula>
    </cfRule>
    <cfRule type="cellIs" dxfId="9864" priority="11013" operator="equal">
      <formula>"L"</formula>
    </cfRule>
    <cfRule type="containsText" dxfId="9863" priority="11014" operator="containsText" text="N">
      <formula>NOT(ISERROR(SEARCH("N",Y20)))</formula>
    </cfRule>
  </conditionalFormatting>
  <conditionalFormatting sqref="Y20">
    <cfRule type="containsText" dxfId="9862" priority="10993" operator="containsText" text="21">
      <formula>NOT(ISERROR(SEARCH("21",Y20)))</formula>
    </cfRule>
    <cfRule type="cellIs" dxfId="9861" priority="10994" operator="equal">
      <formula>"F"</formula>
    </cfRule>
    <cfRule type="containsText" dxfId="9860" priority="10995" operator="containsText" text="CA">
      <formula>NOT(ISERROR(SEARCH("CA",Y20)))</formula>
    </cfRule>
    <cfRule type="cellIs" dxfId="9859" priority="10996" operator="equal">
      <formula>"LD"</formula>
    </cfRule>
    <cfRule type="containsText" dxfId="9858" priority="10997" operator="containsText" text="V">
      <formula>NOT(ISERROR(SEARCH("V",Y20)))</formula>
    </cfRule>
    <cfRule type="containsText" dxfId="9857" priority="10998" operator="containsText" text="P">
      <formula>NOT(ISERROR(SEARCH("P",Y20)))</formula>
    </cfRule>
    <cfRule type="cellIs" dxfId="9856" priority="10999" operator="equal">
      <formula>"LL"</formula>
    </cfRule>
    <cfRule type="cellIs" dxfId="9855" priority="11000" operator="equal">
      <formula>"AT"</formula>
    </cfRule>
    <cfRule type="containsText" dxfId="9854" priority="11001" operator="containsText" text="B">
      <formula>NOT(ISERROR(SEARCH("B",Y20)))</formula>
    </cfRule>
    <cfRule type="cellIs" dxfId="9853" priority="11002" operator="equal">
      <formula>"L"</formula>
    </cfRule>
    <cfRule type="containsText" dxfId="9852" priority="11003" operator="containsText" text="N">
      <formula>NOT(ISERROR(SEARCH("N",Y20)))</formula>
    </cfRule>
  </conditionalFormatting>
  <conditionalFormatting sqref="Y20">
    <cfRule type="containsText" dxfId="9851" priority="10982" operator="containsText" text="21">
      <formula>NOT(ISERROR(SEARCH("21",Y20)))</formula>
    </cfRule>
    <cfRule type="cellIs" dxfId="9850" priority="10983" operator="equal">
      <formula>"F"</formula>
    </cfRule>
    <cfRule type="containsText" dxfId="9849" priority="10984" operator="containsText" text="CA">
      <formula>NOT(ISERROR(SEARCH("CA",Y20)))</formula>
    </cfRule>
    <cfRule type="cellIs" dxfId="9848" priority="10985" operator="equal">
      <formula>"LD"</formula>
    </cfRule>
    <cfRule type="containsText" dxfId="9847" priority="10986" operator="containsText" text="V">
      <formula>NOT(ISERROR(SEARCH("V",Y20)))</formula>
    </cfRule>
    <cfRule type="containsText" dxfId="9846" priority="10987" operator="containsText" text="P">
      <formula>NOT(ISERROR(SEARCH("P",Y20)))</formula>
    </cfRule>
    <cfRule type="cellIs" dxfId="9845" priority="10988" operator="equal">
      <formula>"LL"</formula>
    </cfRule>
    <cfRule type="cellIs" dxfId="9844" priority="10989" operator="equal">
      <formula>"AT"</formula>
    </cfRule>
    <cfRule type="containsText" dxfId="9843" priority="10990" operator="containsText" text="B">
      <formula>NOT(ISERROR(SEARCH("B",Y20)))</formula>
    </cfRule>
    <cfRule type="cellIs" dxfId="9842" priority="10991" operator="equal">
      <formula>"L"</formula>
    </cfRule>
    <cfRule type="containsText" dxfId="9841" priority="10992" operator="containsText" text="N">
      <formula>NOT(ISERROR(SEARCH("N",Y20)))</formula>
    </cfRule>
  </conditionalFormatting>
  <conditionalFormatting sqref="X20:AK20">
    <cfRule type="containsText" dxfId="9840" priority="10971" operator="containsText" text="21">
      <formula>NOT(ISERROR(SEARCH("21",X20)))</formula>
    </cfRule>
    <cfRule type="cellIs" dxfId="9839" priority="10972" operator="equal">
      <formula>"F"</formula>
    </cfRule>
    <cfRule type="containsText" dxfId="9838" priority="10973" operator="containsText" text="CA">
      <formula>NOT(ISERROR(SEARCH("CA",X20)))</formula>
    </cfRule>
    <cfRule type="cellIs" dxfId="9837" priority="10974" operator="equal">
      <formula>"LD"</formula>
    </cfRule>
    <cfRule type="containsText" dxfId="9836" priority="10975" operator="containsText" text="V">
      <formula>NOT(ISERROR(SEARCH("V",X20)))</formula>
    </cfRule>
    <cfRule type="containsText" dxfId="9835" priority="10976" operator="containsText" text="P">
      <formula>NOT(ISERROR(SEARCH("P",X20)))</formula>
    </cfRule>
    <cfRule type="cellIs" dxfId="9834" priority="10977" operator="equal">
      <formula>"LL"</formula>
    </cfRule>
    <cfRule type="cellIs" dxfId="9833" priority="10978" operator="equal">
      <formula>"AT"</formula>
    </cfRule>
    <cfRule type="containsText" dxfId="9832" priority="10979" operator="containsText" text="B">
      <formula>NOT(ISERROR(SEARCH("B",X20)))</formula>
    </cfRule>
    <cfRule type="cellIs" dxfId="9831" priority="10980" operator="equal">
      <formula>"L"</formula>
    </cfRule>
    <cfRule type="containsText" dxfId="9830" priority="10981" operator="containsText" text="N">
      <formula>NOT(ISERROR(SEARCH("N",X20)))</formula>
    </cfRule>
  </conditionalFormatting>
  <conditionalFormatting sqref="AB20:AD20">
    <cfRule type="containsText" dxfId="9829" priority="10960" operator="containsText" text="21">
      <formula>NOT(ISERROR(SEARCH("21",AB20)))</formula>
    </cfRule>
    <cfRule type="cellIs" dxfId="9828" priority="10961" operator="equal">
      <formula>"F"</formula>
    </cfRule>
    <cfRule type="containsText" dxfId="9827" priority="10962" operator="containsText" text="CA">
      <formula>NOT(ISERROR(SEARCH("CA",AB20)))</formula>
    </cfRule>
    <cfRule type="cellIs" dxfId="9826" priority="10963" operator="equal">
      <formula>"LD"</formula>
    </cfRule>
    <cfRule type="containsText" dxfId="9825" priority="10964" operator="containsText" text="V">
      <formula>NOT(ISERROR(SEARCH("V",AB20)))</formula>
    </cfRule>
    <cfRule type="containsText" dxfId="9824" priority="10965" operator="containsText" text="P">
      <formula>NOT(ISERROR(SEARCH("P",AB20)))</formula>
    </cfRule>
    <cfRule type="cellIs" dxfId="9823" priority="10966" operator="equal">
      <formula>"LL"</formula>
    </cfRule>
    <cfRule type="cellIs" dxfId="9822" priority="10967" operator="equal">
      <formula>"AT"</formula>
    </cfRule>
    <cfRule type="containsText" dxfId="9821" priority="10968" operator="containsText" text="B">
      <formula>NOT(ISERROR(SEARCH("B",AB20)))</formula>
    </cfRule>
    <cfRule type="cellIs" dxfId="9820" priority="10969" operator="equal">
      <formula>"L"</formula>
    </cfRule>
    <cfRule type="containsText" dxfId="9819" priority="10970" operator="containsText" text="N">
      <formula>NOT(ISERROR(SEARCH("N",AB20)))</formula>
    </cfRule>
  </conditionalFormatting>
  <conditionalFormatting sqref="AD20:AF20">
    <cfRule type="containsText" dxfId="9818" priority="10949" operator="containsText" text="21">
      <formula>NOT(ISERROR(SEARCH("21",AD20)))</formula>
    </cfRule>
    <cfRule type="cellIs" dxfId="9817" priority="10950" operator="equal">
      <formula>"F"</formula>
    </cfRule>
    <cfRule type="containsText" dxfId="9816" priority="10951" operator="containsText" text="CA">
      <formula>NOT(ISERROR(SEARCH("CA",AD20)))</formula>
    </cfRule>
    <cfRule type="cellIs" dxfId="9815" priority="10952" operator="equal">
      <formula>"LD"</formula>
    </cfRule>
    <cfRule type="containsText" dxfId="9814" priority="10953" operator="containsText" text="V">
      <formula>NOT(ISERROR(SEARCH("V",AD20)))</formula>
    </cfRule>
    <cfRule type="containsText" dxfId="9813" priority="10954" operator="containsText" text="P">
      <formula>NOT(ISERROR(SEARCH("P",AD20)))</formula>
    </cfRule>
    <cfRule type="cellIs" dxfId="9812" priority="10955" operator="equal">
      <formula>"LL"</formula>
    </cfRule>
    <cfRule type="cellIs" dxfId="9811" priority="10956" operator="equal">
      <formula>"AT"</formula>
    </cfRule>
    <cfRule type="containsText" dxfId="9810" priority="10957" operator="containsText" text="B">
      <formula>NOT(ISERROR(SEARCH("B",AD20)))</formula>
    </cfRule>
    <cfRule type="cellIs" dxfId="9809" priority="10958" operator="equal">
      <formula>"L"</formula>
    </cfRule>
    <cfRule type="containsText" dxfId="9808" priority="10959" operator="containsText" text="N">
      <formula>NOT(ISERROR(SEARCH("N",AD20)))</formula>
    </cfRule>
  </conditionalFormatting>
  <conditionalFormatting sqref="AI20">
    <cfRule type="containsText" dxfId="9807" priority="10938" operator="containsText" text="21">
      <formula>NOT(ISERROR(SEARCH("21",AI20)))</formula>
    </cfRule>
    <cfRule type="cellIs" dxfId="9806" priority="10939" operator="equal">
      <formula>"F"</formula>
    </cfRule>
    <cfRule type="containsText" dxfId="9805" priority="10940" operator="containsText" text="CA">
      <formula>NOT(ISERROR(SEARCH("CA",AI20)))</formula>
    </cfRule>
    <cfRule type="cellIs" dxfId="9804" priority="10941" operator="equal">
      <formula>"LD"</formula>
    </cfRule>
    <cfRule type="containsText" dxfId="9803" priority="10942" operator="containsText" text="V">
      <formula>NOT(ISERROR(SEARCH("V",AI20)))</formula>
    </cfRule>
    <cfRule type="containsText" dxfId="9802" priority="10943" operator="containsText" text="P">
      <formula>NOT(ISERROR(SEARCH("P",AI20)))</formula>
    </cfRule>
    <cfRule type="cellIs" dxfId="9801" priority="10944" operator="equal">
      <formula>"LL"</formula>
    </cfRule>
    <cfRule type="cellIs" dxfId="9800" priority="10945" operator="equal">
      <formula>"AT"</formula>
    </cfRule>
    <cfRule type="containsText" dxfId="9799" priority="10946" operator="containsText" text="B">
      <formula>NOT(ISERROR(SEARCH("B",AI20)))</formula>
    </cfRule>
    <cfRule type="cellIs" dxfId="9798" priority="10947" operator="equal">
      <formula>"L"</formula>
    </cfRule>
    <cfRule type="containsText" dxfId="9797" priority="10948" operator="containsText" text="N">
      <formula>NOT(ISERROR(SEARCH("N",AI20)))</formula>
    </cfRule>
  </conditionalFormatting>
  <conditionalFormatting sqref="AG20">
    <cfRule type="containsText" dxfId="9796" priority="10927" operator="containsText" text="21">
      <formula>NOT(ISERROR(SEARCH("21",AG20)))</formula>
    </cfRule>
    <cfRule type="cellIs" dxfId="9795" priority="10928" operator="equal">
      <formula>"F"</formula>
    </cfRule>
    <cfRule type="containsText" dxfId="9794" priority="10929" operator="containsText" text="CA">
      <formula>NOT(ISERROR(SEARCH("CA",AG20)))</formula>
    </cfRule>
    <cfRule type="cellIs" dxfId="9793" priority="10930" operator="equal">
      <formula>"LD"</formula>
    </cfRule>
    <cfRule type="containsText" dxfId="9792" priority="10931" operator="containsText" text="V">
      <formula>NOT(ISERROR(SEARCH("V",AG20)))</formula>
    </cfRule>
    <cfRule type="containsText" dxfId="9791" priority="10932" operator="containsText" text="P">
      <formula>NOT(ISERROR(SEARCH("P",AG20)))</formula>
    </cfRule>
    <cfRule type="cellIs" dxfId="9790" priority="10933" operator="equal">
      <formula>"LL"</formula>
    </cfRule>
    <cfRule type="cellIs" dxfId="9789" priority="10934" operator="equal">
      <formula>"AT"</formula>
    </cfRule>
    <cfRule type="containsText" dxfId="9788" priority="10935" operator="containsText" text="B">
      <formula>NOT(ISERROR(SEARCH("B",AG20)))</formula>
    </cfRule>
    <cfRule type="cellIs" dxfId="9787" priority="10936" operator="equal">
      <formula>"L"</formula>
    </cfRule>
    <cfRule type="containsText" dxfId="9786" priority="10937" operator="containsText" text="N">
      <formula>NOT(ISERROR(SEARCH("N",AG20)))</formula>
    </cfRule>
  </conditionalFormatting>
  <conditionalFormatting sqref="AH20:AK20">
    <cfRule type="containsText" dxfId="9785" priority="10916" operator="containsText" text="21">
      <formula>NOT(ISERROR(SEARCH("21",AH20)))</formula>
    </cfRule>
    <cfRule type="cellIs" dxfId="9784" priority="10917" operator="equal">
      <formula>"F"</formula>
    </cfRule>
    <cfRule type="containsText" dxfId="9783" priority="10918" operator="containsText" text="CA">
      <formula>NOT(ISERROR(SEARCH("CA",AH20)))</formula>
    </cfRule>
    <cfRule type="cellIs" dxfId="9782" priority="10919" operator="equal">
      <formula>"LD"</formula>
    </cfRule>
    <cfRule type="containsText" dxfId="9781" priority="10920" operator="containsText" text="V">
      <formula>NOT(ISERROR(SEARCH("V",AH20)))</formula>
    </cfRule>
    <cfRule type="containsText" dxfId="9780" priority="10921" operator="containsText" text="P">
      <formula>NOT(ISERROR(SEARCH("P",AH20)))</formula>
    </cfRule>
    <cfRule type="cellIs" dxfId="9779" priority="10922" operator="equal">
      <formula>"LL"</formula>
    </cfRule>
    <cfRule type="cellIs" dxfId="9778" priority="10923" operator="equal">
      <formula>"AT"</formula>
    </cfRule>
    <cfRule type="containsText" dxfId="9777" priority="10924" operator="containsText" text="B">
      <formula>NOT(ISERROR(SEARCH("B",AH20)))</formula>
    </cfRule>
    <cfRule type="cellIs" dxfId="9776" priority="10925" operator="equal">
      <formula>"L"</formula>
    </cfRule>
    <cfRule type="containsText" dxfId="9775" priority="10926" operator="containsText" text="N">
      <formula>NOT(ISERROR(SEARCH("N",AH20)))</formula>
    </cfRule>
  </conditionalFormatting>
  <conditionalFormatting sqref="X43:AA43">
    <cfRule type="containsText" dxfId="9774" priority="10902" operator="containsText" text="21">
      <formula>NOT(ISERROR(SEARCH("21",X43)))</formula>
    </cfRule>
    <cfRule type="cellIs" dxfId="9773" priority="10903" operator="equal">
      <formula>"F"</formula>
    </cfRule>
    <cfRule type="containsText" dxfId="9772" priority="10904" operator="containsText" text="CA">
      <formula>NOT(ISERROR(SEARCH("CA",X43)))</formula>
    </cfRule>
    <cfRule type="cellIs" dxfId="9771" priority="10905" operator="equal">
      <formula>"LD"</formula>
    </cfRule>
    <cfRule type="containsText" dxfId="9770" priority="10906" operator="containsText" text="V">
      <formula>NOT(ISERROR(SEARCH("V",X43)))</formula>
    </cfRule>
    <cfRule type="containsText" dxfId="9769" priority="10907" operator="containsText" text="P">
      <formula>NOT(ISERROR(SEARCH("P",X43)))</formula>
    </cfRule>
    <cfRule type="cellIs" dxfId="9768" priority="10908" operator="equal">
      <formula>"LL"</formula>
    </cfRule>
    <cfRule type="cellIs" dxfId="9767" priority="10909" operator="equal">
      <formula>"AT"</formula>
    </cfRule>
    <cfRule type="containsText" dxfId="9766" priority="10910" operator="containsText" text="B">
      <formula>NOT(ISERROR(SEARCH("B",X43)))</formula>
    </cfRule>
    <cfRule type="cellIs" dxfId="9765" priority="10911" operator="equal">
      <formula>"L"</formula>
    </cfRule>
    <cfRule type="containsText" dxfId="9764" priority="10912" operator="containsText" text="N">
      <formula>NOT(ISERROR(SEARCH("N",X43)))</formula>
    </cfRule>
  </conditionalFormatting>
  <conditionalFormatting sqref="Y43:AA43">
    <cfRule type="containsText" dxfId="9763" priority="10891" operator="containsText" text="21">
      <formula>NOT(ISERROR(SEARCH("21",Y43)))</formula>
    </cfRule>
    <cfRule type="cellIs" dxfId="9762" priority="10892" operator="equal">
      <formula>"F"</formula>
    </cfRule>
    <cfRule type="containsText" dxfId="9761" priority="10893" operator="containsText" text="CA">
      <formula>NOT(ISERROR(SEARCH("CA",Y43)))</formula>
    </cfRule>
    <cfRule type="cellIs" dxfId="9760" priority="10894" operator="equal">
      <formula>"LD"</formula>
    </cfRule>
    <cfRule type="containsText" dxfId="9759" priority="10895" operator="containsText" text="V">
      <formula>NOT(ISERROR(SEARCH("V",Y43)))</formula>
    </cfRule>
    <cfRule type="containsText" dxfId="9758" priority="10896" operator="containsText" text="P">
      <formula>NOT(ISERROR(SEARCH("P",Y43)))</formula>
    </cfRule>
    <cfRule type="cellIs" dxfId="9757" priority="10897" operator="equal">
      <formula>"LL"</formula>
    </cfRule>
    <cfRule type="cellIs" dxfId="9756" priority="10898" operator="equal">
      <formula>"AT"</formula>
    </cfRule>
    <cfRule type="containsText" dxfId="9755" priority="10899" operator="containsText" text="B">
      <formula>NOT(ISERROR(SEARCH("B",Y43)))</formula>
    </cfRule>
    <cfRule type="cellIs" dxfId="9754" priority="10900" operator="equal">
      <formula>"L"</formula>
    </cfRule>
    <cfRule type="containsText" dxfId="9753" priority="10901" operator="containsText" text="N">
      <formula>NOT(ISERROR(SEARCH("N",Y43)))</formula>
    </cfRule>
  </conditionalFormatting>
  <conditionalFormatting sqref="Y43:AA43">
    <cfRule type="containsText" dxfId="9752" priority="10880" operator="containsText" text="21">
      <formula>NOT(ISERROR(SEARCH("21",Y43)))</formula>
    </cfRule>
    <cfRule type="cellIs" dxfId="9751" priority="10881" operator="equal">
      <formula>"F"</formula>
    </cfRule>
    <cfRule type="containsText" dxfId="9750" priority="10882" operator="containsText" text="CA">
      <formula>NOT(ISERROR(SEARCH("CA",Y43)))</formula>
    </cfRule>
    <cfRule type="cellIs" dxfId="9749" priority="10883" operator="equal">
      <formula>"LD"</formula>
    </cfRule>
    <cfRule type="containsText" dxfId="9748" priority="10884" operator="containsText" text="V">
      <formula>NOT(ISERROR(SEARCH("V",Y43)))</formula>
    </cfRule>
    <cfRule type="containsText" dxfId="9747" priority="10885" operator="containsText" text="P">
      <formula>NOT(ISERROR(SEARCH("P",Y43)))</formula>
    </cfRule>
    <cfRule type="cellIs" dxfId="9746" priority="10886" operator="equal">
      <formula>"LL"</formula>
    </cfRule>
    <cfRule type="cellIs" dxfId="9745" priority="10887" operator="equal">
      <formula>"AT"</formula>
    </cfRule>
    <cfRule type="containsText" dxfId="9744" priority="10888" operator="containsText" text="B">
      <formula>NOT(ISERROR(SEARCH("B",Y43)))</formula>
    </cfRule>
    <cfRule type="cellIs" dxfId="9743" priority="10889" operator="equal">
      <formula>"L"</formula>
    </cfRule>
    <cfRule type="containsText" dxfId="9742" priority="10890" operator="containsText" text="N">
      <formula>NOT(ISERROR(SEARCH("N",Y43)))</formula>
    </cfRule>
  </conditionalFormatting>
  <conditionalFormatting sqref="Y43:AA43">
    <cfRule type="containsText" dxfId="9741" priority="10869" operator="containsText" text="21">
      <formula>NOT(ISERROR(SEARCH("21",Y43)))</formula>
    </cfRule>
    <cfRule type="cellIs" dxfId="9740" priority="10870" operator="equal">
      <formula>"F"</formula>
    </cfRule>
    <cfRule type="containsText" dxfId="9739" priority="10871" operator="containsText" text="CA">
      <formula>NOT(ISERROR(SEARCH("CA",Y43)))</formula>
    </cfRule>
    <cfRule type="cellIs" dxfId="9738" priority="10872" operator="equal">
      <formula>"LD"</formula>
    </cfRule>
    <cfRule type="containsText" dxfId="9737" priority="10873" operator="containsText" text="V">
      <formula>NOT(ISERROR(SEARCH("V",Y43)))</formula>
    </cfRule>
    <cfRule type="containsText" dxfId="9736" priority="10874" operator="containsText" text="P">
      <formula>NOT(ISERROR(SEARCH("P",Y43)))</formula>
    </cfRule>
    <cfRule type="cellIs" dxfId="9735" priority="10875" operator="equal">
      <formula>"LL"</formula>
    </cfRule>
    <cfRule type="cellIs" dxfId="9734" priority="10876" operator="equal">
      <formula>"AT"</formula>
    </cfRule>
    <cfRule type="containsText" dxfId="9733" priority="10877" operator="containsText" text="B">
      <formula>NOT(ISERROR(SEARCH("B",Y43)))</formula>
    </cfRule>
    <cfRule type="cellIs" dxfId="9732" priority="10878" operator="equal">
      <formula>"L"</formula>
    </cfRule>
    <cfRule type="containsText" dxfId="9731" priority="10879" operator="containsText" text="N">
      <formula>NOT(ISERROR(SEARCH("N",Y43)))</formula>
    </cfRule>
  </conditionalFormatting>
  <conditionalFormatting sqref="Y43:AA43">
    <cfRule type="containsText" dxfId="9730" priority="10858" operator="containsText" text="21">
      <formula>NOT(ISERROR(SEARCH("21",Y43)))</formula>
    </cfRule>
    <cfRule type="cellIs" dxfId="9729" priority="10859" operator="equal">
      <formula>"F"</formula>
    </cfRule>
    <cfRule type="containsText" dxfId="9728" priority="10860" operator="containsText" text="CA">
      <formula>NOT(ISERROR(SEARCH("CA",Y43)))</formula>
    </cfRule>
    <cfRule type="cellIs" dxfId="9727" priority="10861" operator="equal">
      <formula>"LD"</formula>
    </cfRule>
    <cfRule type="containsText" dxfId="9726" priority="10862" operator="containsText" text="V">
      <formula>NOT(ISERROR(SEARCH("V",Y43)))</formula>
    </cfRule>
    <cfRule type="containsText" dxfId="9725" priority="10863" operator="containsText" text="P">
      <formula>NOT(ISERROR(SEARCH("P",Y43)))</formula>
    </cfRule>
    <cfRule type="cellIs" dxfId="9724" priority="10864" operator="equal">
      <formula>"LL"</formula>
    </cfRule>
    <cfRule type="cellIs" dxfId="9723" priority="10865" operator="equal">
      <formula>"AT"</formula>
    </cfRule>
    <cfRule type="containsText" dxfId="9722" priority="10866" operator="containsText" text="B">
      <formula>NOT(ISERROR(SEARCH("B",Y43)))</formula>
    </cfRule>
    <cfRule type="cellIs" dxfId="9721" priority="10867" operator="equal">
      <formula>"L"</formula>
    </cfRule>
    <cfRule type="containsText" dxfId="9720" priority="10868" operator="containsText" text="N">
      <formula>NOT(ISERROR(SEARCH("N",Y43)))</formula>
    </cfRule>
  </conditionalFormatting>
  <conditionalFormatting sqref="Y43:AA43">
    <cfRule type="containsText" dxfId="9719" priority="10847" operator="containsText" text="21">
      <formula>NOT(ISERROR(SEARCH("21",Y43)))</formula>
    </cfRule>
    <cfRule type="cellIs" dxfId="9718" priority="10848" operator="equal">
      <formula>"F"</formula>
    </cfRule>
    <cfRule type="containsText" dxfId="9717" priority="10849" operator="containsText" text="CA">
      <formula>NOT(ISERROR(SEARCH("CA",Y43)))</formula>
    </cfRule>
    <cfRule type="cellIs" dxfId="9716" priority="10850" operator="equal">
      <formula>"LD"</formula>
    </cfRule>
    <cfRule type="containsText" dxfId="9715" priority="10851" operator="containsText" text="V">
      <formula>NOT(ISERROR(SEARCH("V",Y43)))</formula>
    </cfRule>
    <cfRule type="containsText" dxfId="9714" priority="10852" operator="containsText" text="P">
      <formula>NOT(ISERROR(SEARCH("P",Y43)))</formula>
    </cfRule>
    <cfRule type="cellIs" dxfId="9713" priority="10853" operator="equal">
      <formula>"LL"</formula>
    </cfRule>
    <cfRule type="cellIs" dxfId="9712" priority="10854" operator="equal">
      <formula>"AT"</formula>
    </cfRule>
    <cfRule type="containsText" dxfId="9711" priority="10855" operator="containsText" text="B">
      <formula>NOT(ISERROR(SEARCH("B",Y43)))</formula>
    </cfRule>
    <cfRule type="cellIs" dxfId="9710" priority="10856" operator="equal">
      <formula>"L"</formula>
    </cfRule>
    <cfRule type="containsText" dxfId="9709" priority="10857" operator="containsText" text="N">
      <formula>NOT(ISERROR(SEARCH("N",Y43)))</formula>
    </cfRule>
  </conditionalFormatting>
  <conditionalFormatting sqref="Y43:AA43">
    <cfRule type="containsText" dxfId="9708" priority="10836" operator="containsText" text="21">
      <formula>NOT(ISERROR(SEARCH("21",Y43)))</formula>
    </cfRule>
    <cfRule type="cellIs" dxfId="9707" priority="10837" operator="equal">
      <formula>"F"</formula>
    </cfRule>
    <cfRule type="containsText" dxfId="9706" priority="10838" operator="containsText" text="CA">
      <formula>NOT(ISERROR(SEARCH("CA",Y43)))</formula>
    </cfRule>
    <cfRule type="cellIs" dxfId="9705" priority="10839" operator="equal">
      <formula>"LD"</formula>
    </cfRule>
    <cfRule type="containsText" dxfId="9704" priority="10840" operator="containsText" text="V">
      <formula>NOT(ISERROR(SEARCH("V",Y43)))</formula>
    </cfRule>
    <cfRule type="containsText" dxfId="9703" priority="10841" operator="containsText" text="P">
      <formula>NOT(ISERROR(SEARCH("P",Y43)))</formula>
    </cfRule>
    <cfRule type="cellIs" dxfId="9702" priority="10842" operator="equal">
      <formula>"LL"</formula>
    </cfRule>
    <cfRule type="cellIs" dxfId="9701" priority="10843" operator="equal">
      <formula>"AT"</formula>
    </cfRule>
    <cfRule type="containsText" dxfId="9700" priority="10844" operator="containsText" text="B">
      <formula>NOT(ISERROR(SEARCH("B",Y43)))</formula>
    </cfRule>
    <cfRule type="cellIs" dxfId="9699" priority="10845" operator="equal">
      <formula>"L"</formula>
    </cfRule>
    <cfRule type="containsText" dxfId="9698" priority="10846" operator="containsText" text="N">
      <formula>NOT(ISERROR(SEARCH("N",Y43)))</formula>
    </cfRule>
  </conditionalFormatting>
  <conditionalFormatting sqref="Y43:AA43">
    <cfRule type="containsText" dxfId="9697" priority="10825" operator="containsText" text="21">
      <formula>NOT(ISERROR(SEARCH("21",Y43)))</formula>
    </cfRule>
    <cfRule type="cellIs" dxfId="9696" priority="10826" operator="equal">
      <formula>"F"</formula>
    </cfRule>
    <cfRule type="containsText" dxfId="9695" priority="10827" operator="containsText" text="CA">
      <formula>NOT(ISERROR(SEARCH("CA",Y43)))</formula>
    </cfRule>
    <cfRule type="cellIs" dxfId="9694" priority="10828" operator="equal">
      <formula>"LD"</formula>
    </cfRule>
    <cfRule type="containsText" dxfId="9693" priority="10829" operator="containsText" text="V">
      <formula>NOT(ISERROR(SEARCH("V",Y43)))</formula>
    </cfRule>
    <cfRule type="containsText" dxfId="9692" priority="10830" operator="containsText" text="P">
      <formula>NOT(ISERROR(SEARCH("P",Y43)))</formula>
    </cfRule>
    <cfRule type="cellIs" dxfId="9691" priority="10831" operator="equal">
      <formula>"LL"</formula>
    </cfRule>
    <cfRule type="cellIs" dxfId="9690" priority="10832" operator="equal">
      <formula>"AT"</formula>
    </cfRule>
    <cfRule type="containsText" dxfId="9689" priority="10833" operator="containsText" text="B">
      <formula>NOT(ISERROR(SEARCH("B",Y43)))</formula>
    </cfRule>
    <cfRule type="cellIs" dxfId="9688" priority="10834" operator="equal">
      <formula>"L"</formula>
    </cfRule>
    <cfRule type="containsText" dxfId="9687" priority="10835" operator="containsText" text="N">
      <formula>NOT(ISERROR(SEARCH("N",Y43)))</formula>
    </cfRule>
  </conditionalFormatting>
  <conditionalFormatting sqref="Y43:AA43">
    <cfRule type="containsText" dxfId="9686" priority="10814" operator="containsText" text="21">
      <formula>NOT(ISERROR(SEARCH("21",Y43)))</formula>
    </cfRule>
    <cfRule type="cellIs" dxfId="9685" priority="10815" operator="equal">
      <formula>"F"</formula>
    </cfRule>
    <cfRule type="containsText" dxfId="9684" priority="10816" operator="containsText" text="CA">
      <formula>NOT(ISERROR(SEARCH("CA",Y43)))</formula>
    </cfRule>
    <cfRule type="cellIs" dxfId="9683" priority="10817" operator="equal">
      <formula>"LD"</formula>
    </cfRule>
    <cfRule type="containsText" dxfId="9682" priority="10818" operator="containsText" text="V">
      <formula>NOT(ISERROR(SEARCH("V",Y43)))</formula>
    </cfRule>
    <cfRule type="containsText" dxfId="9681" priority="10819" operator="containsText" text="P">
      <formula>NOT(ISERROR(SEARCH("P",Y43)))</formula>
    </cfRule>
    <cfRule type="cellIs" dxfId="9680" priority="10820" operator="equal">
      <formula>"LL"</formula>
    </cfRule>
    <cfRule type="cellIs" dxfId="9679" priority="10821" operator="equal">
      <formula>"AT"</formula>
    </cfRule>
    <cfRule type="containsText" dxfId="9678" priority="10822" operator="containsText" text="B">
      <formula>NOT(ISERROR(SEARCH("B",Y43)))</formula>
    </cfRule>
    <cfRule type="cellIs" dxfId="9677" priority="10823" operator="equal">
      <formula>"L"</formula>
    </cfRule>
    <cfRule type="containsText" dxfId="9676" priority="10824" operator="containsText" text="N">
      <formula>NOT(ISERROR(SEARCH("N",Y43)))</formula>
    </cfRule>
  </conditionalFormatting>
  <conditionalFormatting sqref="Y43:AA43">
    <cfRule type="containsText" dxfId="9675" priority="10803" operator="containsText" text="21">
      <formula>NOT(ISERROR(SEARCH("21",Y43)))</formula>
    </cfRule>
    <cfRule type="cellIs" dxfId="9674" priority="10804" operator="equal">
      <formula>"F"</formula>
    </cfRule>
    <cfRule type="containsText" dxfId="9673" priority="10805" operator="containsText" text="CA">
      <formula>NOT(ISERROR(SEARCH("CA",Y43)))</formula>
    </cfRule>
    <cfRule type="cellIs" dxfId="9672" priority="10806" operator="equal">
      <formula>"LD"</formula>
    </cfRule>
    <cfRule type="containsText" dxfId="9671" priority="10807" operator="containsText" text="V">
      <formula>NOT(ISERROR(SEARCH("V",Y43)))</formula>
    </cfRule>
    <cfRule type="containsText" dxfId="9670" priority="10808" operator="containsText" text="P">
      <formula>NOT(ISERROR(SEARCH("P",Y43)))</formula>
    </cfRule>
    <cfRule type="cellIs" dxfId="9669" priority="10809" operator="equal">
      <formula>"LL"</formula>
    </cfRule>
    <cfRule type="cellIs" dxfId="9668" priority="10810" operator="equal">
      <formula>"AT"</formula>
    </cfRule>
    <cfRule type="containsText" dxfId="9667" priority="10811" operator="containsText" text="B">
      <formula>NOT(ISERROR(SEARCH("B",Y43)))</formula>
    </cfRule>
    <cfRule type="cellIs" dxfId="9666" priority="10812" operator="equal">
      <formula>"L"</formula>
    </cfRule>
    <cfRule type="containsText" dxfId="9665" priority="10813" operator="containsText" text="N">
      <formula>NOT(ISERROR(SEARCH("N",Y43)))</formula>
    </cfRule>
  </conditionalFormatting>
  <conditionalFormatting sqref="Y43:AA43">
    <cfRule type="containsText" dxfId="9664" priority="10792" operator="containsText" text="21">
      <formula>NOT(ISERROR(SEARCH("21",Y43)))</formula>
    </cfRule>
    <cfRule type="cellIs" dxfId="9663" priority="10793" operator="equal">
      <formula>"F"</formula>
    </cfRule>
    <cfRule type="containsText" dxfId="9662" priority="10794" operator="containsText" text="CA">
      <formula>NOT(ISERROR(SEARCH("CA",Y43)))</formula>
    </cfRule>
    <cfRule type="cellIs" dxfId="9661" priority="10795" operator="equal">
      <formula>"LD"</formula>
    </cfRule>
    <cfRule type="containsText" dxfId="9660" priority="10796" operator="containsText" text="V">
      <formula>NOT(ISERROR(SEARCH("V",Y43)))</formula>
    </cfRule>
    <cfRule type="containsText" dxfId="9659" priority="10797" operator="containsText" text="P">
      <formula>NOT(ISERROR(SEARCH("P",Y43)))</formula>
    </cfRule>
    <cfRule type="cellIs" dxfId="9658" priority="10798" operator="equal">
      <formula>"LL"</formula>
    </cfRule>
    <cfRule type="cellIs" dxfId="9657" priority="10799" operator="equal">
      <formula>"AT"</formula>
    </cfRule>
    <cfRule type="containsText" dxfId="9656" priority="10800" operator="containsText" text="B">
      <formula>NOT(ISERROR(SEARCH("B",Y43)))</formula>
    </cfRule>
    <cfRule type="cellIs" dxfId="9655" priority="10801" operator="equal">
      <formula>"L"</formula>
    </cfRule>
    <cfRule type="containsText" dxfId="9654" priority="10802" operator="containsText" text="N">
      <formula>NOT(ISERROR(SEARCH("N",Y43)))</formula>
    </cfRule>
  </conditionalFormatting>
  <conditionalFormatting sqref="Y43:AA43">
    <cfRule type="containsText" dxfId="9653" priority="10781" operator="containsText" text="21">
      <formula>NOT(ISERROR(SEARCH("21",Y43)))</formula>
    </cfRule>
    <cfRule type="cellIs" dxfId="9652" priority="10782" operator="equal">
      <formula>"F"</formula>
    </cfRule>
    <cfRule type="containsText" dxfId="9651" priority="10783" operator="containsText" text="CA">
      <formula>NOT(ISERROR(SEARCH("CA",Y43)))</formula>
    </cfRule>
    <cfRule type="cellIs" dxfId="9650" priority="10784" operator="equal">
      <formula>"LD"</formula>
    </cfRule>
    <cfRule type="containsText" dxfId="9649" priority="10785" operator="containsText" text="V">
      <formula>NOT(ISERROR(SEARCH("V",Y43)))</formula>
    </cfRule>
    <cfRule type="containsText" dxfId="9648" priority="10786" operator="containsText" text="P">
      <formula>NOT(ISERROR(SEARCH("P",Y43)))</formula>
    </cfRule>
    <cfRule type="cellIs" dxfId="9647" priority="10787" operator="equal">
      <formula>"LL"</formula>
    </cfRule>
    <cfRule type="cellIs" dxfId="9646" priority="10788" operator="equal">
      <formula>"AT"</formula>
    </cfRule>
    <cfRule type="containsText" dxfId="9645" priority="10789" operator="containsText" text="B">
      <formula>NOT(ISERROR(SEARCH("B",Y43)))</formula>
    </cfRule>
    <cfRule type="cellIs" dxfId="9644" priority="10790" operator="equal">
      <formula>"L"</formula>
    </cfRule>
    <cfRule type="containsText" dxfId="9643" priority="10791" operator="containsText" text="N">
      <formula>NOT(ISERROR(SEARCH("N",Y43)))</formula>
    </cfRule>
  </conditionalFormatting>
  <conditionalFormatting sqref="Y43:AA43">
    <cfRule type="containsText" dxfId="9642" priority="10770" operator="containsText" text="21">
      <formula>NOT(ISERROR(SEARCH("21",Y43)))</formula>
    </cfRule>
    <cfRule type="cellIs" dxfId="9641" priority="10771" operator="equal">
      <formula>"F"</formula>
    </cfRule>
    <cfRule type="containsText" dxfId="9640" priority="10772" operator="containsText" text="CA">
      <formula>NOT(ISERROR(SEARCH("CA",Y43)))</formula>
    </cfRule>
    <cfRule type="cellIs" dxfId="9639" priority="10773" operator="equal">
      <formula>"LD"</formula>
    </cfRule>
    <cfRule type="containsText" dxfId="9638" priority="10774" operator="containsText" text="V">
      <formula>NOT(ISERROR(SEARCH("V",Y43)))</formula>
    </cfRule>
    <cfRule type="containsText" dxfId="9637" priority="10775" operator="containsText" text="P">
      <formula>NOT(ISERROR(SEARCH("P",Y43)))</formula>
    </cfRule>
    <cfRule type="cellIs" dxfId="9636" priority="10776" operator="equal">
      <formula>"LL"</formula>
    </cfRule>
    <cfRule type="cellIs" dxfId="9635" priority="10777" operator="equal">
      <formula>"AT"</formula>
    </cfRule>
    <cfRule type="containsText" dxfId="9634" priority="10778" operator="containsText" text="B">
      <formula>NOT(ISERROR(SEARCH("B",Y43)))</formula>
    </cfRule>
    <cfRule type="cellIs" dxfId="9633" priority="10779" operator="equal">
      <formula>"L"</formula>
    </cfRule>
    <cfRule type="containsText" dxfId="9632" priority="10780" operator="containsText" text="N">
      <formula>NOT(ISERROR(SEARCH("N",Y43)))</formula>
    </cfRule>
  </conditionalFormatting>
  <conditionalFormatting sqref="Y43:AA43">
    <cfRule type="containsText" dxfId="9631" priority="10759" operator="containsText" text="21">
      <formula>NOT(ISERROR(SEARCH("21",Y43)))</formula>
    </cfRule>
    <cfRule type="cellIs" dxfId="9630" priority="10760" operator="equal">
      <formula>"F"</formula>
    </cfRule>
    <cfRule type="containsText" dxfId="9629" priority="10761" operator="containsText" text="CA">
      <formula>NOT(ISERROR(SEARCH("CA",Y43)))</formula>
    </cfRule>
    <cfRule type="cellIs" dxfId="9628" priority="10762" operator="equal">
      <formula>"LD"</formula>
    </cfRule>
    <cfRule type="containsText" dxfId="9627" priority="10763" operator="containsText" text="V">
      <formula>NOT(ISERROR(SEARCH("V",Y43)))</formula>
    </cfRule>
    <cfRule type="containsText" dxfId="9626" priority="10764" operator="containsText" text="P">
      <formula>NOT(ISERROR(SEARCH("P",Y43)))</formula>
    </cfRule>
    <cfRule type="cellIs" dxfId="9625" priority="10765" operator="equal">
      <formula>"LL"</formula>
    </cfRule>
    <cfRule type="cellIs" dxfId="9624" priority="10766" operator="equal">
      <formula>"AT"</formula>
    </cfRule>
    <cfRule type="containsText" dxfId="9623" priority="10767" operator="containsText" text="B">
      <formula>NOT(ISERROR(SEARCH("B",Y43)))</formula>
    </cfRule>
    <cfRule type="cellIs" dxfId="9622" priority="10768" operator="equal">
      <formula>"L"</formula>
    </cfRule>
    <cfRule type="containsText" dxfId="9621" priority="10769" operator="containsText" text="N">
      <formula>NOT(ISERROR(SEARCH("N",Y43)))</formula>
    </cfRule>
  </conditionalFormatting>
  <conditionalFormatting sqref="Y43:Z43">
    <cfRule type="containsText" dxfId="9620" priority="10748" operator="containsText" text="21">
      <formula>NOT(ISERROR(SEARCH("21",Y43)))</formula>
    </cfRule>
    <cfRule type="cellIs" dxfId="9619" priority="10749" operator="equal">
      <formula>"F"</formula>
    </cfRule>
    <cfRule type="containsText" dxfId="9618" priority="10750" operator="containsText" text="CA">
      <formula>NOT(ISERROR(SEARCH("CA",Y43)))</formula>
    </cfRule>
    <cfRule type="cellIs" dxfId="9617" priority="10751" operator="equal">
      <formula>"LD"</formula>
    </cfRule>
    <cfRule type="containsText" dxfId="9616" priority="10752" operator="containsText" text="V">
      <formula>NOT(ISERROR(SEARCH("V",Y43)))</formula>
    </cfRule>
    <cfRule type="containsText" dxfId="9615" priority="10753" operator="containsText" text="P">
      <formula>NOT(ISERROR(SEARCH("P",Y43)))</formula>
    </cfRule>
    <cfRule type="cellIs" dxfId="9614" priority="10754" operator="equal">
      <formula>"LL"</formula>
    </cfRule>
    <cfRule type="cellIs" dxfId="9613" priority="10755" operator="equal">
      <formula>"AT"</formula>
    </cfRule>
    <cfRule type="containsText" dxfId="9612" priority="10756" operator="containsText" text="B">
      <formula>NOT(ISERROR(SEARCH("B",Y43)))</formula>
    </cfRule>
    <cfRule type="cellIs" dxfId="9611" priority="10757" operator="equal">
      <formula>"L"</formula>
    </cfRule>
    <cfRule type="containsText" dxfId="9610" priority="10758" operator="containsText" text="N">
      <formula>NOT(ISERROR(SEARCH("N",Y43)))</formula>
    </cfRule>
  </conditionalFormatting>
  <conditionalFormatting sqref="Y43:Z43">
    <cfRule type="containsText" dxfId="9609" priority="10737" operator="containsText" text="21">
      <formula>NOT(ISERROR(SEARCH("21",Y43)))</formula>
    </cfRule>
    <cfRule type="cellIs" dxfId="9608" priority="10738" operator="equal">
      <formula>"F"</formula>
    </cfRule>
    <cfRule type="containsText" dxfId="9607" priority="10739" operator="containsText" text="CA">
      <formula>NOT(ISERROR(SEARCH("CA",Y43)))</formula>
    </cfRule>
    <cfRule type="cellIs" dxfId="9606" priority="10740" operator="equal">
      <formula>"LD"</formula>
    </cfRule>
    <cfRule type="containsText" dxfId="9605" priority="10741" operator="containsText" text="V">
      <formula>NOT(ISERROR(SEARCH("V",Y43)))</formula>
    </cfRule>
    <cfRule type="containsText" dxfId="9604" priority="10742" operator="containsText" text="P">
      <formula>NOT(ISERROR(SEARCH("P",Y43)))</formula>
    </cfRule>
    <cfRule type="cellIs" dxfId="9603" priority="10743" operator="equal">
      <formula>"LL"</formula>
    </cfRule>
    <cfRule type="cellIs" dxfId="9602" priority="10744" operator="equal">
      <formula>"AT"</formula>
    </cfRule>
    <cfRule type="containsText" dxfId="9601" priority="10745" operator="containsText" text="B">
      <formula>NOT(ISERROR(SEARCH("B",Y43)))</formula>
    </cfRule>
    <cfRule type="cellIs" dxfId="9600" priority="10746" operator="equal">
      <formula>"L"</formula>
    </cfRule>
    <cfRule type="containsText" dxfId="9599" priority="10747" operator="containsText" text="N">
      <formula>NOT(ISERROR(SEARCH("N",Y43)))</formula>
    </cfRule>
  </conditionalFormatting>
  <conditionalFormatting sqref="Y43:Z43">
    <cfRule type="containsText" dxfId="9598" priority="10726" operator="containsText" text="21">
      <formula>NOT(ISERROR(SEARCH("21",Y43)))</formula>
    </cfRule>
    <cfRule type="cellIs" dxfId="9597" priority="10727" operator="equal">
      <formula>"F"</formula>
    </cfRule>
    <cfRule type="containsText" dxfId="9596" priority="10728" operator="containsText" text="CA">
      <formula>NOT(ISERROR(SEARCH("CA",Y43)))</formula>
    </cfRule>
    <cfRule type="cellIs" dxfId="9595" priority="10729" operator="equal">
      <formula>"LD"</formula>
    </cfRule>
    <cfRule type="containsText" dxfId="9594" priority="10730" operator="containsText" text="V">
      <formula>NOT(ISERROR(SEARCH("V",Y43)))</formula>
    </cfRule>
    <cfRule type="containsText" dxfId="9593" priority="10731" operator="containsText" text="P">
      <formula>NOT(ISERROR(SEARCH("P",Y43)))</formula>
    </cfRule>
    <cfRule type="cellIs" dxfId="9592" priority="10732" operator="equal">
      <formula>"LL"</formula>
    </cfRule>
    <cfRule type="cellIs" dxfId="9591" priority="10733" operator="equal">
      <formula>"AT"</formula>
    </cfRule>
    <cfRule type="containsText" dxfId="9590" priority="10734" operator="containsText" text="B">
      <formula>NOT(ISERROR(SEARCH("B",Y43)))</formula>
    </cfRule>
    <cfRule type="cellIs" dxfId="9589" priority="10735" operator="equal">
      <formula>"L"</formula>
    </cfRule>
    <cfRule type="containsText" dxfId="9588" priority="10736" operator="containsText" text="N">
      <formula>NOT(ISERROR(SEARCH("N",Y43)))</formula>
    </cfRule>
  </conditionalFormatting>
  <conditionalFormatting sqref="Y43:Z43">
    <cfRule type="containsText" dxfId="9587" priority="10715" operator="containsText" text="21">
      <formula>NOT(ISERROR(SEARCH("21",Y43)))</formula>
    </cfRule>
    <cfRule type="cellIs" dxfId="9586" priority="10716" operator="equal">
      <formula>"F"</formula>
    </cfRule>
    <cfRule type="containsText" dxfId="9585" priority="10717" operator="containsText" text="CA">
      <formula>NOT(ISERROR(SEARCH("CA",Y43)))</formula>
    </cfRule>
    <cfRule type="cellIs" dxfId="9584" priority="10718" operator="equal">
      <formula>"LD"</formula>
    </cfRule>
    <cfRule type="containsText" dxfId="9583" priority="10719" operator="containsText" text="V">
      <formula>NOT(ISERROR(SEARCH("V",Y43)))</formula>
    </cfRule>
    <cfRule type="containsText" dxfId="9582" priority="10720" operator="containsText" text="P">
      <formula>NOT(ISERROR(SEARCH("P",Y43)))</formula>
    </cfRule>
    <cfRule type="cellIs" dxfId="9581" priority="10721" operator="equal">
      <formula>"LL"</formula>
    </cfRule>
    <cfRule type="cellIs" dxfId="9580" priority="10722" operator="equal">
      <formula>"AT"</formula>
    </cfRule>
    <cfRule type="containsText" dxfId="9579" priority="10723" operator="containsText" text="B">
      <formula>NOT(ISERROR(SEARCH("B",Y43)))</formula>
    </cfRule>
    <cfRule type="cellIs" dxfId="9578" priority="10724" operator="equal">
      <formula>"L"</formula>
    </cfRule>
    <cfRule type="containsText" dxfId="9577" priority="10725" operator="containsText" text="N">
      <formula>NOT(ISERROR(SEARCH("N",Y43)))</formula>
    </cfRule>
  </conditionalFormatting>
  <conditionalFormatting sqref="Y43:Z43">
    <cfRule type="containsText" dxfId="9576" priority="10704" operator="containsText" text="21">
      <formula>NOT(ISERROR(SEARCH("21",Y43)))</formula>
    </cfRule>
    <cfRule type="cellIs" dxfId="9575" priority="10705" operator="equal">
      <formula>"F"</formula>
    </cfRule>
    <cfRule type="containsText" dxfId="9574" priority="10706" operator="containsText" text="CA">
      <formula>NOT(ISERROR(SEARCH("CA",Y43)))</formula>
    </cfRule>
    <cfRule type="cellIs" dxfId="9573" priority="10707" operator="equal">
      <formula>"LD"</formula>
    </cfRule>
    <cfRule type="containsText" dxfId="9572" priority="10708" operator="containsText" text="V">
      <formula>NOT(ISERROR(SEARCH("V",Y43)))</formula>
    </cfRule>
    <cfRule type="containsText" dxfId="9571" priority="10709" operator="containsText" text="P">
      <formula>NOT(ISERROR(SEARCH("P",Y43)))</formula>
    </cfRule>
    <cfRule type="cellIs" dxfId="9570" priority="10710" operator="equal">
      <formula>"LL"</formula>
    </cfRule>
    <cfRule type="cellIs" dxfId="9569" priority="10711" operator="equal">
      <formula>"AT"</formula>
    </cfRule>
    <cfRule type="containsText" dxfId="9568" priority="10712" operator="containsText" text="B">
      <formula>NOT(ISERROR(SEARCH("B",Y43)))</formula>
    </cfRule>
    <cfRule type="cellIs" dxfId="9567" priority="10713" operator="equal">
      <formula>"L"</formula>
    </cfRule>
    <cfRule type="containsText" dxfId="9566" priority="10714" operator="containsText" text="N">
      <formula>NOT(ISERROR(SEARCH("N",Y43)))</formula>
    </cfRule>
  </conditionalFormatting>
  <conditionalFormatting sqref="Y43:Z43">
    <cfRule type="containsText" dxfId="9565" priority="10693" operator="containsText" text="21">
      <formula>NOT(ISERROR(SEARCH("21",Y43)))</formula>
    </cfRule>
    <cfRule type="cellIs" dxfId="9564" priority="10694" operator="equal">
      <formula>"F"</formula>
    </cfRule>
    <cfRule type="containsText" dxfId="9563" priority="10695" operator="containsText" text="CA">
      <formula>NOT(ISERROR(SEARCH("CA",Y43)))</formula>
    </cfRule>
    <cfRule type="cellIs" dxfId="9562" priority="10696" operator="equal">
      <formula>"LD"</formula>
    </cfRule>
    <cfRule type="containsText" dxfId="9561" priority="10697" operator="containsText" text="V">
      <formula>NOT(ISERROR(SEARCH("V",Y43)))</formula>
    </cfRule>
    <cfRule type="containsText" dxfId="9560" priority="10698" operator="containsText" text="P">
      <formula>NOT(ISERROR(SEARCH("P",Y43)))</formula>
    </cfRule>
    <cfRule type="cellIs" dxfId="9559" priority="10699" operator="equal">
      <formula>"LL"</formula>
    </cfRule>
    <cfRule type="cellIs" dxfId="9558" priority="10700" operator="equal">
      <formula>"AT"</formula>
    </cfRule>
    <cfRule type="containsText" dxfId="9557" priority="10701" operator="containsText" text="B">
      <formula>NOT(ISERROR(SEARCH("B",Y43)))</formula>
    </cfRule>
    <cfRule type="cellIs" dxfId="9556" priority="10702" operator="equal">
      <formula>"L"</formula>
    </cfRule>
    <cfRule type="containsText" dxfId="9555" priority="10703" operator="containsText" text="N">
      <formula>NOT(ISERROR(SEARCH("N",Y43)))</formula>
    </cfRule>
  </conditionalFormatting>
  <conditionalFormatting sqref="Y43:Z43">
    <cfRule type="containsText" dxfId="9554" priority="10682" operator="containsText" text="21">
      <formula>NOT(ISERROR(SEARCH("21",Y43)))</formula>
    </cfRule>
    <cfRule type="cellIs" dxfId="9553" priority="10683" operator="equal">
      <formula>"F"</formula>
    </cfRule>
    <cfRule type="containsText" dxfId="9552" priority="10684" operator="containsText" text="CA">
      <formula>NOT(ISERROR(SEARCH("CA",Y43)))</formula>
    </cfRule>
    <cfRule type="cellIs" dxfId="9551" priority="10685" operator="equal">
      <formula>"LD"</formula>
    </cfRule>
    <cfRule type="containsText" dxfId="9550" priority="10686" operator="containsText" text="V">
      <formula>NOT(ISERROR(SEARCH("V",Y43)))</formula>
    </cfRule>
    <cfRule type="containsText" dxfId="9549" priority="10687" operator="containsText" text="P">
      <formula>NOT(ISERROR(SEARCH("P",Y43)))</formula>
    </cfRule>
    <cfRule type="cellIs" dxfId="9548" priority="10688" operator="equal">
      <formula>"LL"</formula>
    </cfRule>
    <cfRule type="cellIs" dxfId="9547" priority="10689" operator="equal">
      <formula>"AT"</formula>
    </cfRule>
    <cfRule type="containsText" dxfId="9546" priority="10690" operator="containsText" text="B">
      <formula>NOT(ISERROR(SEARCH("B",Y43)))</formula>
    </cfRule>
    <cfRule type="cellIs" dxfId="9545" priority="10691" operator="equal">
      <formula>"L"</formula>
    </cfRule>
    <cfRule type="containsText" dxfId="9544" priority="10692" operator="containsText" text="N">
      <formula>NOT(ISERROR(SEARCH("N",Y43)))</formula>
    </cfRule>
  </conditionalFormatting>
  <conditionalFormatting sqref="Y43:Z43">
    <cfRule type="containsText" dxfId="9543" priority="10671" operator="containsText" text="21">
      <formula>NOT(ISERROR(SEARCH("21",Y43)))</formula>
    </cfRule>
    <cfRule type="cellIs" dxfId="9542" priority="10672" operator="equal">
      <formula>"F"</formula>
    </cfRule>
    <cfRule type="containsText" dxfId="9541" priority="10673" operator="containsText" text="CA">
      <formula>NOT(ISERROR(SEARCH("CA",Y43)))</formula>
    </cfRule>
    <cfRule type="cellIs" dxfId="9540" priority="10674" operator="equal">
      <formula>"LD"</formula>
    </cfRule>
    <cfRule type="containsText" dxfId="9539" priority="10675" operator="containsText" text="V">
      <formula>NOT(ISERROR(SEARCH("V",Y43)))</formula>
    </cfRule>
    <cfRule type="containsText" dxfId="9538" priority="10676" operator="containsText" text="P">
      <formula>NOT(ISERROR(SEARCH("P",Y43)))</formula>
    </cfRule>
    <cfRule type="cellIs" dxfId="9537" priority="10677" operator="equal">
      <formula>"LL"</formula>
    </cfRule>
    <cfRule type="cellIs" dxfId="9536" priority="10678" operator="equal">
      <formula>"AT"</formula>
    </cfRule>
    <cfRule type="containsText" dxfId="9535" priority="10679" operator="containsText" text="B">
      <formula>NOT(ISERROR(SEARCH("B",Y43)))</formula>
    </cfRule>
    <cfRule type="cellIs" dxfId="9534" priority="10680" operator="equal">
      <formula>"L"</formula>
    </cfRule>
    <cfRule type="containsText" dxfId="9533" priority="10681" operator="containsText" text="N">
      <formula>NOT(ISERROR(SEARCH("N",Y43)))</formula>
    </cfRule>
  </conditionalFormatting>
  <conditionalFormatting sqref="Y43:Z43">
    <cfRule type="containsText" dxfId="9532" priority="10660" operator="containsText" text="21">
      <formula>NOT(ISERROR(SEARCH("21",Y43)))</formula>
    </cfRule>
    <cfRule type="cellIs" dxfId="9531" priority="10661" operator="equal">
      <formula>"F"</formula>
    </cfRule>
    <cfRule type="containsText" dxfId="9530" priority="10662" operator="containsText" text="CA">
      <formula>NOT(ISERROR(SEARCH("CA",Y43)))</formula>
    </cfRule>
    <cfRule type="cellIs" dxfId="9529" priority="10663" operator="equal">
      <formula>"LD"</formula>
    </cfRule>
    <cfRule type="containsText" dxfId="9528" priority="10664" operator="containsText" text="V">
      <formula>NOT(ISERROR(SEARCH("V",Y43)))</formula>
    </cfRule>
    <cfRule type="containsText" dxfId="9527" priority="10665" operator="containsText" text="P">
      <formula>NOT(ISERROR(SEARCH("P",Y43)))</formula>
    </cfRule>
    <cfRule type="cellIs" dxfId="9526" priority="10666" operator="equal">
      <formula>"LL"</formula>
    </cfRule>
    <cfRule type="cellIs" dxfId="9525" priority="10667" operator="equal">
      <formula>"AT"</formula>
    </cfRule>
    <cfRule type="containsText" dxfId="9524" priority="10668" operator="containsText" text="B">
      <formula>NOT(ISERROR(SEARCH("B",Y43)))</formula>
    </cfRule>
    <cfRule type="cellIs" dxfId="9523" priority="10669" operator="equal">
      <formula>"L"</formula>
    </cfRule>
    <cfRule type="containsText" dxfId="9522" priority="10670" operator="containsText" text="N">
      <formula>NOT(ISERROR(SEARCH("N",Y43)))</formula>
    </cfRule>
  </conditionalFormatting>
  <conditionalFormatting sqref="Y43:Z43">
    <cfRule type="containsText" dxfId="9521" priority="10649" operator="containsText" text="21">
      <formula>NOT(ISERROR(SEARCH("21",Y43)))</formula>
    </cfRule>
    <cfRule type="cellIs" dxfId="9520" priority="10650" operator="equal">
      <formula>"F"</formula>
    </cfRule>
    <cfRule type="containsText" dxfId="9519" priority="10651" operator="containsText" text="CA">
      <formula>NOT(ISERROR(SEARCH("CA",Y43)))</formula>
    </cfRule>
    <cfRule type="cellIs" dxfId="9518" priority="10652" operator="equal">
      <formula>"LD"</formula>
    </cfRule>
    <cfRule type="containsText" dxfId="9517" priority="10653" operator="containsText" text="V">
      <formula>NOT(ISERROR(SEARCH("V",Y43)))</formula>
    </cfRule>
    <cfRule type="containsText" dxfId="9516" priority="10654" operator="containsText" text="P">
      <formula>NOT(ISERROR(SEARCH("P",Y43)))</formula>
    </cfRule>
    <cfRule type="cellIs" dxfId="9515" priority="10655" operator="equal">
      <formula>"LL"</formula>
    </cfRule>
    <cfRule type="cellIs" dxfId="9514" priority="10656" operator="equal">
      <formula>"AT"</formula>
    </cfRule>
    <cfRule type="containsText" dxfId="9513" priority="10657" operator="containsText" text="B">
      <formula>NOT(ISERROR(SEARCH("B",Y43)))</formula>
    </cfRule>
    <cfRule type="cellIs" dxfId="9512" priority="10658" operator="equal">
      <formula>"L"</formula>
    </cfRule>
    <cfRule type="containsText" dxfId="9511" priority="10659" operator="containsText" text="N">
      <formula>NOT(ISERROR(SEARCH("N",Y43)))</formula>
    </cfRule>
  </conditionalFormatting>
  <conditionalFormatting sqref="Y43:Z43">
    <cfRule type="containsText" dxfId="9510" priority="10638" operator="containsText" text="21">
      <formula>NOT(ISERROR(SEARCH("21",Y43)))</formula>
    </cfRule>
    <cfRule type="cellIs" dxfId="9509" priority="10639" operator="equal">
      <formula>"F"</formula>
    </cfRule>
    <cfRule type="containsText" dxfId="9508" priority="10640" operator="containsText" text="CA">
      <formula>NOT(ISERROR(SEARCH("CA",Y43)))</formula>
    </cfRule>
    <cfRule type="cellIs" dxfId="9507" priority="10641" operator="equal">
      <formula>"LD"</formula>
    </cfRule>
    <cfRule type="containsText" dxfId="9506" priority="10642" operator="containsText" text="V">
      <formula>NOT(ISERROR(SEARCH("V",Y43)))</formula>
    </cfRule>
    <cfRule type="containsText" dxfId="9505" priority="10643" operator="containsText" text="P">
      <formula>NOT(ISERROR(SEARCH("P",Y43)))</formula>
    </cfRule>
    <cfRule type="cellIs" dxfId="9504" priority="10644" operator="equal">
      <formula>"LL"</formula>
    </cfRule>
    <cfRule type="cellIs" dxfId="9503" priority="10645" operator="equal">
      <formula>"AT"</formula>
    </cfRule>
    <cfRule type="containsText" dxfId="9502" priority="10646" operator="containsText" text="B">
      <formula>NOT(ISERROR(SEARCH("B",Y43)))</formula>
    </cfRule>
    <cfRule type="cellIs" dxfId="9501" priority="10647" operator="equal">
      <formula>"L"</formula>
    </cfRule>
    <cfRule type="containsText" dxfId="9500" priority="10648" operator="containsText" text="N">
      <formula>NOT(ISERROR(SEARCH("N",Y43)))</formula>
    </cfRule>
  </conditionalFormatting>
  <conditionalFormatting sqref="Y43:Z43">
    <cfRule type="containsText" dxfId="9499" priority="10627" operator="containsText" text="21">
      <formula>NOT(ISERROR(SEARCH("21",Y43)))</formula>
    </cfRule>
    <cfRule type="cellIs" dxfId="9498" priority="10628" operator="equal">
      <formula>"F"</formula>
    </cfRule>
    <cfRule type="containsText" dxfId="9497" priority="10629" operator="containsText" text="CA">
      <formula>NOT(ISERROR(SEARCH("CA",Y43)))</formula>
    </cfRule>
    <cfRule type="cellIs" dxfId="9496" priority="10630" operator="equal">
      <formula>"LD"</formula>
    </cfRule>
    <cfRule type="containsText" dxfId="9495" priority="10631" operator="containsText" text="V">
      <formula>NOT(ISERROR(SEARCH("V",Y43)))</formula>
    </cfRule>
    <cfRule type="containsText" dxfId="9494" priority="10632" operator="containsText" text="P">
      <formula>NOT(ISERROR(SEARCH("P",Y43)))</formula>
    </cfRule>
    <cfRule type="cellIs" dxfId="9493" priority="10633" operator="equal">
      <formula>"LL"</formula>
    </cfRule>
    <cfRule type="cellIs" dxfId="9492" priority="10634" operator="equal">
      <formula>"AT"</formula>
    </cfRule>
    <cfRule type="containsText" dxfId="9491" priority="10635" operator="containsText" text="B">
      <formula>NOT(ISERROR(SEARCH("B",Y43)))</formula>
    </cfRule>
    <cfRule type="cellIs" dxfId="9490" priority="10636" operator="equal">
      <formula>"L"</formula>
    </cfRule>
    <cfRule type="containsText" dxfId="9489" priority="10637" operator="containsText" text="N">
      <formula>NOT(ISERROR(SEARCH("N",Y43)))</formula>
    </cfRule>
  </conditionalFormatting>
  <conditionalFormatting sqref="Y43:Z43">
    <cfRule type="containsText" dxfId="9488" priority="10616" operator="containsText" text="21">
      <formula>NOT(ISERROR(SEARCH("21",Y43)))</formula>
    </cfRule>
    <cfRule type="cellIs" dxfId="9487" priority="10617" operator="equal">
      <formula>"F"</formula>
    </cfRule>
    <cfRule type="containsText" dxfId="9486" priority="10618" operator="containsText" text="CA">
      <formula>NOT(ISERROR(SEARCH("CA",Y43)))</formula>
    </cfRule>
    <cfRule type="cellIs" dxfId="9485" priority="10619" operator="equal">
      <formula>"LD"</formula>
    </cfRule>
    <cfRule type="containsText" dxfId="9484" priority="10620" operator="containsText" text="V">
      <formula>NOT(ISERROR(SEARCH("V",Y43)))</formula>
    </cfRule>
    <cfRule type="containsText" dxfId="9483" priority="10621" operator="containsText" text="P">
      <formula>NOT(ISERROR(SEARCH("P",Y43)))</formula>
    </cfRule>
    <cfRule type="cellIs" dxfId="9482" priority="10622" operator="equal">
      <formula>"LL"</formula>
    </cfRule>
    <cfRule type="cellIs" dxfId="9481" priority="10623" operator="equal">
      <formula>"AT"</formula>
    </cfRule>
    <cfRule type="containsText" dxfId="9480" priority="10624" operator="containsText" text="B">
      <formula>NOT(ISERROR(SEARCH("B",Y43)))</formula>
    </cfRule>
    <cfRule type="cellIs" dxfId="9479" priority="10625" operator="equal">
      <formula>"L"</formula>
    </cfRule>
    <cfRule type="containsText" dxfId="9478" priority="10626" operator="containsText" text="N">
      <formula>NOT(ISERROR(SEARCH("N",Y43)))</formula>
    </cfRule>
  </conditionalFormatting>
  <conditionalFormatting sqref="Y43">
    <cfRule type="containsText" dxfId="9477" priority="10605" operator="containsText" text="21">
      <formula>NOT(ISERROR(SEARCH("21",Y43)))</formula>
    </cfRule>
    <cfRule type="cellIs" dxfId="9476" priority="10606" operator="equal">
      <formula>"F"</formula>
    </cfRule>
    <cfRule type="containsText" dxfId="9475" priority="10607" operator="containsText" text="CA">
      <formula>NOT(ISERROR(SEARCH("CA",Y43)))</formula>
    </cfRule>
    <cfRule type="cellIs" dxfId="9474" priority="10608" operator="equal">
      <formula>"LD"</formula>
    </cfRule>
    <cfRule type="containsText" dxfId="9473" priority="10609" operator="containsText" text="V">
      <formula>NOT(ISERROR(SEARCH("V",Y43)))</formula>
    </cfRule>
    <cfRule type="containsText" dxfId="9472" priority="10610" operator="containsText" text="P">
      <formula>NOT(ISERROR(SEARCH("P",Y43)))</formula>
    </cfRule>
    <cfRule type="cellIs" dxfId="9471" priority="10611" operator="equal">
      <formula>"LL"</formula>
    </cfRule>
    <cfRule type="cellIs" dxfId="9470" priority="10612" operator="equal">
      <formula>"AT"</formula>
    </cfRule>
    <cfRule type="containsText" dxfId="9469" priority="10613" operator="containsText" text="B">
      <formula>NOT(ISERROR(SEARCH("B",Y43)))</formula>
    </cfRule>
    <cfRule type="cellIs" dxfId="9468" priority="10614" operator="equal">
      <formula>"L"</formula>
    </cfRule>
    <cfRule type="containsText" dxfId="9467" priority="10615" operator="containsText" text="N">
      <formula>NOT(ISERROR(SEARCH("N",Y43)))</formula>
    </cfRule>
  </conditionalFormatting>
  <conditionalFormatting sqref="Y43">
    <cfRule type="containsText" dxfId="9466" priority="10594" operator="containsText" text="21">
      <formula>NOT(ISERROR(SEARCH("21",Y43)))</formula>
    </cfRule>
    <cfRule type="cellIs" dxfId="9465" priority="10595" operator="equal">
      <formula>"F"</formula>
    </cfRule>
    <cfRule type="containsText" dxfId="9464" priority="10596" operator="containsText" text="CA">
      <formula>NOT(ISERROR(SEARCH("CA",Y43)))</formula>
    </cfRule>
    <cfRule type="cellIs" dxfId="9463" priority="10597" operator="equal">
      <formula>"LD"</formula>
    </cfRule>
    <cfRule type="containsText" dxfId="9462" priority="10598" operator="containsText" text="V">
      <formula>NOT(ISERROR(SEARCH("V",Y43)))</formula>
    </cfRule>
    <cfRule type="containsText" dxfId="9461" priority="10599" operator="containsText" text="P">
      <formula>NOT(ISERROR(SEARCH("P",Y43)))</formula>
    </cfRule>
    <cfRule type="cellIs" dxfId="9460" priority="10600" operator="equal">
      <formula>"LL"</formula>
    </cfRule>
    <cfRule type="cellIs" dxfId="9459" priority="10601" operator="equal">
      <formula>"AT"</formula>
    </cfRule>
    <cfRule type="containsText" dxfId="9458" priority="10602" operator="containsText" text="B">
      <formula>NOT(ISERROR(SEARCH("B",Y43)))</formula>
    </cfRule>
    <cfRule type="cellIs" dxfId="9457" priority="10603" operator="equal">
      <formula>"L"</formula>
    </cfRule>
    <cfRule type="containsText" dxfId="9456" priority="10604" operator="containsText" text="N">
      <formula>NOT(ISERROR(SEARCH("N",Y43)))</formula>
    </cfRule>
  </conditionalFormatting>
  <conditionalFormatting sqref="Y43">
    <cfRule type="containsText" dxfId="9455" priority="10583" operator="containsText" text="21">
      <formula>NOT(ISERROR(SEARCH("21",Y43)))</formula>
    </cfRule>
    <cfRule type="cellIs" dxfId="9454" priority="10584" operator="equal">
      <formula>"F"</formula>
    </cfRule>
    <cfRule type="containsText" dxfId="9453" priority="10585" operator="containsText" text="CA">
      <formula>NOT(ISERROR(SEARCH("CA",Y43)))</formula>
    </cfRule>
    <cfRule type="cellIs" dxfId="9452" priority="10586" operator="equal">
      <formula>"LD"</formula>
    </cfRule>
    <cfRule type="containsText" dxfId="9451" priority="10587" operator="containsText" text="V">
      <formula>NOT(ISERROR(SEARCH("V",Y43)))</formula>
    </cfRule>
    <cfRule type="containsText" dxfId="9450" priority="10588" operator="containsText" text="P">
      <formula>NOT(ISERROR(SEARCH("P",Y43)))</formula>
    </cfRule>
    <cfRule type="cellIs" dxfId="9449" priority="10589" operator="equal">
      <formula>"LL"</formula>
    </cfRule>
    <cfRule type="cellIs" dxfId="9448" priority="10590" operator="equal">
      <formula>"AT"</formula>
    </cfRule>
    <cfRule type="containsText" dxfId="9447" priority="10591" operator="containsText" text="B">
      <formula>NOT(ISERROR(SEARCH("B",Y43)))</formula>
    </cfRule>
    <cfRule type="cellIs" dxfId="9446" priority="10592" operator="equal">
      <formula>"L"</formula>
    </cfRule>
    <cfRule type="containsText" dxfId="9445" priority="10593" operator="containsText" text="N">
      <formula>NOT(ISERROR(SEARCH("N",Y43)))</formula>
    </cfRule>
  </conditionalFormatting>
  <conditionalFormatting sqref="Y43">
    <cfRule type="containsText" dxfId="9444" priority="10572" operator="containsText" text="21">
      <formula>NOT(ISERROR(SEARCH("21",Y43)))</formula>
    </cfRule>
    <cfRule type="cellIs" dxfId="9443" priority="10573" operator="equal">
      <formula>"F"</formula>
    </cfRule>
    <cfRule type="containsText" dxfId="9442" priority="10574" operator="containsText" text="CA">
      <formula>NOT(ISERROR(SEARCH("CA",Y43)))</formula>
    </cfRule>
    <cfRule type="cellIs" dxfId="9441" priority="10575" operator="equal">
      <formula>"LD"</formula>
    </cfRule>
    <cfRule type="containsText" dxfId="9440" priority="10576" operator="containsText" text="V">
      <formula>NOT(ISERROR(SEARCH("V",Y43)))</formula>
    </cfRule>
    <cfRule type="containsText" dxfId="9439" priority="10577" operator="containsText" text="P">
      <formula>NOT(ISERROR(SEARCH("P",Y43)))</formula>
    </cfRule>
    <cfRule type="cellIs" dxfId="9438" priority="10578" operator="equal">
      <formula>"LL"</formula>
    </cfRule>
    <cfRule type="cellIs" dxfId="9437" priority="10579" operator="equal">
      <formula>"AT"</formula>
    </cfRule>
    <cfRule type="containsText" dxfId="9436" priority="10580" operator="containsText" text="B">
      <formula>NOT(ISERROR(SEARCH("B",Y43)))</formula>
    </cfRule>
    <cfRule type="cellIs" dxfId="9435" priority="10581" operator="equal">
      <formula>"L"</formula>
    </cfRule>
    <cfRule type="containsText" dxfId="9434" priority="10582" operator="containsText" text="N">
      <formula>NOT(ISERROR(SEARCH("N",Y43)))</formula>
    </cfRule>
  </conditionalFormatting>
  <conditionalFormatting sqref="Y43">
    <cfRule type="containsText" dxfId="9433" priority="10561" operator="containsText" text="21">
      <formula>NOT(ISERROR(SEARCH("21",Y43)))</formula>
    </cfRule>
    <cfRule type="cellIs" dxfId="9432" priority="10562" operator="equal">
      <formula>"F"</formula>
    </cfRule>
    <cfRule type="containsText" dxfId="9431" priority="10563" operator="containsText" text="CA">
      <formula>NOT(ISERROR(SEARCH("CA",Y43)))</formula>
    </cfRule>
    <cfRule type="cellIs" dxfId="9430" priority="10564" operator="equal">
      <formula>"LD"</formula>
    </cfRule>
    <cfRule type="containsText" dxfId="9429" priority="10565" operator="containsText" text="V">
      <formula>NOT(ISERROR(SEARCH("V",Y43)))</formula>
    </cfRule>
    <cfRule type="containsText" dxfId="9428" priority="10566" operator="containsText" text="P">
      <formula>NOT(ISERROR(SEARCH("P",Y43)))</formula>
    </cfRule>
    <cfRule type="cellIs" dxfId="9427" priority="10567" operator="equal">
      <formula>"LL"</formula>
    </cfRule>
    <cfRule type="cellIs" dxfId="9426" priority="10568" operator="equal">
      <formula>"AT"</formula>
    </cfRule>
    <cfRule type="containsText" dxfId="9425" priority="10569" operator="containsText" text="B">
      <formula>NOT(ISERROR(SEARCH("B",Y43)))</formula>
    </cfRule>
    <cfRule type="cellIs" dxfId="9424" priority="10570" operator="equal">
      <formula>"L"</formula>
    </cfRule>
    <cfRule type="containsText" dxfId="9423" priority="10571" operator="containsText" text="N">
      <formula>NOT(ISERROR(SEARCH("N",Y43)))</formula>
    </cfRule>
  </conditionalFormatting>
  <conditionalFormatting sqref="Y43">
    <cfRule type="containsText" dxfId="9422" priority="10550" operator="containsText" text="21">
      <formula>NOT(ISERROR(SEARCH("21",Y43)))</formula>
    </cfRule>
    <cfRule type="cellIs" dxfId="9421" priority="10551" operator="equal">
      <formula>"F"</formula>
    </cfRule>
    <cfRule type="containsText" dxfId="9420" priority="10552" operator="containsText" text="CA">
      <formula>NOT(ISERROR(SEARCH("CA",Y43)))</formula>
    </cfRule>
    <cfRule type="cellIs" dxfId="9419" priority="10553" operator="equal">
      <formula>"LD"</formula>
    </cfRule>
    <cfRule type="containsText" dxfId="9418" priority="10554" operator="containsText" text="V">
      <formula>NOT(ISERROR(SEARCH("V",Y43)))</formula>
    </cfRule>
    <cfRule type="containsText" dxfId="9417" priority="10555" operator="containsText" text="P">
      <formula>NOT(ISERROR(SEARCH("P",Y43)))</formula>
    </cfRule>
    <cfRule type="cellIs" dxfId="9416" priority="10556" operator="equal">
      <formula>"LL"</formula>
    </cfRule>
    <cfRule type="cellIs" dxfId="9415" priority="10557" operator="equal">
      <formula>"AT"</formula>
    </cfRule>
    <cfRule type="containsText" dxfId="9414" priority="10558" operator="containsText" text="B">
      <formula>NOT(ISERROR(SEARCH("B",Y43)))</formula>
    </cfRule>
    <cfRule type="cellIs" dxfId="9413" priority="10559" operator="equal">
      <formula>"L"</formula>
    </cfRule>
    <cfRule type="containsText" dxfId="9412" priority="10560" operator="containsText" text="N">
      <formula>NOT(ISERROR(SEARCH("N",Y43)))</formula>
    </cfRule>
  </conditionalFormatting>
  <conditionalFormatting sqref="Y43">
    <cfRule type="containsText" dxfId="9411" priority="10539" operator="containsText" text="21">
      <formula>NOT(ISERROR(SEARCH("21",Y43)))</formula>
    </cfRule>
    <cfRule type="cellIs" dxfId="9410" priority="10540" operator="equal">
      <formula>"F"</formula>
    </cfRule>
    <cfRule type="containsText" dxfId="9409" priority="10541" operator="containsText" text="CA">
      <formula>NOT(ISERROR(SEARCH("CA",Y43)))</formula>
    </cfRule>
    <cfRule type="cellIs" dxfId="9408" priority="10542" operator="equal">
      <formula>"LD"</formula>
    </cfRule>
    <cfRule type="containsText" dxfId="9407" priority="10543" operator="containsText" text="V">
      <formula>NOT(ISERROR(SEARCH("V",Y43)))</formula>
    </cfRule>
    <cfRule type="containsText" dxfId="9406" priority="10544" operator="containsText" text="P">
      <formula>NOT(ISERROR(SEARCH("P",Y43)))</formula>
    </cfRule>
    <cfRule type="cellIs" dxfId="9405" priority="10545" operator="equal">
      <formula>"LL"</formula>
    </cfRule>
    <cfRule type="cellIs" dxfId="9404" priority="10546" operator="equal">
      <formula>"AT"</formula>
    </cfRule>
    <cfRule type="containsText" dxfId="9403" priority="10547" operator="containsText" text="B">
      <formula>NOT(ISERROR(SEARCH("B",Y43)))</formula>
    </cfRule>
    <cfRule type="cellIs" dxfId="9402" priority="10548" operator="equal">
      <formula>"L"</formula>
    </cfRule>
    <cfRule type="containsText" dxfId="9401" priority="10549" operator="containsText" text="N">
      <formula>NOT(ISERROR(SEARCH("N",Y43)))</formula>
    </cfRule>
  </conditionalFormatting>
  <conditionalFormatting sqref="Y43">
    <cfRule type="containsText" dxfId="9400" priority="10528" operator="containsText" text="21">
      <formula>NOT(ISERROR(SEARCH("21",Y43)))</formula>
    </cfRule>
    <cfRule type="cellIs" dxfId="9399" priority="10529" operator="equal">
      <formula>"F"</formula>
    </cfRule>
    <cfRule type="containsText" dxfId="9398" priority="10530" operator="containsText" text="CA">
      <formula>NOT(ISERROR(SEARCH("CA",Y43)))</formula>
    </cfRule>
    <cfRule type="cellIs" dxfId="9397" priority="10531" operator="equal">
      <formula>"LD"</formula>
    </cfRule>
    <cfRule type="containsText" dxfId="9396" priority="10532" operator="containsText" text="V">
      <formula>NOT(ISERROR(SEARCH("V",Y43)))</formula>
    </cfRule>
    <cfRule type="containsText" dxfId="9395" priority="10533" operator="containsText" text="P">
      <formula>NOT(ISERROR(SEARCH("P",Y43)))</formula>
    </cfRule>
    <cfRule type="cellIs" dxfId="9394" priority="10534" operator="equal">
      <formula>"LL"</formula>
    </cfRule>
    <cfRule type="cellIs" dxfId="9393" priority="10535" operator="equal">
      <formula>"AT"</formula>
    </cfRule>
    <cfRule type="containsText" dxfId="9392" priority="10536" operator="containsText" text="B">
      <formula>NOT(ISERROR(SEARCH("B",Y43)))</formula>
    </cfRule>
    <cfRule type="cellIs" dxfId="9391" priority="10537" operator="equal">
      <formula>"L"</formula>
    </cfRule>
    <cfRule type="containsText" dxfId="9390" priority="10538" operator="containsText" text="N">
      <formula>NOT(ISERROR(SEARCH("N",Y43)))</formula>
    </cfRule>
  </conditionalFormatting>
  <conditionalFormatting sqref="Y43">
    <cfRule type="containsText" dxfId="9389" priority="10517" operator="containsText" text="21">
      <formula>NOT(ISERROR(SEARCH("21",Y43)))</formula>
    </cfRule>
    <cfRule type="cellIs" dxfId="9388" priority="10518" operator="equal">
      <formula>"F"</formula>
    </cfRule>
    <cfRule type="containsText" dxfId="9387" priority="10519" operator="containsText" text="CA">
      <formula>NOT(ISERROR(SEARCH("CA",Y43)))</formula>
    </cfRule>
    <cfRule type="cellIs" dxfId="9386" priority="10520" operator="equal">
      <formula>"LD"</formula>
    </cfRule>
    <cfRule type="containsText" dxfId="9385" priority="10521" operator="containsText" text="V">
      <formula>NOT(ISERROR(SEARCH("V",Y43)))</formula>
    </cfRule>
    <cfRule type="containsText" dxfId="9384" priority="10522" operator="containsText" text="P">
      <formula>NOT(ISERROR(SEARCH("P",Y43)))</formula>
    </cfRule>
    <cfRule type="cellIs" dxfId="9383" priority="10523" operator="equal">
      <formula>"LL"</formula>
    </cfRule>
    <cfRule type="cellIs" dxfId="9382" priority="10524" operator="equal">
      <formula>"AT"</formula>
    </cfRule>
    <cfRule type="containsText" dxfId="9381" priority="10525" operator="containsText" text="B">
      <formula>NOT(ISERROR(SEARCH("B",Y43)))</formula>
    </cfRule>
    <cfRule type="cellIs" dxfId="9380" priority="10526" operator="equal">
      <formula>"L"</formula>
    </cfRule>
    <cfRule type="containsText" dxfId="9379" priority="10527" operator="containsText" text="N">
      <formula>NOT(ISERROR(SEARCH("N",Y43)))</formula>
    </cfRule>
  </conditionalFormatting>
  <conditionalFormatting sqref="Y43">
    <cfRule type="containsText" dxfId="9378" priority="10506" operator="containsText" text="21">
      <formula>NOT(ISERROR(SEARCH("21",Y43)))</formula>
    </cfRule>
    <cfRule type="cellIs" dxfId="9377" priority="10507" operator="equal">
      <formula>"F"</formula>
    </cfRule>
    <cfRule type="containsText" dxfId="9376" priority="10508" operator="containsText" text="CA">
      <formula>NOT(ISERROR(SEARCH("CA",Y43)))</formula>
    </cfRule>
    <cfRule type="cellIs" dxfId="9375" priority="10509" operator="equal">
      <formula>"LD"</formula>
    </cfRule>
    <cfRule type="containsText" dxfId="9374" priority="10510" operator="containsText" text="V">
      <formula>NOT(ISERROR(SEARCH("V",Y43)))</formula>
    </cfRule>
    <cfRule type="containsText" dxfId="9373" priority="10511" operator="containsText" text="P">
      <formula>NOT(ISERROR(SEARCH("P",Y43)))</formula>
    </cfRule>
    <cfRule type="cellIs" dxfId="9372" priority="10512" operator="equal">
      <formula>"LL"</formula>
    </cfRule>
    <cfRule type="cellIs" dxfId="9371" priority="10513" operator="equal">
      <formula>"AT"</formula>
    </cfRule>
    <cfRule type="containsText" dxfId="9370" priority="10514" operator="containsText" text="B">
      <formula>NOT(ISERROR(SEARCH("B",Y43)))</formula>
    </cfRule>
    <cfRule type="cellIs" dxfId="9369" priority="10515" operator="equal">
      <formula>"L"</formula>
    </cfRule>
    <cfRule type="containsText" dxfId="9368" priority="10516" operator="containsText" text="N">
      <formula>NOT(ISERROR(SEARCH("N",Y43)))</formula>
    </cfRule>
  </conditionalFormatting>
  <conditionalFormatting sqref="Y43">
    <cfRule type="containsText" dxfId="9367" priority="10495" operator="containsText" text="21">
      <formula>NOT(ISERROR(SEARCH("21",Y43)))</formula>
    </cfRule>
    <cfRule type="cellIs" dxfId="9366" priority="10496" operator="equal">
      <formula>"F"</formula>
    </cfRule>
    <cfRule type="containsText" dxfId="9365" priority="10497" operator="containsText" text="CA">
      <formula>NOT(ISERROR(SEARCH("CA",Y43)))</formula>
    </cfRule>
    <cfRule type="cellIs" dxfId="9364" priority="10498" operator="equal">
      <formula>"LD"</formula>
    </cfRule>
    <cfRule type="containsText" dxfId="9363" priority="10499" operator="containsText" text="V">
      <formula>NOT(ISERROR(SEARCH("V",Y43)))</formula>
    </cfRule>
    <cfRule type="containsText" dxfId="9362" priority="10500" operator="containsText" text="P">
      <formula>NOT(ISERROR(SEARCH("P",Y43)))</formula>
    </cfRule>
    <cfRule type="cellIs" dxfId="9361" priority="10501" operator="equal">
      <formula>"LL"</formula>
    </cfRule>
    <cfRule type="cellIs" dxfId="9360" priority="10502" operator="equal">
      <formula>"AT"</formula>
    </cfRule>
    <cfRule type="containsText" dxfId="9359" priority="10503" operator="containsText" text="B">
      <formula>NOT(ISERROR(SEARCH("B",Y43)))</formula>
    </cfRule>
    <cfRule type="cellIs" dxfId="9358" priority="10504" operator="equal">
      <formula>"L"</formula>
    </cfRule>
    <cfRule type="containsText" dxfId="9357" priority="10505" operator="containsText" text="N">
      <formula>NOT(ISERROR(SEARCH("N",Y43)))</formula>
    </cfRule>
  </conditionalFormatting>
  <conditionalFormatting sqref="Y43">
    <cfRule type="containsText" dxfId="9356" priority="10484" operator="containsText" text="21">
      <formula>NOT(ISERROR(SEARCH("21",Y43)))</formula>
    </cfRule>
    <cfRule type="cellIs" dxfId="9355" priority="10485" operator="equal">
      <formula>"F"</formula>
    </cfRule>
    <cfRule type="containsText" dxfId="9354" priority="10486" operator="containsText" text="CA">
      <formula>NOT(ISERROR(SEARCH("CA",Y43)))</formula>
    </cfRule>
    <cfRule type="cellIs" dxfId="9353" priority="10487" operator="equal">
      <formula>"LD"</formula>
    </cfRule>
    <cfRule type="containsText" dxfId="9352" priority="10488" operator="containsText" text="V">
      <formula>NOT(ISERROR(SEARCH("V",Y43)))</formula>
    </cfRule>
    <cfRule type="containsText" dxfId="9351" priority="10489" operator="containsText" text="P">
      <formula>NOT(ISERROR(SEARCH("P",Y43)))</formula>
    </cfRule>
    <cfRule type="cellIs" dxfId="9350" priority="10490" operator="equal">
      <formula>"LL"</formula>
    </cfRule>
    <cfRule type="cellIs" dxfId="9349" priority="10491" operator="equal">
      <formula>"AT"</formula>
    </cfRule>
    <cfRule type="containsText" dxfId="9348" priority="10492" operator="containsText" text="B">
      <formula>NOT(ISERROR(SEARCH("B",Y43)))</formula>
    </cfRule>
    <cfRule type="cellIs" dxfId="9347" priority="10493" operator="equal">
      <formula>"L"</formula>
    </cfRule>
    <cfRule type="containsText" dxfId="9346" priority="10494" operator="containsText" text="N">
      <formula>NOT(ISERROR(SEARCH("N",Y43)))</formula>
    </cfRule>
  </conditionalFormatting>
  <conditionalFormatting sqref="Y43">
    <cfRule type="containsText" dxfId="9345" priority="10473" operator="containsText" text="21">
      <formula>NOT(ISERROR(SEARCH("21",Y43)))</formula>
    </cfRule>
    <cfRule type="cellIs" dxfId="9344" priority="10474" operator="equal">
      <formula>"F"</formula>
    </cfRule>
    <cfRule type="containsText" dxfId="9343" priority="10475" operator="containsText" text="CA">
      <formula>NOT(ISERROR(SEARCH("CA",Y43)))</formula>
    </cfRule>
    <cfRule type="cellIs" dxfId="9342" priority="10476" operator="equal">
      <formula>"LD"</formula>
    </cfRule>
    <cfRule type="containsText" dxfId="9341" priority="10477" operator="containsText" text="V">
      <formula>NOT(ISERROR(SEARCH("V",Y43)))</formula>
    </cfRule>
    <cfRule type="containsText" dxfId="9340" priority="10478" operator="containsText" text="P">
      <formula>NOT(ISERROR(SEARCH("P",Y43)))</formula>
    </cfRule>
    <cfRule type="cellIs" dxfId="9339" priority="10479" operator="equal">
      <formula>"LL"</formula>
    </cfRule>
    <cfRule type="cellIs" dxfId="9338" priority="10480" operator="equal">
      <formula>"AT"</formula>
    </cfRule>
    <cfRule type="containsText" dxfId="9337" priority="10481" operator="containsText" text="B">
      <formula>NOT(ISERROR(SEARCH("B",Y43)))</formula>
    </cfRule>
    <cfRule type="cellIs" dxfId="9336" priority="10482" operator="equal">
      <formula>"L"</formula>
    </cfRule>
    <cfRule type="containsText" dxfId="9335" priority="10483" operator="containsText" text="N">
      <formula>NOT(ISERROR(SEARCH("N",Y43)))</formula>
    </cfRule>
  </conditionalFormatting>
  <conditionalFormatting sqref="X43:AK43">
    <cfRule type="containsText" dxfId="9334" priority="10462" operator="containsText" text="21">
      <formula>NOT(ISERROR(SEARCH("21",X43)))</formula>
    </cfRule>
    <cfRule type="cellIs" dxfId="9333" priority="10463" operator="equal">
      <formula>"F"</formula>
    </cfRule>
    <cfRule type="containsText" dxfId="9332" priority="10464" operator="containsText" text="CA">
      <formula>NOT(ISERROR(SEARCH("CA",X43)))</formula>
    </cfRule>
    <cfRule type="cellIs" dxfId="9331" priority="10465" operator="equal">
      <formula>"LD"</formula>
    </cfRule>
    <cfRule type="containsText" dxfId="9330" priority="10466" operator="containsText" text="V">
      <formula>NOT(ISERROR(SEARCH("V",X43)))</formula>
    </cfRule>
    <cfRule type="containsText" dxfId="9329" priority="10467" operator="containsText" text="P">
      <formula>NOT(ISERROR(SEARCH("P",X43)))</formula>
    </cfRule>
    <cfRule type="cellIs" dxfId="9328" priority="10468" operator="equal">
      <formula>"LL"</formula>
    </cfRule>
    <cfRule type="cellIs" dxfId="9327" priority="10469" operator="equal">
      <formula>"AT"</formula>
    </cfRule>
    <cfRule type="containsText" dxfId="9326" priority="10470" operator="containsText" text="B">
      <formula>NOT(ISERROR(SEARCH("B",X43)))</formula>
    </cfRule>
    <cfRule type="cellIs" dxfId="9325" priority="10471" operator="equal">
      <formula>"L"</formula>
    </cfRule>
    <cfRule type="containsText" dxfId="9324" priority="10472" operator="containsText" text="N">
      <formula>NOT(ISERROR(SEARCH("N",X43)))</formula>
    </cfRule>
  </conditionalFormatting>
  <conditionalFormatting sqref="AB43:AD43">
    <cfRule type="containsText" dxfId="9323" priority="10451" operator="containsText" text="21">
      <formula>NOT(ISERROR(SEARCH("21",AB43)))</formula>
    </cfRule>
    <cfRule type="cellIs" dxfId="9322" priority="10452" operator="equal">
      <formula>"F"</formula>
    </cfRule>
    <cfRule type="containsText" dxfId="9321" priority="10453" operator="containsText" text="CA">
      <formula>NOT(ISERROR(SEARCH("CA",AB43)))</formula>
    </cfRule>
    <cfRule type="cellIs" dxfId="9320" priority="10454" operator="equal">
      <formula>"LD"</formula>
    </cfRule>
    <cfRule type="containsText" dxfId="9319" priority="10455" operator="containsText" text="V">
      <formula>NOT(ISERROR(SEARCH("V",AB43)))</formula>
    </cfRule>
    <cfRule type="containsText" dxfId="9318" priority="10456" operator="containsText" text="P">
      <formula>NOT(ISERROR(SEARCH("P",AB43)))</formula>
    </cfRule>
    <cfRule type="cellIs" dxfId="9317" priority="10457" operator="equal">
      <formula>"LL"</formula>
    </cfRule>
    <cfRule type="cellIs" dxfId="9316" priority="10458" operator="equal">
      <formula>"AT"</formula>
    </cfRule>
    <cfRule type="containsText" dxfId="9315" priority="10459" operator="containsText" text="B">
      <formula>NOT(ISERROR(SEARCH("B",AB43)))</formula>
    </cfRule>
    <cfRule type="cellIs" dxfId="9314" priority="10460" operator="equal">
      <formula>"L"</formula>
    </cfRule>
    <cfRule type="containsText" dxfId="9313" priority="10461" operator="containsText" text="N">
      <formula>NOT(ISERROR(SEARCH("N",AB43)))</formula>
    </cfRule>
  </conditionalFormatting>
  <conditionalFormatting sqref="AD43:AF43">
    <cfRule type="containsText" dxfId="9312" priority="10440" operator="containsText" text="21">
      <formula>NOT(ISERROR(SEARCH("21",AD43)))</formula>
    </cfRule>
    <cfRule type="cellIs" dxfId="9311" priority="10441" operator="equal">
      <formula>"F"</formula>
    </cfRule>
    <cfRule type="containsText" dxfId="9310" priority="10442" operator="containsText" text="CA">
      <formula>NOT(ISERROR(SEARCH("CA",AD43)))</formula>
    </cfRule>
    <cfRule type="cellIs" dxfId="9309" priority="10443" operator="equal">
      <formula>"LD"</formula>
    </cfRule>
    <cfRule type="containsText" dxfId="9308" priority="10444" operator="containsText" text="V">
      <formula>NOT(ISERROR(SEARCH("V",AD43)))</formula>
    </cfRule>
    <cfRule type="containsText" dxfId="9307" priority="10445" operator="containsText" text="P">
      <formula>NOT(ISERROR(SEARCH("P",AD43)))</formula>
    </cfRule>
    <cfRule type="cellIs" dxfId="9306" priority="10446" operator="equal">
      <formula>"LL"</formula>
    </cfRule>
    <cfRule type="cellIs" dxfId="9305" priority="10447" operator="equal">
      <formula>"AT"</formula>
    </cfRule>
    <cfRule type="containsText" dxfId="9304" priority="10448" operator="containsText" text="B">
      <formula>NOT(ISERROR(SEARCH("B",AD43)))</formula>
    </cfRule>
    <cfRule type="cellIs" dxfId="9303" priority="10449" operator="equal">
      <formula>"L"</formula>
    </cfRule>
    <cfRule type="containsText" dxfId="9302" priority="10450" operator="containsText" text="N">
      <formula>NOT(ISERROR(SEARCH("N",AD43)))</formula>
    </cfRule>
  </conditionalFormatting>
  <conditionalFormatting sqref="AI43">
    <cfRule type="containsText" dxfId="9301" priority="10429" operator="containsText" text="21">
      <formula>NOT(ISERROR(SEARCH("21",AI43)))</formula>
    </cfRule>
    <cfRule type="cellIs" dxfId="9300" priority="10430" operator="equal">
      <formula>"F"</formula>
    </cfRule>
    <cfRule type="containsText" dxfId="9299" priority="10431" operator="containsText" text="CA">
      <formula>NOT(ISERROR(SEARCH("CA",AI43)))</formula>
    </cfRule>
    <cfRule type="cellIs" dxfId="9298" priority="10432" operator="equal">
      <formula>"LD"</formula>
    </cfRule>
    <cfRule type="containsText" dxfId="9297" priority="10433" operator="containsText" text="V">
      <formula>NOT(ISERROR(SEARCH("V",AI43)))</formula>
    </cfRule>
    <cfRule type="containsText" dxfId="9296" priority="10434" operator="containsText" text="P">
      <formula>NOT(ISERROR(SEARCH("P",AI43)))</formula>
    </cfRule>
    <cfRule type="cellIs" dxfId="9295" priority="10435" operator="equal">
      <formula>"LL"</formula>
    </cfRule>
    <cfRule type="cellIs" dxfId="9294" priority="10436" operator="equal">
      <formula>"AT"</formula>
    </cfRule>
    <cfRule type="containsText" dxfId="9293" priority="10437" operator="containsText" text="B">
      <formula>NOT(ISERROR(SEARCH("B",AI43)))</formula>
    </cfRule>
    <cfRule type="cellIs" dxfId="9292" priority="10438" operator="equal">
      <formula>"L"</formula>
    </cfRule>
    <cfRule type="containsText" dxfId="9291" priority="10439" operator="containsText" text="N">
      <formula>NOT(ISERROR(SEARCH("N",AI43)))</formula>
    </cfRule>
  </conditionalFormatting>
  <conditionalFormatting sqref="AG43">
    <cfRule type="containsText" dxfId="9290" priority="10418" operator="containsText" text="21">
      <formula>NOT(ISERROR(SEARCH("21",AG43)))</formula>
    </cfRule>
    <cfRule type="cellIs" dxfId="9289" priority="10419" operator="equal">
      <formula>"F"</formula>
    </cfRule>
    <cfRule type="containsText" dxfId="9288" priority="10420" operator="containsText" text="CA">
      <formula>NOT(ISERROR(SEARCH("CA",AG43)))</formula>
    </cfRule>
    <cfRule type="cellIs" dxfId="9287" priority="10421" operator="equal">
      <formula>"LD"</formula>
    </cfRule>
    <cfRule type="containsText" dxfId="9286" priority="10422" operator="containsText" text="V">
      <formula>NOT(ISERROR(SEARCH("V",AG43)))</formula>
    </cfRule>
    <cfRule type="containsText" dxfId="9285" priority="10423" operator="containsText" text="P">
      <formula>NOT(ISERROR(SEARCH("P",AG43)))</formula>
    </cfRule>
    <cfRule type="cellIs" dxfId="9284" priority="10424" operator="equal">
      <formula>"LL"</formula>
    </cfRule>
    <cfRule type="cellIs" dxfId="9283" priority="10425" operator="equal">
      <formula>"AT"</formula>
    </cfRule>
    <cfRule type="containsText" dxfId="9282" priority="10426" operator="containsText" text="B">
      <formula>NOT(ISERROR(SEARCH("B",AG43)))</formula>
    </cfRule>
    <cfRule type="cellIs" dxfId="9281" priority="10427" operator="equal">
      <formula>"L"</formula>
    </cfRule>
    <cfRule type="containsText" dxfId="9280" priority="10428" operator="containsText" text="N">
      <formula>NOT(ISERROR(SEARCH("N",AG43)))</formula>
    </cfRule>
  </conditionalFormatting>
  <conditionalFormatting sqref="AH43:AK43">
    <cfRule type="containsText" dxfId="9279" priority="10407" operator="containsText" text="21">
      <formula>NOT(ISERROR(SEARCH("21",AH43)))</formula>
    </cfRule>
    <cfRule type="cellIs" dxfId="9278" priority="10408" operator="equal">
      <formula>"F"</formula>
    </cfRule>
    <cfRule type="containsText" dxfId="9277" priority="10409" operator="containsText" text="CA">
      <formula>NOT(ISERROR(SEARCH("CA",AH43)))</formula>
    </cfRule>
    <cfRule type="cellIs" dxfId="9276" priority="10410" operator="equal">
      <formula>"LD"</formula>
    </cfRule>
    <cfRule type="containsText" dxfId="9275" priority="10411" operator="containsText" text="V">
      <formula>NOT(ISERROR(SEARCH("V",AH43)))</formula>
    </cfRule>
    <cfRule type="containsText" dxfId="9274" priority="10412" operator="containsText" text="P">
      <formula>NOT(ISERROR(SEARCH("P",AH43)))</formula>
    </cfRule>
    <cfRule type="cellIs" dxfId="9273" priority="10413" operator="equal">
      <formula>"LL"</formula>
    </cfRule>
    <cfRule type="cellIs" dxfId="9272" priority="10414" operator="equal">
      <formula>"AT"</formula>
    </cfRule>
    <cfRule type="containsText" dxfId="9271" priority="10415" operator="containsText" text="B">
      <formula>NOT(ISERROR(SEARCH("B",AH43)))</formula>
    </cfRule>
    <cfRule type="cellIs" dxfId="9270" priority="10416" operator="equal">
      <formula>"L"</formula>
    </cfRule>
    <cfRule type="containsText" dxfId="9269" priority="10417" operator="containsText" text="N">
      <formula>NOT(ISERROR(SEARCH("N",AH43)))</formula>
    </cfRule>
  </conditionalFormatting>
  <conditionalFormatting sqref="X31:AB31 AG31:AK31">
    <cfRule type="containsText" dxfId="9268" priority="10396" operator="containsText" text="21">
      <formula>NOT(ISERROR(SEARCH("21",X31)))</formula>
    </cfRule>
    <cfRule type="cellIs" dxfId="9267" priority="10397" operator="equal">
      <formula>"F"</formula>
    </cfRule>
    <cfRule type="containsText" dxfId="9266" priority="10398" operator="containsText" text="CA">
      <formula>NOT(ISERROR(SEARCH("CA",X31)))</formula>
    </cfRule>
    <cfRule type="cellIs" dxfId="9265" priority="10399" operator="equal">
      <formula>"LD"</formula>
    </cfRule>
    <cfRule type="containsText" dxfId="9264" priority="10400" operator="containsText" text="V">
      <formula>NOT(ISERROR(SEARCH("V",X31)))</formula>
    </cfRule>
    <cfRule type="containsText" dxfId="9263" priority="10401" operator="containsText" text="P">
      <formula>NOT(ISERROR(SEARCH("P",X31)))</formula>
    </cfRule>
    <cfRule type="cellIs" dxfId="9262" priority="10402" operator="equal">
      <formula>"LL"</formula>
    </cfRule>
    <cfRule type="cellIs" dxfId="9261" priority="10403" operator="equal">
      <formula>"AT"</formula>
    </cfRule>
    <cfRule type="containsText" dxfId="9260" priority="10404" operator="containsText" text="B">
      <formula>NOT(ISERROR(SEARCH("B",X31)))</formula>
    </cfRule>
    <cfRule type="cellIs" dxfId="9259" priority="10405" operator="equal">
      <formula>"L"</formula>
    </cfRule>
    <cfRule type="containsText" dxfId="9258" priority="10406" operator="containsText" text="N">
      <formula>NOT(ISERROR(SEARCH("N",X31)))</formula>
    </cfRule>
  </conditionalFormatting>
  <conditionalFormatting sqref="AC31:AF31">
    <cfRule type="containsText" dxfId="9257" priority="10385" operator="containsText" text="21">
      <formula>NOT(ISERROR(SEARCH("21",AC31)))</formula>
    </cfRule>
    <cfRule type="cellIs" dxfId="9256" priority="10386" operator="equal">
      <formula>"F"</formula>
    </cfRule>
    <cfRule type="containsText" dxfId="9255" priority="10387" operator="containsText" text="CA">
      <formula>NOT(ISERROR(SEARCH("CA",AC31)))</formula>
    </cfRule>
    <cfRule type="cellIs" dxfId="9254" priority="10388" operator="equal">
      <formula>"LD"</formula>
    </cfRule>
    <cfRule type="containsText" dxfId="9253" priority="10389" operator="containsText" text="V">
      <formula>NOT(ISERROR(SEARCH("V",AC31)))</formula>
    </cfRule>
    <cfRule type="containsText" dxfId="9252" priority="10390" operator="containsText" text="P">
      <formula>NOT(ISERROR(SEARCH("P",AC31)))</formula>
    </cfRule>
    <cfRule type="cellIs" dxfId="9251" priority="10391" operator="equal">
      <formula>"LL"</formula>
    </cfRule>
    <cfRule type="cellIs" dxfId="9250" priority="10392" operator="equal">
      <formula>"AT"</formula>
    </cfRule>
    <cfRule type="containsText" dxfId="9249" priority="10393" operator="containsText" text="B">
      <formula>NOT(ISERROR(SEARCH("B",AC31)))</formula>
    </cfRule>
    <cfRule type="cellIs" dxfId="9248" priority="10394" operator="equal">
      <formula>"L"</formula>
    </cfRule>
    <cfRule type="containsText" dxfId="9247" priority="10395" operator="containsText" text="N">
      <formula>NOT(ISERROR(SEARCH("N",AC31)))</formula>
    </cfRule>
  </conditionalFormatting>
  <conditionalFormatting sqref="X35:AB35 AG35:AK35">
    <cfRule type="containsText" dxfId="9246" priority="10374" operator="containsText" text="21">
      <formula>NOT(ISERROR(SEARCH("21",X35)))</formula>
    </cfRule>
    <cfRule type="cellIs" dxfId="9245" priority="10375" operator="equal">
      <formula>"F"</formula>
    </cfRule>
    <cfRule type="containsText" dxfId="9244" priority="10376" operator="containsText" text="CA">
      <formula>NOT(ISERROR(SEARCH("CA",X35)))</formula>
    </cfRule>
    <cfRule type="cellIs" dxfId="9243" priority="10377" operator="equal">
      <formula>"LD"</formula>
    </cfRule>
    <cfRule type="containsText" dxfId="9242" priority="10378" operator="containsText" text="V">
      <formula>NOT(ISERROR(SEARCH("V",X35)))</formula>
    </cfRule>
    <cfRule type="containsText" dxfId="9241" priority="10379" operator="containsText" text="P">
      <formula>NOT(ISERROR(SEARCH("P",X35)))</formula>
    </cfRule>
    <cfRule type="cellIs" dxfId="9240" priority="10380" operator="equal">
      <formula>"LL"</formula>
    </cfRule>
    <cfRule type="cellIs" dxfId="9239" priority="10381" operator="equal">
      <formula>"AT"</formula>
    </cfRule>
    <cfRule type="containsText" dxfId="9238" priority="10382" operator="containsText" text="B">
      <formula>NOT(ISERROR(SEARCH("B",X35)))</formula>
    </cfRule>
    <cfRule type="cellIs" dxfId="9237" priority="10383" operator="equal">
      <formula>"L"</formula>
    </cfRule>
    <cfRule type="containsText" dxfId="9236" priority="10384" operator="containsText" text="N">
      <formula>NOT(ISERROR(SEARCH("N",X35)))</formula>
    </cfRule>
  </conditionalFormatting>
  <conditionalFormatting sqref="AC35:AF35">
    <cfRule type="containsText" dxfId="9235" priority="10363" operator="containsText" text="21">
      <formula>NOT(ISERROR(SEARCH("21",AC35)))</formula>
    </cfRule>
    <cfRule type="cellIs" dxfId="9234" priority="10364" operator="equal">
      <formula>"F"</formula>
    </cfRule>
    <cfRule type="containsText" dxfId="9233" priority="10365" operator="containsText" text="CA">
      <formula>NOT(ISERROR(SEARCH("CA",AC35)))</formula>
    </cfRule>
    <cfRule type="cellIs" dxfId="9232" priority="10366" operator="equal">
      <formula>"LD"</formula>
    </cfRule>
    <cfRule type="containsText" dxfId="9231" priority="10367" operator="containsText" text="V">
      <formula>NOT(ISERROR(SEARCH("V",AC35)))</formula>
    </cfRule>
    <cfRule type="containsText" dxfId="9230" priority="10368" operator="containsText" text="P">
      <formula>NOT(ISERROR(SEARCH("P",AC35)))</formula>
    </cfRule>
    <cfRule type="cellIs" dxfId="9229" priority="10369" operator="equal">
      <formula>"LL"</formula>
    </cfRule>
    <cfRule type="cellIs" dxfId="9228" priority="10370" operator="equal">
      <formula>"AT"</formula>
    </cfRule>
    <cfRule type="containsText" dxfId="9227" priority="10371" operator="containsText" text="B">
      <formula>NOT(ISERROR(SEARCH("B",AC35)))</formula>
    </cfRule>
    <cfRule type="cellIs" dxfId="9226" priority="10372" operator="equal">
      <formula>"L"</formula>
    </cfRule>
    <cfRule type="containsText" dxfId="9225" priority="10373" operator="containsText" text="N">
      <formula>NOT(ISERROR(SEARCH("N",AC35)))</formula>
    </cfRule>
  </conditionalFormatting>
  <conditionalFormatting sqref="X28:AD28 AI28:AK28">
    <cfRule type="containsText" dxfId="9224" priority="10352" operator="containsText" text="21">
      <formula>NOT(ISERROR(SEARCH("21",X28)))</formula>
    </cfRule>
    <cfRule type="cellIs" dxfId="9223" priority="10353" operator="equal">
      <formula>"F"</formula>
    </cfRule>
    <cfRule type="containsText" dxfId="9222" priority="10354" operator="containsText" text="CA">
      <formula>NOT(ISERROR(SEARCH("CA",X28)))</formula>
    </cfRule>
    <cfRule type="cellIs" dxfId="9221" priority="10355" operator="equal">
      <formula>"LD"</formula>
    </cfRule>
    <cfRule type="containsText" dxfId="9220" priority="10356" operator="containsText" text="V">
      <formula>NOT(ISERROR(SEARCH("V",X28)))</formula>
    </cfRule>
    <cfRule type="containsText" dxfId="9219" priority="10357" operator="containsText" text="P">
      <formula>NOT(ISERROR(SEARCH("P",X28)))</formula>
    </cfRule>
    <cfRule type="cellIs" dxfId="9218" priority="10358" operator="equal">
      <formula>"LL"</formula>
    </cfRule>
    <cfRule type="cellIs" dxfId="9217" priority="10359" operator="equal">
      <formula>"AT"</formula>
    </cfRule>
    <cfRule type="containsText" dxfId="9216" priority="10360" operator="containsText" text="B">
      <formula>NOT(ISERROR(SEARCH("B",X28)))</formula>
    </cfRule>
    <cfRule type="cellIs" dxfId="9215" priority="10361" operator="equal">
      <formula>"L"</formula>
    </cfRule>
    <cfRule type="containsText" dxfId="9214" priority="10362" operator="containsText" text="N">
      <formula>NOT(ISERROR(SEARCH("N",X28)))</formula>
    </cfRule>
  </conditionalFormatting>
  <conditionalFormatting sqref="X28:Y28">
    <cfRule type="containsText" dxfId="9213" priority="10341" operator="containsText" text="21">
      <formula>NOT(ISERROR(SEARCH("21",X28)))</formula>
    </cfRule>
    <cfRule type="cellIs" dxfId="9212" priority="10342" operator="equal">
      <formula>"F"</formula>
    </cfRule>
    <cfRule type="containsText" dxfId="9211" priority="10343" operator="containsText" text="CA">
      <formula>NOT(ISERROR(SEARCH("CA",X28)))</formula>
    </cfRule>
    <cfRule type="cellIs" dxfId="9210" priority="10344" operator="equal">
      <formula>"LD"</formula>
    </cfRule>
    <cfRule type="containsText" dxfId="9209" priority="10345" operator="containsText" text="V">
      <formula>NOT(ISERROR(SEARCH("V",X28)))</formula>
    </cfRule>
    <cfRule type="containsText" dxfId="9208" priority="10346" operator="containsText" text="P">
      <formula>NOT(ISERROR(SEARCH("P",X28)))</formula>
    </cfRule>
    <cfRule type="cellIs" dxfId="9207" priority="10347" operator="equal">
      <formula>"LL"</formula>
    </cfRule>
    <cfRule type="cellIs" dxfId="9206" priority="10348" operator="equal">
      <formula>"AT"</formula>
    </cfRule>
    <cfRule type="containsText" dxfId="9205" priority="10349" operator="containsText" text="B">
      <formula>NOT(ISERROR(SEARCH("B",X28)))</formula>
    </cfRule>
    <cfRule type="cellIs" dxfId="9204" priority="10350" operator="equal">
      <formula>"L"</formula>
    </cfRule>
    <cfRule type="containsText" dxfId="9203" priority="10351" operator="containsText" text="N">
      <formula>NOT(ISERROR(SEARCH("N",X28)))</formula>
    </cfRule>
  </conditionalFormatting>
  <conditionalFormatting sqref="AE28:AH28">
    <cfRule type="containsText" dxfId="9202" priority="10330" operator="containsText" text="21">
      <formula>NOT(ISERROR(SEARCH("21",AE28)))</formula>
    </cfRule>
    <cfRule type="cellIs" dxfId="9201" priority="10331" operator="equal">
      <formula>"F"</formula>
    </cfRule>
    <cfRule type="containsText" dxfId="9200" priority="10332" operator="containsText" text="CA">
      <formula>NOT(ISERROR(SEARCH("CA",AE28)))</formula>
    </cfRule>
    <cfRule type="cellIs" dxfId="9199" priority="10333" operator="equal">
      <formula>"LD"</formula>
    </cfRule>
    <cfRule type="containsText" dxfId="9198" priority="10334" operator="containsText" text="V">
      <formula>NOT(ISERROR(SEARCH("V",AE28)))</formula>
    </cfRule>
    <cfRule type="containsText" dxfId="9197" priority="10335" operator="containsText" text="P">
      <formula>NOT(ISERROR(SEARCH("P",AE28)))</formula>
    </cfRule>
    <cfRule type="cellIs" dxfId="9196" priority="10336" operator="equal">
      <formula>"LL"</formula>
    </cfRule>
    <cfRule type="cellIs" dxfId="9195" priority="10337" operator="equal">
      <formula>"AT"</formula>
    </cfRule>
    <cfRule type="containsText" dxfId="9194" priority="10338" operator="containsText" text="B">
      <formula>NOT(ISERROR(SEARCH("B",AE28)))</formula>
    </cfRule>
    <cfRule type="cellIs" dxfId="9193" priority="10339" operator="equal">
      <formula>"L"</formula>
    </cfRule>
    <cfRule type="containsText" dxfId="9192" priority="10340" operator="containsText" text="N">
      <formula>NOT(ISERROR(SEARCH("N",AE28)))</formula>
    </cfRule>
  </conditionalFormatting>
  <conditionalFormatting sqref="Z33:AD33 AI33">
    <cfRule type="containsText" dxfId="9191" priority="10319" operator="containsText" text="21">
      <formula>NOT(ISERROR(SEARCH("21",Z33)))</formula>
    </cfRule>
    <cfRule type="cellIs" dxfId="9190" priority="10320" operator="equal">
      <formula>"F"</formula>
    </cfRule>
    <cfRule type="containsText" dxfId="9189" priority="10321" operator="containsText" text="CA">
      <formula>NOT(ISERROR(SEARCH("CA",Z33)))</formula>
    </cfRule>
    <cfRule type="cellIs" dxfId="9188" priority="10322" operator="equal">
      <formula>"LD"</formula>
    </cfRule>
    <cfRule type="containsText" dxfId="9187" priority="10323" operator="containsText" text="V">
      <formula>NOT(ISERROR(SEARCH("V",Z33)))</formula>
    </cfRule>
    <cfRule type="containsText" dxfId="9186" priority="10324" operator="containsText" text="P">
      <formula>NOT(ISERROR(SEARCH("P",Z33)))</formula>
    </cfRule>
    <cfRule type="cellIs" dxfId="9185" priority="10325" operator="equal">
      <formula>"LL"</formula>
    </cfRule>
    <cfRule type="cellIs" dxfId="9184" priority="10326" operator="equal">
      <formula>"AT"</formula>
    </cfRule>
    <cfRule type="containsText" dxfId="9183" priority="10327" operator="containsText" text="B">
      <formula>NOT(ISERROR(SEARCH("B",Z33)))</formula>
    </cfRule>
    <cfRule type="cellIs" dxfId="9182" priority="10328" operator="equal">
      <formula>"L"</formula>
    </cfRule>
    <cfRule type="containsText" dxfId="9181" priority="10329" operator="containsText" text="N">
      <formula>NOT(ISERROR(SEARCH("N",Z33)))</formula>
    </cfRule>
  </conditionalFormatting>
  <conditionalFormatting sqref="AA33:AD33">
    <cfRule type="containsText" dxfId="9180" priority="10308" operator="containsText" text="21">
      <formula>NOT(ISERROR(SEARCH("21",AA33)))</formula>
    </cfRule>
    <cfRule type="cellIs" dxfId="9179" priority="10309" operator="equal">
      <formula>"F"</formula>
    </cfRule>
    <cfRule type="containsText" dxfId="9178" priority="10310" operator="containsText" text="CA">
      <formula>NOT(ISERROR(SEARCH("CA",AA33)))</formula>
    </cfRule>
    <cfRule type="cellIs" dxfId="9177" priority="10311" operator="equal">
      <formula>"LD"</formula>
    </cfRule>
    <cfRule type="containsText" dxfId="9176" priority="10312" operator="containsText" text="V">
      <formula>NOT(ISERROR(SEARCH("V",AA33)))</formula>
    </cfRule>
    <cfRule type="containsText" dxfId="9175" priority="10313" operator="containsText" text="P">
      <formula>NOT(ISERROR(SEARCH("P",AA33)))</formula>
    </cfRule>
    <cfRule type="cellIs" dxfId="9174" priority="10314" operator="equal">
      <formula>"LL"</formula>
    </cfRule>
    <cfRule type="cellIs" dxfId="9173" priority="10315" operator="equal">
      <formula>"AT"</formula>
    </cfRule>
    <cfRule type="containsText" dxfId="9172" priority="10316" operator="containsText" text="B">
      <formula>NOT(ISERROR(SEARCH("B",AA33)))</formula>
    </cfRule>
    <cfRule type="cellIs" dxfId="9171" priority="10317" operator="equal">
      <formula>"L"</formula>
    </cfRule>
    <cfRule type="containsText" dxfId="9170" priority="10318" operator="containsText" text="N">
      <formula>NOT(ISERROR(SEARCH("N",AA33)))</formula>
    </cfRule>
  </conditionalFormatting>
  <conditionalFormatting sqref="Z33">
    <cfRule type="containsText" dxfId="9169" priority="10297" operator="containsText" text="21">
      <formula>NOT(ISERROR(SEARCH("21",Z33)))</formula>
    </cfRule>
    <cfRule type="cellIs" dxfId="9168" priority="10298" operator="equal">
      <formula>"F"</formula>
    </cfRule>
    <cfRule type="containsText" dxfId="9167" priority="10299" operator="containsText" text="CA">
      <formula>NOT(ISERROR(SEARCH("CA",Z33)))</formula>
    </cfRule>
    <cfRule type="cellIs" dxfId="9166" priority="10300" operator="equal">
      <formula>"LD"</formula>
    </cfRule>
    <cfRule type="containsText" dxfId="9165" priority="10301" operator="containsText" text="V">
      <formula>NOT(ISERROR(SEARCH("V",Z33)))</formula>
    </cfRule>
    <cfRule type="containsText" dxfId="9164" priority="10302" operator="containsText" text="P">
      <formula>NOT(ISERROR(SEARCH("P",Z33)))</formula>
    </cfRule>
    <cfRule type="cellIs" dxfId="9163" priority="10303" operator="equal">
      <formula>"LL"</formula>
    </cfRule>
    <cfRule type="cellIs" dxfId="9162" priority="10304" operator="equal">
      <formula>"AT"</formula>
    </cfRule>
    <cfRule type="containsText" dxfId="9161" priority="10305" operator="containsText" text="B">
      <formula>NOT(ISERROR(SEARCH("B",Z33)))</formula>
    </cfRule>
    <cfRule type="cellIs" dxfId="9160" priority="10306" operator="equal">
      <formula>"L"</formula>
    </cfRule>
    <cfRule type="containsText" dxfId="9159" priority="10307" operator="containsText" text="N">
      <formula>NOT(ISERROR(SEARCH("N",Z33)))</formula>
    </cfRule>
  </conditionalFormatting>
  <conditionalFormatting sqref="AE33:AH33">
    <cfRule type="containsText" dxfId="9158" priority="10286" operator="containsText" text="21">
      <formula>NOT(ISERROR(SEARCH("21",AE33)))</formula>
    </cfRule>
    <cfRule type="cellIs" dxfId="9157" priority="10287" operator="equal">
      <formula>"F"</formula>
    </cfRule>
    <cfRule type="containsText" dxfId="9156" priority="10288" operator="containsText" text="CA">
      <formula>NOT(ISERROR(SEARCH("CA",AE33)))</formula>
    </cfRule>
    <cfRule type="cellIs" dxfId="9155" priority="10289" operator="equal">
      <formula>"LD"</formula>
    </cfRule>
    <cfRule type="containsText" dxfId="9154" priority="10290" operator="containsText" text="V">
      <formula>NOT(ISERROR(SEARCH("V",AE33)))</formula>
    </cfRule>
    <cfRule type="containsText" dxfId="9153" priority="10291" operator="containsText" text="P">
      <formula>NOT(ISERROR(SEARCH("P",AE33)))</formula>
    </cfRule>
    <cfRule type="cellIs" dxfId="9152" priority="10292" operator="equal">
      <formula>"LL"</formula>
    </cfRule>
    <cfRule type="cellIs" dxfId="9151" priority="10293" operator="equal">
      <formula>"AT"</formula>
    </cfRule>
    <cfRule type="containsText" dxfId="9150" priority="10294" operator="containsText" text="B">
      <formula>NOT(ISERROR(SEARCH("B",AE33)))</formula>
    </cfRule>
    <cfRule type="cellIs" dxfId="9149" priority="10295" operator="equal">
      <formula>"L"</formula>
    </cfRule>
    <cfRule type="containsText" dxfId="9148" priority="10296" operator="containsText" text="N">
      <formula>NOT(ISERROR(SEARCH("N",AE33)))</formula>
    </cfRule>
  </conditionalFormatting>
  <conditionalFormatting sqref="AI33">
    <cfRule type="containsText" dxfId="9147" priority="10275" operator="containsText" text="21">
      <formula>NOT(ISERROR(SEARCH("21",AI33)))</formula>
    </cfRule>
    <cfRule type="cellIs" dxfId="9146" priority="10276" operator="equal">
      <formula>"F"</formula>
    </cfRule>
    <cfRule type="containsText" dxfId="9145" priority="10277" operator="containsText" text="CA">
      <formula>NOT(ISERROR(SEARCH("CA",AI33)))</formula>
    </cfRule>
    <cfRule type="cellIs" dxfId="9144" priority="10278" operator="equal">
      <formula>"LD"</formula>
    </cfRule>
    <cfRule type="containsText" dxfId="9143" priority="10279" operator="containsText" text="V">
      <formula>NOT(ISERROR(SEARCH("V",AI33)))</formula>
    </cfRule>
    <cfRule type="containsText" dxfId="9142" priority="10280" operator="containsText" text="P">
      <formula>NOT(ISERROR(SEARCH("P",AI33)))</formula>
    </cfRule>
    <cfRule type="cellIs" dxfId="9141" priority="10281" operator="equal">
      <formula>"LL"</formula>
    </cfRule>
    <cfRule type="cellIs" dxfId="9140" priority="10282" operator="equal">
      <formula>"AT"</formula>
    </cfRule>
    <cfRule type="containsText" dxfId="9139" priority="10283" operator="containsText" text="B">
      <formula>NOT(ISERROR(SEARCH("B",AI33)))</formula>
    </cfRule>
    <cfRule type="cellIs" dxfId="9138" priority="10284" operator="equal">
      <formula>"L"</formula>
    </cfRule>
    <cfRule type="containsText" dxfId="9137" priority="10285" operator="containsText" text="N">
      <formula>NOT(ISERROR(SEARCH("N",AI33)))</formula>
    </cfRule>
  </conditionalFormatting>
  <conditionalFormatting sqref="X36:AK36">
    <cfRule type="containsText" dxfId="9136" priority="10264" operator="containsText" text="21">
      <formula>NOT(ISERROR(SEARCH("21",X36)))</formula>
    </cfRule>
    <cfRule type="cellIs" dxfId="9135" priority="10265" operator="equal">
      <formula>"F"</formula>
    </cfRule>
    <cfRule type="containsText" dxfId="9134" priority="10266" operator="containsText" text="CA">
      <formula>NOT(ISERROR(SEARCH("CA",X36)))</formula>
    </cfRule>
    <cfRule type="cellIs" dxfId="9133" priority="10267" operator="equal">
      <formula>"LD"</formula>
    </cfRule>
    <cfRule type="containsText" dxfId="9132" priority="10268" operator="containsText" text="V">
      <formula>NOT(ISERROR(SEARCH("V",X36)))</formula>
    </cfRule>
    <cfRule type="containsText" dxfId="9131" priority="10269" operator="containsText" text="P">
      <formula>NOT(ISERROR(SEARCH("P",X36)))</formula>
    </cfRule>
    <cfRule type="cellIs" dxfId="9130" priority="10270" operator="equal">
      <formula>"LL"</formula>
    </cfRule>
    <cfRule type="cellIs" dxfId="9129" priority="10271" operator="equal">
      <formula>"AT"</formula>
    </cfRule>
    <cfRule type="containsText" dxfId="9128" priority="10272" operator="containsText" text="B">
      <formula>NOT(ISERROR(SEARCH("B",X36)))</formula>
    </cfRule>
    <cfRule type="cellIs" dxfId="9127" priority="10273" operator="equal">
      <formula>"L"</formula>
    </cfRule>
    <cfRule type="containsText" dxfId="9126" priority="10274" operator="containsText" text="N">
      <formula>NOT(ISERROR(SEARCH("N",X36)))</formula>
    </cfRule>
  </conditionalFormatting>
  <conditionalFormatting sqref="AA36:AE36">
    <cfRule type="containsText" dxfId="9125" priority="10253" operator="containsText" text="21">
      <formula>NOT(ISERROR(SEARCH("21",AA36)))</formula>
    </cfRule>
    <cfRule type="cellIs" dxfId="9124" priority="10254" operator="equal">
      <formula>"F"</formula>
    </cfRule>
    <cfRule type="containsText" dxfId="9123" priority="10255" operator="containsText" text="CA">
      <formula>NOT(ISERROR(SEARCH("CA",AA36)))</formula>
    </cfRule>
    <cfRule type="cellIs" dxfId="9122" priority="10256" operator="equal">
      <formula>"LD"</formula>
    </cfRule>
    <cfRule type="containsText" dxfId="9121" priority="10257" operator="containsText" text="V">
      <formula>NOT(ISERROR(SEARCH("V",AA36)))</formula>
    </cfRule>
    <cfRule type="containsText" dxfId="9120" priority="10258" operator="containsText" text="P">
      <formula>NOT(ISERROR(SEARCH("P",AA36)))</formula>
    </cfRule>
    <cfRule type="cellIs" dxfId="9119" priority="10259" operator="equal">
      <formula>"LL"</formula>
    </cfRule>
    <cfRule type="cellIs" dxfId="9118" priority="10260" operator="equal">
      <formula>"AT"</formula>
    </cfRule>
    <cfRule type="containsText" dxfId="9117" priority="10261" operator="containsText" text="B">
      <formula>NOT(ISERROR(SEARCH("B",AA36)))</formula>
    </cfRule>
    <cfRule type="cellIs" dxfId="9116" priority="10262" operator="equal">
      <formula>"L"</formula>
    </cfRule>
    <cfRule type="containsText" dxfId="9115" priority="10263" operator="containsText" text="N">
      <formula>NOT(ISERROR(SEARCH("N",AA36)))</formula>
    </cfRule>
  </conditionalFormatting>
  <conditionalFormatting sqref="X36:Z36 AF36:AH36">
    <cfRule type="containsText" dxfId="9114" priority="10242" operator="containsText" text="21">
      <formula>NOT(ISERROR(SEARCH("21",X36)))</formula>
    </cfRule>
    <cfRule type="cellIs" dxfId="9113" priority="10243" operator="equal">
      <formula>"F"</formula>
    </cfRule>
    <cfRule type="containsText" dxfId="9112" priority="10244" operator="containsText" text="CA">
      <formula>NOT(ISERROR(SEARCH("CA",X36)))</formula>
    </cfRule>
    <cfRule type="cellIs" dxfId="9111" priority="10245" operator="equal">
      <formula>"LD"</formula>
    </cfRule>
    <cfRule type="containsText" dxfId="9110" priority="10246" operator="containsText" text="V">
      <formula>NOT(ISERROR(SEARCH("V",X36)))</formula>
    </cfRule>
    <cfRule type="containsText" dxfId="9109" priority="10247" operator="containsText" text="P">
      <formula>NOT(ISERROR(SEARCH("P",X36)))</formula>
    </cfRule>
    <cfRule type="cellIs" dxfId="9108" priority="10248" operator="equal">
      <formula>"LL"</formula>
    </cfRule>
    <cfRule type="cellIs" dxfId="9107" priority="10249" operator="equal">
      <formula>"AT"</formula>
    </cfRule>
    <cfRule type="containsText" dxfId="9106" priority="10250" operator="containsText" text="B">
      <formula>NOT(ISERROR(SEARCH("B",X36)))</formula>
    </cfRule>
    <cfRule type="cellIs" dxfId="9105" priority="10251" operator="equal">
      <formula>"L"</formula>
    </cfRule>
    <cfRule type="containsText" dxfId="9104" priority="10252" operator="containsText" text="N">
      <formula>NOT(ISERROR(SEARCH("N",X36)))</formula>
    </cfRule>
  </conditionalFormatting>
  <conditionalFormatting sqref="AJ36:AK36">
    <cfRule type="containsText" dxfId="9103" priority="10231" operator="containsText" text="21">
      <formula>NOT(ISERROR(SEARCH("21",AJ36)))</formula>
    </cfRule>
    <cfRule type="cellIs" dxfId="9102" priority="10232" operator="equal">
      <formula>"F"</formula>
    </cfRule>
    <cfRule type="containsText" dxfId="9101" priority="10233" operator="containsText" text="CA">
      <formula>NOT(ISERROR(SEARCH("CA",AJ36)))</formula>
    </cfRule>
    <cfRule type="cellIs" dxfId="9100" priority="10234" operator="equal">
      <formula>"LD"</formula>
    </cfRule>
    <cfRule type="containsText" dxfId="9099" priority="10235" operator="containsText" text="V">
      <formula>NOT(ISERROR(SEARCH("V",AJ36)))</formula>
    </cfRule>
    <cfRule type="containsText" dxfId="9098" priority="10236" operator="containsText" text="P">
      <formula>NOT(ISERROR(SEARCH("P",AJ36)))</formula>
    </cfRule>
    <cfRule type="cellIs" dxfId="9097" priority="10237" operator="equal">
      <formula>"LL"</formula>
    </cfRule>
    <cfRule type="cellIs" dxfId="9096" priority="10238" operator="equal">
      <formula>"AT"</formula>
    </cfRule>
    <cfRule type="containsText" dxfId="9095" priority="10239" operator="containsText" text="B">
      <formula>NOT(ISERROR(SEARCH("B",AJ36)))</formula>
    </cfRule>
    <cfRule type="cellIs" dxfId="9094" priority="10240" operator="equal">
      <formula>"L"</formula>
    </cfRule>
    <cfRule type="containsText" dxfId="9093" priority="10241" operator="containsText" text="N">
      <formula>NOT(ISERROR(SEARCH("N",AJ36)))</formula>
    </cfRule>
  </conditionalFormatting>
  <conditionalFormatting sqref="AK36">
    <cfRule type="containsText" dxfId="9092" priority="10220" operator="containsText" text="21">
      <formula>NOT(ISERROR(SEARCH("21",AK36)))</formula>
    </cfRule>
    <cfRule type="cellIs" dxfId="9091" priority="10221" operator="equal">
      <formula>"F"</formula>
    </cfRule>
    <cfRule type="containsText" dxfId="9090" priority="10222" operator="containsText" text="CA">
      <formula>NOT(ISERROR(SEARCH("CA",AK36)))</formula>
    </cfRule>
    <cfRule type="cellIs" dxfId="9089" priority="10223" operator="equal">
      <formula>"LD"</formula>
    </cfRule>
    <cfRule type="containsText" dxfId="9088" priority="10224" operator="containsText" text="V">
      <formula>NOT(ISERROR(SEARCH("V",AK36)))</formula>
    </cfRule>
    <cfRule type="containsText" dxfId="9087" priority="10225" operator="containsText" text="P">
      <formula>NOT(ISERROR(SEARCH("P",AK36)))</formula>
    </cfRule>
    <cfRule type="cellIs" dxfId="9086" priority="10226" operator="equal">
      <formula>"LL"</formula>
    </cfRule>
    <cfRule type="cellIs" dxfId="9085" priority="10227" operator="equal">
      <formula>"AT"</formula>
    </cfRule>
    <cfRule type="containsText" dxfId="9084" priority="10228" operator="containsText" text="B">
      <formula>NOT(ISERROR(SEARCH("B",AK36)))</formula>
    </cfRule>
    <cfRule type="cellIs" dxfId="9083" priority="10229" operator="equal">
      <formula>"L"</formula>
    </cfRule>
    <cfRule type="containsText" dxfId="9082" priority="10230" operator="containsText" text="N">
      <formula>NOT(ISERROR(SEARCH("N",AK36)))</formula>
    </cfRule>
  </conditionalFormatting>
  <conditionalFormatting sqref="Z27:AA27">
    <cfRule type="containsText" dxfId="9081" priority="10154" operator="containsText" text="21">
      <formula>NOT(ISERROR(SEARCH("21",Z27)))</formula>
    </cfRule>
    <cfRule type="cellIs" dxfId="9080" priority="10155" operator="equal">
      <formula>"F"</formula>
    </cfRule>
    <cfRule type="containsText" dxfId="9079" priority="10156" operator="containsText" text="CA">
      <formula>NOT(ISERROR(SEARCH("CA",Z27)))</formula>
    </cfRule>
    <cfRule type="cellIs" dxfId="9078" priority="10157" operator="equal">
      <formula>"LD"</formula>
    </cfRule>
    <cfRule type="containsText" dxfId="9077" priority="10158" operator="containsText" text="V">
      <formula>NOT(ISERROR(SEARCH("V",Z27)))</formula>
    </cfRule>
    <cfRule type="containsText" dxfId="9076" priority="10159" operator="containsText" text="P">
      <formula>NOT(ISERROR(SEARCH("P",Z27)))</formula>
    </cfRule>
    <cfRule type="cellIs" dxfId="9075" priority="10160" operator="equal">
      <formula>"LL"</formula>
    </cfRule>
    <cfRule type="cellIs" dxfId="9074" priority="10161" operator="equal">
      <formula>"AT"</formula>
    </cfRule>
    <cfRule type="containsText" dxfId="9073" priority="10162" operator="containsText" text="B">
      <formula>NOT(ISERROR(SEARCH("B",Z27)))</formula>
    </cfRule>
    <cfRule type="cellIs" dxfId="9072" priority="10163" operator="equal">
      <formula>"L"</formula>
    </cfRule>
    <cfRule type="containsText" dxfId="9071" priority="10164" operator="containsText" text="N">
      <formula>NOT(ISERROR(SEARCH("N",Z27)))</formula>
    </cfRule>
  </conditionalFormatting>
  <conditionalFormatting sqref="Z27:AA27">
    <cfRule type="containsText" dxfId="9070" priority="10143" operator="containsText" text="21">
      <formula>NOT(ISERROR(SEARCH("21",Z27)))</formula>
    </cfRule>
    <cfRule type="cellIs" dxfId="9069" priority="10144" operator="equal">
      <formula>"F"</formula>
    </cfRule>
    <cfRule type="containsText" dxfId="9068" priority="10145" operator="containsText" text="CA">
      <formula>NOT(ISERROR(SEARCH("CA",Z27)))</formula>
    </cfRule>
    <cfRule type="cellIs" dxfId="9067" priority="10146" operator="equal">
      <formula>"LD"</formula>
    </cfRule>
    <cfRule type="containsText" dxfId="9066" priority="10147" operator="containsText" text="V">
      <formula>NOT(ISERROR(SEARCH("V",Z27)))</formula>
    </cfRule>
    <cfRule type="containsText" dxfId="9065" priority="10148" operator="containsText" text="P">
      <formula>NOT(ISERROR(SEARCH("P",Z27)))</formula>
    </cfRule>
    <cfRule type="cellIs" dxfId="9064" priority="10149" operator="equal">
      <formula>"LL"</formula>
    </cfRule>
    <cfRule type="cellIs" dxfId="9063" priority="10150" operator="equal">
      <formula>"AT"</formula>
    </cfRule>
    <cfRule type="containsText" dxfId="9062" priority="10151" operator="containsText" text="B">
      <formula>NOT(ISERROR(SEARCH("B",Z27)))</formula>
    </cfRule>
    <cfRule type="cellIs" dxfId="9061" priority="10152" operator="equal">
      <formula>"L"</formula>
    </cfRule>
    <cfRule type="containsText" dxfId="9060" priority="10153" operator="containsText" text="N">
      <formula>NOT(ISERROR(SEARCH("N",Z27)))</formula>
    </cfRule>
  </conditionalFormatting>
  <conditionalFormatting sqref="Z27:AA27">
    <cfRule type="containsText" dxfId="9059" priority="10132" operator="containsText" text="21">
      <formula>NOT(ISERROR(SEARCH("21",Z27)))</formula>
    </cfRule>
    <cfRule type="cellIs" dxfId="9058" priority="10133" operator="equal">
      <formula>"F"</formula>
    </cfRule>
    <cfRule type="containsText" dxfId="9057" priority="10134" operator="containsText" text="CA">
      <formula>NOT(ISERROR(SEARCH("CA",Z27)))</formula>
    </cfRule>
    <cfRule type="cellIs" dxfId="9056" priority="10135" operator="equal">
      <formula>"LD"</formula>
    </cfRule>
    <cfRule type="containsText" dxfId="9055" priority="10136" operator="containsText" text="V">
      <formula>NOT(ISERROR(SEARCH("V",Z27)))</formula>
    </cfRule>
    <cfRule type="containsText" dxfId="9054" priority="10137" operator="containsText" text="P">
      <formula>NOT(ISERROR(SEARCH("P",Z27)))</formula>
    </cfRule>
    <cfRule type="cellIs" dxfId="9053" priority="10138" operator="equal">
      <formula>"LL"</formula>
    </cfRule>
    <cfRule type="cellIs" dxfId="9052" priority="10139" operator="equal">
      <formula>"AT"</formula>
    </cfRule>
    <cfRule type="containsText" dxfId="9051" priority="10140" operator="containsText" text="B">
      <formula>NOT(ISERROR(SEARCH("B",Z27)))</formula>
    </cfRule>
    <cfRule type="cellIs" dxfId="9050" priority="10141" operator="equal">
      <formula>"L"</formula>
    </cfRule>
    <cfRule type="containsText" dxfId="9049" priority="10142" operator="containsText" text="N">
      <formula>NOT(ISERROR(SEARCH("N",Z27)))</formula>
    </cfRule>
  </conditionalFormatting>
  <conditionalFormatting sqref="Z27:AA27">
    <cfRule type="containsText" dxfId="9048" priority="10121" operator="containsText" text="21">
      <formula>NOT(ISERROR(SEARCH("21",Z27)))</formula>
    </cfRule>
    <cfRule type="cellIs" dxfId="9047" priority="10122" operator="equal">
      <formula>"F"</formula>
    </cfRule>
    <cfRule type="containsText" dxfId="9046" priority="10123" operator="containsText" text="CA">
      <formula>NOT(ISERROR(SEARCH("CA",Z27)))</formula>
    </cfRule>
    <cfRule type="cellIs" dxfId="9045" priority="10124" operator="equal">
      <formula>"LD"</formula>
    </cfRule>
    <cfRule type="containsText" dxfId="9044" priority="10125" operator="containsText" text="V">
      <formula>NOT(ISERROR(SEARCH("V",Z27)))</formula>
    </cfRule>
    <cfRule type="containsText" dxfId="9043" priority="10126" operator="containsText" text="P">
      <formula>NOT(ISERROR(SEARCH("P",Z27)))</formula>
    </cfRule>
    <cfRule type="cellIs" dxfId="9042" priority="10127" operator="equal">
      <formula>"LL"</formula>
    </cfRule>
    <cfRule type="cellIs" dxfId="9041" priority="10128" operator="equal">
      <formula>"AT"</formula>
    </cfRule>
    <cfRule type="containsText" dxfId="9040" priority="10129" operator="containsText" text="B">
      <formula>NOT(ISERROR(SEARCH("B",Z27)))</formula>
    </cfRule>
    <cfRule type="cellIs" dxfId="9039" priority="10130" operator="equal">
      <formula>"L"</formula>
    </cfRule>
    <cfRule type="containsText" dxfId="9038" priority="10131" operator="containsText" text="N">
      <formula>NOT(ISERROR(SEARCH("N",Z27)))</formula>
    </cfRule>
  </conditionalFormatting>
  <conditionalFormatting sqref="Z27:AA27">
    <cfRule type="containsText" dxfId="9037" priority="10110" operator="containsText" text="21">
      <formula>NOT(ISERROR(SEARCH("21",Z27)))</formula>
    </cfRule>
    <cfRule type="cellIs" dxfId="9036" priority="10111" operator="equal">
      <formula>"F"</formula>
    </cfRule>
    <cfRule type="containsText" dxfId="9035" priority="10112" operator="containsText" text="CA">
      <formula>NOT(ISERROR(SEARCH("CA",Z27)))</formula>
    </cfRule>
    <cfRule type="cellIs" dxfId="9034" priority="10113" operator="equal">
      <formula>"LD"</formula>
    </cfRule>
    <cfRule type="containsText" dxfId="9033" priority="10114" operator="containsText" text="V">
      <formula>NOT(ISERROR(SEARCH("V",Z27)))</formula>
    </cfRule>
    <cfRule type="containsText" dxfId="9032" priority="10115" operator="containsText" text="P">
      <formula>NOT(ISERROR(SEARCH("P",Z27)))</formula>
    </cfRule>
    <cfRule type="cellIs" dxfId="9031" priority="10116" operator="equal">
      <formula>"LL"</formula>
    </cfRule>
    <cfRule type="cellIs" dxfId="9030" priority="10117" operator="equal">
      <formula>"AT"</formula>
    </cfRule>
    <cfRule type="containsText" dxfId="9029" priority="10118" operator="containsText" text="B">
      <formula>NOT(ISERROR(SEARCH("B",Z27)))</formula>
    </cfRule>
    <cfRule type="cellIs" dxfId="9028" priority="10119" operator="equal">
      <formula>"L"</formula>
    </cfRule>
    <cfRule type="containsText" dxfId="9027" priority="10120" operator="containsText" text="N">
      <formula>NOT(ISERROR(SEARCH("N",Z27)))</formula>
    </cfRule>
  </conditionalFormatting>
  <conditionalFormatting sqref="Z27:AA27">
    <cfRule type="containsText" dxfId="9026" priority="10099" operator="containsText" text="21">
      <formula>NOT(ISERROR(SEARCH("21",Z27)))</formula>
    </cfRule>
    <cfRule type="cellIs" dxfId="9025" priority="10100" operator="equal">
      <formula>"F"</formula>
    </cfRule>
    <cfRule type="containsText" dxfId="9024" priority="10101" operator="containsText" text="CA">
      <formula>NOT(ISERROR(SEARCH("CA",Z27)))</formula>
    </cfRule>
    <cfRule type="cellIs" dxfId="9023" priority="10102" operator="equal">
      <formula>"LD"</formula>
    </cfRule>
    <cfRule type="containsText" dxfId="9022" priority="10103" operator="containsText" text="V">
      <formula>NOT(ISERROR(SEARCH("V",Z27)))</formula>
    </cfRule>
    <cfRule type="containsText" dxfId="9021" priority="10104" operator="containsText" text="P">
      <formula>NOT(ISERROR(SEARCH("P",Z27)))</formula>
    </cfRule>
    <cfRule type="cellIs" dxfId="9020" priority="10105" operator="equal">
      <formula>"LL"</formula>
    </cfRule>
    <cfRule type="cellIs" dxfId="9019" priority="10106" operator="equal">
      <formula>"AT"</formula>
    </cfRule>
    <cfRule type="containsText" dxfId="9018" priority="10107" operator="containsText" text="B">
      <formula>NOT(ISERROR(SEARCH("B",Z27)))</formula>
    </cfRule>
    <cfRule type="cellIs" dxfId="9017" priority="10108" operator="equal">
      <formula>"L"</formula>
    </cfRule>
    <cfRule type="containsText" dxfId="9016" priority="10109" operator="containsText" text="N">
      <formula>NOT(ISERROR(SEARCH("N",Z27)))</formula>
    </cfRule>
  </conditionalFormatting>
  <conditionalFormatting sqref="Z27:AA27">
    <cfRule type="containsText" dxfId="9015" priority="10088" operator="containsText" text="21">
      <formula>NOT(ISERROR(SEARCH("21",Z27)))</formula>
    </cfRule>
    <cfRule type="cellIs" dxfId="9014" priority="10089" operator="equal">
      <formula>"F"</formula>
    </cfRule>
    <cfRule type="containsText" dxfId="9013" priority="10090" operator="containsText" text="CA">
      <formula>NOT(ISERROR(SEARCH("CA",Z27)))</formula>
    </cfRule>
    <cfRule type="cellIs" dxfId="9012" priority="10091" operator="equal">
      <formula>"LD"</formula>
    </cfRule>
    <cfRule type="containsText" dxfId="9011" priority="10092" operator="containsText" text="V">
      <formula>NOT(ISERROR(SEARCH("V",Z27)))</formula>
    </cfRule>
    <cfRule type="containsText" dxfId="9010" priority="10093" operator="containsText" text="P">
      <formula>NOT(ISERROR(SEARCH("P",Z27)))</formula>
    </cfRule>
    <cfRule type="cellIs" dxfId="9009" priority="10094" operator="equal">
      <formula>"LL"</formula>
    </cfRule>
    <cfRule type="cellIs" dxfId="9008" priority="10095" operator="equal">
      <formula>"AT"</formula>
    </cfRule>
    <cfRule type="containsText" dxfId="9007" priority="10096" operator="containsText" text="B">
      <formula>NOT(ISERROR(SEARCH("B",Z27)))</formula>
    </cfRule>
    <cfRule type="cellIs" dxfId="9006" priority="10097" operator="equal">
      <formula>"L"</formula>
    </cfRule>
    <cfRule type="containsText" dxfId="9005" priority="10098" operator="containsText" text="N">
      <formula>NOT(ISERROR(SEARCH("N",Z27)))</formula>
    </cfRule>
  </conditionalFormatting>
  <conditionalFormatting sqref="Z27:AA27">
    <cfRule type="containsText" dxfId="9004" priority="10077" operator="containsText" text="21">
      <formula>NOT(ISERROR(SEARCH("21",Z27)))</formula>
    </cfRule>
    <cfRule type="cellIs" dxfId="9003" priority="10078" operator="equal">
      <formula>"F"</formula>
    </cfRule>
    <cfRule type="containsText" dxfId="9002" priority="10079" operator="containsText" text="CA">
      <formula>NOT(ISERROR(SEARCH("CA",Z27)))</formula>
    </cfRule>
    <cfRule type="cellIs" dxfId="9001" priority="10080" operator="equal">
      <formula>"LD"</formula>
    </cfRule>
    <cfRule type="containsText" dxfId="9000" priority="10081" operator="containsText" text="V">
      <formula>NOT(ISERROR(SEARCH("V",Z27)))</formula>
    </cfRule>
    <cfRule type="containsText" dxfId="8999" priority="10082" operator="containsText" text="P">
      <formula>NOT(ISERROR(SEARCH("P",Z27)))</formula>
    </cfRule>
    <cfRule type="cellIs" dxfId="8998" priority="10083" operator="equal">
      <formula>"LL"</formula>
    </cfRule>
    <cfRule type="cellIs" dxfId="8997" priority="10084" operator="equal">
      <formula>"AT"</formula>
    </cfRule>
    <cfRule type="containsText" dxfId="8996" priority="10085" operator="containsText" text="B">
      <formula>NOT(ISERROR(SEARCH("B",Z27)))</formula>
    </cfRule>
    <cfRule type="cellIs" dxfId="8995" priority="10086" operator="equal">
      <formula>"L"</formula>
    </cfRule>
    <cfRule type="containsText" dxfId="8994" priority="10087" operator="containsText" text="N">
      <formula>NOT(ISERROR(SEARCH("N",Z27)))</formula>
    </cfRule>
  </conditionalFormatting>
  <conditionalFormatting sqref="Z27:AA27">
    <cfRule type="containsText" dxfId="8993" priority="10066" operator="containsText" text="21">
      <formula>NOT(ISERROR(SEARCH("21",Z27)))</formula>
    </cfRule>
    <cfRule type="cellIs" dxfId="8992" priority="10067" operator="equal">
      <formula>"F"</formula>
    </cfRule>
    <cfRule type="containsText" dxfId="8991" priority="10068" operator="containsText" text="CA">
      <formula>NOT(ISERROR(SEARCH("CA",Z27)))</formula>
    </cfRule>
    <cfRule type="cellIs" dxfId="8990" priority="10069" operator="equal">
      <formula>"LD"</formula>
    </cfRule>
    <cfRule type="containsText" dxfId="8989" priority="10070" operator="containsText" text="V">
      <formula>NOT(ISERROR(SEARCH("V",Z27)))</formula>
    </cfRule>
    <cfRule type="containsText" dxfId="8988" priority="10071" operator="containsText" text="P">
      <formula>NOT(ISERROR(SEARCH("P",Z27)))</formula>
    </cfRule>
    <cfRule type="cellIs" dxfId="8987" priority="10072" operator="equal">
      <formula>"LL"</formula>
    </cfRule>
    <cfRule type="cellIs" dxfId="8986" priority="10073" operator="equal">
      <formula>"AT"</formula>
    </cfRule>
    <cfRule type="containsText" dxfId="8985" priority="10074" operator="containsText" text="B">
      <formula>NOT(ISERROR(SEARCH("B",Z27)))</formula>
    </cfRule>
    <cfRule type="cellIs" dxfId="8984" priority="10075" operator="equal">
      <formula>"L"</formula>
    </cfRule>
    <cfRule type="containsText" dxfId="8983" priority="10076" operator="containsText" text="N">
      <formula>NOT(ISERROR(SEARCH("N",Z27)))</formula>
    </cfRule>
  </conditionalFormatting>
  <conditionalFormatting sqref="Z27:AA27">
    <cfRule type="containsText" dxfId="8982" priority="10055" operator="containsText" text="21">
      <formula>NOT(ISERROR(SEARCH("21",Z27)))</formula>
    </cfRule>
    <cfRule type="cellIs" dxfId="8981" priority="10056" operator="equal">
      <formula>"F"</formula>
    </cfRule>
    <cfRule type="containsText" dxfId="8980" priority="10057" operator="containsText" text="CA">
      <formula>NOT(ISERROR(SEARCH("CA",Z27)))</formula>
    </cfRule>
    <cfRule type="cellIs" dxfId="8979" priority="10058" operator="equal">
      <formula>"LD"</formula>
    </cfRule>
    <cfRule type="containsText" dxfId="8978" priority="10059" operator="containsText" text="V">
      <formula>NOT(ISERROR(SEARCH("V",Z27)))</formula>
    </cfRule>
    <cfRule type="containsText" dxfId="8977" priority="10060" operator="containsText" text="P">
      <formula>NOT(ISERROR(SEARCH("P",Z27)))</formula>
    </cfRule>
    <cfRule type="cellIs" dxfId="8976" priority="10061" operator="equal">
      <formula>"LL"</formula>
    </cfRule>
    <cfRule type="cellIs" dxfId="8975" priority="10062" operator="equal">
      <formula>"AT"</formula>
    </cfRule>
    <cfRule type="containsText" dxfId="8974" priority="10063" operator="containsText" text="B">
      <formula>NOT(ISERROR(SEARCH("B",Z27)))</formula>
    </cfRule>
    <cfRule type="cellIs" dxfId="8973" priority="10064" operator="equal">
      <formula>"L"</formula>
    </cfRule>
    <cfRule type="containsText" dxfId="8972" priority="10065" operator="containsText" text="N">
      <formula>NOT(ISERROR(SEARCH("N",Z27)))</formula>
    </cfRule>
  </conditionalFormatting>
  <conditionalFormatting sqref="Z27:AA27">
    <cfRule type="containsText" dxfId="8971" priority="10044" operator="containsText" text="21">
      <formula>NOT(ISERROR(SEARCH("21",Z27)))</formula>
    </cfRule>
    <cfRule type="cellIs" dxfId="8970" priority="10045" operator="equal">
      <formula>"F"</formula>
    </cfRule>
    <cfRule type="containsText" dxfId="8969" priority="10046" operator="containsText" text="CA">
      <formula>NOT(ISERROR(SEARCH("CA",Z27)))</formula>
    </cfRule>
    <cfRule type="cellIs" dxfId="8968" priority="10047" operator="equal">
      <formula>"LD"</formula>
    </cfRule>
    <cfRule type="containsText" dxfId="8967" priority="10048" operator="containsText" text="V">
      <formula>NOT(ISERROR(SEARCH("V",Z27)))</formula>
    </cfRule>
    <cfRule type="containsText" dxfId="8966" priority="10049" operator="containsText" text="P">
      <formula>NOT(ISERROR(SEARCH("P",Z27)))</formula>
    </cfRule>
    <cfRule type="cellIs" dxfId="8965" priority="10050" operator="equal">
      <formula>"LL"</formula>
    </cfRule>
    <cfRule type="cellIs" dxfId="8964" priority="10051" operator="equal">
      <formula>"AT"</formula>
    </cfRule>
    <cfRule type="containsText" dxfId="8963" priority="10052" operator="containsText" text="B">
      <formula>NOT(ISERROR(SEARCH("B",Z27)))</formula>
    </cfRule>
    <cfRule type="cellIs" dxfId="8962" priority="10053" operator="equal">
      <formula>"L"</formula>
    </cfRule>
    <cfRule type="containsText" dxfId="8961" priority="10054" operator="containsText" text="N">
      <formula>NOT(ISERROR(SEARCH("N",Z27)))</formula>
    </cfRule>
  </conditionalFormatting>
  <conditionalFormatting sqref="Z27:AA27">
    <cfRule type="containsText" dxfId="8960" priority="10033" operator="containsText" text="21">
      <formula>NOT(ISERROR(SEARCH("21",Z27)))</formula>
    </cfRule>
    <cfRule type="cellIs" dxfId="8959" priority="10034" operator="equal">
      <formula>"F"</formula>
    </cfRule>
    <cfRule type="containsText" dxfId="8958" priority="10035" operator="containsText" text="CA">
      <formula>NOT(ISERROR(SEARCH("CA",Z27)))</formula>
    </cfRule>
    <cfRule type="cellIs" dxfId="8957" priority="10036" operator="equal">
      <formula>"LD"</formula>
    </cfRule>
    <cfRule type="containsText" dxfId="8956" priority="10037" operator="containsText" text="V">
      <formula>NOT(ISERROR(SEARCH("V",Z27)))</formula>
    </cfRule>
    <cfRule type="containsText" dxfId="8955" priority="10038" operator="containsText" text="P">
      <formula>NOT(ISERROR(SEARCH("P",Z27)))</formula>
    </cfRule>
    <cfRule type="cellIs" dxfId="8954" priority="10039" operator="equal">
      <formula>"LL"</formula>
    </cfRule>
    <cfRule type="cellIs" dxfId="8953" priority="10040" operator="equal">
      <formula>"AT"</formula>
    </cfRule>
    <cfRule type="containsText" dxfId="8952" priority="10041" operator="containsText" text="B">
      <formula>NOT(ISERROR(SEARCH("B",Z27)))</formula>
    </cfRule>
    <cfRule type="cellIs" dxfId="8951" priority="10042" operator="equal">
      <formula>"L"</formula>
    </cfRule>
    <cfRule type="containsText" dxfId="8950" priority="10043" operator="containsText" text="N">
      <formula>NOT(ISERROR(SEARCH("N",Z27)))</formula>
    </cfRule>
  </conditionalFormatting>
  <conditionalFormatting sqref="Z27:AA27">
    <cfRule type="containsText" dxfId="8949" priority="10022" operator="containsText" text="21">
      <formula>NOT(ISERROR(SEARCH("21",Z27)))</formula>
    </cfRule>
    <cfRule type="cellIs" dxfId="8948" priority="10023" operator="equal">
      <formula>"F"</formula>
    </cfRule>
    <cfRule type="containsText" dxfId="8947" priority="10024" operator="containsText" text="CA">
      <formula>NOT(ISERROR(SEARCH("CA",Z27)))</formula>
    </cfRule>
    <cfRule type="cellIs" dxfId="8946" priority="10025" operator="equal">
      <formula>"LD"</formula>
    </cfRule>
    <cfRule type="containsText" dxfId="8945" priority="10026" operator="containsText" text="V">
      <formula>NOT(ISERROR(SEARCH("V",Z27)))</formula>
    </cfRule>
    <cfRule type="containsText" dxfId="8944" priority="10027" operator="containsText" text="P">
      <formula>NOT(ISERROR(SEARCH("P",Z27)))</formula>
    </cfRule>
    <cfRule type="cellIs" dxfId="8943" priority="10028" operator="equal">
      <formula>"LL"</formula>
    </cfRule>
    <cfRule type="cellIs" dxfId="8942" priority="10029" operator="equal">
      <formula>"AT"</formula>
    </cfRule>
    <cfRule type="containsText" dxfId="8941" priority="10030" operator="containsText" text="B">
      <formula>NOT(ISERROR(SEARCH("B",Z27)))</formula>
    </cfRule>
    <cfRule type="cellIs" dxfId="8940" priority="10031" operator="equal">
      <formula>"L"</formula>
    </cfRule>
    <cfRule type="containsText" dxfId="8939" priority="10032" operator="containsText" text="N">
      <formula>NOT(ISERROR(SEARCH("N",Z27)))</formula>
    </cfRule>
  </conditionalFormatting>
  <conditionalFormatting sqref="Z27:AA27">
    <cfRule type="containsText" dxfId="8938" priority="10011" operator="containsText" text="21">
      <formula>NOT(ISERROR(SEARCH("21",Z27)))</formula>
    </cfRule>
    <cfRule type="cellIs" dxfId="8937" priority="10012" operator="equal">
      <formula>"F"</formula>
    </cfRule>
    <cfRule type="containsText" dxfId="8936" priority="10013" operator="containsText" text="CA">
      <formula>NOT(ISERROR(SEARCH("CA",Z27)))</formula>
    </cfRule>
    <cfRule type="cellIs" dxfId="8935" priority="10014" operator="equal">
      <formula>"LD"</formula>
    </cfRule>
    <cfRule type="containsText" dxfId="8934" priority="10015" operator="containsText" text="V">
      <formula>NOT(ISERROR(SEARCH("V",Z27)))</formula>
    </cfRule>
    <cfRule type="containsText" dxfId="8933" priority="10016" operator="containsText" text="P">
      <formula>NOT(ISERROR(SEARCH("P",Z27)))</formula>
    </cfRule>
    <cfRule type="cellIs" dxfId="8932" priority="10017" operator="equal">
      <formula>"LL"</formula>
    </cfRule>
    <cfRule type="cellIs" dxfId="8931" priority="10018" operator="equal">
      <formula>"AT"</formula>
    </cfRule>
    <cfRule type="containsText" dxfId="8930" priority="10019" operator="containsText" text="B">
      <formula>NOT(ISERROR(SEARCH("B",Z27)))</formula>
    </cfRule>
    <cfRule type="cellIs" dxfId="8929" priority="10020" operator="equal">
      <formula>"L"</formula>
    </cfRule>
    <cfRule type="containsText" dxfId="8928" priority="10021" operator="containsText" text="N">
      <formula>NOT(ISERROR(SEARCH("N",Z27)))</formula>
    </cfRule>
  </conditionalFormatting>
  <conditionalFormatting sqref="Z27">
    <cfRule type="containsText" dxfId="8927" priority="10000" operator="containsText" text="21">
      <formula>NOT(ISERROR(SEARCH("21",Z27)))</formula>
    </cfRule>
    <cfRule type="cellIs" dxfId="8926" priority="10001" operator="equal">
      <formula>"F"</formula>
    </cfRule>
    <cfRule type="containsText" dxfId="8925" priority="10002" operator="containsText" text="CA">
      <formula>NOT(ISERROR(SEARCH("CA",Z27)))</formula>
    </cfRule>
    <cfRule type="cellIs" dxfId="8924" priority="10003" operator="equal">
      <formula>"LD"</formula>
    </cfRule>
    <cfRule type="containsText" dxfId="8923" priority="10004" operator="containsText" text="V">
      <formula>NOT(ISERROR(SEARCH("V",Z27)))</formula>
    </cfRule>
    <cfRule type="containsText" dxfId="8922" priority="10005" operator="containsText" text="P">
      <formula>NOT(ISERROR(SEARCH("P",Z27)))</formula>
    </cfRule>
    <cfRule type="cellIs" dxfId="8921" priority="10006" operator="equal">
      <formula>"LL"</formula>
    </cfRule>
    <cfRule type="cellIs" dxfId="8920" priority="10007" operator="equal">
      <formula>"AT"</formula>
    </cfRule>
    <cfRule type="containsText" dxfId="8919" priority="10008" operator="containsText" text="B">
      <formula>NOT(ISERROR(SEARCH("B",Z27)))</formula>
    </cfRule>
    <cfRule type="cellIs" dxfId="8918" priority="10009" operator="equal">
      <formula>"L"</formula>
    </cfRule>
    <cfRule type="containsText" dxfId="8917" priority="10010" operator="containsText" text="N">
      <formula>NOT(ISERROR(SEARCH("N",Z27)))</formula>
    </cfRule>
  </conditionalFormatting>
  <conditionalFormatting sqref="Z27">
    <cfRule type="containsText" dxfId="8916" priority="9989" operator="containsText" text="21">
      <formula>NOT(ISERROR(SEARCH("21",Z27)))</formula>
    </cfRule>
    <cfRule type="cellIs" dxfId="8915" priority="9990" operator="equal">
      <formula>"F"</formula>
    </cfRule>
    <cfRule type="containsText" dxfId="8914" priority="9991" operator="containsText" text="CA">
      <formula>NOT(ISERROR(SEARCH("CA",Z27)))</formula>
    </cfRule>
    <cfRule type="cellIs" dxfId="8913" priority="9992" operator="equal">
      <formula>"LD"</formula>
    </cfRule>
    <cfRule type="containsText" dxfId="8912" priority="9993" operator="containsText" text="V">
      <formula>NOT(ISERROR(SEARCH("V",Z27)))</formula>
    </cfRule>
    <cfRule type="containsText" dxfId="8911" priority="9994" operator="containsText" text="P">
      <formula>NOT(ISERROR(SEARCH("P",Z27)))</formula>
    </cfRule>
    <cfRule type="cellIs" dxfId="8910" priority="9995" operator="equal">
      <formula>"LL"</formula>
    </cfRule>
    <cfRule type="cellIs" dxfId="8909" priority="9996" operator="equal">
      <formula>"AT"</formula>
    </cfRule>
    <cfRule type="containsText" dxfId="8908" priority="9997" operator="containsText" text="B">
      <formula>NOT(ISERROR(SEARCH("B",Z27)))</formula>
    </cfRule>
    <cfRule type="cellIs" dxfId="8907" priority="9998" operator="equal">
      <formula>"L"</formula>
    </cfRule>
    <cfRule type="containsText" dxfId="8906" priority="9999" operator="containsText" text="N">
      <formula>NOT(ISERROR(SEARCH("N",Z27)))</formula>
    </cfRule>
  </conditionalFormatting>
  <conditionalFormatting sqref="Z27">
    <cfRule type="containsText" dxfId="8905" priority="9978" operator="containsText" text="21">
      <formula>NOT(ISERROR(SEARCH("21",Z27)))</formula>
    </cfRule>
    <cfRule type="cellIs" dxfId="8904" priority="9979" operator="equal">
      <formula>"F"</formula>
    </cfRule>
    <cfRule type="containsText" dxfId="8903" priority="9980" operator="containsText" text="CA">
      <formula>NOT(ISERROR(SEARCH("CA",Z27)))</formula>
    </cfRule>
    <cfRule type="cellIs" dxfId="8902" priority="9981" operator="equal">
      <formula>"LD"</formula>
    </cfRule>
    <cfRule type="containsText" dxfId="8901" priority="9982" operator="containsText" text="V">
      <formula>NOT(ISERROR(SEARCH("V",Z27)))</formula>
    </cfRule>
    <cfRule type="containsText" dxfId="8900" priority="9983" operator="containsText" text="P">
      <formula>NOT(ISERROR(SEARCH("P",Z27)))</formula>
    </cfRule>
    <cfRule type="cellIs" dxfId="8899" priority="9984" operator="equal">
      <formula>"LL"</formula>
    </cfRule>
    <cfRule type="cellIs" dxfId="8898" priority="9985" operator="equal">
      <formula>"AT"</formula>
    </cfRule>
    <cfRule type="containsText" dxfId="8897" priority="9986" operator="containsText" text="B">
      <formula>NOT(ISERROR(SEARCH("B",Z27)))</formula>
    </cfRule>
    <cfRule type="cellIs" dxfId="8896" priority="9987" operator="equal">
      <formula>"L"</formula>
    </cfRule>
    <cfRule type="containsText" dxfId="8895" priority="9988" operator="containsText" text="N">
      <formula>NOT(ISERROR(SEARCH("N",Z27)))</formula>
    </cfRule>
  </conditionalFormatting>
  <conditionalFormatting sqref="Z27">
    <cfRule type="containsText" dxfId="8894" priority="9967" operator="containsText" text="21">
      <formula>NOT(ISERROR(SEARCH("21",Z27)))</formula>
    </cfRule>
    <cfRule type="cellIs" dxfId="8893" priority="9968" operator="equal">
      <formula>"F"</formula>
    </cfRule>
    <cfRule type="containsText" dxfId="8892" priority="9969" operator="containsText" text="CA">
      <formula>NOT(ISERROR(SEARCH("CA",Z27)))</formula>
    </cfRule>
    <cfRule type="cellIs" dxfId="8891" priority="9970" operator="equal">
      <formula>"LD"</formula>
    </cfRule>
    <cfRule type="containsText" dxfId="8890" priority="9971" operator="containsText" text="V">
      <formula>NOT(ISERROR(SEARCH("V",Z27)))</formula>
    </cfRule>
    <cfRule type="containsText" dxfId="8889" priority="9972" operator="containsText" text="P">
      <formula>NOT(ISERROR(SEARCH("P",Z27)))</formula>
    </cfRule>
    <cfRule type="cellIs" dxfId="8888" priority="9973" operator="equal">
      <formula>"LL"</formula>
    </cfRule>
    <cfRule type="cellIs" dxfId="8887" priority="9974" operator="equal">
      <formula>"AT"</formula>
    </cfRule>
    <cfRule type="containsText" dxfId="8886" priority="9975" operator="containsText" text="B">
      <formula>NOT(ISERROR(SEARCH("B",Z27)))</formula>
    </cfRule>
    <cfRule type="cellIs" dxfId="8885" priority="9976" operator="equal">
      <formula>"L"</formula>
    </cfRule>
    <cfRule type="containsText" dxfId="8884" priority="9977" operator="containsText" text="N">
      <formula>NOT(ISERROR(SEARCH("N",Z27)))</formula>
    </cfRule>
  </conditionalFormatting>
  <conditionalFormatting sqref="Z27">
    <cfRule type="containsText" dxfId="8883" priority="9956" operator="containsText" text="21">
      <formula>NOT(ISERROR(SEARCH("21",Z27)))</formula>
    </cfRule>
    <cfRule type="cellIs" dxfId="8882" priority="9957" operator="equal">
      <formula>"F"</formula>
    </cfRule>
    <cfRule type="containsText" dxfId="8881" priority="9958" operator="containsText" text="CA">
      <formula>NOT(ISERROR(SEARCH("CA",Z27)))</formula>
    </cfRule>
    <cfRule type="cellIs" dxfId="8880" priority="9959" operator="equal">
      <formula>"LD"</formula>
    </cfRule>
    <cfRule type="containsText" dxfId="8879" priority="9960" operator="containsText" text="V">
      <formula>NOT(ISERROR(SEARCH("V",Z27)))</formula>
    </cfRule>
    <cfRule type="containsText" dxfId="8878" priority="9961" operator="containsText" text="P">
      <formula>NOT(ISERROR(SEARCH("P",Z27)))</formula>
    </cfRule>
    <cfRule type="cellIs" dxfId="8877" priority="9962" operator="equal">
      <formula>"LL"</formula>
    </cfRule>
    <cfRule type="cellIs" dxfId="8876" priority="9963" operator="equal">
      <formula>"AT"</formula>
    </cfRule>
    <cfRule type="containsText" dxfId="8875" priority="9964" operator="containsText" text="B">
      <formula>NOT(ISERROR(SEARCH("B",Z27)))</formula>
    </cfRule>
    <cfRule type="cellIs" dxfId="8874" priority="9965" operator="equal">
      <formula>"L"</formula>
    </cfRule>
    <cfRule type="containsText" dxfId="8873" priority="9966" operator="containsText" text="N">
      <formula>NOT(ISERROR(SEARCH("N",Z27)))</formula>
    </cfRule>
  </conditionalFormatting>
  <conditionalFormatting sqref="Z27">
    <cfRule type="containsText" dxfId="8872" priority="9945" operator="containsText" text="21">
      <formula>NOT(ISERROR(SEARCH("21",Z27)))</formula>
    </cfRule>
    <cfRule type="cellIs" dxfId="8871" priority="9946" operator="equal">
      <formula>"F"</formula>
    </cfRule>
    <cfRule type="containsText" dxfId="8870" priority="9947" operator="containsText" text="CA">
      <formula>NOT(ISERROR(SEARCH("CA",Z27)))</formula>
    </cfRule>
    <cfRule type="cellIs" dxfId="8869" priority="9948" operator="equal">
      <formula>"LD"</formula>
    </cfRule>
    <cfRule type="containsText" dxfId="8868" priority="9949" operator="containsText" text="V">
      <formula>NOT(ISERROR(SEARCH("V",Z27)))</formula>
    </cfRule>
    <cfRule type="containsText" dxfId="8867" priority="9950" operator="containsText" text="P">
      <formula>NOT(ISERROR(SEARCH("P",Z27)))</formula>
    </cfRule>
    <cfRule type="cellIs" dxfId="8866" priority="9951" operator="equal">
      <formula>"LL"</formula>
    </cfRule>
    <cfRule type="cellIs" dxfId="8865" priority="9952" operator="equal">
      <formula>"AT"</formula>
    </cfRule>
    <cfRule type="containsText" dxfId="8864" priority="9953" operator="containsText" text="B">
      <formula>NOT(ISERROR(SEARCH("B",Z27)))</formula>
    </cfRule>
    <cfRule type="cellIs" dxfId="8863" priority="9954" operator="equal">
      <formula>"L"</formula>
    </cfRule>
    <cfRule type="containsText" dxfId="8862" priority="9955" operator="containsText" text="N">
      <formula>NOT(ISERROR(SEARCH("N",Z27)))</formula>
    </cfRule>
  </conditionalFormatting>
  <conditionalFormatting sqref="Z27">
    <cfRule type="containsText" dxfId="8861" priority="9934" operator="containsText" text="21">
      <formula>NOT(ISERROR(SEARCH("21",Z27)))</formula>
    </cfRule>
    <cfRule type="cellIs" dxfId="8860" priority="9935" operator="equal">
      <formula>"F"</formula>
    </cfRule>
    <cfRule type="containsText" dxfId="8859" priority="9936" operator="containsText" text="CA">
      <formula>NOT(ISERROR(SEARCH("CA",Z27)))</formula>
    </cfRule>
    <cfRule type="cellIs" dxfId="8858" priority="9937" operator="equal">
      <formula>"LD"</formula>
    </cfRule>
    <cfRule type="containsText" dxfId="8857" priority="9938" operator="containsText" text="V">
      <formula>NOT(ISERROR(SEARCH("V",Z27)))</formula>
    </cfRule>
    <cfRule type="containsText" dxfId="8856" priority="9939" operator="containsText" text="P">
      <formula>NOT(ISERROR(SEARCH("P",Z27)))</formula>
    </cfRule>
    <cfRule type="cellIs" dxfId="8855" priority="9940" operator="equal">
      <formula>"LL"</formula>
    </cfRule>
    <cfRule type="cellIs" dxfId="8854" priority="9941" operator="equal">
      <formula>"AT"</formula>
    </cfRule>
    <cfRule type="containsText" dxfId="8853" priority="9942" operator="containsText" text="B">
      <formula>NOT(ISERROR(SEARCH("B",Z27)))</formula>
    </cfRule>
    <cfRule type="cellIs" dxfId="8852" priority="9943" operator="equal">
      <formula>"L"</formula>
    </cfRule>
    <cfRule type="containsText" dxfId="8851" priority="9944" operator="containsText" text="N">
      <formula>NOT(ISERROR(SEARCH("N",Z27)))</formula>
    </cfRule>
  </conditionalFormatting>
  <conditionalFormatting sqref="Z27">
    <cfRule type="containsText" dxfId="8850" priority="9923" operator="containsText" text="21">
      <formula>NOT(ISERROR(SEARCH("21",Z27)))</formula>
    </cfRule>
    <cfRule type="cellIs" dxfId="8849" priority="9924" operator="equal">
      <formula>"F"</formula>
    </cfRule>
    <cfRule type="containsText" dxfId="8848" priority="9925" operator="containsText" text="CA">
      <formula>NOT(ISERROR(SEARCH("CA",Z27)))</formula>
    </cfRule>
    <cfRule type="cellIs" dxfId="8847" priority="9926" operator="equal">
      <formula>"LD"</formula>
    </cfRule>
    <cfRule type="containsText" dxfId="8846" priority="9927" operator="containsText" text="V">
      <formula>NOT(ISERROR(SEARCH("V",Z27)))</formula>
    </cfRule>
    <cfRule type="containsText" dxfId="8845" priority="9928" operator="containsText" text="P">
      <formula>NOT(ISERROR(SEARCH("P",Z27)))</formula>
    </cfRule>
    <cfRule type="cellIs" dxfId="8844" priority="9929" operator="equal">
      <formula>"LL"</formula>
    </cfRule>
    <cfRule type="cellIs" dxfId="8843" priority="9930" operator="equal">
      <formula>"AT"</formula>
    </cfRule>
    <cfRule type="containsText" dxfId="8842" priority="9931" operator="containsText" text="B">
      <formula>NOT(ISERROR(SEARCH("B",Z27)))</formula>
    </cfRule>
    <cfRule type="cellIs" dxfId="8841" priority="9932" operator="equal">
      <formula>"L"</formula>
    </cfRule>
    <cfRule type="containsText" dxfId="8840" priority="9933" operator="containsText" text="N">
      <formula>NOT(ISERROR(SEARCH("N",Z27)))</formula>
    </cfRule>
  </conditionalFormatting>
  <conditionalFormatting sqref="Z27">
    <cfRule type="containsText" dxfId="8839" priority="9912" operator="containsText" text="21">
      <formula>NOT(ISERROR(SEARCH("21",Z27)))</formula>
    </cfRule>
    <cfRule type="cellIs" dxfId="8838" priority="9913" operator="equal">
      <formula>"F"</formula>
    </cfRule>
    <cfRule type="containsText" dxfId="8837" priority="9914" operator="containsText" text="CA">
      <formula>NOT(ISERROR(SEARCH("CA",Z27)))</formula>
    </cfRule>
    <cfRule type="cellIs" dxfId="8836" priority="9915" operator="equal">
      <formula>"LD"</formula>
    </cfRule>
    <cfRule type="containsText" dxfId="8835" priority="9916" operator="containsText" text="V">
      <formula>NOT(ISERROR(SEARCH("V",Z27)))</formula>
    </cfRule>
    <cfRule type="containsText" dxfId="8834" priority="9917" operator="containsText" text="P">
      <formula>NOT(ISERROR(SEARCH("P",Z27)))</formula>
    </cfRule>
    <cfRule type="cellIs" dxfId="8833" priority="9918" operator="equal">
      <formula>"LL"</formula>
    </cfRule>
    <cfRule type="cellIs" dxfId="8832" priority="9919" operator="equal">
      <formula>"AT"</formula>
    </cfRule>
    <cfRule type="containsText" dxfId="8831" priority="9920" operator="containsText" text="B">
      <formula>NOT(ISERROR(SEARCH("B",Z27)))</formula>
    </cfRule>
    <cfRule type="cellIs" dxfId="8830" priority="9921" operator="equal">
      <formula>"L"</formula>
    </cfRule>
    <cfRule type="containsText" dxfId="8829" priority="9922" operator="containsText" text="N">
      <formula>NOT(ISERROR(SEARCH("N",Z27)))</formula>
    </cfRule>
  </conditionalFormatting>
  <conditionalFormatting sqref="Z27">
    <cfRule type="containsText" dxfId="8828" priority="9901" operator="containsText" text="21">
      <formula>NOT(ISERROR(SEARCH("21",Z27)))</formula>
    </cfRule>
    <cfRule type="cellIs" dxfId="8827" priority="9902" operator="equal">
      <formula>"F"</formula>
    </cfRule>
    <cfRule type="containsText" dxfId="8826" priority="9903" operator="containsText" text="CA">
      <formula>NOT(ISERROR(SEARCH("CA",Z27)))</formula>
    </cfRule>
    <cfRule type="cellIs" dxfId="8825" priority="9904" operator="equal">
      <formula>"LD"</formula>
    </cfRule>
    <cfRule type="containsText" dxfId="8824" priority="9905" operator="containsText" text="V">
      <formula>NOT(ISERROR(SEARCH("V",Z27)))</formula>
    </cfRule>
    <cfRule type="containsText" dxfId="8823" priority="9906" operator="containsText" text="P">
      <formula>NOT(ISERROR(SEARCH("P",Z27)))</formula>
    </cfRule>
    <cfRule type="cellIs" dxfId="8822" priority="9907" operator="equal">
      <formula>"LL"</formula>
    </cfRule>
    <cfRule type="cellIs" dxfId="8821" priority="9908" operator="equal">
      <formula>"AT"</formula>
    </cfRule>
    <cfRule type="containsText" dxfId="8820" priority="9909" operator="containsText" text="B">
      <formula>NOT(ISERROR(SEARCH("B",Z27)))</formula>
    </cfRule>
    <cfRule type="cellIs" dxfId="8819" priority="9910" operator="equal">
      <formula>"L"</formula>
    </cfRule>
    <cfRule type="containsText" dxfId="8818" priority="9911" operator="containsText" text="N">
      <formula>NOT(ISERROR(SEARCH("N",Z27)))</formula>
    </cfRule>
  </conditionalFormatting>
  <conditionalFormatting sqref="Z27">
    <cfRule type="containsText" dxfId="8817" priority="9890" operator="containsText" text="21">
      <formula>NOT(ISERROR(SEARCH("21",Z27)))</formula>
    </cfRule>
    <cfRule type="cellIs" dxfId="8816" priority="9891" operator="equal">
      <formula>"F"</formula>
    </cfRule>
    <cfRule type="containsText" dxfId="8815" priority="9892" operator="containsText" text="CA">
      <formula>NOT(ISERROR(SEARCH("CA",Z27)))</formula>
    </cfRule>
    <cfRule type="cellIs" dxfId="8814" priority="9893" operator="equal">
      <formula>"LD"</formula>
    </cfRule>
    <cfRule type="containsText" dxfId="8813" priority="9894" operator="containsText" text="V">
      <formula>NOT(ISERROR(SEARCH("V",Z27)))</formula>
    </cfRule>
    <cfRule type="containsText" dxfId="8812" priority="9895" operator="containsText" text="P">
      <formula>NOT(ISERROR(SEARCH("P",Z27)))</formula>
    </cfRule>
    <cfRule type="cellIs" dxfId="8811" priority="9896" operator="equal">
      <formula>"LL"</formula>
    </cfRule>
    <cfRule type="cellIs" dxfId="8810" priority="9897" operator="equal">
      <formula>"AT"</formula>
    </cfRule>
    <cfRule type="containsText" dxfId="8809" priority="9898" operator="containsText" text="B">
      <formula>NOT(ISERROR(SEARCH("B",Z27)))</formula>
    </cfRule>
    <cfRule type="cellIs" dxfId="8808" priority="9899" operator="equal">
      <formula>"L"</formula>
    </cfRule>
    <cfRule type="containsText" dxfId="8807" priority="9900" operator="containsText" text="N">
      <formula>NOT(ISERROR(SEARCH("N",Z27)))</formula>
    </cfRule>
  </conditionalFormatting>
  <conditionalFormatting sqref="Z27">
    <cfRule type="containsText" dxfId="8806" priority="9879" operator="containsText" text="21">
      <formula>NOT(ISERROR(SEARCH("21",Z27)))</formula>
    </cfRule>
    <cfRule type="cellIs" dxfId="8805" priority="9880" operator="equal">
      <formula>"F"</formula>
    </cfRule>
    <cfRule type="containsText" dxfId="8804" priority="9881" operator="containsText" text="CA">
      <formula>NOT(ISERROR(SEARCH("CA",Z27)))</formula>
    </cfRule>
    <cfRule type="cellIs" dxfId="8803" priority="9882" operator="equal">
      <formula>"LD"</formula>
    </cfRule>
    <cfRule type="containsText" dxfId="8802" priority="9883" operator="containsText" text="V">
      <formula>NOT(ISERROR(SEARCH("V",Z27)))</formula>
    </cfRule>
    <cfRule type="containsText" dxfId="8801" priority="9884" operator="containsText" text="P">
      <formula>NOT(ISERROR(SEARCH("P",Z27)))</formula>
    </cfRule>
    <cfRule type="cellIs" dxfId="8800" priority="9885" operator="equal">
      <formula>"LL"</formula>
    </cfRule>
    <cfRule type="cellIs" dxfId="8799" priority="9886" operator="equal">
      <formula>"AT"</formula>
    </cfRule>
    <cfRule type="containsText" dxfId="8798" priority="9887" operator="containsText" text="B">
      <formula>NOT(ISERROR(SEARCH("B",Z27)))</formula>
    </cfRule>
    <cfRule type="cellIs" dxfId="8797" priority="9888" operator="equal">
      <formula>"L"</formula>
    </cfRule>
    <cfRule type="containsText" dxfId="8796" priority="9889" operator="containsText" text="N">
      <formula>NOT(ISERROR(SEARCH("N",Z27)))</formula>
    </cfRule>
  </conditionalFormatting>
  <conditionalFormatting sqref="Z27">
    <cfRule type="containsText" dxfId="8795" priority="9868" operator="containsText" text="21">
      <formula>NOT(ISERROR(SEARCH("21",Z27)))</formula>
    </cfRule>
    <cfRule type="cellIs" dxfId="8794" priority="9869" operator="equal">
      <formula>"F"</formula>
    </cfRule>
    <cfRule type="containsText" dxfId="8793" priority="9870" operator="containsText" text="CA">
      <formula>NOT(ISERROR(SEARCH("CA",Z27)))</formula>
    </cfRule>
    <cfRule type="cellIs" dxfId="8792" priority="9871" operator="equal">
      <formula>"LD"</formula>
    </cfRule>
    <cfRule type="containsText" dxfId="8791" priority="9872" operator="containsText" text="V">
      <formula>NOT(ISERROR(SEARCH("V",Z27)))</formula>
    </cfRule>
    <cfRule type="containsText" dxfId="8790" priority="9873" operator="containsText" text="P">
      <formula>NOT(ISERROR(SEARCH("P",Z27)))</formula>
    </cfRule>
    <cfRule type="cellIs" dxfId="8789" priority="9874" operator="equal">
      <formula>"LL"</formula>
    </cfRule>
    <cfRule type="cellIs" dxfId="8788" priority="9875" operator="equal">
      <formula>"AT"</formula>
    </cfRule>
    <cfRule type="containsText" dxfId="8787" priority="9876" operator="containsText" text="B">
      <formula>NOT(ISERROR(SEARCH("B",Z27)))</formula>
    </cfRule>
    <cfRule type="cellIs" dxfId="8786" priority="9877" operator="equal">
      <formula>"L"</formula>
    </cfRule>
    <cfRule type="containsText" dxfId="8785" priority="9878" operator="containsText" text="N">
      <formula>NOT(ISERROR(SEARCH("N",Z27)))</formula>
    </cfRule>
  </conditionalFormatting>
  <conditionalFormatting sqref="X27:AH27">
    <cfRule type="containsText" dxfId="8784" priority="9857" operator="containsText" text="21">
      <formula>NOT(ISERROR(SEARCH("21",X27)))</formula>
    </cfRule>
    <cfRule type="cellIs" dxfId="8783" priority="9858" operator="equal">
      <formula>"F"</formula>
    </cfRule>
    <cfRule type="containsText" dxfId="8782" priority="9859" operator="containsText" text="CA">
      <formula>NOT(ISERROR(SEARCH("CA",X27)))</formula>
    </cfRule>
    <cfRule type="cellIs" dxfId="8781" priority="9860" operator="equal">
      <formula>"LD"</formula>
    </cfRule>
    <cfRule type="containsText" dxfId="8780" priority="9861" operator="containsText" text="V">
      <formula>NOT(ISERROR(SEARCH("V",X27)))</formula>
    </cfRule>
    <cfRule type="containsText" dxfId="8779" priority="9862" operator="containsText" text="P">
      <formula>NOT(ISERROR(SEARCH("P",X27)))</formula>
    </cfRule>
    <cfRule type="cellIs" dxfId="8778" priority="9863" operator="equal">
      <formula>"LL"</formula>
    </cfRule>
    <cfRule type="cellIs" dxfId="8777" priority="9864" operator="equal">
      <formula>"AT"</formula>
    </cfRule>
    <cfRule type="containsText" dxfId="8776" priority="9865" operator="containsText" text="B">
      <formula>NOT(ISERROR(SEARCH("B",X27)))</formula>
    </cfRule>
    <cfRule type="cellIs" dxfId="8775" priority="9866" operator="equal">
      <formula>"L"</formula>
    </cfRule>
    <cfRule type="containsText" dxfId="8774" priority="9867" operator="containsText" text="N">
      <formula>NOT(ISERROR(SEARCH("N",X27)))</formula>
    </cfRule>
  </conditionalFormatting>
  <conditionalFormatting sqref="AB27:AE27">
    <cfRule type="containsText" dxfId="8773" priority="9846" operator="containsText" text="21">
      <formula>NOT(ISERROR(SEARCH("21",AB27)))</formula>
    </cfRule>
    <cfRule type="cellIs" dxfId="8772" priority="9847" operator="equal">
      <formula>"F"</formula>
    </cfRule>
    <cfRule type="containsText" dxfId="8771" priority="9848" operator="containsText" text="CA">
      <formula>NOT(ISERROR(SEARCH("CA",AB27)))</formula>
    </cfRule>
    <cfRule type="cellIs" dxfId="8770" priority="9849" operator="equal">
      <formula>"LD"</formula>
    </cfRule>
    <cfRule type="containsText" dxfId="8769" priority="9850" operator="containsText" text="V">
      <formula>NOT(ISERROR(SEARCH("V",AB27)))</formula>
    </cfRule>
    <cfRule type="containsText" dxfId="8768" priority="9851" operator="containsText" text="P">
      <formula>NOT(ISERROR(SEARCH("P",AB27)))</formula>
    </cfRule>
    <cfRule type="cellIs" dxfId="8767" priority="9852" operator="equal">
      <formula>"LL"</formula>
    </cfRule>
    <cfRule type="cellIs" dxfId="8766" priority="9853" operator="equal">
      <formula>"AT"</formula>
    </cfRule>
    <cfRule type="containsText" dxfId="8765" priority="9854" operator="containsText" text="B">
      <formula>NOT(ISERROR(SEARCH("B",AB27)))</formula>
    </cfRule>
    <cfRule type="cellIs" dxfId="8764" priority="9855" operator="equal">
      <formula>"L"</formula>
    </cfRule>
    <cfRule type="containsText" dxfId="8763" priority="9856" operator="containsText" text="N">
      <formula>NOT(ISERROR(SEARCH("N",AB27)))</formula>
    </cfRule>
  </conditionalFormatting>
  <conditionalFormatting sqref="AG27:AH27 X27:AC27">
    <cfRule type="containsText" dxfId="8762" priority="9835" operator="containsText" text="21">
      <formula>NOT(ISERROR(SEARCH("21",X27)))</formula>
    </cfRule>
    <cfRule type="cellIs" dxfId="8761" priority="9836" operator="equal">
      <formula>"F"</formula>
    </cfRule>
    <cfRule type="containsText" dxfId="8760" priority="9837" operator="containsText" text="CA">
      <formula>NOT(ISERROR(SEARCH("CA",X27)))</formula>
    </cfRule>
    <cfRule type="cellIs" dxfId="8759" priority="9838" operator="equal">
      <formula>"LD"</formula>
    </cfRule>
    <cfRule type="containsText" dxfId="8758" priority="9839" operator="containsText" text="V">
      <formula>NOT(ISERROR(SEARCH("V",X27)))</formula>
    </cfRule>
    <cfRule type="containsText" dxfId="8757" priority="9840" operator="containsText" text="P">
      <formula>NOT(ISERROR(SEARCH("P",X27)))</formula>
    </cfRule>
    <cfRule type="cellIs" dxfId="8756" priority="9841" operator="equal">
      <formula>"LL"</formula>
    </cfRule>
    <cfRule type="cellIs" dxfId="8755" priority="9842" operator="equal">
      <formula>"AT"</formula>
    </cfRule>
    <cfRule type="containsText" dxfId="8754" priority="9843" operator="containsText" text="B">
      <formula>NOT(ISERROR(SEARCH("B",X27)))</formula>
    </cfRule>
    <cfRule type="cellIs" dxfId="8753" priority="9844" operator="equal">
      <formula>"L"</formula>
    </cfRule>
    <cfRule type="containsText" dxfId="8752" priority="9845" operator="containsText" text="N">
      <formula>NOT(ISERROR(SEARCH("N",X27)))</formula>
    </cfRule>
  </conditionalFormatting>
  <conditionalFormatting sqref="AF27">
    <cfRule type="containsText" dxfId="8751" priority="9824" operator="containsText" text="21">
      <formula>NOT(ISERROR(SEARCH("21",AF27)))</formula>
    </cfRule>
    <cfRule type="cellIs" dxfId="8750" priority="9825" operator="equal">
      <formula>"F"</formula>
    </cfRule>
    <cfRule type="containsText" dxfId="8749" priority="9826" operator="containsText" text="CA">
      <formula>NOT(ISERROR(SEARCH("CA",AF27)))</formula>
    </cfRule>
    <cfRule type="cellIs" dxfId="8748" priority="9827" operator="equal">
      <formula>"LD"</formula>
    </cfRule>
    <cfRule type="containsText" dxfId="8747" priority="9828" operator="containsText" text="V">
      <formula>NOT(ISERROR(SEARCH("V",AF27)))</formula>
    </cfRule>
    <cfRule type="containsText" dxfId="8746" priority="9829" operator="containsText" text="P">
      <formula>NOT(ISERROR(SEARCH("P",AF27)))</formula>
    </cfRule>
    <cfRule type="cellIs" dxfId="8745" priority="9830" operator="equal">
      <formula>"LL"</formula>
    </cfRule>
    <cfRule type="cellIs" dxfId="8744" priority="9831" operator="equal">
      <formula>"AT"</formula>
    </cfRule>
    <cfRule type="containsText" dxfId="8743" priority="9832" operator="containsText" text="B">
      <formula>NOT(ISERROR(SEARCH("B",AF27)))</formula>
    </cfRule>
    <cfRule type="cellIs" dxfId="8742" priority="9833" operator="equal">
      <formula>"L"</formula>
    </cfRule>
    <cfRule type="containsText" dxfId="8741" priority="9834" operator="containsText" text="N">
      <formula>NOT(ISERROR(SEARCH("N",AF27)))</formula>
    </cfRule>
  </conditionalFormatting>
  <conditionalFormatting sqref="AH27">
    <cfRule type="containsText" dxfId="8740" priority="9813" operator="containsText" text="21">
      <formula>NOT(ISERROR(SEARCH("21",AH27)))</formula>
    </cfRule>
    <cfRule type="cellIs" dxfId="8739" priority="9814" operator="equal">
      <formula>"F"</formula>
    </cfRule>
    <cfRule type="containsText" dxfId="8738" priority="9815" operator="containsText" text="CA">
      <formula>NOT(ISERROR(SEARCH("CA",AH27)))</formula>
    </cfRule>
    <cfRule type="cellIs" dxfId="8737" priority="9816" operator="equal">
      <formula>"LD"</formula>
    </cfRule>
    <cfRule type="containsText" dxfId="8736" priority="9817" operator="containsText" text="V">
      <formula>NOT(ISERROR(SEARCH("V",AH27)))</formula>
    </cfRule>
    <cfRule type="containsText" dxfId="8735" priority="9818" operator="containsText" text="P">
      <formula>NOT(ISERROR(SEARCH("P",AH27)))</formula>
    </cfRule>
    <cfRule type="cellIs" dxfId="8734" priority="9819" operator="equal">
      <formula>"LL"</formula>
    </cfRule>
    <cfRule type="cellIs" dxfId="8733" priority="9820" operator="equal">
      <formula>"AT"</formula>
    </cfRule>
    <cfRule type="containsText" dxfId="8732" priority="9821" operator="containsText" text="B">
      <formula>NOT(ISERROR(SEARCH("B",AH27)))</formula>
    </cfRule>
    <cfRule type="cellIs" dxfId="8731" priority="9822" operator="equal">
      <formula>"L"</formula>
    </cfRule>
    <cfRule type="containsText" dxfId="8730" priority="9823" operator="containsText" text="N">
      <formula>NOT(ISERROR(SEARCH("N",AH27)))</formula>
    </cfRule>
  </conditionalFormatting>
  <conditionalFormatting sqref="AI27:AK27">
    <cfRule type="containsText" dxfId="8729" priority="9802" operator="containsText" text="21">
      <formula>NOT(ISERROR(SEARCH("21",AI27)))</formula>
    </cfRule>
    <cfRule type="cellIs" dxfId="8728" priority="9803" operator="equal">
      <formula>"F"</formula>
    </cfRule>
    <cfRule type="containsText" dxfId="8727" priority="9804" operator="containsText" text="CA">
      <formula>NOT(ISERROR(SEARCH("CA",AI27)))</formula>
    </cfRule>
    <cfRule type="cellIs" dxfId="8726" priority="9805" operator="equal">
      <formula>"LD"</formula>
    </cfRule>
    <cfRule type="containsText" dxfId="8725" priority="9806" operator="containsText" text="V">
      <formula>NOT(ISERROR(SEARCH("V",AI27)))</formula>
    </cfRule>
    <cfRule type="containsText" dxfId="8724" priority="9807" operator="containsText" text="P">
      <formula>NOT(ISERROR(SEARCH("P",AI27)))</formula>
    </cfRule>
    <cfRule type="cellIs" dxfId="8723" priority="9808" operator="equal">
      <formula>"LL"</formula>
    </cfRule>
    <cfRule type="cellIs" dxfId="8722" priority="9809" operator="equal">
      <formula>"AT"</formula>
    </cfRule>
    <cfRule type="containsText" dxfId="8721" priority="9810" operator="containsText" text="B">
      <formula>NOT(ISERROR(SEARCH("B",AI27)))</formula>
    </cfRule>
    <cfRule type="cellIs" dxfId="8720" priority="9811" operator="equal">
      <formula>"L"</formula>
    </cfRule>
    <cfRule type="containsText" dxfId="8719" priority="9812" operator="containsText" text="N">
      <formula>NOT(ISERROR(SEARCH("N",AI27)))</formula>
    </cfRule>
  </conditionalFormatting>
  <conditionalFormatting sqref="Z44:AA44">
    <cfRule type="containsText" dxfId="8718" priority="9791" operator="containsText" text="21">
      <formula>NOT(ISERROR(SEARCH("21",Z44)))</formula>
    </cfRule>
    <cfRule type="cellIs" dxfId="8717" priority="9792" operator="equal">
      <formula>"F"</formula>
    </cfRule>
    <cfRule type="containsText" dxfId="8716" priority="9793" operator="containsText" text="CA">
      <formula>NOT(ISERROR(SEARCH("CA",Z44)))</formula>
    </cfRule>
    <cfRule type="cellIs" dxfId="8715" priority="9794" operator="equal">
      <formula>"LD"</formula>
    </cfRule>
    <cfRule type="containsText" dxfId="8714" priority="9795" operator="containsText" text="V">
      <formula>NOT(ISERROR(SEARCH("V",Z44)))</formula>
    </cfRule>
    <cfRule type="containsText" dxfId="8713" priority="9796" operator="containsText" text="P">
      <formula>NOT(ISERROR(SEARCH("P",Z44)))</formula>
    </cfRule>
    <cfRule type="cellIs" dxfId="8712" priority="9797" operator="equal">
      <formula>"LL"</formula>
    </cfRule>
    <cfRule type="cellIs" dxfId="8711" priority="9798" operator="equal">
      <formula>"AT"</formula>
    </cfRule>
    <cfRule type="containsText" dxfId="8710" priority="9799" operator="containsText" text="B">
      <formula>NOT(ISERROR(SEARCH("B",Z44)))</formula>
    </cfRule>
    <cfRule type="cellIs" dxfId="8709" priority="9800" operator="equal">
      <formula>"L"</formula>
    </cfRule>
    <cfRule type="containsText" dxfId="8708" priority="9801" operator="containsText" text="N">
      <formula>NOT(ISERROR(SEARCH("N",Z44)))</formula>
    </cfRule>
  </conditionalFormatting>
  <conditionalFormatting sqref="Z44:AA44">
    <cfRule type="containsText" dxfId="8707" priority="9780" operator="containsText" text="21">
      <formula>NOT(ISERROR(SEARCH("21",Z44)))</formula>
    </cfRule>
    <cfRule type="cellIs" dxfId="8706" priority="9781" operator="equal">
      <formula>"F"</formula>
    </cfRule>
    <cfRule type="containsText" dxfId="8705" priority="9782" operator="containsText" text="CA">
      <formula>NOT(ISERROR(SEARCH("CA",Z44)))</formula>
    </cfRule>
    <cfRule type="cellIs" dxfId="8704" priority="9783" operator="equal">
      <formula>"LD"</formula>
    </cfRule>
    <cfRule type="containsText" dxfId="8703" priority="9784" operator="containsText" text="V">
      <formula>NOT(ISERROR(SEARCH("V",Z44)))</formula>
    </cfRule>
    <cfRule type="containsText" dxfId="8702" priority="9785" operator="containsText" text="P">
      <formula>NOT(ISERROR(SEARCH("P",Z44)))</formula>
    </cfRule>
    <cfRule type="cellIs" dxfId="8701" priority="9786" operator="equal">
      <formula>"LL"</formula>
    </cfRule>
    <cfRule type="cellIs" dxfId="8700" priority="9787" operator="equal">
      <formula>"AT"</formula>
    </cfRule>
    <cfRule type="containsText" dxfId="8699" priority="9788" operator="containsText" text="B">
      <formula>NOT(ISERROR(SEARCH("B",Z44)))</formula>
    </cfRule>
    <cfRule type="cellIs" dxfId="8698" priority="9789" operator="equal">
      <formula>"L"</formula>
    </cfRule>
    <cfRule type="containsText" dxfId="8697" priority="9790" operator="containsText" text="N">
      <formula>NOT(ISERROR(SEARCH("N",Z44)))</formula>
    </cfRule>
  </conditionalFormatting>
  <conditionalFormatting sqref="Z44:AA44">
    <cfRule type="containsText" dxfId="8696" priority="9769" operator="containsText" text="21">
      <formula>NOT(ISERROR(SEARCH("21",Z44)))</formula>
    </cfRule>
    <cfRule type="cellIs" dxfId="8695" priority="9770" operator="equal">
      <formula>"F"</formula>
    </cfRule>
    <cfRule type="containsText" dxfId="8694" priority="9771" operator="containsText" text="CA">
      <formula>NOT(ISERROR(SEARCH("CA",Z44)))</formula>
    </cfRule>
    <cfRule type="cellIs" dxfId="8693" priority="9772" operator="equal">
      <formula>"LD"</formula>
    </cfRule>
    <cfRule type="containsText" dxfId="8692" priority="9773" operator="containsText" text="V">
      <formula>NOT(ISERROR(SEARCH("V",Z44)))</formula>
    </cfRule>
    <cfRule type="containsText" dxfId="8691" priority="9774" operator="containsText" text="P">
      <formula>NOT(ISERROR(SEARCH("P",Z44)))</formula>
    </cfRule>
    <cfRule type="cellIs" dxfId="8690" priority="9775" operator="equal">
      <formula>"LL"</formula>
    </cfRule>
    <cfRule type="cellIs" dxfId="8689" priority="9776" operator="equal">
      <formula>"AT"</formula>
    </cfRule>
    <cfRule type="containsText" dxfId="8688" priority="9777" operator="containsText" text="B">
      <formula>NOT(ISERROR(SEARCH("B",Z44)))</formula>
    </cfRule>
    <cfRule type="cellIs" dxfId="8687" priority="9778" operator="equal">
      <formula>"L"</formula>
    </cfRule>
    <cfRule type="containsText" dxfId="8686" priority="9779" operator="containsText" text="N">
      <formula>NOT(ISERROR(SEARCH("N",Z44)))</formula>
    </cfRule>
  </conditionalFormatting>
  <conditionalFormatting sqref="Z44:AA44">
    <cfRule type="containsText" dxfId="8685" priority="9758" operator="containsText" text="21">
      <formula>NOT(ISERROR(SEARCH("21",Z44)))</formula>
    </cfRule>
    <cfRule type="cellIs" dxfId="8684" priority="9759" operator="equal">
      <formula>"F"</formula>
    </cfRule>
    <cfRule type="containsText" dxfId="8683" priority="9760" operator="containsText" text="CA">
      <formula>NOT(ISERROR(SEARCH("CA",Z44)))</formula>
    </cfRule>
    <cfRule type="cellIs" dxfId="8682" priority="9761" operator="equal">
      <formula>"LD"</formula>
    </cfRule>
    <cfRule type="containsText" dxfId="8681" priority="9762" operator="containsText" text="V">
      <formula>NOT(ISERROR(SEARCH("V",Z44)))</formula>
    </cfRule>
    <cfRule type="containsText" dxfId="8680" priority="9763" operator="containsText" text="P">
      <formula>NOT(ISERROR(SEARCH("P",Z44)))</formula>
    </cfRule>
    <cfRule type="cellIs" dxfId="8679" priority="9764" operator="equal">
      <formula>"LL"</formula>
    </cfRule>
    <cfRule type="cellIs" dxfId="8678" priority="9765" operator="equal">
      <formula>"AT"</formula>
    </cfRule>
    <cfRule type="containsText" dxfId="8677" priority="9766" operator="containsText" text="B">
      <formula>NOT(ISERROR(SEARCH("B",Z44)))</formula>
    </cfRule>
    <cfRule type="cellIs" dxfId="8676" priority="9767" operator="equal">
      <formula>"L"</formula>
    </cfRule>
    <cfRule type="containsText" dxfId="8675" priority="9768" operator="containsText" text="N">
      <formula>NOT(ISERROR(SEARCH("N",Z44)))</formula>
    </cfRule>
  </conditionalFormatting>
  <conditionalFormatting sqref="Z44:AA44">
    <cfRule type="containsText" dxfId="8674" priority="9747" operator="containsText" text="21">
      <formula>NOT(ISERROR(SEARCH("21",Z44)))</formula>
    </cfRule>
    <cfRule type="cellIs" dxfId="8673" priority="9748" operator="equal">
      <formula>"F"</formula>
    </cfRule>
    <cfRule type="containsText" dxfId="8672" priority="9749" operator="containsText" text="CA">
      <formula>NOT(ISERROR(SEARCH("CA",Z44)))</formula>
    </cfRule>
    <cfRule type="cellIs" dxfId="8671" priority="9750" operator="equal">
      <formula>"LD"</formula>
    </cfRule>
    <cfRule type="containsText" dxfId="8670" priority="9751" operator="containsText" text="V">
      <formula>NOT(ISERROR(SEARCH("V",Z44)))</formula>
    </cfRule>
    <cfRule type="containsText" dxfId="8669" priority="9752" operator="containsText" text="P">
      <formula>NOT(ISERROR(SEARCH("P",Z44)))</formula>
    </cfRule>
    <cfRule type="cellIs" dxfId="8668" priority="9753" operator="equal">
      <formula>"LL"</formula>
    </cfRule>
    <cfRule type="cellIs" dxfId="8667" priority="9754" operator="equal">
      <formula>"AT"</formula>
    </cfRule>
    <cfRule type="containsText" dxfId="8666" priority="9755" operator="containsText" text="B">
      <formula>NOT(ISERROR(SEARCH("B",Z44)))</formula>
    </cfRule>
    <cfRule type="cellIs" dxfId="8665" priority="9756" operator="equal">
      <formula>"L"</formula>
    </cfRule>
    <cfRule type="containsText" dxfId="8664" priority="9757" operator="containsText" text="N">
      <formula>NOT(ISERROR(SEARCH("N",Z44)))</formula>
    </cfRule>
  </conditionalFormatting>
  <conditionalFormatting sqref="Z44:AA44">
    <cfRule type="containsText" dxfId="8663" priority="9736" operator="containsText" text="21">
      <formula>NOT(ISERROR(SEARCH("21",Z44)))</formula>
    </cfRule>
    <cfRule type="cellIs" dxfId="8662" priority="9737" operator="equal">
      <formula>"F"</formula>
    </cfRule>
    <cfRule type="containsText" dxfId="8661" priority="9738" operator="containsText" text="CA">
      <formula>NOT(ISERROR(SEARCH("CA",Z44)))</formula>
    </cfRule>
    <cfRule type="cellIs" dxfId="8660" priority="9739" operator="equal">
      <formula>"LD"</formula>
    </cfRule>
    <cfRule type="containsText" dxfId="8659" priority="9740" operator="containsText" text="V">
      <formula>NOT(ISERROR(SEARCH("V",Z44)))</formula>
    </cfRule>
    <cfRule type="containsText" dxfId="8658" priority="9741" operator="containsText" text="P">
      <formula>NOT(ISERROR(SEARCH("P",Z44)))</formula>
    </cfRule>
    <cfRule type="cellIs" dxfId="8657" priority="9742" operator="equal">
      <formula>"LL"</formula>
    </cfRule>
    <cfRule type="cellIs" dxfId="8656" priority="9743" operator="equal">
      <formula>"AT"</formula>
    </cfRule>
    <cfRule type="containsText" dxfId="8655" priority="9744" operator="containsText" text="B">
      <formula>NOT(ISERROR(SEARCH("B",Z44)))</formula>
    </cfRule>
    <cfRule type="cellIs" dxfId="8654" priority="9745" operator="equal">
      <formula>"L"</formula>
    </cfRule>
    <cfRule type="containsText" dxfId="8653" priority="9746" operator="containsText" text="N">
      <formula>NOT(ISERROR(SEARCH("N",Z44)))</formula>
    </cfRule>
  </conditionalFormatting>
  <conditionalFormatting sqref="Z44:AA44">
    <cfRule type="containsText" dxfId="8652" priority="9725" operator="containsText" text="21">
      <formula>NOT(ISERROR(SEARCH("21",Z44)))</formula>
    </cfRule>
    <cfRule type="cellIs" dxfId="8651" priority="9726" operator="equal">
      <formula>"F"</formula>
    </cfRule>
    <cfRule type="containsText" dxfId="8650" priority="9727" operator="containsText" text="CA">
      <formula>NOT(ISERROR(SEARCH("CA",Z44)))</formula>
    </cfRule>
    <cfRule type="cellIs" dxfId="8649" priority="9728" operator="equal">
      <formula>"LD"</formula>
    </cfRule>
    <cfRule type="containsText" dxfId="8648" priority="9729" operator="containsText" text="V">
      <formula>NOT(ISERROR(SEARCH("V",Z44)))</formula>
    </cfRule>
    <cfRule type="containsText" dxfId="8647" priority="9730" operator="containsText" text="P">
      <formula>NOT(ISERROR(SEARCH("P",Z44)))</formula>
    </cfRule>
    <cfRule type="cellIs" dxfId="8646" priority="9731" operator="equal">
      <formula>"LL"</formula>
    </cfRule>
    <cfRule type="cellIs" dxfId="8645" priority="9732" operator="equal">
      <formula>"AT"</formula>
    </cfRule>
    <cfRule type="containsText" dxfId="8644" priority="9733" operator="containsText" text="B">
      <formula>NOT(ISERROR(SEARCH("B",Z44)))</formula>
    </cfRule>
    <cfRule type="cellIs" dxfId="8643" priority="9734" operator="equal">
      <formula>"L"</formula>
    </cfRule>
    <cfRule type="containsText" dxfId="8642" priority="9735" operator="containsText" text="N">
      <formula>NOT(ISERROR(SEARCH("N",Z44)))</formula>
    </cfRule>
  </conditionalFormatting>
  <conditionalFormatting sqref="Z44:AA44">
    <cfRule type="containsText" dxfId="8641" priority="9714" operator="containsText" text="21">
      <formula>NOT(ISERROR(SEARCH("21",Z44)))</formula>
    </cfRule>
    <cfRule type="cellIs" dxfId="8640" priority="9715" operator="equal">
      <formula>"F"</formula>
    </cfRule>
    <cfRule type="containsText" dxfId="8639" priority="9716" operator="containsText" text="CA">
      <formula>NOT(ISERROR(SEARCH("CA",Z44)))</formula>
    </cfRule>
    <cfRule type="cellIs" dxfId="8638" priority="9717" operator="equal">
      <formula>"LD"</formula>
    </cfRule>
    <cfRule type="containsText" dxfId="8637" priority="9718" operator="containsText" text="V">
      <formula>NOT(ISERROR(SEARCH("V",Z44)))</formula>
    </cfRule>
    <cfRule type="containsText" dxfId="8636" priority="9719" operator="containsText" text="P">
      <formula>NOT(ISERROR(SEARCH("P",Z44)))</formula>
    </cfRule>
    <cfRule type="cellIs" dxfId="8635" priority="9720" operator="equal">
      <formula>"LL"</formula>
    </cfRule>
    <cfRule type="cellIs" dxfId="8634" priority="9721" operator="equal">
      <formula>"AT"</formula>
    </cfRule>
    <cfRule type="containsText" dxfId="8633" priority="9722" operator="containsText" text="B">
      <formula>NOT(ISERROR(SEARCH("B",Z44)))</formula>
    </cfRule>
    <cfRule type="cellIs" dxfId="8632" priority="9723" operator="equal">
      <formula>"L"</formula>
    </cfRule>
    <cfRule type="containsText" dxfId="8631" priority="9724" operator="containsText" text="N">
      <formula>NOT(ISERROR(SEARCH("N",Z44)))</formula>
    </cfRule>
  </conditionalFormatting>
  <conditionalFormatting sqref="Z44:AA44">
    <cfRule type="containsText" dxfId="8630" priority="9703" operator="containsText" text="21">
      <formula>NOT(ISERROR(SEARCH("21",Z44)))</formula>
    </cfRule>
    <cfRule type="cellIs" dxfId="8629" priority="9704" operator="equal">
      <formula>"F"</formula>
    </cfRule>
    <cfRule type="containsText" dxfId="8628" priority="9705" operator="containsText" text="CA">
      <formula>NOT(ISERROR(SEARCH("CA",Z44)))</formula>
    </cfRule>
    <cfRule type="cellIs" dxfId="8627" priority="9706" operator="equal">
      <formula>"LD"</formula>
    </cfRule>
    <cfRule type="containsText" dxfId="8626" priority="9707" operator="containsText" text="V">
      <formula>NOT(ISERROR(SEARCH("V",Z44)))</formula>
    </cfRule>
    <cfRule type="containsText" dxfId="8625" priority="9708" operator="containsText" text="P">
      <formula>NOT(ISERROR(SEARCH("P",Z44)))</formula>
    </cfRule>
    <cfRule type="cellIs" dxfId="8624" priority="9709" operator="equal">
      <formula>"LL"</formula>
    </cfRule>
    <cfRule type="cellIs" dxfId="8623" priority="9710" operator="equal">
      <formula>"AT"</formula>
    </cfRule>
    <cfRule type="containsText" dxfId="8622" priority="9711" operator="containsText" text="B">
      <formula>NOT(ISERROR(SEARCH("B",Z44)))</formula>
    </cfRule>
    <cfRule type="cellIs" dxfId="8621" priority="9712" operator="equal">
      <formula>"L"</formula>
    </cfRule>
    <cfRule type="containsText" dxfId="8620" priority="9713" operator="containsText" text="N">
      <formula>NOT(ISERROR(SEARCH("N",Z44)))</formula>
    </cfRule>
  </conditionalFormatting>
  <conditionalFormatting sqref="Z44:AA44">
    <cfRule type="containsText" dxfId="8619" priority="9692" operator="containsText" text="21">
      <formula>NOT(ISERROR(SEARCH("21",Z44)))</formula>
    </cfRule>
    <cfRule type="cellIs" dxfId="8618" priority="9693" operator="equal">
      <formula>"F"</formula>
    </cfRule>
    <cfRule type="containsText" dxfId="8617" priority="9694" operator="containsText" text="CA">
      <formula>NOT(ISERROR(SEARCH("CA",Z44)))</formula>
    </cfRule>
    <cfRule type="cellIs" dxfId="8616" priority="9695" operator="equal">
      <formula>"LD"</formula>
    </cfRule>
    <cfRule type="containsText" dxfId="8615" priority="9696" operator="containsText" text="V">
      <formula>NOT(ISERROR(SEARCH("V",Z44)))</formula>
    </cfRule>
    <cfRule type="containsText" dxfId="8614" priority="9697" operator="containsText" text="P">
      <formula>NOT(ISERROR(SEARCH("P",Z44)))</formula>
    </cfRule>
    <cfRule type="cellIs" dxfId="8613" priority="9698" operator="equal">
      <formula>"LL"</formula>
    </cfRule>
    <cfRule type="cellIs" dxfId="8612" priority="9699" operator="equal">
      <formula>"AT"</formula>
    </cfRule>
    <cfRule type="containsText" dxfId="8611" priority="9700" operator="containsText" text="B">
      <formula>NOT(ISERROR(SEARCH("B",Z44)))</formula>
    </cfRule>
    <cfRule type="cellIs" dxfId="8610" priority="9701" operator="equal">
      <formula>"L"</formula>
    </cfRule>
    <cfRule type="containsText" dxfId="8609" priority="9702" operator="containsText" text="N">
      <formula>NOT(ISERROR(SEARCH("N",Z44)))</formula>
    </cfRule>
  </conditionalFormatting>
  <conditionalFormatting sqref="Z44:AA44">
    <cfRule type="containsText" dxfId="8608" priority="9681" operator="containsText" text="21">
      <formula>NOT(ISERROR(SEARCH("21",Z44)))</formula>
    </cfRule>
    <cfRule type="cellIs" dxfId="8607" priority="9682" operator="equal">
      <formula>"F"</formula>
    </cfRule>
    <cfRule type="containsText" dxfId="8606" priority="9683" operator="containsText" text="CA">
      <formula>NOT(ISERROR(SEARCH("CA",Z44)))</formula>
    </cfRule>
    <cfRule type="cellIs" dxfId="8605" priority="9684" operator="equal">
      <formula>"LD"</formula>
    </cfRule>
    <cfRule type="containsText" dxfId="8604" priority="9685" operator="containsText" text="V">
      <formula>NOT(ISERROR(SEARCH("V",Z44)))</formula>
    </cfRule>
    <cfRule type="containsText" dxfId="8603" priority="9686" operator="containsText" text="P">
      <formula>NOT(ISERROR(SEARCH("P",Z44)))</formula>
    </cfRule>
    <cfRule type="cellIs" dxfId="8602" priority="9687" operator="equal">
      <formula>"LL"</formula>
    </cfRule>
    <cfRule type="cellIs" dxfId="8601" priority="9688" operator="equal">
      <formula>"AT"</formula>
    </cfRule>
    <cfRule type="containsText" dxfId="8600" priority="9689" operator="containsText" text="B">
      <formula>NOT(ISERROR(SEARCH("B",Z44)))</formula>
    </cfRule>
    <cfRule type="cellIs" dxfId="8599" priority="9690" operator="equal">
      <formula>"L"</formula>
    </cfRule>
    <cfRule type="containsText" dxfId="8598" priority="9691" operator="containsText" text="N">
      <formula>NOT(ISERROR(SEARCH("N",Z44)))</formula>
    </cfRule>
  </conditionalFormatting>
  <conditionalFormatting sqref="Z44:AA44">
    <cfRule type="containsText" dxfId="8597" priority="9670" operator="containsText" text="21">
      <formula>NOT(ISERROR(SEARCH("21",Z44)))</formula>
    </cfRule>
    <cfRule type="cellIs" dxfId="8596" priority="9671" operator="equal">
      <formula>"F"</formula>
    </cfRule>
    <cfRule type="containsText" dxfId="8595" priority="9672" operator="containsText" text="CA">
      <formula>NOT(ISERROR(SEARCH("CA",Z44)))</formula>
    </cfRule>
    <cfRule type="cellIs" dxfId="8594" priority="9673" operator="equal">
      <formula>"LD"</formula>
    </cfRule>
    <cfRule type="containsText" dxfId="8593" priority="9674" operator="containsText" text="V">
      <formula>NOT(ISERROR(SEARCH("V",Z44)))</formula>
    </cfRule>
    <cfRule type="containsText" dxfId="8592" priority="9675" operator="containsText" text="P">
      <formula>NOT(ISERROR(SEARCH("P",Z44)))</formula>
    </cfRule>
    <cfRule type="cellIs" dxfId="8591" priority="9676" operator="equal">
      <formula>"LL"</formula>
    </cfRule>
    <cfRule type="cellIs" dxfId="8590" priority="9677" operator="equal">
      <formula>"AT"</formula>
    </cfRule>
    <cfRule type="containsText" dxfId="8589" priority="9678" operator="containsText" text="B">
      <formula>NOT(ISERROR(SEARCH("B",Z44)))</formula>
    </cfRule>
    <cfRule type="cellIs" dxfId="8588" priority="9679" operator="equal">
      <formula>"L"</formula>
    </cfRule>
    <cfRule type="containsText" dxfId="8587" priority="9680" operator="containsText" text="N">
      <formula>NOT(ISERROR(SEARCH("N",Z44)))</formula>
    </cfRule>
  </conditionalFormatting>
  <conditionalFormatting sqref="Z44:AA44">
    <cfRule type="containsText" dxfId="8586" priority="9659" operator="containsText" text="21">
      <formula>NOT(ISERROR(SEARCH("21",Z44)))</formula>
    </cfRule>
    <cfRule type="cellIs" dxfId="8585" priority="9660" operator="equal">
      <formula>"F"</formula>
    </cfRule>
    <cfRule type="containsText" dxfId="8584" priority="9661" operator="containsText" text="CA">
      <formula>NOT(ISERROR(SEARCH("CA",Z44)))</formula>
    </cfRule>
    <cfRule type="cellIs" dxfId="8583" priority="9662" operator="equal">
      <formula>"LD"</formula>
    </cfRule>
    <cfRule type="containsText" dxfId="8582" priority="9663" operator="containsText" text="V">
      <formula>NOT(ISERROR(SEARCH("V",Z44)))</formula>
    </cfRule>
    <cfRule type="containsText" dxfId="8581" priority="9664" operator="containsText" text="P">
      <formula>NOT(ISERROR(SEARCH("P",Z44)))</formula>
    </cfRule>
    <cfRule type="cellIs" dxfId="8580" priority="9665" operator="equal">
      <formula>"LL"</formula>
    </cfRule>
    <cfRule type="cellIs" dxfId="8579" priority="9666" operator="equal">
      <formula>"AT"</formula>
    </cfRule>
    <cfRule type="containsText" dxfId="8578" priority="9667" operator="containsText" text="B">
      <formula>NOT(ISERROR(SEARCH("B",Z44)))</formula>
    </cfRule>
    <cfRule type="cellIs" dxfId="8577" priority="9668" operator="equal">
      <formula>"L"</formula>
    </cfRule>
    <cfRule type="containsText" dxfId="8576" priority="9669" operator="containsText" text="N">
      <formula>NOT(ISERROR(SEARCH("N",Z44)))</formula>
    </cfRule>
  </conditionalFormatting>
  <conditionalFormatting sqref="Z44:AA44">
    <cfRule type="containsText" dxfId="8575" priority="9648" operator="containsText" text="21">
      <formula>NOT(ISERROR(SEARCH("21",Z44)))</formula>
    </cfRule>
    <cfRule type="cellIs" dxfId="8574" priority="9649" operator="equal">
      <formula>"F"</formula>
    </cfRule>
    <cfRule type="containsText" dxfId="8573" priority="9650" operator="containsText" text="CA">
      <formula>NOT(ISERROR(SEARCH("CA",Z44)))</formula>
    </cfRule>
    <cfRule type="cellIs" dxfId="8572" priority="9651" operator="equal">
      <formula>"LD"</formula>
    </cfRule>
    <cfRule type="containsText" dxfId="8571" priority="9652" operator="containsText" text="V">
      <formula>NOT(ISERROR(SEARCH("V",Z44)))</formula>
    </cfRule>
    <cfRule type="containsText" dxfId="8570" priority="9653" operator="containsText" text="P">
      <formula>NOT(ISERROR(SEARCH("P",Z44)))</formula>
    </cfRule>
    <cfRule type="cellIs" dxfId="8569" priority="9654" operator="equal">
      <formula>"LL"</formula>
    </cfRule>
    <cfRule type="cellIs" dxfId="8568" priority="9655" operator="equal">
      <formula>"AT"</formula>
    </cfRule>
    <cfRule type="containsText" dxfId="8567" priority="9656" operator="containsText" text="B">
      <formula>NOT(ISERROR(SEARCH("B",Z44)))</formula>
    </cfRule>
    <cfRule type="cellIs" dxfId="8566" priority="9657" operator="equal">
      <formula>"L"</formula>
    </cfRule>
    <cfRule type="containsText" dxfId="8565" priority="9658" operator="containsText" text="N">
      <formula>NOT(ISERROR(SEARCH("N",Z44)))</formula>
    </cfRule>
  </conditionalFormatting>
  <conditionalFormatting sqref="Z44">
    <cfRule type="containsText" dxfId="8564" priority="9637" operator="containsText" text="21">
      <formula>NOT(ISERROR(SEARCH("21",Z44)))</formula>
    </cfRule>
    <cfRule type="cellIs" dxfId="8563" priority="9638" operator="equal">
      <formula>"F"</formula>
    </cfRule>
    <cfRule type="containsText" dxfId="8562" priority="9639" operator="containsText" text="CA">
      <formula>NOT(ISERROR(SEARCH("CA",Z44)))</formula>
    </cfRule>
    <cfRule type="cellIs" dxfId="8561" priority="9640" operator="equal">
      <formula>"LD"</formula>
    </cfRule>
    <cfRule type="containsText" dxfId="8560" priority="9641" operator="containsText" text="V">
      <formula>NOT(ISERROR(SEARCH("V",Z44)))</formula>
    </cfRule>
    <cfRule type="containsText" dxfId="8559" priority="9642" operator="containsText" text="P">
      <formula>NOT(ISERROR(SEARCH("P",Z44)))</formula>
    </cfRule>
    <cfRule type="cellIs" dxfId="8558" priority="9643" operator="equal">
      <formula>"LL"</formula>
    </cfRule>
    <cfRule type="cellIs" dxfId="8557" priority="9644" operator="equal">
      <formula>"AT"</formula>
    </cfRule>
    <cfRule type="containsText" dxfId="8556" priority="9645" operator="containsText" text="B">
      <formula>NOT(ISERROR(SEARCH("B",Z44)))</formula>
    </cfRule>
    <cfRule type="cellIs" dxfId="8555" priority="9646" operator="equal">
      <formula>"L"</formula>
    </cfRule>
    <cfRule type="containsText" dxfId="8554" priority="9647" operator="containsText" text="N">
      <formula>NOT(ISERROR(SEARCH("N",Z44)))</formula>
    </cfRule>
  </conditionalFormatting>
  <conditionalFormatting sqref="Z44">
    <cfRule type="containsText" dxfId="8553" priority="9626" operator="containsText" text="21">
      <formula>NOT(ISERROR(SEARCH("21",Z44)))</formula>
    </cfRule>
    <cfRule type="cellIs" dxfId="8552" priority="9627" operator="equal">
      <formula>"F"</formula>
    </cfRule>
    <cfRule type="containsText" dxfId="8551" priority="9628" operator="containsText" text="CA">
      <formula>NOT(ISERROR(SEARCH("CA",Z44)))</formula>
    </cfRule>
    <cfRule type="cellIs" dxfId="8550" priority="9629" operator="equal">
      <formula>"LD"</formula>
    </cfRule>
    <cfRule type="containsText" dxfId="8549" priority="9630" operator="containsText" text="V">
      <formula>NOT(ISERROR(SEARCH("V",Z44)))</formula>
    </cfRule>
    <cfRule type="containsText" dxfId="8548" priority="9631" operator="containsText" text="P">
      <formula>NOT(ISERROR(SEARCH("P",Z44)))</formula>
    </cfRule>
    <cfRule type="cellIs" dxfId="8547" priority="9632" operator="equal">
      <formula>"LL"</formula>
    </cfRule>
    <cfRule type="cellIs" dxfId="8546" priority="9633" operator="equal">
      <formula>"AT"</formula>
    </cfRule>
    <cfRule type="containsText" dxfId="8545" priority="9634" operator="containsText" text="B">
      <formula>NOT(ISERROR(SEARCH("B",Z44)))</formula>
    </cfRule>
    <cfRule type="cellIs" dxfId="8544" priority="9635" operator="equal">
      <formula>"L"</formula>
    </cfRule>
    <cfRule type="containsText" dxfId="8543" priority="9636" operator="containsText" text="N">
      <formula>NOT(ISERROR(SEARCH("N",Z44)))</formula>
    </cfRule>
  </conditionalFormatting>
  <conditionalFormatting sqref="Z44">
    <cfRule type="containsText" dxfId="8542" priority="9615" operator="containsText" text="21">
      <formula>NOT(ISERROR(SEARCH("21",Z44)))</formula>
    </cfRule>
    <cfRule type="cellIs" dxfId="8541" priority="9616" operator="equal">
      <formula>"F"</formula>
    </cfRule>
    <cfRule type="containsText" dxfId="8540" priority="9617" operator="containsText" text="CA">
      <formula>NOT(ISERROR(SEARCH("CA",Z44)))</formula>
    </cfRule>
    <cfRule type="cellIs" dxfId="8539" priority="9618" operator="equal">
      <formula>"LD"</formula>
    </cfRule>
    <cfRule type="containsText" dxfId="8538" priority="9619" operator="containsText" text="V">
      <formula>NOT(ISERROR(SEARCH("V",Z44)))</formula>
    </cfRule>
    <cfRule type="containsText" dxfId="8537" priority="9620" operator="containsText" text="P">
      <formula>NOT(ISERROR(SEARCH("P",Z44)))</formula>
    </cfRule>
    <cfRule type="cellIs" dxfId="8536" priority="9621" operator="equal">
      <formula>"LL"</formula>
    </cfRule>
    <cfRule type="cellIs" dxfId="8535" priority="9622" operator="equal">
      <formula>"AT"</formula>
    </cfRule>
    <cfRule type="containsText" dxfId="8534" priority="9623" operator="containsText" text="B">
      <formula>NOT(ISERROR(SEARCH("B",Z44)))</formula>
    </cfRule>
    <cfRule type="cellIs" dxfId="8533" priority="9624" operator="equal">
      <formula>"L"</formula>
    </cfRule>
    <cfRule type="containsText" dxfId="8532" priority="9625" operator="containsText" text="N">
      <formula>NOT(ISERROR(SEARCH("N",Z44)))</formula>
    </cfRule>
  </conditionalFormatting>
  <conditionalFormatting sqref="Z44">
    <cfRule type="containsText" dxfId="8531" priority="9604" operator="containsText" text="21">
      <formula>NOT(ISERROR(SEARCH("21",Z44)))</formula>
    </cfRule>
    <cfRule type="cellIs" dxfId="8530" priority="9605" operator="equal">
      <formula>"F"</formula>
    </cfRule>
    <cfRule type="containsText" dxfId="8529" priority="9606" operator="containsText" text="CA">
      <formula>NOT(ISERROR(SEARCH("CA",Z44)))</formula>
    </cfRule>
    <cfRule type="cellIs" dxfId="8528" priority="9607" operator="equal">
      <formula>"LD"</formula>
    </cfRule>
    <cfRule type="containsText" dxfId="8527" priority="9608" operator="containsText" text="V">
      <formula>NOT(ISERROR(SEARCH("V",Z44)))</formula>
    </cfRule>
    <cfRule type="containsText" dxfId="8526" priority="9609" operator="containsText" text="P">
      <formula>NOT(ISERROR(SEARCH("P",Z44)))</formula>
    </cfRule>
    <cfRule type="cellIs" dxfId="8525" priority="9610" operator="equal">
      <formula>"LL"</formula>
    </cfRule>
    <cfRule type="cellIs" dxfId="8524" priority="9611" operator="equal">
      <formula>"AT"</formula>
    </cfRule>
    <cfRule type="containsText" dxfId="8523" priority="9612" operator="containsText" text="B">
      <formula>NOT(ISERROR(SEARCH("B",Z44)))</formula>
    </cfRule>
    <cfRule type="cellIs" dxfId="8522" priority="9613" operator="equal">
      <formula>"L"</formula>
    </cfRule>
    <cfRule type="containsText" dxfId="8521" priority="9614" operator="containsText" text="N">
      <formula>NOT(ISERROR(SEARCH("N",Z44)))</formula>
    </cfRule>
  </conditionalFormatting>
  <conditionalFormatting sqref="Z44">
    <cfRule type="containsText" dxfId="8520" priority="9593" operator="containsText" text="21">
      <formula>NOT(ISERROR(SEARCH("21",Z44)))</formula>
    </cfRule>
    <cfRule type="cellIs" dxfId="8519" priority="9594" operator="equal">
      <formula>"F"</formula>
    </cfRule>
    <cfRule type="containsText" dxfId="8518" priority="9595" operator="containsText" text="CA">
      <formula>NOT(ISERROR(SEARCH("CA",Z44)))</formula>
    </cfRule>
    <cfRule type="cellIs" dxfId="8517" priority="9596" operator="equal">
      <formula>"LD"</formula>
    </cfRule>
    <cfRule type="containsText" dxfId="8516" priority="9597" operator="containsText" text="V">
      <formula>NOT(ISERROR(SEARCH("V",Z44)))</formula>
    </cfRule>
    <cfRule type="containsText" dxfId="8515" priority="9598" operator="containsText" text="P">
      <formula>NOT(ISERROR(SEARCH("P",Z44)))</formula>
    </cfRule>
    <cfRule type="cellIs" dxfId="8514" priority="9599" operator="equal">
      <formula>"LL"</formula>
    </cfRule>
    <cfRule type="cellIs" dxfId="8513" priority="9600" operator="equal">
      <formula>"AT"</formula>
    </cfRule>
    <cfRule type="containsText" dxfId="8512" priority="9601" operator="containsText" text="B">
      <formula>NOT(ISERROR(SEARCH("B",Z44)))</formula>
    </cfRule>
    <cfRule type="cellIs" dxfId="8511" priority="9602" operator="equal">
      <formula>"L"</formula>
    </cfRule>
    <cfRule type="containsText" dxfId="8510" priority="9603" operator="containsText" text="N">
      <formula>NOT(ISERROR(SEARCH("N",Z44)))</formula>
    </cfRule>
  </conditionalFormatting>
  <conditionalFormatting sqref="Z44">
    <cfRule type="containsText" dxfId="8509" priority="9582" operator="containsText" text="21">
      <formula>NOT(ISERROR(SEARCH("21",Z44)))</formula>
    </cfRule>
    <cfRule type="cellIs" dxfId="8508" priority="9583" operator="equal">
      <formula>"F"</formula>
    </cfRule>
    <cfRule type="containsText" dxfId="8507" priority="9584" operator="containsText" text="CA">
      <formula>NOT(ISERROR(SEARCH("CA",Z44)))</formula>
    </cfRule>
    <cfRule type="cellIs" dxfId="8506" priority="9585" operator="equal">
      <formula>"LD"</formula>
    </cfRule>
    <cfRule type="containsText" dxfId="8505" priority="9586" operator="containsText" text="V">
      <formula>NOT(ISERROR(SEARCH("V",Z44)))</formula>
    </cfRule>
    <cfRule type="containsText" dxfId="8504" priority="9587" operator="containsText" text="P">
      <formula>NOT(ISERROR(SEARCH("P",Z44)))</formula>
    </cfRule>
    <cfRule type="cellIs" dxfId="8503" priority="9588" operator="equal">
      <formula>"LL"</formula>
    </cfRule>
    <cfRule type="cellIs" dxfId="8502" priority="9589" operator="equal">
      <formula>"AT"</formula>
    </cfRule>
    <cfRule type="containsText" dxfId="8501" priority="9590" operator="containsText" text="B">
      <formula>NOT(ISERROR(SEARCH("B",Z44)))</formula>
    </cfRule>
    <cfRule type="cellIs" dxfId="8500" priority="9591" operator="equal">
      <formula>"L"</formula>
    </cfRule>
    <cfRule type="containsText" dxfId="8499" priority="9592" operator="containsText" text="N">
      <formula>NOT(ISERROR(SEARCH("N",Z44)))</formula>
    </cfRule>
  </conditionalFormatting>
  <conditionalFormatting sqref="Z44">
    <cfRule type="containsText" dxfId="8498" priority="9571" operator="containsText" text="21">
      <formula>NOT(ISERROR(SEARCH("21",Z44)))</formula>
    </cfRule>
    <cfRule type="cellIs" dxfId="8497" priority="9572" operator="equal">
      <formula>"F"</formula>
    </cfRule>
    <cfRule type="containsText" dxfId="8496" priority="9573" operator="containsText" text="CA">
      <formula>NOT(ISERROR(SEARCH("CA",Z44)))</formula>
    </cfRule>
    <cfRule type="cellIs" dxfId="8495" priority="9574" operator="equal">
      <formula>"LD"</formula>
    </cfRule>
    <cfRule type="containsText" dxfId="8494" priority="9575" operator="containsText" text="V">
      <formula>NOT(ISERROR(SEARCH("V",Z44)))</formula>
    </cfRule>
    <cfRule type="containsText" dxfId="8493" priority="9576" operator="containsText" text="P">
      <formula>NOT(ISERROR(SEARCH("P",Z44)))</formula>
    </cfRule>
    <cfRule type="cellIs" dxfId="8492" priority="9577" operator="equal">
      <formula>"LL"</formula>
    </cfRule>
    <cfRule type="cellIs" dxfId="8491" priority="9578" operator="equal">
      <formula>"AT"</formula>
    </cfRule>
    <cfRule type="containsText" dxfId="8490" priority="9579" operator="containsText" text="B">
      <formula>NOT(ISERROR(SEARCH("B",Z44)))</formula>
    </cfRule>
    <cfRule type="cellIs" dxfId="8489" priority="9580" operator="equal">
      <formula>"L"</formula>
    </cfRule>
    <cfRule type="containsText" dxfId="8488" priority="9581" operator="containsText" text="N">
      <formula>NOT(ISERROR(SEARCH("N",Z44)))</formula>
    </cfRule>
  </conditionalFormatting>
  <conditionalFormatting sqref="Z44">
    <cfRule type="containsText" dxfId="8487" priority="9560" operator="containsText" text="21">
      <formula>NOT(ISERROR(SEARCH("21",Z44)))</formula>
    </cfRule>
    <cfRule type="cellIs" dxfId="8486" priority="9561" operator="equal">
      <formula>"F"</formula>
    </cfRule>
    <cfRule type="containsText" dxfId="8485" priority="9562" operator="containsText" text="CA">
      <formula>NOT(ISERROR(SEARCH("CA",Z44)))</formula>
    </cfRule>
    <cfRule type="cellIs" dxfId="8484" priority="9563" operator="equal">
      <formula>"LD"</formula>
    </cfRule>
    <cfRule type="containsText" dxfId="8483" priority="9564" operator="containsText" text="V">
      <formula>NOT(ISERROR(SEARCH("V",Z44)))</formula>
    </cfRule>
    <cfRule type="containsText" dxfId="8482" priority="9565" operator="containsText" text="P">
      <formula>NOT(ISERROR(SEARCH("P",Z44)))</formula>
    </cfRule>
    <cfRule type="cellIs" dxfId="8481" priority="9566" operator="equal">
      <formula>"LL"</formula>
    </cfRule>
    <cfRule type="cellIs" dxfId="8480" priority="9567" operator="equal">
      <formula>"AT"</formula>
    </cfRule>
    <cfRule type="containsText" dxfId="8479" priority="9568" operator="containsText" text="B">
      <formula>NOT(ISERROR(SEARCH("B",Z44)))</formula>
    </cfRule>
    <cfRule type="cellIs" dxfId="8478" priority="9569" operator="equal">
      <formula>"L"</formula>
    </cfRule>
    <cfRule type="containsText" dxfId="8477" priority="9570" operator="containsText" text="N">
      <formula>NOT(ISERROR(SEARCH("N",Z44)))</formula>
    </cfRule>
  </conditionalFormatting>
  <conditionalFormatting sqref="Z44">
    <cfRule type="containsText" dxfId="8476" priority="9549" operator="containsText" text="21">
      <formula>NOT(ISERROR(SEARCH("21",Z44)))</formula>
    </cfRule>
    <cfRule type="cellIs" dxfId="8475" priority="9550" operator="equal">
      <formula>"F"</formula>
    </cfRule>
    <cfRule type="containsText" dxfId="8474" priority="9551" operator="containsText" text="CA">
      <formula>NOT(ISERROR(SEARCH("CA",Z44)))</formula>
    </cfRule>
    <cfRule type="cellIs" dxfId="8473" priority="9552" operator="equal">
      <formula>"LD"</formula>
    </cfRule>
    <cfRule type="containsText" dxfId="8472" priority="9553" operator="containsText" text="V">
      <formula>NOT(ISERROR(SEARCH("V",Z44)))</formula>
    </cfRule>
    <cfRule type="containsText" dxfId="8471" priority="9554" operator="containsText" text="P">
      <formula>NOT(ISERROR(SEARCH("P",Z44)))</formula>
    </cfRule>
    <cfRule type="cellIs" dxfId="8470" priority="9555" operator="equal">
      <formula>"LL"</formula>
    </cfRule>
    <cfRule type="cellIs" dxfId="8469" priority="9556" operator="equal">
      <formula>"AT"</formula>
    </cfRule>
    <cfRule type="containsText" dxfId="8468" priority="9557" operator="containsText" text="B">
      <formula>NOT(ISERROR(SEARCH("B",Z44)))</formula>
    </cfRule>
    <cfRule type="cellIs" dxfId="8467" priority="9558" operator="equal">
      <formula>"L"</formula>
    </cfRule>
    <cfRule type="containsText" dxfId="8466" priority="9559" operator="containsText" text="N">
      <formula>NOT(ISERROR(SEARCH("N",Z44)))</formula>
    </cfRule>
  </conditionalFormatting>
  <conditionalFormatting sqref="Z44">
    <cfRule type="containsText" dxfId="8465" priority="9538" operator="containsText" text="21">
      <formula>NOT(ISERROR(SEARCH("21",Z44)))</formula>
    </cfRule>
    <cfRule type="cellIs" dxfId="8464" priority="9539" operator="equal">
      <formula>"F"</formula>
    </cfRule>
    <cfRule type="containsText" dxfId="8463" priority="9540" operator="containsText" text="CA">
      <formula>NOT(ISERROR(SEARCH("CA",Z44)))</formula>
    </cfRule>
    <cfRule type="cellIs" dxfId="8462" priority="9541" operator="equal">
      <formula>"LD"</formula>
    </cfRule>
    <cfRule type="containsText" dxfId="8461" priority="9542" operator="containsText" text="V">
      <formula>NOT(ISERROR(SEARCH("V",Z44)))</formula>
    </cfRule>
    <cfRule type="containsText" dxfId="8460" priority="9543" operator="containsText" text="P">
      <formula>NOT(ISERROR(SEARCH("P",Z44)))</formula>
    </cfRule>
    <cfRule type="cellIs" dxfId="8459" priority="9544" operator="equal">
      <formula>"LL"</formula>
    </cfRule>
    <cfRule type="cellIs" dxfId="8458" priority="9545" operator="equal">
      <formula>"AT"</formula>
    </cfRule>
    <cfRule type="containsText" dxfId="8457" priority="9546" operator="containsText" text="B">
      <formula>NOT(ISERROR(SEARCH("B",Z44)))</formula>
    </cfRule>
    <cfRule type="cellIs" dxfId="8456" priority="9547" operator="equal">
      <formula>"L"</formula>
    </cfRule>
    <cfRule type="containsText" dxfId="8455" priority="9548" operator="containsText" text="N">
      <formula>NOT(ISERROR(SEARCH("N",Z44)))</formula>
    </cfRule>
  </conditionalFormatting>
  <conditionalFormatting sqref="Z44">
    <cfRule type="containsText" dxfId="8454" priority="9527" operator="containsText" text="21">
      <formula>NOT(ISERROR(SEARCH("21",Z44)))</formula>
    </cfRule>
    <cfRule type="cellIs" dxfId="8453" priority="9528" operator="equal">
      <formula>"F"</formula>
    </cfRule>
    <cfRule type="containsText" dxfId="8452" priority="9529" operator="containsText" text="CA">
      <formula>NOT(ISERROR(SEARCH("CA",Z44)))</formula>
    </cfRule>
    <cfRule type="cellIs" dxfId="8451" priority="9530" operator="equal">
      <formula>"LD"</formula>
    </cfRule>
    <cfRule type="containsText" dxfId="8450" priority="9531" operator="containsText" text="V">
      <formula>NOT(ISERROR(SEARCH("V",Z44)))</formula>
    </cfRule>
    <cfRule type="containsText" dxfId="8449" priority="9532" operator="containsText" text="P">
      <formula>NOT(ISERROR(SEARCH("P",Z44)))</formula>
    </cfRule>
    <cfRule type="cellIs" dxfId="8448" priority="9533" operator="equal">
      <formula>"LL"</formula>
    </cfRule>
    <cfRule type="cellIs" dxfId="8447" priority="9534" operator="equal">
      <formula>"AT"</formula>
    </cfRule>
    <cfRule type="containsText" dxfId="8446" priority="9535" operator="containsText" text="B">
      <formula>NOT(ISERROR(SEARCH("B",Z44)))</formula>
    </cfRule>
    <cfRule type="cellIs" dxfId="8445" priority="9536" operator="equal">
      <formula>"L"</formula>
    </cfRule>
    <cfRule type="containsText" dxfId="8444" priority="9537" operator="containsText" text="N">
      <formula>NOT(ISERROR(SEARCH("N",Z44)))</formula>
    </cfRule>
  </conditionalFormatting>
  <conditionalFormatting sqref="Z44">
    <cfRule type="containsText" dxfId="8443" priority="9516" operator="containsText" text="21">
      <formula>NOT(ISERROR(SEARCH("21",Z44)))</formula>
    </cfRule>
    <cfRule type="cellIs" dxfId="8442" priority="9517" operator="equal">
      <formula>"F"</formula>
    </cfRule>
    <cfRule type="containsText" dxfId="8441" priority="9518" operator="containsText" text="CA">
      <formula>NOT(ISERROR(SEARCH("CA",Z44)))</formula>
    </cfRule>
    <cfRule type="cellIs" dxfId="8440" priority="9519" operator="equal">
      <formula>"LD"</formula>
    </cfRule>
    <cfRule type="containsText" dxfId="8439" priority="9520" operator="containsText" text="V">
      <formula>NOT(ISERROR(SEARCH("V",Z44)))</formula>
    </cfRule>
    <cfRule type="containsText" dxfId="8438" priority="9521" operator="containsText" text="P">
      <formula>NOT(ISERROR(SEARCH("P",Z44)))</formula>
    </cfRule>
    <cfRule type="cellIs" dxfId="8437" priority="9522" operator="equal">
      <formula>"LL"</formula>
    </cfRule>
    <cfRule type="cellIs" dxfId="8436" priority="9523" operator="equal">
      <formula>"AT"</formula>
    </cfRule>
    <cfRule type="containsText" dxfId="8435" priority="9524" operator="containsText" text="B">
      <formula>NOT(ISERROR(SEARCH("B",Z44)))</formula>
    </cfRule>
    <cfRule type="cellIs" dxfId="8434" priority="9525" operator="equal">
      <formula>"L"</formula>
    </cfRule>
    <cfRule type="containsText" dxfId="8433" priority="9526" operator="containsText" text="N">
      <formula>NOT(ISERROR(SEARCH("N",Z44)))</formula>
    </cfRule>
  </conditionalFormatting>
  <conditionalFormatting sqref="Z44">
    <cfRule type="containsText" dxfId="8432" priority="9505" operator="containsText" text="21">
      <formula>NOT(ISERROR(SEARCH("21",Z44)))</formula>
    </cfRule>
    <cfRule type="cellIs" dxfId="8431" priority="9506" operator="equal">
      <formula>"F"</formula>
    </cfRule>
    <cfRule type="containsText" dxfId="8430" priority="9507" operator="containsText" text="CA">
      <formula>NOT(ISERROR(SEARCH("CA",Z44)))</formula>
    </cfRule>
    <cfRule type="cellIs" dxfId="8429" priority="9508" operator="equal">
      <formula>"LD"</formula>
    </cfRule>
    <cfRule type="containsText" dxfId="8428" priority="9509" operator="containsText" text="V">
      <formula>NOT(ISERROR(SEARCH("V",Z44)))</formula>
    </cfRule>
    <cfRule type="containsText" dxfId="8427" priority="9510" operator="containsText" text="P">
      <formula>NOT(ISERROR(SEARCH("P",Z44)))</formula>
    </cfRule>
    <cfRule type="cellIs" dxfId="8426" priority="9511" operator="equal">
      <formula>"LL"</formula>
    </cfRule>
    <cfRule type="cellIs" dxfId="8425" priority="9512" operator="equal">
      <formula>"AT"</formula>
    </cfRule>
    <cfRule type="containsText" dxfId="8424" priority="9513" operator="containsText" text="B">
      <formula>NOT(ISERROR(SEARCH("B",Z44)))</formula>
    </cfRule>
    <cfRule type="cellIs" dxfId="8423" priority="9514" operator="equal">
      <formula>"L"</formula>
    </cfRule>
    <cfRule type="containsText" dxfId="8422" priority="9515" operator="containsText" text="N">
      <formula>NOT(ISERROR(SEARCH("N",Z44)))</formula>
    </cfRule>
  </conditionalFormatting>
  <conditionalFormatting sqref="X44:AH44">
    <cfRule type="containsText" dxfId="8421" priority="9494" operator="containsText" text="21">
      <formula>NOT(ISERROR(SEARCH("21",X44)))</formula>
    </cfRule>
    <cfRule type="cellIs" dxfId="8420" priority="9495" operator="equal">
      <formula>"F"</formula>
    </cfRule>
    <cfRule type="containsText" dxfId="8419" priority="9496" operator="containsText" text="CA">
      <formula>NOT(ISERROR(SEARCH("CA",X44)))</formula>
    </cfRule>
    <cfRule type="cellIs" dxfId="8418" priority="9497" operator="equal">
      <formula>"LD"</formula>
    </cfRule>
    <cfRule type="containsText" dxfId="8417" priority="9498" operator="containsText" text="V">
      <formula>NOT(ISERROR(SEARCH("V",X44)))</formula>
    </cfRule>
    <cfRule type="containsText" dxfId="8416" priority="9499" operator="containsText" text="P">
      <formula>NOT(ISERROR(SEARCH("P",X44)))</formula>
    </cfRule>
    <cfRule type="cellIs" dxfId="8415" priority="9500" operator="equal">
      <formula>"LL"</formula>
    </cfRule>
    <cfRule type="cellIs" dxfId="8414" priority="9501" operator="equal">
      <formula>"AT"</formula>
    </cfRule>
    <cfRule type="containsText" dxfId="8413" priority="9502" operator="containsText" text="B">
      <formula>NOT(ISERROR(SEARCH("B",X44)))</formula>
    </cfRule>
    <cfRule type="cellIs" dxfId="8412" priority="9503" operator="equal">
      <formula>"L"</formula>
    </cfRule>
    <cfRule type="containsText" dxfId="8411" priority="9504" operator="containsText" text="N">
      <formula>NOT(ISERROR(SEARCH("N",X44)))</formula>
    </cfRule>
  </conditionalFormatting>
  <conditionalFormatting sqref="AB44:AE44">
    <cfRule type="containsText" dxfId="8410" priority="9483" operator="containsText" text="21">
      <formula>NOT(ISERROR(SEARCH("21",AB44)))</formula>
    </cfRule>
    <cfRule type="cellIs" dxfId="8409" priority="9484" operator="equal">
      <formula>"F"</formula>
    </cfRule>
    <cfRule type="containsText" dxfId="8408" priority="9485" operator="containsText" text="CA">
      <formula>NOT(ISERROR(SEARCH("CA",AB44)))</formula>
    </cfRule>
    <cfRule type="cellIs" dxfId="8407" priority="9486" operator="equal">
      <formula>"LD"</formula>
    </cfRule>
    <cfRule type="containsText" dxfId="8406" priority="9487" operator="containsText" text="V">
      <formula>NOT(ISERROR(SEARCH("V",AB44)))</formula>
    </cfRule>
    <cfRule type="containsText" dxfId="8405" priority="9488" operator="containsText" text="P">
      <formula>NOT(ISERROR(SEARCH("P",AB44)))</formula>
    </cfRule>
    <cfRule type="cellIs" dxfId="8404" priority="9489" operator="equal">
      <formula>"LL"</formula>
    </cfRule>
    <cfRule type="cellIs" dxfId="8403" priority="9490" operator="equal">
      <formula>"AT"</formula>
    </cfRule>
    <cfRule type="containsText" dxfId="8402" priority="9491" operator="containsText" text="B">
      <formula>NOT(ISERROR(SEARCH("B",AB44)))</formula>
    </cfRule>
    <cfRule type="cellIs" dxfId="8401" priority="9492" operator="equal">
      <formula>"L"</formula>
    </cfRule>
    <cfRule type="containsText" dxfId="8400" priority="9493" operator="containsText" text="N">
      <formula>NOT(ISERROR(SEARCH("N",AB44)))</formula>
    </cfRule>
  </conditionalFormatting>
  <conditionalFormatting sqref="AG44:AH44 X44:AC44">
    <cfRule type="containsText" dxfId="8399" priority="9472" operator="containsText" text="21">
      <formula>NOT(ISERROR(SEARCH("21",X44)))</formula>
    </cfRule>
    <cfRule type="cellIs" dxfId="8398" priority="9473" operator="equal">
      <formula>"F"</formula>
    </cfRule>
    <cfRule type="containsText" dxfId="8397" priority="9474" operator="containsText" text="CA">
      <formula>NOT(ISERROR(SEARCH("CA",X44)))</formula>
    </cfRule>
    <cfRule type="cellIs" dxfId="8396" priority="9475" operator="equal">
      <formula>"LD"</formula>
    </cfRule>
    <cfRule type="containsText" dxfId="8395" priority="9476" operator="containsText" text="V">
      <formula>NOT(ISERROR(SEARCH("V",X44)))</formula>
    </cfRule>
    <cfRule type="containsText" dxfId="8394" priority="9477" operator="containsText" text="P">
      <formula>NOT(ISERROR(SEARCH("P",X44)))</formula>
    </cfRule>
    <cfRule type="cellIs" dxfId="8393" priority="9478" operator="equal">
      <formula>"LL"</formula>
    </cfRule>
    <cfRule type="cellIs" dxfId="8392" priority="9479" operator="equal">
      <formula>"AT"</formula>
    </cfRule>
    <cfRule type="containsText" dxfId="8391" priority="9480" operator="containsText" text="B">
      <formula>NOT(ISERROR(SEARCH("B",X44)))</formula>
    </cfRule>
    <cfRule type="cellIs" dxfId="8390" priority="9481" operator="equal">
      <formula>"L"</formula>
    </cfRule>
    <cfRule type="containsText" dxfId="8389" priority="9482" operator="containsText" text="N">
      <formula>NOT(ISERROR(SEARCH("N",X44)))</formula>
    </cfRule>
  </conditionalFormatting>
  <conditionalFormatting sqref="AF44">
    <cfRule type="containsText" dxfId="8388" priority="9461" operator="containsText" text="21">
      <formula>NOT(ISERROR(SEARCH("21",AF44)))</formula>
    </cfRule>
    <cfRule type="cellIs" dxfId="8387" priority="9462" operator="equal">
      <formula>"F"</formula>
    </cfRule>
    <cfRule type="containsText" dxfId="8386" priority="9463" operator="containsText" text="CA">
      <formula>NOT(ISERROR(SEARCH("CA",AF44)))</formula>
    </cfRule>
    <cfRule type="cellIs" dxfId="8385" priority="9464" operator="equal">
      <formula>"LD"</formula>
    </cfRule>
    <cfRule type="containsText" dxfId="8384" priority="9465" operator="containsText" text="V">
      <formula>NOT(ISERROR(SEARCH("V",AF44)))</formula>
    </cfRule>
    <cfRule type="containsText" dxfId="8383" priority="9466" operator="containsText" text="P">
      <formula>NOT(ISERROR(SEARCH("P",AF44)))</formula>
    </cfRule>
    <cfRule type="cellIs" dxfId="8382" priority="9467" operator="equal">
      <formula>"LL"</formula>
    </cfRule>
    <cfRule type="cellIs" dxfId="8381" priority="9468" operator="equal">
      <formula>"AT"</formula>
    </cfRule>
    <cfRule type="containsText" dxfId="8380" priority="9469" operator="containsText" text="B">
      <formula>NOT(ISERROR(SEARCH("B",AF44)))</formula>
    </cfRule>
    <cfRule type="cellIs" dxfId="8379" priority="9470" operator="equal">
      <formula>"L"</formula>
    </cfRule>
    <cfRule type="containsText" dxfId="8378" priority="9471" operator="containsText" text="N">
      <formula>NOT(ISERROR(SEARCH("N",AF44)))</formula>
    </cfRule>
  </conditionalFormatting>
  <conditionalFormatting sqref="AH44">
    <cfRule type="containsText" dxfId="8377" priority="9450" operator="containsText" text="21">
      <formula>NOT(ISERROR(SEARCH("21",AH44)))</formula>
    </cfRule>
    <cfRule type="cellIs" dxfId="8376" priority="9451" operator="equal">
      <formula>"F"</formula>
    </cfRule>
    <cfRule type="containsText" dxfId="8375" priority="9452" operator="containsText" text="CA">
      <formula>NOT(ISERROR(SEARCH("CA",AH44)))</formula>
    </cfRule>
    <cfRule type="cellIs" dxfId="8374" priority="9453" operator="equal">
      <formula>"LD"</formula>
    </cfRule>
    <cfRule type="containsText" dxfId="8373" priority="9454" operator="containsText" text="V">
      <formula>NOT(ISERROR(SEARCH("V",AH44)))</formula>
    </cfRule>
    <cfRule type="containsText" dxfId="8372" priority="9455" operator="containsText" text="P">
      <formula>NOT(ISERROR(SEARCH("P",AH44)))</formula>
    </cfRule>
    <cfRule type="cellIs" dxfId="8371" priority="9456" operator="equal">
      <formula>"LL"</formula>
    </cfRule>
    <cfRule type="cellIs" dxfId="8370" priority="9457" operator="equal">
      <formula>"AT"</formula>
    </cfRule>
    <cfRule type="containsText" dxfId="8369" priority="9458" operator="containsText" text="B">
      <formula>NOT(ISERROR(SEARCH("B",AH44)))</formula>
    </cfRule>
    <cfRule type="cellIs" dxfId="8368" priority="9459" operator="equal">
      <formula>"L"</formula>
    </cfRule>
    <cfRule type="containsText" dxfId="8367" priority="9460" operator="containsText" text="N">
      <formula>NOT(ISERROR(SEARCH("N",AH44)))</formula>
    </cfRule>
  </conditionalFormatting>
  <conditionalFormatting sqref="AI44:AK44">
    <cfRule type="containsText" dxfId="8366" priority="9439" operator="containsText" text="21">
      <formula>NOT(ISERROR(SEARCH("21",AI44)))</formula>
    </cfRule>
    <cfRule type="cellIs" dxfId="8365" priority="9440" operator="equal">
      <formula>"F"</formula>
    </cfRule>
    <cfRule type="containsText" dxfId="8364" priority="9441" operator="containsText" text="CA">
      <formula>NOT(ISERROR(SEARCH("CA",AI44)))</formula>
    </cfRule>
    <cfRule type="cellIs" dxfId="8363" priority="9442" operator="equal">
      <formula>"LD"</formula>
    </cfRule>
    <cfRule type="containsText" dxfId="8362" priority="9443" operator="containsText" text="V">
      <formula>NOT(ISERROR(SEARCH("V",AI44)))</formula>
    </cfRule>
    <cfRule type="containsText" dxfId="8361" priority="9444" operator="containsText" text="P">
      <formula>NOT(ISERROR(SEARCH("P",AI44)))</formula>
    </cfRule>
    <cfRule type="cellIs" dxfId="8360" priority="9445" operator="equal">
      <formula>"LL"</formula>
    </cfRule>
    <cfRule type="cellIs" dxfId="8359" priority="9446" operator="equal">
      <formula>"AT"</formula>
    </cfRule>
    <cfRule type="containsText" dxfId="8358" priority="9447" operator="containsText" text="B">
      <formula>NOT(ISERROR(SEARCH("B",AI44)))</formula>
    </cfRule>
    <cfRule type="cellIs" dxfId="8357" priority="9448" operator="equal">
      <formula>"L"</formula>
    </cfRule>
    <cfRule type="containsText" dxfId="8356" priority="9449" operator="containsText" text="N">
      <formula>NOT(ISERROR(SEARCH("N",AI44)))</formula>
    </cfRule>
  </conditionalFormatting>
  <conditionalFormatting sqref="Z34:AA34">
    <cfRule type="containsText" dxfId="8355" priority="9428" operator="containsText" text="21">
      <formula>NOT(ISERROR(SEARCH("21",Z34)))</formula>
    </cfRule>
    <cfRule type="cellIs" dxfId="8354" priority="9429" operator="equal">
      <formula>"F"</formula>
    </cfRule>
    <cfRule type="containsText" dxfId="8353" priority="9430" operator="containsText" text="CA">
      <formula>NOT(ISERROR(SEARCH("CA",Z34)))</formula>
    </cfRule>
    <cfRule type="cellIs" dxfId="8352" priority="9431" operator="equal">
      <formula>"LD"</formula>
    </cfRule>
    <cfRule type="containsText" dxfId="8351" priority="9432" operator="containsText" text="V">
      <formula>NOT(ISERROR(SEARCH("V",Z34)))</formula>
    </cfRule>
    <cfRule type="containsText" dxfId="8350" priority="9433" operator="containsText" text="P">
      <formula>NOT(ISERROR(SEARCH("P",Z34)))</formula>
    </cfRule>
    <cfRule type="cellIs" dxfId="8349" priority="9434" operator="equal">
      <formula>"LL"</formula>
    </cfRule>
    <cfRule type="cellIs" dxfId="8348" priority="9435" operator="equal">
      <formula>"AT"</formula>
    </cfRule>
    <cfRule type="containsText" dxfId="8347" priority="9436" operator="containsText" text="B">
      <formula>NOT(ISERROR(SEARCH("B",Z34)))</formula>
    </cfRule>
    <cfRule type="cellIs" dxfId="8346" priority="9437" operator="equal">
      <formula>"L"</formula>
    </cfRule>
    <cfRule type="containsText" dxfId="8345" priority="9438" operator="containsText" text="N">
      <formula>NOT(ISERROR(SEARCH("N",Z34)))</formula>
    </cfRule>
  </conditionalFormatting>
  <conditionalFormatting sqref="Z34:AA34">
    <cfRule type="containsText" dxfId="8344" priority="9417" operator="containsText" text="21">
      <formula>NOT(ISERROR(SEARCH("21",Z34)))</formula>
    </cfRule>
    <cfRule type="cellIs" dxfId="8343" priority="9418" operator="equal">
      <formula>"F"</formula>
    </cfRule>
    <cfRule type="containsText" dxfId="8342" priority="9419" operator="containsText" text="CA">
      <formula>NOT(ISERROR(SEARCH("CA",Z34)))</formula>
    </cfRule>
    <cfRule type="cellIs" dxfId="8341" priority="9420" operator="equal">
      <formula>"LD"</formula>
    </cfRule>
    <cfRule type="containsText" dxfId="8340" priority="9421" operator="containsText" text="V">
      <formula>NOT(ISERROR(SEARCH("V",Z34)))</formula>
    </cfRule>
    <cfRule type="containsText" dxfId="8339" priority="9422" operator="containsText" text="P">
      <formula>NOT(ISERROR(SEARCH("P",Z34)))</formula>
    </cfRule>
    <cfRule type="cellIs" dxfId="8338" priority="9423" operator="equal">
      <formula>"LL"</formula>
    </cfRule>
    <cfRule type="cellIs" dxfId="8337" priority="9424" operator="equal">
      <formula>"AT"</formula>
    </cfRule>
    <cfRule type="containsText" dxfId="8336" priority="9425" operator="containsText" text="B">
      <formula>NOT(ISERROR(SEARCH("B",Z34)))</formula>
    </cfRule>
    <cfRule type="cellIs" dxfId="8335" priority="9426" operator="equal">
      <formula>"L"</formula>
    </cfRule>
    <cfRule type="containsText" dxfId="8334" priority="9427" operator="containsText" text="N">
      <formula>NOT(ISERROR(SEARCH("N",Z34)))</formula>
    </cfRule>
  </conditionalFormatting>
  <conditionalFormatting sqref="Z34:AA34">
    <cfRule type="containsText" dxfId="8333" priority="9406" operator="containsText" text="21">
      <formula>NOT(ISERROR(SEARCH("21",Z34)))</formula>
    </cfRule>
    <cfRule type="cellIs" dxfId="8332" priority="9407" operator="equal">
      <formula>"F"</formula>
    </cfRule>
    <cfRule type="containsText" dxfId="8331" priority="9408" operator="containsText" text="CA">
      <formula>NOT(ISERROR(SEARCH("CA",Z34)))</formula>
    </cfRule>
    <cfRule type="cellIs" dxfId="8330" priority="9409" operator="equal">
      <formula>"LD"</formula>
    </cfRule>
    <cfRule type="containsText" dxfId="8329" priority="9410" operator="containsText" text="V">
      <formula>NOT(ISERROR(SEARCH("V",Z34)))</formula>
    </cfRule>
    <cfRule type="containsText" dxfId="8328" priority="9411" operator="containsText" text="P">
      <formula>NOT(ISERROR(SEARCH("P",Z34)))</formula>
    </cfRule>
    <cfRule type="cellIs" dxfId="8327" priority="9412" operator="equal">
      <formula>"LL"</formula>
    </cfRule>
    <cfRule type="cellIs" dxfId="8326" priority="9413" operator="equal">
      <formula>"AT"</formula>
    </cfRule>
    <cfRule type="containsText" dxfId="8325" priority="9414" operator="containsText" text="B">
      <formula>NOT(ISERROR(SEARCH("B",Z34)))</formula>
    </cfRule>
    <cfRule type="cellIs" dxfId="8324" priority="9415" operator="equal">
      <formula>"L"</formula>
    </cfRule>
    <cfRule type="containsText" dxfId="8323" priority="9416" operator="containsText" text="N">
      <formula>NOT(ISERROR(SEARCH("N",Z34)))</formula>
    </cfRule>
  </conditionalFormatting>
  <conditionalFormatting sqref="Z34:AA34">
    <cfRule type="containsText" dxfId="8322" priority="9395" operator="containsText" text="21">
      <formula>NOT(ISERROR(SEARCH("21",Z34)))</formula>
    </cfRule>
    <cfRule type="cellIs" dxfId="8321" priority="9396" operator="equal">
      <formula>"F"</formula>
    </cfRule>
    <cfRule type="containsText" dxfId="8320" priority="9397" operator="containsText" text="CA">
      <formula>NOT(ISERROR(SEARCH("CA",Z34)))</formula>
    </cfRule>
    <cfRule type="cellIs" dxfId="8319" priority="9398" operator="equal">
      <formula>"LD"</formula>
    </cfRule>
    <cfRule type="containsText" dxfId="8318" priority="9399" operator="containsText" text="V">
      <formula>NOT(ISERROR(SEARCH("V",Z34)))</formula>
    </cfRule>
    <cfRule type="containsText" dxfId="8317" priority="9400" operator="containsText" text="P">
      <formula>NOT(ISERROR(SEARCH("P",Z34)))</formula>
    </cfRule>
    <cfRule type="cellIs" dxfId="8316" priority="9401" operator="equal">
      <formula>"LL"</formula>
    </cfRule>
    <cfRule type="cellIs" dxfId="8315" priority="9402" operator="equal">
      <formula>"AT"</formula>
    </cfRule>
    <cfRule type="containsText" dxfId="8314" priority="9403" operator="containsText" text="B">
      <formula>NOT(ISERROR(SEARCH("B",Z34)))</formula>
    </cfRule>
    <cfRule type="cellIs" dxfId="8313" priority="9404" operator="equal">
      <formula>"L"</formula>
    </cfRule>
    <cfRule type="containsText" dxfId="8312" priority="9405" operator="containsText" text="N">
      <formula>NOT(ISERROR(SEARCH("N",Z34)))</formula>
    </cfRule>
  </conditionalFormatting>
  <conditionalFormatting sqref="Z34:AA34">
    <cfRule type="containsText" dxfId="8311" priority="9384" operator="containsText" text="21">
      <formula>NOT(ISERROR(SEARCH("21",Z34)))</formula>
    </cfRule>
    <cfRule type="cellIs" dxfId="8310" priority="9385" operator="equal">
      <formula>"F"</formula>
    </cfRule>
    <cfRule type="containsText" dxfId="8309" priority="9386" operator="containsText" text="CA">
      <formula>NOT(ISERROR(SEARCH("CA",Z34)))</formula>
    </cfRule>
    <cfRule type="cellIs" dxfId="8308" priority="9387" operator="equal">
      <formula>"LD"</formula>
    </cfRule>
    <cfRule type="containsText" dxfId="8307" priority="9388" operator="containsText" text="V">
      <formula>NOT(ISERROR(SEARCH("V",Z34)))</formula>
    </cfRule>
    <cfRule type="containsText" dxfId="8306" priority="9389" operator="containsText" text="P">
      <formula>NOT(ISERROR(SEARCH("P",Z34)))</formula>
    </cfRule>
    <cfRule type="cellIs" dxfId="8305" priority="9390" operator="equal">
      <formula>"LL"</formula>
    </cfRule>
    <cfRule type="cellIs" dxfId="8304" priority="9391" operator="equal">
      <formula>"AT"</formula>
    </cfRule>
    <cfRule type="containsText" dxfId="8303" priority="9392" operator="containsText" text="B">
      <formula>NOT(ISERROR(SEARCH("B",Z34)))</formula>
    </cfRule>
    <cfRule type="cellIs" dxfId="8302" priority="9393" operator="equal">
      <formula>"L"</formula>
    </cfRule>
    <cfRule type="containsText" dxfId="8301" priority="9394" operator="containsText" text="N">
      <formula>NOT(ISERROR(SEARCH("N",Z34)))</formula>
    </cfRule>
  </conditionalFormatting>
  <conditionalFormatting sqref="Z34:AA34">
    <cfRule type="containsText" dxfId="8300" priority="9373" operator="containsText" text="21">
      <formula>NOT(ISERROR(SEARCH("21",Z34)))</formula>
    </cfRule>
    <cfRule type="cellIs" dxfId="8299" priority="9374" operator="equal">
      <formula>"F"</formula>
    </cfRule>
    <cfRule type="containsText" dxfId="8298" priority="9375" operator="containsText" text="CA">
      <formula>NOT(ISERROR(SEARCH("CA",Z34)))</formula>
    </cfRule>
    <cfRule type="cellIs" dxfId="8297" priority="9376" operator="equal">
      <formula>"LD"</formula>
    </cfRule>
    <cfRule type="containsText" dxfId="8296" priority="9377" operator="containsText" text="V">
      <formula>NOT(ISERROR(SEARCH("V",Z34)))</formula>
    </cfRule>
    <cfRule type="containsText" dxfId="8295" priority="9378" operator="containsText" text="P">
      <formula>NOT(ISERROR(SEARCH("P",Z34)))</formula>
    </cfRule>
    <cfRule type="cellIs" dxfId="8294" priority="9379" operator="equal">
      <formula>"LL"</formula>
    </cfRule>
    <cfRule type="cellIs" dxfId="8293" priority="9380" operator="equal">
      <formula>"AT"</formula>
    </cfRule>
    <cfRule type="containsText" dxfId="8292" priority="9381" operator="containsText" text="B">
      <formula>NOT(ISERROR(SEARCH("B",Z34)))</formula>
    </cfRule>
    <cfRule type="cellIs" dxfId="8291" priority="9382" operator="equal">
      <formula>"L"</formula>
    </cfRule>
    <cfRule type="containsText" dxfId="8290" priority="9383" operator="containsText" text="N">
      <formula>NOT(ISERROR(SEARCH("N",Z34)))</formula>
    </cfRule>
  </conditionalFormatting>
  <conditionalFormatting sqref="Z34:AA34">
    <cfRule type="containsText" dxfId="8289" priority="9362" operator="containsText" text="21">
      <formula>NOT(ISERROR(SEARCH("21",Z34)))</formula>
    </cfRule>
    <cfRule type="cellIs" dxfId="8288" priority="9363" operator="equal">
      <formula>"F"</formula>
    </cfRule>
    <cfRule type="containsText" dxfId="8287" priority="9364" operator="containsText" text="CA">
      <formula>NOT(ISERROR(SEARCH("CA",Z34)))</formula>
    </cfRule>
    <cfRule type="cellIs" dxfId="8286" priority="9365" operator="equal">
      <formula>"LD"</formula>
    </cfRule>
    <cfRule type="containsText" dxfId="8285" priority="9366" operator="containsText" text="V">
      <formula>NOT(ISERROR(SEARCH("V",Z34)))</formula>
    </cfRule>
    <cfRule type="containsText" dxfId="8284" priority="9367" operator="containsText" text="P">
      <formula>NOT(ISERROR(SEARCH("P",Z34)))</formula>
    </cfRule>
    <cfRule type="cellIs" dxfId="8283" priority="9368" operator="equal">
      <formula>"LL"</formula>
    </cfRule>
    <cfRule type="cellIs" dxfId="8282" priority="9369" operator="equal">
      <formula>"AT"</formula>
    </cfRule>
    <cfRule type="containsText" dxfId="8281" priority="9370" operator="containsText" text="B">
      <formula>NOT(ISERROR(SEARCH("B",Z34)))</formula>
    </cfRule>
    <cfRule type="cellIs" dxfId="8280" priority="9371" operator="equal">
      <formula>"L"</formula>
    </cfRule>
    <cfRule type="containsText" dxfId="8279" priority="9372" operator="containsText" text="N">
      <formula>NOT(ISERROR(SEARCH("N",Z34)))</formula>
    </cfRule>
  </conditionalFormatting>
  <conditionalFormatting sqref="Z34:AA34">
    <cfRule type="containsText" dxfId="8278" priority="9351" operator="containsText" text="21">
      <formula>NOT(ISERROR(SEARCH("21",Z34)))</formula>
    </cfRule>
    <cfRule type="cellIs" dxfId="8277" priority="9352" operator="equal">
      <formula>"F"</formula>
    </cfRule>
    <cfRule type="containsText" dxfId="8276" priority="9353" operator="containsText" text="CA">
      <formula>NOT(ISERROR(SEARCH("CA",Z34)))</formula>
    </cfRule>
    <cfRule type="cellIs" dxfId="8275" priority="9354" operator="equal">
      <formula>"LD"</formula>
    </cfRule>
    <cfRule type="containsText" dxfId="8274" priority="9355" operator="containsText" text="V">
      <formula>NOT(ISERROR(SEARCH("V",Z34)))</formula>
    </cfRule>
    <cfRule type="containsText" dxfId="8273" priority="9356" operator="containsText" text="P">
      <formula>NOT(ISERROR(SEARCH("P",Z34)))</formula>
    </cfRule>
    <cfRule type="cellIs" dxfId="8272" priority="9357" operator="equal">
      <formula>"LL"</formula>
    </cfRule>
    <cfRule type="cellIs" dxfId="8271" priority="9358" operator="equal">
      <formula>"AT"</formula>
    </cfRule>
    <cfRule type="containsText" dxfId="8270" priority="9359" operator="containsText" text="B">
      <formula>NOT(ISERROR(SEARCH("B",Z34)))</formula>
    </cfRule>
    <cfRule type="cellIs" dxfId="8269" priority="9360" operator="equal">
      <formula>"L"</formula>
    </cfRule>
    <cfRule type="containsText" dxfId="8268" priority="9361" operator="containsText" text="N">
      <formula>NOT(ISERROR(SEARCH("N",Z34)))</formula>
    </cfRule>
  </conditionalFormatting>
  <conditionalFormatting sqref="Z34:AA34">
    <cfRule type="containsText" dxfId="8267" priority="9340" operator="containsText" text="21">
      <formula>NOT(ISERROR(SEARCH("21",Z34)))</formula>
    </cfRule>
    <cfRule type="cellIs" dxfId="8266" priority="9341" operator="equal">
      <formula>"F"</formula>
    </cfRule>
    <cfRule type="containsText" dxfId="8265" priority="9342" operator="containsText" text="CA">
      <formula>NOT(ISERROR(SEARCH("CA",Z34)))</formula>
    </cfRule>
    <cfRule type="cellIs" dxfId="8264" priority="9343" operator="equal">
      <formula>"LD"</formula>
    </cfRule>
    <cfRule type="containsText" dxfId="8263" priority="9344" operator="containsText" text="V">
      <formula>NOT(ISERROR(SEARCH("V",Z34)))</formula>
    </cfRule>
    <cfRule type="containsText" dxfId="8262" priority="9345" operator="containsText" text="P">
      <formula>NOT(ISERROR(SEARCH("P",Z34)))</formula>
    </cfRule>
    <cfRule type="cellIs" dxfId="8261" priority="9346" operator="equal">
      <formula>"LL"</formula>
    </cfRule>
    <cfRule type="cellIs" dxfId="8260" priority="9347" operator="equal">
      <formula>"AT"</formula>
    </cfRule>
    <cfRule type="containsText" dxfId="8259" priority="9348" operator="containsText" text="B">
      <formula>NOT(ISERROR(SEARCH("B",Z34)))</formula>
    </cfRule>
    <cfRule type="cellIs" dxfId="8258" priority="9349" operator="equal">
      <formula>"L"</formula>
    </cfRule>
    <cfRule type="containsText" dxfId="8257" priority="9350" operator="containsText" text="N">
      <formula>NOT(ISERROR(SEARCH("N",Z34)))</formula>
    </cfRule>
  </conditionalFormatting>
  <conditionalFormatting sqref="Z34:AA34">
    <cfRule type="containsText" dxfId="8256" priority="9329" operator="containsText" text="21">
      <formula>NOT(ISERROR(SEARCH("21",Z34)))</formula>
    </cfRule>
    <cfRule type="cellIs" dxfId="8255" priority="9330" operator="equal">
      <formula>"F"</formula>
    </cfRule>
    <cfRule type="containsText" dxfId="8254" priority="9331" operator="containsText" text="CA">
      <formula>NOT(ISERROR(SEARCH("CA",Z34)))</formula>
    </cfRule>
    <cfRule type="cellIs" dxfId="8253" priority="9332" operator="equal">
      <formula>"LD"</formula>
    </cfRule>
    <cfRule type="containsText" dxfId="8252" priority="9333" operator="containsText" text="V">
      <formula>NOT(ISERROR(SEARCH("V",Z34)))</formula>
    </cfRule>
    <cfRule type="containsText" dxfId="8251" priority="9334" operator="containsText" text="P">
      <formula>NOT(ISERROR(SEARCH("P",Z34)))</formula>
    </cfRule>
    <cfRule type="cellIs" dxfId="8250" priority="9335" operator="equal">
      <formula>"LL"</formula>
    </cfRule>
    <cfRule type="cellIs" dxfId="8249" priority="9336" operator="equal">
      <formula>"AT"</formula>
    </cfRule>
    <cfRule type="containsText" dxfId="8248" priority="9337" operator="containsText" text="B">
      <formula>NOT(ISERROR(SEARCH("B",Z34)))</formula>
    </cfRule>
    <cfRule type="cellIs" dxfId="8247" priority="9338" operator="equal">
      <formula>"L"</formula>
    </cfRule>
    <cfRule type="containsText" dxfId="8246" priority="9339" operator="containsText" text="N">
      <formula>NOT(ISERROR(SEARCH("N",Z34)))</formula>
    </cfRule>
  </conditionalFormatting>
  <conditionalFormatting sqref="Z34:AA34">
    <cfRule type="containsText" dxfId="8245" priority="9318" operator="containsText" text="21">
      <formula>NOT(ISERROR(SEARCH("21",Z34)))</formula>
    </cfRule>
    <cfRule type="cellIs" dxfId="8244" priority="9319" operator="equal">
      <formula>"F"</formula>
    </cfRule>
    <cfRule type="containsText" dxfId="8243" priority="9320" operator="containsText" text="CA">
      <formula>NOT(ISERROR(SEARCH("CA",Z34)))</formula>
    </cfRule>
    <cfRule type="cellIs" dxfId="8242" priority="9321" operator="equal">
      <formula>"LD"</formula>
    </cfRule>
    <cfRule type="containsText" dxfId="8241" priority="9322" operator="containsText" text="V">
      <formula>NOT(ISERROR(SEARCH("V",Z34)))</formula>
    </cfRule>
    <cfRule type="containsText" dxfId="8240" priority="9323" operator="containsText" text="P">
      <formula>NOT(ISERROR(SEARCH("P",Z34)))</formula>
    </cfRule>
    <cfRule type="cellIs" dxfId="8239" priority="9324" operator="equal">
      <formula>"LL"</formula>
    </cfRule>
    <cfRule type="cellIs" dxfId="8238" priority="9325" operator="equal">
      <formula>"AT"</formula>
    </cfRule>
    <cfRule type="containsText" dxfId="8237" priority="9326" operator="containsText" text="B">
      <formula>NOT(ISERROR(SEARCH("B",Z34)))</formula>
    </cfRule>
    <cfRule type="cellIs" dxfId="8236" priority="9327" operator="equal">
      <formula>"L"</formula>
    </cfRule>
    <cfRule type="containsText" dxfId="8235" priority="9328" operator="containsText" text="N">
      <formula>NOT(ISERROR(SEARCH("N",Z34)))</formula>
    </cfRule>
  </conditionalFormatting>
  <conditionalFormatting sqref="Z34:AA34">
    <cfRule type="containsText" dxfId="8234" priority="9307" operator="containsText" text="21">
      <formula>NOT(ISERROR(SEARCH("21",Z34)))</formula>
    </cfRule>
    <cfRule type="cellIs" dxfId="8233" priority="9308" operator="equal">
      <formula>"F"</formula>
    </cfRule>
    <cfRule type="containsText" dxfId="8232" priority="9309" operator="containsText" text="CA">
      <formula>NOT(ISERROR(SEARCH("CA",Z34)))</formula>
    </cfRule>
    <cfRule type="cellIs" dxfId="8231" priority="9310" operator="equal">
      <formula>"LD"</formula>
    </cfRule>
    <cfRule type="containsText" dxfId="8230" priority="9311" operator="containsText" text="V">
      <formula>NOT(ISERROR(SEARCH("V",Z34)))</formula>
    </cfRule>
    <cfRule type="containsText" dxfId="8229" priority="9312" operator="containsText" text="P">
      <formula>NOT(ISERROR(SEARCH("P",Z34)))</formula>
    </cfRule>
    <cfRule type="cellIs" dxfId="8228" priority="9313" operator="equal">
      <formula>"LL"</formula>
    </cfRule>
    <cfRule type="cellIs" dxfId="8227" priority="9314" operator="equal">
      <formula>"AT"</formula>
    </cfRule>
    <cfRule type="containsText" dxfId="8226" priority="9315" operator="containsText" text="B">
      <formula>NOT(ISERROR(SEARCH("B",Z34)))</formula>
    </cfRule>
    <cfRule type="cellIs" dxfId="8225" priority="9316" operator="equal">
      <formula>"L"</formula>
    </cfRule>
    <cfRule type="containsText" dxfId="8224" priority="9317" operator="containsText" text="N">
      <formula>NOT(ISERROR(SEARCH("N",Z34)))</formula>
    </cfRule>
  </conditionalFormatting>
  <conditionalFormatting sqref="Z34:AA34">
    <cfRule type="containsText" dxfId="8223" priority="9296" operator="containsText" text="21">
      <formula>NOT(ISERROR(SEARCH("21",Z34)))</formula>
    </cfRule>
    <cfRule type="cellIs" dxfId="8222" priority="9297" operator="equal">
      <formula>"F"</formula>
    </cfRule>
    <cfRule type="containsText" dxfId="8221" priority="9298" operator="containsText" text="CA">
      <formula>NOT(ISERROR(SEARCH("CA",Z34)))</formula>
    </cfRule>
    <cfRule type="cellIs" dxfId="8220" priority="9299" operator="equal">
      <formula>"LD"</formula>
    </cfRule>
    <cfRule type="containsText" dxfId="8219" priority="9300" operator="containsText" text="V">
      <formula>NOT(ISERROR(SEARCH("V",Z34)))</formula>
    </cfRule>
    <cfRule type="containsText" dxfId="8218" priority="9301" operator="containsText" text="P">
      <formula>NOT(ISERROR(SEARCH("P",Z34)))</formula>
    </cfRule>
    <cfRule type="cellIs" dxfId="8217" priority="9302" operator="equal">
      <formula>"LL"</formula>
    </cfRule>
    <cfRule type="cellIs" dxfId="8216" priority="9303" operator="equal">
      <formula>"AT"</formula>
    </cfRule>
    <cfRule type="containsText" dxfId="8215" priority="9304" operator="containsText" text="B">
      <formula>NOT(ISERROR(SEARCH("B",Z34)))</formula>
    </cfRule>
    <cfRule type="cellIs" dxfId="8214" priority="9305" operator="equal">
      <formula>"L"</formula>
    </cfRule>
    <cfRule type="containsText" dxfId="8213" priority="9306" operator="containsText" text="N">
      <formula>NOT(ISERROR(SEARCH("N",Z34)))</formula>
    </cfRule>
  </conditionalFormatting>
  <conditionalFormatting sqref="Z34:AA34">
    <cfRule type="containsText" dxfId="8212" priority="9285" operator="containsText" text="21">
      <formula>NOT(ISERROR(SEARCH("21",Z34)))</formula>
    </cfRule>
    <cfRule type="cellIs" dxfId="8211" priority="9286" operator="equal">
      <formula>"F"</formula>
    </cfRule>
    <cfRule type="containsText" dxfId="8210" priority="9287" operator="containsText" text="CA">
      <formula>NOT(ISERROR(SEARCH("CA",Z34)))</formula>
    </cfRule>
    <cfRule type="cellIs" dxfId="8209" priority="9288" operator="equal">
      <formula>"LD"</formula>
    </cfRule>
    <cfRule type="containsText" dxfId="8208" priority="9289" operator="containsText" text="V">
      <formula>NOT(ISERROR(SEARCH("V",Z34)))</formula>
    </cfRule>
    <cfRule type="containsText" dxfId="8207" priority="9290" operator="containsText" text="P">
      <formula>NOT(ISERROR(SEARCH("P",Z34)))</formula>
    </cfRule>
    <cfRule type="cellIs" dxfId="8206" priority="9291" operator="equal">
      <formula>"LL"</formula>
    </cfRule>
    <cfRule type="cellIs" dxfId="8205" priority="9292" operator="equal">
      <formula>"AT"</formula>
    </cfRule>
    <cfRule type="containsText" dxfId="8204" priority="9293" operator="containsText" text="B">
      <formula>NOT(ISERROR(SEARCH("B",Z34)))</formula>
    </cfRule>
    <cfRule type="cellIs" dxfId="8203" priority="9294" operator="equal">
      <formula>"L"</formula>
    </cfRule>
    <cfRule type="containsText" dxfId="8202" priority="9295" operator="containsText" text="N">
      <formula>NOT(ISERROR(SEARCH("N",Z34)))</formula>
    </cfRule>
  </conditionalFormatting>
  <conditionalFormatting sqref="Z34:AA34">
    <cfRule type="containsText" dxfId="8201" priority="9274" operator="containsText" text="21">
      <formula>NOT(ISERROR(SEARCH("21",Z34)))</formula>
    </cfRule>
    <cfRule type="cellIs" dxfId="8200" priority="9275" operator="equal">
      <formula>"F"</formula>
    </cfRule>
    <cfRule type="containsText" dxfId="8199" priority="9276" operator="containsText" text="CA">
      <formula>NOT(ISERROR(SEARCH("CA",Z34)))</formula>
    </cfRule>
    <cfRule type="cellIs" dxfId="8198" priority="9277" operator="equal">
      <formula>"LD"</formula>
    </cfRule>
    <cfRule type="containsText" dxfId="8197" priority="9278" operator="containsText" text="V">
      <formula>NOT(ISERROR(SEARCH("V",Z34)))</formula>
    </cfRule>
    <cfRule type="containsText" dxfId="8196" priority="9279" operator="containsText" text="P">
      <formula>NOT(ISERROR(SEARCH("P",Z34)))</formula>
    </cfRule>
    <cfRule type="cellIs" dxfId="8195" priority="9280" operator="equal">
      <formula>"LL"</formula>
    </cfRule>
    <cfRule type="cellIs" dxfId="8194" priority="9281" operator="equal">
      <formula>"AT"</formula>
    </cfRule>
    <cfRule type="containsText" dxfId="8193" priority="9282" operator="containsText" text="B">
      <formula>NOT(ISERROR(SEARCH("B",Z34)))</formula>
    </cfRule>
    <cfRule type="cellIs" dxfId="8192" priority="9283" operator="equal">
      <formula>"L"</formula>
    </cfRule>
    <cfRule type="containsText" dxfId="8191" priority="9284" operator="containsText" text="N">
      <formula>NOT(ISERROR(SEARCH("N",Z34)))</formula>
    </cfRule>
  </conditionalFormatting>
  <conditionalFormatting sqref="Z34:AA34">
    <cfRule type="containsText" dxfId="8190" priority="9263" operator="containsText" text="21">
      <formula>NOT(ISERROR(SEARCH("21",Z34)))</formula>
    </cfRule>
    <cfRule type="cellIs" dxfId="8189" priority="9264" operator="equal">
      <formula>"F"</formula>
    </cfRule>
    <cfRule type="containsText" dxfId="8188" priority="9265" operator="containsText" text="CA">
      <formula>NOT(ISERROR(SEARCH("CA",Z34)))</formula>
    </cfRule>
    <cfRule type="cellIs" dxfId="8187" priority="9266" operator="equal">
      <formula>"LD"</formula>
    </cfRule>
    <cfRule type="containsText" dxfId="8186" priority="9267" operator="containsText" text="V">
      <formula>NOT(ISERROR(SEARCH("V",Z34)))</formula>
    </cfRule>
    <cfRule type="containsText" dxfId="8185" priority="9268" operator="containsText" text="P">
      <formula>NOT(ISERROR(SEARCH("P",Z34)))</formula>
    </cfRule>
    <cfRule type="cellIs" dxfId="8184" priority="9269" operator="equal">
      <formula>"LL"</formula>
    </cfRule>
    <cfRule type="cellIs" dxfId="8183" priority="9270" operator="equal">
      <formula>"AT"</formula>
    </cfRule>
    <cfRule type="containsText" dxfId="8182" priority="9271" operator="containsText" text="B">
      <formula>NOT(ISERROR(SEARCH("B",Z34)))</formula>
    </cfRule>
    <cfRule type="cellIs" dxfId="8181" priority="9272" operator="equal">
      <formula>"L"</formula>
    </cfRule>
    <cfRule type="containsText" dxfId="8180" priority="9273" operator="containsText" text="N">
      <formula>NOT(ISERROR(SEARCH("N",Z34)))</formula>
    </cfRule>
  </conditionalFormatting>
  <conditionalFormatting sqref="Z34:AA34">
    <cfRule type="containsText" dxfId="8179" priority="9252" operator="containsText" text="21">
      <formula>NOT(ISERROR(SEARCH("21",Z34)))</formula>
    </cfRule>
    <cfRule type="cellIs" dxfId="8178" priority="9253" operator="equal">
      <formula>"F"</formula>
    </cfRule>
    <cfRule type="containsText" dxfId="8177" priority="9254" operator="containsText" text="CA">
      <formula>NOT(ISERROR(SEARCH("CA",Z34)))</formula>
    </cfRule>
    <cfRule type="cellIs" dxfId="8176" priority="9255" operator="equal">
      <formula>"LD"</formula>
    </cfRule>
    <cfRule type="containsText" dxfId="8175" priority="9256" operator="containsText" text="V">
      <formula>NOT(ISERROR(SEARCH("V",Z34)))</formula>
    </cfRule>
    <cfRule type="containsText" dxfId="8174" priority="9257" operator="containsText" text="P">
      <formula>NOT(ISERROR(SEARCH("P",Z34)))</formula>
    </cfRule>
    <cfRule type="cellIs" dxfId="8173" priority="9258" operator="equal">
      <formula>"LL"</formula>
    </cfRule>
    <cfRule type="cellIs" dxfId="8172" priority="9259" operator="equal">
      <formula>"AT"</formula>
    </cfRule>
    <cfRule type="containsText" dxfId="8171" priority="9260" operator="containsText" text="B">
      <formula>NOT(ISERROR(SEARCH("B",Z34)))</formula>
    </cfRule>
    <cfRule type="cellIs" dxfId="8170" priority="9261" operator="equal">
      <formula>"L"</formula>
    </cfRule>
    <cfRule type="containsText" dxfId="8169" priority="9262" operator="containsText" text="N">
      <formula>NOT(ISERROR(SEARCH("N",Z34)))</formula>
    </cfRule>
  </conditionalFormatting>
  <conditionalFormatting sqref="Z34:AA34">
    <cfRule type="containsText" dxfId="8168" priority="9241" operator="containsText" text="21">
      <formula>NOT(ISERROR(SEARCH("21",Z34)))</formula>
    </cfRule>
    <cfRule type="cellIs" dxfId="8167" priority="9242" operator="equal">
      <formula>"F"</formula>
    </cfRule>
    <cfRule type="containsText" dxfId="8166" priority="9243" operator="containsText" text="CA">
      <formula>NOT(ISERROR(SEARCH("CA",Z34)))</formula>
    </cfRule>
    <cfRule type="cellIs" dxfId="8165" priority="9244" operator="equal">
      <formula>"LD"</formula>
    </cfRule>
    <cfRule type="containsText" dxfId="8164" priority="9245" operator="containsText" text="V">
      <formula>NOT(ISERROR(SEARCH("V",Z34)))</formula>
    </cfRule>
    <cfRule type="containsText" dxfId="8163" priority="9246" operator="containsText" text="P">
      <formula>NOT(ISERROR(SEARCH("P",Z34)))</formula>
    </cfRule>
    <cfRule type="cellIs" dxfId="8162" priority="9247" operator="equal">
      <formula>"LL"</formula>
    </cfRule>
    <cfRule type="cellIs" dxfId="8161" priority="9248" operator="equal">
      <formula>"AT"</formula>
    </cfRule>
    <cfRule type="containsText" dxfId="8160" priority="9249" operator="containsText" text="B">
      <formula>NOT(ISERROR(SEARCH("B",Z34)))</formula>
    </cfRule>
    <cfRule type="cellIs" dxfId="8159" priority="9250" operator="equal">
      <formula>"L"</formula>
    </cfRule>
    <cfRule type="containsText" dxfId="8158" priority="9251" operator="containsText" text="N">
      <formula>NOT(ISERROR(SEARCH("N",Z34)))</formula>
    </cfRule>
  </conditionalFormatting>
  <conditionalFormatting sqref="Z34:AA34">
    <cfRule type="containsText" dxfId="8157" priority="9230" operator="containsText" text="21">
      <formula>NOT(ISERROR(SEARCH("21",Z34)))</formula>
    </cfRule>
    <cfRule type="cellIs" dxfId="8156" priority="9231" operator="equal">
      <formula>"F"</formula>
    </cfRule>
    <cfRule type="containsText" dxfId="8155" priority="9232" operator="containsText" text="CA">
      <formula>NOT(ISERROR(SEARCH("CA",Z34)))</formula>
    </cfRule>
    <cfRule type="cellIs" dxfId="8154" priority="9233" operator="equal">
      <formula>"LD"</formula>
    </cfRule>
    <cfRule type="containsText" dxfId="8153" priority="9234" operator="containsText" text="V">
      <formula>NOT(ISERROR(SEARCH("V",Z34)))</formula>
    </cfRule>
    <cfRule type="containsText" dxfId="8152" priority="9235" operator="containsText" text="P">
      <formula>NOT(ISERROR(SEARCH("P",Z34)))</formula>
    </cfRule>
    <cfRule type="cellIs" dxfId="8151" priority="9236" operator="equal">
      <formula>"LL"</formula>
    </cfRule>
    <cfRule type="cellIs" dxfId="8150" priority="9237" operator="equal">
      <formula>"AT"</formula>
    </cfRule>
    <cfRule type="containsText" dxfId="8149" priority="9238" operator="containsText" text="B">
      <formula>NOT(ISERROR(SEARCH("B",Z34)))</formula>
    </cfRule>
    <cfRule type="cellIs" dxfId="8148" priority="9239" operator="equal">
      <formula>"L"</formula>
    </cfRule>
    <cfRule type="containsText" dxfId="8147" priority="9240" operator="containsText" text="N">
      <formula>NOT(ISERROR(SEARCH("N",Z34)))</formula>
    </cfRule>
  </conditionalFormatting>
  <conditionalFormatting sqref="Z34:AA34">
    <cfRule type="containsText" dxfId="8146" priority="9219" operator="containsText" text="21">
      <formula>NOT(ISERROR(SEARCH("21",Z34)))</formula>
    </cfRule>
    <cfRule type="cellIs" dxfId="8145" priority="9220" operator="equal">
      <formula>"F"</formula>
    </cfRule>
    <cfRule type="containsText" dxfId="8144" priority="9221" operator="containsText" text="CA">
      <formula>NOT(ISERROR(SEARCH("CA",Z34)))</formula>
    </cfRule>
    <cfRule type="cellIs" dxfId="8143" priority="9222" operator="equal">
      <formula>"LD"</formula>
    </cfRule>
    <cfRule type="containsText" dxfId="8142" priority="9223" operator="containsText" text="V">
      <formula>NOT(ISERROR(SEARCH("V",Z34)))</formula>
    </cfRule>
    <cfRule type="containsText" dxfId="8141" priority="9224" operator="containsText" text="P">
      <formula>NOT(ISERROR(SEARCH("P",Z34)))</formula>
    </cfRule>
    <cfRule type="cellIs" dxfId="8140" priority="9225" operator="equal">
      <formula>"LL"</formula>
    </cfRule>
    <cfRule type="cellIs" dxfId="8139" priority="9226" operator="equal">
      <formula>"AT"</formula>
    </cfRule>
    <cfRule type="containsText" dxfId="8138" priority="9227" operator="containsText" text="B">
      <formula>NOT(ISERROR(SEARCH("B",Z34)))</formula>
    </cfRule>
    <cfRule type="cellIs" dxfId="8137" priority="9228" operator="equal">
      <formula>"L"</formula>
    </cfRule>
    <cfRule type="containsText" dxfId="8136" priority="9229" operator="containsText" text="N">
      <formula>NOT(ISERROR(SEARCH("N",Z34)))</formula>
    </cfRule>
  </conditionalFormatting>
  <conditionalFormatting sqref="Z34:AA34">
    <cfRule type="containsText" dxfId="8135" priority="9208" operator="containsText" text="21">
      <formula>NOT(ISERROR(SEARCH("21",Z34)))</formula>
    </cfRule>
    <cfRule type="cellIs" dxfId="8134" priority="9209" operator="equal">
      <formula>"F"</formula>
    </cfRule>
    <cfRule type="containsText" dxfId="8133" priority="9210" operator="containsText" text="CA">
      <formula>NOT(ISERROR(SEARCH("CA",Z34)))</formula>
    </cfRule>
    <cfRule type="cellIs" dxfId="8132" priority="9211" operator="equal">
      <formula>"LD"</formula>
    </cfRule>
    <cfRule type="containsText" dxfId="8131" priority="9212" operator="containsText" text="V">
      <formula>NOT(ISERROR(SEARCH("V",Z34)))</formula>
    </cfRule>
    <cfRule type="containsText" dxfId="8130" priority="9213" operator="containsText" text="P">
      <formula>NOT(ISERROR(SEARCH("P",Z34)))</formula>
    </cfRule>
    <cfRule type="cellIs" dxfId="8129" priority="9214" operator="equal">
      <formula>"LL"</formula>
    </cfRule>
    <cfRule type="cellIs" dxfId="8128" priority="9215" operator="equal">
      <formula>"AT"</formula>
    </cfRule>
    <cfRule type="containsText" dxfId="8127" priority="9216" operator="containsText" text="B">
      <formula>NOT(ISERROR(SEARCH("B",Z34)))</formula>
    </cfRule>
    <cfRule type="cellIs" dxfId="8126" priority="9217" operator="equal">
      <formula>"L"</formula>
    </cfRule>
    <cfRule type="containsText" dxfId="8125" priority="9218" operator="containsText" text="N">
      <formula>NOT(ISERROR(SEARCH("N",Z34)))</formula>
    </cfRule>
  </conditionalFormatting>
  <conditionalFormatting sqref="Z34:AA34">
    <cfRule type="containsText" dxfId="8124" priority="9197" operator="containsText" text="21">
      <formula>NOT(ISERROR(SEARCH("21",Z34)))</formula>
    </cfRule>
    <cfRule type="cellIs" dxfId="8123" priority="9198" operator="equal">
      <formula>"F"</formula>
    </cfRule>
    <cfRule type="containsText" dxfId="8122" priority="9199" operator="containsText" text="CA">
      <formula>NOT(ISERROR(SEARCH("CA",Z34)))</formula>
    </cfRule>
    <cfRule type="cellIs" dxfId="8121" priority="9200" operator="equal">
      <formula>"LD"</formula>
    </cfRule>
    <cfRule type="containsText" dxfId="8120" priority="9201" operator="containsText" text="V">
      <formula>NOT(ISERROR(SEARCH("V",Z34)))</formula>
    </cfRule>
    <cfRule type="containsText" dxfId="8119" priority="9202" operator="containsText" text="P">
      <formula>NOT(ISERROR(SEARCH("P",Z34)))</formula>
    </cfRule>
    <cfRule type="cellIs" dxfId="8118" priority="9203" operator="equal">
      <formula>"LL"</formula>
    </cfRule>
    <cfRule type="cellIs" dxfId="8117" priority="9204" operator="equal">
      <formula>"AT"</formula>
    </cfRule>
    <cfRule type="containsText" dxfId="8116" priority="9205" operator="containsText" text="B">
      <formula>NOT(ISERROR(SEARCH("B",Z34)))</formula>
    </cfRule>
    <cfRule type="cellIs" dxfId="8115" priority="9206" operator="equal">
      <formula>"L"</formula>
    </cfRule>
    <cfRule type="containsText" dxfId="8114" priority="9207" operator="containsText" text="N">
      <formula>NOT(ISERROR(SEARCH("N",Z34)))</formula>
    </cfRule>
  </conditionalFormatting>
  <conditionalFormatting sqref="Z34:AA34">
    <cfRule type="containsText" dxfId="8113" priority="9186" operator="containsText" text="21">
      <formula>NOT(ISERROR(SEARCH("21",Z34)))</formula>
    </cfRule>
    <cfRule type="cellIs" dxfId="8112" priority="9187" operator="equal">
      <formula>"F"</formula>
    </cfRule>
    <cfRule type="containsText" dxfId="8111" priority="9188" operator="containsText" text="CA">
      <formula>NOT(ISERROR(SEARCH("CA",Z34)))</formula>
    </cfRule>
    <cfRule type="cellIs" dxfId="8110" priority="9189" operator="equal">
      <formula>"LD"</formula>
    </cfRule>
    <cfRule type="containsText" dxfId="8109" priority="9190" operator="containsText" text="V">
      <formula>NOT(ISERROR(SEARCH("V",Z34)))</formula>
    </cfRule>
    <cfRule type="containsText" dxfId="8108" priority="9191" operator="containsText" text="P">
      <formula>NOT(ISERROR(SEARCH("P",Z34)))</formula>
    </cfRule>
    <cfRule type="cellIs" dxfId="8107" priority="9192" operator="equal">
      <formula>"LL"</formula>
    </cfRule>
    <cfRule type="cellIs" dxfId="8106" priority="9193" operator="equal">
      <formula>"AT"</formula>
    </cfRule>
    <cfRule type="containsText" dxfId="8105" priority="9194" operator="containsText" text="B">
      <formula>NOT(ISERROR(SEARCH("B",Z34)))</formula>
    </cfRule>
    <cfRule type="cellIs" dxfId="8104" priority="9195" operator="equal">
      <formula>"L"</formula>
    </cfRule>
    <cfRule type="containsText" dxfId="8103" priority="9196" operator="containsText" text="N">
      <formula>NOT(ISERROR(SEARCH("N",Z34)))</formula>
    </cfRule>
  </conditionalFormatting>
  <conditionalFormatting sqref="Z34:AA34">
    <cfRule type="containsText" dxfId="8102" priority="9175" operator="containsText" text="21">
      <formula>NOT(ISERROR(SEARCH("21",Z34)))</formula>
    </cfRule>
    <cfRule type="cellIs" dxfId="8101" priority="9176" operator="equal">
      <formula>"F"</formula>
    </cfRule>
    <cfRule type="containsText" dxfId="8100" priority="9177" operator="containsText" text="CA">
      <formula>NOT(ISERROR(SEARCH("CA",Z34)))</formula>
    </cfRule>
    <cfRule type="cellIs" dxfId="8099" priority="9178" operator="equal">
      <formula>"LD"</formula>
    </cfRule>
    <cfRule type="containsText" dxfId="8098" priority="9179" operator="containsText" text="V">
      <formula>NOT(ISERROR(SEARCH("V",Z34)))</formula>
    </cfRule>
    <cfRule type="containsText" dxfId="8097" priority="9180" operator="containsText" text="P">
      <formula>NOT(ISERROR(SEARCH("P",Z34)))</formula>
    </cfRule>
    <cfRule type="cellIs" dxfId="8096" priority="9181" operator="equal">
      <formula>"LL"</formula>
    </cfRule>
    <cfRule type="cellIs" dxfId="8095" priority="9182" operator="equal">
      <formula>"AT"</formula>
    </cfRule>
    <cfRule type="containsText" dxfId="8094" priority="9183" operator="containsText" text="B">
      <formula>NOT(ISERROR(SEARCH("B",Z34)))</formula>
    </cfRule>
    <cfRule type="cellIs" dxfId="8093" priority="9184" operator="equal">
      <formula>"L"</formula>
    </cfRule>
    <cfRule type="containsText" dxfId="8092" priority="9185" operator="containsText" text="N">
      <formula>NOT(ISERROR(SEARCH("N",Z34)))</formula>
    </cfRule>
  </conditionalFormatting>
  <conditionalFormatting sqref="Z34:AA34">
    <cfRule type="containsText" dxfId="8091" priority="9164" operator="containsText" text="21">
      <formula>NOT(ISERROR(SEARCH("21",Z34)))</formula>
    </cfRule>
    <cfRule type="cellIs" dxfId="8090" priority="9165" operator="equal">
      <formula>"F"</formula>
    </cfRule>
    <cfRule type="containsText" dxfId="8089" priority="9166" operator="containsText" text="CA">
      <formula>NOT(ISERROR(SEARCH("CA",Z34)))</formula>
    </cfRule>
    <cfRule type="cellIs" dxfId="8088" priority="9167" operator="equal">
      <formula>"LD"</formula>
    </cfRule>
    <cfRule type="containsText" dxfId="8087" priority="9168" operator="containsText" text="V">
      <formula>NOT(ISERROR(SEARCH("V",Z34)))</formula>
    </cfRule>
    <cfRule type="containsText" dxfId="8086" priority="9169" operator="containsText" text="P">
      <formula>NOT(ISERROR(SEARCH("P",Z34)))</formula>
    </cfRule>
    <cfRule type="cellIs" dxfId="8085" priority="9170" operator="equal">
      <formula>"LL"</formula>
    </cfRule>
    <cfRule type="cellIs" dxfId="8084" priority="9171" operator="equal">
      <formula>"AT"</formula>
    </cfRule>
    <cfRule type="containsText" dxfId="8083" priority="9172" operator="containsText" text="B">
      <formula>NOT(ISERROR(SEARCH("B",Z34)))</formula>
    </cfRule>
    <cfRule type="cellIs" dxfId="8082" priority="9173" operator="equal">
      <formula>"L"</formula>
    </cfRule>
    <cfRule type="containsText" dxfId="8081" priority="9174" operator="containsText" text="N">
      <formula>NOT(ISERROR(SEARCH("N",Z34)))</formula>
    </cfRule>
  </conditionalFormatting>
  <conditionalFormatting sqref="Z34:AA34">
    <cfRule type="containsText" dxfId="8080" priority="9153" operator="containsText" text="21">
      <formula>NOT(ISERROR(SEARCH("21",Z34)))</formula>
    </cfRule>
    <cfRule type="cellIs" dxfId="8079" priority="9154" operator="equal">
      <formula>"F"</formula>
    </cfRule>
    <cfRule type="containsText" dxfId="8078" priority="9155" operator="containsText" text="CA">
      <formula>NOT(ISERROR(SEARCH("CA",Z34)))</formula>
    </cfRule>
    <cfRule type="cellIs" dxfId="8077" priority="9156" operator="equal">
      <formula>"LD"</formula>
    </cfRule>
    <cfRule type="containsText" dxfId="8076" priority="9157" operator="containsText" text="V">
      <formula>NOT(ISERROR(SEARCH("V",Z34)))</formula>
    </cfRule>
    <cfRule type="containsText" dxfId="8075" priority="9158" operator="containsText" text="P">
      <formula>NOT(ISERROR(SEARCH("P",Z34)))</formula>
    </cfRule>
    <cfRule type="cellIs" dxfId="8074" priority="9159" operator="equal">
      <formula>"LL"</formula>
    </cfRule>
    <cfRule type="cellIs" dxfId="8073" priority="9160" operator="equal">
      <formula>"AT"</formula>
    </cfRule>
    <cfRule type="containsText" dxfId="8072" priority="9161" operator="containsText" text="B">
      <formula>NOT(ISERROR(SEARCH("B",Z34)))</formula>
    </cfRule>
    <cfRule type="cellIs" dxfId="8071" priority="9162" operator="equal">
      <formula>"L"</formula>
    </cfRule>
    <cfRule type="containsText" dxfId="8070" priority="9163" operator="containsText" text="N">
      <formula>NOT(ISERROR(SEARCH("N",Z34)))</formula>
    </cfRule>
  </conditionalFormatting>
  <conditionalFormatting sqref="Z34:AA34">
    <cfRule type="containsText" dxfId="8069" priority="9142" operator="containsText" text="21">
      <formula>NOT(ISERROR(SEARCH("21",Z34)))</formula>
    </cfRule>
    <cfRule type="cellIs" dxfId="8068" priority="9143" operator="equal">
      <formula>"F"</formula>
    </cfRule>
    <cfRule type="containsText" dxfId="8067" priority="9144" operator="containsText" text="CA">
      <formula>NOT(ISERROR(SEARCH("CA",Z34)))</formula>
    </cfRule>
    <cfRule type="cellIs" dxfId="8066" priority="9145" operator="equal">
      <formula>"LD"</formula>
    </cfRule>
    <cfRule type="containsText" dxfId="8065" priority="9146" operator="containsText" text="V">
      <formula>NOT(ISERROR(SEARCH("V",Z34)))</formula>
    </cfRule>
    <cfRule type="containsText" dxfId="8064" priority="9147" operator="containsText" text="P">
      <formula>NOT(ISERROR(SEARCH("P",Z34)))</formula>
    </cfRule>
    <cfRule type="cellIs" dxfId="8063" priority="9148" operator="equal">
      <formula>"LL"</formula>
    </cfRule>
    <cfRule type="cellIs" dxfId="8062" priority="9149" operator="equal">
      <formula>"AT"</formula>
    </cfRule>
    <cfRule type="containsText" dxfId="8061" priority="9150" operator="containsText" text="B">
      <formula>NOT(ISERROR(SEARCH("B",Z34)))</formula>
    </cfRule>
    <cfRule type="cellIs" dxfId="8060" priority="9151" operator="equal">
      <formula>"L"</formula>
    </cfRule>
    <cfRule type="containsText" dxfId="8059" priority="9152" operator="containsText" text="N">
      <formula>NOT(ISERROR(SEARCH("N",Z34)))</formula>
    </cfRule>
  </conditionalFormatting>
  <conditionalFormatting sqref="X34:AJ34">
    <cfRule type="containsText" dxfId="8058" priority="9131" operator="containsText" text="21">
      <formula>NOT(ISERROR(SEARCH("21",X34)))</formula>
    </cfRule>
    <cfRule type="cellIs" dxfId="8057" priority="9132" operator="equal">
      <formula>"F"</formula>
    </cfRule>
    <cfRule type="containsText" dxfId="8056" priority="9133" operator="containsText" text="CA">
      <formula>NOT(ISERROR(SEARCH("CA",X34)))</formula>
    </cfRule>
    <cfRule type="cellIs" dxfId="8055" priority="9134" operator="equal">
      <formula>"LD"</formula>
    </cfRule>
    <cfRule type="containsText" dxfId="8054" priority="9135" operator="containsText" text="V">
      <formula>NOT(ISERROR(SEARCH("V",X34)))</formula>
    </cfRule>
    <cfRule type="containsText" dxfId="8053" priority="9136" operator="containsText" text="P">
      <formula>NOT(ISERROR(SEARCH("P",X34)))</formula>
    </cfRule>
    <cfRule type="cellIs" dxfId="8052" priority="9137" operator="equal">
      <formula>"LL"</formula>
    </cfRule>
    <cfRule type="cellIs" dxfId="8051" priority="9138" operator="equal">
      <formula>"AT"</formula>
    </cfRule>
    <cfRule type="containsText" dxfId="8050" priority="9139" operator="containsText" text="B">
      <formula>NOT(ISERROR(SEARCH("B",X34)))</formula>
    </cfRule>
    <cfRule type="cellIs" dxfId="8049" priority="9140" operator="equal">
      <formula>"L"</formula>
    </cfRule>
    <cfRule type="containsText" dxfId="8048" priority="9141" operator="containsText" text="N">
      <formula>NOT(ISERROR(SEARCH("N",X34)))</formula>
    </cfRule>
  </conditionalFormatting>
  <conditionalFormatting sqref="AA34:AE34">
    <cfRule type="containsText" dxfId="8047" priority="9120" operator="containsText" text="21">
      <formula>NOT(ISERROR(SEARCH("21",AA34)))</formula>
    </cfRule>
    <cfRule type="cellIs" dxfId="8046" priority="9121" operator="equal">
      <formula>"F"</formula>
    </cfRule>
    <cfRule type="containsText" dxfId="8045" priority="9122" operator="containsText" text="CA">
      <formula>NOT(ISERROR(SEARCH("CA",AA34)))</formula>
    </cfRule>
    <cfRule type="cellIs" dxfId="8044" priority="9123" operator="equal">
      <formula>"LD"</formula>
    </cfRule>
    <cfRule type="containsText" dxfId="8043" priority="9124" operator="containsText" text="V">
      <formula>NOT(ISERROR(SEARCH("V",AA34)))</formula>
    </cfRule>
    <cfRule type="containsText" dxfId="8042" priority="9125" operator="containsText" text="P">
      <formula>NOT(ISERROR(SEARCH("P",AA34)))</formula>
    </cfRule>
    <cfRule type="cellIs" dxfId="8041" priority="9126" operator="equal">
      <formula>"LL"</formula>
    </cfRule>
    <cfRule type="cellIs" dxfId="8040" priority="9127" operator="equal">
      <formula>"AT"</formula>
    </cfRule>
    <cfRule type="containsText" dxfId="8039" priority="9128" operator="containsText" text="B">
      <formula>NOT(ISERROR(SEARCH("B",AA34)))</formula>
    </cfRule>
    <cfRule type="cellIs" dxfId="8038" priority="9129" operator="equal">
      <formula>"L"</formula>
    </cfRule>
    <cfRule type="containsText" dxfId="8037" priority="9130" operator="containsText" text="N">
      <formula>NOT(ISERROR(SEARCH("N",AA34)))</formula>
    </cfRule>
  </conditionalFormatting>
  <conditionalFormatting sqref="AG34:AH34 X34:AE34">
    <cfRule type="containsText" dxfId="8036" priority="9109" operator="containsText" text="21">
      <formula>NOT(ISERROR(SEARCH("21",X34)))</formula>
    </cfRule>
    <cfRule type="cellIs" dxfId="8035" priority="9110" operator="equal">
      <formula>"F"</formula>
    </cfRule>
    <cfRule type="containsText" dxfId="8034" priority="9111" operator="containsText" text="CA">
      <formula>NOT(ISERROR(SEARCH("CA",X34)))</formula>
    </cfRule>
    <cfRule type="cellIs" dxfId="8033" priority="9112" operator="equal">
      <formula>"LD"</formula>
    </cfRule>
    <cfRule type="containsText" dxfId="8032" priority="9113" operator="containsText" text="V">
      <formula>NOT(ISERROR(SEARCH("V",X34)))</formula>
    </cfRule>
    <cfRule type="containsText" dxfId="8031" priority="9114" operator="containsText" text="P">
      <formula>NOT(ISERROR(SEARCH("P",X34)))</formula>
    </cfRule>
    <cfRule type="cellIs" dxfId="8030" priority="9115" operator="equal">
      <formula>"LL"</formula>
    </cfRule>
    <cfRule type="cellIs" dxfId="8029" priority="9116" operator="equal">
      <formula>"AT"</formula>
    </cfRule>
    <cfRule type="containsText" dxfId="8028" priority="9117" operator="containsText" text="B">
      <formula>NOT(ISERROR(SEARCH("B",X34)))</formula>
    </cfRule>
    <cfRule type="cellIs" dxfId="8027" priority="9118" operator="equal">
      <formula>"L"</formula>
    </cfRule>
    <cfRule type="containsText" dxfId="8026" priority="9119" operator="containsText" text="N">
      <formula>NOT(ISERROR(SEARCH("N",X34)))</formula>
    </cfRule>
  </conditionalFormatting>
  <conditionalFormatting sqref="AE34:AF34 AH34 AJ34">
    <cfRule type="containsText" dxfId="8025" priority="9098" operator="containsText" text="21">
      <formula>NOT(ISERROR(SEARCH("21",AE34)))</formula>
    </cfRule>
    <cfRule type="cellIs" dxfId="8024" priority="9099" operator="equal">
      <formula>"F"</formula>
    </cfRule>
    <cfRule type="containsText" dxfId="8023" priority="9100" operator="containsText" text="CA">
      <formula>NOT(ISERROR(SEARCH("CA",AE34)))</formula>
    </cfRule>
    <cfRule type="cellIs" dxfId="8022" priority="9101" operator="equal">
      <formula>"LD"</formula>
    </cfRule>
    <cfRule type="containsText" dxfId="8021" priority="9102" operator="containsText" text="V">
      <formula>NOT(ISERROR(SEARCH("V",AE34)))</formula>
    </cfRule>
    <cfRule type="containsText" dxfId="8020" priority="9103" operator="containsText" text="P">
      <formula>NOT(ISERROR(SEARCH("P",AE34)))</formula>
    </cfRule>
    <cfRule type="cellIs" dxfId="8019" priority="9104" operator="equal">
      <formula>"LL"</formula>
    </cfRule>
    <cfRule type="cellIs" dxfId="8018" priority="9105" operator="equal">
      <formula>"AT"</formula>
    </cfRule>
    <cfRule type="containsText" dxfId="8017" priority="9106" operator="containsText" text="B">
      <formula>NOT(ISERROR(SEARCH("B",AE34)))</formula>
    </cfRule>
    <cfRule type="cellIs" dxfId="8016" priority="9107" operator="equal">
      <formula>"L"</formula>
    </cfRule>
    <cfRule type="containsText" dxfId="8015" priority="9108" operator="containsText" text="N">
      <formula>NOT(ISERROR(SEARCH("N",AE34)))</formula>
    </cfRule>
  </conditionalFormatting>
  <conditionalFormatting sqref="AF34">
    <cfRule type="containsText" dxfId="8014" priority="9087" operator="containsText" text="21">
      <formula>NOT(ISERROR(SEARCH("21",AF34)))</formula>
    </cfRule>
    <cfRule type="cellIs" dxfId="8013" priority="9088" operator="equal">
      <formula>"F"</formula>
    </cfRule>
    <cfRule type="containsText" dxfId="8012" priority="9089" operator="containsText" text="CA">
      <formula>NOT(ISERROR(SEARCH("CA",AF34)))</formula>
    </cfRule>
    <cfRule type="cellIs" dxfId="8011" priority="9090" operator="equal">
      <formula>"LD"</formula>
    </cfRule>
    <cfRule type="containsText" dxfId="8010" priority="9091" operator="containsText" text="V">
      <formula>NOT(ISERROR(SEARCH("V",AF34)))</formula>
    </cfRule>
    <cfRule type="containsText" dxfId="8009" priority="9092" operator="containsText" text="P">
      <formula>NOT(ISERROR(SEARCH("P",AF34)))</formula>
    </cfRule>
    <cfRule type="cellIs" dxfId="8008" priority="9093" operator="equal">
      <formula>"LL"</formula>
    </cfRule>
    <cfRule type="cellIs" dxfId="8007" priority="9094" operator="equal">
      <formula>"AT"</formula>
    </cfRule>
    <cfRule type="containsText" dxfId="8006" priority="9095" operator="containsText" text="B">
      <formula>NOT(ISERROR(SEARCH("B",AF34)))</formula>
    </cfRule>
    <cfRule type="cellIs" dxfId="8005" priority="9096" operator="equal">
      <formula>"L"</formula>
    </cfRule>
    <cfRule type="containsText" dxfId="8004" priority="9097" operator="containsText" text="N">
      <formula>NOT(ISERROR(SEARCH("N",AF34)))</formula>
    </cfRule>
  </conditionalFormatting>
  <conditionalFormatting sqref="AG34 AI34">
    <cfRule type="containsText" dxfId="8003" priority="9076" operator="containsText" text="21">
      <formula>NOT(ISERROR(SEARCH("21",AG34)))</formula>
    </cfRule>
    <cfRule type="cellIs" dxfId="8002" priority="9077" operator="equal">
      <formula>"F"</formula>
    </cfRule>
    <cfRule type="containsText" dxfId="8001" priority="9078" operator="containsText" text="CA">
      <formula>NOT(ISERROR(SEARCH("CA",AG34)))</formula>
    </cfRule>
    <cfRule type="cellIs" dxfId="8000" priority="9079" operator="equal">
      <formula>"LD"</formula>
    </cfRule>
    <cfRule type="containsText" dxfId="7999" priority="9080" operator="containsText" text="V">
      <formula>NOT(ISERROR(SEARCH("V",AG34)))</formula>
    </cfRule>
    <cfRule type="containsText" dxfId="7998" priority="9081" operator="containsText" text="P">
      <formula>NOT(ISERROR(SEARCH("P",AG34)))</formula>
    </cfRule>
    <cfRule type="cellIs" dxfId="7997" priority="9082" operator="equal">
      <formula>"LL"</formula>
    </cfRule>
    <cfRule type="cellIs" dxfId="7996" priority="9083" operator="equal">
      <formula>"AT"</formula>
    </cfRule>
    <cfRule type="containsText" dxfId="7995" priority="9084" operator="containsText" text="B">
      <formula>NOT(ISERROR(SEARCH("B",AG34)))</formula>
    </cfRule>
    <cfRule type="cellIs" dxfId="7994" priority="9085" operator="equal">
      <formula>"L"</formula>
    </cfRule>
    <cfRule type="containsText" dxfId="7993" priority="9086" operator="containsText" text="N">
      <formula>NOT(ISERROR(SEARCH("N",AG34)))</formula>
    </cfRule>
  </conditionalFormatting>
  <conditionalFormatting sqref="AG34 AI34">
    <cfRule type="containsText" dxfId="7992" priority="9065" operator="containsText" text="21">
      <formula>NOT(ISERROR(SEARCH("21",AG34)))</formula>
    </cfRule>
    <cfRule type="cellIs" dxfId="7991" priority="9066" operator="equal">
      <formula>"F"</formula>
    </cfRule>
    <cfRule type="containsText" dxfId="7990" priority="9067" operator="containsText" text="CA">
      <formula>NOT(ISERROR(SEARCH("CA",AG34)))</formula>
    </cfRule>
    <cfRule type="cellIs" dxfId="7989" priority="9068" operator="equal">
      <formula>"LD"</formula>
    </cfRule>
    <cfRule type="containsText" dxfId="7988" priority="9069" operator="containsText" text="V">
      <formula>NOT(ISERROR(SEARCH("V",AG34)))</formula>
    </cfRule>
    <cfRule type="containsText" dxfId="7987" priority="9070" operator="containsText" text="P">
      <formula>NOT(ISERROR(SEARCH("P",AG34)))</formula>
    </cfRule>
    <cfRule type="cellIs" dxfId="7986" priority="9071" operator="equal">
      <formula>"LL"</formula>
    </cfRule>
    <cfRule type="cellIs" dxfId="7985" priority="9072" operator="equal">
      <formula>"AT"</formula>
    </cfRule>
    <cfRule type="containsText" dxfId="7984" priority="9073" operator="containsText" text="B">
      <formula>NOT(ISERROR(SEARCH("B",AG34)))</formula>
    </cfRule>
    <cfRule type="cellIs" dxfId="7983" priority="9074" operator="equal">
      <formula>"L"</formula>
    </cfRule>
    <cfRule type="containsText" dxfId="7982" priority="9075" operator="containsText" text="N">
      <formula>NOT(ISERROR(SEARCH("N",AG34)))</formula>
    </cfRule>
  </conditionalFormatting>
  <conditionalFormatting sqref="AG34 AI34">
    <cfRule type="containsText" dxfId="7981" priority="9054" operator="containsText" text="21">
      <formula>NOT(ISERROR(SEARCH("21",AG34)))</formula>
    </cfRule>
    <cfRule type="cellIs" dxfId="7980" priority="9055" operator="equal">
      <formula>"F"</formula>
    </cfRule>
    <cfRule type="containsText" dxfId="7979" priority="9056" operator="containsText" text="CA">
      <formula>NOT(ISERROR(SEARCH("CA",AG34)))</formula>
    </cfRule>
    <cfRule type="cellIs" dxfId="7978" priority="9057" operator="equal">
      <formula>"LD"</formula>
    </cfRule>
    <cfRule type="containsText" dxfId="7977" priority="9058" operator="containsText" text="V">
      <formula>NOT(ISERROR(SEARCH("V",AG34)))</formula>
    </cfRule>
    <cfRule type="containsText" dxfId="7976" priority="9059" operator="containsText" text="P">
      <formula>NOT(ISERROR(SEARCH("P",AG34)))</formula>
    </cfRule>
    <cfRule type="cellIs" dxfId="7975" priority="9060" operator="equal">
      <formula>"LL"</formula>
    </cfRule>
    <cfRule type="cellIs" dxfId="7974" priority="9061" operator="equal">
      <formula>"AT"</formula>
    </cfRule>
    <cfRule type="containsText" dxfId="7973" priority="9062" operator="containsText" text="B">
      <formula>NOT(ISERROR(SEARCH("B",AG34)))</formula>
    </cfRule>
    <cfRule type="cellIs" dxfId="7972" priority="9063" operator="equal">
      <formula>"L"</formula>
    </cfRule>
    <cfRule type="containsText" dxfId="7971" priority="9064" operator="containsText" text="N">
      <formula>NOT(ISERROR(SEARCH("N",AG34)))</formula>
    </cfRule>
  </conditionalFormatting>
  <conditionalFormatting sqref="AG34 AI34">
    <cfRule type="containsText" dxfId="7970" priority="9043" operator="containsText" text="21">
      <formula>NOT(ISERROR(SEARCH("21",AG34)))</formula>
    </cfRule>
    <cfRule type="cellIs" dxfId="7969" priority="9044" operator="equal">
      <formula>"F"</formula>
    </cfRule>
    <cfRule type="containsText" dxfId="7968" priority="9045" operator="containsText" text="CA">
      <formula>NOT(ISERROR(SEARCH("CA",AG34)))</formula>
    </cfRule>
    <cfRule type="cellIs" dxfId="7967" priority="9046" operator="equal">
      <formula>"LD"</formula>
    </cfRule>
    <cfRule type="containsText" dxfId="7966" priority="9047" operator="containsText" text="V">
      <formula>NOT(ISERROR(SEARCH("V",AG34)))</formula>
    </cfRule>
    <cfRule type="containsText" dxfId="7965" priority="9048" operator="containsText" text="P">
      <formula>NOT(ISERROR(SEARCH("P",AG34)))</formula>
    </cfRule>
    <cfRule type="cellIs" dxfId="7964" priority="9049" operator="equal">
      <formula>"LL"</formula>
    </cfRule>
    <cfRule type="cellIs" dxfId="7963" priority="9050" operator="equal">
      <formula>"AT"</formula>
    </cfRule>
    <cfRule type="containsText" dxfId="7962" priority="9051" operator="containsText" text="B">
      <formula>NOT(ISERROR(SEARCH("B",AG34)))</formula>
    </cfRule>
    <cfRule type="cellIs" dxfId="7961" priority="9052" operator="equal">
      <formula>"L"</formula>
    </cfRule>
    <cfRule type="containsText" dxfId="7960" priority="9053" operator="containsText" text="N">
      <formula>NOT(ISERROR(SEARCH("N",AG34)))</formula>
    </cfRule>
  </conditionalFormatting>
  <conditionalFormatting sqref="AG34 AI34">
    <cfRule type="containsText" dxfId="7959" priority="9032" operator="containsText" text="21">
      <formula>NOT(ISERROR(SEARCH("21",AG34)))</formula>
    </cfRule>
    <cfRule type="cellIs" dxfId="7958" priority="9033" operator="equal">
      <formula>"F"</formula>
    </cfRule>
    <cfRule type="containsText" dxfId="7957" priority="9034" operator="containsText" text="CA">
      <formula>NOT(ISERROR(SEARCH("CA",AG34)))</formula>
    </cfRule>
    <cfRule type="cellIs" dxfId="7956" priority="9035" operator="equal">
      <formula>"LD"</formula>
    </cfRule>
    <cfRule type="containsText" dxfId="7955" priority="9036" operator="containsText" text="V">
      <formula>NOT(ISERROR(SEARCH("V",AG34)))</formula>
    </cfRule>
    <cfRule type="containsText" dxfId="7954" priority="9037" operator="containsText" text="P">
      <formula>NOT(ISERROR(SEARCH("P",AG34)))</formula>
    </cfRule>
    <cfRule type="cellIs" dxfId="7953" priority="9038" operator="equal">
      <formula>"LL"</formula>
    </cfRule>
    <cfRule type="cellIs" dxfId="7952" priority="9039" operator="equal">
      <formula>"AT"</formula>
    </cfRule>
    <cfRule type="containsText" dxfId="7951" priority="9040" operator="containsText" text="B">
      <formula>NOT(ISERROR(SEARCH("B",AG34)))</formula>
    </cfRule>
    <cfRule type="cellIs" dxfId="7950" priority="9041" operator="equal">
      <formula>"L"</formula>
    </cfRule>
    <cfRule type="containsText" dxfId="7949" priority="9042" operator="containsText" text="N">
      <formula>NOT(ISERROR(SEARCH("N",AG34)))</formula>
    </cfRule>
  </conditionalFormatting>
  <conditionalFormatting sqref="AG34 AI34">
    <cfRule type="containsText" dxfId="7948" priority="9021" operator="containsText" text="21">
      <formula>NOT(ISERROR(SEARCH("21",AG34)))</formula>
    </cfRule>
    <cfRule type="cellIs" dxfId="7947" priority="9022" operator="equal">
      <formula>"F"</formula>
    </cfRule>
    <cfRule type="containsText" dxfId="7946" priority="9023" operator="containsText" text="CA">
      <formula>NOT(ISERROR(SEARCH("CA",AG34)))</formula>
    </cfRule>
    <cfRule type="cellIs" dxfId="7945" priority="9024" operator="equal">
      <formula>"LD"</formula>
    </cfRule>
    <cfRule type="containsText" dxfId="7944" priority="9025" operator="containsText" text="V">
      <formula>NOT(ISERROR(SEARCH("V",AG34)))</formula>
    </cfRule>
    <cfRule type="containsText" dxfId="7943" priority="9026" operator="containsText" text="P">
      <formula>NOT(ISERROR(SEARCH("P",AG34)))</formula>
    </cfRule>
    <cfRule type="cellIs" dxfId="7942" priority="9027" operator="equal">
      <formula>"LL"</formula>
    </cfRule>
    <cfRule type="cellIs" dxfId="7941" priority="9028" operator="equal">
      <formula>"AT"</formula>
    </cfRule>
    <cfRule type="containsText" dxfId="7940" priority="9029" operator="containsText" text="B">
      <formula>NOT(ISERROR(SEARCH("B",AG34)))</formula>
    </cfRule>
    <cfRule type="cellIs" dxfId="7939" priority="9030" operator="equal">
      <formula>"L"</formula>
    </cfRule>
    <cfRule type="containsText" dxfId="7938" priority="9031" operator="containsText" text="N">
      <formula>NOT(ISERROR(SEARCH("N",AG34)))</formula>
    </cfRule>
  </conditionalFormatting>
  <conditionalFormatting sqref="AG34 AI34">
    <cfRule type="containsText" dxfId="7937" priority="9010" operator="containsText" text="21">
      <formula>NOT(ISERROR(SEARCH("21",AG34)))</formula>
    </cfRule>
    <cfRule type="cellIs" dxfId="7936" priority="9011" operator="equal">
      <formula>"F"</formula>
    </cfRule>
    <cfRule type="containsText" dxfId="7935" priority="9012" operator="containsText" text="CA">
      <formula>NOT(ISERROR(SEARCH("CA",AG34)))</formula>
    </cfRule>
    <cfRule type="cellIs" dxfId="7934" priority="9013" operator="equal">
      <formula>"LD"</formula>
    </cfRule>
    <cfRule type="containsText" dxfId="7933" priority="9014" operator="containsText" text="V">
      <formula>NOT(ISERROR(SEARCH("V",AG34)))</formula>
    </cfRule>
    <cfRule type="containsText" dxfId="7932" priority="9015" operator="containsText" text="P">
      <formula>NOT(ISERROR(SEARCH("P",AG34)))</formula>
    </cfRule>
    <cfRule type="cellIs" dxfId="7931" priority="9016" operator="equal">
      <formula>"LL"</formula>
    </cfRule>
    <cfRule type="cellIs" dxfId="7930" priority="9017" operator="equal">
      <formula>"AT"</formula>
    </cfRule>
    <cfRule type="containsText" dxfId="7929" priority="9018" operator="containsText" text="B">
      <formula>NOT(ISERROR(SEARCH("B",AG34)))</formula>
    </cfRule>
    <cfRule type="cellIs" dxfId="7928" priority="9019" operator="equal">
      <formula>"L"</formula>
    </cfRule>
    <cfRule type="containsText" dxfId="7927" priority="9020" operator="containsText" text="N">
      <formula>NOT(ISERROR(SEARCH("N",AG34)))</formula>
    </cfRule>
  </conditionalFormatting>
  <conditionalFormatting sqref="AG34 AI34">
    <cfRule type="containsText" dxfId="7926" priority="8999" operator="containsText" text="21">
      <formula>NOT(ISERROR(SEARCH("21",AG34)))</formula>
    </cfRule>
    <cfRule type="cellIs" dxfId="7925" priority="9000" operator="equal">
      <formula>"F"</formula>
    </cfRule>
    <cfRule type="containsText" dxfId="7924" priority="9001" operator="containsText" text="CA">
      <formula>NOT(ISERROR(SEARCH("CA",AG34)))</formula>
    </cfRule>
    <cfRule type="cellIs" dxfId="7923" priority="9002" operator="equal">
      <formula>"LD"</formula>
    </cfRule>
    <cfRule type="containsText" dxfId="7922" priority="9003" operator="containsText" text="V">
      <formula>NOT(ISERROR(SEARCH("V",AG34)))</formula>
    </cfRule>
    <cfRule type="containsText" dxfId="7921" priority="9004" operator="containsText" text="P">
      <formula>NOT(ISERROR(SEARCH("P",AG34)))</formula>
    </cfRule>
    <cfRule type="cellIs" dxfId="7920" priority="9005" operator="equal">
      <formula>"LL"</formula>
    </cfRule>
    <cfRule type="cellIs" dxfId="7919" priority="9006" operator="equal">
      <formula>"AT"</formula>
    </cfRule>
    <cfRule type="containsText" dxfId="7918" priority="9007" operator="containsText" text="B">
      <formula>NOT(ISERROR(SEARCH("B",AG34)))</formula>
    </cfRule>
    <cfRule type="cellIs" dxfId="7917" priority="9008" operator="equal">
      <formula>"L"</formula>
    </cfRule>
    <cfRule type="containsText" dxfId="7916" priority="9009" operator="containsText" text="N">
      <formula>NOT(ISERROR(SEARCH("N",AG34)))</formula>
    </cfRule>
  </conditionalFormatting>
  <conditionalFormatting sqref="AG34 AI34">
    <cfRule type="containsText" dxfId="7915" priority="8988" operator="containsText" text="21">
      <formula>NOT(ISERROR(SEARCH("21",AG34)))</formula>
    </cfRule>
    <cfRule type="cellIs" dxfId="7914" priority="8989" operator="equal">
      <formula>"F"</formula>
    </cfRule>
    <cfRule type="containsText" dxfId="7913" priority="8990" operator="containsText" text="CA">
      <formula>NOT(ISERROR(SEARCH("CA",AG34)))</formula>
    </cfRule>
    <cfRule type="cellIs" dxfId="7912" priority="8991" operator="equal">
      <formula>"LD"</formula>
    </cfRule>
    <cfRule type="containsText" dxfId="7911" priority="8992" operator="containsText" text="V">
      <formula>NOT(ISERROR(SEARCH("V",AG34)))</formula>
    </cfRule>
    <cfRule type="containsText" dxfId="7910" priority="8993" operator="containsText" text="P">
      <formula>NOT(ISERROR(SEARCH("P",AG34)))</formula>
    </cfRule>
    <cfRule type="cellIs" dxfId="7909" priority="8994" operator="equal">
      <formula>"LL"</formula>
    </cfRule>
    <cfRule type="cellIs" dxfId="7908" priority="8995" operator="equal">
      <formula>"AT"</formula>
    </cfRule>
    <cfRule type="containsText" dxfId="7907" priority="8996" operator="containsText" text="B">
      <formula>NOT(ISERROR(SEARCH("B",AG34)))</formula>
    </cfRule>
    <cfRule type="cellIs" dxfId="7906" priority="8997" operator="equal">
      <formula>"L"</formula>
    </cfRule>
    <cfRule type="containsText" dxfId="7905" priority="8998" operator="containsText" text="N">
      <formula>NOT(ISERROR(SEARCH("N",AG34)))</formula>
    </cfRule>
  </conditionalFormatting>
  <conditionalFormatting sqref="AG34 AI34">
    <cfRule type="containsText" dxfId="7904" priority="8977" operator="containsText" text="21">
      <formula>NOT(ISERROR(SEARCH("21",AG34)))</formula>
    </cfRule>
    <cfRule type="cellIs" dxfId="7903" priority="8978" operator="equal">
      <formula>"F"</formula>
    </cfRule>
    <cfRule type="containsText" dxfId="7902" priority="8979" operator="containsText" text="CA">
      <formula>NOT(ISERROR(SEARCH("CA",AG34)))</formula>
    </cfRule>
    <cfRule type="cellIs" dxfId="7901" priority="8980" operator="equal">
      <formula>"LD"</formula>
    </cfRule>
    <cfRule type="containsText" dxfId="7900" priority="8981" operator="containsText" text="V">
      <formula>NOT(ISERROR(SEARCH("V",AG34)))</formula>
    </cfRule>
    <cfRule type="containsText" dxfId="7899" priority="8982" operator="containsText" text="P">
      <formula>NOT(ISERROR(SEARCH("P",AG34)))</formula>
    </cfRule>
    <cfRule type="cellIs" dxfId="7898" priority="8983" operator="equal">
      <formula>"LL"</formula>
    </cfRule>
    <cfRule type="cellIs" dxfId="7897" priority="8984" operator="equal">
      <formula>"AT"</formula>
    </cfRule>
    <cfRule type="containsText" dxfId="7896" priority="8985" operator="containsText" text="B">
      <formula>NOT(ISERROR(SEARCH("B",AG34)))</formula>
    </cfRule>
    <cfRule type="cellIs" dxfId="7895" priority="8986" operator="equal">
      <formula>"L"</formula>
    </cfRule>
    <cfRule type="containsText" dxfId="7894" priority="8987" operator="containsText" text="N">
      <formula>NOT(ISERROR(SEARCH("N",AG34)))</formula>
    </cfRule>
  </conditionalFormatting>
  <conditionalFormatting sqref="AG34 AI34">
    <cfRule type="containsText" dxfId="7893" priority="8966" operator="containsText" text="21">
      <formula>NOT(ISERROR(SEARCH("21",AG34)))</formula>
    </cfRule>
    <cfRule type="cellIs" dxfId="7892" priority="8967" operator="equal">
      <formula>"F"</formula>
    </cfRule>
    <cfRule type="containsText" dxfId="7891" priority="8968" operator="containsText" text="CA">
      <formula>NOT(ISERROR(SEARCH("CA",AG34)))</formula>
    </cfRule>
    <cfRule type="cellIs" dxfId="7890" priority="8969" operator="equal">
      <formula>"LD"</formula>
    </cfRule>
    <cfRule type="containsText" dxfId="7889" priority="8970" operator="containsText" text="V">
      <formula>NOT(ISERROR(SEARCH("V",AG34)))</formula>
    </cfRule>
    <cfRule type="containsText" dxfId="7888" priority="8971" operator="containsText" text="P">
      <formula>NOT(ISERROR(SEARCH("P",AG34)))</formula>
    </cfRule>
    <cfRule type="cellIs" dxfId="7887" priority="8972" operator="equal">
      <formula>"LL"</formula>
    </cfRule>
    <cfRule type="cellIs" dxfId="7886" priority="8973" operator="equal">
      <formula>"AT"</formula>
    </cfRule>
    <cfRule type="containsText" dxfId="7885" priority="8974" operator="containsText" text="B">
      <formula>NOT(ISERROR(SEARCH("B",AG34)))</formula>
    </cfRule>
    <cfRule type="cellIs" dxfId="7884" priority="8975" operator="equal">
      <formula>"L"</formula>
    </cfRule>
    <cfRule type="containsText" dxfId="7883" priority="8976" operator="containsText" text="N">
      <formula>NOT(ISERROR(SEARCH("N",AG34)))</formula>
    </cfRule>
  </conditionalFormatting>
  <conditionalFormatting sqref="AG34 AI34">
    <cfRule type="containsText" dxfId="7882" priority="8955" operator="containsText" text="21">
      <formula>NOT(ISERROR(SEARCH("21",AG34)))</formula>
    </cfRule>
    <cfRule type="cellIs" dxfId="7881" priority="8956" operator="equal">
      <formula>"F"</formula>
    </cfRule>
    <cfRule type="containsText" dxfId="7880" priority="8957" operator="containsText" text="CA">
      <formula>NOT(ISERROR(SEARCH("CA",AG34)))</formula>
    </cfRule>
    <cfRule type="cellIs" dxfId="7879" priority="8958" operator="equal">
      <formula>"LD"</formula>
    </cfRule>
    <cfRule type="containsText" dxfId="7878" priority="8959" operator="containsText" text="V">
      <formula>NOT(ISERROR(SEARCH("V",AG34)))</formula>
    </cfRule>
    <cfRule type="containsText" dxfId="7877" priority="8960" operator="containsText" text="P">
      <formula>NOT(ISERROR(SEARCH("P",AG34)))</formula>
    </cfRule>
    <cfRule type="cellIs" dxfId="7876" priority="8961" operator="equal">
      <formula>"LL"</formula>
    </cfRule>
    <cfRule type="cellIs" dxfId="7875" priority="8962" operator="equal">
      <formula>"AT"</formula>
    </cfRule>
    <cfRule type="containsText" dxfId="7874" priority="8963" operator="containsText" text="B">
      <formula>NOT(ISERROR(SEARCH("B",AG34)))</formula>
    </cfRule>
    <cfRule type="cellIs" dxfId="7873" priority="8964" operator="equal">
      <formula>"L"</formula>
    </cfRule>
    <cfRule type="containsText" dxfId="7872" priority="8965" operator="containsText" text="N">
      <formula>NOT(ISERROR(SEARCH("N",AG34)))</formula>
    </cfRule>
  </conditionalFormatting>
  <conditionalFormatting sqref="AG34 AI34">
    <cfRule type="containsText" dxfId="7871" priority="8944" operator="containsText" text="21">
      <formula>NOT(ISERROR(SEARCH("21",AG34)))</formula>
    </cfRule>
    <cfRule type="cellIs" dxfId="7870" priority="8945" operator="equal">
      <formula>"F"</formula>
    </cfRule>
    <cfRule type="containsText" dxfId="7869" priority="8946" operator="containsText" text="CA">
      <formula>NOT(ISERROR(SEARCH("CA",AG34)))</formula>
    </cfRule>
    <cfRule type="cellIs" dxfId="7868" priority="8947" operator="equal">
      <formula>"LD"</formula>
    </cfRule>
    <cfRule type="containsText" dxfId="7867" priority="8948" operator="containsText" text="V">
      <formula>NOT(ISERROR(SEARCH("V",AG34)))</formula>
    </cfRule>
    <cfRule type="containsText" dxfId="7866" priority="8949" operator="containsText" text="P">
      <formula>NOT(ISERROR(SEARCH("P",AG34)))</formula>
    </cfRule>
    <cfRule type="cellIs" dxfId="7865" priority="8950" operator="equal">
      <formula>"LL"</formula>
    </cfRule>
    <cfRule type="cellIs" dxfId="7864" priority="8951" operator="equal">
      <formula>"AT"</formula>
    </cfRule>
    <cfRule type="containsText" dxfId="7863" priority="8952" operator="containsText" text="B">
      <formula>NOT(ISERROR(SEARCH("B",AG34)))</formula>
    </cfRule>
    <cfRule type="cellIs" dxfId="7862" priority="8953" operator="equal">
      <formula>"L"</formula>
    </cfRule>
    <cfRule type="containsText" dxfId="7861" priority="8954" operator="containsText" text="N">
      <formula>NOT(ISERROR(SEARCH("N",AG34)))</formula>
    </cfRule>
  </conditionalFormatting>
  <conditionalFormatting sqref="AG34 AI34">
    <cfRule type="containsText" dxfId="7860" priority="8933" operator="containsText" text="21">
      <formula>NOT(ISERROR(SEARCH("21",AG34)))</formula>
    </cfRule>
    <cfRule type="cellIs" dxfId="7859" priority="8934" operator="equal">
      <formula>"F"</formula>
    </cfRule>
    <cfRule type="containsText" dxfId="7858" priority="8935" operator="containsText" text="CA">
      <formula>NOT(ISERROR(SEARCH("CA",AG34)))</formula>
    </cfRule>
    <cfRule type="cellIs" dxfId="7857" priority="8936" operator="equal">
      <formula>"LD"</formula>
    </cfRule>
    <cfRule type="containsText" dxfId="7856" priority="8937" operator="containsText" text="V">
      <formula>NOT(ISERROR(SEARCH("V",AG34)))</formula>
    </cfRule>
    <cfRule type="containsText" dxfId="7855" priority="8938" operator="containsText" text="P">
      <formula>NOT(ISERROR(SEARCH("P",AG34)))</formula>
    </cfRule>
    <cfRule type="cellIs" dxfId="7854" priority="8939" operator="equal">
      <formula>"LL"</formula>
    </cfRule>
    <cfRule type="cellIs" dxfId="7853" priority="8940" operator="equal">
      <formula>"AT"</formula>
    </cfRule>
    <cfRule type="containsText" dxfId="7852" priority="8941" operator="containsText" text="B">
      <formula>NOT(ISERROR(SEARCH("B",AG34)))</formula>
    </cfRule>
    <cfRule type="cellIs" dxfId="7851" priority="8942" operator="equal">
      <formula>"L"</formula>
    </cfRule>
    <cfRule type="containsText" dxfId="7850" priority="8943" operator="containsText" text="N">
      <formula>NOT(ISERROR(SEARCH("N",AG34)))</formula>
    </cfRule>
  </conditionalFormatting>
  <conditionalFormatting sqref="AG34 AI34">
    <cfRule type="containsText" dxfId="7849" priority="8922" operator="containsText" text="21">
      <formula>NOT(ISERROR(SEARCH("21",AG34)))</formula>
    </cfRule>
    <cfRule type="cellIs" dxfId="7848" priority="8923" operator="equal">
      <formula>"F"</formula>
    </cfRule>
    <cfRule type="containsText" dxfId="7847" priority="8924" operator="containsText" text="CA">
      <formula>NOT(ISERROR(SEARCH("CA",AG34)))</formula>
    </cfRule>
    <cfRule type="cellIs" dxfId="7846" priority="8925" operator="equal">
      <formula>"LD"</formula>
    </cfRule>
    <cfRule type="containsText" dxfId="7845" priority="8926" operator="containsText" text="V">
      <formula>NOT(ISERROR(SEARCH("V",AG34)))</formula>
    </cfRule>
    <cfRule type="containsText" dxfId="7844" priority="8927" operator="containsText" text="P">
      <formula>NOT(ISERROR(SEARCH("P",AG34)))</formula>
    </cfRule>
    <cfRule type="cellIs" dxfId="7843" priority="8928" operator="equal">
      <formula>"LL"</formula>
    </cfRule>
    <cfRule type="cellIs" dxfId="7842" priority="8929" operator="equal">
      <formula>"AT"</formula>
    </cfRule>
    <cfRule type="containsText" dxfId="7841" priority="8930" operator="containsText" text="B">
      <formula>NOT(ISERROR(SEARCH("B",AG34)))</formula>
    </cfRule>
    <cfRule type="cellIs" dxfId="7840" priority="8931" operator="equal">
      <formula>"L"</formula>
    </cfRule>
    <cfRule type="containsText" dxfId="7839" priority="8932" operator="containsText" text="N">
      <formula>NOT(ISERROR(SEARCH("N",AG34)))</formula>
    </cfRule>
  </conditionalFormatting>
  <conditionalFormatting sqref="AG34 AI34">
    <cfRule type="containsText" dxfId="7838" priority="8911" operator="containsText" text="21">
      <formula>NOT(ISERROR(SEARCH("21",AG34)))</formula>
    </cfRule>
    <cfRule type="cellIs" dxfId="7837" priority="8912" operator="equal">
      <formula>"F"</formula>
    </cfRule>
    <cfRule type="containsText" dxfId="7836" priority="8913" operator="containsText" text="CA">
      <formula>NOT(ISERROR(SEARCH("CA",AG34)))</formula>
    </cfRule>
    <cfRule type="cellIs" dxfId="7835" priority="8914" operator="equal">
      <formula>"LD"</formula>
    </cfRule>
    <cfRule type="containsText" dxfId="7834" priority="8915" operator="containsText" text="V">
      <formula>NOT(ISERROR(SEARCH("V",AG34)))</formula>
    </cfRule>
    <cfRule type="containsText" dxfId="7833" priority="8916" operator="containsText" text="P">
      <formula>NOT(ISERROR(SEARCH("P",AG34)))</formula>
    </cfRule>
    <cfRule type="cellIs" dxfId="7832" priority="8917" operator="equal">
      <formula>"LL"</formula>
    </cfRule>
    <cfRule type="cellIs" dxfId="7831" priority="8918" operator="equal">
      <formula>"AT"</formula>
    </cfRule>
    <cfRule type="containsText" dxfId="7830" priority="8919" operator="containsText" text="B">
      <formula>NOT(ISERROR(SEARCH("B",AG34)))</formula>
    </cfRule>
    <cfRule type="cellIs" dxfId="7829" priority="8920" operator="equal">
      <formula>"L"</formula>
    </cfRule>
    <cfRule type="containsText" dxfId="7828" priority="8921" operator="containsText" text="N">
      <formula>NOT(ISERROR(SEARCH("N",AG34)))</formula>
    </cfRule>
  </conditionalFormatting>
  <conditionalFormatting sqref="AG34 AI34">
    <cfRule type="containsText" dxfId="7827" priority="8900" operator="containsText" text="21">
      <formula>NOT(ISERROR(SEARCH("21",AG34)))</formula>
    </cfRule>
    <cfRule type="cellIs" dxfId="7826" priority="8901" operator="equal">
      <formula>"F"</formula>
    </cfRule>
    <cfRule type="containsText" dxfId="7825" priority="8902" operator="containsText" text="CA">
      <formula>NOT(ISERROR(SEARCH("CA",AG34)))</formula>
    </cfRule>
    <cfRule type="cellIs" dxfId="7824" priority="8903" operator="equal">
      <formula>"LD"</formula>
    </cfRule>
    <cfRule type="containsText" dxfId="7823" priority="8904" operator="containsText" text="V">
      <formula>NOT(ISERROR(SEARCH("V",AG34)))</formula>
    </cfRule>
    <cfRule type="containsText" dxfId="7822" priority="8905" operator="containsText" text="P">
      <formula>NOT(ISERROR(SEARCH("P",AG34)))</formula>
    </cfRule>
    <cfRule type="cellIs" dxfId="7821" priority="8906" operator="equal">
      <formula>"LL"</formula>
    </cfRule>
    <cfRule type="cellIs" dxfId="7820" priority="8907" operator="equal">
      <formula>"AT"</formula>
    </cfRule>
    <cfRule type="containsText" dxfId="7819" priority="8908" operator="containsText" text="B">
      <formula>NOT(ISERROR(SEARCH("B",AG34)))</formula>
    </cfRule>
    <cfRule type="cellIs" dxfId="7818" priority="8909" operator="equal">
      <formula>"L"</formula>
    </cfRule>
    <cfRule type="containsText" dxfId="7817" priority="8910" operator="containsText" text="N">
      <formula>NOT(ISERROR(SEARCH("N",AG34)))</formula>
    </cfRule>
  </conditionalFormatting>
  <conditionalFormatting sqref="AG34 AI34">
    <cfRule type="containsText" dxfId="7816" priority="8889" operator="containsText" text="21">
      <formula>NOT(ISERROR(SEARCH("21",AG34)))</formula>
    </cfRule>
    <cfRule type="cellIs" dxfId="7815" priority="8890" operator="equal">
      <formula>"F"</formula>
    </cfRule>
    <cfRule type="containsText" dxfId="7814" priority="8891" operator="containsText" text="CA">
      <formula>NOT(ISERROR(SEARCH("CA",AG34)))</formula>
    </cfRule>
    <cfRule type="cellIs" dxfId="7813" priority="8892" operator="equal">
      <formula>"LD"</formula>
    </cfRule>
    <cfRule type="containsText" dxfId="7812" priority="8893" operator="containsText" text="V">
      <formula>NOT(ISERROR(SEARCH("V",AG34)))</formula>
    </cfRule>
    <cfRule type="containsText" dxfId="7811" priority="8894" operator="containsText" text="P">
      <formula>NOT(ISERROR(SEARCH("P",AG34)))</formula>
    </cfRule>
    <cfRule type="cellIs" dxfId="7810" priority="8895" operator="equal">
      <formula>"LL"</formula>
    </cfRule>
    <cfRule type="cellIs" dxfId="7809" priority="8896" operator="equal">
      <formula>"AT"</formula>
    </cfRule>
    <cfRule type="containsText" dxfId="7808" priority="8897" operator="containsText" text="B">
      <formula>NOT(ISERROR(SEARCH("B",AG34)))</formula>
    </cfRule>
    <cfRule type="cellIs" dxfId="7807" priority="8898" operator="equal">
      <formula>"L"</formula>
    </cfRule>
    <cfRule type="containsText" dxfId="7806" priority="8899" operator="containsText" text="N">
      <formula>NOT(ISERROR(SEARCH("N",AG34)))</formula>
    </cfRule>
  </conditionalFormatting>
  <conditionalFormatting sqref="AG34 AI34">
    <cfRule type="containsText" dxfId="7805" priority="8878" operator="containsText" text="21">
      <formula>NOT(ISERROR(SEARCH("21",AG34)))</formula>
    </cfRule>
    <cfRule type="cellIs" dxfId="7804" priority="8879" operator="equal">
      <formula>"F"</formula>
    </cfRule>
    <cfRule type="containsText" dxfId="7803" priority="8880" operator="containsText" text="CA">
      <formula>NOT(ISERROR(SEARCH("CA",AG34)))</formula>
    </cfRule>
    <cfRule type="cellIs" dxfId="7802" priority="8881" operator="equal">
      <formula>"LD"</formula>
    </cfRule>
    <cfRule type="containsText" dxfId="7801" priority="8882" operator="containsText" text="V">
      <formula>NOT(ISERROR(SEARCH("V",AG34)))</formula>
    </cfRule>
    <cfRule type="containsText" dxfId="7800" priority="8883" operator="containsText" text="P">
      <formula>NOT(ISERROR(SEARCH("P",AG34)))</formula>
    </cfRule>
    <cfRule type="cellIs" dxfId="7799" priority="8884" operator="equal">
      <formula>"LL"</formula>
    </cfRule>
    <cfRule type="cellIs" dxfId="7798" priority="8885" operator="equal">
      <formula>"AT"</formula>
    </cfRule>
    <cfRule type="containsText" dxfId="7797" priority="8886" operator="containsText" text="B">
      <formula>NOT(ISERROR(SEARCH("B",AG34)))</formula>
    </cfRule>
    <cfRule type="cellIs" dxfId="7796" priority="8887" operator="equal">
      <formula>"L"</formula>
    </cfRule>
    <cfRule type="containsText" dxfId="7795" priority="8888" operator="containsText" text="N">
      <formula>NOT(ISERROR(SEARCH("N",AG34)))</formula>
    </cfRule>
  </conditionalFormatting>
  <conditionalFormatting sqref="AG34 AI34">
    <cfRule type="containsText" dxfId="7794" priority="8867" operator="containsText" text="21">
      <formula>NOT(ISERROR(SEARCH("21",AG34)))</formula>
    </cfRule>
    <cfRule type="cellIs" dxfId="7793" priority="8868" operator="equal">
      <formula>"F"</formula>
    </cfRule>
    <cfRule type="containsText" dxfId="7792" priority="8869" operator="containsText" text="CA">
      <formula>NOT(ISERROR(SEARCH("CA",AG34)))</formula>
    </cfRule>
    <cfRule type="cellIs" dxfId="7791" priority="8870" operator="equal">
      <formula>"LD"</formula>
    </cfRule>
    <cfRule type="containsText" dxfId="7790" priority="8871" operator="containsText" text="V">
      <formula>NOT(ISERROR(SEARCH("V",AG34)))</formula>
    </cfRule>
    <cfRule type="containsText" dxfId="7789" priority="8872" operator="containsText" text="P">
      <formula>NOT(ISERROR(SEARCH("P",AG34)))</formula>
    </cfRule>
    <cfRule type="cellIs" dxfId="7788" priority="8873" operator="equal">
      <formula>"LL"</formula>
    </cfRule>
    <cfRule type="cellIs" dxfId="7787" priority="8874" operator="equal">
      <formula>"AT"</formula>
    </cfRule>
    <cfRule type="containsText" dxfId="7786" priority="8875" operator="containsText" text="B">
      <formula>NOT(ISERROR(SEARCH("B",AG34)))</formula>
    </cfRule>
    <cfRule type="cellIs" dxfId="7785" priority="8876" operator="equal">
      <formula>"L"</formula>
    </cfRule>
    <cfRule type="containsText" dxfId="7784" priority="8877" operator="containsText" text="N">
      <formula>NOT(ISERROR(SEARCH("N",AG34)))</formula>
    </cfRule>
  </conditionalFormatting>
  <conditionalFormatting sqref="AG34 AI34">
    <cfRule type="containsText" dxfId="7783" priority="8856" operator="containsText" text="21">
      <formula>NOT(ISERROR(SEARCH("21",AG34)))</formula>
    </cfRule>
    <cfRule type="cellIs" dxfId="7782" priority="8857" operator="equal">
      <formula>"F"</formula>
    </cfRule>
    <cfRule type="containsText" dxfId="7781" priority="8858" operator="containsText" text="CA">
      <formula>NOT(ISERROR(SEARCH("CA",AG34)))</formula>
    </cfRule>
    <cfRule type="cellIs" dxfId="7780" priority="8859" operator="equal">
      <formula>"LD"</formula>
    </cfRule>
    <cfRule type="containsText" dxfId="7779" priority="8860" operator="containsText" text="V">
      <formula>NOT(ISERROR(SEARCH("V",AG34)))</formula>
    </cfRule>
    <cfRule type="containsText" dxfId="7778" priority="8861" operator="containsText" text="P">
      <formula>NOT(ISERROR(SEARCH("P",AG34)))</formula>
    </cfRule>
    <cfRule type="cellIs" dxfId="7777" priority="8862" operator="equal">
      <formula>"LL"</formula>
    </cfRule>
    <cfRule type="cellIs" dxfId="7776" priority="8863" operator="equal">
      <formula>"AT"</formula>
    </cfRule>
    <cfRule type="containsText" dxfId="7775" priority="8864" operator="containsText" text="B">
      <formula>NOT(ISERROR(SEARCH("B",AG34)))</formula>
    </cfRule>
    <cfRule type="cellIs" dxfId="7774" priority="8865" operator="equal">
      <formula>"L"</formula>
    </cfRule>
    <cfRule type="containsText" dxfId="7773" priority="8866" operator="containsText" text="N">
      <formula>NOT(ISERROR(SEARCH("N",AG34)))</formula>
    </cfRule>
  </conditionalFormatting>
  <conditionalFormatting sqref="AG34 AI34">
    <cfRule type="containsText" dxfId="7772" priority="8845" operator="containsText" text="21">
      <formula>NOT(ISERROR(SEARCH("21",AG34)))</formula>
    </cfRule>
    <cfRule type="cellIs" dxfId="7771" priority="8846" operator="equal">
      <formula>"F"</formula>
    </cfRule>
    <cfRule type="containsText" dxfId="7770" priority="8847" operator="containsText" text="CA">
      <formula>NOT(ISERROR(SEARCH("CA",AG34)))</formula>
    </cfRule>
    <cfRule type="cellIs" dxfId="7769" priority="8848" operator="equal">
      <formula>"LD"</formula>
    </cfRule>
    <cfRule type="containsText" dxfId="7768" priority="8849" operator="containsText" text="V">
      <formula>NOT(ISERROR(SEARCH("V",AG34)))</formula>
    </cfRule>
    <cfRule type="containsText" dxfId="7767" priority="8850" operator="containsText" text="P">
      <formula>NOT(ISERROR(SEARCH("P",AG34)))</formula>
    </cfRule>
    <cfRule type="cellIs" dxfId="7766" priority="8851" operator="equal">
      <formula>"LL"</formula>
    </cfRule>
    <cfRule type="cellIs" dxfId="7765" priority="8852" operator="equal">
      <formula>"AT"</formula>
    </cfRule>
    <cfRule type="containsText" dxfId="7764" priority="8853" operator="containsText" text="B">
      <formula>NOT(ISERROR(SEARCH("B",AG34)))</formula>
    </cfRule>
    <cfRule type="cellIs" dxfId="7763" priority="8854" operator="equal">
      <formula>"L"</formula>
    </cfRule>
    <cfRule type="containsText" dxfId="7762" priority="8855" operator="containsText" text="N">
      <formula>NOT(ISERROR(SEARCH("N",AG34)))</formula>
    </cfRule>
  </conditionalFormatting>
  <conditionalFormatting sqref="AG34 AI34">
    <cfRule type="containsText" dxfId="7761" priority="8834" operator="containsText" text="21">
      <formula>NOT(ISERROR(SEARCH("21",AG34)))</formula>
    </cfRule>
    <cfRule type="cellIs" dxfId="7760" priority="8835" operator="equal">
      <formula>"F"</formula>
    </cfRule>
    <cfRule type="containsText" dxfId="7759" priority="8836" operator="containsText" text="CA">
      <formula>NOT(ISERROR(SEARCH("CA",AG34)))</formula>
    </cfRule>
    <cfRule type="cellIs" dxfId="7758" priority="8837" operator="equal">
      <formula>"LD"</formula>
    </cfRule>
    <cfRule type="containsText" dxfId="7757" priority="8838" operator="containsText" text="V">
      <formula>NOT(ISERROR(SEARCH("V",AG34)))</formula>
    </cfRule>
    <cfRule type="containsText" dxfId="7756" priority="8839" operator="containsText" text="P">
      <formula>NOT(ISERROR(SEARCH("P",AG34)))</formula>
    </cfRule>
    <cfRule type="cellIs" dxfId="7755" priority="8840" operator="equal">
      <formula>"LL"</formula>
    </cfRule>
    <cfRule type="cellIs" dxfId="7754" priority="8841" operator="equal">
      <formula>"AT"</formula>
    </cfRule>
    <cfRule type="containsText" dxfId="7753" priority="8842" operator="containsText" text="B">
      <formula>NOT(ISERROR(SEARCH("B",AG34)))</formula>
    </cfRule>
    <cfRule type="cellIs" dxfId="7752" priority="8843" operator="equal">
      <formula>"L"</formula>
    </cfRule>
    <cfRule type="containsText" dxfId="7751" priority="8844" operator="containsText" text="N">
      <formula>NOT(ISERROR(SEARCH("N",AG34)))</formula>
    </cfRule>
  </conditionalFormatting>
  <conditionalFormatting sqref="AG34 AI34">
    <cfRule type="containsText" dxfId="7750" priority="8823" operator="containsText" text="21">
      <formula>NOT(ISERROR(SEARCH("21",AG34)))</formula>
    </cfRule>
    <cfRule type="cellIs" dxfId="7749" priority="8824" operator="equal">
      <formula>"F"</formula>
    </cfRule>
    <cfRule type="containsText" dxfId="7748" priority="8825" operator="containsText" text="CA">
      <formula>NOT(ISERROR(SEARCH("CA",AG34)))</formula>
    </cfRule>
    <cfRule type="cellIs" dxfId="7747" priority="8826" operator="equal">
      <formula>"LD"</formula>
    </cfRule>
    <cfRule type="containsText" dxfId="7746" priority="8827" operator="containsText" text="V">
      <formula>NOT(ISERROR(SEARCH("V",AG34)))</formula>
    </cfRule>
    <cfRule type="containsText" dxfId="7745" priority="8828" operator="containsText" text="P">
      <formula>NOT(ISERROR(SEARCH("P",AG34)))</formula>
    </cfRule>
    <cfRule type="cellIs" dxfId="7744" priority="8829" operator="equal">
      <formula>"LL"</formula>
    </cfRule>
    <cfRule type="cellIs" dxfId="7743" priority="8830" operator="equal">
      <formula>"AT"</formula>
    </cfRule>
    <cfRule type="containsText" dxfId="7742" priority="8831" operator="containsText" text="B">
      <formula>NOT(ISERROR(SEARCH("B",AG34)))</formula>
    </cfRule>
    <cfRule type="cellIs" dxfId="7741" priority="8832" operator="equal">
      <formula>"L"</formula>
    </cfRule>
    <cfRule type="containsText" dxfId="7740" priority="8833" operator="containsText" text="N">
      <formula>NOT(ISERROR(SEARCH("N",AG34)))</formula>
    </cfRule>
  </conditionalFormatting>
  <conditionalFormatting sqref="AG34 AI34">
    <cfRule type="containsText" dxfId="7739" priority="8812" operator="containsText" text="21">
      <formula>NOT(ISERROR(SEARCH("21",AG34)))</formula>
    </cfRule>
    <cfRule type="cellIs" dxfId="7738" priority="8813" operator="equal">
      <formula>"F"</formula>
    </cfRule>
    <cfRule type="containsText" dxfId="7737" priority="8814" operator="containsText" text="CA">
      <formula>NOT(ISERROR(SEARCH("CA",AG34)))</formula>
    </cfRule>
    <cfRule type="cellIs" dxfId="7736" priority="8815" operator="equal">
      <formula>"LD"</formula>
    </cfRule>
    <cfRule type="containsText" dxfId="7735" priority="8816" operator="containsText" text="V">
      <formula>NOT(ISERROR(SEARCH("V",AG34)))</formula>
    </cfRule>
    <cfRule type="containsText" dxfId="7734" priority="8817" operator="containsText" text="P">
      <formula>NOT(ISERROR(SEARCH("P",AG34)))</formula>
    </cfRule>
    <cfRule type="cellIs" dxfId="7733" priority="8818" operator="equal">
      <formula>"LL"</formula>
    </cfRule>
    <cfRule type="cellIs" dxfId="7732" priority="8819" operator="equal">
      <formula>"AT"</formula>
    </cfRule>
    <cfRule type="containsText" dxfId="7731" priority="8820" operator="containsText" text="B">
      <formula>NOT(ISERROR(SEARCH("B",AG34)))</formula>
    </cfRule>
    <cfRule type="cellIs" dxfId="7730" priority="8821" operator="equal">
      <formula>"L"</formula>
    </cfRule>
    <cfRule type="containsText" dxfId="7729" priority="8822" operator="containsText" text="N">
      <formula>NOT(ISERROR(SEARCH("N",AG34)))</formula>
    </cfRule>
  </conditionalFormatting>
  <conditionalFormatting sqref="AG34 AI34">
    <cfRule type="containsText" dxfId="7728" priority="8801" operator="containsText" text="21">
      <formula>NOT(ISERROR(SEARCH("21",AG34)))</formula>
    </cfRule>
    <cfRule type="cellIs" dxfId="7727" priority="8802" operator="equal">
      <formula>"F"</formula>
    </cfRule>
    <cfRule type="containsText" dxfId="7726" priority="8803" operator="containsText" text="CA">
      <formula>NOT(ISERROR(SEARCH("CA",AG34)))</formula>
    </cfRule>
    <cfRule type="cellIs" dxfId="7725" priority="8804" operator="equal">
      <formula>"LD"</formula>
    </cfRule>
    <cfRule type="containsText" dxfId="7724" priority="8805" operator="containsText" text="V">
      <formula>NOT(ISERROR(SEARCH("V",AG34)))</formula>
    </cfRule>
    <cfRule type="containsText" dxfId="7723" priority="8806" operator="containsText" text="P">
      <formula>NOT(ISERROR(SEARCH("P",AG34)))</formula>
    </cfRule>
    <cfRule type="cellIs" dxfId="7722" priority="8807" operator="equal">
      <formula>"LL"</formula>
    </cfRule>
    <cfRule type="cellIs" dxfId="7721" priority="8808" operator="equal">
      <formula>"AT"</formula>
    </cfRule>
    <cfRule type="containsText" dxfId="7720" priority="8809" operator="containsText" text="B">
      <formula>NOT(ISERROR(SEARCH("B",AG34)))</formula>
    </cfRule>
    <cfRule type="cellIs" dxfId="7719" priority="8810" operator="equal">
      <formula>"L"</formula>
    </cfRule>
    <cfRule type="containsText" dxfId="7718" priority="8811" operator="containsText" text="N">
      <formula>NOT(ISERROR(SEARCH("N",AG34)))</formula>
    </cfRule>
  </conditionalFormatting>
  <conditionalFormatting sqref="AG34 AI34">
    <cfRule type="containsText" dxfId="7717" priority="8790" operator="containsText" text="21">
      <formula>NOT(ISERROR(SEARCH("21",AG34)))</formula>
    </cfRule>
    <cfRule type="cellIs" dxfId="7716" priority="8791" operator="equal">
      <formula>"F"</formula>
    </cfRule>
    <cfRule type="containsText" dxfId="7715" priority="8792" operator="containsText" text="CA">
      <formula>NOT(ISERROR(SEARCH("CA",AG34)))</formula>
    </cfRule>
    <cfRule type="cellIs" dxfId="7714" priority="8793" operator="equal">
      <formula>"LD"</formula>
    </cfRule>
    <cfRule type="containsText" dxfId="7713" priority="8794" operator="containsText" text="V">
      <formula>NOT(ISERROR(SEARCH("V",AG34)))</formula>
    </cfRule>
    <cfRule type="containsText" dxfId="7712" priority="8795" operator="containsText" text="P">
      <formula>NOT(ISERROR(SEARCH("P",AG34)))</formula>
    </cfRule>
    <cfRule type="cellIs" dxfId="7711" priority="8796" operator="equal">
      <formula>"LL"</formula>
    </cfRule>
    <cfRule type="cellIs" dxfId="7710" priority="8797" operator="equal">
      <formula>"AT"</formula>
    </cfRule>
    <cfRule type="containsText" dxfId="7709" priority="8798" operator="containsText" text="B">
      <formula>NOT(ISERROR(SEARCH("B",AG34)))</formula>
    </cfRule>
    <cfRule type="cellIs" dxfId="7708" priority="8799" operator="equal">
      <formula>"L"</formula>
    </cfRule>
    <cfRule type="containsText" dxfId="7707" priority="8800" operator="containsText" text="N">
      <formula>NOT(ISERROR(SEARCH("N",AG34)))</formula>
    </cfRule>
  </conditionalFormatting>
  <conditionalFormatting sqref="AC34">
    <cfRule type="containsText" dxfId="7706" priority="8779" operator="containsText" text="21">
      <formula>NOT(ISERROR(SEARCH("21",AC34)))</formula>
    </cfRule>
    <cfRule type="cellIs" dxfId="7705" priority="8780" operator="equal">
      <formula>"F"</formula>
    </cfRule>
    <cfRule type="containsText" dxfId="7704" priority="8781" operator="containsText" text="CA">
      <formula>NOT(ISERROR(SEARCH("CA",AC34)))</formula>
    </cfRule>
    <cfRule type="cellIs" dxfId="7703" priority="8782" operator="equal">
      <formula>"LD"</formula>
    </cfRule>
    <cfRule type="containsText" dxfId="7702" priority="8783" operator="containsText" text="V">
      <formula>NOT(ISERROR(SEARCH("V",AC34)))</formula>
    </cfRule>
    <cfRule type="containsText" dxfId="7701" priority="8784" operator="containsText" text="P">
      <formula>NOT(ISERROR(SEARCH("P",AC34)))</formula>
    </cfRule>
    <cfRule type="cellIs" dxfId="7700" priority="8785" operator="equal">
      <formula>"LL"</formula>
    </cfRule>
    <cfRule type="cellIs" dxfId="7699" priority="8786" operator="equal">
      <formula>"AT"</formula>
    </cfRule>
    <cfRule type="containsText" dxfId="7698" priority="8787" operator="containsText" text="B">
      <formula>NOT(ISERROR(SEARCH("B",AC34)))</formula>
    </cfRule>
    <cfRule type="cellIs" dxfId="7697" priority="8788" operator="equal">
      <formula>"L"</formula>
    </cfRule>
    <cfRule type="containsText" dxfId="7696" priority="8789" operator="containsText" text="N">
      <formula>NOT(ISERROR(SEARCH("N",AC34)))</formula>
    </cfRule>
  </conditionalFormatting>
  <conditionalFormatting sqref="AC34:AG34">
    <cfRule type="containsText" dxfId="7695" priority="8768" operator="containsText" text="21">
      <formula>NOT(ISERROR(SEARCH("21",AC34)))</formula>
    </cfRule>
    <cfRule type="cellIs" dxfId="7694" priority="8769" operator="equal">
      <formula>"F"</formula>
    </cfRule>
    <cfRule type="containsText" dxfId="7693" priority="8770" operator="containsText" text="CA">
      <formula>NOT(ISERROR(SEARCH("CA",AC34)))</formula>
    </cfRule>
    <cfRule type="cellIs" dxfId="7692" priority="8771" operator="equal">
      <formula>"LD"</formula>
    </cfRule>
    <cfRule type="containsText" dxfId="7691" priority="8772" operator="containsText" text="V">
      <formula>NOT(ISERROR(SEARCH("V",AC34)))</formula>
    </cfRule>
    <cfRule type="containsText" dxfId="7690" priority="8773" operator="containsText" text="P">
      <formula>NOT(ISERROR(SEARCH("P",AC34)))</formula>
    </cfRule>
    <cfRule type="cellIs" dxfId="7689" priority="8774" operator="equal">
      <formula>"LL"</formula>
    </cfRule>
    <cfRule type="cellIs" dxfId="7688" priority="8775" operator="equal">
      <formula>"AT"</formula>
    </cfRule>
    <cfRule type="containsText" dxfId="7687" priority="8776" operator="containsText" text="B">
      <formula>NOT(ISERROR(SEARCH("B",AC34)))</formula>
    </cfRule>
    <cfRule type="cellIs" dxfId="7686" priority="8777" operator="equal">
      <formula>"L"</formula>
    </cfRule>
    <cfRule type="containsText" dxfId="7685" priority="8778" operator="containsText" text="N">
      <formula>NOT(ISERROR(SEARCH("N",AC34)))</formula>
    </cfRule>
  </conditionalFormatting>
  <conditionalFormatting sqref="AH34:AJ34">
    <cfRule type="containsText" dxfId="7684" priority="8757" operator="containsText" text="21">
      <formula>NOT(ISERROR(SEARCH("21",AH34)))</formula>
    </cfRule>
    <cfRule type="cellIs" dxfId="7683" priority="8758" operator="equal">
      <formula>"F"</formula>
    </cfRule>
    <cfRule type="containsText" dxfId="7682" priority="8759" operator="containsText" text="CA">
      <formula>NOT(ISERROR(SEARCH("CA",AH34)))</formula>
    </cfRule>
    <cfRule type="cellIs" dxfId="7681" priority="8760" operator="equal">
      <formula>"LD"</formula>
    </cfRule>
    <cfRule type="containsText" dxfId="7680" priority="8761" operator="containsText" text="V">
      <formula>NOT(ISERROR(SEARCH("V",AH34)))</formula>
    </cfRule>
    <cfRule type="containsText" dxfId="7679" priority="8762" operator="containsText" text="P">
      <formula>NOT(ISERROR(SEARCH("P",AH34)))</formula>
    </cfRule>
    <cfRule type="cellIs" dxfId="7678" priority="8763" operator="equal">
      <formula>"LL"</formula>
    </cfRule>
    <cfRule type="cellIs" dxfId="7677" priority="8764" operator="equal">
      <formula>"AT"</formula>
    </cfRule>
    <cfRule type="containsText" dxfId="7676" priority="8765" operator="containsText" text="B">
      <formula>NOT(ISERROR(SEARCH("B",AH34)))</formula>
    </cfRule>
    <cfRule type="cellIs" dxfId="7675" priority="8766" operator="equal">
      <formula>"L"</formula>
    </cfRule>
    <cfRule type="containsText" dxfId="7674" priority="8767" operator="containsText" text="N">
      <formula>NOT(ISERROR(SEARCH("N",AH34)))</formula>
    </cfRule>
  </conditionalFormatting>
  <conditionalFormatting sqref="Z34:AA34">
    <cfRule type="containsText" dxfId="7673" priority="8746" operator="containsText" text="21">
      <formula>NOT(ISERROR(SEARCH("21",Z34)))</formula>
    </cfRule>
    <cfRule type="cellIs" dxfId="7672" priority="8747" operator="equal">
      <formula>"F"</formula>
    </cfRule>
    <cfRule type="containsText" dxfId="7671" priority="8748" operator="containsText" text="CA">
      <formula>NOT(ISERROR(SEARCH("CA",Z34)))</formula>
    </cfRule>
    <cfRule type="cellIs" dxfId="7670" priority="8749" operator="equal">
      <formula>"LD"</formula>
    </cfRule>
    <cfRule type="containsText" dxfId="7669" priority="8750" operator="containsText" text="V">
      <formula>NOT(ISERROR(SEARCH("V",Z34)))</formula>
    </cfRule>
    <cfRule type="containsText" dxfId="7668" priority="8751" operator="containsText" text="P">
      <formula>NOT(ISERROR(SEARCH("P",Z34)))</formula>
    </cfRule>
    <cfRule type="cellIs" dxfId="7667" priority="8752" operator="equal">
      <formula>"LL"</formula>
    </cfRule>
    <cfRule type="cellIs" dxfId="7666" priority="8753" operator="equal">
      <formula>"AT"</formula>
    </cfRule>
    <cfRule type="containsText" dxfId="7665" priority="8754" operator="containsText" text="B">
      <formula>NOT(ISERROR(SEARCH("B",Z34)))</formula>
    </cfRule>
    <cfRule type="cellIs" dxfId="7664" priority="8755" operator="equal">
      <formula>"L"</formula>
    </cfRule>
    <cfRule type="containsText" dxfId="7663" priority="8756" operator="containsText" text="N">
      <formula>NOT(ISERROR(SEARCH("N",Z34)))</formula>
    </cfRule>
  </conditionalFormatting>
  <conditionalFormatting sqref="Z34:AA34">
    <cfRule type="containsText" dxfId="7662" priority="8735" operator="containsText" text="21">
      <formula>NOT(ISERROR(SEARCH("21",Z34)))</formula>
    </cfRule>
    <cfRule type="cellIs" dxfId="7661" priority="8736" operator="equal">
      <formula>"F"</formula>
    </cfRule>
    <cfRule type="containsText" dxfId="7660" priority="8737" operator="containsText" text="CA">
      <formula>NOT(ISERROR(SEARCH("CA",Z34)))</formula>
    </cfRule>
    <cfRule type="cellIs" dxfId="7659" priority="8738" operator="equal">
      <formula>"LD"</formula>
    </cfRule>
    <cfRule type="containsText" dxfId="7658" priority="8739" operator="containsText" text="V">
      <formula>NOT(ISERROR(SEARCH("V",Z34)))</formula>
    </cfRule>
    <cfRule type="containsText" dxfId="7657" priority="8740" operator="containsText" text="P">
      <formula>NOT(ISERROR(SEARCH("P",Z34)))</formula>
    </cfRule>
    <cfRule type="cellIs" dxfId="7656" priority="8741" operator="equal">
      <formula>"LL"</formula>
    </cfRule>
    <cfRule type="cellIs" dxfId="7655" priority="8742" operator="equal">
      <formula>"AT"</formula>
    </cfRule>
    <cfRule type="containsText" dxfId="7654" priority="8743" operator="containsText" text="B">
      <formula>NOT(ISERROR(SEARCH("B",Z34)))</formula>
    </cfRule>
    <cfRule type="cellIs" dxfId="7653" priority="8744" operator="equal">
      <formula>"L"</formula>
    </cfRule>
    <cfRule type="containsText" dxfId="7652" priority="8745" operator="containsText" text="N">
      <formula>NOT(ISERROR(SEARCH("N",Z34)))</formula>
    </cfRule>
  </conditionalFormatting>
  <conditionalFormatting sqref="Z34:AA34">
    <cfRule type="containsText" dxfId="7651" priority="8724" operator="containsText" text="21">
      <formula>NOT(ISERROR(SEARCH("21",Z34)))</formula>
    </cfRule>
    <cfRule type="cellIs" dxfId="7650" priority="8725" operator="equal">
      <formula>"F"</formula>
    </cfRule>
    <cfRule type="containsText" dxfId="7649" priority="8726" operator="containsText" text="CA">
      <formula>NOT(ISERROR(SEARCH("CA",Z34)))</formula>
    </cfRule>
    <cfRule type="cellIs" dxfId="7648" priority="8727" operator="equal">
      <formula>"LD"</formula>
    </cfRule>
    <cfRule type="containsText" dxfId="7647" priority="8728" operator="containsText" text="V">
      <formula>NOT(ISERROR(SEARCH("V",Z34)))</formula>
    </cfRule>
    <cfRule type="containsText" dxfId="7646" priority="8729" operator="containsText" text="P">
      <formula>NOT(ISERROR(SEARCH("P",Z34)))</formula>
    </cfRule>
    <cfRule type="cellIs" dxfId="7645" priority="8730" operator="equal">
      <formula>"LL"</formula>
    </cfRule>
    <cfRule type="cellIs" dxfId="7644" priority="8731" operator="equal">
      <formula>"AT"</formula>
    </cfRule>
    <cfRule type="containsText" dxfId="7643" priority="8732" operator="containsText" text="B">
      <formula>NOT(ISERROR(SEARCH("B",Z34)))</formula>
    </cfRule>
    <cfRule type="cellIs" dxfId="7642" priority="8733" operator="equal">
      <formula>"L"</formula>
    </cfRule>
    <cfRule type="containsText" dxfId="7641" priority="8734" operator="containsText" text="N">
      <formula>NOT(ISERROR(SEARCH("N",Z34)))</formula>
    </cfRule>
  </conditionalFormatting>
  <conditionalFormatting sqref="AK34">
    <cfRule type="containsText" dxfId="7640" priority="8713" operator="containsText" text="21">
      <formula>NOT(ISERROR(SEARCH("21",AK34)))</formula>
    </cfRule>
    <cfRule type="cellIs" dxfId="7639" priority="8714" operator="equal">
      <formula>"F"</formula>
    </cfRule>
    <cfRule type="containsText" dxfId="7638" priority="8715" operator="containsText" text="CA">
      <formula>NOT(ISERROR(SEARCH("CA",AK34)))</formula>
    </cfRule>
    <cfRule type="cellIs" dxfId="7637" priority="8716" operator="equal">
      <formula>"LD"</formula>
    </cfRule>
    <cfRule type="containsText" dxfId="7636" priority="8717" operator="containsText" text="V">
      <formula>NOT(ISERROR(SEARCH("V",AK34)))</formula>
    </cfRule>
    <cfRule type="containsText" dxfId="7635" priority="8718" operator="containsText" text="P">
      <formula>NOT(ISERROR(SEARCH("P",AK34)))</formula>
    </cfRule>
    <cfRule type="cellIs" dxfId="7634" priority="8719" operator="equal">
      <formula>"LL"</formula>
    </cfRule>
    <cfRule type="cellIs" dxfId="7633" priority="8720" operator="equal">
      <formula>"AT"</formula>
    </cfRule>
    <cfRule type="containsText" dxfId="7632" priority="8721" operator="containsText" text="B">
      <formula>NOT(ISERROR(SEARCH("B",AK34)))</formula>
    </cfRule>
    <cfRule type="cellIs" dxfId="7631" priority="8722" operator="equal">
      <formula>"L"</formula>
    </cfRule>
    <cfRule type="containsText" dxfId="7630" priority="8723" operator="containsText" text="N">
      <formula>NOT(ISERROR(SEARCH("N",AK34)))</formula>
    </cfRule>
  </conditionalFormatting>
  <conditionalFormatting sqref="Z41:AA41">
    <cfRule type="containsText" dxfId="7629" priority="8702" operator="containsText" text="21">
      <formula>NOT(ISERROR(SEARCH("21",Z41)))</formula>
    </cfRule>
    <cfRule type="cellIs" dxfId="7628" priority="8703" operator="equal">
      <formula>"F"</formula>
    </cfRule>
    <cfRule type="containsText" dxfId="7627" priority="8704" operator="containsText" text="CA">
      <formula>NOT(ISERROR(SEARCH("CA",Z41)))</formula>
    </cfRule>
    <cfRule type="cellIs" dxfId="7626" priority="8705" operator="equal">
      <formula>"LD"</formula>
    </cfRule>
    <cfRule type="containsText" dxfId="7625" priority="8706" operator="containsText" text="V">
      <formula>NOT(ISERROR(SEARCH("V",Z41)))</formula>
    </cfRule>
    <cfRule type="containsText" dxfId="7624" priority="8707" operator="containsText" text="P">
      <formula>NOT(ISERROR(SEARCH("P",Z41)))</formula>
    </cfRule>
    <cfRule type="cellIs" dxfId="7623" priority="8708" operator="equal">
      <formula>"LL"</formula>
    </cfRule>
    <cfRule type="cellIs" dxfId="7622" priority="8709" operator="equal">
      <formula>"AT"</formula>
    </cfRule>
    <cfRule type="containsText" dxfId="7621" priority="8710" operator="containsText" text="B">
      <formula>NOT(ISERROR(SEARCH("B",Z41)))</formula>
    </cfRule>
    <cfRule type="cellIs" dxfId="7620" priority="8711" operator="equal">
      <formula>"L"</formula>
    </cfRule>
    <cfRule type="containsText" dxfId="7619" priority="8712" operator="containsText" text="N">
      <formula>NOT(ISERROR(SEARCH("N",Z41)))</formula>
    </cfRule>
  </conditionalFormatting>
  <conditionalFormatting sqref="Z41:AA41">
    <cfRule type="containsText" dxfId="7618" priority="8691" operator="containsText" text="21">
      <formula>NOT(ISERROR(SEARCH("21",Z41)))</formula>
    </cfRule>
    <cfRule type="cellIs" dxfId="7617" priority="8692" operator="equal">
      <formula>"F"</formula>
    </cfRule>
    <cfRule type="containsText" dxfId="7616" priority="8693" operator="containsText" text="CA">
      <formula>NOT(ISERROR(SEARCH("CA",Z41)))</formula>
    </cfRule>
    <cfRule type="cellIs" dxfId="7615" priority="8694" operator="equal">
      <formula>"LD"</formula>
    </cfRule>
    <cfRule type="containsText" dxfId="7614" priority="8695" operator="containsText" text="V">
      <formula>NOT(ISERROR(SEARCH("V",Z41)))</formula>
    </cfRule>
    <cfRule type="containsText" dxfId="7613" priority="8696" operator="containsText" text="P">
      <formula>NOT(ISERROR(SEARCH("P",Z41)))</formula>
    </cfRule>
    <cfRule type="cellIs" dxfId="7612" priority="8697" operator="equal">
      <formula>"LL"</formula>
    </cfRule>
    <cfRule type="cellIs" dxfId="7611" priority="8698" operator="equal">
      <formula>"AT"</formula>
    </cfRule>
    <cfRule type="containsText" dxfId="7610" priority="8699" operator="containsText" text="B">
      <formula>NOT(ISERROR(SEARCH("B",Z41)))</formula>
    </cfRule>
    <cfRule type="cellIs" dxfId="7609" priority="8700" operator="equal">
      <formula>"L"</formula>
    </cfRule>
    <cfRule type="containsText" dxfId="7608" priority="8701" operator="containsText" text="N">
      <formula>NOT(ISERROR(SEARCH("N",Z41)))</formula>
    </cfRule>
  </conditionalFormatting>
  <conditionalFormatting sqref="Z41:AA41">
    <cfRule type="containsText" dxfId="7607" priority="8680" operator="containsText" text="21">
      <formula>NOT(ISERROR(SEARCH("21",Z41)))</formula>
    </cfRule>
    <cfRule type="cellIs" dxfId="7606" priority="8681" operator="equal">
      <formula>"F"</formula>
    </cfRule>
    <cfRule type="containsText" dxfId="7605" priority="8682" operator="containsText" text="CA">
      <formula>NOT(ISERROR(SEARCH("CA",Z41)))</formula>
    </cfRule>
    <cfRule type="cellIs" dxfId="7604" priority="8683" operator="equal">
      <formula>"LD"</formula>
    </cfRule>
    <cfRule type="containsText" dxfId="7603" priority="8684" operator="containsText" text="V">
      <formula>NOT(ISERROR(SEARCH("V",Z41)))</formula>
    </cfRule>
    <cfRule type="containsText" dxfId="7602" priority="8685" operator="containsText" text="P">
      <formula>NOT(ISERROR(SEARCH("P",Z41)))</formula>
    </cfRule>
    <cfRule type="cellIs" dxfId="7601" priority="8686" operator="equal">
      <formula>"LL"</formula>
    </cfRule>
    <cfRule type="cellIs" dxfId="7600" priority="8687" operator="equal">
      <formula>"AT"</formula>
    </cfRule>
    <cfRule type="containsText" dxfId="7599" priority="8688" operator="containsText" text="B">
      <formula>NOT(ISERROR(SEARCH("B",Z41)))</formula>
    </cfRule>
    <cfRule type="cellIs" dxfId="7598" priority="8689" operator="equal">
      <formula>"L"</formula>
    </cfRule>
    <cfRule type="containsText" dxfId="7597" priority="8690" operator="containsText" text="N">
      <formula>NOT(ISERROR(SEARCH("N",Z41)))</formula>
    </cfRule>
  </conditionalFormatting>
  <conditionalFormatting sqref="Z41:AA41">
    <cfRule type="containsText" dxfId="7596" priority="8669" operator="containsText" text="21">
      <formula>NOT(ISERROR(SEARCH("21",Z41)))</formula>
    </cfRule>
    <cfRule type="cellIs" dxfId="7595" priority="8670" operator="equal">
      <formula>"F"</formula>
    </cfRule>
    <cfRule type="containsText" dxfId="7594" priority="8671" operator="containsText" text="CA">
      <formula>NOT(ISERROR(SEARCH("CA",Z41)))</formula>
    </cfRule>
    <cfRule type="cellIs" dxfId="7593" priority="8672" operator="equal">
      <formula>"LD"</formula>
    </cfRule>
    <cfRule type="containsText" dxfId="7592" priority="8673" operator="containsText" text="V">
      <formula>NOT(ISERROR(SEARCH("V",Z41)))</formula>
    </cfRule>
    <cfRule type="containsText" dxfId="7591" priority="8674" operator="containsText" text="P">
      <formula>NOT(ISERROR(SEARCH("P",Z41)))</formula>
    </cfRule>
    <cfRule type="cellIs" dxfId="7590" priority="8675" operator="equal">
      <formula>"LL"</formula>
    </cfRule>
    <cfRule type="cellIs" dxfId="7589" priority="8676" operator="equal">
      <formula>"AT"</formula>
    </cfRule>
    <cfRule type="containsText" dxfId="7588" priority="8677" operator="containsText" text="B">
      <formula>NOT(ISERROR(SEARCH("B",Z41)))</formula>
    </cfRule>
    <cfRule type="cellIs" dxfId="7587" priority="8678" operator="equal">
      <formula>"L"</formula>
    </cfRule>
    <cfRule type="containsText" dxfId="7586" priority="8679" operator="containsText" text="N">
      <formula>NOT(ISERROR(SEARCH("N",Z41)))</formula>
    </cfRule>
  </conditionalFormatting>
  <conditionalFormatting sqref="Z41:AA41">
    <cfRule type="containsText" dxfId="7585" priority="8658" operator="containsText" text="21">
      <formula>NOT(ISERROR(SEARCH("21",Z41)))</formula>
    </cfRule>
    <cfRule type="cellIs" dxfId="7584" priority="8659" operator="equal">
      <formula>"F"</formula>
    </cfRule>
    <cfRule type="containsText" dxfId="7583" priority="8660" operator="containsText" text="CA">
      <formula>NOT(ISERROR(SEARCH("CA",Z41)))</formula>
    </cfRule>
    <cfRule type="cellIs" dxfId="7582" priority="8661" operator="equal">
      <formula>"LD"</formula>
    </cfRule>
    <cfRule type="containsText" dxfId="7581" priority="8662" operator="containsText" text="V">
      <formula>NOT(ISERROR(SEARCH("V",Z41)))</formula>
    </cfRule>
    <cfRule type="containsText" dxfId="7580" priority="8663" operator="containsText" text="P">
      <formula>NOT(ISERROR(SEARCH("P",Z41)))</formula>
    </cfRule>
    <cfRule type="cellIs" dxfId="7579" priority="8664" operator="equal">
      <formula>"LL"</formula>
    </cfRule>
    <cfRule type="cellIs" dxfId="7578" priority="8665" operator="equal">
      <formula>"AT"</formula>
    </cfRule>
    <cfRule type="containsText" dxfId="7577" priority="8666" operator="containsText" text="B">
      <formula>NOT(ISERROR(SEARCH("B",Z41)))</formula>
    </cfRule>
    <cfRule type="cellIs" dxfId="7576" priority="8667" operator="equal">
      <formula>"L"</formula>
    </cfRule>
    <cfRule type="containsText" dxfId="7575" priority="8668" operator="containsText" text="N">
      <formula>NOT(ISERROR(SEARCH("N",Z41)))</formula>
    </cfRule>
  </conditionalFormatting>
  <conditionalFormatting sqref="Z41:AA41">
    <cfRule type="containsText" dxfId="7574" priority="8647" operator="containsText" text="21">
      <formula>NOT(ISERROR(SEARCH("21",Z41)))</formula>
    </cfRule>
    <cfRule type="cellIs" dxfId="7573" priority="8648" operator="equal">
      <formula>"F"</formula>
    </cfRule>
    <cfRule type="containsText" dxfId="7572" priority="8649" operator="containsText" text="CA">
      <formula>NOT(ISERROR(SEARCH("CA",Z41)))</formula>
    </cfRule>
    <cfRule type="cellIs" dxfId="7571" priority="8650" operator="equal">
      <formula>"LD"</formula>
    </cfRule>
    <cfRule type="containsText" dxfId="7570" priority="8651" operator="containsText" text="V">
      <formula>NOT(ISERROR(SEARCH("V",Z41)))</formula>
    </cfRule>
    <cfRule type="containsText" dxfId="7569" priority="8652" operator="containsText" text="P">
      <formula>NOT(ISERROR(SEARCH("P",Z41)))</formula>
    </cfRule>
    <cfRule type="cellIs" dxfId="7568" priority="8653" operator="equal">
      <formula>"LL"</formula>
    </cfRule>
    <cfRule type="cellIs" dxfId="7567" priority="8654" operator="equal">
      <formula>"AT"</formula>
    </cfRule>
    <cfRule type="containsText" dxfId="7566" priority="8655" operator="containsText" text="B">
      <formula>NOT(ISERROR(SEARCH("B",Z41)))</formula>
    </cfRule>
    <cfRule type="cellIs" dxfId="7565" priority="8656" operator="equal">
      <formula>"L"</formula>
    </cfRule>
    <cfRule type="containsText" dxfId="7564" priority="8657" operator="containsText" text="N">
      <formula>NOT(ISERROR(SEARCH("N",Z41)))</formula>
    </cfRule>
  </conditionalFormatting>
  <conditionalFormatting sqref="Z41:AA41">
    <cfRule type="containsText" dxfId="7563" priority="8636" operator="containsText" text="21">
      <formula>NOT(ISERROR(SEARCH("21",Z41)))</formula>
    </cfRule>
    <cfRule type="cellIs" dxfId="7562" priority="8637" operator="equal">
      <formula>"F"</formula>
    </cfRule>
    <cfRule type="containsText" dxfId="7561" priority="8638" operator="containsText" text="CA">
      <formula>NOT(ISERROR(SEARCH("CA",Z41)))</formula>
    </cfRule>
    <cfRule type="cellIs" dxfId="7560" priority="8639" operator="equal">
      <formula>"LD"</formula>
    </cfRule>
    <cfRule type="containsText" dxfId="7559" priority="8640" operator="containsText" text="V">
      <formula>NOT(ISERROR(SEARCH("V",Z41)))</formula>
    </cfRule>
    <cfRule type="containsText" dxfId="7558" priority="8641" operator="containsText" text="P">
      <formula>NOT(ISERROR(SEARCH("P",Z41)))</formula>
    </cfRule>
    <cfRule type="cellIs" dxfId="7557" priority="8642" operator="equal">
      <formula>"LL"</formula>
    </cfRule>
    <cfRule type="cellIs" dxfId="7556" priority="8643" operator="equal">
      <formula>"AT"</formula>
    </cfRule>
    <cfRule type="containsText" dxfId="7555" priority="8644" operator="containsText" text="B">
      <formula>NOT(ISERROR(SEARCH("B",Z41)))</formula>
    </cfRule>
    <cfRule type="cellIs" dxfId="7554" priority="8645" operator="equal">
      <formula>"L"</formula>
    </cfRule>
    <cfRule type="containsText" dxfId="7553" priority="8646" operator="containsText" text="N">
      <formula>NOT(ISERROR(SEARCH("N",Z41)))</formula>
    </cfRule>
  </conditionalFormatting>
  <conditionalFormatting sqref="Z41:AA41">
    <cfRule type="containsText" dxfId="7552" priority="8625" operator="containsText" text="21">
      <formula>NOT(ISERROR(SEARCH("21",Z41)))</formula>
    </cfRule>
    <cfRule type="cellIs" dxfId="7551" priority="8626" operator="equal">
      <formula>"F"</formula>
    </cfRule>
    <cfRule type="containsText" dxfId="7550" priority="8627" operator="containsText" text="CA">
      <formula>NOT(ISERROR(SEARCH("CA",Z41)))</formula>
    </cfRule>
    <cfRule type="cellIs" dxfId="7549" priority="8628" operator="equal">
      <formula>"LD"</formula>
    </cfRule>
    <cfRule type="containsText" dxfId="7548" priority="8629" operator="containsText" text="V">
      <formula>NOT(ISERROR(SEARCH("V",Z41)))</formula>
    </cfRule>
    <cfRule type="containsText" dxfId="7547" priority="8630" operator="containsText" text="P">
      <formula>NOT(ISERROR(SEARCH("P",Z41)))</formula>
    </cfRule>
    <cfRule type="cellIs" dxfId="7546" priority="8631" operator="equal">
      <formula>"LL"</formula>
    </cfRule>
    <cfRule type="cellIs" dxfId="7545" priority="8632" operator="equal">
      <formula>"AT"</formula>
    </cfRule>
    <cfRule type="containsText" dxfId="7544" priority="8633" operator="containsText" text="B">
      <formula>NOT(ISERROR(SEARCH("B",Z41)))</formula>
    </cfRule>
    <cfRule type="cellIs" dxfId="7543" priority="8634" operator="equal">
      <formula>"L"</formula>
    </cfRule>
    <cfRule type="containsText" dxfId="7542" priority="8635" operator="containsText" text="N">
      <formula>NOT(ISERROR(SEARCH("N",Z41)))</formula>
    </cfRule>
  </conditionalFormatting>
  <conditionalFormatting sqref="Z41:AA41">
    <cfRule type="containsText" dxfId="7541" priority="8614" operator="containsText" text="21">
      <formula>NOT(ISERROR(SEARCH("21",Z41)))</formula>
    </cfRule>
    <cfRule type="cellIs" dxfId="7540" priority="8615" operator="equal">
      <formula>"F"</formula>
    </cfRule>
    <cfRule type="containsText" dxfId="7539" priority="8616" operator="containsText" text="CA">
      <formula>NOT(ISERROR(SEARCH("CA",Z41)))</formula>
    </cfRule>
    <cfRule type="cellIs" dxfId="7538" priority="8617" operator="equal">
      <formula>"LD"</formula>
    </cfRule>
    <cfRule type="containsText" dxfId="7537" priority="8618" operator="containsText" text="V">
      <formula>NOT(ISERROR(SEARCH("V",Z41)))</formula>
    </cfRule>
    <cfRule type="containsText" dxfId="7536" priority="8619" operator="containsText" text="P">
      <formula>NOT(ISERROR(SEARCH("P",Z41)))</formula>
    </cfRule>
    <cfRule type="cellIs" dxfId="7535" priority="8620" operator="equal">
      <formula>"LL"</formula>
    </cfRule>
    <cfRule type="cellIs" dxfId="7534" priority="8621" operator="equal">
      <formula>"AT"</formula>
    </cfRule>
    <cfRule type="containsText" dxfId="7533" priority="8622" operator="containsText" text="B">
      <formula>NOT(ISERROR(SEARCH("B",Z41)))</formula>
    </cfRule>
    <cfRule type="cellIs" dxfId="7532" priority="8623" operator="equal">
      <formula>"L"</formula>
    </cfRule>
    <cfRule type="containsText" dxfId="7531" priority="8624" operator="containsText" text="N">
      <formula>NOT(ISERROR(SEARCH("N",Z41)))</formula>
    </cfRule>
  </conditionalFormatting>
  <conditionalFormatting sqref="Z41:AA41">
    <cfRule type="containsText" dxfId="7530" priority="8603" operator="containsText" text="21">
      <formula>NOT(ISERROR(SEARCH("21",Z41)))</formula>
    </cfRule>
    <cfRule type="cellIs" dxfId="7529" priority="8604" operator="equal">
      <formula>"F"</formula>
    </cfRule>
    <cfRule type="containsText" dxfId="7528" priority="8605" operator="containsText" text="CA">
      <formula>NOT(ISERROR(SEARCH("CA",Z41)))</formula>
    </cfRule>
    <cfRule type="cellIs" dxfId="7527" priority="8606" operator="equal">
      <formula>"LD"</formula>
    </cfRule>
    <cfRule type="containsText" dxfId="7526" priority="8607" operator="containsText" text="V">
      <formula>NOT(ISERROR(SEARCH("V",Z41)))</formula>
    </cfRule>
    <cfRule type="containsText" dxfId="7525" priority="8608" operator="containsText" text="P">
      <formula>NOT(ISERROR(SEARCH("P",Z41)))</formula>
    </cfRule>
    <cfRule type="cellIs" dxfId="7524" priority="8609" operator="equal">
      <formula>"LL"</formula>
    </cfRule>
    <cfRule type="cellIs" dxfId="7523" priority="8610" operator="equal">
      <formula>"AT"</formula>
    </cfRule>
    <cfRule type="containsText" dxfId="7522" priority="8611" operator="containsText" text="B">
      <formula>NOT(ISERROR(SEARCH("B",Z41)))</formula>
    </cfRule>
    <cfRule type="cellIs" dxfId="7521" priority="8612" operator="equal">
      <formula>"L"</formula>
    </cfRule>
    <cfRule type="containsText" dxfId="7520" priority="8613" operator="containsText" text="N">
      <formula>NOT(ISERROR(SEARCH("N",Z41)))</formula>
    </cfRule>
  </conditionalFormatting>
  <conditionalFormatting sqref="Z41:AA41">
    <cfRule type="containsText" dxfId="7519" priority="8592" operator="containsText" text="21">
      <formula>NOT(ISERROR(SEARCH("21",Z41)))</formula>
    </cfRule>
    <cfRule type="cellIs" dxfId="7518" priority="8593" operator="equal">
      <formula>"F"</formula>
    </cfRule>
    <cfRule type="containsText" dxfId="7517" priority="8594" operator="containsText" text="CA">
      <formula>NOT(ISERROR(SEARCH("CA",Z41)))</formula>
    </cfRule>
    <cfRule type="cellIs" dxfId="7516" priority="8595" operator="equal">
      <formula>"LD"</formula>
    </cfRule>
    <cfRule type="containsText" dxfId="7515" priority="8596" operator="containsText" text="V">
      <formula>NOT(ISERROR(SEARCH("V",Z41)))</formula>
    </cfRule>
    <cfRule type="containsText" dxfId="7514" priority="8597" operator="containsText" text="P">
      <formula>NOT(ISERROR(SEARCH("P",Z41)))</formula>
    </cfRule>
    <cfRule type="cellIs" dxfId="7513" priority="8598" operator="equal">
      <formula>"LL"</formula>
    </cfRule>
    <cfRule type="cellIs" dxfId="7512" priority="8599" operator="equal">
      <formula>"AT"</formula>
    </cfRule>
    <cfRule type="containsText" dxfId="7511" priority="8600" operator="containsText" text="B">
      <formula>NOT(ISERROR(SEARCH("B",Z41)))</formula>
    </cfRule>
    <cfRule type="cellIs" dxfId="7510" priority="8601" operator="equal">
      <formula>"L"</formula>
    </cfRule>
    <cfRule type="containsText" dxfId="7509" priority="8602" operator="containsText" text="N">
      <formula>NOT(ISERROR(SEARCH("N",Z41)))</formula>
    </cfRule>
  </conditionalFormatting>
  <conditionalFormatting sqref="Z41:AA41">
    <cfRule type="containsText" dxfId="7508" priority="8581" operator="containsText" text="21">
      <formula>NOT(ISERROR(SEARCH("21",Z41)))</formula>
    </cfRule>
    <cfRule type="cellIs" dxfId="7507" priority="8582" operator="equal">
      <formula>"F"</formula>
    </cfRule>
    <cfRule type="containsText" dxfId="7506" priority="8583" operator="containsText" text="CA">
      <formula>NOT(ISERROR(SEARCH("CA",Z41)))</formula>
    </cfRule>
    <cfRule type="cellIs" dxfId="7505" priority="8584" operator="equal">
      <formula>"LD"</formula>
    </cfRule>
    <cfRule type="containsText" dxfId="7504" priority="8585" operator="containsText" text="V">
      <formula>NOT(ISERROR(SEARCH("V",Z41)))</formula>
    </cfRule>
    <cfRule type="containsText" dxfId="7503" priority="8586" operator="containsText" text="P">
      <formula>NOT(ISERROR(SEARCH("P",Z41)))</formula>
    </cfRule>
    <cfRule type="cellIs" dxfId="7502" priority="8587" operator="equal">
      <formula>"LL"</formula>
    </cfRule>
    <cfRule type="cellIs" dxfId="7501" priority="8588" operator="equal">
      <formula>"AT"</formula>
    </cfRule>
    <cfRule type="containsText" dxfId="7500" priority="8589" operator="containsText" text="B">
      <formula>NOT(ISERROR(SEARCH("B",Z41)))</formula>
    </cfRule>
    <cfRule type="cellIs" dxfId="7499" priority="8590" operator="equal">
      <formula>"L"</formula>
    </cfRule>
    <cfRule type="containsText" dxfId="7498" priority="8591" operator="containsText" text="N">
      <formula>NOT(ISERROR(SEARCH("N",Z41)))</formula>
    </cfRule>
  </conditionalFormatting>
  <conditionalFormatting sqref="Z41:AA41">
    <cfRule type="containsText" dxfId="7497" priority="8570" operator="containsText" text="21">
      <formula>NOT(ISERROR(SEARCH("21",Z41)))</formula>
    </cfRule>
    <cfRule type="cellIs" dxfId="7496" priority="8571" operator="equal">
      <formula>"F"</formula>
    </cfRule>
    <cfRule type="containsText" dxfId="7495" priority="8572" operator="containsText" text="CA">
      <formula>NOT(ISERROR(SEARCH("CA",Z41)))</formula>
    </cfRule>
    <cfRule type="cellIs" dxfId="7494" priority="8573" operator="equal">
      <formula>"LD"</formula>
    </cfRule>
    <cfRule type="containsText" dxfId="7493" priority="8574" operator="containsText" text="V">
      <formula>NOT(ISERROR(SEARCH("V",Z41)))</formula>
    </cfRule>
    <cfRule type="containsText" dxfId="7492" priority="8575" operator="containsText" text="P">
      <formula>NOT(ISERROR(SEARCH("P",Z41)))</formula>
    </cfRule>
    <cfRule type="cellIs" dxfId="7491" priority="8576" operator="equal">
      <formula>"LL"</formula>
    </cfRule>
    <cfRule type="cellIs" dxfId="7490" priority="8577" operator="equal">
      <formula>"AT"</formula>
    </cfRule>
    <cfRule type="containsText" dxfId="7489" priority="8578" operator="containsText" text="B">
      <formula>NOT(ISERROR(SEARCH("B",Z41)))</formula>
    </cfRule>
    <cfRule type="cellIs" dxfId="7488" priority="8579" operator="equal">
      <formula>"L"</formula>
    </cfRule>
    <cfRule type="containsText" dxfId="7487" priority="8580" operator="containsText" text="N">
      <formula>NOT(ISERROR(SEARCH("N",Z41)))</formula>
    </cfRule>
  </conditionalFormatting>
  <conditionalFormatting sqref="Z41:AA41">
    <cfRule type="containsText" dxfId="7486" priority="8559" operator="containsText" text="21">
      <formula>NOT(ISERROR(SEARCH("21",Z41)))</formula>
    </cfRule>
    <cfRule type="cellIs" dxfId="7485" priority="8560" operator="equal">
      <formula>"F"</formula>
    </cfRule>
    <cfRule type="containsText" dxfId="7484" priority="8561" operator="containsText" text="CA">
      <formula>NOT(ISERROR(SEARCH("CA",Z41)))</formula>
    </cfRule>
    <cfRule type="cellIs" dxfId="7483" priority="8562" operator="equal">
      <formula>"LD"</formula>
    </cfRule>
    <cfRule type="containsText" dxfId="7482" priority="8563" operator="containsText" text="V">
      <formula>NOT(ISERROR(SEARCH("V",Z41)))</formula>
    </cfRule>
    <cfRule type="containsText" dxfId="7481" priority="8564" operator="containsText" text="P">
      <formula>NOT(ISERROR(SEARCH("P",Z41)))</formula>
    </cfRule>
    <cfRule type="cellIs" dxfId="7480" priority="8565" operator="equal">
      <formula>"LL"</formula>
    </cfRule>
    <cfRule type="cellIs" dxfId="7479" priority="8566" operator="equal">
      <formula>"AT"</formula>
    </cfRule>
    <cfRule type="containsText" dxfId="7478" priority="8567" operator="containsText" text="B">
      <formula>NOT(ISERROR(SEARCH("B",Z41)))</formula>
    </cfRule>
    <cfRule type="cellIs" dxfId="7477" priority="8568" operator="equal">
      <formula>"L"</formula>
    </cfRule>
    <cfRule type="containsText" dxfId="7476" priority="8569" operator="containsText" text="N">
      <formula>NOT(ISERROR(SEARCH("N",Z41)))</formula>
    </cfRule>
  </conditionalFormatting>
  <conditionalFormatting sqref="Z41:AA41">
    <cfRule type="containsText" dxfId="7475" priority="8548" operator="containsText" text="21">
      <formula>NOT(ISERROR(SEARCH("21",Z41)))</formula>
    </cfRule>
    <cfRule type="cellIs" dxfId="7474" priority="8549" operator="equal">
      <formula>"F"</formula>
    </cfRule>
    <cfRule type="containsText" dxfId="7473" priority="8550" operator="containsText" text="CA">
      <formula>NOT(ISERROR(SEARCH("CA",Z41)))</formula>
    </cfRule>
    <cfRule type="cellIs" dxfId="7472" priority="8551" operator="equal">
      <formula>"LD"</formula>
    </cfRule>
    <cfRule type="containsText" dxfId="7471" priority="8552" operator="containsText" text="V">
      <formula>NOT(ISERROR(SEARCH("V",Z41)))</formula>
    </cfRule>
    <cfRule type="containsText" dxfId="7470" priority="8553" operator="containsText" text="P">
      <formula>NOT(ISERROR(SEARCH("P",Z41)))</formula>
    </cfRule>
    <cfRule type="cellIs" dxfId="7469" priority="8554" operator="equal">
      <formula>"LL"</formula>
    </cfRule>
    <cfRule type="cellIs" dxfId="7468" priority="8555" operator="equal">
      <formula>"AT"</formula>
    </cfRule>
    <cfRule type="containsText" dxfId="7467" priority="8556" operator="containsText" text="B">
      <formula>NOT(ISERROR(SEARCH("B",Z41)))</formula>
    </cfRule>
    <cfRule type="cellIs" dxfId="7466" priority="8557" operator="equal">
      <formula>"L"</formula>
    </cfRule>
    <cfRule type="containsText" dxfId="7465" priority="8558" operator="containsText" text="N">
      <formula>NOT(ISERROR(SEARCH("N",Z41)))</formula>
    </cfRule>
  </conditionalFormatting>
  <conditionalFormatting sqref="Z41:AA41">
    <cfRule type="containsText" dxfId="7464" priority="8537" operator="containsText" text="21">
      <formula>NOT(ISERROR(SEARCH("21",Z41)))</formula>
    </cfRule>
    <cfRule type="cellIs" dxfId="7463" priority="8538" operator="equal">
      <formula>"F"</formula>
    </cfRule>
    <cfRule type="containsText" dxfId="7462" priority="8539" operator="containsText" text="CA">
      <formula>NOT(ISERROR(SEARCH("CA",Z41)))</formula>
    </cfRule>
    <cfRule type="cellIs" dxfId="7461" priority="8540" operator="equal">
      <formula>"LD"</formula>
    </cfRule>
    <cfRule type="containsText" dxfId="7460" priority="8541" operator="containsText" text="V">
      <formula>NOT(ISERROR(SEARCH("V",Z41)))</formula>
    </cfRule>
    <cfRule type="containsText" dxfId="7459" priority="8542" operator="containsText" text="P">
      <formula>NOT(ISERROR(SEARCH("P",Z41)))</formula>
    </cfRule>
    <cfRule type="cellIs" dxfId="7458" priority="8543" operator="equal">
      <formula>"LL"</formula>
    </cfRule>
    <cfRule type="cellIs" dxfId="7457" priority="8544" operator="equal">
      <formula>"AT"</formula>
    </cfRule>
    <cfRule type="containsText" dxfId="7456" priority="8545" operator="containsText" text="B">
      <formula>NOT(ISERROR(SEARCH("B",Z41)))</formula>
    </cfRule>
    <cfRule type="cellIs" dxfId="7455" priority="8546" operator="equal">
      <formula>"L"</formula>
    </cfRule>
    <cfRule type="containsText" dxfId="7454" priority="8547" operator="containsText" text="N">
      <formula>NOT(ISERROR(SEARCH("N",Z41)))</formula>
    </cfRule>
  </conditionalFormatting>
  <conditionalFormatting sqref="Z41:AA41">
    <cfRule type="containsText" dxfId="7453" priority="8526" operator="containsText" text="21">
      <formula>NOT(ISERROR(SEARCH("21",Z41)))</formula>
    </cfRule>
    <cfRule type="cellIs" dxfId="7452" priority="8527" operator="equal">
      <formula>"F"</formula>
    </cfRule>
    <cfRule type="containsText" dxfId="7451" priority="8528" operator="containsText" text="CA">
      <formula>NOT(ISERROR(SEARCH("CA",Z41)))</formula>
    </cfRule>
    <cfRule type="cellIs" dxfId="7450" priority="8529" operator="equal">
      <formula>"LD"</formula>
    </cfRule>
    <cfRule type="containsText" dxfId="7449" priority="8530" operator="containsText" text="V">
      <formula>NOT(ISERROR(SEARCH("V",Z41)))</formula>
    </cfRule>
    <cfRule type="containsText" dxfId="7448" priority="8531" operator="containsText" text="P">
      <formula>NOT(ISERROR(SEARCH("P",Z41)))</formula>
    </cfRule>
    <cfRule type="cellIs" dxfId="7447" priority="8532" operator="equal">
      <formula>"LL"</formula>
    </cfRule>
    <cfRule type="cellIs" dxfId="7446" priority="8533" operator="equal">
      <formula>"AT"</formula>
    </cfRule>
    <cfRule type="containsText" dxfId="7445" priority="8534" operator="containsText" text="B">
      <formula>NOT(ISERROR(SEARCH("B",Z41)))</formula>
    </cfRule>
    <cfRule type="cellIs" dxfId="7444" priority="8535" operator="equal">
      <formula>"L"</formula>
    </cfRule>
    <cfRule type="containsText" dxfId="7443" priority="8536" operator="containsText" text="N">
      <formula>NOT(ISERROR(SEARCH("N",Z41)))</formula>
    </cfRule>
  </conditionalFormatting>
  <conditionalFormatting sqref="Z41:AA41">
    <cfRule type="containsText" dxfId="7442" priority="8515" operator="containsText" text="21">
      <formula>NOT(ISERROR(SEARCH("21",Z41)))</formula>
    </cfRule>
    <cfRule type="cellIs" dxfId="7441" priority="8516" operator="equal">
      <formula>"F"</formula>
    </cfRule>
    <cfRule type="containsText" dxfId="7440" priority="8517" operator="containsText" text="CA">
      <formula>NOT(ISERROR(SEARCH("CA",Z41)))</formula>
    </cfRule>
    <cfRule type="cellIs" dxfId="7439" priority="8518" operator="equal">
      <formula>"LD"</formula>
    </cfRule>
    <cfRule type="containsText" dxfId="7438" priority="8519" operator="containsText" text="V">
      <formula>NOT(ISERROR(SEARCH("V",Z41)))</formula>
    </cfRule>
    <cfRule type="containsText" dxfId="7437" priority="8520" operator="containsText" text="P">
      <formula>NOT(ISERROR(SEARCH("P",Z41)))</formula>
    </cfRule>
    <cfRule type="cellIs" dxfId="7436" priority="8521" operator="equal">
      <formula>"LL"</formula>
    </cfRule>
    <cfRule type="cellIs" dxfId="7435" priority="8522" operator="equal">
      <formula>"AT"</formula>
    </cfRule>
    <cfRule type="containsText" dxfId="7434" priority="8523" operator="containsText" text="B">
      <formula>NOT(ISERROR(SEARCH("B",Z41)))</formula>
    </cfRule>
    <cfRule type="cellIs" dxfId="7433" priority="8524" operator="equal">
      <formula>"L"</formula>
    </cfRule>
    <cfRule type="containsText" dxfId="7432" priority="8525" operator="containsText" text="N">
      <formula>NOT(ISERROR(SEARCH("N",Z41)))</formula>
    </cfRule>
  </conditionalFormatting>
  <conditionalFormatting sqref="Z41:AA41">
    <cfRule type="containsText" dxfId="7431" priority="8504" operator="containsText" text="21">
      <formula>NOT(ISERROR(SEARCH("21",Z41)))</formula>
    </cfRule>
    <cfRule type="cellIs" dxfId="7430" priority="8505" operator="equal">
      <formula>"F"</formula>
    </cfRule>
    <cfRule type="containsText" dxfId="7429" priority="8506" operator="containsText" text="CA">
      <formula>NOT(ISERROR(SEARCH("CA",Z41)))</formula>
    </cfRule>
    <cfRule type="cellIs" dxfId="7428" priority="8507" operator="equal">
      <formula>"LD"</formula>
    </cfRule>
    <cfRule type="containsText" dxfId="7427" priority="8508" operator="containsText" text="V">
      <formula>NOT(ISERROR(SEARCH("V",Z41)))</formula>
    </cfRule>
    <cfRule type="containsText" dxfId="7426" priority="8509" operator="containsText" text="P">
      <formula>NOT(ISERROR(SEARCH("P",Z41)))</formula>
    </cfRule>
    <cfRule type="cellIs" dxfId="7425" priority="8510" operator="equal">
      <formula>"LL"</formula>
    </cfRule>
    <cfRule type="cellIs" dxfId="7424" priority="8511" operator="equal">
      <formula>"AT"</formula>
    </cfRule>
    <cfRule type="containsText" dxfId="7423" priority="8512" operator="containsText" text="B">
      <formula>NOT(ISERROR(SEARCH("B",Z41)))</formula>
    </cfRule>
    <cfRule type="cellIs" dxfId="7422" priority="8513" operator="equal">
      <formula>"L"</formula>
    </cfRule>
    <cfRule type="containsText" dxfId="7421" priority="8514" operator="containsText" text="N">
      <formula>NOT(ISERROR(SEARCH("N",Z41)))</formula>
    </cfRule>
  </conditionalFormatting>
  <conditionalFormatting sqref="Z41:AA41">
    <cfRule type="containsText" dxfId="7420" priority="8493" operator="containsText" text="21">
      <formula>NOT(ISERROR(SEARCH("21",Z41)))</formula>
    </cfRule>
    <cfRule type="cellIs" dxfId="7419" priority="8494" operator="equal">
      <formula>"F"</formula>
    </cfRule>
    <cfRule type="containsText" dxfId="7418" priority="8495" operator="containsText" text="CA">
      <formula>NOT(ISERROR(SEARCH("CA",Z41)))</formula>
    </cfRule>
    <cfRule type="cellIs" dxfId="7417" priority="8496" operator="equal">
      <formula>"LD"</formula>
    </cfRule>
    <cfRule type="containsText" dxfId="7416" priority="8497" operator="containsText" text="V">
      <formula>NOT(ISERROR(SEARCH("V",Z41)))</formula>
    </cfRule>
    <cfRule type="containsText" dxfId="7415" priority="8498" operator="containsText" text="P">
      <formula>NOT(ISERROR(SEARCH("P",Z41)))</formula>
    </cfRule>
    <cfRule type="cellIs" dxfId="7414" priority="8499" operator="equal">
      <formula>"LL"</formula>
    </cfRule>
    <cfRule type="cellIs" dxfId="7413" priority="8500" operator="equal">
      <formula>"AT"</formula>
    </cfRule>
    <cfRule type="containsText" dxfId="7412" priority="8501" operator="containsText" text="B">
      <formula>NOT(ISERROR(SEARCH("B",Z41)))</formula>
    </cfRule>
    <cfRule type="cellIs" dxfId="7411" priority="8502" operator="equal">
      <formula>"L"</formula>
    </cfRule>
    <cfRule type="containsText" dxfId="7410" priority="8503" operator="containsText" text="N">
      <formula>NOT(ISERROR(SEARCH("N",Z41)))</formula>
    </cfRule>
  </conditionalFormatting>
  <conditionalFormatting sqref="Z41:AA41">
    <cfRule type="containsText" dxfId="7409" priority="8482" operator="containsText" text="21">
      <formula>NOT(ISERROR(SEARCH("21",Z41)))</formula>
    </cfRule>
    <cfRule type="cellIs" dxfId="7408" priority="8483" operator="equal">
      <formula>"F"</formula>
    </cfRule>
    <cfRule type="containsText" dxfId="7407" priority="8484" operator="containsText" text="CA">
      <formula>NOT(ISERROR(SEARCH("CA",Z41)))</formula>
    </cfRule>
    <cfRule type="cellIs" dxfId="7406" priority="8485" operator="equal">
      <formula>"LD"</formula>
    </cfRule>
    <cfRule type="containsText" dxfId="7405" priority="8486" operator="containsText" text="V">
      <formula>NOT(ISERROR(SEARCH("V",Z41)))</formula>
    </cfRule>
    <cfRule type="containsText" dxfId="7404" priority="8487" operator="containsText" text="P">
      <formula>NOT(ISERROR(SEARCH("P",Z41)))</formula>
    </cfRule>
    <cfRule type="cellIs" dxfId="7403" priority="8488" operator="equal">
      <formula>"LL"</formula>
    </cfRule>
    <cfRule type="cellIs" dxfId="7402" priority="8489" operator="equal">
      <formula>"AT"</formula>
    </cfRule>
    <cfRule type="containsText" dxfId="7401" priority="8490" operator="containsText" text="B">
      <formula>NOT(ISERROR(SEARCH("B",Z41)))</formula>
    </cfRule>
    <cfRule type="cellIs" dxfId="7400" priority="8491" operator="equal">
      <formula>"L"</formula>
    </cfRule>
    <cfRule type="containsText" dxfId="7399" priority="8492" operator="containsText" text="N">
      <formula>NOT(ISERROR(SEARCH("N",Z41)))</formula>
    </cfRule>
  </conditionalFormatting>
  <conditionalFormatting sqref="Z41:AA41">
    <cfRule type="containsText" dxfId="7398" priority="8471" operator="containsText" text="21">
      <formula>NOT(ISERROR(SEARCH("21",Z41)))</formula>
    </cfRule>
    <cfRule type="cellIs" dxfId="7397" priority="8472" operator="equal">
      <formula>"F"</formula>
    </cfRule>
    <cfRule type="containsText" dxfId="7396" priority="8473" operator="containsText" text="CA">
      <formula>NOT(ISERROR(SEARCH("CA",Z41)))</formula>
    </cfRule>
    <cfRule type="cellIs" dxfId="7395" priority="8474" operator="equal">
      <formula>"LD"</formula>
    </cfRule>
    <cfRule type="containsText" dxfId="7394" priority="8475" operator="containsText" text="V">
      <formula>NOT(ISERROR(SEARCH("V",Z41)))</formula>
    </cfRule>
    <cfRule type="containsText" dxfId="7393" priority="8476" operator="containsText" text="P">
      <formula>NOT(ISERROR(SEARCH("P",Z41)))</formula>
    </cfRule>
    <cfRule type="cellIs" dxfId="7392" priority="8477" operator="equal">
      <formula>"LL"</formula>
    </cfRule>
    <cfRule type="cellIs" dxfId="7391" priority="8478" operator="equal">
      <formula>"AT"</formula>
    </cfRule>
    <cfRule type="containsText" dxfId="7390" priority="8479" operator="containsText" text="B">
      <formula>NOT(ISERROR(SEARCH("B",Z41)))</formula>
    </cfRule>
    <cfRule type="cellIs" dxfId="7389" priority="8480" operator="equal">
      <formula>"L"</formula>
    </cfRule>
    <cfRule type="containsText" dxfId="7388" priority="8481" operator="containsText" text="N">
      <formula>NOT(ISERROR(SEARCH("N",Z41)))</formula>
    </cfRule>
  </conditionalFormatting>
  <conditionalFormatting sqref="Z41:AA41">
    <cfRule type="containsText" dxfId="7387" priority="8460" operator="containsText" text="21">
      <formula>NOT(ISERROR(SEARCH("21",Z41)))</formula>
    </cfRule>
    <cfRule type="cellIs" dxfId="7386" priority="8461" operator="equal">
      <formula>"F"</formula>
    </cfRule>
    <cfRule type="containsText" dxfId="7385" priority="8462" operator="containsText" text="CA">
      <formula>NOT(ISERROR(SEARCH("CA",Z41)))</formula>
    </cfRule>
    <cfRule type="cellIs" dxfId="7384" priority="8463" operator="equal">
      <formula>"LD"</formula>
    </cfRule>
    <cfRule type="containsText" dxfId="7383" priority="8464" operator="containsText" text="V">
      <formula>NOT(ISERROR(SEARCH("V",Z41)))</formula>
    </cfRule>
    <cfRule type="containsText" dxfId="7382" priority="8465" operator="containsText" text="P">
      <formula>NOT(ISERROR(SEARCH("P",Z41)))</formula>
    </cfRule>
    <cfRule type="cellIs" dxfId="7381" priority="8466" operator="equal">
      <formula>"LL"</formula>
    </cfRule>
    <cfRule type="cellIs" dxfId="7380" priority="8467" operator="equal">
      <formula>"AT"</formula>
    </cfRule>
    <cfRule type="containsText" dxfId="7379" priority="8468" operator="containsText" text="B">
      <formula>NOT(ISERROR(SEARCH("B",Z41)))</formula>
    </cfRule>
    <cfRule type="cellIs" dxfId="7378" priority="8469" operator="equal">
      <formula>"L"</formula>
    </cfRule>
    <cfRule type="containsText" dxfId="7377" priority="8470" operator="containsText" text="N">
      <formula>NOT(ISERROR(SEARCH("N",Z41)))</formula>
    </cfRule>
  </conditionalFormatting>
  <conditionalFormatting sqref="Z41:AA41">
    <cfRule type="containsText" dxfId="7376" priority="8449" operator="containsText" text="21">
      <formula>NOT(ISERROR(SEARCH("21",Z41)))</formula>
    </cfRule>
    <cfRule type="cellIs" dxfId="7375" priority="8450" operator="equal">
      <formula>"F"</formula>
    </cfRule>
    <cfRule type="containsText" dxfId="7374" priority="8451" operator="containsText" text="CA">
      <formula>NOT(ISERROR(SEARCH("CA",Z41)))</formula>
    </cfRule>
    <cfRule type="cellIs" dxfId="7373" priority="8452" operator="equal">
      <formula>"LD"</formula>
    </cfRule>
    <cfRule type="containsText" dxfId="7372" priority="8453" operator="containsText" text="V">
      <formula>NOT(ISERROR(SEARCH("V",Z41)))</formula>
    </cfRule>
    <cfRule type="containsText" dxfId="7371" priority="8454" operator="containsText" text="P">
      <formula>NOT(ISERROR(SEARCH("P",Z41)))</formula>
    </cfRule>
    <cfRule type="cellIs" dxfId="7370" priority="8455" operator="equal">
      <formula>"LL"</formula>
    </cfRule>
    <cfRule type="cellIs" dxfId="7369" priority="8456" operator="equal">
      <formula>"AT"</formula>
    </cfRule>
    <cfRule type="containsText" dxfId="7368" priority="8457" operator="containsText" text="B">
      <formula>NOT(ISERROR(SEARCH("B",Z41)))</formula>
    </cfRule>
    <cfRule type="cellIs" dxfId="7367" priority="8458" operator="equal">
      <formula>"L"</formula>
    </cfRule>
    <cfRule type="containsText" dxfId="7366" priority="8459" operator="containsText" text="N">
      <formula>NOT(ISERROR(SEARCH("N",Z41)))</formula>
    </cfRule>
  </conditionalFormatting>
  <conditionalFormatting sqref="Z41:AA41">
    <cfRule type="containsText" dxfId="7365" priority="8438" operator="containsText" text="21">
      <formula>NOT(ISERROR(SEARCH("21",Z41)))</formula>
    </cfRule>
    <cfRule type="cellIs" dxfId="7364" priority="8439" operator="equal">
      <formula>"F"</formula>
    </cfRule>
    <cfRule type="containsText" dxfId="7363" priority="8440" operator="containsText" text="CA">
      <formula>NOT(ISERROR(SEARCH("CA",Z41)))</formula>
    </cfRule>
    <cfRule type="cellIs" dxfId="7362" priority="8441" operator="equal">
      <formula>"LD"</formula>
    </cfRule>
    <cfRule type="containsText" dxfId="7361" priority="8442" operator="containsText" text="V">
      <formula>NOT(ISERROR(SEARCH("V",Z41)))</formula>
    </cfRule>
    <cfRule type="containsText" dxfId="7360" priority="8443" operator="containsText" text="P">
      <formula>NOT(ISERROR(SEARCH("P",Z41)))</formula>
    </cfRule>
    <cfRule type="cellIs" dxfId="7359" priority="8444" operator="equal">
      <formula>"LL"</formula>
    </cfRule>
    <cfRule type="cellIs" dxfId="7358" priority="8445" operator="equal">
      <formula>"AT"</formula>
    </cfRule>
    <cfRule type="containsText" dxfId="7357" priority="8446" operator="containsText" text="B">
      <formula>NOT(ISERROR(SEARCH("B",Z41)))</formula>
    </cfRule>
    <cfRule type="cellIs" dxfId="7356" priority="8447" operator="equal">
      <formula>"L"</formula>
    </cfRule>
    <cfRule type="containsText" dxfId="7355" priority="8448" operator="containsText" text="N">
      <formula>NOT(ISERROR(SEARCH("N",Z41)))</formula>
    </cfRule>
  </conditionalFormatting>
  <conditionalFormatting sqref="Z41:AA41">
    <cfRule type="containsText" dxfId="7354" priority="8427" operator="containsText" text="21">
      <formula>NOT(ISERROR(SEARCH("21",Z41)))</formula>
    </cfRule>
    <cfRule type="cellIs" dxfId="7353" priority="8428" operator="equal">
      <formula>"F"</formula>
    </cfRule>
    <cfRule type="containsText" dxfId="7352" priority="8429" operator="containsText" text="CA">
      <formula>NOT(ISERROR(SEARCH("CA",Z41)))</formula>
    </cfRule>
    <cfRule type="cellIs" dxfId="7351" priority="8430" operator="equal">
      <formula>"LD"</formula>
    </cfRule>
    <cfRule type="containsText" dxfId="7350" priority="8431" operator="containsText" text="V">
      <formula>NOT(ISERROR(SEARCH("V",Z41)))</formula>
    </cfRule>
    <cfRule type="containsText" dxfId="7349" priority="8432" operator="containsText" text="P">
      <formula>NOT(ISERROR(SEARCH("P",Z41)))</formula>
    </cfRule>
    <cfRule type="cellIs" dxfId="7348" priority="8433" operator="equal">
      <formula>"LL"</formula>
    </cfRule>
    <cfRule type="cellIs" dxfId="7347" priority="8434" operator="equal">
      <formula>"AT"</formula>
    </cfRule>
    <cfRule type="containsText" dxfId="7346" priority="8435" operator="containsText" text="B">
      <formula>NOT(ISERROR(SEARCH("B",Z41)))</formula>
    </cfRule>
    <cfRule type="cellIs" dxfId="7345" priority="8436" operator="equal">
      <formula>"L"</formula>
    </cfRule>
    <cfRule type="containsText" dxfId="7344" priority="8437" operator="containsText" text="N">
      <formula>NOT(ISERROR(SEARCH("N",Z41)))</formula>
    </cfRule>
  </conditionalFormatting>
  <conditionalFormatting sqref="Z41:AA41">
    <cfRule type="containsText" dxfId="7343" priority="8416" operator="containsText" text="21">
      <formula>NOT(ISERROR(SEARCH("21",Z41)))</formula>
    </cfRule>
    <cfRule type="cellIs" dxfId="7342" priority="8417" operator="equal">
      <formula>"F"</formula>
    </cfRule>
    <cfRule type="containsText" dxfId="7341" priority="8418" operator="containsText" text="CA">
      <formula>NOT(ISERROR(SEARCH("CA",Z41)))</formula>
    </cfRule>
    <cfRule type="cellIs" dxfId="7340" priority="8419" operator="equal">
      <formula>"LD"</formula>
    </cfRule>
    <cfRule type="containsText" dxfId="7339" priority="8420" operator="containsText" text="V">
      <formula>NOT(ISERROR(SEARCH("V",Z41)))</formula>
    </cfRule>
    <cfRule type="containsText" dxfId="7338" priority="8421" operator="containsText" text="P">
      <formula>NOT(ISERROR(SEARCH("P",Z41)))</formula>
    </cfRule>
    <cfRule type="cellIs" dxfId="7337" priority="8422" operator="equal">
      <formula>"LL"</formula>
    </cfRule>
    <cfRule type="cellIs" dxfId="7336" priority="8423" operator="equal">
      <formula>"AT"</formula>
    </cfRule>
    <cfRule type="containsText" dxfId="7335" priority="8424" operator="containsText" text="B">
      <formula>NOT(ISERROR(SEARCH("B",Z41)))</formula>
    </cfRule>
    <cfRule type="cellIs" dxfId="7334" priority="8425" operator="equal">
      <formula>"L"</formula>
    </cfRule>
    <cfRule type="containsText" dxfId="7333" priority="8426" operator="containsText" text="N">
      <formula>NOT(ISERROR(SEARCH("N",Z41)))</formula>
    </cfRule>
  </conditionalFormatting>
  <conditionalFormatting sqref="X41:AJ41">
    <cfRule type="containsText" dxfId="7332" priority="8405" operator="containsText" text="21">
      <formula>NOT(ISERROR(SEARCH("21",X41)))</formula>
    </cfRule>
    <cfRule type="cellIs" dxfId="7331" priority="8406" operator="equal">
      <formula>"F"</formula>
    </cfRule>
    <cfRule type="containsText" dxfId="7330" priority="8407" operator="containsText" text="CA">
      <formula>NOT(ISERROR(SEARCH("CA",X41)))</formula>
    </cfRule>
    <cfRule type="cellIs" dxfId="7329" priority="8408" operator="equal">
      <formula>"LD"</formula>
    </cfRule>
    <cfRule type="containsText" dxfId="7328" priority="8409" operator="containsText" text="V">
      <formula>NOT(ISERROR(SEARCH("V",X41)))</formula>
    </cfRule>
    <cfRule type="containsText" dxfId="7327" priority="8410" operator="containsText" text="P">
      <formula>NOT(ISERROR(SEARCH("P",X41)))</formula>
    </cfRule>
    <cfRule type="cellIs" dxfId="7326" priority="8411" operator="equal">
      <formula>"LL"</formula>
    </cfRule>
    <cfRule type="cellIs" dxfId="7325" priority="8412" operator="equal">
      <formula>"AT"</formula>
    </cfRule>
    <cfRule type="containsText" dxfId="7324" priority="8413" operator="containsText" text="B">
      <formula>NOT(ISERROR(SEARCH("B",X41)))</formula>
    </cfRule>
    <cfRule type="cellIs" dxfId="7323" priority="8414" operator="equal">
      <formula>"L"</formula>
    </cfRule>
    <cfRule type="containsText" dxfId="7322" priority="8415" operator="containsText" text="N">
      <formula>NOT(ISERROR(SEARCH("N",X41)))</formula>
    </cfRule>
  </conditionalFormatting>
  <conditionalFormatting sqref="AA41:AE41">
    <cfRule type="containsText" dxfId="7321" priority="8394" operator="containsText" text="21">
      <formula>NOT(ISERROR(SEARCH("21",AA41)))</formula>
    </cfRule>
    <cfRule type="cellIs" dxfId="7320" priority="8395" operator="equal">
      <formula>"F"</formula>
    </cfRule>
    <cfRule type="containsText" dxfId="7319" priority="8396" operator="containsText" text="CA">
      <formula>NOT(ISERROR(SEARCH("CA",AA41)))</formula>
    </cfRule>
    <cfRule type="cellIs" dxfId="7318" priority="8397" operator="equal">
      <formula>"LD"</formula>
    </cfRule>
    <cfRule type="containsText" dxfId="7317" priority="8398" operator="containsText" text="V">
      <formula>NOT(ISERROR(SEARCH("V",AA41)))</formula>
    </cfRule>
    <cfRule type="containsText" dxfId="7316" priority="8399" operator="containsText" text="P">
      <formula>NOT(ISERROR(SEARCH("P",AA41)))</formula>
    </cfRule>
    <cfRule type="cellIs" dxfId="7315" priority="8400" operator="equal">
      <formula>"LL"</formula>
    </cfRule>
    <cfRule type="cellIs" dxfId="7314" priority="8401" operator="equal">
      <formula>"AT"</formula>
    </cfRule>
    <cfRule type="containsText" dxfId="7313" priority="8402" operator="containsText" text="B">
      <formula>NOT(ISERROR(SEARCH("B",AA41)))</formula>
    </cfRule>
    <cfRule type="cellIs" dxfId="7312" priority="8403" operator="equal">
      <formula>"L"</formula>
    </cfRule>
    <cfRule type="containsText" dxfId="7311" priority="8404" operator="containsText" text="N">
      <formula>NOT(ISERROR(SEARCH("N",AA41)))</formula>
    </cfRule>
  </conditionalFormatting>
  <conditionalFormatting sqref="AG41:AH41 X41:AE41">
    <cfRule type="containsText" dxfId="7310" priority="8383" operator="containsText" text="21">
      <formula>NOT(ISERROR(SEARCH("21",X41)))</formula>
    </cfRule>
    <cfRule type="cellIs" dxfId="7309" priority="8384" operator="equal">
      <formula>"F"</formula>
    </cfRule>
    <cfRule type="containsText" dxfId="7308" priority="8385" operator="containsText" text="CA">
      <formula>NOT(ISERROR(SEARCH("CA",X41)))</formula>
    </cfRule>
    <cfRule type="cellIs" dxfId="7307" priority="8386" operator="equal">
      <formula>"LD"</formula>
    </cfRule>
    <cfRule type="containsText" dxfId="7306" priority="8387" operator="containsText" text="V">
      <formula>NOT(ISERROR(SEARCH("V",X41)))</formula>
    </cfRule>
    <cfRule type="containsText" dxfId="7305" priority="8388" operator="containsText" text="P">
      <formula>NOT(ISERROR(SEARCH("P",X41)))</formula>
    </cfRule>
    <cfRule type="cellIs" dxfId="7304" priority="8389" operator="equal">
      <formula>"LL"</formula>
    </cfRule>
    <cfRule type="cellIs" dxfId="7303" priority="8390" operator="equal">
      <formula>"AT"</formula>
    </cfRule>
    <cfRule type="containsText" dxfId="7302" priority="8391" operator="containsText" text="B">
      <formula>NOT(ISERROR(SEARCH("B",X41)))</formula>
    </cfRule>
    <cfRule type="cellIs" dxfId="7301" priority="8392" operator="equal">
      <formula>"L"</formula>
    </cfRule>
    <cfRule type="containsText" dxfId="7300" priority="8393" operator="containsText" text="N">
      <formula>NOT(ISERROR(SEARCH("N",X41)))</formula>
    </cfRule>
  </conditionalFormatting>
  <conditionalFormatting sqref="AE41:AF41 AH41 AJ41">
    <cfRule type="containsText" dxfId="7299" priority="8372" operator="containsText" text="21">
      <formula>NOT(ISERROR(SEARCH("21",AE41)))</formula>
    </cfRule>
    <cfRule type="cellIs" dxfId="7298" priority="8373" operator="equal">
      <formula>"F"</formula>
    </cfRule>
    <cfRule type="containsText" dxfId="7297" priority="8374" operator="containsText" text="CA">
      <formula>NOT(ISERROR(SEARCH("CA",AE41)))</formula>
    </cfRule>
    <cfRule type="cellIs" dxfId="7296" priority="8375" operator="equal">
      <formula>"LD"</formula>
    </cfRule>
    <cfRule type="containsText" dxfId="7295" priority="8376" operator="containsText" text="V">
      <formula>NOT(ISERROR(SEARCH("V",AE41)))</formula>
    </cfRule>
    <cfRule type="containsText" dxfId="7294" priority="8377" operator="containsText" text="P">
      <formula>NOT(ISERROR(SEARCH("P",AE41)))</formula>
    </cfRule>
    <cfRule type="cellIs" dxfId="7293" priority="8378" operator="equal">
      <formula>"LL"</formula>
    </cfRule>
    <cfRule type="cellIs" dxfId="7292" priority="8379" operator="equal">
      <formula>"AT"</formula>
    </cfRule>
    <cfRule type="containsText" dxfId="7291" priority="8380" operator="containsText" text="B">
      <formula>NOT(ISERROR(SEARCH("B",AE41)))</formula>
    </cfRule>
    <cfRule type="cellIs" dxfId="7290" priority="8381" operator="equal">
      <formula>"L"</formula>
    </cfRule>
    <cfRule type="containsText" dxfId="7289" priority="8382" operator="containsText" text="N">
      <formula>NOT(ISERROR(SEARCH("N",AE41)))</formula>
    </cfRule>
  </conditionalFormatting>
  <conditionalFormatting sqref="AF41">
    <cfRule type="containsText" dxfId="7288" priority="8361" operator="containsText" text="21">
      <formula>NOT(ISERROR(SEARCH("21",AF41)))</formula>
    </cfRule>
    <cfRule type="cellIs" dxfId="7287" priority="8362" operator="equal">
      <formula>"F"</formula>
    </cfRule>
    <cfRule type="containsText" dxfId="7286" priority="8363" operator="containsText" text="CA">
      <formula>NOT(ISERROR(SEARCH("CA",AF41)))</formula>
    </cfRule>
    <cfRule type="cellIs" dxfId="7285" priority="8364" operator="equal">
      <formula>"LD"</formula>
    </cfRule>
    <cfRule type="containsText" dxfId="7284" priority="8365" operator="containsText" text="V">
      <formula>NOT(ISERROR(SEARCH("V",AF41)))</formula>
    </cfRule>
    <cfRule type="containsText" dxfId="7283" priority="8366" operator="containsText" text="P">
      <formula>NOT(ISERROR(SEARCH("P",AF41)))</formula>
    </cfRule>
    <cfRule type="cellIs" dxfId="7282" priority="8367" operator="equal">
      <formula>"LL"</formula>
    </cfRule>
    <cfRule type="cellIs" dxfId="7281" priority="8368" operator="equal">
      <formula>"AT"</formula>
    </cfRule>
    <cfRule type="containsText" dxfId="7280" priority="8369" operator="containsText" text="B">
      <formula>NOT(ISERROR(SEARCH("B",AF41)))</formula>
    </cfRule>
    <cfRule type="cellIs" dxfId="7279" priority="8370" operator="equal">
      <formula>"L"</formula>
    </cfRule>
    <cfRule type="containsText" dxfId="7278" priority="8371" operator="containsText" text="N">
      <formula>NOT(ISERROR(SEARCH("N",AF41)))</formula>
    </cfRule>
  </conditionalFormatting>
  <conditionalFormatting sqref="AG41 AI41">
    <cfRule type="containsText" dxfId="7277" priority="8350" operator="containsText" text="21">
      <formula>NOT(ISERROR(SEARCH("21",AG41)))</formula>
    </cfRule>
    <cfRule type="cellIs" dxfId="7276" priority="8351" operator="equal">
      <formula>"F"</formula>
    </cfRule>
    <cfRule type="containsText" dxfId="7275" priority="8352" operator="containsText" text="CA">
      <formula>NOT(ISERROR(SEARCH("CA",AG41)))</formula>
    </cfRule>
    <cfRule type="cellIs" dxfId="7274" priority="8353" operator="equal">
      <formula>"LD"</formula>
    </cfRule>
    <cfRule type="containsText" dxfId="7273" priority="8354" operator="containsText" text="V">
      <formula>NOT(ISERROR(SEARCH("V",AG41)))</formula>
    </cfRule>
    <cfRule type="containsText" dxfId="7272" priority="8355" operator="containsText" text="P">
      <formula>NOT(ISERROR(SEARCH("P",AG41)))</formula>
    </cfRule>
    <cfRule type="cellIs" dxfId="7271" priority="8356" operator="equal">
      <formula>"LL"</formula>
    </cfRule>
    <cfRule type="cellIs" dxfId="7270" priority="8357" operator="equal">
      <formula>"AT"</formula>
    </cfRule>
    <cfRule type="containsText" dxfId="7269" priority="8358" operator="containsText" text="B">
      <formula>NOT(ISERROR(SEARCH("B",AG41)))</formula>
    </cfRule>
    <cfRule type="cellIs" dxfId="7268" priority="8359" operator="equal">
      <formula>"L"</formula>
    </cfRule>
    <cfRule type="containsText" dxfId="7267" priority="8360" operator="containsText" text="N">
      <formula>NOT(ISERROR(SEARCH("N",AG41)))</formula>
    </cfRule>
  </conditionalFormatting>
  <conditionalFormatting sqref="AG41 AI41">
    <cfRule type="containsText" dxfId="7266" priority="8339" operator="containsText" text="21">
      <formula>NOT(ISERROR(SEARCH("21",AG41)))</formula>
    </cfRule>
    <cfRule type="cellIs" dxfId="7265" priority="8340" operator="equal">
      <formula>"F"</formula>
    </cfRule>
    <cfRule type="containsText" dxfId="7264" priority="8341" operator="containsText" text="CA">
      <formula>NOT(ISERROR(SEARCH("CA",AG41)))</formula>
    </cfRule>
    <cfRule type="cellIs" dxfId="7263" priority="8342" operator="equal">
      <formula>"LD"</formula>
    </cfRule>
    <cfRule type="containsText" dxfId="7262" priority="8343" operator="containsText" text="V">
      <formula>NOT(ISERROR(SEARCH("V",AG41)))</formula>
    </cfRule>
    <cfRule type="containsText" dxfId="7261" priority="8344" operator="containsText" text="P">
      <formula>NOT(ISERROR(SEARCH("P",AG41)))</formula>
    </cfRule>
    <cfRule type="cellIs" dxfId="7260" priority="8345" operator="equal">
      <formula>"LL"</formula>
    </cfRule>
    <cfRule type="cellIs" dxfId="7259" priority="8346" operator="equal">
      <formula>"AT"</formula>
    </cfRule>
    <cfRule type="containsText" dxfId="7258" priority="8347" operator="containsText" text="B">
      <formula>NOT(ISERROR(SEARCH("B",AG41)))</formula>
    </cfRule>
    <cfRule type="cellIs" dxfId="7257" priority="8348" operator="equal">
      <formula>"L"</formula>
    </cfRule>
    <cfRule type="containsText" dxfId="7256" priority="8349" operator="containsText" text="N">
      <formula>NOT(ISERROR(SEARCH("N",AG41)))</formula>
    </cfRule>
  </conditionalFormatting>
  <conditionalFormatting sqref="AG41 AI41">
    <cfRule type="containsText" dxfId="7255" priority="8328" operator="containsText" text="21">
      <formula>NOT(ISERROR(SEARCH("21",AG41)))</formula>
    </cfRule>
    <cfRule type="cellIs" dxfId="7254" priority="8329" operator="equal">
      <formula>"F"</formula>
    </cfRule>
    <cfRule type="containsText" dxfId="7253" priority="8330" operator="containsText" text="CA">
      <formula>NOT(ISERROR(SEARCH("CA",AG41)))</formula>
    </cfRule>
    <cfRule type="cellIs" dxfId="7252" priority="8331" operator="equal">
      <formula>"LD"</formula>
    </cfRule>
    <cfRule type="containsText" dxfId="7251" priority="8332" operator="containsText" text="V">
      <formula>NOT(ISERROR(SEARCH("V",AG41)))</formula>
    </cfRule>
    <cfRule type="containsText" dxfId="7250" priority="8333" operator="containsText" text="P">
      <formula>NOT(ISERROR(SEARCH("P",AG41)))</formula>
    </cfRule>
    <cfRule type="cellIs" dxfId="7249" priority="8334" operator="equal">
      <formula>"LL"</formula>
    </cfRule>
    <cfRule type="cellIs" dxfId="7248" priority="8335" operator="equal">
      <formula>"AT"</formula>
    </cfRule>
    <cfRule type="containsText" dxfId="7247" priority="8336" operator="containsText" text="B">
      <formula>NOT(ISERROR(SEARCH("B",AG41)))</formula>
    </cfRule>
    <cfRule type="cellIs" dxfId="7246" priority="8337" operator="equal">
      <formula>"L"</formula>
    </cfRule>
    <cfRule type="containsText" dxfId="7245" priority="8338" operator="containsText" text="N">
      <formula>NOT(ISERROR(SEARCH("N",AG41)))</formula>
    </cfRule>
  </conditionalFormatting>
  <conditionalFormatting sqref="AG41 AI41">
    <cfRule type="containsText" dxfId="7244" priority="8317" operator="containsText" text="21">
      <formula>NOT(ISERROR(SEARCH("21",AG41)))</formula>
    </cfRule>
    <cfRule type="cellIs" dxfId="7243" priority="8318" operator="equal">
      <formula>"F"</formula>
    </cfRule>
    <cfRule type="containsText" dxfId="7242" priority="8319" operator="containsText" text="CA">
      <formula>NOT(ISERROR(SEARCH("CA",AG41)))</formula>
    </cfRule>
    <cfRule type="cellIs" dxfId="7241" priority="8320" operator="equal">
      <formula>"LD"</formula>
    </cfRule>
    <cfRule type="containsText" dxfId="7240" priority="8321" operator="containsText" text="V">
      <formula>NOT(ISERROR(SEARCH("V",AG41)))</formula>
    </cfRule>
    <cfRule type="containsText" dxfId="7239" priority="8322" operator="containsText" text="P">
      <formula>NOT(ISERROR(SEARCH("P",AG41)))</formula>
    </cfRule>
    <cfRule type="cellIs" dxfId="7238" priority="8323" operator="equal">
      <formula>"LL"</formula>
    </cfRule>
    <cfRule type="cellIs" dxfId="7237" priority="8324" operator="equal">
      <formula>"AT"</formula>
    </cfRule>
    <cfRule type="containsText" dxfId="7236" priority="8325" operator="containsText" text="B">
      <formula>NOT(ISERROR(SEARCH("B",AG41)))</formula>
    </cfRule>
    <cfRule type="cellIs" dxfId="7235" priority="8326" operator="equal">
      <formula>"L"</formula>
    </cfRule>
    <cfRule type="containsText" dxfId="7234" priority="8327" operator="containsText" text="N">
      <formula>NOT(ISERROR(SEARCH("N",AG41)))</formula>
    </cfRule>
  </conditionalFormatting>
  <conditionalFormatting sqref="AG41 AI41">
    <cfRule type="containsText" dxfId="7233" priority="8306" operator="containsText" text="21">
      <formula>NOT(ISERROR(SEARCH("21",AG41)))</formula>
    </cfRule>
    <cfRule type="cellIs" dxfId="7232" priority="8307" operator="equal">
      <formula>"F"</formula>
    </cfRule>
    <cfRule type="containsText" dxfId="7231" priority="8308" operator="containsText" text="CA">
      <formula>NOT(ISERROR(SEARCH("CA",AG41)))</formula>
    </cfRule>
    <cfRule type="cellIs" dxfId="7230" priority="8309" operator="equal">
      <formula>"LD"</formula>
    </cfRule>
    <cfRule type="containsText" dxfId="7229" priority="8310" operator="containsText" text="V">
      <formula>NOT(ISERROR(SEARCH("V",AG41)))</formula>
    </cfRule>
    <cfRule type="containsText" dxfId="7228" priority="8311" operator="containsText" text="P">
      <formula>NOT(ISERROR(SEARCH("P",AG41)))</formula>
    </cfRule>
    <cfRule type="cellIs" dxfId="7227" priority="8312" operator="equal">
      <formula>"LL"</formula>
    </cfRule>
    <cfRule type="cellIs" dxfId="7226" priority="8313" operator="equal">
      <formula>"AT"</formula>
    </cfRule>
    <cfRule type="containsText" dxfId="7225" priority="8314" operator="containsText" text="B">
      <formula>NOT(ISERROR(SEARCH("B",AG41)))</formula>
    </cfRule>
    <cfRule type="cellIs" dxfId="7224" priority="8315" operator="equal">
      <formula>"L"</formula>
    </cfRule>
    <cfRule type="containsText" dxfId="7223" priority="8316" operator="containsText" text="N">
      <formula>NOT(ISERROR(SEARCH("N",AG41)))</formula>
    </cfRule>
  </conditionalFormatting>
  <conditionalFormatting sqref="AG41 AI41">
    <cfRule type="containsText" dxfId="7222" priority="8295" operator="containsText" text="21">
      <formula>NOT(ISERROR(SEARCH("21",AG41)))</formula>
    </cfRule>
    <cfRule type="cellIs" dxfId="7221" priority="8296" operator="equal">
      <formula>"F"</formula>
    </cfRule>
    <cfRule type="containsText" dxfId="7220" priority="8297" operator="containsText" text="CA">
      <formula>NOT(ISERROR(SEARCH("CA",AG41)))</formula>
    </cfRule>
    <cfRule type="cellIs" dxfId="7219" priority="8298" operator="equal">
      <formula>"LD"</formula>
    </cfRule>
    <cfRule type="containsText" dxfId="7218" priority="8299" operator="containsText" text="V">
      <formula>NOT(ISERROR(SEARCH("V",AG41)))</formula>
    </cfRule>
    <cfRule type="containsText" dxfId="7217" priority="8300" operator="containsText" text="P">
      <formula>NOT(ISERROR(SEARCH("P",AG41)))</formula>
    </cfRule>
    <cfRule type="cellIs" dxfId="7216" priority="8301" operator="equal">
      <formula>"LL"</formula>
    </cfRule>
    <cfRule type="cellIs" dxfId="7215" priority="8302" operator="equal">
      <formula>"AT"</formula>
    </cfRule>
    <cfRule type="containsText" dxfId="7214" priority="8303" operator="containsText" text="B">
      <formula>NOT(ISERROR(SEARCH("B",AG41)))</formula>
    </cfRule>
    <cfRule type="cellIs" dxfId="7213" priority="8304" operator="equal">
      <formula>"L"</formula>
    </cfRule>
    <cfRule type="containsText" dxfId="7212" priority="8305" operator="containsText" text="N">
      <formula>NOT(ISERROR(SEARCH("N",AG41)))</formula>
    </cfRule>
  </conditionalFormatting>
  <conditionalFormatting sqref="AG41 AI41">
    <cfRule type="containsText" dxfId="7211" priority="8284" operator="containsText" text="21">
      <formula>NOT(ISERROR(SEARCH("21",AG41)))</formula>
    </cfRule>
    <cfRule type="cellIs" dxfId="7210" priority="8285" operator="equal">
      <formula>"F"</formula>
    </cfRule>
    <cfRule type="containsText" dxfId="7209" priority="8286" operator="containsText" text="CA">
      <formula>NOT(ISERROR(SEARCH("CA",AG41)))</formula>
    </cfRule>
    <cfRule type="cellIs" dxfId="7208" priority="8287" operator="equal">
      <formula>"LD"</formula>
    </cfRule>
    <cfRule type="containsText" dxfId="7207" priority="8288" operator="containsText" text="V">
      <formula>NOT(ISERROR(SEARCH("V",AG41)))</formula>
    </cfRule>
    <cfRule type="containsText" dxfId="7206" priority="8289" operator="containsText" text="P">
      <formula>NOT(ISERROR(SEARCH("P",AG41)))</formula>
    </cfRule>
    <cfRule type="cellIs" dxfId="7205" priority="8290" operator="equal">
      <formula>"LL"</formula>
    </cfRule>
    <cfRule type="cellIs" dxfId="7204" priority="8291" operator="equal">
      <formula>"AT"</formula>
    </cfRule>
    <cfRule type="containsText" dxfId="7203" priority="8292" operator="containsText" text="B">
      <formula>NOT(ISERROR(SEARCH("B",AG41)))</formula>
    </cfRule>
    <cfRule type="cellIs" dxfId="7202" priority="8293" operator="equal">
      <formula>"L"</formula>
    </cfRule>
    <cfRule type="containsText" dxfId="7201" priority="8294" operator="containsText" text="N">
      <formula>NOT(ISERROR(SEARCH("N",AG41)))</formula>
    </cfRule>
  </conditionalFormatting>
  <conditionalFormatting sqref="AG41 AI41">
    <cfRule type="containsText" dxfId="7200" priority="8273" operator="containsText" text="21">
      <formula>NOT(ISERROR(SEARCH("21",AG41)))</formula>
    </cfRule>
    <cfRule type="cellIs" dxfId="7199" priority="8274" operator="equal">
      <formula>"F"</formula>
    </cfRule>
    <cfRule type="containsText" dxfId="7198" priority="8275" operator="containsText" text="CA">
      <formula>NOT(ISERROR(SEARCH("CA",AG41)))</formula>
    </cfRule>
    <cfRule type="cellIs" dxfId="7197" priority="8276" operator="equal">
      <formula>"LD"</formula>
    </cfRule>
    <cfRule type="containsText" dxfId="7196" priority="8277" operator="containsText" text="V">
      <formula>NOT(ISERROR(SEARCH("V",AG41)))</formula>
    </cfRule>
    <cfRule type="containsText" dxfId="7195" priority="8278" operator="containsText" text="P">
      <formula>NOT(ISERROR(SEARCH("P",AG41)))</formula>
    </cfRule>
    <cfRule type="cellIs" dxfId="7194" priority="8279" operator="equal">
      <formula>"LL"</formula>
    </cfRule>
    <cfRule type="cellIs" dxfId="7193" priority="8280" operator="equal">
      <formula>"AT"</formula>
    </cfRule>
    <cfRule type="containsText" dxfId="7192" priority="8281" operator="containsText" text="B">
      <formula>NOT(ISERROR(SEARCH("B",AG41)))</formula>
    </cfRule>
    <cfRule type="cellIs" dxfId="7191" priority="8282" operator="equal">
      <formula>"L"</formula>
    </cfRule>
    <cfRule type="containsText" dxfId="7190" priority="8283" operator="containsText" text="N">
      <formula>NOT(ISERROR(SEARCH("N",AG41)))</formula>
    </cfRule>
  </conditionalFormatting>
  <conditionalFormatting sqref="AG41 AI41">
    <cfRule type="containsText" dxfId="7189" priority="8262" operator="containsText" text="21">
      <formula>NOT(ISERROR(SEARCH("21",AG41)))</formula>
    </cfRule>
    <cfRule type="cellIs" dxfId="7188" priority="8263" operator="equal">
      <formula>"F"</formula>
    </cfRule>
    <cfRule type="containsText" dxfId="7187" priority="8264" operator="containsText" text="CA">
      <formula>NOT(ISERROR(SEARCH("CA",AG41)))</formula>
    </cfRule>
    <cfRule type="cellIs" dxfId="7186" priority="8265" operator="equal">
      <formula>"LD"</formula>
    </cfRule>
    <cfRule type="containsText" dxfId="7185" priority="8266" operator="containsText" text="V">
      <formula>NOT(ISERROR(SEARCH("V",AG41)))</formula>
    </cfRule>
    <cfRule type="containsText" dxfId="7184" priority="8267" operator="containsText" text="P">
      <formula>NOT(ISERROR(SEARCH("P",AG41)))</formula>
    </cfRule>
    <cfRule type="cellIs" dxfId="7183" priority="8268" operator="equal">
      <formula>"LL"</formula>
    </cfRule>
    <cfRule type="cellIs" dxfId="7182" priority="8269" operator="equal">
      <formula>"AT"</formula>
    </cfRule>
    <cfRule type="containsText" dxfId="7181" priority="8270" operator="containsText" text="B">
      <formula>NOT(ISERROR(SEARCH("B",AG41)))</formula>
    </cfRule>
    <cfRule type="cellIs" dxfId="7180" priority="8271" operator="equal">
      <formula>"L"</formula>
    </cfRule>
    <cfRule type="containsText" dxfId="7179" priority="8272" operator="containsText" text="N">
      <formula>NOT(ISERROR(SEARCH("N",AG41)))</formula>
    </cfRule>
  </conditionalFormatting>
  <conditionalFormatting sqref="AG41 AI41">
    <cfRule type="containsText" dxfId="7178" priority="8251" operator="containsText" text="21">
      <formula>NOT(ISERROR(SEARCH("21",AG41)))</formula>
    </cfRule>
    <cfRule type="cellIs" dxfId="7177" priority="8252" operator="equal">
      <formula>"F"</formula>
    </cfRule>
    <cfRule type="containsText" dxfId="7176" priority="8253" operator="containsText" text="CA">
      <formula>NOT(ISERROR(SEARCH("CA",AG41)))</formula>
    </cfRule>
    <cfRule type="cellIs" dxfId="7175" priority="8254" operator="equal">
      <formula>"LD"</formula>
    </cfRule>
    <cfRule type="containsText" dxfId="7174" priority="8255" operator="containsText" text="V">
      <formula>NOT(ISERROR(SEARCH("V",AG41)))</formula>
    </cfRule>
    <cfRule type="containsText" dxfId="7173" priority="8256" operator="containsText" text="P">
      <formula>NOT(ISERROR(SEARCH("P",AG41)))</formula>
    </cfRule>
    <cfRule type="cellIs" dxfId="7172" priority="8257" operator="equal">
      <formula>"LL"</formula>
    </cfRule>
    <cfRule type="cellIs" dxfId="7171" priority="8258" operator="equal">
      <formula>"AT"</formula>
    </cfRule>
    <cfRule type="containsText" dxfId="7170" priority="8259" operator="containsText" text="B">
      <formula>NOT(ISERROR(SEARCH("B",AG41)))</formula>
    </cfRule>
    <cfRule type="cellIs" dxfId="7169" priority="8260" operator="equal">
      <formula>"L"</formula>
    </cfRule>
    <cfRule type="containsText" dxfId="7168" priority="8261" operator="containsText" text="N">
      <formula>NOT(ISERROR(SEARCH("N",AG41)))</formula>
    </cfRule>
  </conditionalFormatting>
  <conditionalFormatting sqref="AG41 AI41">
    <cfRule type="containsText" dxfId="7167" priority="8240" operator="containsText" text="21">
      <formula>NOT(ISERROR(SEARCH("21",AG41)))</formula>
    </cfRule>
    <cfRule type="cellIs" dxfId="7166" priority="8241" operator="equal">
      <formula>"F"</formula>
    </cfRule>
    <cfRule type="containsText" dxfId="7165" priority="8242" operator="containsText" text="CA">
      <formula>NOT(ISERROR(SEARCH("CA",AG41)))</formula>
    </cfRule>
    <cfRule type="cellIs" dxfId="7164" priority="8243" operator="equal">
      <formula>"LD"</formula>
    </cfRule>
    <cfRule type="containsText" dxfId="7163" priority="8244" operator="containsText" text="V">
      <formula>NOT(ISERROR(SEARCH("V",AG41)))</formula>
    </cfRule>
    <cfRule type="containsText" dxfId="7162" priority="8245" operator="containsText" text="P">
      <formula>NOT(ISERROR(SEARCH("P",AG41)))</formula>
    </cfRule>
    <cfRule type="cellIs" dxfId="7161" priority="8246" operator="equal">
      <formula>"LL"</formula>
    </cfRule>
    <cfRule type="cellIs" dxfId="7160" priority="8247" operator="equal">
      <formula>"AT"</formula>
    </cfRule>
    <cfRule type="containsText" dxfId="7159" priority="8248" operator="containsText" text="B">
      <formula>NOT(ISERROR(SEARCH("B",AG41)))</formula>
    </cfRule>
    <cfRule type="cellIs" dxfId="7158" priority="8249" operator="equal">
      <formula>"L"</formula>
    </cfRule>
    <cfRule type="containsText" dxfId="7157" priority="8250" operator="containsText" text="N">
      <formula>NOT(ISERROR(SEARCH("N",AG41)))</formula>
    </cfRule>
  </conditionalFormatting>
  <conditionalFormatting sqref="AG41 AI41">
    <cfRule type="containsText" dxfId="7156" priority="8229" operator="containsText" text="21">
      <formula>NOT(ISERROR(SEARCH("21",AG41)))</formula>
    </cfRule>
    <cfRule type="cellIs" dxfId="7155" priority="8230" operator="equal">
      <formula>"F"</formula>
    </cfRule>
    <cfRule type="containsText" dxfId="7154" priority="8231" operator="containsText" text="CA">
      <formula>NOT(ISERROR(SEARCH("CA",AG41)))</formula>
    </cfRule>
    <cfRule type="cellIs" dxfId="7153" priority="8232" operator="equal">
      <formula>"LD"</formula>
    </cfRule>
    <cfRule type="containsText" dxfId="7152" priority="8233" operator="containsText" text="V">
      <formula>NOT(ISERROR(SEARCH("V",AG41)))</formula>
    </cfRule>
    <cfRule type="containsText" dxfId="7151" priority="8234" operator="containsText" text="P">
      <formula>NOT(ISERROR(SEARCH("P",AG41)))</formula>
    </cfRule>
    <cfRule type="cellIs" dxfId="7150" priority="8235" operator="equal">
      <formula>"LL"</formula>
    </cfRule>
    <cfRule type="cellIs" dxfId="7149" priority="8236" operator="equal">
      <formula>"AT"</formula>
    </cfRule>
    <cfRule type="containsText" dxfId="7148" priority="8237" operator="containsText" text="B">
      <formula>NOT(ISERROR(SEARCH("B",AG41)))</formula>
    </cfRule>
    <cfRule type="cellIs" dxfId="7147" priority="8238" operator="equal">
      <formula>"L"</formula>
    </cfRule>
    <cfRule type="containsText" dxfId="7146" priority="8239" operator="containsText" text="N">
      <formula>NOT(ISERROR(SEARCH("N",AG41)))</formula>
    </cfRule>
  </conditionalFormatting>
  <conditionalFormatting sqref="AG41 AI41">
    <cfRule type="containsText" dxfId="7145" priority="8218" operator="containsText" text="21">
      <formula>NOT(ISERROR(SEARCH("21",AG41)))</formula>
    </cfRule>
    <cfRule type="cellIs" dxfId="7144" priority="8219" operator="equal">
      <formula>"F"</formula>
    </cfRule>
    <cfRule type="containsText" dxfId="7143" priority="8220" operator="containsText" text="CA">
      <formula>NOT(ISERROR(SEARCH("CA",AG41)))</formula>
    </cfRule>
    <cfRule type="cellIs" dxfId="7142" priority="8221" operator="equal">
      <formula>"LD"</formula>
    </cfRule>
    <cfRule type="containsText" dxfId="7141" priority="8222" operator="containsText" text="V">
      <formula>NOT(ISERROR(SEARCH("V",AG41)))</formula>
    </cfRule>
    <cfRule type="containsText" dxfId="7140" priority="8223" operator="containsText" text="P">
      <formula>NOT(ISERROR(SEARCH("P",AG41)))</formula>
    </cfRule>
    <cfRule type="cellIs" dxfId="7139" priority="8224" operator="equal">
      <formula>"LL"</formula>
    </cfRule>
    <cfRule type="cellIs" dxfId="7138" priority="8225" operator="equal">
      <formula>"AT"</formula>
    </cfRule>
    <cfRule type="containsText" dxfId="7137" priority="8226" operator="containsText" text="B">
      <formula>NOT(ISERROR(SEARCH("B",AG41)))</formula>
    </cfRule>
    <cfRule type="cellIs" dxfId="7136" priority="8227" operator="equal">
      <formula>"L"</formula>
    </cfRule>
    <cfRule type="containsText" dxfId="7135" priority="8228" operator="containsText" text="N">
      <formula>NOT(ISERROR(SEARCH("N",AG41)))</formula>
    </cfRule>
  </conditionalFormatting>
  <conditionalFormatting sqref="AG41 AI41">
    <cfRule type="containsText" dxfId="7134" priority="8207" operator="containsText" text="21">
      <formula>NOT(ISERROR(SEARCH("21",AG41)))</formula>
    </cfRule>
    <cfRule type="cellIs" dxfId="7133" priority="8208" operator="equal">
      <formula>"F"</formula>
    </cfRule>
    <cfRule type="containsText" dxfId="7132" priority="8209" operator="containsText" text="CA">
      <formula>NOT(ISERROR(SEARCH("CA",AG41)))</formula>
    </cfRule>
    <cfRule type="cellIs" dxfId="7131" priority="8210" operator="equal">
      <formula>"LD"</formula>
    </cfRule>
    <cfRule type="containsText" dxfId="7130" priority="8211" operator="containsText" text="V">
      <formula>NOT(ISERROR(SEARCH("V",AG41)))</formula>
    </cfRule>
    <cfRule type="containsText" dxfId="7129" priority="8212" operator="containsText" text="P">
      <formula>NOT(ISERROR(SEARCH("P",AG41)))</formula>
    </cfRule>
    <cfRule type="cellIs" dxfId="7128" priority="8213" operator="equal">
      <formula>"LL"</formula>
    </cfRule>
    <cfRule type="cellIs" dxfId="7127" priority="8214" operator="equal">
      <formula>"AT"</formula>
    </cfRule>
    <cfRule type="containsText" dxfId="7126" priority="8215" operator="containsText" text="B">
      <formula>NOT(ISERROR(SEARCH("B",AG41)))</formula>
    </cfRule>
    <cfRule type="cellIs" dxfId="7125" priority="8216" operator="equal">
      <formula>"L"</formula>
    </cfRule>
    <cfRule type="containsText" dxfId="7124" priority="8217" operator="containsText" text="N">
      <formula>NOT(ISERROR(SEARCH("N",AG41)))</formula>
    </cfRule>
  </conditionalFormatting>
  <conditionalFormatting sqref="AG41 AI41">
    <cfRule type="containsText" dxfId="7123" priority="8196" operator="containsText" text="21">
      <formula>NOT(ISERROR(SEARCH("21",AG41)))</formula>
    </cfRule>
    <cfRule type="cellIs" dxfId="7122" priority="8197" operator="equal">
      <formula>"F"</formula>
    </cfRule>
    <cfRule type="containsText" dxfId="7121" priority="8198" operator="containsText" text="CA">
      <formula>NOT(ISERROR(SEARCH("CA",AG41)))</formula>
    </cfRule>
    <cfRule type="cellIs" dxfId="7120" priority="8199" operator="equal">
      <formula>"LD"</formula>
    </cfRule>
    <cfRule type="containsText" dxfId="7119" priority="8200" operator="containsText" text="V">
      <formula>NOT(ISERROR(SEARCH("V",AG41)))</formula>
    </cfRule>
    <cfRule type="containsText" dxfId="7118" priority="8201" operator="containsText" text="P">
      <formula>NOT(ISERROR(SEARCH("P",AG41)))</formula>
    </cfRule>
    <cfRule type="cellIs" dxfId="7117" priority="8202" operator="equal">
      <formula>"LL"</formula>
    </cfRule>
    <cfRule type="cellIs" dxfId="7116" priority="8203" operator="equal">
      <formula>"AT"</formula>
    </cfRule>
    <cfRule type="containsText" dxfId="7115" priority="8204" operator="containsText" text="B">
      <formula>NOT(ISERROR(SEARCH("B",AG41)))</formula>
    </cfRule>
    <cfRule type="cellIs" dxfId="7114" priority="8205" operator="equal">
      <formula>"L"</formula>
    </cfRule>
    <cfRule type="containsText" dxfId="7113" priority="8206" operator="containsText" text="N">
      <formula>NOT(ISERROR(SEARCH("N",AG41)))</formula>
    </cfRule>
  </conditionalFormatting>
  <conditionalFormatting sqref="AG41 AI41">
    <cfRule type="containsText" dxfId="7112" priority="8185" operator="containsText" text="21">
      <formula>NOT(ISERROR(SEARCH("21",AG41)))</formula>
    </cfRule>
    <cfRule type="cellIs" dxfId="7111" priority="8186" operator="equal">
      <formula>"F"</formula>
    </cfRule>
    <cfRule type="containsText" dxfId="7110" priority="8187" operator="containsText" text="CA">
      <formula>NOT(ISERROR(SEARCH("CA",AG41)))</formula>
    </cfRule>
    <cfRule type="cellIs" dxfId="7109" priority="8188" operator="equal">
      <formula>"LD"</formula>
    </cfRule>
    <cfRule type="containsText" dxfId="7108" priority="8189" operator="containsText" text="V">
      <formula>NOT(ISERROR(SEARCH("V",AG41)))</formula>
    </cfRule>
    <cfRule type="containsText" dxfId="7107" priority="8190" operator="containsText" text="P">
      <formula>NOT(ISERROR(SEARCH("P",AG41)))</formula>
    </cfRule>
    <cfRule type="cellIs" dxfId="7106" priority="8191" operator="equal">
      <formula>"LL"</formula>
    </cfRule>
    <cfRule type="cellIs" dxfId="7105" priority="8192" operator="equal">
      <formula>"AT"</formula>
    </cfRule>
    <cfRule type="containsText" dxfId="7104" priority="8193" operator="containsText" text="B">
      <formula>NOT(ISERROR(SEARCH("B",AG41)))</formula>
    </cfRule>
    <cfRule type="cellIs" dxfId="7103" priority="8194" operator="equal">
      <formula>"L"</formula>
    </cfRule>
    <cfRule type="containsText" dxfId="7102" priority="8195" operator="containsText" text="N">
      <formula>NOT(ISERROR(SEARCH("N",AG41)))</formula>
    </cfRule>
  </conditionalFormatting>
  <conditionalFormatting sqref="AG41 AI41">
    <cfRule type="containsText" dxfId="7101" priority="8174" operator="containsText" text="21">
      <formula>NOT(ISERROR(SEARCH("21",AG41)))</formula>
    </cfRule>
    <cfRule type="cellIs" dxfId="7100" priority="8175" operator="equal">
      <formula>"F"</formula>
    </cfRule>
    <cfRule type="containsText" dxfId="7099" priority="8176" operator="containsText" text="CA">
      <formula>NOT(ISERROR(SEARCH("CA",AG41)))</formula>
    </cfRule>
    <cfRule type="cellIs" dxfId="7098" priority="8177" operator="equal">
      <formula>"LD"</formula>
    </cfRule>
    <cfRule type="containsText" dxfId="7097" priority="8178" operator="containsText" text="V">
      <formula>NOT(ISERROR(SEARCH("V",AG41)))</formula>
    </cfRule>
    <cfRule type="containsText" dxfId="7096" priority="8179" operator="containsText" text="P">
      <formula>NOT(ISERROR(SEARCH("P",AG41)))</formula>
    </cfRule>
    <cfRule type="cellIs" dxfId="7095" priority="8180" operator="equal">
      <formula>"LL"</formula>
    </cfRule>
    <cfRule type="cellIs" dxfId="7094" priority="8181" operator="equal">
      <formula>"AT"</formula>
    </cfRule>
    <cfRule type="containsText" dxfId="7093" priority="8182" operator="containsText" text="B">
      <formula>NOT(ISERROR(SEARCH("B",AG41)))</formula>
    </cfRule>
    <cfRule type="cellIs" dxfId="7092" priority="8183" operator="equal">
      <formula>"L"</formula>
    </cfRule>
    <cfRule type="containsText" dxfId="7091" priority="8184" operator="containsText" text="N">
      <formula>NOT(ISERROR(SEARCH("N",AG41)))</formula>
    </cfRule>
  </conditionalFormatting>
  <conditionalFormatting sqref="AG41 AI41">
    <cfRule type="containsText" dxfId="7090" priority="8163" operator="containsText" text="21">
      <formula>NOT(ISERROR(SEARCH("21",AG41)))</formula>
    </cfRule>
    <cfRule type="cellIs" dxfId="7089" priority="8164" operator="equal">
      <formula>"F"</formula>
    </cfRule>
    <cfRule type="containsText" dxfId="7088" priority="8165" operator="containsText" text="CA">
      <formula>NOT(ISERROR(SEARCH("CA",AG41)))</formula>
    </cfRule>
    <cfRule type="cellIs" dxfId="7087" priority="8166" operator="equal">
      <formula>"LD"</formula>
    </cfRule>
    <cfRule type="containsText" dxfId="7086" priority="8167" operator="containsText" text="V">
      <formula>NOT(ISERROR(SEARCH("V",AG41)))</formula>
    </cfRule>
    <cfRule type="containsText" dxfId="7085" priority="8168" operator="containsText" text="P">
      <formula>NOT(ISERROR(SEARCH("P",AG41)))</formula>
    </cfRule>
    <cfRule type="cellIs" dxfId="7084" priority="8169" operator="equal">
      <formula>"LL"</formula>
    </cfRule>
    <cfRule type="cellIs" dxfId="7083" priority="8170" operator="equal">
      <formula>"AT"</formula>
    </cfRule>
    <cfRule type="containsText" dxfId="7082" priority="8171" operator="containsText" text="B">
      <formula>NOT(ISERROR(SEARCH("B",AG41)))</formula>
    </cfRule>
    <cfRule type="cellIs" dxfId="7081" priority="8172" operator="equal">
      <formula>"L"</formula>
    </cfRule>
    <cfRule type="containsText" dxfId="7080" priority="8173" operator="containsText" text="N">
      <formula>NOT(ISERROR(SEARCH("N",AG41)))</formula>
    </cfRule>
  </conditionalFormatting>
  <conditionalFormatting sqref="AG41 AI41">
    <cfRule type="containsText" dxfId="7079" priority="8152" operator="containsText" text="21">
      <formula>NOT(ISERROR(SEARCH("21",AG41)))</formula>
    </cfRule>
    <cfRule type="cellIs" dxfId="7078" priority="8153" operator="equal">
      <formula>"F"</formula>
    </cfRule>
    <cfRule type="containsText" dxfId="7077" priority="8154" operator="containsText" text="CA">
      <formula>NOT(ISERROR(SEARCH("CA",AG41)))</formula>
    </cfRule>
    <cfRule type="cellIs" dxfId="7076" priority="8155" operator="equal">
      <formula>"LD"</formula>
    </cfRule>
    <cfRule type="containsText" dxfId="7075" priority="8156" operator="containsText" text="V">
      <formula>NOT(ISERROR(SEARCH("V",AG41)))</formula>
    </cfRule>
    <cfRule type="containsText" dxfId="7074" priority="8157" operator="containsText" text="P">
      <formula>NOT(ISERROR(SEARCH("P",AG41)))</formula>
    </cfRule>
    <cfRule type="cellIs" dxfId="7073" priority="8158" operator="equal">
      <formula>"LL"</formula>
    </cfRule>
    <cfRule type="cellIs" dxfId="7072" priority="8159" operator="equal">
      <formula>"AT"</formula>
    </cfRule>
    <cfRule type="containsText" dxfId="7071" priority="8160" operator="containsText" text="B">
      <formula>NOT(ISERROR(SEARCH("B",AG41)))</formula>
    </cfRule>
    <cfRule type="cellIs" dxfId="7070" priority="8161" operator="equal">
      <formula>"L"</formula>
    </cfRule>
    <cfRule type="containsText" dxfId="7069" priority="8162" operator="containsText" text="N">
      <formula>NOT(ISERROR(SEARCH("N",AG41)))</formula>
    </cfRule>
  </conditionalFormatting>
  <conditionalFormatting sqref="AG41 AI41">
    <cfRule type="containsText" dxfId="7068" priority="8141" operator="containsText" text="21">
      <formula>NOT(ISERROR(SEARCH("21",AG41)))</formula>
    </cfRule>
    <cfRule type="cellIs" dxfId="7067" priority="8142" operator="equal">
      <formula>"F"</formula>
    </cfRule>
    <cfRule type="containsText" dxfId="7066" priority="8143" operator="containsText" text="CA">
      <formula>NOT(ISERROR(SEARCH("CA",AG41)))</formula>
    </cfRule>
    <cfRule type="cellIs" dxfId="7065" priority="8144" operator="equal">
      <formula>"LD"</formula>
    </cfRule>
    <cfRule type="containsText" dxfId="7064" priority="8145" operator="containsText" text="V">
      <formula>NOT(ISERROR(SEARCH("V",AG41)))</formula>
    </cfRule>
    <cfRule type="containsText" dxfId="7063" priority="8146" operator="containsText" text="P">
      <formula>NOT(ISERROR(SEARCH("P",AG41)))</formula>
    </cfRule>
    <cfRule type="cellIs" dxfId="7062" priority="8147" operator="equal">
      <formula>"LL"</formula>
    </cfRule>
    <cfRule type="cellIs" dxfId="7061" priority="8148" operator="equal">
      <formula>"AT"</formula>
    </cfRule>
    <cfRule type="containsText" dxfId="7060" priority="8149" operator="containsText" text="B">
      <formula>NOT(ISERROR(SEARCH("B",AG41)))</formula>
    </cfRule>
    <cfRule type="cellIs" dxfId="7059" priority="8150" operator="equal">
      <formula>"L"</formula>
    </cfRule>
    <cfRule type="containsText" dxfId="7058" priority="8151" operator="containsText" text="N">
      <formula>NOT(ISERROR(SEARCH("N",AG41)))</formula>
    </cfRule>
  </conditionalFormatting>
  <conditionalFormatting sqref="AG41 AI41">
    <cfRule type="containsText" dxfId="7057" priority="8130" operator="containsText" text="21">
      <formula>NOT(ISERROR(SEARCH("21",AG41)))</formula>
    </cfRule>
    <cfRule type="cellIs" dxfId="7056" priority="8131" operator="equal">
      <formula>"F"</formula>
    </cfRule>
    <cfRule type="containsText" dxfId="7055" priority="8132" operator="containsText" text="CA">
      <formula>NOT(ISERROR(SEARCH("CA",AG41)))</formula>
    </cfRule>
    <cfRule type="cellIs" dxfId="7054" priority="8133" operator="equal">
      <formula>"LD"</formula>
    </cfRule>
    <cfRule type="containsText" dxfId="7053" priority="8134" operator="containsText" text="V">
      <formula>NOT(ISERROR(SEARCH("V",AG41)))</formula>
    </cfRule>
    <cfRule type="containsText" dxfId="7052" priority="8135" operator="containsText" text="P">
      <formula>NOT(ISERROR(SEARCH("P",AG41)))</formula>
    </cfRule>
    <cfRule type="cellIs" dxfId="7051" priority="8136" operator="equal">
      <formula>"LL"</formula>
    </cfRule>
    <cfRule type="cellIs" dxfId="7050" priority="8137" operator="equal">
      <formula>"AT"</formula>
    </cfRule>
    <cfRule type="containsText" dxfId="7049" priority="8138" operator="containsText" text="B">
      <formula>NOT(ISERROR(SEARCH("B",AG41)))</formula>
    </cfRule>
    <cfRule type="cellIs" dxfId="7048" priority="8139" operator="equal">
      <formula>"L"</formula>
    </cfRule>
    <cfRule type="containsText" dxfId="7047" priority="8140" operator="containsText" text="N">
      <formula>NOT(ISERROR(SEARCH("N",AG41)))</formula>
    </cfRule>
  </conditionalFormatting>
  <conditionalFormatting sqref="AG41 AI41">
    <cfRule type="containsText" dxfId="7046" priority="8119" operator="containsText" text="21">
      <formula>NOT(ISERROR(SEARCH("21",AG41)))</formula>
    </cfRule>
    <cfRule type="cellIs" dxfId="7045" priority="8120" operator="equal">
      <formula>"F"</formula>
    </cfRule>
    <cfRule type="containsText" dxfId="7044" priority="8121" operator="containsText" text="CA">
      <formula>NOT(ISERROR(SEARCH("CA",AG41)))</formula>
    </cfRule>
    <cfRule type="cellIs" dxfId="7043" priority="8122" operator="equal">
      <formula>"LD"</formula>
    </cfRule>
    <cfRule type="containsText" dxfId="7042" priority="8123" operator="containsText" text="V">
      <formula>NOT(ISERROR(SEARCH("V",AG41)))</formula>
    </cfRule>
    <cfRule type="containsText" dxfId="7041" priority="8124" operator="containsText" text="P">
      <formula>NOT(ISERROR(SEARCH("P",AG41)))</formula>
    </cfRule>
    <cfRule type="cellIs" dxfId="7040" priority="8125" operator="equal">
      <formula>"LL"</formula>
    </cfRule>
    <cfRule type="cellIs" dxfId="7039" priority="8126" operator="equal">
      <formula>"AT"</formula>
    </cfRule>
    <cfRule type="containsText" dxfId="7038" priority="8127" operator="containsText" text="B">
      <formula>NOT(ISERROR(SEARCH("B",AG41)))</formula>
    </cfRule>
    <cfRule type="cellIs" dxfId="7037" priority="8128" operator="equal">
      <formula>"L"</formula>
    </cfRule>
    <cfRule type="containsText" dxfId="7036" priority="8129" operator="containsText" text="N">
      <formula>NOT(ISERROR(SEARCH("N",AG41)))</formula>
    </cfRule>
  </conditionalFormatting>
  <conditionalFormatting sqref="AG41 AI41">
    <cfRule type="containsText" dxfId="7035" priority="8108" operator="containsText" text="21">
      <formula>NOT(ISERROR(SEARCH("21",AG41)))</formula>
    </cfRule>
    <cfRule type="cellIs" dxfId="7034" priority="8109" operator="equal">
      <formula>"F"</formula>
    </cfRule>
    <cfRule type="containsText" dxfId="7033" priority="8110" operator="containsText" text="CA">
      <formula>NOT(ISERROR(SEARCH("CA",AG41)))</formula>
    </cfRule>
    <cfRule type="cellIs" dxfId="7032" priority="8111" operator="equal">
      <formula>"LD"</formula>
    </cfRule>
    <cfRule type="containsText" dxfId="7031" priority="8112" operator="containsText" text="V">
      <formula>NOT(ISERROR(SEARCH("V",AG41)))</formula>
    </cfRule>
    <cfRule type="containsText" dxfId="7030" priority="8113" operator="containsText" text="P">
      <formula>NOT(ISERROR(SEARCH("P",AG41)))</formula>
    </cfRule>
    <cfRule type="cellIs" dxfId="7029" priority="8114" operator="equal">
      <formula>"LL"</formula>
    </cfRule>
    <cfRule type="cellIs" dxfId="7028" priority="8115" operator="equal">
      <formula>"AT"</formula>
    </cfRule>
    <cfRule type="containsText" dxfId="7027" priority="8116" operator="containsText" text="B">
      <formula>NOT(ISERROR(SEARCH("B",AG41)))</formula>
    </cfRule>
    <cfRule type="cellIs" dxfId="7026" priority="8117" operator="equal">
      <formula>"L"</formula>
    </cfRule>
    <cfRule type="containsText" dxfId="7025" priority="8118" operator="containsText" text="N">
      <formula>NOT(ISERROR(SEARCH("N",AG41)))</formula>
    </cfRule>
  </conditionalFormatting>
  <conditionalFormatting sqref="AG41 AI41">
    <cfRule type="containsText" dxfId="7024" priority="8097" operator="containsText" text="21">
      <formula>NOT(ISERROR(SEARCH("21",AG41)))</formula>
    </cfRule>
    <cfRule type="cellIs" dxfId="7023" priority="8098" operator="equal">
      <formula>"F"</formula>
    </cfRule>
    <cfRule type="containsText" dxfId="7022" priority="8099" operator="containsText" text="CA">
      <formula>NOT(ISERROR(SEARCH("CA",AG41)))</formula>
    </cfRule>
    <cfRule type="cellIs" dxfId="7021" priority="8100" operator="equal">
      <formula>"LD"</formula>
    </cfRule>
    <cfRule type="containsText" dxfId="7020" priority="8101" operator="containsText" text="V">
      <formula>NOT(ISERROR(SEARCH("V",AG41)))</formula>
    </cfRule>
    <cfRule type="containsText" dxfId="7019" priority="8102" operator="containsText" text="P">
      <formula>NOT(ISERROR(SEARCH("P",AG41)))</formula>
    </cfRule>
    <cfRule type="cellIs" dxfId="7018" priority="8103" operator="equal">
      <formula>"LL"</formula>
    </cfRule>
    <cfRule type="cellIs" dxfId="7017" priority="8104" operator="equal">
      <formula>"AT"</formula>
    </cfRule>
    <cfRule type="containsText" dxfId="7016" priority="8105" operator="containsText" text="B">
      <formula>NOT(ISERROR(SEARCH("B",AG41)))</formula>
    </cfRule>
    <cfRule type="cellIs" dxfId="7015" priority="8106" operator="equal">
      <formula>"L"</formula>
    </cfRule>
    <cfRule type="containsText" dxfId="7014" priority="8107" operator="containsText" text="N">
      <formula>NOT(ISERROR(SEARCH("N",AG41)))</formula>
    </cfRule>
  </conditionalFormatting>
  <conditionalFormatting sqref="AG41 AI41">
    <cfRule type="containsText" dxfId="7013" priority="8086" operator="containsText" text="21">
      <formula>NOT(ISERROR(SEARCH("21",AG41)))</formula>
    </cfRule>
    <cfRule type="cellIs" dxfId="7012" priority="8087" operator="equal">
      <formula>"F"</formula>
    </cfRule>
    <cfRule type="containsText" dxfId="7011" priority="8088" operator="containsText" text="CA">
      <formula>NOT(ISERROR(SEARCH("CA",AG41)))</formula>
    </cfRule>
    <cfRule type="cellIs" dxfId="7010" priority="8089" operator="equal">
      <formula>"LD"</formula>
    </cfRule>
    <cfRule type="containsText" dxfId="7009" priority="8090" operator="containsText" text="V">
      <formula>NOT(ISERROR(SEARCH("V",AG41)))</formula>
    </cfRule>
    <cfRule type="containsText" dxfId="7008" priority="8091" operator="containsText" text="P">
      <formula>NOT(ISERROR(SEARCH("P",AG41)))</formula>
    </cfRule>
    <cfRule type="cellIs" dxfId="7007" priority="8092" operator="equal">
      <formula>"LL"</formula>
    </cfRule>
    <cfRule type="cellIs" dxfId="7006" priority="8093" operator="equal">
      <formula>"AT"</formula>
    </cfRule>
    <cfRule type="containsText" dxfId="7005" priority="8094" operator="containsText" text="B">
      <formula>NOT(ISERROR(SEARCH("B",AG41)))</formula>
    </cfRule>
    <cfRule type="cellIs" dxfId="7004" priority="8095" operator="equal">
      <formula>"L"</formula>
    </cfRule>
    <cfRule type="containsText" dxfId="7003" priority="8096" operator="containsText" text="N">
      <formula>NOT(ISERROR(SEARCH("N",AG41)))</formula>
    </cfRule>
  </conditionalFormatting>
  <conditionalFormatting sqref="AG41 AI41">
    <cfRule type="containsText" dxfId="7002" priority="8075" operator="containsText" text="21">
      <formula>NOT(ISERROR(SEARCH("21",AG41)))</formula>
    </cfRule>
    <cfRule type="cellIs" dxfId="7001" priority="8076" operator="equal">
      <formula>"F"</formula>
    </cfRule>
    <cfRule type="containsText" dxfId="7000" priority="8077" operator="containsText" text="CA">
      <formula>NOT(ISERROR(SEARCH("CA",AG41)))</formula>
    </cfRule>
    <cfRule type="cellIs" dxfId="6999" priority="8078" operator="equal">
      <formula>"LD"</formula>
    </cfRule>
    <cfRule type="containsText" dxfId="6998" priority="8079" operator="containsText" text="V">
      <formula>NOT(ISERROR(SEARCH("V",AG41)))</formula>
    </cfRule>
    <cfRule type="containsText" dxfId="6997" priority="8080" operator="containsText" text="P">
      <formula>NOT(ISERROR(SEARCH("P",AG41)))</formula>
    </cfRule>
    <cfRule type="cellIs" dxfId="6996" priority="8081" operator="equal">
      <formula>"LL"</formula>
    </cfRule>
    <cfRule type="cellIs" dxfId="6995" priority="8082" operator="equal">
      <formula>"AT"</formula>
    </cfRule>
    <cfRule type="containsText" dxfId="6994" priority="8083" operator="containsText" text="B">
      <formula>NOT(ISERROR(SEARCH("B",AG41)))</formula>
    </cfRule>
    <cfRule type="cellIs" dxfId="6993" priority="8084" operator="equal">
      <formula>"L"</formula>
    </cfRule>
    <cfRule type="containsText" dxfId="6992" priority="8085" operator="containsText" text="N">
      <formula>NOT(ISERROR(SEARCH("N",AG41)))</formula>
    </cfRule>
  </conditionalFormatting>
  <conditionalFormatting sqref="AG41 AI41">
    <cfRule type="containsText" dxfId="6991" priority="8064" operator="containsText" text="21">
      <formula>NOT(ISERROR(SEARCH("21",AG41)))</formula>
    </cfRule>
    <cfRule type="cellIs" dxfId="6990" priority="8065" operator="equal">
      <formula>"F"</formula>
    </cfRule>
    <cfRule type="containsText" dxfId="6989" priority="8066" operator="containsText" text="CA">
      <formula>NOT(ISERROR(SEARCH("CA",AG41)))</formula>
    </cfRule>
    <cfRule type="cellIs" dxfId="6988" priority="8067" operator="equal">
      <formula>"LD"</formula>
    </cfRule>
    <cfRule type="containsText" dxfId="6987" priority="8068" operator="containsText" text="V">
      <formula>NOT(ISERROR(SEARCH("V",AG41)))</formula>
    </cfRule>
    <cfRule type="containsText" dxfId="6986" priority="8069" operator="containsText" text="P">
      <formula>NOT(ISERROR(SEARCH("P",AG41)))</formula>
    </cfRule>
    <cfRule type="cellIs" dxfId="6985" priority="8070" operator="equal">
      <formula>"LL"</formula>
    </cfRule>
    <cfRule type="cellIs" dxfId="6984" priority="8071" operator="equal">
      <formula>"AT"</formula>
    </cfRule>
    <cfRule type="containsText" dxfId="6983" priority="8072" operator="containsText" text="B">
      <formula>NOT(ISERROR(SEARCH("B",AG41)))</formula>
    </cfRule>
    <cfRule type="cellIs" dxfId="6982" priority="8073" operator="equal">
      <formula>"L"</formula>
    </cfRule>
    <cfRule type="containsText" dxfId="6981" priority="8074" operator="containsText" text="N">
      <formula>NOT(ISERROR(SEARCH("N",AG41)))</formula>
    </cfRule>
  </conditionalFormatting>
  <conditionalFormatting sqref="AC41">
    <cfRule type="containsText" dxfId="6980" priority="8053" operator="containsText" text="21">
      <formula>NOT(ISERROR(SEARCH("21",AC41)))</formula>
    </cfRule>
    <cfRule type="cellIs" dxfId="6979" priority="8054" operator="equal">
      <formula>"F"</formula>
    </cfRule>
    <cfRule type="containsText" dxfId="6978" priority="8055" operator="containsText" text="CA">
      <formula>NOT(ISERROR(SEARCH("CA",AC41)))</formula>
    </cfRule>
    <cfRule type="cellIs" dxfId="6977" priority="8056" operator="equal">
      <formula>"LD"</formula>
    </cfRule>
    <cfRule type="containsText" dxfId="6976" priority="8057" operator="containsText" text="V">
      <formula>NOT(ISERROR(SEARCH("V",AC41)))</formula>
    </cfRule>
    <cfRule type="containsText" dxfId="6975" priority="8058" operator="containsText" text="P">
      <formula>NOT(ISERROR(SEARCH("P",AC41)))</formula>
    </cfRule>
    <cfRule type="cellIs" dxfId="6974" priority="8059" operator="equal">
      <formula>"LL"</formula>
    </cfRule>
    <cfRule type="cellIs" dxfId="6973" priority="8060" operator="equal">
      <formula>"AT"</formula>
    </cfRule>
    <cfRule type="containsText" dxfId="6972" priority="8061" operator="containsText" text="B">
      <formula>NOT(ISERROR(SEARCH("B",AC41)))</formula>
    </cfRule>
    <cfRule type="cellIs" dxfId="6971" priority="8062" operator="equal">
      <formula>"L"</formula>
    </cfRule>
    <cfRule type="containsText" dxfId="6970" priority="8063" operator="containsText" text="N">
      <formula>NOT(ISERROR(SEARCH("N",AC41)))</formula>
    </cfRule>
  </conditionalFormatting>
  <conditionalFormatting sqref="AC41:AG41">
    <cfRule type="containsText" dxfId="6969" priority="8042" operator="containsText" text="21">
      <formula>NOT(ISERROR(SEARCH("21",AC41)))</formula>
    </cfRule>
    <cfRule type="cellIs" dxfId="6968" priority="8043" operator="equal">
      <formula>"F"</formula>
    </cfRule>
    <cfRule type="containsText" dxfId="6967" priority="8044" operator="containsText" text="CA">
      <formula>NOT(ISERROR(SEARCH("CA",AC41)))</formula>
    </cfRule>
    <cfRule type="cellIs" dxfId="6966" priority="8045" operator="equal">
      <formula>"LD"</formula>
    </cfRule>
    <cfRule type="containsText" dxfId="6965" priority="8046" operator="containsText" text="V">
      <formula>NOT(ISERROR(SEARCH("V",AC41)))</formula>
    </cfRule>
    <cfRule type="containsText" dxfId="6964" priority="8047" operator="containsText" text="P">
      <formula>NOT(ISERROR(SEARCH("P",AC41)))</formula>
    </cfRule>
    <cfRule type="cellIs" dxfId="6963" priority="8048" operator="equal">
      <formula>"LL"</formula>
    </cfRule>
    <cfRule type="cellIs" dxfId="6962" priority="8049" operator="equal">
      <formula>"AT"</formula>
    </cfRule>
    <cfRule type="containsText" dxfId="6961" priority="8050" operator="containsText" text="B">
      <formula>NOT(ISERROR(SEARCH("B",AC41)))</formula>
    </cfRule>
    <cfRule type="cellIs" dxfId="6960" priority="8051" operator="equal">
      <formula>"L"</formula>
    </cfRule>
    <cfRule type="containsText" dxfId="6959" priority="8052" operator="containsText" text="N">
      <formula>NOT(ISERROR(SEARCH("N",AC41)))</formula>
    </cfRule>
  </conditionalFormatting>
  <conditionalFormatting sqref="AH41:AJ41">
    <cfRule type="containsText" dxfId="6958" priority="8031" operator="containsText" text="21">
      <formula>NOT(ISERROR(SEARCH("21",AH41)))</formula>
    </cfRule>
    <cfRule type="cellIs" dxfId="6957" priority="8032" operator="equal">
      <formula>"F"</formula>
    </cfRule>
    <cfRule type="containsText" dxfId="6956" priority="8033" operator="containsText" text="CA">
      <formula>NOT(ISERROR(SEARCH("CA",AH41)))</formula>
    </cfRule>
    <cfRule type="cellIs" dxfId="6955" priority="8034" operator="equal">
      <formula>"LD"</formula>
    </cfRule>
    <cfRule type="containsText" dxfId="6954" priority="8035" operator="containsText" text="V">
      <formula>NOT(ISERROR(SEARCH("V",AH41)))</formula>
    </cfRule>
    <cfRule type="containsText" dxfId="6953" priority="8036" operator="containsText" text="P">
      <formula>NOT(ISERROR(SEARCH("P",AH41)))</formula>
    </cfRule>
    <cfRule type="cellIs" dxfId="6952" priority="8037" operator="equal">
      <formula>"LL"</formula>
    </cfRule>
    <cfRule type="cellIs" dxfId="6951" priority="8038" operator="equal">
      <formula>"AT"</formula>
    </cfRule>
    <cfRule type="containsText" dxfId="6950" priority="8039" operator="containsText" text="B">
      <formula>NOT(ISERROR(SEARCH("B",AH41)))</formula>
    </cfRule>
    <cfRule type="cellIs" dxfId="6949" priority="8040" operator="equal">
      <formula>"L"</formula>
    </cfRule>
    <cfRule type="containsText" dxfId="6948" priority="8041" operator="containsText" text="N">
      <formula>NOT(ISERROR(SEARCH("N",AH41)))</formula>
    </cfRule>
  </conditionalFormatting>
  <conditionalFormatting sqref="Z41:AA41">
    <cfRule type="containsText" dxfId="6947" priority="8020" operator="containsText" text="21">
      <formula>NOT(ISERROR(SEARCH("21",Z41)))</formula>
    </cfRule>
    <cfRule type="cellIs" dxfId="6946" priority="8021" operator="equal">
      <formula>"F"</formula>
    </cfRule>
    <cfRule type="containsText" dxfId="6945" priority="8022" operator="containsText" text="CA">
      <formula>NOT(ISERROR(SEARCH("CA",Z41)))</formula>
    </cfRule>
    <cfRule type="cellIs" dxfId="6944" priority="8023" operator="equal">
      <formula>"LD"</formula>
    </cfRule>
    <cfRule type="containsText" dxfId="6943" priority="8024" operator="containsText" text="V">
      <formula>NOT(ISERROR(SEARCH("V",Z41)))</formula>
    </cfRule>
    <cfRule type="containsText" dxfId="6942" priority="8025" operator="containsText" text="P">
      <formula>NOT(ISERROR(SEARCH("P",Z41)))</formula>
    </cfRule>
    <cfRule type="cellIs" dxfId="6941" priority="8026" operator="equal">
      <formula>"LL"</formula>
    </cfRule>
    <cfRule type="cellIs" dxfId="6940" priority="8027" operator="equal">
      <formula>"AT"</formula>
    </cfRule>
    <cfRule type="containsText" dxfId="6939" priority="8028" operator="containsText" text="B">
      <formula>NOT(ISERROR(SEARCH("B",Z41)))</formula>
    </cfRule>
    <cfRule type="cellIs" dxfId="6938" priority="8029" operator="equal">
      <formula>"L"</formula>
    </cfRule>
    <cfRule type="containsText" dxfId="6937" priority="8030" operator="containsText" text="N">
      <formula>NOT(ISERROR(SEARCH("N",Z41)))</formula>
    </cfRule>
  </conditionalFormatting>
  <conditionalFormatting sqref="Z41:AA41">
    <cfRule type="containsText" dxfId="6936" priority="8009" operator="containsText" text="21">
      <formula>NOT(ISERROR(SEARCH("21",Z41)))</formula>
    </cfRule>
    <cfRule type="cellIs" dxfId="6935" priority="8010" operator="equal">
      <formula>"F"</formula>
    </cfRule>
    <cfRule type="containsText" dxfId="6934" priority="8011" operator="containsText" text="CA">
      <formula>NOT(ISERROR(SEARCH("CA",Z41)))</formula>
    </cfRule>
    <cfRule type="cellIs" dxfId="6933" priority="8012" operator="equal">
      <formula>"LD"</formula>
    </cfRule>
    <cfRule type="containsText" dxfId="6932" priority="8013" operator="containsText" text="V">
      <formula>NOT(ISERROR(SEARCH("V",Z41)))</formula>
    </cfRule>
    <cfRule type="containsText" dxfId="6931" priority="8014" operator="containsText" text="P">
      <formula>NOT(ISERROR(SEARCH("P",Z41)))</formula>
    </cfRule>
    <cfRule type="cellIs" dxfId="6930" priority="8015" operator="equal">
      <formula>"LL"</formula>
    </cfRule>
    <cfRule type="cellIs" dxfId="6929" priority="8016" operator="equal">
      <formula>"AT"</formula>
    </cfRule>
    <cfRule type="containsText" dxfId="6928" priority="8017" operator="containsText" text="B">
      <formula>NOT(ISERROR(SEARCH("B",Z41)))</formula>
    </cfRule>
    <cfRule type="cellIs" dxfId="6927" priority="8018" operator="equal">
      <formula>"L"</formula>
    </cfRule>
    <cfRule type="containsText" dxfId="6926" priority="8019" operator="containsText" text="N">
      <formula>NOT(ISERROR(SEARCH("N",Z41)))</formula>
    </cfRule>
  </conditionalFormatting>
  <conditionalFormatting sqref="Z41:AA41">
    <cfRule type="containsText" dxfId="6925" priority="7998" operator="containsText" text="21">
      <formula>NOT(ISERROR(SEARCH("21",Z41)))</formula>
    </cfRule>
    <cfRule type="cellIs" dxfId="6924" priority="7999" operator="equal">
      <formula>"F"</formula>
    </cfRule>
    <cfRule type="containsText" dxfId="6923" priority="8000" operator="containsText" text="CA">
      <formula>NOT(ISERROR(SEARCH("CA",Z41)))</formula>
    </cfRule>
    <cfRule type="cellIs" dxfId="6922" priority="8001" operator="equal">
      <formula>"LD"</formula>
    </cfRule>
    <cfRule type="containsText" dxfId="6921" priority="8002" operator="containsText" text="V">
      <formula>NOT(ISERROR(SEARCH("V",Z41)))</formula>
    </cfRule>
    <cfRule type="containsText" dxfId="6920" priority="8003" operator="containsText" text="P">
      <formula>NOT(ISERROR(SEARCH("P",Z41)))</formula>
    </cfRule>
    <cfRule type="cellIs" dxfId="6919" priority="8004" operator="equal">
      <formula>"LL"</formula>
    </cfRule>
    <cfRule type="cellIs" dxfId="6918" priority="8005" operator="equal">
      <formula>"AT"</formula>
    </cfRule>
    <cfRule type="containsText" dxfId="6917" priority="8006" operator="containsText" text="B">
      <formula>NOT(ISERROR(SEARCH("B",Z41)))</formula>
    </cfRule>
    <cfRule type="cellIs" dxfId="6916" priority="8007" operator="equal">
      <formula>"L"</formula>
    </cfRule>
    <cfRule type="containsText" dxfId="6915" priority="8008" operator="containsText" text="N">
      <formula>NOT(ISERROR(SEARCH("N",Z41)))</formula>
    </cfRule>
  </conditionalFormatting>
  <conditionalFormatting sqref="AK41">
    <cfRule type="containsText" dxfId="6914" priority="7987" operator="containsText" text="21">
      <formula>NOT(ISERROR(SEARCH("21",AK41)))</formula>
    </cfRule>
    <cfRule type="cellIs" dxfId="6913" priority="7988" operator="equal">
      <formula>"F"</formula>
    </cfRule>
    <cfRule type="containsText" dxfId="6912" priority="7989" operator="containsText" text="CA">
      <formula>NOT(ISERROR(SEARCH("CA",AK41)))</formula>
    </cfRule>
    <cfRule type="cellIs" dxfId="6911" priority="7990" operator="equal">
      <formula>"LD"</formula>
    </cfRule>
    <cfRule type="containsText" dxfId="6910" priority="7991" operator="containsText" text="V">
      <formula>NOT(ISERROR(SEARCH("V",AK41)))</formula>
    </cfRule>
    <cfRule type="containsText" dxfId="6909" priority="7992" operator="containsText" text="P">
      <formula>NOT(ISERROR(SEARCH("P",AK41)))</formula>
    </cfRule>
    <cfRule type="cellIs" dxfId="6908" priority="7993" operator="equal">
      <formula>"LL"</formula>
    </cfRule>
    <cfRule type="cellIs" dxfId="6907" priority="7994" operator="equal">
      <formula>"AT"</formula>
    </cfRule>
    <cfRule type="containsText" dxfId="6906" priority="7995" operator="containsText" text="B">
      <formula>NOT(ISERROR(SEARCH("B",AK41)))</formula>
    </cfRule>
    <cfRule type="cellIs" dxfId="6905" priority="7996" operator="equal">
      <formula>"L"</formula>
    </cfRule>
    <cfRule type="containsText" dxfId="6904" priority="7997" operator="containsText" text="N">
      <formula>NOT(ISERROR(SEARCH("N",AK41)))</formula>
    </cfRule>
  </conditionalFormatting>
  <conditionalFormatting sqref="Z32:AE32">
    <cfRule type="containsText" dxfId="6903" priority="7976" operator="containsText" text="21">
      <formula>NOT(ISERROR(SEARCH("21",Z32)))</formula>
    </cfRule>
    <cfRule type="cellIs" dxfId="6902" priority="7977" operator="equal">
      <formula>"F"</formula>
    </cfRule>
    <cfRule type="containsText" dxfId="6901" priority="7978" operator="containsText" text="CA">
      <formula>NOT(ISERROR(SEARCH("CA",Z32)))</formula>
    </cfRule>
    <cfRule type="cellIs" dxfId="6900" priority="7979" operator="equal">
      <formula>"LD"</formula>
    </cfRule>
    <cfRule type="containsText" dxfId="6899" priority="7980" operator="containsText" text="V">
      <formula>NOT(ISERROR(SEARCH("V",Z32)))</formula>
    </cfRule>
    <cfRule type="containsText" dxfId="6898" priority="7981" operator="containsText" text="P">
      <formula>NOT(ISERROR(SEARCH("P",Z32)))</formula>
    </cfRule>
    <cfRule type="cellIs" dxfId="6897" priority="7982" operator="equal">
      <formula>"LL"</formula>
    </cfRule>
    <cfRule type="cellIs" dxfId="6896" priority="7983" operator="equal">
      <formula>"AT"</formula>
    </cfRule>
    <cfRule type="containsText" dxfId="6895" priority="7984" operator="containsText" text="B">
      <formula>NOT(ISERROR(SEARCH("B",Z32)))</formula>
    </cfRule>
    <cfRule type="cellIs" dxfId="6894" priority="7985" operator="equal">
      <formula>"L"</formula>
    </cfRule>
    <cfRule type="containsText" dxfId="6893" priority="7986" operator="containsText" text="N">
      <formula>NOT(ISERROR(SEARCH("N",Z32)))</formula>
    </cfRule>
  </conditionalFormatting>
  <conditionalFormatting sqref="AE32 AA32:AC32">
    <cfRule type="containsText" dxfId="6892" priority="7965" operator="containsText" text="21">
      <formula>NOT(ISERROR(SEARCH("21",AA32)))</formula>
    </cfRule>
    <cfRule type="cellIs" dxfId="6891" priority="7966" operator="equal">
      <formula>"F"</formula>
    </cfRule>
    <cfRule type="containsText" dxfId="6890" priority="7967" operator="containsText" text="CA">
      <formula>NOT(ISERROR(SEARCH("CA",AA32)))</formula>
    </cfRule>
    <cfRule type="cellIs" dxfId="6889" priority="7968" operator="equal">
      <formula>"LD"</formula>
    </cfRule>
    <cfRule type="containsText" dxfId="6888" priority="7969" operator="containsText" text="V">
      <formula>NOT(ISERROR(SEARCH("V",AA32)))</formula>
    </cfRule>
    <cfRule type="containsText" dxfId="6887" priority="7970" operator="containsText" text="P">
      <formula>NOT(ISERROR(SEARCH("P",AA32)))</formula>
    </cfRule>
    <cfRule type="cellIs" dxfId="6886" priority="7971" operator="equal">
      <formula>"LL"</formula>
    </cfRule>
    <cfRule type="cellIs" dxfId="6885" priority="7972" operator="equal">
      <formula>"AT"</formula>
    </cfRule>
    <cfRule type="containsText" dxfId="6884" priority="7973" operator="containsText" text="B">
      <formula>NOT(ISERROR(SEARCH("B",AA32)))</formula>
    </cfRule>
    <cfRule type="cellIs" dxfId="6883" priority="7974" operator="equal">
      <formula>"L"</formula>
    </cfRule>
    <cfRule type="containsText" dxfId="6882" priority="7975" operator="containsText" text="N">
      <formula>NOT(ISERROR(SEARCH("N",AA32)))</formula>
    </cfRule>
  </conditionalFormatting>
  <conditionalFormatting sqref="AE32 AA32:AC32">
    <cfRule type="containsText" dxfId="6881" priority="7954" operator="containsText" text="21">
      <formula>NOT(ISERROR(SEARCH("21",AA32)))</formula>
    </cfRule>
    <cfRule type="cellIs" dxfId="6880" priority="7955" operator="equal">
      <formula>"F"</formula>
    </cfRule>
    <cfRule type="containsText" dxfId="6879" priority="7956" operator="containsText" text="CA">
      <formula>NOT(ISERROR(SEARCH("CA",AA32)))</formula>
    </cfRule>
    <cfRule type="cellIs" dxfId="6878" priority="7957" operator="equal">
      <formula>"LD"</formula>
    </cfRule>
    <cfRule type="containsText" dxfId="6877" priority="7958" operator="containsText" text="V">
      <formula>NOT(ISERROR(SEARCH("V",AA32)))</formula>
    </cfRule>
    <cfRule type="containsText" dxfId="6876" priority="7959" operator="containsText" text="P">
      <formula>NOT(ISERROR(SEARCH("P",AA32)))</formula>
    </cfRule>
    <cfRule type="cellIs" dxfId="6875" priority="7960" operator="equal">
      <formula>"LL"</formula>
    </cfRule>
    <cfRule type="cellIs" dxfId="6874" priority="7961" operator="equal">
      <formula>"AT"</formula>
    </cfRule>
    <cfRule type="containsText" dxfId="6873" priority="7962" operator="containsText" text="B">
      <formula>NOT(ISERROR(SEARCH("B",AA32)))</formula>
    </cfRule>
    <cfRule type="cellIs" dxfId="6872" priority="7963" operator="equal">
      <formula>"L"</formula>
    </cfRule>
    <cfRule type="containsText" dxfId="6871" priority="7964" operator="containsText" text="N">
      <formula>NOT(ISERROR(SEARCH("N",AA32)))</formula>
    </cfRule>
  </conditionalFormatting>
  <conditionalFormatting sqref="AE32 AA32:AC32">
    <cfRule type="containsText" dxfId="6870" priority="7943" operator="containsText" text="21">
      <formula>NOT(ISERROR(SEARCH("21",AA32)))</formula>
    </cfRule>
    <cfRule type="cellIs" dxfId="6869" priority="7944" operator="equal">
      <formula>"F"</formula>
    </cfRule>
    <cfRule type="containsText" dxfId="6868" priority="7945" operator="containsText" text="CA">
      <formula>NOT(ISERROR(SEARCH("CA",AA32)))</formula>
    </cfRule>
    <cfRule type="cellIs" dxfId="6867" priority="7946" operator="equal">
      <formula>"LD"</formula>
    </cfRule>
    <cfRule type="containsText" dxfId="6866" priority="7947" operator="containsText" text="V">
      <formula>NOT(ISERROR(SEARCH("V",AA32)))</formula>
    </cfRule>
    <cfRule type="containsText" dxfId="6865" priority="7948" operator="containsText" text="P">
      <formula>NOT(ISERROR(SEARCH("P",AA32)))</formula>
    </cfRule>
    <cfRule type="cellIs" dxfId="6864" priority="7949" operator="equal">
      <formula>"LL"</formula>
    </cfRule>
    <cfRule type="cellIs" dxfId="6863" priority="7950" operator="equal">
      <formula>"AT"</formula>
    </cfRule>
    <cfRule type="containsText" dxfId="6862" priority="7951" operator="containsText" text="B">
      <formula>NOT(ISERROR(SEARCH("B",AA32)))</formula>
    </cfRule>
    <cfRule type="cellIs" dxfId="6861" priority="7952" operator="equal">
      <formula>"L"</formula>
    </cfRule>
    <cfRule type="containsText" dxfId="6860" priority="7953" operator="containsText" text="N">
      <formula>NOT(ISERROR(SEARCH("N",AA32)))</formula>
    </cfRule>
  </conditionalFormatting>
  <conditionalFormatting sqref="AE32 AA32:AC32">
    <cfRule type="containsText" dxfId="6859" priority="7932" operator="containsText" text="21">
      <formula>NOT(ISERROR(SEARCH("21",AA32)))</formula>
    </cfRule>
    <cfRule type="cellIs" dxfId="6858" priority="7933" operator="equal">
      <formula>"F"</formula>
    </cfRule>
    <cfRule type="containsText" dxfId="6857" priority="7934" operator="containsText" text="CA">
      <formula>NOT(ISERROR(SEARCH("CA",AA32)))</formula>
    </cfRule>
    <cfRule type="cellIs" dxfId="6856" priority="7935" operator="equal">
      <formula>"LD"</formula>
    </cfRule>
    <cfRule type="containsText" dxfId="6855" priority="7936" operator="containsText" text="V">
      <formula>NOT(ISERROR(SEARCH("V",AA32)))</formula>
    </cfRule>
    <cfRule type="containsText" dxfId="6854" priority="7937" operator="containsText" text="P">
      <formula>NOT(ISERROR(SEARCH("P",AA32)))</formula>
    </cfRule>
    <cfRule type="cellIs" dxfId="6853" priority="7938" operator="equal">
      <formula>"LL"</formula>
    </cfRule>
    <cfRule type="cellIs" dxfId="6852" priority="7939" operator="equal">
      <formula>"AT"</formula>
    </cfRule>
    <cfRule type="containsText" dxfId="6851" priority="7940" operator="containsText" text="B">
      <formula>NOT(ISERROR(SEARCH("B",AA32)))</formula>
    </cfRule>
    <cfRule type="cellIs" dxfId="6850" priority="7941" operator="equal">
      <formula>"L"</formula>
    </cfRule>
    <cfRule type="containsText" dxfId="6849" priority="7942" operator="containsText" text="N">
      <formula>NOT(ISERROR(SEARCH("N",AA32)))</formula>
    </cfRule>
  </conditionalFormatting>
  <conditionalFormatting sqref="AE32 AA32:AC32">
    <cfRule type="containsText" dxfId="6848" priority="7921" operator="containsText" text="21">
      <formula>NOT(ISERROR(SEARCH("21",AA32)))</formula>
    </cfRule>
    <cfRule type="cellIs" dxfId="6847" priority="7922" operator="equal">
      <formula>"F"</formula>
    </cfRule>
    <cfRule type="containsText" dxfId="6846" priority="7923" operator="containsText" text="CA">
      <formula>NOT(ISERROR(SEARCH("CA",AA32)))</formula>
    </cfRule>
    <cfRule type="cellIs" dxfId="6845" priority="7924" operator="equal">
      <formula>"LD"</formula>
    </cfRule>
    <cfRule type="containsText" dxfId="6844" priority="7925" operator="containsText" text="V">
      <formula>NOT(ISERROR(SEARCH("V",AA32)))</formula>
    </cfRule>
    <cfRule type="containsText" dxfId="6843" priority="7926" operator="containsText" text="P">
      <formula>NOT(ISERROR(SEARCH("P",AA32)))</formula>
    </cfRule>
    <cfRule type="cellIs" dxfId="6842" priority="7927" operator="equal">
      <formula>"LL"</formula>
    </cfRule>
    <cfRule type="cellIs" dxfId="6841" priority="7928" operator="equal">
      <formula>"AT"</formula>
    </cfRule>
    <cfRule type="containsText" dxfId="6840" priority="7929" operator="containsText" text="B">
      <formula>NOT(ISERROR(SEARCH("B",AA32)))</formula>
    </cfRule>
    <cfRule type="cellIs" dxfId="6839" priority="7930" operator="equal">
      <formula>"L"</formula>
    </cfRule>
    <cfRule type="containsText" dxfId="6838" priority="7931" operator="containsText" text="N">
      <formula>NOT(ISERROR(SEARCH("N",AA32)))</formula>
    </cfRule>
  </conditionalFormatting>
  <conditionalFormatting sqref="AE32 AA32:AC32">
    <cfRule type="containsText" dxfId="6837" priority="7910" operator="containsText" text="21">
      <formula>NOT(ISERROR(SEARCH("21",AA32)))</formula>
    </cfRule>
    <cfRule type="cellIs" dxfId="6836" priority="7911" operator="equal">
      <formula>"F"</formula>
    </cfRule>
    <cfRule type="containsText" dxfId="6835" priority="7912" operator="containsText" text="CA">
      <formula>NOT(ISERROR(SEARCH("CA",AA32)))</formula>
    </cfRule>
    <cfRule type="cellIs" dxfId="6834" priority="7913" operator="equal">
      <formula>"LD"</formula>
    </cfRule>
    <cfRule type="containsText" dxfId="6833" priority="7914" operator="containsText" text="V">
      <formula>NOT(ISERROR(SEARCH("V",AA32)))</formula>
    </cfRule>
    <cfRule type="containsText" dxfId="6832" priority="7915" operator="containsText" text="P">
      <formula>NOT(ISERROR(SEARCH("P",AA32)))</formula>
    </cfRule>
    <cfRule type="cellIs" dxfId="6831" priority="7916" operator="equal">
      <formula>"LL"</formula>
    </cfRule>
    <cfRule type="cellIs" dxfId="6830" priority="7917" operator="equal">
      <formula>"AT"</formula>
    </cfRule>
    <cfRule type="containsText" dxfId="6829" priority="7918" operator="containsText" text="B">
      <formula>NOT(ISERROR(SEARCH("B",AA32)))</formula>
    </cfRule>
    <cfRule type="cellIs" dxfId="6828" priority="7919" operator="equal">
      <formula>"L"</formula>
    </cfRule>
    <cfRule type="containsText" dxfId="6827" priority="7920" operator="containsText" text="N">
      <formula>NOT(ISERROR(SEARCH("N",AA32)))</formula>
    </cfRule>
  </conditionalFormatting>
  <conditionalFormatting sqref="AE32 AA32:AC32">
    <cfRule type="containsText" dxfId="6826" priority="7899" operator="containsText" text="21">
      <formula>NOT(ISERROR(SEARCH("21",AA32)))</formula>
    </cfRule>
    <cfRule type="cellIs" dxfId="6825" priority="7900" operator="equal">
      <formula>"F"</formula>
    </cfRule>
    <cfRule type="containsText" dxfId="6824" priority="7901" operator="containsText" text="CA">
      <formula>NOT(ISERROR(SEARCH("CA",AA32)))</formula>
    </cfRule>
    <cfRule type="cellIs" dxfId="6823" priority="7902" operator="equal">
      <formula>"LD"</formula>
    </cfRule>
    <cfRule type="containsText" dxfId="6822" priority="7903" operator="containsText" text="V">
      <formula>NOT(ISERROR(SEARCH("V",AA32)))</formula>
    </cfRule>
    <cfRule type="containsText" dxfId="6821" priority="7904" operator="containsText" text="P">
      <formula>NOT(ISERROR(SEARCH("P",AA32)))</formula>
    </cfRule>
    <cfRule type="cellIs" dxfId="6820" priority="7905" operator="equal">
      <formula>"LL"</formula>
    </cfRule>
    <cfRule type="cellIs" dxfId="6819" priority="7906" operator="equal">
      <formula>"AT"</formula>
    </cfRule>
    <cfRule type="containsText" dxfId="6818" priority="7907" operator="containsText" text="B">
      <formula>NOT(ISERROR(SEARCH("B",AA32)))</formula>
    </cfRule>
    <cfRule type="cellIs" dxfId="6817" priority="7908" operator="equal">
      <formula>"L"</formula>
    </cfRule>
    <cfRule type="containsText" dxfId="6816" priority="7909" operator="containsText" text="N">
      <formula>NOT(ISERROR(SEARCH("N",AA32)))</formula>
    </cfRule>
  </conditionalFormatting>
  <conditionalFormatting sqref="AE32 AA32:AC32">
    <cfRule type="containsText" dxfId="6815" priority="7888" operator="containsText" text="21">
      <formula>NOT(ISERROR(SEARCH("21",AA32)))</formula>
    </cfRule>
    <cfRule type="cellIs" dxfId="6814" priority="7889" operator="equal">
      <formula>"F"</formula>
    </cfRule>
    <cfRule type="containsText" dxfId="6813" priority="7890" operator="containsText" text="CA">
      <formula>NOT(ISERROR(SEARCH("CA",AA32)))</formula>
    </cfRule>
    <cfRule type="cellIs" dxfId="6812" priority="7891" operator="equal">
      <formula>"LD"</formula>
    </cfRule>
    <cfRule type="containsText" dxfId="6811" priority="7892" operator="containsText" text="V">
      <formula>NOT(ISERROR(SEARCH("V",AA32)))</formula>
    </cfRule>
    <cfRule type="containsText" dxfId="6810" priority="7893" operator="containsText" text="P">
      <formula>NOT(ISERROR(SEARCH("P",AA32)))</formula>
    </cfRule>
    <cfRule type="cellIs" dxfId="6809" priority="7894" operator="equal">
      <formula>"LL"</formula>
    </cfRule>
    <cfRule type="cellIs" dxfId="6808" priority="7895" operator="equal">
      <formula>"AT"</formula>
    </cfRule>
    <cfRule type="containsText" dxfId="6807" priority="7896" operator="containsText" text="B">
      <formula>NOT(ISERROR(SEARCH("B",AA32)))</formula>
    </cfRule>
    <cfRule type="cellIs" dxfId="6806" priority="7897" operator="equal">
      <formula>"L"</formula>
    </cfRule>
    <cfRule type="containsText" dxfId="6805" priority="7898" operator="containsText" text="N">
      <formula>NOT(ISERROR(SEARCH("N",AA32)))</formula>
    </cfRule>
  </conditionalFormatting>
  <conditionalFormatting sqref="AE32 AA32:AC32">
    <cfRule type="containsText" dxfId="6804" priority="7877" operator="containsText" text="21">
      <formula>NOT(ISERROR(SEARCH("21",AA32)))</formula>
    </cfRule>
    <cfRule type="cellIs" dxfId="6803" priority="7878" operator="equal">
      <formula>"F"</formula>
    </cfRule>
    <cfRule type="containsText" dxfId="6802" priority="7879" operator="containsText" text="CA">
      <formula>NOT(ISERROR(SEARCH("CA",AA32)))</formula>
    </cfRule>
    <cfRule type="cellIs" dxfId="6801" priority="7880" operator="equal">
      <formula>"LD"</formula>
    </cfRule>
    <cfRule type="containsText" dxfId="6800" priority="7881" operator="containsText" text="V">
      <formula>NOT(ISERROR(SEARCH("V",AA32)))</formula>
    </cfRule>
    <cfRule type="containsText" dxfId="6799" priority="7882" operator="containsText" text="P">
      <formula>NOT(ISERROR(SEARCH("P",AA32)))</formula>
    </cfRule>
    <cfRule type="cellIs" dxfId="6798" priority="7883" operator="equal">
      <formula>"LL"</formula>
    </cfRule>
    <cfRule type="cellIs" dxfId="6797" priority="7884" operator="equal">
      <formula>"AT"</formula>
    </cfRule>
    <cfRule type="containsText" dxfId="6796" priority="7885" operator="containsText" text="B">
      <formula>NOT(ISERROR(SEARCH("B",AA32)))</formula>
    </cfRule>
    <cfRule type="cellIs" dxfId="6795" priority="7886" operator="equal">
      <formula>"L"</formula>
    </cfRule>
    <cfRule type="containsText" dxfId="6794" priority="7887" operator="containsText" text="N">
      <formula>NOT(ISERROR(SEARCH("N",AA32)))</formula>
    </cfRule>
  </conditionalFormatting>
  <conditionalFormatting sqref="AE32 AA32:AC32">
    <cfRule type="containsText" dxfId="6793" priority="7866" operator="containsText" text="21">
      <formula>NOT(ISERROR(SEARCH("21",AA32)))</formula>
    </cfRule>
    <cfRule type="cellIs" dxfId="6792" priority="7867" operator="equal">
      <formula>"F"</formula>
    </cfRule>
    <cfRule type="containsText" dxfId="6791" priority="7868" operator="containsText" text="CA">
      <formula>NOT(ISERROR(SEARCH("CA",AA32)))</formula>
    </cfRule>
    <cfRule type="cellIs" dxfId="6790" priority="7869" operator="equal">
      <formula>"LD"</formula>
    </cfRule>
    <cfRule type="containsText" dxfId="6789" priority="7870" operator="containsText" text="V">
      <formula>NOT(ISERROR(SEARCH("V",AA32)))</formula>
    </cfRule>
    <cfRule type="containsText" dxfId="6788" priority="7871" operator="containsText" text="P">
      <formula>NOT(ISERROR(SEARCH("P",AA32)))</formula>
    </cfRule>
    <cfRule type="cellIs" dxfId="6787" priority="7872" operator="equal">
      <formula>"LL"</formula>
    </cfRule>
    <cfRule type="cellIs" dxfId="6786" priority="7873" operator="equal">
      <formula>"AT"</formula>
    </cfRule>
    <cfRule type="containsText" dxfId="6785" priority="7874" operator="containsText" text="B">
      <formula>NOT(ISERROR(SEARCH("B",AA32)))</formula>
    </cfRule>
    <cfRule type="cellIs" dxfId="6784" priority="7875" operator="equal">
      <formula>"L"</formula>
    </cfRule>
    <cfRule type="containsText" dxfId="6783" priority="7876" operator="containsText" text="N">
      <formula>NOT(ISERROR(SEARCH("N",AA32)))</formula>
    </cfRule>
  </conditionalFormatting>
  <conditionalFormatting sqref="AE32 AA32:AC32">
    <cfRule type="containsText" dxfId="6782" priority="7855" operator="containsText" text="21">
      <formula>NOT(ISERROR(SEARCH("21",AA32)))</formula>
    </cfRule>
    <cfRule type="cellIs" dxfId="6781" priority="7856" operator="equal">
      <formula>"F"</formula>
    </cfRule>
    <cfRule type="containsText" dxfId="6780" priority="7857" operator="containsText" text="CA">
      <formula>NOT(ISERROR(SEARCH("CA",AA32)))</formula>
    </cfRule>
    <cfRule type="cellIs" dxfId="6779" priority="7858" operator="equal">
      <formula>"LD"</formula>
    </cfRule>
    <cfRule type="containsText" dxfId="6778" priority="7859" operator="containsText" text="V">
      <formula>NOT(ISERROR(SEARCH("V",AA32)))</formula>
    </cfRule>
    <cfRule type="containsText" dxfId="6777" priority="7860" operator="containsText" text="P">
      <formula>NOT(ISERROR(SEARCH("P",AA32)))</formula>
    </cfRule>
    <cfRule type="cellIs" dxfId="6776" priority="7861" operator="equal">
      <formula>"LL"</formula>
    </cfRule>
    <cfRule type="cellIs" dxfId="6775" priority="7862" operator="equal">
      <formula>"AT"</formula>
    </cfRule>
    <cfRule type="containsText" dxfId="6774" priority="7863" operator="containsText" text="B">
      <formula>NOT(ISERROR(SEARCH("B",AA32)))</formula>
    </cfRule>
    <cfRule type="cellIs" dxfId="6773" priority="7864" operator="equal">
      <formula>"L"</formula>
    </cfRule>
    <cfRule type="containsText" dxfId="6772" priority="7865" operator="containsText" text="N">
      <formula>NOT(ISERROR(SEARCH("N",AA32)))</formula>
    </cfRule>
  </conditionalFormatting>
  <conditionalFormatting sqref="AE32 AA32:AC32">
    <cfRule type="containsText" dxfId="6771" priority="7844" operator="containsText" text="21">
      <formula>NOT(ISERROR(SEARCH("21",AA32)))</formula>
    </cfRule>
    <cfRule type="cellIs" dxfId="6770" priority="7845" operator="equal">
      <formula>"F"</formula>
    </cfRule>
    <cfRule type="containsText" dxfId="6769" priority="7846" operator="containsText" text="CA">
      <formula>NOT(ISERROR(SEARCH("CA",AA32)))</formula>
    </cfRule>
    <cfRule type="cellIs" dxfId="6768" priority="7847" operator="equal">
      <formula>"LD"</formula>
    </cfRule>
    <cfRule type="containsText" dxfId="6767" priority="7848" operator="containsText" text="V">
      <formula>NOT(ISERROR(SEARCH("V",AA32)))</formula>
    </cfRule>
    <cfRule type="containsText" dxfId="6766" priority="7849" operator="containsText" text="P">
      <formula>NOT(ISERROR(SEARCH("P",AA32)))</formula>
    </cfRule>
    <cfRule type="cellIs" dxfId="6765" priority="7850" operator="equal">
      <formula>"LL"</formula>
    </cfRule>
    <cfRule type="cellIs" dxfId="6764" priority="7851" operator="equal">
      <formula>"AT"</formula>
    </cfRule>
    <cfRule type="containsText" dxfId="6763" priority="7852" operator="containsText" text="B">
      <formula>NOT(ISERROR(SEARCH("B",AA32)))</formula>
    </cfRule>
    <cfRule type="cellIs" dxfId="6762" priority="7853" operator="equal">
      <formula>"L"</formula>
    </cfRule>
    <cfRule type="containsText" dxfId="6761" priority="7854" operator="containsText" text="N">
      <formula>NOT(ISERROR(SEARCH("N",AA32)))</formula>
    </cfRule>
  </conditionalFormatting>
  <conditionalFormatting sqref="AE32 AA32:AC32">
    <cfRule type="containsText" dxfId="6760" priority="7833" operator="containsText" text="21">
      <formula>NOT(ISERROR(SEARCH("21",AA32)))</formula>
    </cfRule>
    <cfRule type="cellIs" dxfId="6759" priority="7834" operator="equal">
      <formula>"F"</formula>
    </cfRule>
    <cfRule type="containsText" dxfId="6758" priority="7835" operator="containsText" text="CA">
      <formula>NOT(ISERROR(SEARCH("CA",AA32)))</formula>
    </cfRule>
    <cfRule type="cellIs" dxfId="6757" priority="7836" operator="equal">
      <formula>"LD"</formula>
    </cfRule>
    <cfRule type="containsText" dxfId="6756" priority="7837" operator="containsText" text="V">
      <formula>NOT(ISERROR(SEARCH("V",AA32)))</formula>
    </cfRule>
    <cfRule type="containsText" dxfId="6755" priority="7838" operator="containsText" text="P">
      <formula>NOT(ISERROR(SEARCH("P",AA32)))</formula>
    </cfRule>
    <cfRule type="cellIs" dxfId="6754" priority="7839" operator="equal">
      <formula>"LL"</formula>
    </cfRule>
    <cfRule type="cellIs" dxfId="6753" priority="7840" operator="equal">
      <formula>"AT"</formula>
    </cfRule>
    <cfRule type="containsText" dxfId="6752" priority="7841" operator="containsText" text="B">
      <formula>NOT(ISERROR(SEARCH("B",AA32)))</formula>
    </cfRule>
    <cfRule type="cellIs" dxfId="6751" priority="7842" operator="equal">
      <formula>"L"</formula>
    </cfRule>
    <cfRule type="containsText" dxfId="6750" priority="7843" operator="containsText" text="N">
      <formula>NOT(ISERROR(SEARCH("N",AA32)))</formula>
    </cfRule>
  </conditionalFormatting>
  <conditionalFormatting sqref="AE32 AA32:AC32">
    <cfRule type="containsText" dxfId="6749" priority="7822" operator="containsText" text="21">
      <formula>NOT(ISERROR(SEARCH("21",AA32)))</formula>
    </cfRule>
    <cfRule type="cellIs" dxfId="6748" priority="7823" operator="equal">
      <formula>"F"</formula>
    </cfRule>
    <cfRule type="containsText" dxfId="6747" priority="7824" operator="containsText" text="CA">
      <formula>NOT(ISERROR(SEARCH("CA",AA32)))</formula>
    </cfRule>
    <cfRule type="cellIs" dxfId="6746" priority="7825" operator="equal">
      <formula>"LD"</formula>
    </cfRule>
    <cfRule type="containsText" dxfId="6745" priority="7826" operator="containsText" text="V">
      <formula>NOT(ISERROR(SEARCH("V",AA32)))</formula>
    </cfRule>
    <cfRule type="containsText" dxfId="6744" priority="7827" operator="containsText" text="P">
      <formula>NOT(ISERROR(SEARCH("P",AA32)))</formula>
    </cfRule>
    <cfRule type="cellIs" dxfId="6743" priority="7828" operator="equal">
      <formula>"LL"</formula>
    </cfRule>
    <cfRule type="cellIs" dxfId="6742" priority="7829" operator="equal">
      <formula>"AT"</formula>
    </cfRule>
    <cfRule type="containsText" dxfId="6741" priority="7830" operator="containsText" text="B">
      <formula>NOT(ISERROR(SEARCH("B",AA32)))</formula>
    </cfRule>
    <cfRule type="cellIs" dxfId="6740" priority="7831" operator="equal">
      <formula>"L"</formula>
    </cfRule>
    <cfRule type="containsText" dxfId="6739" priority="7832" operator="containsText" text="N">
      <formula>NOT(ISERROR(SEARCH("N",AA32)))</formula>
    </cfRule>
  </conditionalFormatting>
  <conditionalFormatting sqref="AE32 AA32:AC32">
    <cfRule type="containsText" dxfId="6738" priority="7811" operator="containsText" text="21">
      <formula>NOT(ISERROR(SEARCH("21",AA32)))</formula>
    </cfRule>
    <cfRule type="cellIs" dxfId="6737" priority="7812" operator="equal">
      <formula>"F"</formula>
    </cfRule>
    <cfRule type="containsText" dxfId="6736" priority="7813" operator="containsText" text="CA">
      <formula>NOT(ISERROR(SEARCH("CA",AA32)))</formula>
    </cfRule>
    <cfRule type="cellIs" dxfId="6735" priority="7814" operator="equal">
      <formula>"LD"</formula>
    </cfRule>
    <cfRule type="containsText" dxfId="6734" priority="7815" operator="containsText" text="V">
      <formula>NOT(ISERROR(SEARCH("V",AA32)))</formula>
    </cfRule>
    <cfRule type="containsText" dxfId="6733" priority="7816" operator="containsText" text="P">
      <formula>NOT(ISERROR(SEARCH("P",AA32)))</formula>
    </cfRule>
    <cfRule type="cellIs" dxfId="6732" priority="7817" operator="equal">
      <formula>"LL"</formula>
    </cfRule>
    <cfRule type="cellIs" dxfId="6731" priority="7818" operator="equal">
      <formula>"AT"</formula>
    </cfRule>
    <cfRule type="containsText" dxfId="6730" priority="7819" operator="containsText" text="B">
      <formula>NOT(ISERROR(SEARCH("B",AA32)))</formula>
    </cfRule>
    <cfRule type="cellIs" dxfId="6729" priority="7820" operator="equal">
      <formula>"L"</formula>
    </cfRule>
    <cfRule type="containsText" dxfId="6728" priority="7821" operator="containsText" text="N">
      <formula>NOT(ISERROR(SEARCH("N",AA32)))</formula>
    </cfRule>
  </conditionalFormatting>
  <conditionalFormatting sqref="AE32 AA32:AC32">
    <cfRule type="containsText" dxfId="6727" priority="7800" operator="containsText" text="21">
      <formula>NOT(ISERROR(SEARCH("21",AA32)))</formula>
    </cfRule>
    <cfRule type="cellIs" dxfId="6726" priority="7801" operator="equal">
      <formula>"F"</formula>
    </cfRule>
    <cfRule type="containsText" dxfId="6725" priority="7802" operator="containsText" text="CA">
      <formula>NOT(ISERROR(SEARCH("CA",AA32)))</formula>
    </cfRule>
    <cfRule type="cellIs" dxfId="6724" priority="7803" operator="equal">
      <formula>"LD"</formula>
    </cfRule>
    <cfRule type="containsText" dxfId="6723" priority="7804" operator="containsText" text="V">
      <formula>NOT(ISERROR(SEARCH("V",AA32)))</formula>
    </cfRule>
    <cfRule type="containsText" dxfId="6722" priority="7805" operator="containsText" text="P">
      <formula>NOT(ISERROR(SEARCH("P",AA32)))</formula>
    </cfRule>
    <cfRule type="cellIs" dxfId="6721" priority="7806" operator="equal">
      <formula>"LL"</formula>
    </cfRule>
    <cfRule type="cellIs" dxfId="6720" priority="7807" operator="equal">
      <formula>"AT"</formula>
    </cfRule>
    <cfRule type="containsText" dxfId="6719" priority="7808" operator="containsText" text="B">
      <formula>NOT(ISERROR(SEARCH("B",AA32)))</formula>
    </cfRule>
    <cfRule type="cellIs" dxfId="6718" priority="7809" operator="equal">
      <formula>"L"</formula>
    </cfRule>
    <cfRule type="containsText" dxfId="6717" priority="7810" operator="containsText" text="N">
      <formula>NOT(ISERROR(SEARCH("N",AA32)))</formula>
    </cfRule>
  </conditionalFormatting>
  <conditionalFormatting sqref="AE32 AA32:AC32">
    <cfRule type="containsText" dxfId="6716" priority="7789" operator="containsText" text="21">
      <formula>NOT(ISERROR(SEARCH("21",AA32)))</formula>
    </cfRule>
    <cfRule type="cellIs" dxfId="6715" priority="7790" operator="equal">
      <formula>"F"</formula>
    </cfRule>
    <cfRule type="containsText" dxfId="6714" priority="7791" operator="containsText" text="CA">
      <formula>NOT(ISERROR(SEARCH("CA",AA32)))</formula>
    </cfRule>
    <cfRule type="cellIs" dxfId="6713" priority="7792" operator="equal">
      <formula>"LD"</formula>
    </cfRule>
    <cfRule type="containsText" dxfId="6712" priority="7793" operator="containsText" text="V">
      <formula>NOT(ISERROR(SEARCH("V",AA32)))</formula>
    </cfRule>
    <cfRule type="containsText" dxfId="6711" priority="7794" operator="containsText" text="P">
      <formula>NOT(ISERROR(SEARCH("P",AA32)))</formula>
    </cfRule>
    <cfRule type="cellIs" dxfId="6710" priority="7795" operator="equal">
      <formula>"LL"</formula>
    </cfRule>
    <cfRule type="cellIs" dxfId="6709" priority="7796" operator="equal">
      <formula>"AT"</formula>
    </cfRule>
    <cfRule type="containsText" dxfId="6708" priority="7797" operator="containsText" text="B">
      <formula>NOT(ISERROR(SEARCH("B",AA32)))</formula>
    </cfRule>
    <cfRule type="cellIs" dxfId="6707" priority="7798" operator="equal">
      <formula>"L"</formula>
    </cfRule>
    <cfRule type="containsText" dxfId="6706" priority="7799" operator="containsText" text="N">
      <formula>NOT(ISERROR(SEARCH("N",AA32)))</formula>
    </cfRule>
  </conditionalFormatting>
  <conditionalFormatting sqref="AE32 AA32:AC32">
    <cfRule type="containsText" dxfId="6705" priority="7778" operator="containsText" text="21">
      <formula>NOT(ISERROR(SEARCH("21",AA32)))</formula>
    </cfRule>
    <cfRule type="cellIs" dxfId="6704" priority="7779" operator="equal">
      <formula>"F"</formula>
    </cfRule>
    <cfRule type="containsText" dxfId="6703" priority="7780" operator="containsText" text="CA">
      <formula>NOT(ISERROR(SEARCH("CA",AA32)))</formula>
    </cfRule>
    <cfRule type="cellIs" dxfId="6702" priority="7781" operator="equal">
      <formula>"LD"</formula>
    </cfRule>
    <cfRule type="containsText" dxfId="6701" priority="7782" operator="containsText" text="V">
      <formula>NOT(ISERROR(SEARCH("V",AA32)))</formula>
    </cfRule>
    <cfRule type="containsText" dxfId="6700" priority="7783" operator="containsText" text="P">
      <formula>NOT(ISERROR(SEARCH("P",AA32)))</formula>
    </cfRule>
    <cfRule type="cellIs" dxfId="6699" priority="7784" operator="equal">
      <formula>"LL"</formula>
    </cfRule>
    <cfRule type="cellIs" dxfId="6698" priority="7785" operator="equal">
      <formula>"AT"</formula>
    </cfRule>
    <cfRule type="containsText" dxfId="6697" priority="7786" operator="containsText" text="B">
      <formula>NOT(ISERROR(SEARCH("B",AA32)))</formula>
    </cfRule>
    <cfRule type="cellIs" dxfId="6696" priority="7787" operator="equal">
      <formula>"L"</formula>
    </cfRule>
    <cfRule type="containsText" dxfId="6695" priority="7788" operator="containsText" text="N">
      <formula>NOT(ISERROR(SEARCH("N",AA32)))</formula>
    </cfRule>
  </conditionalFormatting>
  <conditionalFormatting sqref="AE32 AA32:AC32">
    <cfRule type="containsText" dxfId="6694" priority="7767" operator="containsText" text="21">
      <formula>NOT(ISERROR(SEARCH("21",AA32)))</formula>
    </cfRule>
    <cfRule type="cellIs" dxfId="6693" priority="7768" operator="equal">
      <formula>"F"</formula>
    </cfRule>
    <cfRule type="containsText" dxfId="6692" priority="7769" operator="containsText" text="CA">
      <formula>NOT(ISERROR(SEARCH("CA",AA32)))</formula>
    </cfRule>
    <cfRule type="cellIs" dxfId="6691" priority="7770" operator="equal">
      <formula>"LD"</formula>
    </cfRule>
    <cfRule type="containsText" dxfId="6690" priority="7771" operator="containsText" text="V">
      <formula>NOT(ISERROR(SEARCH("V",AA32)))</formula>
    </cfRule>
    <cfRule type="containsText" dxfId="6689" priority="7772" operator="containsText" text="P">
      <formula>NOT(ISERROR(SEARCH("P",AA32)))</formula>
    </cfRule>
    <cfRule type="cellIs" dxfId="6688" priority="7773" operator="equal">
      <formula>"LL"</formula>
    </cfRule>
    <cfRule type="cellIs" dxfId="6687" priority="7774" operator="equal">
      <formula>"AT"</formula>
    </cfRule>
    <cfRule type="containsText" dxfId="6686" priority="7775" operator="containsText" text="B">
      <formula>NOT(ISERROR(SEARCH("B",AA32)))</formula>
    </cfRule>
    <cfRule type="cellIs" dxfId="6685" priority="7776" operator="equal">
      <formula>"L"</formula>
    </cfRule>
    <cfRule type="containsText" dxfId="6684" priority="7777" operator="containsText" text="N">
      <formula>NOT(ISERROR(SEARCH("N",AA32)))</formula>
    </cfRule>
  </conditionalFormatting>
  <conditionalFormatting sqref="AE32 AA32:AC32">
    <cfRule type="containsText" dxfId="6683" priority="7756" operator="containsText" text="21">
      <formula>NOT(ISERROR(SEARCH("21",AA32)))</formula>
    </cfRule>
    <cfRule type="cellIs" dxfId="6682" priority="7757" operator="equal">
      <formula>"F"</formula>
    </cfRule>
    <cfRule type="containsText" dxfId="6681" priority="7758" operator="containsText" text="CA">
      <formula>NOT(ISERROR(SEARCH("CA",AA32)))</formula>
    </cfRule>
    <cfRule type="cellIs" dxfId="6680" priority="7759" operator="equal">
      <formula>"LD"</formula>
    </cfRule>
    <cfRule type="containsText" dxfId="6679" priority="7760" operator="containsText" text="V">
      <formula>NOT(ISERROR(SEARCH("V",AA32)))</formula>
    </cfRule>
    <cfRule type="containsText" dxfId="6678" priority="7761" operator="containsText" text="P">
      <formula>NOT(ISERROR(SEARCH("P",AA32)))</formula>
    </cfRule>
    <cfRule type="cellIs" dxfId="6677" priority="7762" operator="equal">
      <formula>"LL"</formula>
    </cfRule>
    <cfRule type="cellIs" dxfId="6676" priority="7763" operator="equal">
      <formula>"AT"</formula>
    </cfRule>
    <cfRule type="containsText" dxfId="6675" priority="7764" operator="containsText" text="B">
      <formula>NOT(ISERROR(SEARCH("B",AA32)))</formula>
    </cfRule>
    <cfRule type="cellIs" dxfId="6674" priority="7765" operator="equal">
      <formula>"L"</formula>
    </cfRule>
    <cfRule type="containsText" dxfId="6673" priority="7766" operator="containsText" text="N">
      <formula>NOT(ISERROR(SEARCH("N",AA32)))</formula>
    </cfRule>
  </conditionalFormatting>
  <conditionalFormatting sqref="AE32 AA32:AC32">
    <cfRule type="containsText" dxfId="6672" priority="7745" operator="containsText" text="21">
      <formula>NOT(ISERROR(SEARCH("21",AA32)))</formula>
    </cfRule>
    <cfRule type="cellIs" dxfId="6671" priority="7746" operator="equal">
      <formula>"F"</formula>
    </cfRule>
    <cfRule type="containsText" dxfId="6670" priority="7747" operator="containsText" text="CA">
      <formula>NOT(ISERROR(SEARCH("CA",AA32)))</formula>
    </cfRule>
    <cfRule type="cellIs" dxfId="6669" priority="7748" operator="equal">
      <formula>"LD"</formula>
    </cfRule>
    <cfRule type="containsText" dxfId="6668" priority="7749" operator="containsText" text="V">
      <formula>NOT(ISERROR(SEARCH("V",AA32)))</formula>
    </cfRule>
    <cfRule type="containsText" dxfId="6667" priority="7750" operator="containsText" text="P">
      <formula>NOT(ISERROR(SEARCH("P",AA32)))</formula>
    </cfRule>
    <cfRule type="cellIs" dxfId="6666" priority="7751" operator="equal">
      <formula>"LL"</formula>
    </cfRule>
    <cfRule type="cellIs" dxfId="6665" priority="7752" operator="equal">
      <formula>"AT"</formula>
    </cfRule>
    <cfRule type="containsText" dxfId="6664" priority="7753" operator="containsText" text="B">
      <formula>NOT(ISERROR(SEARCH("B",AA32)))</formula>
    </cfRule>
    <cfRule type="cellIs" dxfId="6663" priority="7754" operator="equal">
      <formula>"L"</formula>
    </cfRule>
    <cfRule type="containsText" dxfId="6662" priority="7755" operator="containsText" text="N">
      <formula>NOT(ISERROR(SEARCH("N",AA32)))</formula>
    </cfRule>
  </conditionalFormatting>
  <conditionalFormatting sqref="AE32 AA32:AC32">
    <cfRule type="containsText" dxfId="6661" priority="7734" operator="containsText" text="21">
      <formula>NOT(ISERROR(SEARCH("21",AA32)))</formula>
    </cfRule>
    <cfRule type="cellIs" dxfId="6660" priority="7735" operator="equal">
      <formula>"F"</formula>
    </cfRule>
    <cfRule type="containsText" dxfId="6659" priority="7736" operator="containsText" text="CA">
      <formula>NOT(ISERROR(SEARCH("CA",AA32)))</formula>
    </cfRule>
    <cfRule type="cellIs" dxfId="6658" priority="7737" operator="equal">
      <formula>"LD"</formula>
    </cfRule>
    <cfRule type="containsText" dxfId="6657" priority="7738" operator="containsText" text="V">
      <formula>NOT(ISERROR(SEARCH("V",AA32)))</formula>
    </cfRule>
    <cfRule type="containsText" dxfId="6656" priority="7739" operator="containsText" text="P">
      <formula>NOT(ISERROR(SEARCH("P",AA32)))</formula>
    </cfRule>
    <cfRule type="cellIs" dxfId="6655" priority="7740" operator="equal">
      <formula>"LL"</formula>
    </cfRule>
    <cfRule type="cellIs" dxfId="6654" priority="7741" operator="equal">
      <formula>"AT"</formula>
    </cfRule>
    <cfRule type="containsText" dxfId="6653" priority="7742" operator="containsText" text="B">
      <formula>NOT(ISERROR(SEARCH("B",AA32)))</formula>
    </cfRule>
    <cfRule type="cellIs" dxfId="6652" priority="7743" operator="equal">
      <formula>"L"</formula>
    </cfRule>
    <cfRule type="containsText" dxfId="6651" priority="7744" operator="containsText" text="N">
      <formula>NOT(ISERROR(SEARCH("N",AA32)))</formula>
    </cfRule>
  </conditionalFormatting>
  <conditionalFormatting sqref="AE32 AA32:AC32">
    <cfRule type="containsText" dxfId="6650" priority="7723" operator="containsText" text="21">
      <formula>NOT(ISERROR(SEARCH("21",AA32)))</formula>
    </cfRule>
    <cfRule type="cellIs" dxfId="6649" priority="7724" operator="equal">
      <formula>"F"</formula>
    </cfRule>
    <cfRule type="containsText" dxfId="6648" priority="7725" operator="containsText" text="CA">
      <formula>NOT(ISERROR(SEARCH("CA",AA32)))</formula>
    </cfRule>
    <cfRule type="cellIs" dxfId="6647" priority="7726" operator="equal">
      <formula>"LD"</formula>
    </cfRule>
    <cfRule type="containsText" dxfId="6646" priority="7727" operator="containsText" text="V">
      <formula>NOT(ISERROR(SEARCH("V",AA32)))</formula>
    </cfRule>
    <cfRule type="containsText" dxfId="6645" priority="7728" operator="containsText" text="P">
      <formula>NOT(ISERROR(SEARCH("P",AA32)))</formula>
    </cfRule>
    <cfRule type="cellIs" dxfId="6644" priority="7729" operator="equal">
      <formula>"LL"</formula>
    </cfRule>
    <cfRule type="cellIs" dxfId="6643" priority="7730" operator="equal">
      <formula>"AT"</formula>
    </cfRule>
    <cfRule type="containsText" dxfId="6642" priority="7731" operator="containsText" text="B">
      <formula>NOT(ISERROR(SEARCH("B",AA32)))</formula>
    </cfRule>
    <cfRule type="cellIs" dxfId="6641" priority="7732" operator="equal">
      <formula>"L"</formula>
    </cfRule>
    <cfRule type="containsText" dxfId="6640" priority="7733" operator="containsText" text="N">
      <formula>NOT(ISERROR(SEARCH("N",AA32)))</formula>
    </cfRule>
  </conditionalFormatting>
  <conditionalFormatting sqref="AE32 AA32:AC32">
    <cfRule type="containsText" dxfId="6639" priority="7712" operator="containsText" text="21">
      <formula>NOT(ISERROR(SEARCH("21",AA32)))</formula>
    </cfRule>
    <cfRule type="cellIs" dxfId="6638" priority="7713" operator="equal">
      <formula>"F"</formula>
    </cfRule>
    <cfRule type="containsText" dxfId="6637" priority="7714" operator="containsText" text="CA">
      <formula>NOT(ISERROR(SEARCH("CA",AA32)))</formula>
    </cfRule>
    <cfRule type="cellIs" dxfId="6636" priority="7715" operator="equal">
      <formula>"LD"</formula>
    </cfRule>
    <cfRule type="containsText" dxfId="6635" priority="7716" operator="containsText" text="V">
      <formula>NOT(ISERROR(SEARCH("V",AA32)))</formula>
    </cfRule>
    <cfRule type="containsText" dxfId="6634" priority="7717" operator="containsText" text="P">
      <formula>NOT(ISERROR(SEARCH("P",AA32)))</formula>
    </cfRule>
    <cfRule type="cellIs" dxfId="6633" priority="7718" operator="equal">
      <formula>"LL"</formula>
    </cfRule>
    <cfRule type="cellIs" dxfId="6632" priority="7719" operator="equal">
      <formula>"AT"</formula>
    </cfRule>
    <cfRule type="containsText" dxfId="6631" priority="7720" operator="containsText" text="B">
      <formula>NOT(ISERROR(SEARCH("B",AA32)))</formula>
    </cfRule>
    <cfRule type="cellIs" dxfId="6630" priority="7721" operator="equal">
      <formula>"L"</formula>
    </cfRule>
    <cfRule type="containsText" dxfId="6629" priority="7722" operator="containsText" text="N">
      <formula>NOT(ISERROR(SEARCH("N",AA32)))</formula>
    </cfRule>
  </conditionalFormatting>
  <conditionalFormatting sqref="AE32 AA32:AC32">
    <cfRule type="containsText" dxfId="6628" priority="7701" operator="containsText" text="21">
      <formula>NOT(ISERROR(SEARCH("21",AA32)))</formula>
    </cfRule>
    <cfRule type="cellIs" dxfId="6627" priority="7702" operator="equal">
      <formula>"F"</formula>
    </cfRule>
    <cfRule type="containsText" dxfId="6626" priority="7703" operator="containsText" text="CA">
      <formula>NOT(ISERROR(SEARCH("CA",AA32)))</formula>
    </cfRule>
    <cfRule type="cellIs" dxfId="6625" priority="7704" operator="equal">
      <formula>"LD"</formula>
    </cfRule>
    <cfRule type="containsText" dxfId="6624" priority="7705" operator="containsText" text="V">
      <formula>NOT(ISERROR(SEARCH("V",AA32)))</formula>
    </cfRule>
    <cfRule type="containsText" dxfId="6623" priority="7706" operator="containsText" text="P">
      <formula>NOT(ISERROR(SEARCH("P",AA32)))</formula>
    </cfRule>
    <cfRule type="cellIs" dxfId="6622" priority="7707" operator="equal">
      <formula>"LL"</formula>
    </cfRule>
    <cfRule type="cellIs" dxfId="6621" priority="7708" operator="equal">
      <formula>"AT"</formula>
    </cfRule>
    <cfRule type="containsText" dxfId="6620" priority="7709" operator="containsText" text="B">
      <formula>NOT(ISERROR(SEARCH("B",AA32)))</formula>
    </cfRule>
    <cfRule type="cellIs" dxfId="6619" priority="7710" operator="equal">
      <formula>"L"</formula>
    </cfRule>
    <cfRule type="containsText" dxfId="6618" priority="7711" operator="containsText" text="N">
      <formula>NOT(ISERROR(SEARCH("N",AA32)))</formula>
    </cfRule>
  </conditionalFormatting>
  <conditionalFormatting sqref="AE32 AA32:AC32">
    <cfRule type="containsText" dxfId="6617" priority="7690" operator="containsText" text="21">
      <formula>NOT(ISERROR(SEARCH("21",AA32)))</formula>
    </cfRule>
    <cfRule type="cellIs" dxfId="6616" priority="7691" operator="equal">
      <formula>"F"</formula>
    </cfRule>
    <cfRule type="containsText" dxfId="6615" priority="7692" operator="containsText" text="CA">
      <formula>NOT(ISERROR(SEARCH("CA",AA32)))</formula>
    </cfRule>
    <cfRule type="cellIs" dxfId="6614" priority="7693" operator="equal">
      <formula>"LD"</formula>
    </cfRule>
    <cfRule type="containsText" dxfId="6613" priority="7694" operator="containsText" text="V">
      <formula>NOT(ISERROR(SEARCH("V",AA32)))</formula>
    </cfRule>
    <cfRule type="containsText" dxfId="6612" priority="7695" operator="containsText" text="P">
      <formula>NOT(ISERROR(SEARCH("P",AA32)))</formula>
    </cfRule>
    <cfRule type="cellIs" dxfId="6611" priority="7696" operator="equal">
      <formula>"LL"</formula>
    </cfRule>
    <cfRule type="cellIs" dxfId="6610" priority="7697" operator="equal">
      <formula>"AT"</formula>
    </cfRule>
    <cfRule type="containsText" dxfId="6609" priority="7698" operator="containsText" text="B">
      <formula>NOT(ISERROR(SEARCH("B",AA32)))</formula>
    </cfRule>
    <cfRule type="cellIs" dxfId="6608" priority="7699" operator="equal">
      <formula>"L"</formula>
    </cfRule>
    <cfRule type="containsText" dxfId="6607" priority="7700" operator="containsText" text="N">
      <formula>NOT(ISERROR(SEARCH("N",AA32)))</formula>
    </cfRule>
  </conditionalFormatting>
  <conditionalFormatting sqref="AA32 AE32 AC32">
    <cfRule type="containsText" dxfId="6606" priority="7679" operator="containsText" text="21">
      <formula>NOT(ISERROR(SEARCH("21",AA32)))</formula>
    </cfRule>
    <cfRule type="cellIs" dxfId="6605" priority="7680" operator="equal">
      <formula>"F"</formula>
    </cfRule>
    <cfRule type="containsText" dxfId="6604" priority="7681" operator="containsText" text="CA">
      <formula>NOT(ISERROR(SEARCH("CA",AA32)))</formula>
    </cfRule>
    <cfRule type="cellIs" dxfId="6603" priority="7682" operator="equal">
      <formula>"LD"</formula>
    </cfRule>
    <cfRule type="containsText" dxfId="6602" priority="7683" operator="containsText" text="V">
      <formula>NOT(ISERROR(SEARCH("V",AA32)))</formula>
    </cfRule>
    <cfRule type="containsText" dxfId="6601" priority="7684" operator="containsText" text="P">
      <formula>NOT(ISERROR(SEARCH("P",AA32)))</formula>
    </cfRule>
    <cfRule type="cellIs" dxfId="6600" priority="7685" operator="equal">
      <formula>"LL"</formula>
    </cfRule>
    <cfRule type="cellIs" dxfId="6599" priority="7686" operator="equal">
      <formula>"AT"</formula>
    </cfRule>
    <cfRule type="containsText" dxfId="6598" priority="7687" operator="containsText" text="B">
      <formula>NOT(ISERROR(SEARCH("B",AA32)))</formula>
    </cfRule>
    <cfRule type="cellIs" dxfId="6597" priority="7688" operator="equal">
      <formula>"L"</formula>
    </cfRule>
    <cfRule type="containsText" dxfId="6596" priority="7689" operator="containsText" text="N">
      <formula>NOT(ISERROR(SEARCH("N",AA32)))</formula>
    </cfRule>
  </conditionalFormatting>
  <conditionalFormatting sqref="AA32 AE32 AC32">
    <cfRule type="containsText" dxfId="6595" priority="7668" operator="containsText" text="21">
      <formula>NOT(ISERROR(SEARCH("21",AA32)))</formula>
    </cfRule>
    <cfRule type="cellIs" dxfId="6594" priority="7669" operator="equal">
      <formula>"F"</formula>
    </cfRule>
    <cfRule type="containsText" dxfId="6593" priority="7670" operator="containsText" text="CA">
      <formula>NOT(ISERROR(SEARCH("CA",AA32)))</formula>
    </cfRule>
    <cfRule type="cellIs" dxfId="6592" priority="7671" operator="equal">
      <formula>"LD"</formula>
    </cfRule>
    <cfRule type="containsText" dxfId="6591" priority="7672" operator="containsText" text="V">
      <formula>NOT(ISERROR(SEARCH("V",AA32)))</formula>
    </cfRule>
    <cfRule type="containsText" dxfId="6590" priority="7673" operator="containsText" text="P">
      <formula>NOT(ISERROR(SEARCH("P",AA32)))</formula>
    </cfRule>
    <cfRule type="cellIs" dxfId="6589" priority="7674" operator="equal">
      <formula>"LL"</formula>
    </cfRule>
    <cfRule type="cellIs" dxfId="6588" priority="7675" operator="equal">
      <formula>"AT"</formula>
    </cfRule>
    <cfRule type="containsText" dxfId="6587" priority="7676" operator="containsText" text="B">
      <formula>NOT(ISERROR(SEARCH("B",AA32)))</formula>
    </cfRule>
    <cfRule type="cellIs" dxfId="6586" priority="7677" operator="equal">
      <formula>"L"</formula>
    </cfRule>
    <cfRule type="containsText" dxfId="6585" priority="7678" operator="containsText" text="N">
      <formula>NOT(ISERROR(SEARCH("N",AA32)))</formula>
    </cfRule>
  </conditionalFormatting>
  <conditionalFormatting sqref="AA32 AE32 AC32">
    <cfRule type="containsText" dxfId="6584" priority="7657" operator="containsText" text="21">
      <formula>NOT(ISERROR(SEARCH("21",AA32)))</formula>
    </cfRule>
    <cfRule type="cellIs" dxfId="6583" priority="7658" operator="equal">
      <formula>"F"</formula>
    </cfRule>
    <cfRule type="containsText" dxfId="6582" priority="7659" operator="containsText" text="CA">
      <formula>NOT(ISERROR(SEARCH("CA",AA32)))</formula>
    </cfRule>
    <cfRule type="cellIs" dxfId="6581" priority="7660" operator="equal">
      <formula>"LD"</formula>
    </cfRule>
    <cfRule type="containsText" dxfId="6580" priority="7661" operator="containsText" text="V">
      <formula>NOT(ISERROR(SEARCH("V",AA32)))</formula>
    </cfRule>
    <cfRule type="containsText" dxfId="6579" priority="7662" operator="containsText" text="P">
      <formula>NOT(ISERROR(SEARCH("P",AA32)))</formula>
    </cfRule>
    <cfRule type="cellIs" dxfId="6578" priority="7663" operator="equal">
      <formula>"LL"</formula>
    </cfRule>
    <cfRule type="cellIs" dxfId="6577" priority="7664" operator="equal">
      <formula>"AT"</formula>
    </cfRule>
    <cfRule type="containsText" dxfId="6576" priority="7665" operator="containsText" text="B">
      <formula>NOT(ISERROR(SEARCH("B",AA32)))</formula>
    </cfRule>
    <cfRule type="cellIs" dxfId="6575" priority="7666" operator="equal">
      <formula>"L"</formula>
    </cfRule>
    <cfRule type="containsText" dxfId="6574" priority="7667" operator="containsText" text="N">
      <formula>NOT(ISERROR(SEARCH("N",AA32)))</formula>
    </cfRule>
  </conditionalFormatting>
  <conditionalFormatting sqref="AA32 AE32 AC32">
    <cfRule type="containsText" dxfId="6573" priority="7646" operator="containsText" text="21">
      <formula>NOT(ISERROR(SEARCH("21",AA32)))</formula>
    </cfRule>
    <cfRule type="cellIs" dxfId="6572" priority="7647" operator="equal">
      <formula>"F"</formula>
    </cfRule>
    <cfRule type="containsText" dxfId="6571" priority="7648" operator="containsText" text="CA">
      <formula>NOT(ISERROR(SEARCH("CA",AA32)))</formula>
    </cfRule>
    <cfRule type="cellIs" dxfId="6570" priority="7649" operator="equal">
      <formula>"LD"</formula>
    </cfRule>
    <cfRule type="containsText" dxfId="6569" priority="7650" operator="containsText" text="V">
      <formula>NOT(ISERROR(SEARCH("V",AA32)))</formula>
    </cfRule>
    <cfRule type="containsText" dxfId="6568" priority="7651" operator="containsText" text="P">
      <formula>NOT(ISERROR(SEARCH("P",AA32)))</formula>
    </cfRule>
    <cfRule type="cellIs" dxfId="6567" priority="7652" operator="equal">
      <formula>"LL"</formula>
    </cfRule>
    <cfRule type="cellIs" dxfId="6566" priority="7653" operator="equal">
      <formula>"AT"</formula>
    </cfRule>
    <cfRule type="containsText" dxfId="6565" priority="7654" operator="containsText" text="B">
      <formula>NOT(ISERROR(SEARCH("B",AA32)))</formula>
    </cfRule>
    <cfRule type="cellIs" dxfId="6564" priority="7655" operator="equal">
      <formula>"L"</formula>
    </cfRule>
    <cfRule type="containsText" dxfId="6563" priority="7656" operator="containsText" text="N">
      <formula>NOT(ISERROR(SEARCH("N",AA32)))</formula>
    </cfRule>
  </conditionalFormatting>
  <conditionalFormatting sqref="AA32 AE32 AC32">
    <cfRule type="containsText" dxfId="6562" priority="7635" operator="containsText" text="21">
      <formula>NOT(ISERROR(SEARCH("21",AA32)))</formula>
    </cfRule>
    <cfRule type="cellIs" dxfId="6561" priority="7636" operator="equal">
      <formula>"F"</formula>
    </cfRule>
    <cfRule type="containsText" dxfId="6560" priority="7637" operator="containsText" text="CA">
      <formula>NOT(ISERROR(SEARCH("CA",AA32)))</formula>
    </cfRule>
    <cfRule type="cellIs" dxfId="6559" priority="7638" operator="equal">
      <formula>"LD"</formula>
    </cfRule>
    <cfRule type="containsText" dxfId="6558" priority="7639" operator="containsText" text="V">
      <formula>NOT(ISERROR(SEARCH("V",AA32)))</formula>
    </cfRule>
    <cfRule type="containsText" dxfId="6557" priority="7640" operator="containsText" text="P">
      <formula>NOT(ISERROR(SEARCH("P",AA32)))</formula>
    </cfRule>
    <cfRule type="cellIs" dxfId="6556" priority="7641" operator="equal">
      <formula>"LL"</formula>
    </cfRule>
    <cfRule type="cellIs" dxfId="6555" priority="7642" operator="equal">
      <formula>"AT"</formula>
    </cfRule>
    <cfRule type="containsText" dxfId="6554" priority="7643" operator="containsText" text="B">
      <formula>NOT(ISERROR(SEARCH("B",AA32)))</formula>
    </cfRule>
    <cfRule type="cellIs" dxfId="6553" priority="7644" operator="equal">
      <formula>"L"</formula>
    </cfRule>
    <cfRule type="containsText" dxfId="6552" priority="7645" operator="containsText" text="N">
      <formula>NOT(ISERROR(SEARCH("N",AA32)))</formula>
    </cfRule>
  </conditionalFormatting>
  <conditionalFormatting sqref="AA32 AE32 AC32">
    <cfRule type="containsText" dxfId="6551" priority="7624" operator="containsText" text="21">
      <formula>NOT(ISERROR(SEARCH("21",AA32)))</formula>
    </cfRule>
    <cfRule type="cellIs" dxfId="6550" priority="7625" operator="equal">
      <formula>"F"</formula>
    </cfRule>
    <cfRule type="containsText" dxfId="6549" priority="7626" operator="containsText" text="CA">
      <formula>NOT(ISERROR(SEARCH("CA",AA32)))</formula>
    </cfRule>
    <cfRule type="cellIs" dxfId="6548" priority="7627" operator="equal">
      <formula>"LD"</formula>
    </cfRule>
    <cfRule type="containsText" dxfId="6547" priority="7628" operator="containsText" text="V">
      <formula>NOT(ISERROR(SEARCH("V",AA32)))</formula>
    </cfRule>
    <cfRule type="containsText" dxfId="6546" priority="7629" operator="containsText" text="P">
      <formula>NOT(ISERROR(SEARCH("P",AA32)))</formula>
    </cfRule>
    <cfRule type="cellIs" dxfId="6545" priority="7630" operator="equal">
      <formula>"LL"</formula>
    </cfRule>
    <cfRule type="cellIs" dxfId="6544" priority="7631" operator="equal">
      <formula>"AT"</formula>
    </cfRule>
    <cfRule type="containsText" dxfId="6543" priority="7632" operator="containsText" text="B">
      <formula>NOT(ISERROR(SEARCH("B",AA32)))</formula>
    </cfRule>
    <cfRule type="cellIs" dxfId="6542" priority="7633" operator="equal">
      <formula>"L"</formula>
    </cfRule>
    <cfRule type="containsText" dxfId="6541" priority="7634" operator="containsText" text="N">
      <formula>NOT(ISERROR(SEARCH("N",AA32)))</formula>
    </cfRule>
  </conditionalFormatting>
  <conditionalFormatting sqref="AA32 AE32 AC32">
    <cfRule type="containsText" dxfId="6540" priority="7613" operator="containsText" text="21">
      <formula>NOT(ISERROR(SEARCH("21",AA32)))</formula>
    </cfRule>
    <cfRule type="cellIs" dxfId="6539" priority="7614" operator="equal">
      <formula>"F"</formula>
    </cfRule>
    <cfRule type="containsText" dxfId="6538" priority="7615" operator="containsText" text="CA">
      <formula>NOT(ISERROR(SEARCH("CA",AA32)))</formula>
    </cfRule>
    <cfRule type="cellIs" dxfId="6537" priority="7616" operator="equal">
      <formula>"LD"</formula>
    </cfRule>
    <cfRule type="containsText" dxfId="6536" priority="7617" operator="containsText" text="V">
      <formula>NOT(ISERROR(SEARCH("V",AA32)))</formula>
    </cfRule>
    <cfRule type="containsText" dxfId="6535" priority="7618" operator="containsText" text="P">
      <formula>NOT(ISERROR(SEARCH("P",AA32)))</formula>
    </cfRule>
    <cfRule type="cellIs" dxfId="6534" priority="7619" operator="equal">
      <formula>"LL"</formula>
    </cfRule>
    <cfRule type="cellIs" dxfId="6533" priority="7620" operator="equal">
      <formula>"AT"</formula>
    </cfRule>
    <cfRule type="containsText" dxfId="6532" priority="7621" operator="containsText" text="B">
      <formula>NOT(ISERROR(SEARCH("B",AA32)))</formula>
    </cfRule>
    <cfRule type="cellIs" dxfId="6531" priority="7622" operator="equal">
      <formula>"L"</formula>
    </cfRule>
    <cfRule type="containsText" dxfId="6530" priority="7623" operator="containsText" text="N">
      <formula>NOT(ISERROR(SEARCH("N",AA32)))</formula>
    </cfRule>
  </conditionalFormatting>
  <conditionalFormatting sqref="AA32 AE32 AC32">
    <cfRule type="containsText" dxfId="6529" priority="7602" operator="containsText" text="21">
      <formula>NOT(ISERROR(SEARCH("21",AA32)))</formula>
    </cfRule>
    <cfRule type="cellIs" dxfId="6528" priority="7603" operator="equal">
      <formula>"F"</formula>
    </cfRule>
    <cfRule type="containsText" dxfId="6527" priority="7604" operator="containsText" text="CA">
      <formula>NOT(ISERROR(SEARCH("CA",AA32)))</formula>
    </cfRule>
    <cfRule type="cellIs" dxfId="6526" priority="7605" operator="equal">
      <formula>"LD"</formula>
    </cfRule>
    <cfRule type="containsText" dxfId="6525" priority="7606" operator="containsText" text="V">
      <formula>NOT(ISERROR(SEARCH("V",AA32)))</formula>
    </cfRule>
    <cfRule type="containsText" dxfId="6524" priority="7607" operator="containsText" text="P">
      <formula>NOT(ISERROR(SEARCH("P",AA32)))</formula>
    </cfRule>
    <cfRule type="cellIs" dxfId="6523" priority="7608" operator="equal">
      <formula>"LL"</formula>
    </cfRule>
    <cfRule type="cellIs" dxfId="6522" priority="7609" operator="equal">
      <formula>"AT"</formula>
    </cfRule>
    <cfRule type="containsText" dxfId="6521" priority="7610" operator="containsText" text="B">
      <formula>NOT(ISERROR(SEARCH("B",AA32)))</formula>
    </cfRule>
    <cfRule type="cellIs" dxfId="6520" priority="7611" operator="equal">
      <formula>"L"</formula>
    </cfRule>
    <cfRule type="containsText" dxfId="6519" priority="7612" operator="containsText" text="N">
      <formula>NOT(ISERROR(SEARCH("N",AA32)))</formula>
    </cfRule>
  </conditionalFormatting>
  <conditionalFormatting sqref="AA32 AE32 AC32">
    <cfRule type="containsText" dxfId="6518" priority="7591" operator="containsText" text="21">
      <formula>NOT(ISERROR(SEARCH("21",AA32)))</formula>
    </cfRule>
    <cfRule type="cellIs" dxfId="6517" priority="7592" operator="equal">
      <formula>"F"</formula>
    </cfRule>
    <cfRule type="containsText" dxfId="6516" priority="7593" operator="containsText" text="CA">
      <formula>NOT(ISERROR(SEARCH("CA",AA32)))</formula>
    </cfRule>
    <cfRule type="cellIs" dxfId="6515" priority="7594" operator="equal">
      <formula>"LD"</formula>
    </cfRule>
    <cfRule type="containsText" dxfId="6514" priority="7595" operator="containsText" text="V">
      <formula>NOT(ISERROR(SEARCH("V",AA32)))</formula>
    </cfRule>
    <cfRule type="containsText" dxfId="6513" priority="7596" operator="containsText" text="P">
      <formula>NOT(ISERROR(SEARCH("P",AA32)))</formula>
    </cfRule>
    <cfRule type="cellIs" dxfId="6512" priority="7597" operator="equal">
      <formula>"LL"</formula>
    </cfRule>
    <cfRule type="cellIs" dxfId="6511" priority="7598" operator="equal">
      <formula>"AT"</formula>
    </cfRule>
    <cfRule type="containsText" dxfId="6510" priority="7599" operator="containsText" text="B">
      <formula>NOT(ISERROR(SEARCH("B",AA32)))</formula>
    </cfRule>
    <cfRule type="cellIs" dxfId="6509" priority="7600" operator="equal">
      <formula>"L"</formula>
    </cfRule>
    <cfRule type="containsText" dxfId="6508" priority="7601" operator="containsText" text="N">
      <formula>NOT(ISERROR(SEARCH("N",AA32)))</formula>
    </cfRule>
  </conditionalFormatting>
  <conditionalFormatting sqref="AA32 AE32 AC32">
    <cfRule type="containsText" dxfId="6507" priority="7580" operator="containsText" text="21">
      <formula>NOT(ISERROR(SEARCH("21",AA32)))</formula>
    </cfRule>
    <cfRule type="cellIs" dxfId="6506" priority="7581" operator="equal">
      <formula>"F"</formula>
    </cfRule>
    <cfRule type="containsText" dxfId="6505" priority="7582" operator="containsText" text="CA">
      <formula>NOT(ISERROR(SEARCH("CA",AA32)))</formula>
    </cfRule>
    <cfRule type="cellIs" dxfId="6504" priority="7583" operator="equal">
      <formula>"LD"</formula>
    </cfRule>
    <cfRule type="containsText" dxfId="6503" priority="7584" operator="containsText" text="V">
      <formula>NOT(ISERROR(SEARCH("V",AA32)))</formula>
    </cfRule>
    <cfRule type="containsText" dxfId="6502" priority="7585" operator="containsText" text="P">
      <formula>NOT(ISERROR(SEARCH("P",AA32)))</formula>
    </cfRule>
    <cfRule type="cellIs" dxfId="6501" priority="7586" operator="equal">
      <formula>"LL"</formula>
    </cfRule>
    <cfRule type="cellIs" dxfId="6500" priority="7587" operator="equal">
      <formula>"AT"</formula>
    </cfRule>
    <cfRule type="containsText" dxfId="6499" priority="7588" operator="containsText" text="B">
      <formula>NOT(ISERROR(SEARCH("B",AA32)))</formula>
    </cfRule>
    <cfRule type="cellIs" dxfId="6498" priority="7589" operator="equal">
      <formula>"L"</formula>
    </cfRule>
    <cfRule type="containsText" dxfId="6497" priority="7590" operator="containsText" text="N">
      <formula>NOT(ISERROR(SEARCH("N",AA32)))</formula>
    </cfRule>
  </conditionalFormatting>
  <conditionalFormatting sqref="AA32 AE32 AC32">
    <cfRule type="containsText" dxfId="6496" priority="7569" operator="containsText" text="21">
      <formula>NOT(ISERROR(SEARCH("21",AA32)))</formula>
    </cfRule>
    <cfRule type="cellIs" dxfId="6495" priority="7570" operator="equal">
      <formula>"F"</formula>
    </cfRule>
    <cfRule type="containsText" dxfId="6494" priority="7571" operator="containsText" text="CA">
      <formula>NOT(ISERROR(SEARCH("CA",AA32)))</formula>
    </cfRule>
    <cfRule type="cellIs" dxfId="6493" priority="7572" operator="equal">
      <formula>"LD"</formula>
    </cfRule>
    <cfRule type="containsText" dxfId="6492" priority="7573" operator="containsText" text="V">
      <formula>NOT(ISERROR(SEARCH("V",AA32)))</formula>
    </cfRule>
    <cfRule type="containsText" dxfId="6491" priority="7574" operator="containsText" text="P">
      <formula>NOT(ISERROR(SEARCH("P",AA32)))</formula>
    </cfRule>
    <cfRule type="cellIs" dxfId="6490" priority="7575" operator="equal">
      <formula>"LL"</formula>
    </cfRule>
    <cfRule type="cellIs" dxfId="6489" priority="7576" operator="equal">
      <formula>"AT"</formula>
    </cfRule>
    <cfRule type="containsText" dxfId="6488" priority="7577" operator="containsText" text="B">
      <formula>NOT(ISERROR(SEARCH("B",AA32)))</formula>
    </cfRule>
    <cfRule type="cellIs" dxfId="6487" priority="7578" operator="equal">
      <formula>"L"</formula>
    </cfRule>
    <cfRule type="containsText" dxfId="6486" priority="7579" operator="containsText" text="N">
      <formula>NOT(ISERROR(SEARCH("N",AA32)))</formula>
    </cfRule>
  </conditionalFormatting>
  <conditionalFormatting sqref="AA32 AE32 AC32">
    <cfRule type="containsText" dxfId="6485" priority="7558" operator="containsText" text="21">
      <formula>NOT(ISERROR(SEARCH("21",AA32)))</formula>
    </cfRule>
    <cfRule type="cellIs" dxfId="6484" priority="7559" operator="equal">
      <formula>"F"</formula>
    </cfRule>
    <cfRule type="containsText" dxfId="6483" priority="7560" operator="containsText" text="CA">
      <formula>NOT(ISERROR(SEARCH("CA",AA32)))</formula>
    </cfRule>
    <cfRule type="cellIs" dxfId="6482" priority="7561" operator="equal">
      <formula>"LD"</formula>
    </cfRule>
    <cfRule type="containsText" dxfId="6481" priority="7562" operator="containsText" text="V">
      <formula>NOT(ISERROR(SEARCH("V",AA32)))</formula>
    </cfRule>
    <cfRule type="containsText" dxfId="6480" priority="7563" operator="containsText" text="P">
      <formula>NOT(ISERROR(SEARCH("P",AA32)))</formula>
    </cfRule>
    <cfRule type="cellIs" dxfId="6479" priority="7564" operator="equal">
      <formula>"LL"</formula>
    </cfRule>
    <cfRule type="cellIs" dxfId="6478" priority="7565" operator="equal">
      <formula>"AT"</formula>
    </cfRule>
    <cfRule type="containsText" dxfId="6477" priority="7566" operator="containsText" text="B">
      <formula>NOT(ISERROR(SEARCH("B",AA32)))</formula>
    </cfRule>
    <cfRule type="cellIs" dxfId="6476" priority="7567" operator="equal">
      <formula>"L"</formula>
    </cfRule>
    <cfRule type="containsText" dxfId="6475" priority="7568" operator="containsText" text="N">
      <formula>NOT(ISERROR(SEARCH("N",AA32)))</formula>
    </cfRule>
  </conditionalFormatting>
  <conditionalFormatting sqref="AA32 AE32 AC32">
    <cfRule type="containsText" dxfId="6474" priority="7547" operator="containsText" text="21">
      <formula>NOT(ISERROR(SEARCH("21",AA32)))</formula>
    </cfRule>
    <cfRule type="cellIs" dxfId="6473" priority="7548" operator="equal">
      <formula>"F"</formula>
    </cfRule>
    <cfRule type="containsText" dxfId="6472" priority="7549" operator="containsText" text="CA">
      <formula>NOT(ISERROR(SEARCH("CA",AA32)))</formula>
    </cfRule>
    <cfRule type="cellIs" dxfId="6471" priority="7550" operator="equal">
      <formula>"LD"</formula>
    </cfRule>
    <cfRule type="containsText" dxfId="6470" priority="7551" operator="containsText" text="V">
      <formula>NOT(ISERROR(SEARCH("V",AA32)))</formula>
    </cfRule>
    <cfRule type="containsText" dxfId="6469" priority="7552" operator="containsText" text="P">
      <formula>NOT(ISERROR(SEARCH("P",AA32)))</formula>
    </cfRule>
    <cfRule type="cellIs" dxfId="6468" priority="7553" operator="equal">
      <formula>"LL"</formula>
    </cfRule>
    <cfRule type="cellIs" dxfId="6467" priority="7554" operator="equal">
      <formula>"AT"</formula>
    </cfRule>
    <cfRule type="containsText" dxfId="6466" priority="7555" operator="containsText" text="B">
      <formula>NOT(ISERROR(SEARCH("B",AA32)))</formula>
    </cfRule>
    <cfRule type="cellIs" dxfId="6465" priority="7556" operator="equal">
      <formula>"L"</formula>
    </cfRule>
    <cfRule type="containsText" dxfId="6464" priority="7557" operator="containsText" text="N">
      <formula>NOT(ISERROR(SEARCH("N",AA32)))</formula>
    </cfRule>
  </conditionalFormatting>
  <conditionalFormatting sqref="X32:AK32">
    <cfRule type="containsText" dxfId="6463" priority="7536" operator="containsText" text="21">
      <formula>NOT(ISERROR(SEARCH("21",X32)))</formula>
    </cfRule>
    <cfRule type="cellIs" dxfId="6462" priority="7537" operator="equal">
      <formula>"F"</formula>
    </cfRule>
    <cfRule type="containsText" dxfId="6461" priority="7538" operator="containsText" text="CA">
      <formula>NOT(ISERROR(SEARCH("CA",X32)))</formula>
    </cfRule>
    <cfRule type="cellIs" dxfId="6460" priority="7539" operator="equal">
      <formula>"LD"</formula>
    </cfRule>
    <cfRule type="containsText" dxfId="6459" priority="7540" operator="containsText" text="V">
      <formula>NOT(ISERROR(SEARCH("V",X32)))</formula>
    </cfRule>
    <cfRule type="containsText" dxfId="6458" priority="7541" operator="containsText" text="P">
      <formula>NOT(ISERROR(SEARCH("P",X32)))</formula>
    </cfRule>
    <cfRule type="cellIs" dxfId="6457" priority="7542" operator="equal">
      <formula>"LL"</formula>
    </cfRule>
    <cfRule type="cellIs" dxfId="6456" priority="7543" operator="equal">
      <formula>"AT"</formula>
    </cfRule>
    <cfRule type="containsText" dxfId="6455" priority="7544" operator="containsText" text="B">
      <formula>NOT(ISERROR(SEARCH("B",X32)))</formula>
    </cfRule>
    <cfRule type="cellIs" dxfId="6454" priority="7545" operator="equal">
      <formula>"L"</formula>
    </cfRule>
    <cfRule type="containsText" dxfId="6453" priority="7546" operator="containsText" text="N">
      <formula>NOT(ISERROR(SEARCH("N",X32)))</formula>
    </cfRule>
  </conditionalFormatting>
  <conditionalFormatting sqref="X32:AG32">
    <cfRule type="containsText" dxfId="6452" priority="7525" operator="containsText" text="21">
      <formula>NOT(ISERROR(SEARCH("21",X32)))</formula>
    </cfRule>
    <cfRule type="cellIs" dxfId="6451" priority="7526" operator="equal">
      <formula>"F"</formula>
    </cfRule>
    <cfRule type="containsText" dxfId="6450" priority="7527" operator="containsText" text="CA">
      <formula>NOT(ISERROR(SEARCH("CA",X32)))</formula>
    </cfRule>
    <cfRule type="cellIs" dxfId="6449" priority="7528" operator="equal">
      <formula>"LD"</formula>
    </cfRule>
    <cfRule type="containsText" dxfId="6448" priority="7529" operator="containsText" text="V">
      <formula>NOT(ISERROR(SEARCH("V",X32)))</formula>
    </cfRule>
    <cfRule type="containsText" dxfId="6447" priority="7530" operator="containsText" text="P">
      <formula>NOT(ISERROR(SEARCH("P",X32)))</formula>
    </cfRule>
    <cfRule type="cellIs" dxfId="6446" priority="7531" operator="equal">
      <formula>"LL"</formula>
    </cfRule>
    <cfRule type="cellIs" dxfId="6445" priority="7532" operator="equal">
      <formula>"AT"</formula>
    </cfRule>
    <cfRule type="containsText" dxfId="6444" priority="7533" operator="containsText" text="B">
      <formula>NOT(ISERROR(SEARCH("B",X32)))</formula>
    </cfRule>
    <cfRule type="cellIs" dxfId="6443" priority="7534" operator="equal">
      <formula>"L"</formula>
    </cfRule>
    <cfRule type="containsText" dxfId="6442" priority="7535" operator="containsText" text="N">
      <formula>NOT(ISERROR(SEARCH("N",X32)))</formula>
    </cfRule>
  </conditionalFormatting>
  <conditionalFormatting sqref="AF32:AH32">
    <cfRule type="containsText" dxfId="6441" priority="7514" operator="containsText" text="21">
      <formula>NOT(ISERROR(SEARCH("21",AF32)))</formula>
    </cfRule>
    <cfRule type="cellIs" dxfId="6440" priority="7515" operator="equal">
      <formula>"F"</formula>
    </cfRule>
    <cfRule type="containsText" dxfId="6439" priority="7516" operator="containsText" text="CA">
      <formula>NOT(ISERROR(SEARCH("CA",AF32)))</formula>
    </cfRule>
    <cfRule type="cellIs" dxfId="6438" priority="7517" operator="equal">
      <formula>"LD"</formula>
    </cfRule>
    <cfRule type="containsText" dxfId="6437" priority="7518" operator="containsText" text="V">
      <formula>NOT(ISERROR(SEARCH("V",AF32)))</formula>
    </cfRule>
    <cfRule type="containsText" dxfId="6436" priority="7519" operator="containsText" text="P">
      <formula>NOT(ISERROR(SEARCH("P",AF32)))</formula>
    </cfRule>
    <cfRule type="cellIs" dxfId="6435" priority="7520" operator="equal">
      <formula>"LL"</formula>
    </cfRule>
    <cfRule type="cellIs" dxfId="6434" priority="7521" operator="equal">
      <formula>"AT"</formula>
    </cfRule>
    <cfRule type="containsText" dxfId="6433" priority="7522" operator="containsText" text="B">
      <formula>NOT(ISERROR(SEARCH("B",AF32)))</formula>
    </cfRule>
    <cfRule type="cellIs" dxfId="6432" priority="7523" operator="equal">
      <formula>"L"</formula>
    </cfRule>
    <cfRule type="containsText" dxfId="6431" priority="7524" operator="containsText" text="N">
      <formula>NOT(ISERROR(SEARCH("N",AF32)))</formula>
    </cfRule>
  </conditionalFormatting>
  <conditionalFormatting sqref="AI32:AK32">
    <cfRule type="containsText" dxfId="6430" priority="7503" operator="containsText" text="21">
      <formula>NOT(ISERROR(SEARCH("21",AI32)))</formula>
    </cfRule>
    <cfRule type="cellIs" dxfId="6429" priority="7504" operator="equal">
      <formula>"F"</formula>
    </cfRule>
    <cfRule type="containsText" dxfId="6428" priority="7505" operator="containsText" text="CA">
      <formula>NOT(ISERROR(SEARCH("CA",AI32)))</formula>
    </cfRule>
    <cfRule type="cellIs" dxfId="6427" priority="7506" operator="equal">
      <formula>"LD"</formula>
    </cfRule>
    <cfRule type="containsText" dxfId="6426" priority="7507" operator="containsText" text="V">
      <formula>NOT(ISERROR(SEARCH("V",AI32)))</formula>
    </cfRule>
    <cfRule type="containsText" dxfId="6425" priority="7508" operator="containsText" text="P">
      <formula>NOT(ISERROR(SEARCH("P",AI32)))</formula>
    </cfRule>
    <cfRule type="cellIs" dxfId="6424" priority="7509" operator="equal">
      <formula>"LL"</formula>
    </cfRule>
    <cfRule type="cellIs" dxfId="6423" priority="7510" operator="equal">
      <formula>"AT"</formula>
    </cfRule>
    <cfRule type="containsText" dxfId="6422" priority="7511" operator="containsText" text="B">
      <formula>NOT(ISERROR(SEARCH("B",AI32)))</formula>
    </cfRule>
    <cfRule type="cellIs" dxfId="6421" priority="7512" operator="equal">
      <formula>"L"</formula>
    </cfRule>
    <cfRule type="containsText" dxfId="6420" priority="7513" operator="containsText" text="N">
      <formula>NOT(ISERROR(SEARCH("N",AI32)))</formula>
    </cfRule>
  </conditionalFormatting>
  <conditionalFormatting sqref="AI32:AK32">
    <cfRule type="containsText" dxfId="6419" priority="7492" operator="containsText" text="21">
      <formula>NOT(ISERROR(SEARCH("21",AI32)))</formula>
    </cfRule>
    <cfRule type="cellIs" dxfId="6418" priority="7493" operator="equal">
      <formula>"F"</formula>
    </cfRule>
    <cfRule type="containsText" dxfId="6417" priority="7494" operator="containsText" text="CA">
      <formula>NOT(ISERROR(SEARCH("CA",AI32)))</formula>
    </cfRule>
    <cfRule type="cellIs" dxfId="6416" priority="7495" operator="equal">
      <formula>"LD"</formula>
    </cfRule>
    <cfRule type="containsText" dxfId="6415" priority="7496" operator="containsText" text="V">
      <formula>NOT(ISERROR(SEARCH("V",AI32)))</formula>
    </cfRule>
    <cfRule type="containsText" dxfId="6414" priority="7497" operator="containsText" text="P">
      <formula>NOT(ISERROR(SEARCH("P",AI32)))</formula>
    </cfRule>
    <cfRule type="cellIs" dxfId="6413" priority="7498" operator="equal">
      <formula>"LL"</formula>
    </cfRule>
    <cfRule type="cellIs" dxfId="6412" priority="7499" operator="equal">
      <formula>"AT"</formula>
    </cfRule>
    <cfRule type="containsText" dxfId="6411" priority="7500" operator="containsText" text="B">
      <formula>NOT(ISERROR(SEARCH("B",AI32)))</formula>
    </cfRule>
    <cfRule type="cellIs" dxfId="6410" priority="7501" operator="equal">
      <formula>"L"</formula>
    </cfRule>
    <cfRule type="containsText" dxfId="6409" priority="7502" operator="containsText" text="N">
      <formula>NOT(ISERROR(SEARCH("N",AI32)))</formula>
    </cfRule>
  </conditionalFormatting>
  <conditionalFormatting sqref="Z32">
    <cfRule type="containsText" dxfId="6408" priority="7195" operator="containsText" text="21">
      <formula>NOT(ISERROR(SEARCH("21",Z32)))</formula>
    </cfRule>
    <cfRule type="cellIs" dxfId="6407" priority="7196" operator="equal">
      <formula>"F"</formula>
    </cfRule>
    <cfRule type="containsText" dxfId="6406" priority="7197" operator="containsText" text="CA">
      <formula>NOT(ISERROR(SEARCH("CA",Z32)))</formula>
    </cfRule>
    <cfRule type="cellIs" dxfId="6405" priority="7198" operator="equal">
      <formula>"LD"</formula>
    </cfRule>
    <cfRule type="containsText" dxfId="6404" priority="7199" operator="containsText" text="V">
      <formula>NOT(ISERROR(SEARCH("V",Z32)))</formula>
    </cfRule>
    <cfRule type="containsText" dxfId="6403" priority="7200" operator="containsText" text="P">
      <formula>NOT(ISERROR(SEARCH("P",Z32)))</formula>
    </cfRule>
    <cfRule type="cellIs" dxfId="6402" priority="7201" operator="equal">
      <formula>"LL"</formula>
    </cfRule>
    <cfRule type="cellIs" dxfId="6401" priority="7202" operator="equal">
      <formula>"AT"</formula>
    </cfRule>
    <cfRule type="containsText" dxfId="6400" priority="7203" operator="containsText" text="B">
      <formula>NOT(ISERROR(SEARCH("B",Z32)))</formula>
    </cfRule>
    <cfRule type="cellIs" dxfId="6399" priority="7204" operator="equal">
      <formula>"L"</formula>
    </cfRule>
    <cfRule type="containsText" dxfId="6398" priority="7205" operator="containsText" text="N">
      <formula>NOT(ISERROR(SEARCH("N",Z32)))</formula>
    </cfRule>
  </conditionalFormatting>
  <conditionalFormatting sqref="AC32 AE32">
    <cfRule type="containsText" dxfId="6397" priority="7481" operator="containsText" text="21">
      <formula>NOT(ISERROR(SEARCH("21",AC32)))</formula>
    </cfRule>
    <cfRule type="cellIs" dxfId="6396" priority="7482" operator="equal">
      <formula>"F"</formula>
    </cfRule>
    <cfRule type="containsText" dxfId="6395" priority="7483" operator="containsText" text="CA">
      <formula>NOT(ISERROR(SEARCH("CA",AC32)))</formula>
    </cfRule>
    <cfRule type="cellIs" dxfId="6394" priority="7484" operator="equal">
      <formula>"LD"</formula>
    </cfRule>
    <cfRule type="containsText" dxfId="6393" priority="7485" operator="containsText" text="V">
      <formula>NOT(ISERROR(SEARCH("V",AC32)))</formula>
    </cfRule>
    <cfRule type="containsText" dxfId="6392" priority="7486" operator="containsText" text="P">
      <formula>NOT(ISERROR(SEARCH("P",AC32)))</formula>
    </cfRule>
    <cfRule type="cellIs" dxfId="6391" priority="7487" operator="equal">
      <formula>"LL"</formula>
    </cfRule>
    <cfRule type="cellIs" dxfId="6390" priority="7488" operator="equal">
      <formula>"AT"</formula>
    </cfRule>
    <cfRule type="containsText" dxfId="6389" priority="7489" operator="containsText" text="B">
      <formula>NOT(ISERROR(SEARCH("B",AC32)))</formula>
    </cfRule>
    <cfRule type="cellIs" dxfId="6388" priority="7490" operator="equal">
      <formula>"L"</formula>
    </cfRule>
    <cfRule type="containsText" dxfId="6387" priority="7491" operator="containsText" text="N">
      <formula>NOT(ISERROR(SEARCH("N",AC32)))</formula>
    </cfRule>
  </conditionalFormatting>
  <conditionalFormatting sqref="AC32 AE32">
    <cfRule type="containsText" dxfId="6386" priority="7470" operator="containsText" text="21">
      <formula>NOT(ISERROR(SEARCH("21",AC32)))</formula>
    </cfRule>
    <cfRule type="cellIs" dxfId="6385" priority="7471" operator="equal">
      <formula>"F"</formula>
    </cfRule>
    <cfRule type="containsText" dxfId="6384" priority="7472" operator="containsText" text="CA">
      <formula>NOT(ISERROR(SEARCH("CA",AC32)))</formula>
    </cfRule>
    <cfRule type="cellIs" dxfId="6383" priority="7473" operator="equal">
      <formula>"LD"</formula>
    </cfRule>
    <cfRule type="containsText" dxfId="6382" priority="7474" operator="containsText" text="V">
      <formula>NOT(ISERROR(SEARCH("V",AC32)))</formula>
    </cfRule>
    <cfRule type="containsText" dxfId="6381" priority="7475" operator="containsText" text="P">
      <formula>NOT(ISERROR(SEARCH("P",AC32)))</formula>
    </cfRule>
    <cfRule type="cellIs" dxfId="6380" priority="7476" operator="equal">
      <formula>"LL"</formula>
    </cfRule>
    <cfRule type="cellIs" dxfId="6379" priority="7477" operator="equal">
      <formula>"AT"</formula>
    </cfRule>
    <cfRule type="containsText" dxfId="6378" priority="7478" operator="containsText" text="B">
      <formula>NOT(ISERROR(SEARCH("B",AC32)))</formula>
    </cfRule>
    <cfRule type="cellIs" dxfId="6377" priority="7479" operator="equal">
      <formula>"L"</formula>
    </cfRule>
    <cfRule type="containsText" dxfId="6376" priority="7480" operator="containsText" text="N">
      <formula>NOT(ISERROR(SEARCH("N",AC32)))</formula>
    </cfRule>
  </conditionalFormatting>
  <conditionalFormatting sqref="AC32 AE32">
    <cfRule type="containsText" dxfId="6375" priority="7459" operator="containsText" text="21">
      <formula>NOT(ISERROR(SEARCH("21",AC32)))</formula>
    </cfRule>
    <cfRule type="cellIs" dxfId="6374" priority="7460" operator="equal">
      <formula>"F"</formula>
    </cfRule>
    <cfRule type="containsText" dxfId="6373" priority="7461" operator="containsText" text="CA">
      <formula>NOT(ISERROR(SEARCH("CA",AC32)))</formula>
    </cfRule>
    <cfRule type="cellIs" dxfId="6372" priority="7462" operator="equal">
      <formula>"LD"</formula>
    </cfRule>
    <cfRule type="containsText" dxfId="6371" priority="7463" operator="containsText" text="V">
      <formula>NOT(ISERROR(SEARCH("V",AC32)))</formula>
    </cfRule>
    <cfRule type="containsText" dxfId="6370" priority="7464" operator="containsText" text="P">
      <formula>NOT(ISERROR(SEARCH("P",AC32)))</formula>
    </cfRule>
    <cfRule type="cellIs" dxfId="6369" priority="7465" operator="equal">
      <formula>"LL"</formula>
    </cfRule>
    <cfRule type="cellIs" dxfId="6368" priority="7466" operator="equal">
      <formula>"AT"</formula>
    </cfRule>
    <cfRule type="containsText" dxfId="6367" priority="7467" operator="containsText" text="B">
      <formula>NOT(ISERROR(SEARCH("B",AC32)))</formula>
    </cfRule>
    <cfRule type="cellIs" dxfId="6366" priority="7468" operator="equal">
      <formula>"L"</formula>
    </cfRule>
    <cfRule type="containsText" dxfId="6365" priority="7469" operator="containsText" text="N">
      <formula>NOT(ISERROR(SEARCH("N",AC32)))</formula>
    </cfRule>
  </conditionalFormatting>
  <conditionalFormatting sqref="AC32 AE32">
    <cfRule type="containsText" dxfId="6364" priority="7448" operator="containsText" text="21">
      <formula>NOT(ISERROR(SEARCH("21",AC32)))</formula>
    </cfRule>
    <cfRule type="cellIs" dxfId="6363" priority="7449" operator="equal">
      <formula>"F"</formula>
    </cfRule>
    <cfRule type="containsText" dxfId="6362" priority="7450" operator="containsText" text="CA">
      <formula>NOT(ISERROR(SEARCH("CA",AC32)))</formula>
    </cfRule>
    <cfRule type="cellIs" dxfId="6361" priority="7451" operator="equal">
      <formula>"LD"</formula>
    </cfRule>
    <cfRule type="containsText" dxfId="6360" priority="7452" operator="containsText" text="V">
      <formula>NOT(ISERROR(SEARCH("V",AC32)))</formula>
    </cfRule>
    <cfRule type="containsText" dxfId="6359" priority="7453" operator="containsText" text="P">
      <formula>NOT(ISERROR(SEARCH("P",AC32)))</formula>
    </cfRule>
    <cfRule type="cellIs" dxfId="6358" priority="7454" operator="equal">
      <formula>"LL"</formula>
    </cfRule>
    <cfRule type="cellIs" dxfId="6357" priority="7455" operator="equal">
      <formula>"AT"</formula>
    </cfRule>
    <cfRule type="containsText" dxfId="6356" priority="7456" operator="containsText" text="B">
      <formula>NOT(ISERROR(SEARCH("B",AC32)))</formula>
    </cfRule>
    <cfRule type="cellIs" dxfId="6355" priority="7457" operator="equal">
      <formula>"L"</formula>
    </cfRule>
    <cfRule type="containsText" dxfId="6354" priority="7458" operator="containsText" text="N">
      <formula>NOT(ISERROR(SEARCH("N",AC32)))</formula>
    </cfRule>
  </conditionalFormatting>
  <conditionalFormatting sqref="AC32 AE32">
    <cfRule type="containsText" dxfId="6353" priority="7437" operator="containsText" text="21">
      <formula>NOT(ISERROR(SEARCH("21",AC32)))</formula>
    </cfRule>
    <cfRule type="cellIs" dxfId="6352" priority="7438" operator="equal">
      <formula>"F"</formula>
    </cfRule>
    <cfRule type="containsText" dxfId="6351" priority="7439" operator="containsText" text="CA">
      <formula>NOT(ISERROR(SEARCH("CA",AC32)))</formula>
    </cfRule>
    <cfRule type="cellIs" dxfId="6350" priority="7440" operator="equal">
      <formula>"LD"</formula>
    </cfRule>
    <cfRule type="containsText" dxfId="6349" priority="7441" operator="containsText" text="V">
      <formula>NOT(ISERROR(SEARCH("V",AC32)))</formula>
    </cfRule>
    <cfRule type="containsText" dxfId="6348" priority="7442" operator="containsText" text="P">
      <formula>NOT(ISERROR(SEARCH("P",AC32)))</formula>
    </cfRule>
    <cfRule type="cellIs" dxfId="6347" priority="7443" operator="equal">
      <formula>"LL"</formula>
    </cfRule>
    <cfRule type="cellIs" dxfId="6346" priority="7444" operator="equal">
      <formula>"AT"</formula>
    </cfRule>
    <cfRule type="containsText" dxfId="6345" priority="7445" operator="containsText" text="B">
      <formula>NOT(ISERROR(SEARCH("B",AC32)))</formula>
    </cfRule>
    <cfRule type="cellIs" dxfId="6344" priority="7446" operator="equal">
      <formula>"L"</formula>
    </cfRule>
    <cfRule type="containsText" dxfId="6343" priority="7447" operator="containsText" text="N">
      <formula>NOT(ISERROR(SEARCH("N",AC32)))</formula>
    </cfRule>
  </conditionalFormatting>
  <conditionalFormatting sqref="AC32 AE32">
    <cfRule type="containsText" dxfId="6342" priority="7426" operator="containsText" text="21">
      <formula>NOT(ISERROR(SEARCH("21",AC32)))</formula>
    </cfRule>
    <cfRule type="cellIs" dxfId="6341" priority="7427" operator="equal">
      <formula>"F"</formula>
    </cfRule>
    <cfRule type="containsText" dxfId="6340" priority="7428" operator="containsText" text="CA">
      <formula>NOT(ISERROR(SEARCH("CA",AC32)))</formula>
    </cfRule>
    <cfRule type="cellIs" dxfId="6339" priority="7429" operator="equal">
      <formula>"LD"</formula>
    </cfRule>
    <cfRule type="containsText" dxfId="6338" priority="7430" operator="containsText" text="V">
      <formula>NOT(ISERROR(SEARCH("V",AC32)))</formula>
    </cfRule>
    <cfRule type="containsText" dxfId="6337" priority="7431" operator="containsText" text="P">
      <formula>NOT(ISERROR(SEARCH("P",AC32)))</formula>
    </cfRule>
    <cfRule type="cellIs" dxfId="6336" priority="7432" operator="equal">
      <formula>"LL"</formula>
    </cfRule>
    <cfRule type="cellIs" dxfId="6335" priority="7433" operator="equal">
      <formula>"AT"</formula>
    </cfRule>
    <cfRule type="containsText" dxfId="6334" priority="7434" operator="containsText" text="B">
      <formula>NOT(ISERROR(SEARCH("B",AC32)))</formula>
    </cfRule>
    <cfRule type="cellIs" dxfId="6333" priority="7435" operator="equal">
      <formula>"L"</formula>
    </cfRule>
    <cfRule type="containsText" dxfId="6332" priority="7436" operator="containsText" text="N">
      <formula>NOT(ISERROR(SEARCH("N",AC32)))</formula>
    </cfRule>
  </conditionalFormatting>
  <conditionalFormatting sqref="AC32 AE32">
    <cfRule type="containsText" dxfId="6331" priority="7415" operator="containsText" text="21">
      <formula>NOT(ISERROR(SEARCH("21",AC32)))</formula>
    </cfRule>
    <cfRule type="cellIs" dxfId="6330" priority="7416" operator="equal">
      <formula>"F"</formula>
    </cfRule>
    <cfRule type="containsText" dxfId="6329" priority="7417" operator="containsText" text="CA">
      <formula>NOT(ISERROR(SEARCH("CA",AC32)))</formula>
    </cfRule>
    <cfRule type="cellIs" dxfId="6328" priority="7418" operator="equal">
      <formula>"LD"</formula>
    </cfRule>
    <cfRule type="containsText" dxfId="6327" priority="7419" operator="containsText" text="V">
      <formula>NOT(ISERROR(SEARCH("V",AC32)))</formula>
    </cfRule>
    <cfRule type="containsText" dxfId="6326" priority="7420" operator="containsText" text="P">
      <formula>NOT(ISERROR(SEARCH("P",AC32)))</formula>
    </cfRule>
    <cfRule type="cellIs" dxfId="6325" priority="7421" operator="equal">
      <formula>"LL"</formula>
    </cfRule>
    <cfRule type="cellIs" dxfId="6324" priority="7422" operator="equal">
      <formula>"AT"</formula>
    </cfRule>
    <cfRule type="containsText" dxfId="6323" priority="7423" operator="containsText" text="B">
      <formula>NOT(ISERROR(SEARCH("B",AC32)))</formula>
    </cfRule>
    <cfRule type="cellIs" dxfId="6322" priority="7424" operator="equal">
      <formula>"L"</formula>
    </cfRule>
    <cfRule type="containsText" dxfId="6321" priority="7425" operator="containsText" text="N">
      <formula>NOT(ISERROR(SEARCH("N",AC32)))</formula>
    </cfRule>
  </conditionalFormatting>
  <conditionalFormatting sqref="AC32 AE32">
    <cfRule type="containsText" dxfId="6320" priority="7404" operator="containsText" text="21">
      <formula>NOT(ISERROR(SEARCH("21",AC32)))</formula>
    </cfRule>
    <cfRule type="cellIs" dxfId="6319" priority="7405" operator="equal">
      <formula>"F"</formula>
    </cfRule>
    <cfRule type="containsText" dxfId="6318" priority="7406" operator="containsText" text="CA">
      <formula>NOT(ISERROR(SEARCH("CA",AC32)))</formula>
    </cfRule>
    <cfRule type="cellIs" dxfId="6317" priority="7407" operator="equal">
      <formula>"LD"</formula>
    </cfRule>
    <cfRule type="containsText" dxfId="6316" priority="7408" operator="containsText" text="V">
      <formula>NOT(ISERROR(SEARCH("V",AC32)))</formula>
    </cfRule>
    <cfRule type="containsText" dxfId="6315" priority="7409" operator="containsText" text="P">
      <formula>NOT(ISERROR(SEARCH("P",AC32)))</formula>
    </cfRule>
    <cfRule type="cellIs" dxfId="6314" priority="7410" operator="equal">
      <formula>"LL"</formula>
    </cfRule>
    <cfRule type="cellIs" dxfId="6313" priority="7411" operator="equal">
      <formula>"AT"</formula>
    </cfRule>
    <cfRule type="containsText" dxfId="6312" priority="7412" operator="containsText" text="B">
      <formula>NOT(ISERROR(SEARCH("B",AC32)))</formula>
    </cfRule>
    <cfRule type="cellIs" dxfId="6311" priority="7413" operator="equal">
      <formula>"L"</formula>
    </cfRule>
    <cfRule type="containsText" dxfId="6310" priority="7414" operator="containsText" text="N">
      <formula>NOT(ISERROR(SEARCH("N",AC32)))</formula>
    </cfRule>
  </conditionalFormatting>
  <conditionalFormatting sqref="AC32 AE32">
    <cfRule type="containsText" dxfId="6309" priority="7393" operator="containsText" text="21">
      <formula>NOT(ISERROR(SEARCH("21",AC32)))</formula>
    </cfRule>
    <cfRule type="cellIs" dxfId="6308" priority="7394" operator="equal">
      <formula>"F"</formula>
    </cfRule>
    <cfRule type="containsText" dxfId="6307" priority="7395" operator="containsText" text="CA">
      <formula>NOT(ISERROR(SEARCH("CA",AC32)))</formula>
    </cfRule>
    <cfRule type="cellIs" dxfId="6306" priority="7396" operator="equal">
      <formula>"LD"</formula>
    </cfRule>
    <cfRule type="containsText" dxfId="6305" priority="7397" operator="containsText" text="V">
      <formula>NOT(ISERROR(SEARCH("V",AC32)))</formula>
    </cfRule>
    <cfRule type="containsText" dxfId="6304" priority="7398" operator="containsText" text="P">
      <formula>NOT(ISERROR(SEARCH("P",AC32)))</formula>
    </cfRule>
    <cfRule type="cellIs" dxfId="6303" priority="7399" operator="equal">
      <formula>"LL"</formula>
    </cfRule>
    <cfRule type="cellIs" dxfId="6302" priority="7400" operator="equal">
      <formula>"AT"</formula>
    </cfRule>
    <cfRule type="containsText" dxfId="6301" priority="7401" operator="containsText" text="B">
      <formula>NOT(ISERROR(SEARCH("B",AC32)))</formula>
    </cfRule>
    <cfRule type="cellIs" dxfId="6300" priority="7402" operator="equal">
      <formula>"L"</formula>
    </cfRule>
    <cfRule type="containsText" dxfId="6299" priority="7403" operator="containsText" text="N">
      <formula>NOT(ISERROR(SEARCH("N",AC32)))</formula>
    </cfRule>
  </conditionalFormatting>
  <conditionalFormatting sqref="AC32 AE32">
    <cfRule type="containsText" dxfId="6298" priority="7382" operator="containsText" text="21">
      <formula>NOT(ISERROR(SEARCH("21",AC32)))</formula>
    </cfRule>
    <cfRule type="cellIs" dxfId="6297" priority="7383" operator="equal">
      <formula>"F"</formula>
    </cfRule>
    <cfRule type="containsText" dxfId="6296" priority="7384" operator="containsText" text="CA">
      <formula>NOT(ISERROR(SEARCH("CA",AC32)))</formula>
    </cfRule>
    <cfRule type="cellIs" dxfId="6295" priority="7385" operator="equal">
      <formula>"LD"</formula>
    </cfRule>
    <cfRule type="containsText" dxfId="6294" priority="7386" operator="containsText" text="V">
      <formula>NOT(ISERROR(SEARCH("V",AC32)))</formula>
    </cfRule>
    <cfRule type="containsText" dxfId="6293" priority="7387" operator="containsText" text="P">
      <formula>NOT(ISERROR(SEARCH("P",AC32)))</formula>
    </cfRule>
    <cfRule type="cellIs" dxfId="6292" priority="7388" operator="equal">
      <formula>"LL"</formula>
    </cfRule>
    <cfRule type="cellIs" dxfId="6291" priority="7389" operator="equal">
      <formula>"AT"</formula>
    </cfRule>
    <cfRule type="containsText" dxfId="6290" priority="7390" operator="containsText" text="B">
      <formula>NOT(ISERROR(SEARCH("B",AC32)))</formula>
    </cfRule>
    <cfRule type="cellIs" dxfId="6289" priority="7391" operator="equal">
      <formula>"L"</formula>
    </cfRule>
    <cfRule type="containsText" dxfId="6288" priority="7392" operator="containsText" text="N">
      <formula>NOT(ISERROR(SEARCH("N",AC32)))</formula>
    </cfRule>
  </conditionalFormatting>
  <conditionalFormatting sqref="AC32 AE32">
    <cfRule type="containsText" dxfId="6287" priority="7371" operator="containsText" text="21">
      <formula>NOT(ISERROR(SEARCH("21",AC32)))</formula>
    </cfRule>
    <cfRule type="cellIs" dxfId="6286" priority="7372" operator="equal">
      <formula>"F"</formula>
    </cfRule>
    <cfRule type="containsText" dxfId="6285" priority="7373" operator="containsText" text="CA">
      <formula>NOT(ISERROR(SEARCH("CA",AC32)))</formula>
    </cfRule>
    <cfRule type="cellIs" dxfId="6284" priority="7374" operator="equal">
      <formula>"LD"</formula>
    </cfRule>
    <cfRule type="containsText" dxfId="6283" priority="7375" operator="containsText" text="V">
      <formula>NOT(ISERROR(SEARCH("V",AC32)))</formula>
    </cfRule>
    <cfRule type="containsText" dxfId="6282" priority="7376" operator="containsText" text="P">
      <formula>NOT(ISERROR(SEARCH("P",AC32)))</formula>
    </cfRule>
    <cfRule type="cellIs" dxfId="6281" priority="7377" operator="equal">
      <formula>"LL"</formula>
    </cfRule>
    <cfRule type="cellIs" dxfId="6280" priority="7378" operator="equal">
      <formula>"AT"</formula>
    </cfRule>
    <cfRule type="containsText" dxfId="6279" priority="7379" operator="containsText" text="B">
      <formula>NOT(ISERROR(SEARCH("B",AC32)))</formula>
    </cfRule>
    <cfRule type="cellIs" dxfId="6278" priority="7380" operator="equal">
      <formula>"L"</formula>
    </cfRule>
    <cfRule type="containsText" dxfId="6277" priority="7381" operator="containsText" text="N">
      <formula>NOT(ISERROR(SEARCH("N",AC32)))</formula>
    </cfRule>
  </conditionalFormatting>
  <conditionalFormatting sqref="AC32 AE32">
    <cfRule type="containsText" dxfId="6276" priority="7360" operator="containsText" text="21">
      <formula>NOT(ISERROR(SEARCH("21",AC32)))</formula>
    </cfRule>
    <cfRule type="cellIs" dxfId="6275" priority="7361" operator="equal">
      <formula>"F"</formula>
    </cfRule>
    <cfRule type="containsText" dxfId="6274" priority="7362" operator="containsText" text="CA">
      <formula>NOT(ISERROR(SEARCH("CA",AC32)))</formula>
    </cfRule>
    <cfRule type="cellIs" dxfId="6273" priority="7363" operator="equal">
      <formula>"LD"</formula>
    </cfRule>
    <cfRule type="containsText" dxfId="6272" priority="7364" operator="containsText" text="V">
      <formula>NOT(ISERROR(SEARCH("V",AC32)))</formula>
    </cfRule>
    <cfRule type="containsText" dxfId="6271" priority="7365" operator="containsText" text="P">
      <formula>NOT(ISERROR(SEARCH("P",AC32)))</formula>
    </cfRule>
    <cfRule type="cellIs" dxfId="6270" priority="7366" operator="equal">
      <formula>"LL"</formula>
    </cfRule>
    <cfRule type="cellIs" dxfId="6269" priority="7367" operator="equal">
      <formula>"AT"</formula>
    </cfRule>
    <cfRule type="containsText" dxfId="6268" priority="7368" operator="containsText" text="B">
      <formula>NOT(ISERROR(SEARCH("B",AC32)))</formula>
    </cfRule>
    <cfRule type="cellIs" dxfId="6267" priority="7369" operator="equal">
      <formula>"L"</formula>
    </cfRule>
    <cfRule type="containsText" dxfId="6266" priority="7370" operator="containsText" text="N">
      <formula>NOT(ISERROR(SEARCH("N",AC32)))</formula>
    </cfRule>
  </conditionalFormatting>
  <conditionalFormatting sqref="AC32 AE32">
    <cfRule type="containsText" dxfId="6265" priority="7349" operator="containsText" text="21">
      <formula>NOT(ISERROR(SEARCH("21",AC32)))</formula>
    </cfRule>
    <cfRule type="cellIs" dxfId="6264" priority="7350" operator="equal">
      <formula>"F"</formula>
    </cfRule>
    <cfRule type="containsText" dxfId="6263" priority="7351" operator="containsText" text="CA">
      <formula>NOT(ISERROR(SEARCH("CA",AC32)))</formula>
    </cfRule>
    <cfRule type="cellIs" dxfId="6262" priority="7352" operator="equal">
      <formula>"LD"</formula>
    </cfRule>
    <cfRule type="containsText" dxfId="6261" priority="7353" operator="containsText" text="V">
      <formula>NOT(ISERROR(SEARCH("V",AC32)))</formula>
    </cfRule>
    <cfRule type="containsText" dxfId="6260" priority="7354" operator="containsText" text="P">
      <formula>NOT(ISERROR(SEARCH("P",AC32)))</formula>
    </cfRule>
    <cfRule type="cellIs" dxfId="6259" priority="7355" operator="equal">
      <formula>"LL"</formula>
    </cfRule>
    <cfRule type="cellIs" dxfId="6258" priority="7356" operator="equal">
      <formula>"AT"</formula>
    </cfRule>
    <cfRule type="containsText" dxfId="6257" priority="7357" operator="containsText" text="B">
      <formula>NOT(ISERROR(SEARCH("B",AC32)))</formula>
    </cfRule>
    <cfRule type="cellIs" dxfId="6256" priority="7358" operator="equal">
      <formula>"L"</formula>
    </cfRule>
    <cfRule type="containsText" dxfId="6255" priority="7359" operator="containsText" text="N">
      <formula>NOT(ISERROR(SEARCH("N",AC32)))</formula>
    </cfRule>
  </conditionalFormatting>
  <conditionalFormatting sqref="AA32:AB32 AD32">
    <cfRule type="containsText" dxfId="6254" priority="7338" operator="containsText" text="21">
      <formula>NOT(ISERROR(SEARCH("21",AA32)))</formula>
    </cfRule>
    <cfRule type="cellIs" dxfId="6253" priority="7339" operator="equal">
      <formula>"F"</formula>
    </cfRule>
    <cfRule type="containsText" dxfId="6252" priority="7340" operator="containsText" text="CA">
      <formula>NOT(ISERROR(SEARCH("CA",AA32)))</formula>
    </cfRule>
    <cfRule type="cellIs" dxfId="6251" priority="7341" operator="equal">
      <formula>"LD"</formula>
    </cfRule>
    <cfRule type="containsText" dxfId="6250" priority="7342" operator="containsText" text="V">
      <formula>NOT(ISERROR(SEARCH("V",AA32)))</formula>
    </cfRule>
    <cfRule type="containsText" dxfId="6249" priority="7343" operator="containsText" text="P">
      <formula>NOT(ISERROR(SEARCH("P",AA32)))</formula>
    </cfRule>
    <cfRule type="cellIs" dxfId="6248" priority="7344" operator="equal">
      <formula>"LL"</formula>
    </cfRule>
    <cfRule type="cellIs" dxfId="6247" priority="7345" operator="equal">
      <formula>"AT"</formula>
    </cfRule>
    <cfRule type="containsText" dxfId="6246" priority="7346" operator="containsText" text="B">
      <formula>NOT(ISERROR(SEARCH("B",AA32)))</formula>
    </cfRule>
    <cfRule type="cellIs" dxfId="6245" priority="7347" operator="equal">
      <formula>"L"</formula>
    </cfRule>
    <cfRule type="containsText" dxfId="6244" priority="7348" operator="containsText" text="N">
      <formula>NOT(ISERROR(SEARCH("N",AA32)))</formula>
    </cfRule>
  </conditionalFormatting>
  <conditionalFormatting sqref="Z32">
    <cfRule type="containsText" dxfId="6243" priority="7327" operator="containsText" text="21">
      <formula>NOT(ISERROR(SEARCH("21",Z32)))</formula>
    </cfRule>
    <cfRule type="cellIs" dxfId="6242" priority="7328" operator="equal">
      <formula>"F"</formula>
    </cfRule>
    <cfRule type="containsText" dxfId="6241" priority="7329" operator="containsText" text="CA">
      <formula>NOT(ISERROR(SEARCH("CA",Z32)))</formula>
    </cfRule>
    <cfRule type="cellIs" dxfId="6240" priority="7330" operator="equal">
      <formula>"LD"</formula>
    </cfRule>
    <cfRule type="containsText" dxfId="6239" priority="7331" operator="containsText" text="V">
      <formula>NOT(ISERROR(SEARCH("V",Z32)))</formula>
    </cfRule>
    <cfRule type="containsText" dxfId="6238" priority="7332" operator="containsText" text="P">
      <formula>NOT(ISERROR(SEARCH("P",Z32)))</formula>
    </cfRule>
    <cfRule type="cellIs" dxfId="6237" priority="7333" operator="equal">
      <formula>"LL"</formula>
    </cfRule>
    <cfRule type="cellIs" dxfId="6236" priority="7334" operator="equal">
      <formula>"AT"</formula>
    </cfRule>
    <cfRule type="containsText" dxfId="6235" priority="7335" operator="containsText" text="B">
      <formula>NOT(ISERROR(SEARCH("B",Z32)))</formula>
    </cfRule>
    <cfRule type="cellIs" dxfId="6234" priority="7336" operator="equal">
      <formula>"L"</formula>
    </cfRule>
    <cfRule type="containsText" dxfId="6233" priority="7337" operator="containsText" text="N">
      <formula>NOT(ISERROR(SEARCH("N",Z32)))</formula>
    </cfRule>
  </conditionalFormatting>
  <conditionalFormatting sqref="Z32">
    <cfRule type="containsText" dxfId="6232" priority="7316" operator="containsText" text="21">
      <formula>NOT(ISERROR(SEARCH("21",Z32)))</formula>
    </cfRule>
    <cfRule type="cellIs" dxfId="6231" priority="7317" operator="equal">
      <formula>"F"</formula>
    </cfRule>
    <cfRule type="containsText" dxfId="6230" priority="7318" operator="containsText" text="CA">
      <formula>NOT(ISERROR(SEARCH("CA",Z32)))</formula>
    </cfRule>
    <cfRule type="cellIs" dxfId="6229" priority="7319" operator="equal">
      <formula>"LD"</formula>
    </cfRule>
    <cfRule type="containsText" dxfId="6228" priority="7320" operator="containsText" text="V">
      <formula>NOT(ISERROR(SEARCH("V",Z32)))</formula>
    </cfRule>
    <cfRule type="containsText" dxfId="6227" priority="7321" operator="containsText" text="P">
      <formula>NOT(ISERROR(SEARCH("P",Z32)))</formula>
    </cfRule>
    <cfRule type="cellIs" dxfId="6226" priority="7322" operator="equal">
      <formula>"LL"</formula>
    </cfRule>
    <cfRule type="cellIs" dxfId="6225" priority="7323" operator="equal">
      <formula>"AT"</formula>
    </cfRule>
    <cfRule type="containsText" dxfId="6224" priority="7324" operator="containsText" text="B">
      <formula>NOT(ISERROR(SEARCH("B",Z32)))</formula>
    </cfRule>
    <cfRule type="cellIs" dxfId="6223" priority="7325" operator="equal">
      <formula>"L"</formula>
    </cfRule>
    <cfRule type="containsText" dxfId="6222" priority="7326" operator="containsText" text="N">
      <formula>NOT(ISERROR(SEARCH("N",Z32)))</formula>
    </cfRule>
  </conditionalFormatting>
  <conditionalFormatting sqref="Z32">
    <cfRule type="containsText" dxfId="6221" priority="7305" operator="containsText" text="21">
      <formula>NOT(ISERROR(SEARCH("21",Z32)))</formula>
    </cfRule>
    <cfRule type="cellIs" dxfId="6220" priority="7306" operator="equal">
      <formula>"F"</formula>
    </cfRule>
    <cfRule type="containsText" dxfId="6219" priority="7307" operator="containsText" text="CA">
      <formula>NOT(ISERROR(SEARCH("CA",Z32)))</formula>
    </cfRule>
    <cfRule type="cellIs" dxfId="6218" priority="7308" operator="equal">
      <formula>"LD"</formula>
    </cfRule>
    <cfRule type="containsText" dxfId="6217" priority="7309" operator="containsText" text="V">
      <formula>NOT(ISERROR(SEARCH("V",Z32)))</formula>
    </cfRule>
    <cfRule type="containsText" dxfId="6216" priority="7310" operator="containsText" text="P">
      <formula>NOT(ISERROR(SEARCH("P",Z32)))</formula>
    </cfRule>
    <cfRule type="cellIs" dxfId="6215" priority="7311" operator="equal">
      <formula>"LL"</formula>
    </cfRule>
    <cfRule type="cellIs" dxfId="6214" priority="7312" operator="equal">
      <formula>"AT"</formula>
    </cfRule>
    <cfRule type="containsText" dxfId="6213" priority="7313" operator="containsText" text="B">
      <formula>NOT(ISERROR(SEARCH("B",Z32)))</formula>
    </cfRule>
    <cfRule type="cellIs" dxfId="6212" priority="7314" operator="equal">
      <formula>"L"</formula>
    </cfRule>
    <cfRule type="containsText" dxfId="6211" priority="7315" operator="containsText" text="N">
      <formula>NOT(ISERROR(SEARCH("N",Z32)))</formula>
    </cfRule>
  </conditionalFormatting>
  <conditionalFormatting sqref="Z32">
    <cfRule type="containsText" dxfId="6210" priority="7294" operator="containsText" text="21">
      <formula>NOT(ISERROR(SEARCH("21",Z32)))</formula>
    </cfRule>
    <cfRule type="cellIs" dxfId="6209" priority="7295" operator="equal">
      <formula>"F"</formula>
    </cfRule>
    <cfRule type="containsText" dxfId="6208" priority="7296" operator="containsText" text="CA">
      <formula>NOT(ISERROR(SEARCH("CA",Z32)))</formula>
    </cfRule>
    <cfRule type="cellIs" dxfId="6207" priority="7297" operator="equal">
      <formula>"LD"</formula>
    </cfRule>
    <cfRule type="containsText" dxfId="6206" priority="7298" operator="containsText" text="V">
      <formula>NOT(ISERROR(SEARCH("V",Z32)))</formula>
    </cfRule>
    <cfRule type="containsText" dxfId="6205" priority="7299" operator="containsText" text="P">
      <formula>NOT(ISERROR(SEARCH("P",Z32)))</formula>
    </cfRule>
    <cfRule type="cellIs" dxfId="6204" priority="7300" operator="equal">
      <formula>"LL"</formula>
    </cfRule>
    <cfRule type="cellIs" dxfId="6203" priority="7301" operator="equal">
      <formula>"AT"</formula>
    </cfRule>
    <cfRule type="containsText" dxfId="6202" priority="7302" operator="containsText" text="B">
      <formula>NOT(ISERROR(SEARCH("B",Z32)))</formula>
    </cfRule>
    <cfRule type="cellIs" dxfId="6201" priority="7303" operator="equal">
      <formula>"L"</formula>
    </cfRule>
    <cfRule type="containsText" dxfId="6200" priority="7304" operator="containsText" text="N">
      <formula>NOT(ISERROR(SEARCH("N",Z32)))</formula>
    </cfRule>
  </conditionalFormatting>
  <conditionalFormatting sqref="Z32">
    <cfRule type="containsText" dxfId="6199" priority="7283" operator="containsText" text="21">
      <formula>NOT(ISERROR(SEARCH("21",Z32)))</formula>
    </cfRule>
    <cfRule type="cellIs" dxfId="6198" priority="7284" operator="equal">
      <formula>"F"</formula>
    </cfRule>
    <cfRule type="containsText" dxfId="6197" priority="7285" operator="containsText" text="CA">
      <formula>NOT(ISERROR(SEARCH("CA",Z32)))</formula>
    </cfRule>
    <cfRule type="cellIs" dxfId="6196" priority="7286" operator="equal">
      <formula>"LD"</formula>
    </cfRule>
    <cfRule type="containsText" dxfId="6195" priority="7287" operator="containsText" text="V">
      <formula>NOT(ISERROR(SEARCH("V",Z32)))</formula>
    </cfRule>
    <cfRule type="containsText" dxfId="6194" priority="7288" operator="containsText" text="P">
      <formula>NOT(ISERROR(SEARCH("P",Z32)))</formula>
    </cfRule>
    <cfRule type="cellIs" dxfId="6193" priority="7289" operator="equal">
      <formula>"LL"</formula>
    </cfRule>
    <cfRule type="cellIs" dxfId="6192" priority="7290" operator="equal">
      <formula>"AT"</formula>
    </cfRule>
    <cfRule type="containsText" dxfId="6191" priority="7291" operator="containsText" text="B">
      <formula>NOT(ISERROR(SEARCH("B",Z32)))</formula>
    </cfRule>
    <cfRule type="cellIs" dxfId="6190" priority="7292" operator="equal">
      <formula>"L"</formula>
    </cfRule>
    <cfRule type="containsText" dxfId="6189" priority="7293" operator="containsText" text="N">
      <formula>NOT(ISERROR(SEARCH("N",Z32)))</formula>
    </cfRule>
  </conditionalFormatting>
  <conditionalFormatting sqref="Z32">
    <cfRule type="containsText" dxfId="6188" priority="7272" operator="containsText" text="21">
      <formula>NOT(ISERROR(SEARCH("21",Z32)))</formula>
    </cfRule>
    <cfRule type="cellIs" dxfId="6187" priority="7273" operator="equal">
      <formula>"F"</formula>
    </cfRule>
    <cfRule type="containsText" dxfId="6186" priority="7274" operator="containsText" text="CA">
      <formula>NOT(ISERROR(SEARCH("CA",Z32)))</formula>
    </cfRule>
    <cfRule type="cellIs" dxfId="6185" priority="7275" operator="equal">
      <formula>"LD"</formula>
    </cfRule>
    <cfRule type="containsText" dxfId="6184" priority="7276" operator="containsText" text="V">
      <formula>NOT(ISERROR(SEARCH("V",Z32)))</formula>
    </cfRule>
    <cfRule type="containsText" dxfId="6183" priority="7277" operator="containsText" text="P">
      <formula>NOT(ISERROR(SEARCH("P",Z32)))</formula>
    </cfRule>
    <cfRule type="cellIs" dxfId="6182" priority="7278" operator="equal">
      <formula>"LL"</formula>
    </cfRule>
    <cfRule type="cellIs" dxfId="6181" priority="7279" operator="equal">
      <formula>"AT"</formula>
    </cfRule>
    <cfRule type="containsText" dxfId="6180" priority="7280" operator="containsText" text="B">
      <formula>NOT(ISERROR(SEARCH("B",Z32)))</formula>
    </cfRule>
    <cfRule type="cellIs" dxfId="6179" priority="7281" operator="equal">
      <formula>"L"</formula>
    </cfRule>
    <cfRule type="containsText" dxfId="6178" priority="7282" operator="containsText" text="N">
      <formula>NOT(ISERROR(SEARCH("N",Z32)))</formula>
    </cfRule>
  </conditionalFormatting>
  <conditionalFormatting sqref="Z32">
    <cfRule type="containsText" dxfId="6177" priority="7261" operator="containsText" text="21">
      <formula>NOT(ISERROR(SEARCH("21",Z32)))</formula>
    </cfRule>
    <cfRule type="cellIs" dxfId="6176" priority="7262" operator="equal">
      <formula>"F"</formula>
    </cfRule>
    <cfRule type="containsText" dxfId="6175" priority="7263" operator="containsText" text="CA">
      <formula>NOT(ISERROR(SEARCH("CA",Z32)))</formula>
    </cfRule>
    <cfRule type="cellIs" dxfId="6174" priority="7264" operator="equal">
      <formula>"LD"</formula>
    </cfRule>
    <cfRule type="containsText" dxfId="6173" priority="7265" operator="containsText" text="V">
      <formula>NOT(ISERROR(SEARCH("V",Z32)))</formula>
    </cfRule>
    <cfRule type="containsText" dxfId="6172" priority="7266" operator="containsText" text="P">
      <formula>NOT(ISERROR(SEARCH("P",Z32)))</formula>
    </cfRule>
    <cfRule type="cellIs" dxfId="6171" priority="7267" operator="equal">
      <formula>"LL"</formula>
    </cfRule>
    <cfRule type="cellIs" dxfId="6170" priority="7268" operator="equal">
      <formula>"AT"</formula>
    </cfRule>
    <cfRule type="containsText" dxfId="6169" priority="7269" operator="containsText" text="B">
      <formula>NOT(ISERROR(SEARCH("B",Z32)))</formula>
    </cfRule>
    <cfRule type="cellIs" dxfId="6168" priority="7270" operator="equal">
      <formula>"L"</formula>
    </cfRule>
    <cfRule type="containsText" dxfId="6167" priority="7271" operator="containsText" text="N">
      <formula>NOT(ISERROR(SEARCH("N",Z32)))</formula>
    </cfRule>
  </conditionalFormatting>
  <conditionalFormatting sqref="Z32">
    <cfRule type="containsText" dxfId="6166" priority="7250" operator="containsText" text="21">
      <formula>NOT(ISERROR(SEARCH("21",Z32)))</formula>
    </cfRule>
    <cfRule type="cellIs" dxfId="6165" priority="7251" operator="equal">
      <formula>"F"</formula>
    </cfRule>
    <cfRule type="containsText" dxfId="6164" priority="7252" operator="containsText" text="CA">
      <formula>NOT(ISERROR(SEARCH("CA",Z32)))</formula>
    </cfRule>
    <cfRule type="cellIs" dxfId="6163" priority="7253" operator="equal">
      <formula>"LD"</formula>
    </cfRule>
    <cfRule type="containsText" dxfId="6162" priority="7254" operator="containsText" text="V">
      <formula>NOT(ISERROR(SEARCH("V",Z32)))</formula>
    </cfRule>
    <cfRule type="containsText" dxfId="6161" priority="7255" operator="containsText" text="P">
      <formula>NOT(ISERROR(SEARCH("P",Z32)))</formula>
    </cfRule>
    <cfRule type="cellIs" dxfId="6160" priority="7256" operator="equal">
      <formula>"LL"</formula>
    </cfRule>
    <cfRule type="cellIs" dxfId="6159" priority="7257" operator="equal">
      <formula>"AT"</formula>
    </cfRule>
    <cfRule type="containsText" dxfId="6158" priority="7258" operator="containsText" text="B">
      <formula>NOT(ISERROR(SEARCH("B",Z32)))</formula>
    </cfRule>
    <cfRule type="cellIs" dxfId="6157" priority="7259" operator="equal">
      <formula>"L"</formula>
    </cfRule>
    <cfRule type="containsText" dxfId="6156" priority="7260" operator="containsText" text="N">
      <formula>NOT(ISERROR(SEARCH("N",Z32)))</formula>
    </cfRule>
  </conditionalFormatting>
  <conditionalFormatting sqref="Z32">
    <cfRule type="containsText" dxfId="6155" priority="7239" operator="containsText" text="21">
      <formula>NOT(ISERROR(SEARCH("21",Z32)))</formula>
    </cfRule>
    <cfRule type="cellIs" dxfId="6154" priority="7240" operator="equal">
      <formula>"F"</formula>
    </cfRule>
    <cfRule type="containsText" dxfId="6153" priority="7241" operator="containsText" text="CA">
      <formula>NOT(ISERROR(SEARCH("CA",Z32)))</formula>
    </cfRule>
    <cfRule type="cellIs" dxfId="6152" priority="7242" operator="equal">
      <formula>"LD"</formula>
    </cfRule>
    <cfRule type="containsText" dxfId="6151" priority="7243" operator="containsText" text="V">
      <formula>NOT(ISERROR(SEARCH("V",Z32)))</formula>
    </cfRule>
    <cfRule type="containsText" dxfId="6150" priority="7244" operator="containsText" text="P">
      <formula>NOT(ISERROR(SEARCH("P",Z32)))</formula>
    </cfRule>
    <cfRule type="cellIs" dxfId="6149" priority="7245" operator="equal">
      <formula>"LL"</formula>
    </cfRule>
    <cfRule type="cellIs" dxfId="6148" priority="7246" operator="equal">
      <formula>"AT"</formula>
    </cfRule>
    <cfRule type="containsText" dxfId="6147" priority="7247" operator="containsText" text="B">
      <formula>NOT(ISERROR(SEARCH("B",Z32)))</formula>
    </cfRule>
    <cfRule type="cellIs" dxfId="6146" priority="7248" operator="equal">
      <formula>"L"</formula>
    </cfRule>
    <cfRule type="containsText" dxfId="6145" priority="7249" operator="containsText" text="N">
      <formula>NOT(ISERROR(SEARCH("N",Z32)))</formula>
    </cfRule>
  </conditionalFormatting>
  <conditionalFormatting sqref="Z32">
    <cfRule type="containsText" dxfId="6144" priority="7228" operator="containsText" text="21">
      <formula>NOT(ISERROR(SEARCH("21",Z32)))</formula>
    </cfRule>
    <cfRule type="cellIs" dxfId="6143" priority="7229" operator="equal">
      <formula>"F"</formula>
    </cfRule>
    <cfRule type="containsText" dxfId="6142" priority="7230" operator="containsText" text="CA">
      <formula>NOT(ISERROR(SEARCH("CA",Z32)))</formula>
    </cfRule>
    <cfRule type="cellIs" dxfId="6141" priority="7231" operator="equal">
      <formula>"LD"</formula>
    </cfRule>
    <cfRule type="containsText" dxfId="6140" priority="7232" operator="containsText" text="V">
      <formula>NOT(ISERROR(SEARCH("V",Z32)))</formula>
    </cfRule>
    <cfRule type="containsText" dxfId="6139" priority="7233" operator="containsText" text="P">
      <formula>NOT(ISERROR(SEARCH("P",Z32)))</formula>
    </cfRule>
    <cfRule type="cellIs" dxfId="6138" priority="7234" operator="equal">
      <formula>"LL"</formula>
    </cfRule>
    <cfRule type="cellIs" dxfId="6137" priority="7235" operator="equal">
      <formula>"AT"</formula>
    </cfRule>
    <cfRule type="containsText" dxfId="6136" priority="7236" operator="containsText" text="B">
      <formula>NOT(ISERROR(SEARCH("B",Z32)))</formula>
    </cfRule>
    <cfRule type="cellIs" dxfId="6135" priority="7237" operator="equal">
      <formula>"L"</formula>
    </cfRule>
    <cfRule type="containsText" dxfId="6134" priority="7238" operator="containsText" text="N">
      <formula>NOT(ISERROR(SEARCH("N",Z32)))</formula>
    </cfRule>
  </conditionalFormatting>
  <conditionalFormatting sqref="Z32">
    <cfRule type="containsText" dxfId="6133" priority="7217" operator="containsText" text="21">
      <formula>NOT(ISERROR(SEARCH("21",Z32)))</formula>
    </cfRule>
    <cfRule type="cellIs" dxfId="6132" priority="7218" operator="equal">
      <formula>"F"</formula>
    </cfRule>
    <cfRule type="containsText" dxfId="6131" priority="7219" operator="containsText" text="CA">
      <formula>NOT(ISERROR(SEARCH("CA",Z32)))</formula>
    </cfRule>
    <cfRule type="cellIs" dxfId="6130" priority="7220" operator="equal">
      <formula>"LD"</formula>
    </cfRule>
    <cfRule type="containsText" dxfId="6129" priority="7221" operator="containsText" text="V">
      <formula>NOT(ISERROR(SEARCH("V",Z32)))</formula>
    </cfRule>
    <cfRule type="containsText" dxfId="6128" priority="7222" operator="containsText" text="P">
      <formula>NOT(ISERROR(SEARCH("P",Z32)))</formula>
    </cfRule>
    <cfRule type="cellIs" dxfId="6127" priority="7223" operator="equal">
      <formula>"LL"</formula>
    </cfRule>
    <cfRule type="cellIs" dxfId="6126" priority="7224" operator="equal">
      <formula>"AT"</formula>
    </cfRule>
    <cfRule type="containsText" dxfId="6125" priority="7225" operator="containsText" text="B">
      <formula>NOT(ISERROR(SEARCH("B",Z32)))</formula>
    </cfRule>
    <cfRule type="cellIs" dxfId="6124" priority="7226" operator="equal">
      <formula>"L"</formula>
    </cfRule>
    <cfRule type="containsText" dxfId="6123" priority="7227" operator="containsText" text="N">
      <formula>NOT(ISERROR(SEARCH("N",Z32)))</formula>
    </cfRule>
  </conditionalFormatting>
  <conditionalFormatting sqref="Z32">
    <cfRule type="containsText" dxfId="6122" priority="7206" operator="containsText" text="21">
      <formula>NOT(ISERROR(SEARCH("21",Z32)))</formula>
    </cfRule>
    <cfRule type="cellIs" dxfId="6121" priority="7207" operator="equal">
      <formula>"F"</formula>
    </cfRule>
    <cfRule type="containsText" dxfId="6120" priority="7208" operator="containsText" text="CA">
      <formula>NOT(ISERROR(SEARCH("CA",Z32)))</formula>
    </cfRule>
    <cfRule type="cellIs" dxfId="6119" priority="7209" operator="equal">
      <formula>"LD"</formula>
    </cfRule>
    <cfRule type="containsText" dxfId="6118" priority="7210" operator="containsText" text="V">
      <formula>NOT(ISERROR(SEARCH("V",Z32)))</formula>
    </cfRule>
    <cfRule type="containsText" dxfId="6117" priority="7211" operator="containsText" text="P">
      <formula>NOT(ISERROR(SEARCH("P",Z32)))</formula>
    </cfRule>
    <cfRule type="cellIs" dxfId="6116" priority="7212" operator="equal">
      <formula>"LL"</formula>
    </cfRule>
    <cfRule type="cellIs" dxfId="6115" priority="7213" operator="equal">
      <formula>"AT"</formula>
    </cfRule>
    <cfRule type="containsText" dxfId="6114" priority="7214" operator="containsText" text="B">
      <formula>NOT(ISERROR(SEARCH("B",Z32)))</formula>
    </cfRule>
    <cfRule type="cellIs" dxfId="6113" priority="7215" operator="equal">
      <formula>"L"</formula>
    </cfRule>
    <cfRule type="containsText" dxfId="6112" priority="7216" operator="containsText" text="N">
      <formula>NOT(ISERROR(SEARCH("N",Z32)))</formula>
    </cfRule>
  </conditionalFormatting>
  <conditionalFormatting sqref="Z32">
    <cfRule type="containsText" dxfId="6111" priority="7184" operator="containsText" text="21">
      <formula>NOT(ISERROR(SEARCH("21",Z32)))</formula>
    </cfRule>
    <cfRule type="cellIs" dxfId="6110" priority="7185" operator="equal">
      <formula>"F"</formula>
    </cfRule>
    <cfRule type="containsText" dxfId="6109" priority="7186" operator="containsText" text="CA">
      <formula>NOT(ISERROR(SEARCH("CA",Z32)))</formula>
    </cfRule>
    <cfRule type="cellIs" dxfId="6108" priority="7187" operator="equal">
      <formula>"LD"</formula>
    </cfRule>
    <cfRule type="containsText" dxfId="6107" priority="7188" operator="containsText" text="V">
      <formula>NOT(ISERROR(SEARCH("V",Z32)))</formula>
    </cfRule>
    <cfRule type="containsText" dxfId="6106" priority="7189" operator="containsText" text="P">
      <formula>NOT(ISERROR(SEARCH("P",Z32)))</formula>
    </cfRule>
    <cfRule type="cellIs" dxfId="6105" priority="7190" operator="equal">
      <formula>"LL"</formula>
    </cfRule>
    <cfRule type="cellIs" dxfId="6104" priority="7191" operator="equal">
      <formula>"AT"</formula>
    </cfRule>
    <cfRule type="containsText" dxfId="6103" priority="7192" operator="containsText" text="B">
      <formula>NOT(ISERROR(SEARCH("B",Z32)))</formula>
    </cfRule>
    <cfRule type="cellIs" dxfId="6102" priority="7193" operator="equal">
      <formula>"L"</formula>
    </cfRule>
    <cfRule type="containsText" dxfId="6101" priority="7194" operator="containsText" text="N">
      <formula>NOT(ISERROR(SEARCH("N",Z32)))</formula>
    </cfRule>
  </conditionalFormatting>
  <conditionalFormatting sqref="Z32">
    <cfRule type="containsText" dxfId="6100" priority="7173" operator="containsText" text="21">
      <formula>NOT(ISERROR(SEARCH("21",Z32)))</formula>
    </cfRule>
    <cfRule type="cellIs" dxfId="6099" priority="7174" operator="equal">
      <formula>"F"</formula>
    </cfRule>
    <cfRule type="containsText" dxfId="6098" priority="7175" operator="containsText" text="CA">
      <formula>NOT(ISERROR(SEARCH("CA",Z32)))</formula>
    </cfRule>
    <cfRule type="cellIs" dxfId="6097" priority="7176" operator="equal">
      <formula>"LD"</formula>
    </cfRule>
    <cfRule type="containsText" dxfId="6096" priority="7177" operator="containsText" text="V">
      <formula>NOT(ISERROR(SEARCH("V",Z32)))</formula>
    </cfRule>
    <cfRule type="containsText" dxfId="6095" priority="7178" operator="containsText" text="P">
      <formula>NOT(ISERROR(SEARCH("P",Z32)))</formula>
    </cfRule>
    <cfRule type="cellIs" dxfId="6094" priority="7179" operator="equal">
      <formula>"LL"</formula>
    </cfRule>
    <cfRule type="cellIs" dxfId="6093" priority="7180" operator="equal">
      <formula>"AT"</formula>
    </cfRule>
    <cfRule type="containsText" dxfId="6092" priority="7181" operator="containsText" text="B">
      <formula>NOT(ISERROR(SEARCH("B",Z32)))</formula>
    </cfRule>
    <cfRule type="cellIs" dxfId="6091" priority="7182" operator="equal">
      <formula>"L"</formula>
    </cfRule>
    <cfRule type="containsText" dxfId="6090" priority="7183" operator="containsText" text="N">
      <formula>NOT(ISERROR(SEARCH("N",Z32)))</formula>
    </cfRule>
  </conditionalFormatting>
  <conditionalFormatting sqref="Z32">
    <cfRule type="containsText" dxfId="6089" priority="7162" operator="containsText" text="21">
      <formula>NOT(ISERROR(SEARCH("21",Z32)))</formula>
    </cfRule>
    <cfRule type="cellIs" dxfId="6088" priority="7163" operator="equal">
      <formula>"F"</formula>
    </cfRule>
    <cfRule type="containsText" dxfId="6087" priority="7164" operator="containsText" text="CA">
      <formula>NOT(ISERROR(SEARCH("CA",Z32)))</formula>
    </cfRule>
    <cfRule type="cellIs" dxfId="6086" priority="7165" operator="equal">
      <formula>"LD"</formula>
    </cfRule>
    <cfRule type="containsText" dxfId="6085" priority="7166" operator="containsText" text="V">
      <formula>NOT(ISERROR(SEARCH("V",Z32)))</formula>
    </cfRule>
    <cfRule type="containsText" dxfId="6084" priority="7167" operator="containsText" text="P">
      <formula>NOT(ISERROR(SEARCH("P",Z32)))</formula>
    </cfRule>
    <cfRule type="cellIs" dxfId="6083" priority="7168" operator="equal">
      <formula>"LL"</formula>
    </cfRule>
    <cfRule type="cellIs" dxfId="6082" priority="7169" operator="equal">
      <formula>"AT"</formula>
    </cfRule>
    <cfRule type="containsText" dxfId="6081" priority="7170" operator="containsText" text="B">
      <formula>NOT(ISERROR(SEARCH("B",Z32)))</formula>
    </cfRule>
    <cfRule type="cellIs" dxfId="6080" priority="7171" operator="equal">
      <formula>"L"</formula>
    </cfRule>
    <cfRule type="containsText" dxfId="6079" priority="7172" operator="containsText" text="N">
      <formula>NOT(ISERROR(SEARCH("N",Z32)))</formula>
    </cfRule>
  </conditionalFormatting>
  <conditionalFormatting sqref="Z32">
    <cfRule type="containsText" dxfId="6078" priority="7151" operator="containsText" text="21">
      <formula>NOT(ISERROR(SEARCH("21",Z32)))</formula>
    </cfRule>
    <cfRule type="cellIs" dxfId="6077" priority="7152" operator="equal">
      <formula>"F"</formula>
    </cfRule>
    <cfRule type="containsText" dxfId="6076" priority="7153" operator="containsText" text="CA">
      <formula>NOT(ISERROR(SEARCH("CA",Z32)))</formula>
    </cfRule>
    <cfRule type="cellIs" dxfId="6075" priority="7154" operator="equal">
      <formula>"LD"</formula>
    </cfRule>
    <cfRule type="containsText" dxfId="6074" priority="7155" operator="containsText" text="V">
      <formula>NOT(ISERROR(SEARCH("V",Z32)))</formula>
    </cfRule>
    <cfRule type="containsText" dxfId="6073" priority="7156" operator="containsText" text="P">
      <formula>NOT(ISERROR(SEARCH("P",Z32)))</formula>
    </cfRule>
    <cfRule type="cellIs" dxfId="6072" priority="7157" operator="equal">
      <formula>"LL"</formula>
    </cfRule>
    <cfRule type="cellIs" dxfId="6071" priority="7158" operator="equal">
      <formula>"AT"</formula>
    </cfRule>
    <cfRule type="containsText" dxfId="6070" priority="7159" operator="containsText" text="B">
      <formula>NOT(ISERROR(SEARCH("B",Z32)))</formula>
    </cfRule>
    <cfRule type="cellIs" dxfId="6069" priority="7160" operator="equal">
      <formula>"L"</formula>
    </cfRule>
    <cfRule type="containsText" dxfId="6068" priority="7161" operator="containsText" text="N">
      <formula>NOT(ISERROR(SEARCH("N",Z32)))</formula>
    </cfRule>
  </conditionalFormatting>
  <conditionalFormatting sqref="Z32">
    <cfRule type="containsText" dxfId="6067" priority="7140" operator="containsText" text="21">
      <formula>NOT(ISERROR(SEARCH("21",Z32)))</formula>
    </cfRule>
    <cfRule type="cellIs" dxfId="6066" priority="7141" operator="equal">
      <formula>"F"</formula>
    </cfRule>
    <cfRule type="containsText" dxfId="6065" priority="7142" operator="containsText" text="CA">
      <formula>NOT(ISERROR(SEARCH("CA",Z32)))</formula>
    </cfRule>
    <cfRule type="cellIs" dxfId="6064" priority="7143" operator="equal">
      <formula>"LD"</formula>
    </cfRule>
    <cfRule type="containsText" dxfId="6063" priority="7144" operator="containsText" text="V">
      <formula>NOT(ISERROR(SEARCH("V",Z32)))</formula>
    </cfRule>
    <cfRule type="containsText" dxfId="6062" priority="7145" operator="containsText" text="P">
      <formula>NOT(ISERROR(SEARCH("P",Z32)))</formula>
    </cfRule>
    <cfRule type="cellIs" dxfId="6061" priority="7146" operator="equal">
      <formula>"LL"</formula>
    </cfRule>
    <cfRule type="cellIs" dxfId="6060" priority="7147" operator="equal">
      <formula>"AT"</formula>
    </cfRule>
    <cfRule type="containsText" dxfId="6059" priority="7148" operator="containsText" text="B">
      <formula>NOT(ISERROR(SEARCH("B",Z32)))</formula>
    </cfRule>
    <cfRule type="cellIs" dxfId="6058" priority="7149" operator="equal">
      <formula>"L"</formula>
    </cfRule>
    <cfRule type="containsText" dxfId="6057" priority="7150" operator="containsText" text="N">
      <formula>NOT(ISERROR(SEARCH("N",Z32)))</formula>
    </cfRule>
  </conditionalFormatting>
  <conditionalFormatting sqref="Z32">
    <cfRule type="containsText" dxfId="6056" priority="7129" operator="containsText" text="21">
      <formula>NOT(ISERROR(SEARCH("21",Z32)))</formula>
    </cfRule>
    <cfRule type="cellIs" dxfId="6055" priority="7130" operator="equal">
      <formula>"F"</formula>
    </cfRule>
    <cfRule type="containsText" dxfId="6054" priority="7131" operator="containsText" text="CA">
      <formula>NOT(ISERROR(SEARCH("CA",Z32)))</formula>
    </cfRule>
    <cfRule type="cellIs" dxfId="6053" priority="7132" operator="equal">
      <formula>"LD"</formula>
    </cfRule>
    <cfRule type="containsText" dxfId="6052" priority="7133" operator="containsText" text="V">
      <formula>NOT(ISERROR(SEARCH("V",Z32)))</formula>
    </cfRule>
    <cfRule type="containsText" dxfId="6051" priority="7134" operator="containsText" text="P">
      <formula>NOT(ISERROR(SEARCH("P",Z32)))</formula>
    </cfRule>
    <cfRule type="cellIs" dxfId="6050" priority="7135" operator="equal">
      <formula>"LL"</formula>
    </cfRule>
    <cfRule type="cellIs" dxfId="6049" priority="7136" operator="equal">
      <formula>"AT"</formula>
    </cfRule>
    <cfRule type="containsText" dxfId="6048" priority="7137" operator="containsText" text="B">
      <formula>NOT(ISERROR(SEARCH("B",Z32)))</formula>
    </cfRule>
    <cfRule type="cellIs" dxfId="6047" priority="7138" operator="equal">
      <formula>"L"</formula>
    </cfRule>
    <cfRule type="containsText" dxfId="6046" priority="7139" operator="containsText" text="N">
      <formula>NOT(ISERROR(SEARCH("N",Z32)))</formula>
    </cfRule>
  </conditionalFormatting>
  <conditionalFormatting sqref="Z32">
    <cfRule type="containsText" dxfId="6045" priority="7118" operator="containsText" text="21">
      <formula>NOT(ISERROR(SEARCH("21",Z32)))</formula>
    </cfRule>
    <cfRule type="cellIs" dxfId="6044" priority="7119" operator="equal">
      <formula>"F"</formula>
    </cfRule>
    <cfRule type="containsText" dxfId="6043" priority="7120" operator="containsText" text="CA">
      <formula>NOT(ISERROR(SEARCH("CA",Z32)))</formula>
    </cfRule>
    <cfRule type="cellIs" dxfId="6042" priority="7121" operator="equal">
      <formula>"LD"</formula>
    </cfRule>
    <cfRule type="containsText" dxfId="6041" priority="7122" operator="containsText" text="V">
      <formula>NOT(ISERROR(SEARCH("V",Z32)))</formula>
    </cfRule>
    <cfRule type="containsText" dxfId="6040" priority="7123" operator="containsText" text="P">
      <formula>NOT(ISERROR(SEARCH("P",Z32)))</formula>
    </cfRule>
    <cfRule type="cellIs" dxfId="6039" priority="7124" operator="equal">
      <formula>"LL"</formula>
    </cfRule>
    <cfRule type="cellIs" dxfId="6038" priority="7125" operator="equal">
      <formula>"AT"</formula>
    </cfRule>
    <cfRule type="containsText" dxfId="6037" priority="7126" operator="containsText" text="B">
      <formula>NOT(ISERROR(SEARCH("B",Z32)))</formula>
    </cfRule>
    <cfRule type="cellIs" dxfId="6036" priority="7127" operator="equal">
      <formula>"L"</formula>
    </cfRule>
    <cfRule type="containsText" dxfId="6035" priority="7128" operator="containsText" text="N">
      <formula>NOT(ISERROR(SEARCH("N",Z32)))</formula>
    </cfRule>
  </conditionalFormatting>
  <conditionalFormatting sqref="Z32">
    <cfRule type="containsText" dxfId="6034" priority="7107" operator="containsText" text="21">
      <formula>NOT(ISERROR(SEARCH("21",Z32)))</formula>
    </cfRule>
    <cfRule type="cellIs" dxfId="6033" priority="7108" operator="equal">
      <formula>"F"</formula>
    </cfRule>
    <cfRule type="containsText" dxfId="6032" priority="7109" operator="containsText" text="CA">
      <formula>NOT(ISERROR(SEARCH("CA",Z32)))</formula>
    </cfRule>
    <cfRule type="cellIs" dxfId="6031" priority="7110" operator="equal">
      <formula>"LD"</formula>
    </cfRule>
    <cfRule type="containsText" dxfId="6030" priority="7111" operator="containsText" text="V">
      <formula>NOT(ISERROR(SEARCH("V",Z32)))</formula>
    </cfRule>
    <cfRule type="containsText" dxfId="6029" priority="7112" operator="containsText" text="P">
      <formula>NOT(ISERROR(SEARCH("P",Z32)))</formula>
    </cfRule>
    <cfRule type="cellIs" dxfId="6028" priority="7113" operator="equal">
      <formula>"LL"</formula>
    </cfRule>
    <cfRule type="cellIs" dxfId="6027" priority="7114" operator="equal">
      <formula>"AT"</formula>
    </cfRule>
    <cfRule type="containsText" dxfId="6026" priority="7115" operator="containsText" text="B">
      <formula>NOT(ISERROR(SEARCH("B",Z32)))</formula>
    </cfRule>
    <cfRule type="cellIs" dxfId="6025" priority="7116" operator="equal">
      <formula>"L"</formula>
    </cfRule>
    <cfRule type="containsText" dxfId="6024" priority="7117" operator="containsText" text="N">
      <formula>NOT(ISERROR(SEARCH("N",Z32)))</formula>
    </cfRule>
  </conditionalFormatting>
  <conditionalFormatting sqref="Z32">
    <cfRule type="containsText" dxfId="6023" priority="7096" operator="containsText" text="21">
      <formula>NOT(ISERROR(SEARCH("21",Z32)))</formula>
    </cfRule>
    <cfRule type="cellIs" dxfId="6022" priority="7097" operator="equal">
      <formula>"F"</formula>
    </cfRule>
    <cfRule type="containsText" dxfId="6021" priority="7098" operator="containsText" text="CA">
      <formula>NOT(ISERROR(SEARCH("CA",Z32)))</formula>
    </cfRule>
    <cfRule type="cellIs" dxfId="6020" priority="7099" operator="equal">
      <formula>"LD"</formula>
    </cfRule>
    <cfRule type="containsText" dxfId="6019" priority="7100" operator="containsText" text="V">
      <formula>NOT(ISERROR(SEARCH("V",Z32)))</formula>
    </cfRule>
    <cfRule type="containsText" dxfId="6018" priority="7101" operator="containsText" text="P">
      <formula>NOT(ISERROR(SEARCH("P",Z32)))</formula>
    </cfRule>
    <cfRule type="cellIs" dxfId="6017" priority="7102" operator="equal">
      <formula>"LL"</formula>
    </cfRule>
    <cfRule type="cellIs" dxfId="6016" priority="7103" operator="equal">
      <formula>"AT"</formula>
    </cfRule>
    <cfRule type="containsText" dxfId="6015" priority="7104" operator="containsText" text="B">
      <formula>NOT(ISERROR(SEARCH("B",Z32)))</formula>
    </cfRule>
    <cfRule type="cellIs" dxfId="6014" priority="7105" operator="equal">
      <formula>"L"</formula>
    </cfRule>
    <cfRule type="containsText" dxfId="6013" priority="7106" operator="containsText" text="N">
      <formula>NOT(ISERROR(SEARCH("N",Z32)))</formula>
    </cfRule>
  </conditionalFormatting>
  <conditionalFormatting sqref="Z32">
    <cfRule type="containsText" dxfId="6012" priority="7085" operator="containsText" text="21">
      <formula>NOT(ISERROR(SEARCH("21",Z32)))</formula>
    </cfRule>
    <cfRule type="cellIs" dxfId="6011" priority="7086" operator="equal">
      <formula>"F"</formula>
    </cfRule>
    <cfRule type="containsText" dxfId="6010" priority="7087" operator="containsText" text="CA">
      <formula>NOT(ISERROR(SEARCH("CA",Z32)))</formula>
    </cfRule>
    <cfRule type="cellIs" dxfId="6009" priority="7088" operator="equal">
      <formula>"LD"</formula>
    </cfRule>
    <cfRule type="containsText" dxfId="6008" priority="7089" operator="containsText" text="V">
      <formula>NOT(ISERROR(SEARCH("V",Z32)))</formula>
    </cfRule>
    <cfRule type="containsText" dxfId="6007" priority="7090" operator="containsText" text="P">
      <formula>NOT(ISERROR(SEARCH("P",Z32)))</formula>
    </cfRule>
    <cfRule type="cellIs" dxfId="6006" priority="7091" operator="equal">
      <formula>"LL"</formula>
    </cfRule>
    <cfRule type="cellIs" dxfId="6005" priority="7092" operator="equal">
      <formula>"AT"</formula>
    </cfRule>
    <cfRule type="containsText" dxfId="6004" priority="7093" operator="containsText" text="B">
      <formula>NOT(ISERROR(SEARCH("B",Z32)))</formula>
    </cfRule>
    <cfRule type="cellIs" dxfId="6003" priority="7094" operator="equal">
      <formula>"L"</formula>
    </cfRule>
    <cfRule type="containsText" dxfId="6002" priority="7095" operator="containsText" text="N">
      <formula>NOT(ISERROR(SEARCH("N",Z32)))</formula>
    </cfRule>
  </conditionalFormatting>
  <conditionalFormatting sqref="Z32">
    <cfRule type="containsText" dxfId="6001" priority="7074" operator="containsText" text="21">
      <formula>NOT(ISERROR(SEARCH("21",Z32)))</formula>
    </cfRule>
    <cfRule type="cellIs" dxfId="6000" priority="7075" operator="equal">
      <formula>"F"</formula>
    </cfRule>
    <cfRule type="containsText" dxfId="5999" priority="7076" operator="containsText" text="CA">
      <formula>NOT(ISERROR(SEARCH("CA",Z32)))</formula>
    </cfRule>
    <cfRule type="cellIs" dxfId="5998" priority="7077" operator="equal">
      <formula>"LD"</formula>
    </cfRule>
    <cfRule type="containsText" dxfId="5997" priority="7078" operator="containsText" text="V">
      <formula>NOT(ISERROR(SEARCH("V",Z32)))</formula>
    </cfRule>
    <cfRule type="containsText" dxfId="5996" priority="7079" operator="containsText" text="P">
      <formula>NOT(ISERROR(SEARCH("P",Z32)))</formula>
    </cfRule>
    <cfRule type="cellIs" dxfId="5995" priority="7080" operator="equal">
      <formula>"LL"</formula>
    </cfRule>
    <cfRule type="cellIs" dxfId="5994" priority="7081" operator="equal">
      <formula>"AT"</formula>
    </cfRule>
    <cfRule type="containsText" dxfId="5993" priority="7082" operator="containsText" text="B">
      <formula>NOT(ISERROR(SEARCH("B",Z32)))</formula>
    </cfRule>
    <cfRule type="cellIs" dxfId="5992" priority="7083" operator="equal">
      <formula>"L"</formula>
    </cfRule>
    <cfRule type="containsText" dxfId="5991" priority="7084" operator="containsText" text="N">
      <formula>NOT(ISERROR(SEARCH("N",Z32)))</formula>
    </cfRule>
  </conditionalFormatting>
  <conditionalFormatting sqref="Z32">
    <cfRule type="containsText" dxfId="5990" priority="7063" operator="containsText" text="21">
      <formula>NOT(ISERROR(SEARCH("21",Z32)))</formula>
    </cfRule>
    <cfRule type="cellIs" dxfId="5989" priority="7064" operator="equal">
      <formula>"F"</formula>
    </cfRule>
    <cfRule type="containsText" dxfId="5988" priority="7065" operator="containsText" text="CA">
      <formula>NOT(ISERROR(SEARCH("CA",Z32)))</formula>
    </cfRule>
    <cfRule type="cellIs" dxfId="5987" priority="7066" operator="equal">
      <formula>"LD"</formula>
    </cfRule>
    <cfRule type="containsText" dxfId="5986" priority="7067" operator="containsText" text="V">
      <formula>NOT(ISERROR(SEARCH("V",Z32)))</formula>
    </cfRule>
    <cfRule type="containsText" dxfId="5985" priority="7068" operator="containsText" text="P">
      <formula>NOT(ISERROR(SEARCH("P",Z32)))</formula>
    </cfRule>
    <cfRule type="cellIs" dxfId="5984" priority="7069" operator="equal">
      <formula>"LL"</formula>
    </cfRule>
    <cfRule type="cellIs" dxfId="5983" priority="7070" operator="equal">
      <formula>"AT"</formula>
    </cfRule>
    <cfRule type="containsText" dxfId="5982" priority="7071" operator="containsText" text="B">
      <formula>NOT(ISERROR(SEARCH("B",Z32)))</formula>
    </cfRule>
    <cfRule type="cellIs" dxfId="5981" priority="7072" operator="equal">
      <formula>"L"</formula>
    </cfRule>
    <cfRule type="containsText" dxfId="5980" priority="7073" operator="containsText" text="N">
      <formula>NOT(ISERROR(SEARCH("N",Z32)))</formula>
    </cfRule>
  </conditionalFormatting>
  <conditionalFormatting sqref="Z32">
    <cfRule type="containsText" dxfId="5979" priority="7052" operator="containsText" text="21">
      <formula>NOT(ISERROR(SEARCH("21",Z32)))</formula>
    </cfRule>
    <cfRule type="cellIs" dxfId="5978" priority="7053" operator="equal">
      <formula>"F"</formula>
    </cfRule>
    <cfRule type="containsText" dxfId="5977" priority="7054" operator="containsText" text="CA">
      <formula>NOT(ISERROR(SEARCH("CA",Z32)))</formula>
    </cfRule>
    <cfRule type="cellIs" dxfId="5976" priority="7055" operator="equal">
      <formula>"LD"</formula>
    </cfRule>
    <cfRule type="containsText" dxfId="5975" priority="7056" operator="containsText" text="V">
      <formula>NOT(ISERROR(SEARCH("V",Z32)))</formula>
    </cfRule>
    <cfRule type="containsText" dxfId="5974" priority="7057" operator="containsText" text="P">
      <formula>NOT(ISERROR(SEARCH("P",Z32)))</formula>
    </cfRule>
    <cfRule type="cellIs" dxfId="5973" priority="7058" operator="equal">
      <formula>"LL"</formula>
    </cfRule>
    <cfRule type="cellIs" dxfId="5972" priority="7059" operator="equal">
      <formula>"AT"</formula>
    </cfRule>
    <cfRule type="containsText" dxfId="5971" priority="7060" operator="containsText" text="B">
      <formula>NOT(ISERROR(SEARCH("B",Z32)))</formula>
    </cfRule>
    <cfRule type="cellIs" dxfId="5970" priority="7061" operator="equal">
      <formula>"L"</formula>
    </cfRule>
    <cfRule type="containsText" dxfId="5969" priority="7062" operator="containsText" text="N">
      <formula>NOT(ISERROR(SEARCH("N",Z32)))</formula>
    </cfRule>
  </conditionalFormatting>
  <conditionalFormatting sqref="Z32">
    <cfRule type="containsText" dxfId="5968" priority="7041" operator="containsText" text="21">
      <formula>NOT(ISERROR(SEARCH("21",Z32)))</formula>
    </cfRule>
    <cfRule type="cellIs" dxfId="5967" priority="7042" operator="equal">
      <formula>"F"</formula>
    </cfRule>
    <cfRule type="containsText" dxfId="5966" priority="7043" operator="containsText" text="CA">
      <formula>NOT(ISERROR(SEARCH("CA",Z32)))</formula>
    </cfRule>
    <cfRule type="cellIs" dxfId="5965" priority="7044" operator="equal">
      <formula>"LD"</formula>
    </cfRule>
    <cfRule type="containsText" dxfId="5964" priority="7045" operator="containsText" text="V">
      <formula>NOT(ISERROR(SEARCH("V",Z32)))</formula>
    </cfRule>
    <cfRule type="containsText" dxfId="5963" priority="7046" operator="containsText" text="P">
      <formula>NOT(ISERROR(SEARCH("P",Z32)))</formula>
    </cfRule>
    <cfRule type="cellIs" dxfId="5962" priority="7047" operator="equal">
      <formula>"LL"</formula>
    </cfRule>
    <cfRule type="cellIs" dxfId="5961" priority="7048" operator="equal">
      <formula>"AT"</formula>
    </cfRule>
    <cfRule type="containsText" dxfId="5960" priority="7049" operator="containsText" text="B">
      <formula>NOT(ISERROR(SEARCH("B",Z32)))</formula>
    </cfRule>
    <cfRule type="cellIs" dxfId="5959" priority="7050" operator="equal">
      <formula>"L"</formula>
    </cfRule>
    <cfRule type="containsText" dxfId="5958" priority="7051" operator="containsText" text="N">
      <formula>NOT(ISERROR(SEARCH("N",Z32)))</formula>
    </cfRule>
  </conditionalFormatting>
  <conditionalFormatting sqref="Z32:AA32">
    <cfRule type="containsText" dxfId="5957" priority="7030" operator="containsText" text="21">
      <formula>NOT(ISERROR(SEARCH("21",Z32)))</formula>
    </cfRule>
    <cfRule type="cellIs" dxfId="5956" priority="7031" operator="equal">
      <formula>"F"</formula>
    </cfRule>
    <cfRule type="containsText" dxfId="5955" priority="7032" operator="containsText" text="CA">
      <formula>NOT(ISERROR(SEARCH("CA",Z32)))</formula>
    </cfRule>
    <cfRule type="cellIs" dxfId="5954" priority="7033" operator="equal">
      <formula>"LD"</formula>
    </cfRule>
    <cfRule type="containsText" dxfId="5953" priority="7034" operator="containsText" text="V">
      <formula>NOT(ISERROR(SEARCH("V",Z32)))</formula>
    </cfRule>
    <cfRule type="containsText" dxfId="5952" priority="7035" operator="containsText" text="P">
      <formula>NOT(ISERROR(SEARCH("P",Z32)))</formula>
    </cfRule>
    <cfRule type="cellIs" dxfId="5951" priority="7036" operator="equal">
      <formula>"LL"</formula>
    </cfRule>
    <cfRule type="cellIs" dxfId="5950" priority="7037" operator="equal">
      <formula>"AT"</formula>
    </cfRule>
    <cfRule type="containsText" dxfId="5949" priority="7038" operator="containsText" text="B">
      <formula>NOT(ISERROR(SEARCH("B",Z32)))</formula>
    </cfRule>
    <cfRule type="cellIs" dxfId="5948" priority="7039" operator="equal">
      <formula>"L"</formula>
    </cfRule>
    <cfRule type="containsText" dxfId="5947" priority="7040" operator="containsText" text="N">
      <formula>NOT(ISERROR(SEARCH("N",Z32)))</formula>
    </cfRule>
  </conditionalFormatting>
  <conditionalFormatting sqref="AF32:AH32">
    <cfRule type="containsText" dxfId="5946" priority="7019" operator="containsText" text="21">
      <formula>NOT(ISERROR(SEARCH("21",AF32)))</formula>
    </cfRule>
    <cfRule type="cellIs" dxfId="5945" priority="7020" operator="equal">
      <formula>"F"</formula>
    </cfRule>
    <cfRule type="containsText" dxfId="5944" priority="7021" operator="containsText" text="CA">
      <formula>NOT(ISERROR(SEARCH("CA",AF32)))</formula>
    </cfRule>
    <cfRule type="cellIs" dxfId="5943" priority="7022" operator="equal">
      <formula>"LD"</formula>
    </cfRule>
    <cfRule type="containsText" dxfId="5942" priority="7023" operator="containsText" text="V">
      <formula>NOT(ISERROR(SEARCH("V",AF32)))</formula>
    </cfRule>
    <cfRule type="containsText" dxfId="5941" priority="7024" operator="containsText" text="P">
      <formula>NOT(ISERROR(SEARCH("P",AF32)))</formula>
    </cfRule>
    <cfRule type="cellIs" dxfId="5940" priority="7025" operator="equal">
      <formula>"LL"</formula>
    </cfRule>
    <cfRule type="cellIs" dxfId="5939" priority="7026" operator="equal">
      <formula>"AT"</formula>
    </cfRule>
    <cfRule type="containsText" dxfId="5938" priority="7027" operator="containsText" text="B">
      <formula>NOT(ISERROR(SEARCH("B",AF32)))</formula>
    </cfRule>
    <cfRule type="cellIs" dxfId="5937" priority="7028" operator="equal">
      <formula>"L"</formula>
    </cfRule>
    <cfRule type="containsText" dxfId="5936" priority="7029" operator="containsText" text="N">
      <formula>NOT(ISERROR(SEARCH("N",AF32)))</formula>
    </cfRule>
  </conditionalFormatting>
  <conditionalFormatting sqref="AI32:AJ32">
    <cfRule type="containsText" dxfId="5935" priority="7008" operator="containsText" text="21">
      <formula>NOT(ISERROR(SEARCH("21",AI32)))</formula>
    </cfRule>
    <cfRule type="cellIs" dxfId="5934" priority="7009" operator="equal">
      <formula>"F"</formula>
    </cfRule>
    <cfRule type="containsText" dxfId="5933" priority="7010" operator="containsText" text="CA">
      <formula>NOT(ISERROR(SEARCH("CA",AI32)))</formula>
    </cfRule>
    <cfRule type="cellIs" dxfId="5932" priority="7011" operator="equal">
      <formula>"LD"</formula>
    </cfRule>
    <cfRule type="containsText" dxfId="5931" priority="7012" operator="containsText" text="V">
      <formula>NOT(ISERROR(SEARCH("V",AI32)))</formula>
    </cfRule>
    <cfRule type="containsText" dxfId="5930" priority="7013" operator="containsText" text="P">
      <formula>NOT(ISERROR(SEARCH("P",AI32)))</formula>
    </cfRule>
    <cfRule type="cellIs" dxfId="5929" priority="7014" operator="equal">
      <formula>"LL"</formula>
    </cfRule>
    <cfRule type="cellIs" dxfId="5928" priority="7015" operator="equal">
      <formula>"AT"</formula>
    </cfRule>
    <cfRule type="containsText" dxfId="5927" priority="7016" operator="containsText" text="B">
      <formula>NOT(ISERROR(SEARCH("B",AI32)))</formula>
    </cfRule>
    <cfRule type="cellIs" dxfId="5926" priority="7017" operator="equal">
      <formula>"L"</formula>
    </cfRule>
    <cfRule type="containsText" dxfId="5925" priority="7018" operator="containsText" text="N">
      <formula>NOT(ISERROR(SEARCH("N",AI32)))</formula>
    </cfRule>
  </conditionalFormatting>
  <conditionalFormatting sqref="AH32:AI32">
    <cfRule type="containsText" dxfId="5924" priority="6997" operator="containsText" text="21">
      <formula>NOT(ISERROR(SEARCH("21",AH32)))</formula>
    </cfRule>
    <cfRule type="cellIs" dxfId="5923" priority="6998" operator="equal">
      <formula>"F"</formula>
    </cfRule>
    <cfRule type="containsText" dxfId="5922" priority="6999" operator="containsText" text="CA">
      <formula>NOT(ISERROR(SEARCH("CA",AH32)))</formula>
    </cfRule>
    <cfRule type="cellIs" dxfId="5921" priority="7000" operator="equal">
      <formula>"LD"</formula>
    </cfRule>
    <cfRule type="containsText" dxfId="5920" priority="7001" operator="containsText" text="V">
      <formula>NOT(ISERROR(SEARCH("V",AH32)))</formula>
    </cfRule>
    <cfRule type="containsText" dxfId="5919" priority="7002" operator="containsText" text="P">
      <formula>NOT(ISERROR(SEARCH("P",AH32)))</formula>
    </cfRule>
    <cfRule type="cellIs" dxfId="5918" priority="7003" operator="equal">
      <formula>"LL"</formula>
    </cfRule>
    <cfRule type="cellIs" dxfId="5917" priority="7004" operator="equal">
      <formula>"AT"</formula>
    </cfRule>
    <cfRule type="containsText" dxfId="5916" priority="7005" operator="containsText" text="B">
      <formula>NOT(ISERROR(SEARCH("B",AH32)))</formula>
    </cfRule>
    <cfRule type="cellIs" dxfId="5915" priority="7006" operator="equal">
      <formula>"L"</formula>
    </cfRule>
    <cfRule type="containsText" dxfId="5914" priority="7007" operator="containsText" text="N">
      <formula>NOT(ISERROR(SEARCH("N",AH32)))</formula>
    </cfRule>
  </conditionalFormatting>
  <conditionalFormatting sqref="AI32">
    <cfRule type="containsText" dxfId="5913" priority="6986" operator="containsText" text="21">
      <formula>NOT(ISERROR(SEARCH("21",AI32)))</formula>
    </cfRule>
    <cfRule type="cellIs" dxfId="5912" priority="6987" operator="equal">
      <formula>"F"</formula>
    </cfRule>
    <cfRule type="containsText" dxfId="5911" priority="6988" operator="containsText" text="CA">
      <formula>NOT(ISERROR(SEARCH("CA",AI32)))</formula>
    </cfRule>
    <cfRule type="cellIs" dxfId="5910" priority="6989" operator="equal">
      <formula>"LD"</formula>
    </cfRule>
    <cfRule type="containsText" dxfId="5909" priority="6990" operator="containsText" text="V">
      <formula>NOT(ISERROR(SEARCH("V",AI32)))</formula>
    </cfRule>
    <cfRule type="containsText" dxfId="5908" priority="6991" operator="containsText" text="P">
      <formula>NOT(ISERROR(SEARCH("P",AI32)))</formula>
    </cfRule>
    <cfRule type="cellIs" dxfId="5907" priority="6992" operator="equal">
      <formula>"LL"</formula>
    </cfRule>
    <cfRule type="cellIs" dxfId="5906" priority="6993" operator="equal">
      <formula>"AT"</formula>
    </cfRule>
    <cfRule type="containsText" dxfId="5905" priority="6994" operator="containsText" text="B">
      <formula>NOT(ISERROR(SEARCH("B",AI32)))</formula>
    </cfRule>
    <cfRule type="cellIs" dxfId="5904" priority="6995" operator="equal">
      <formula>"L"</formula>
    </cfRule>
    <cfRule type="containsText" dxfId="5903" priority="6996" operator="containsText" text="N">
      <formula>NOT(ISERROR(SEARCH("N",AI32)))</formula>
    </cfRule>
  </conditionalFormatting>
  <conditionalFormatting sqref="AI32:AJ32">
    <cfRule type="containsText" dxfId="5902" priority="6975" operator="containsText" text="21">
      <formula>NOT(ISERROR(SEARCH("21",AI32)))</formula>
    </cfRule>
    <cfRule type="cellIs" dxfId="5901" priority="6976" operator="equal">
      <formula>"F"</formula>
    </cfRule>
    <cfRule type="containsText" dxfId="5900" priority="6977" operator="containsText" text="CA">
      <formula>NOT(ISERROR(SEARCH("CA",AI32)))</formula>
    </cfRule>
    <cfRule type="cellIs" dxfId="5899" priority="6978" operator="equal">
      <formula>"LD"</formula>
    </cfRule>
    <cfRule type="containsText" dxfId="5898" priority="6979" operator="containsText" text="V">
      <formula>NOT(ISERROR(SEARCH("V",AI32)))</formula>
    </cfRule>
    <cfRule type="containsText" dxfId="5897" priority="6980" operator="containsText" text="P">
      <formula>NOT(ISERROR(SEARCH("P",AI32)))</formula>
    </cfRule>
    <cfRule type="cellIs" dxfId="5896" priority="6981" operator="equal">
      <formula>"LL"</formula>
    </cfRule>
    <cfRule type="cellIs" dxfId="5895" priority="6982" operator="equal">
      <formula>"AT"</formula>
    </cfRule>
    <cfRule type="containsText" dxfId="5894" priority="6983" operator="containsText" text="B">
      <formula>NOT(ISERROR(SEARCH("B",AI32)))</formula>
    </cfRule>
    <cfRule type="cellIs" dxfId="5893" priority="6984" operator="equal">
      <formula>"L"</formula>
    </cfRule>
    <cfRule type="containsText" dxfId="5892" priority="6985" operator="containsText" text="N">
      <formula>NOT(ISERROR(SEARCH("N",AI32)))</formula>
    </cfRule>
  </conditionalFormatting>
  <conditionalFormatting sqref="AI32:AJ32">
    <cfRule type="containsText" dxfId="5891" priority="6964" operator="containsText" text="21">
      <formula>NOT(ISERROR(SEARCH("21",AI32)))</formula>
    </cfRule>
    <cfRule type="cellIs" dxfId="5890" priority="6965" operator="equal">
      <formula>"F"</formula>
    </cfRule>
    <cfRule type="containsText" dxfId="5889" priority="6966" operator="containsText" text="CA">
      <formula>NOT(ISERROR(SEARCH("CA",AI32)))</formula>
    </cfRule>
    <cfRule type="cellIs" dxfId="5888" priority="6967" operator="equal">
      <formula>"LD"</formula>
    </cfRule>
    <cfRule type="containsText" dxfId="5887" priority="6968" operator="containsText" text="V">
      <formula>NOT(ISERROR(SEARCH("V",AI32)))</formula>
    </cfRule>
    <cfRule type="containsText" dxfId="5886" priority="6969" operator="containsText" text="P">
      <formula>NOT(ISERROR(SEARCH("P",AI32)))</formula>
    </cfRule>
    <cfRule type="cellIs" dxfId="5885" priority="6970" operator="equal">
      <formula>"LL"</formula>
    </cfRule>
    <cfRule type="cellIs" dxfId="5884" priority="6971" operator="equal">
      <formula>"AT"</formula>
    </cfRule>
    <cfRule type="containsText" dxfId="5883" priority="6972" operator="containsText" text="B">
      <formula>NOT(ISERROR(SEARCH("B",AI32)))</formula>
    </cfRule>
    <cfRule type="cellIs" dxfId="5882" priority="6973" operator="equal">
      <formula>"L"</formula>
    </cfRule>
    <cfRule type="containsText" dxfId="5881" priority="6974" operator="containsText" text="N">
      <formula>NOT(ISERROR(SEARCH("N",AI32)))</formula>
    </cfRule>
  </conditionalFormatting>
  <conditionalFormatting sqref="AI32:AJ32">
    <cfRule type="containsText" dxfId="5880" priority="6953" operator="containsText" text="21">
      <formula>NOT(ISERROR(SEARCH("21",AI32)))</formula>
    </cfRule>
    <cfRule type="cellIs" dxfId="5879" priority="6954" operator="equal">
      <formula>"F"</formula>
    </cfRule>
    <cfRule type="containsText" dxfId="5878" priority="6955" operator="containsText" text="CA">
      <formula>NOT(ISERROR(SEARCH("CA",AI32)))</formula>
    </cfRule>
    <cfRule type="cellIs" dxfId="5877" priority="6956" operator="equal">
      <formula>"LD"</formula>
    </cfRule>
    <cfRule type="containsText" dxfId="5876" priority="6957" operator="containsText" text="V">
      <formula>NOT(ISERROR(SEARCH("V",AI32)))</formula>
    </cfRule>
    <cfRule type="containsText" dxfId="5875" priority="6958" operator="containsText" text="P">
      <formula>NOT(ISERROR(SEARCH("P",AI32)))</formula>
    </cfRule>
    <cfRule type="cellIs" dxfId="5874" priority="6959" operator="equal">
      <formula>"LL"</formula>
    </cfRule>
    <cfRule type="cellIs" dxfId="5873" priority="6960" operator="equal">
      <formula>"AT"</formula>
    </cfRule>
    <cfRule type="containsText" dxfId="5872" priority="6961" operator="containsText" text="B">
      <formula>NOT(ISERROR(SEARCH("B",AI32)))</formula>
    </cfRule>
    <cfRule type="cellIs" dxfId="5871" priority="6962" operator="equal">
      <formula>"L"</formula>
    </cfRule>
    <cfRule type="containsText" dxfId="5870" priority="6963" operator="containsText" text="N">
      <formula>NOT(ISERROR(SEARCH("N",AI32)))</formula>
    </cfRule>
  </conditionalFormatting>
  <conditionalFormatting sqref="AI32:AJ32">
    <cfRule type="containsText" dxfId="5869" priority="6942" operator="containsText" text="21">
      <formula>NOT(ISERROR(SEARCH("21",AI32)))</formula>
    </cfRule>
    <cfRule type="cellIs" dxfId="5868" priority="6943" operator="equal">
      <formula>"F"</formula>
    </cfRule>
    <cfRule type="containsText" dxfId="5867" priority="6944" operator="containsText" text="CA">
      <formula>NOT(ISERROR(SEARCH("CA",AI32)))</formula>
    </cfRule>
    <cfRule type="cellIs" dxfId="5866" priority="6945" operator="equal">
      <formula>"LD"</formula>
    </cfRule>
    <cfRule type="containsText" dxfId="5865" priority="6946" operator="containsText" text="V">
      <formula>NOT(ISERROR(SEARCH("V",AI32)))</formula>
    </cfRule>
    <cfRule type="containsText" dxfId="5864" priority="6947" operator="containsText" text="P">
      <formula>NOT(ISERROR(SEARCH("P",AI32)))</formula>
    </cfRule>
    <cfRule type="cellIs" dxfId="5863" priority="6948" operator="equal">
      <formula>"LL"</formula>
    </cfRule>
    <cfRule type="cellIs" dxfId="5862" priority="6949" operator="equal">
      <formula>"AT"</formula>
    </cfRule>
    <cfRule type="containsText" dxfId="5861" priority="6950" operator="containsText" text="B">
      <formula>NOT(ISERROR(SEARCH("B",AI32)))</formula>
    </cfRule>
    <cfRule type="cellIs" dxfId="5860" priority="6951" operator="equal">
      <formula>"L"</formula>
    </cfRule>
    <cfRule type="containsText" dxfId="5859" priority="6952" operator="containsText" text="N">
      <formula>NOT(ISERROR(SEARCH("N",AI32)))</formula>
    </cfRule>
  </conditionalFormatting>
  <conditionalFormatting sqref="AI32:AJ32">
    <cfRule type="containsText" dxfId="5858" priority="6931" operator="containsText" text="21">
      <formula>NOT(ISERROR(SEARCH("21",AI32)))</formula>
    </cfRule>
    <cfRule type="cellIs" dxfId="5857" priority="6932" operator="equal">
      <formula>"F"</formula>
    </cfRule>
    <cfRule type="containsText" dxfId="5856" priority="6933" operator="containsText" text="CA">
      <formula>NOT(ISERROR(SEARCH("CA",AI32)))</formula>
    </cfRule>
    <cfRule type="cellIs" dxfId="5855" priority="6934" operator="equal">
      <formula>"LD"</formula>
    </cfRule>
    <cfRule type="containsText" dxfId="5854" priority="6935" operator="containsText" text="V">
      <formula>NOT(ISERROR(SEARCH("V",AI32)))</formula>
    </cfRule>
    <cfRule type="containsText" dxfId="5853" priority="6936" operator="containsText" text="P">
      <formula>NOT(ISERROR(SEARCH("P",AI32)))</formula>
    </cfRule>
    <cfRule type="cellIs" dxfId="5852" priority="6937" operator="equal">
      <formula>"LL"</formula>
    </cfRule>
    <cfRule type="cellIs" dxfId="5851" priority="6938" operator="equal">
      <formula>"AT"</formula>
    </cfRule>
    <cfRule type="containsText" dxfId="5850" priority="6939" operator="containsText" text="B">
      <formula>NOT(ISERROR(SEARCH("B",AI32)))</formula>
    </cfRule>
    <cfRule type="cellIs" dxfId="5849" priority="6940" operator="equal">
      <formula>"L"</formula>
    </cfRule>
    <cfRule type="containsText" dxfId="5848" priority="6941" operator="containsText" text="N">
      <formula>NOT(ISERROR(SEARCH("N",AI32)))</formula>
    </cfRule>
  </conditionalFormatting>
  <conditionalFormatting sqref="AI32:AJ32">
    <cfRule type="containsText" dxfId="5847" priority="6920" operator="containsText" text="21">
      <formula>NOT(ISERROR(SEARCH("21",AI32)))</formula>
    </cfRule>
    <cfRule type="cellIs" dxfId="5846" priority="6921" operator="equal">
      <formula>"F"</formula>
    </cfRule>
    <cfRule type="containsText" dxfId="5845" priority="6922" operator="containsText" text="CA">
      <formula>NOT(ISERROR(SEARCH("CA",AI32)))</formula>
    </cfRule>
    <cfRule type="cellIs" dxfId="5844" priority="6923" operator="equal">
      <formula>"LD"</formula>
    </cfRule>
    <cfRule type="containsText" dxfId="5843" priority="6924" operator="containsText" text="V">
      <formula>NOT(ISERROR(SEARCH("V",AI32)))</formula>
    </cfRule>
    <cfRule type="containsText" dxfId="5842" priority="6925" operator="containsText" text="P">
      <formula>NOT(ISERROR(SEARCH("P",AI32)))</formula>
    </cfRule>
    <cfRule type="cellIs" dxfId="5841" priority="6926" operator="equal">
      <formula>"LL"</formula>
    </cfRule>
    <cfRule type="cellIs" dxfId="5840" priority="6927" operator="equal">
      <formula>"AT"</formula>
    </cfRule>
    <cfRule type="containsText" dxfId="5839" priority="6928" operator="containsText" text="B">
      <formula>NOT(ISERROR(SEARCH("B",AI32)))</formula>
    </cfRule>
    <cfRule type="cellIs" dxfId="5838" priority="6929" operator="equal">
      <formula>"L"</formula>
    </cfRule>
    <cfRule type="containsText" dxfId="5837" priority="6930" operator="containsText" text="N">
      <formula>NOT(ISERROR(SEARCH("N",AI32)))</formula>
    </cfRule>
  </conditionalFormatting>
  <conditionalFormatting sqref="AI32:AJ32">
    <cfRule type="containsText" dxfId="5836" priority="6909" operator="containsText" text="21">
      <formula>NOT(ISERROR(SEARCH("21",AI32)))</formula>
    </cfRule>
    <cfRule type="cellIs" dxfId="5835" priority="6910" operator="equal">
      <formula>"F"</formula>
    </cfRule>
    <cfRule type="containsText" dxfId="5834" priority="6911" operator="containsText" text="CA">
      <formula>NOT(ISERROR(SEARCH("CA",AI32)))</formula>
    </cfRule>
    <cfRule type="cellIs" dxfId="5833" priority="6912" operator="equal">
      <formula>"LD"</formula>
    </cfRule>
    <cfRule type="containsText" dxfId="5832" priority="6913" operator="containsText" text="V">
      <formula>NOT(ISERROR(SEARCH("V",AI32)))</formula>
    </cfRule>
    <cfRule type="containsText" dxfId="5831" priority="6914" operator="containsText" text="P">
      <formula>NOT(ISERROR(SEARCH("P",AI32)))</formula>
    </cfRule>
    <cfRule type="cellIs" dxfId="5830" priority="6915" operator="equal">
      <formula>"LL"</formula>
    </cfRule>
    <cfRule type="cellIs" dxfId="5829" priority="6916" operator="equal">
      <formula>"AT"</formula>
    </cfRule>
    <cfRule type="containsText" dxfId="5828" priority="6917" operator="containsText" text="B">
      <formula>NOT(ISERROR(SEARCH("B",AI32)))</formula>
    </cfRule>
    <cfRule type="cellIs" dxfId="5827" priority="6918" operator="equal">
      <formula>"L"</formula>
    </cfRule>
    <cfRule type="containsText" dxfId="5826" priority="6919" operator="containsText" text="N">
      <formula>NOT(ISERROR(SEARCH("N",AI32)))</formula>
    </cfRule>
  </conditionalFormatting>
  <conditionalFormatting sqref="AI32:AJ32">
    <cfRule type="containsText" dxfId="5825" priority="6898" operator="containsText" text="21">
      <formula>NOT(ISERROR(SEARCH("21",AI32)))</formula>
    </cfRule>
    <cfRule type="cellIs" dxfId="5824" priority="6899" operator="equal">
      <formula>"F"</formula>
    </cfRule>
    <cfRule type="containsText" dxfId="5823" priority="6900" operator="containsText" text="CA">
      <formula>NOT(ISERROR(SEARCH("CA",AI32)))</formula>
    </cfRule>
    <cfRule type="cellIs" dxfId="5822" priority="6901" operator="equal">
      <formula>"LD"</formula>
    </cfRule>
    <cfRule type="containsText" dxfId="5821" priority="6902" operator="containsText" text="V">
      <formula>NOT(ISERROR(SEARCH("V",AI32)))</formula>
    </cfRule>
    <cfRule type="containsText" dxfId="5820" priority="6903" operator="containsText" text="P">
      <formula>NOT(ISERROR(SEARCH("P",AI32)))</formula>
    </cfRule>
    <cfRule type="cellIs" dxfId="5819" priority="6904" operator="equal">
      <formula>"LL"</formula>
    </cfRule>
    <cfRule type="cellIs" dxfId="5818" priority="6905" operator="equal">
      <formula>"AT"</formula>
    </cfRule>
    <cfRule type="containsText" dxfId="5817" priority="6906" operator="containsText" text="B">
      <formula>NOT(ISERROR(SEARCH("B",AI32)))</formula>
    </cfRule>
    <cfRule type="cellIs" dxfId="5816" priority="6907" operator="equal">
      <formula>"L"</formula>
    </cfRule>
    <cfRule type="containsText" dxfId="5815" priority="6908" operator="containsText" text="N">
      <formula>NOT(ISERROR(SEARCH("N",AI32)))</formula>
    </cfRule>
  </conditionalFormatting>
  <conditionalFormatting sqref="AI32:AJ32">
    <cfRule type="containsText" dxfId="5814" priority="6887" operator="containsText" text="21">
      <formula>NOT(ISERROR(SEARCH("21",AI32)))</formula>
    </cfRule>
    <cfRule type="cellIs" dxfId="5813" priority="6888" operator="equal">
      <formula>"F"</formula>
    </cfRule>
    <cfRule type="containsText" dxfId="5812" priority="6889" operator="containsText" text="CA">
      <formula>NOT(ISERROR(SEARCH("CA",AI32)))</formula>
    </cfRule>
    <cfRule type="cellIs" dxfId="5811" priority="6890" operator="equal">
      <formula>"LD"</formula>
    </cfRule>
    <cfRule type="containsText" dxfId="5810" priority="6891" operator="containsText" text="V">
      <formula>NOT(ISERROR(SEARCH("V",AI32)))</formula>
    </cfRule>
    <cfRule type="containsText" dxfId="5809" priority="6892" operator="containsText" text="P">
      <formula>NOT(ISERROR(SEARCH("P",AI32)))</formula>
    </cfRule>
    <cfRule type="cellIs" dxfId="5808" priority="6893" operator="equal">
      <formula>"LL"</formula>
    </cfRule>
    <cfRule type="cellIs" dxfId="5807" priority="6894" operator="equal">
      <formula>"AT"</formula>
    </cfRule>
    <cfRule type="containsText" dxfId="5806" priority="6895" operator="containsText" text="B">
      <formula>NOT(ISERROR(SEARCH("B",AI32)))</formula>
    </cfRule>
    <cfRule type="cellIs" dxfId="5805" priority="6896" operator="equal">
      <formula>"L"</formula>
    </cfRule>
    <cfRule type="containsText" dxfId="5804" priority="6897" operator="containsText" text="N">
      <formula>NOT(ISERROR(SEARCH("N",AI32)))</formula>
    </cfRule>
  </conditionalFormatting>
  <conditionalFormatting sqref="AI32:AJ32">
    <cfRule type="containsText" dxfId="5803" priority="6876" operator="containsText" text="21">
      <formula>NOT(ISERROR(SEARCH("21",AI32)))</formula>
    </cfRule>
    <cfRule type="cellIs" dxfId="5802" priority="6877" operator="equal">
      <formula>"F"</formula>
    </cfRule>
    <cfRule type="containsText" dxfId="5801" priority="6878" operator="containsText" text="CA">
      <formula>NOT(ISERROR(SEARCH("CA",AI32)))</formula>
    </cfRule>
    <cfRule type="cellIs" dxfId="5800" priority="6879" operator="equal">
      <formula>"LD"</formula>
    </cfRule>
    <cfRule type="containsText" dxfId="5799" priority="6880" operator="containsText" text="V">
      <formula>NOT(ISERROR(SEARCH("V",AI32)))</formula>
    </cfRule>
    <cfRule type="containsText" dxfId="5798" priority="6881" operator="containsText" text="P">
      <formula>NOT(ISERROR(SEARCH("P",AI32)))</formula>
    </cfRule>
    <cfRule type="cellIs" dxfId="5797" priority="6882" operator="equal">
      <formula>"LL"</formula>
    </cfRule>
    <cfRule type="cellIs" dxfId="5796" priority="6883" operator="equal">
      <formula>"AT"</formula>
    </cfRule>
    <cfRule type="containsText" dxfId="5795" priority="6884" operator="containsText" text="B">
      <formula>NOT(ISERROR(SEARCH("B",AI32)))</formula>
    </cfRule>
    <cfRule type="cellIs" dxfId="5794" priority="6885" operator="equal">
      <formula>"L"</formula>
    </cfRule>
    <cfRule type="containsText" dxfId="5793" priority="6886" operator="containsText" text="N">
      <formula>NOT(ISERROR(SEARCH("N",AI32)))</formula>
    </cfRule>
  </conditionalFormatting>
  <conditionalFormatting sqref="AI32:AJ32">
    <cfRule type="containsText" dxfId="5792" priority="6865" operator="containsText" text="21">
      <formula>NOT(ISERROR(SEARCH("21",AI32)))</formula>
    </cfRule>
    <cfRule type="cellIs" dxfId="5791" priority="6866" operator="equal">
      <formula>"F"</formula>
    </cfRule>
    <cfRule type="containsText" dxfId="5790" priority="6867" operator="containsText" text="CA">
      <formula>NOT(ISERROR(SEARCH("CA",AI32)))</formula>
    </cfRule>
    <cfRule type="cellIs" dxfId="5789" priority="6868" operator="equal">
      <formula>"LD"</formula>
    </cfRule>
    <cfRule type="containsText" dxfId="5788" priority="6869" operator="containsText" text="V">
      <formula>NOT(ISERROR(SEARCH("V",AI32)))</formula>
    </cfRule>
    <cfRule type="containsText" dxfId="5787" priority="6870" operator="containsText" text="P">
      <formula>NOT(ISERROR(SEARCH("P",AI32)))</formula>
    </cfRule>
    <cfRule type="cellIs" dxfId="5786" priority="6871" operator="equal">
      <formula>"LL"</formula>
    </cfRule>
    <cfRule type="cellIs" dxfId="5785" priority="6872" operator="equal">
      <formula>"AT"</formula>
    </cfRule>
    <cfRule type="containsText" dxfId="5784" priority="6873" operator="containsText" text="B">
      <formula>NOT(ISERROR(SEARCH("B",AI32)))</formula>
    </cfRule>
    <cfRule type="cellIs" dxfId="5783" priority="6874" operator="equal">
      <formula>"L"</formula>
    </cfRule>
    <cfRule type="containsText" dxfId="5782" priority="6875" operator="containsText" text="N">
      <formula>NOT(ISERROR(SEARCH("N",AI32)))</formula>
    </cfRule>
  </conditionalFormatting>
  <conditionalFormatting sqref="AI32:AJ32">
    <cfRule type="containsText" dxfId="5781" priority="6854" operator="containsText" text="21">
      <formula>NOT(ISERROR(SEARCH("21",AI32)))</formula>
    </cfRule>
    <cfRule type="cellIs" dxfId="5780" priority="6855" operator="equal">
      <formula>"F"</formula>
    </cfRule>
    <cfRule type="containsText" dxfId="5779" priority="6856" operator="containsText" text="CA">
      <formula>NOT(ISERROR(SEARCH("CA",AI32)))</formula>
    </cfRule>
    <cfRule type="cellIs" dxfId="5778" priority="6857" operator="equal">
      <formula>"LD"</formula>
    </cfRule>
    <cfRule type="containsText" dxfId="5777" priority="6858" operator="containsText" text="V">
      <formula>NOT(ISERROR(SEARCH("V",AI32)))</formula>
    </cfRule>
    <cfRule type="containsText" dxfId="5776" priority="6859" operator="containsText" text="P">
      <formula>NOT(ISERROR(SEARCH("P",AI32)))</formula>
    </cfRule>
    <cfRule type="cellIs" dxfId="5775" priority="6860" operator="equal">
      <formula>"LL"</formula>
    </cfRule>
    <cfRule type="cellIs" dxfId="5774" priority="6861" operator="equal">
      <formula>"AT"</formula>
    </cfRule>
    <cfRule type="containsText" dxfId="5773" priority="6862" operator="containsText" text="B">
      <formula>NOT(ISERROR(SEARCH("B",AI32)))</formula>
    </cfRule>
    <cfRule type="cellIs" dxfId="5772" priority="6863" operator="equal">
      <formula>"L"</formula>
    </cfRule>
    <cfRule type="containsText" dxfId="5771" priority="6864" operator="containsText" text="N">
      <formula>NOT(ISERROR(SEARCH("N",AI32)))</formula>
    </cfRule>
  </conditionalFormatting>
  <conditionalFormatting sqref="AI32:AJ32">
    <cfRule type="containsText" dxfId="5770" priority="6843" operator="containsText" text="21">
      <formula>NOT(ISERROR(SEARCH("21",AI32)))</formula>
    </cfRule>
    <cfRule type="cellIs" dxfId="5769" priority="6844" operator="equal">
      <formula>"F"</formula>
    </cfRule>
    <cfRule type="containsText" dxfId="5768" priority="6845" operator="containsText" text="CA">
      <formula>NOT(ISERROR(SEARCH("CA",AI32)))</formula>
    </cfRule>
    <cfRule type="cellIs" dxfId="5767" priority="6846" operator="equal">
      <formula>"LD"</formula>
    </cfRule>
    <cfRule type="containsText" dxfId="5766" priority="6847" operator="containsText" text="V">
      <formula>NOT(ISERROR(SEARCH("V",AI32)))</formula>
    </cfRule>
    <cfRule type="containsText" dxfId="5765" priority="6848" operator="containsText" text="P">
      <formula>NOT(ISERROR(SEARCH("P",AI32)))</formula>
    </cfRule>
    <cfRule type="cellIs" dxfId="5764" priority="6849" operator="equal">
      <formula>"LL"</formula>
    </cfRule>
    <cfRule type="cellIs" dxfId="5763" priority="6850" operator="equal">
      <formula>"AT"</formula>
    </cfRule>
    <cfRule type="containsText" dxfId="5762" priority="6851" operator="containsText" text="B">
      <formula>NOT(ISERROR(SEARCH("B",AI32)))</formula>
    </cfRule>
    <cfRule type="cellIs" dxfId="5761" priority="6852" operator="equal">
      <formula>"L"</formula>
    </cfRule>
    <cfRule type="containsText" dxfId="5760" priority="6853" operator="containsText" text="N">
      <formula>NOT(ISERROR(SEARCH("N",AI32)))</formula>
    </cfRule>
  </conditionalFormatting>
  <conditionalFormatting sqref="AI32:AJ32">
    <cfRule type="containsText" dxfId="5759" priority="6832" operator="containsText" text="21">
      <formula>NOT(ISERROR(SEARCH("21",AI32)))</formula>
    </cfRule>
    <cfRule type="cellIs" dxfId="5758" priority="6833" operator="equal">
      <formula>"F"</formula>
    </cfRule>
    <cfRule type="containsText" dxfId="5757" priority="6834" operator="containsText" text="CA">
      <formula>NOT(ISERROR(SEARCH("CA",AI32)))</formula>
    </cfRule>
    <cfRule type="cellIs" dxfId="5756" priority="6835" operator="equal">
      <formula>"LD"</formula>
    </cfRule>
    <cfRule type="containsText" dxfId="5755" priority="6836" operator="containsText" text="V">
      <formula>NOT(ISERROR(SEARCH("V",AI32)))</formula>
    </cfRule>
    <cfRule type="containsText" dxfId="5754" priority="6837" operator="containsText" text="P">
      <formula>NOT(ISERROR(SEARCH("P",AI32)))</formula>
    </cfRule>
    <cfRule type="cellIs" dxfId="5753" priority="6838" operator="equal">
      <formula>"LL"</formula>
    </cfRule>
    <cfRule type="cellIs" dxfId="5752" priority="6839" operator="equal">
      <formula>"AT"</formula>
    </cfRule>
    <cfRule type="containsText" dxfId="5751" priority="6840" operator="containsText" text="B">
      <formula>NOT(ISERROR(SEARCH("B",AI32)))</formula>
    </cfRule>
    <cfRule type="cellIs" dxfId="5750" priority="6841" operator="equal">
      <formula>"L"</formula>
    </cfRule>
    <cfRule type="containsText" dxfId="5749" priority="6842" operator="containsText" text="N">
      <formula>NOT(ISERROR(SEARCH("N",AI32)))</formula>
    </cfRule>
  </conditionalFormatting>
  <conditionalFormatting sqref="AI32:AJ32">
    <cfRule type="containsText" dxfId="5748" priority="6821" operator="containsText" text="21">
      <formula>NOT(ISERROR(SEARCH("21",AI32)))</formula>
    </cfRule>
    <cfRule type="cellIs" dxfId="5747" priority="6822" operator="equal">
      <formula>"F"</formula>
    </cfRule>
    <cfRule type="containsText" dxfId="5746" priority="6823" operator="containsText" text="CA">
      <formula>NOT(ISERROR(SEARCH("CA",AI32)))</formula>
    </cfRule>
    <cfRule type="cellIs" dxfId="5745" priority="6824" operator="equal">
      <formula>"LD"</formula>
    </cfRule>
    <cfRule type="containsText" dxfId="5744" priority="6825" operator="containsText" text="V">
      <formula>NOT(ISERROR(SEARCH("V",AI32)))</formula>
    </cfRule>
    <cfRule type="containsText" dxfId="5743" priority="6826" operator="containsText" text="P">
      <formula>NOT(ISERROR(SEARCH("P",AI32)))</formula>
    </cfRule>
    <cfRule type="cellIs" dxfId="5742" priority="6827" operator="equal">
      <formula>"LL"</formula>
    </cfRule>
    <cfRule type="cellIs" dxfId="5741" priority="6828" operator="equal">
      <formula>"AT"</formula>
    </cfRule>
    <cfRule type="containsText" dxfId="5740" priority="6829" operator="containsText" text="B">
      <formula>NOT(ISERROR(SEARCH("B",AI32)))</formula>
    </cfRule>
    <cfRule type="cellIs" dxfId="5739" priority="6830" operator="equal">
      <formula>"L"</formula>
    </cfRule>
    <cfRule type="containsText" dxfId="5738" priority="6831" operator="containsText" text="N">
      <formula>NOT(ISERROR(SEARCH("N",AI32)))</formula>
    </cfRule>
  </conditionalFormatting>
  <conditionalFormatting sqref="AI32:AJ32">
    <cfRule type="containsText" dxfId="5737" priority="6810" operator="containsText" text="21">
      <formula>NOT(ISERROR(SEARCH("21",AI32)))</formula>
    </cfRule>
    <cfRule type="cellIs" dxfId="5736" priority="6811" operator="equal">
      <formula>"F"</formula>
    </cfRule>
    <cfRule type="containsText" dxfId="5735" priority="6812" operator="containsText" text="CA">
      <formula>NOT(ISERROR(SEARCH("CA",AI32)))</formula>
    </cfRule>
    <cfRule type="cellIs" dxfId="5734" priority="6813" operator="equal">
      <formula>"LD"</formula>
    </cfRule>
    <cfRule type="containsText" dxfId="5733" priority="6814" operator="containsText" text="V">
      <formula>NOT(ISERROR(SEARCH("V",AI32)))</formula>
    </cfRule>
    <cfRule type="containsText" dxfId="5732" priority="6815" operator="containsText" text="P">
      <formula>NOT(ISERROR(SEARCH("P",AI32)))</formula>
    </cfRule>
    <cfRule type="cellIs" dxfId="5731" priority="6816" operator="equal">
      <formula>"LL"</formula>
    </cfRule>
    <cfRule type="cellIs" dxfId="5730" priority="6817" operator="equal">
      <formula>"AT"</formula>
    </cfRule>
    <cfRule type="containsText" dxfId="5729" priority="6818" operator="containsText" text="B">
      <formula>NOT(ISERROR(SEARCH("B",AI32)))</formula>
    </cfRule>
    <cfRule type="cellIs" dxfId="5728" priority="6819" operator="equal">
      <formula>"L"</formula>
    </cfRule>
    <cfRule type="containsText" dxfId="5727" priority="6820" operator="containsText" text="N">
      <formula>NOT(ISERROR(SEARCH("N",AI32)))</formula>
    </cfRule>
  </conditionalFormatting>
  <conditionalFormatting sqref="AI32:AJ32">
    <cfRule type="containsText" dxfId="5726" priority="6799" operator="containsText" text="21">
      <formula>NOT(ISERROR(SEARCH("21",AI32)))</formula>
    </cfRule>
    <cfRule type="cellIs" dxfId="5725" priority="6800" operator="equal">
      <formula>"F"</formula>
    </cfRule>
    <cfRule type="containsText" dxfId="5724" priority="6801" operator="containsText" text="CA">
      <formula>NOT(ISERROR(SEARCH("CA",AI32)))</formula>
    </cfRule>
    <cfRule type="cellIs" dxfId="5723" priority="6802" operator="equal">
      <formula>"LD"</formula>
    </cfRule>
    <cfRule type="containsText" dxfId="5722" priority="6803" operator="containsText" text="V">
      <formula>NOT(ISERROR(SEARCH("V",AI32)))</formula>
    </cfRule>
    <cfRule type="containsText" dxfId="5721" priority="6804" operator="containsText" text="P">
      <formula>NOT(ISERROR(SEARCH("P",AI32)))</formula>
    </cfRule>
    <cfRule type="cellIs" dxfId="5720" priority="6805" operator="equal">
      <formula>"LL"</formula>
    </cfRule>
    <cfRule type="cellIs" dxfId="5719" priority="6806" operator="equal">
      <formula>"AT"</formula>
    </cfRule>
    <cfRule type="containsText" dxfId="5718" priority="6807" operator="containsText" text="B">
      <formula>NOT(ISERROR(SEARCH("B",AI32)))</formula>
    </cfRule>
    <cfRule type="cellIs" dxfId="5717" priority="6808" operator="equal">
      <formula>"L"</formula>
    </cfRule>
    <cfRule type="containsText" dxfId="5716" priority="6809" operator="containsText" text="N">
      <formula>NOT(ISERROR(SEARCH("N",AI32)))</formula>
    </cfRule>
  </conditionalFormatting>
  <conditionalFormatting sqref="AI32:AJ32">
    <cfRule type="containsText" dxfId="5715" priority="6788" operator="containsText" text="21">
      <formula>NOT(ISERROR(SEARCH("21",AI32)))</formula>
    </cfRule>
    <cfRule type="cellIs" dxfId="5714" priority="6789" operator="equal">
      <formula>"F"</formula>
    </cfRule>
    <cfRule type="containsText" dxfId="5713" priority="6790" operator="containsText" text="CA">
      <formula>NOT(ISERROR(SEARCH("CA",AI32)))</formula>
    </cfRule>
    <cfRule type="cellIs" dxfId="5712" priority="6791" operator="equal">
      <formula>"LD"</formula>
    </cfRule>
    <cfRule type="containsText" dxfId="5711" priority="6792" operator="containsText" text="V">
      <formula>NOT(ISERROR(SEARCH("V",AI32)))</formula>
    </cfRule>
    <cfRule type="containsText" dxfId="5710" priority="6793" operator="containsText" text="P">
      <formula>NOT(ISERROR(SEARCH("P",AI32)))</formula>
    </cfRule>
    <cfRule type="cellIs" dxfId="5709" priority="6794" operator="equal">
      <formula>"LL"</formula>
    </cfRule>
    <cfRule type="cellIs" dxfId="5708" priority="6795" operator="equal">
      <formula>"AT"</formula>
    </cfRule>
    <cfRule type="containsText" dxfId="5707" priority="6796" operator="containsText" text="B">
      <formula>NOT(ISERROR(SEARCH("B",AI32)))</formula>
    </cfRule>
    <cfRule type="cellIs" dxfId="5706" priority="6797" operator="equal">
      <formula>"L"</formula>
    </cfRule>
    <cfRule type="containsText" dxfId="5705" priority="6798" operator="containsText" text="N">
      <formula>NOT(ISERROR(SEARCH("N",AI32)))</formula>
    </cfRule>
  </conditionalFormatting>
  <conditionalFormatting sqref="AI32:AJ32">
    <cfRule type="containsText" dxfId="5704" priority="6777" operator="containsText" text="21">
      <formula>NOT(ISERROR(SEARCH("21",AI32)))</formula>
    </cfRule>
    <cfRule type="cellIs" dxfId="5703" priority="6778" operator="equal">
      <formula>"F"</formula>
    </cfRule>
    <cfRule type="containsText" dxfId="5702" priority="6779" operator="containsText" text="CA">
      <formula>NOT(ISERROR(SEARCH("CA",AI32)))</formula>
    </cfRule>
    <cfRule type="cellIs" dxfId="5701" priority="6780" operator="equal">
      <formula>"LD"</formula>
    </cfRule>
    <cfRule type="containsText" dxfId="5700" priority="6781" operator="containsText" text="V">
      <formula>NOT(ISERROR(SEARCH("V",AI32)))</formula>
    </cfRule>
    <cfRule type="containsText" dxfId="5699" priority="6782" operator="containsText" text="P">
      <formula>NOT(ISERROR(SEARCH("P",AI32)))</formula>
    </cfRule>
    <cfRule type="cellIs" dxfId="5698" priority="6783" operator="equal">
      <formula>"LL"</formula>
    </cfRule>
    <cfRule type="cellIs" dxfId="5697" priority="6784" operator="equal">
      <formula>"AT"</formula>
    </cfRule>
    <cfRule type="containsText" dxfId="5696" priority="6785" operator="containsText" text="B">
      <formula>NOT(ISERROR(SEARCH("B",AI32)))</formula>
    </cfRule>
    <cfRule type="cellIs" dxfId="5695" priority="6786" operator="equal">
      <formula>"L"</formula>
    </cfRule>
    <cfRule type="containsText" dxfId="5694" priority="6787" operator="containsText" text="N">
      <formula>NOT(ISERROR(SEARCH("N",AI32)))</formula>
    </cfRule>
  </conditionalFormatting>
  <conditionalFormatting sqref="AI32:AJ32">
    <cfRule type="containsText" dxfId="5693" priority="6766" operator="containsText" text="21">
      <formula>NOT(ISERROR(SEARCH("21",AI32)))</formula>
    </cfRule>
    <cfRule type="cellIs" dxfId="5692" priority="6767" operator="equal">
      <formula>"F"</formula>
    </cfRule>
    <cfRule type="containsText" dxfId="5691" priority="6768" operator="containsText" text="CA">
      <formula>NOT(ISERROR(SEARCH("CA",AI32)))</formula>
    </cfRule>
    <cfRule type="cellIs" dxfId="5690" priority="6769" operator="equal">
      <formula>"LD"</formula>
    </cfRule>
    <cfRule type="containsText" dxfId="5689" priority="6770" operator="containsText" text="V">
      <formula>NOT(ISERROR(SEARCH("V",AI32)))</formula>
    </cfRule>
    <cfRule type="containsText" dxfId="5688" priority="6771" operator="containsText" text="P">
      <formula>NOT(ISERROR(SEARCH("P",AI32)))</formula>
    </cfRule>
    <cfRule type="cellIs" dxfId="5687" priority="6772" operator="equal">
      <formula>"LL"</formula>
    </cfRule>
    <cfRule type="cellIs" dxfId="5686" priority="6773" operator="equal">
      <formula>"AT"</formula>
    </cfRule>
    <cfRule type="containsText" dxfId="5685" priority="6774" operator="containsText" text="B">
      <formula>NOT(ISERROR(SEARCH("B",AI32)))</formula>
    </cfRule>
    <cfRule type="cellIs" dxfId="5684" priority="6775" operator="equal">
      <formula>"L"</formula>
    </cfRule>
    <cfRule type="containsText" dxfId="5683" priority="6776" operator="containsText" text="N">
      <formula>NOT(ISERROR(SEARCH("N",AI32)))</formula>
    </cfRule>
  </conditionalFormatting>
  <conditionalFormatting sqref="AI32:AJ32">
    <cfRule type="containsText" dxfId="5682" priority="6755" operator="containsText" text="21">
      <formula>NOT(ISERROR(SEARCH("21",AI32)))</formula>
    </cfRule>
    <cfRule type="cellIs" dxfId="5681" priority="6756" operator="equal">
      <formula>"F"</formula>
    </cfRule>
    <cfRule type="containsText" dxfId="5680" priority="6757" operator="containsText" text="CA">
      <formula>NOT(ISERROR(SEARCH("CA",AI32)))</formula>
    </cfRule>
    <cfRule type="cellIs" dxfId="5679" priority="6758" operator="equal">
      <formula>"LD"</formula>
    </cfRule>
    <cfRule type="containsText" dxfId="5678" priority="6759" operator="containsText" text="V">
      <formula>NOT(ISERROR(SEARCH("V",AI32)))</formula>
    </cfRule>
    <cfRule type="containsText" dxfId="5677" priority="6760" operator="containsText" text="P">
      <formula>NOT(ISERROR(SEARCH("P",AI32)))</formula>
    </cfRule>
    <cfRule type="cellIs" dxfId="5676" priority="6761" operator="equal">
      <formula>"LL"</formula>
    </cfRule>
    <cfRule type="cellIs" dxfId="5675" priority="6762" operator="equal">
      <formula>"AT"</formula>
    </cfRule>
    <cfRule type="containsText" dxfId="5674" priority="6763" operator="containsText" text="B">
      <formula>NOT(ISERROR(SEARCH("B",AI32)))</formula>
    </cfRule>
    <cfRule type="cellIs" dxfId="5673" priority="6764" operator="equal">
      <formula>"L"</formula>
    </cfRule>
    <cfRule type="containsText" dxfId="5672" priority="6765" operator="containsText" text="N">
      <formula>NOT(ISERROR(SEARCH("N",AI32)))</formula>
    </cfRule>
  </conditionalFormatting>
  <conditionalFormatting sqref="AI32:AJ32">
    <cfRule type="containsText" dxfId="5671" priority="6744" operator="containsText" text="21">
      <formula>NOT(ISERROR(SEARCH("21",AI32)))</formula>
    </cfRule>
    <cfRule type="cellIs" dxfId="5670" priority="6745" operator="equal">
      <formula>"F"</formula>
    </cfRule>
    <cfRule type="containsText" dxfId="5669" priority="6746" operator="containsText" text="CA">
      <formula>NOT(ISERROR(SEARCH("CA",AI32)))</formula>
    </cfRule>
    <cfRule type="cellIs" dxfId="5668" priority="6747" operator="equal">
      <formula>"LD"</formula>
    </cfRule>
    <cfRule type="containsText" dxfId="5667" priority="6748" operator="containsText" text="V">
      <formula>NOT(ISERROR(SEARCH("V",AI32)))</formula>
    </cfRule>
    <cfRule type="containsText" dxfId="5666" priority="6749" operator="containsText" text="P">
      <formula>NOT(ISERROR(SEARCH("P",AI32)))</formula>
    </cfRule>
    <cfRule type="cellIs" dxfId="5665" priority="6750" operator="equal">
      <formula>"LL"</formula>
    </cfRule>
    <cfRule type="cellIs" dxfId="5664" priority="6751" operator="equal">
      <formula>"AT"</formula>
    </cfRule>
    <cfRule type="containsText" dxfId="5663" priority="6752" operator="containsText" text="B">
      <formula>NOT(ISERROR(SEARCH("B",AI32)))</formula>
    </cfRule>
    <cfRule type="cellIs" dxfId="5662" priority="6753" operator="equal">
      <formula>"L"</formula>
    </cfRule>
    <cfRule type="containsText" dxfId="5661" priority="6754" operator="containsText" text="N">
      <formula>NOT(ISERROR(SEARCH("N",AI32)))</formula>
    </cfRule>
  </conditionalFormatting>
  <conditionalFormatting sqref="AI32:AJ32">
    <cfRule type="containsText" dxfId="5660" priority="6733" operator="containsText" text="21">
      <formula>NOT(ISERROR(SEARCH("21",AI32)))</formula>
    </cfRule>
    <cfRule type="cellIs" dxfId="5659" priority="6734" operator="equal">
      <formula>"F"</formula>
    </cfRule>
    <cfRule type="containsText" dxfId="5658" priority="6735" operator="containsText" text="CA">
      <formula>NOT(ISERROR(SEARCH("CA",AI32)))</formula>
    </cfRule>
    <cfRule type="cellIs" dxfId="5657" priority="6736" operator="equal">
      <formula>"LD"</formula>
    </cfRule>
    <cfRule type="containsText" dxfId="5656" priority="6737" operator="containsText" text="V">
      <formula>NOT(ISERROR(SEARCH("V",AI32)))</formula>
    </cfRule>
    <cfRule type="containsText" dxfId="5655" priority="6738" operator="containsText" text="P">
      <formula>NOT(ISERROR(SEARCH("P",AI32)))</formula>
    </cfRule>
    <cfRule type="cellIs" dxfId="5654" priority="6739" operator="equal">
      <formula>"LL"</formula>
    </cfRule>
    <cfRule type="cellIs" dxfId="5653" priority="6740" operator="equal">
      <formula>"AT"</formula>
    </cfRule>
    <cfRule type="containsText" dxfId="5652" priority="6741" operator="containsText" text="B">
      <formula>NOT(ISERROR(SEARCH("B",AI32)))</formula>
    </cfRule>
    <cfRule type="cellIs" dxfId="5651" priority="6742" operator="equal">
      <formula>"L"</formula>
    </cfRule>
    <cfRule type="containsText" dxfId="5650" priority="6743" operator="containsText" text="N">
      <formula>NOT(ISERROR(SEARCH("N",AI32)))</formula>
    </cfRule>
  </conditionalFormatting>
  <conditionalFormatting sqref="AI32:AJ32">
    <cfRule type="containsText" dxfId="5649" priority="6722" operator="containsText" text="21">
      <formula>NOT(ISERROR(SEARCH("21",AI32)))</formula>
    </cfRule>
    <cfRule type="cellIs" dxfId="5648" priority="6723" operator="equal">
      <formula>"F"</formula>
    </cfRule>
    <cfRule type="containsText" dxfId="5647" priority="6724" operator="containsText" text="CA">
      <formula>NOT(ISERROR(SEARCH("CA",AI32)))</formula>
    </cfRule>
    <cfRule type="cellIs" dxfId="5646" priority="6725" operator="equal">
      <formula>"LD"</formula>
    </cfRule>
    <cfRule type="containsText" dxfId="5645" priority="6726" operator="containsText" text="V">
      <formula>NOT(ISERROR(SEARCH("V",AI32)))</formula>
    </cfRule>
    <cfRule type="containsText" dxfId="5644" priority="6727" operator="containsText" text="P">
      <formula>NOT(ISERROR(SEARCH("P",AI32)))</formula>
    </cfRule>
    <cfRule type="cellIs" dxfId="5643" priority="6728" operator="equal">
      <formula>"LL"</formula>
    </cfRule>
    <cfRule type="cellIs" dxfId="5642" priority="6729" operator="equal">
      <formula>"AT"</formula>
    </cfRule>
    <cfRule type="containsText" dxfId="5641" priority="6730" operator="containsText" text="B">
      <formula>NOT(ISERROR(SEARCH("B",AI32)))</formula>
    </cfRule>
    <cfRule type="cellIs" dxfId="5640" priority="6731" operator="equal">
      <formula>"L"</formula>
    </cfRule>
    <cfRule type="containsText" dxfId="5639" priority="6732" operator="containsText" text="N">
      <formula>NOT(ISERROR(SEARCH("N",AI32)))</formula>
    </cfRule>
  </conditionalFormatting>
  <conditionalFormatting sqref="AI32:AJ32">
    <cfRule type="containsText" dxfId="5638" priority="6711" operator="containsText" text="21">
      <formula>NOT(ISERROR(SEARCH("21",AI32)))</formula>
    </cfRule>
    <cfRule type="cellIs" dxfId="5637" priority="6712" operator="equal">
      <formula>"F"</formula>
    </cfRule>
    <cfRule type="containsText" dxfId="5636" priority="6713" operator="containsText" text="CA">
      <formula>NOT(ISERROR(SEARCH("CA",AI32)))</formula>
    </cfRule>
    <cfRule type="cellIs" dxfId="5635" priority="6714" operator="equal">
      <formula>"LD"</formula>
    </cfRule>
    <cfRule type="containsText" dxfId="5634" priority="6715" operator="containsText" text="V">
      <formula>NOT(ISERROR(SEARCH("V",AI32)))</formula>
    </cfRule>
    <cfRule type="containsText" dxfId="5633" priority="6716" operator="containsText" text="P">
      <formula>NOT(ISERROR(SEARCH("P",AI32)))</formula>
    </cfRule>
    <cfRule type="cellIs" dxfId="5632" priority="6717" operator="equal">
      <formula>"LL"</formula>
    </cfRule>
    <cfRule type="cellIs" dxfId="5631" priority="6718" operator="equal">
      <formula>"AT"</formula>
    </cfRule>
    <cfRule type="containsText" dxfId="5630" priority="6719" operator="containsText" text="B">
      <formula>NOT(ISERROR(SEARCH("B",AI32)))</formula>
    </cfRule>
    <cfRule type="cellIs" dxfId="5629" priority="6720" operator="equal">
      <formula>"L"</formula>
    </cfRule>
    <cfRule type="containsText" dxfId="5628" priority="6721" operator="containsText" text="N">
      <formula>NOT(ISERROR(SEARCH("N",AI32)))</formula>
    </cfRule>
  </conditionalFormatting>
  <conditionalFormatting sqref="AI32:AJ32">
    <cfRule type="containsText" dxfId="5627" priority="6700" operator="containsText" text="21">
      <formula>NOT(ISERROR(SEARCH("21",AI32)))</formula>
    </cfRule>
    <cfRule type="cellIs" dxfId="5626" priority="6701" operator="equal">
      <formula>"F"</formula>
    </cfRule>
    <cfRule type="containsText" dxfId="5625" priority="6702" operator="containsText" text="CA">
      <formula>NOT(ISERROR(SEARCH("CA",AI32)))</formula>
    </cfRule>
    <cfRule type="cellIs" dxfId="5624" priority="6703" operator="equal">
      <formula>"LD"</formula>
    </cfRule>
    <cfRule type="containsText" dxfId="5623" priority="6704" operator="containsText" text="V">
      <formula>NOT(ISERROR(SEARCH("V",AI32)))</formula>
    </cfRule>
    <cfRule type="containsText" dxfId="5622" priority="6705" operator="containsText" text="P">
      <formula>NOT(ISERROR(SEARCH("P",AI32)))</formula>
    </cfRule>
    <cfRule type="cellIs" dxfId="5621" priority="6706" operator="equal">
      <formula>"LL"</formula>
    </cfRule>
    <cfRule type="cellIs" dxfId="5620" priority="6707" operator="equal">
      <formula>"AT"</formula>
    </cfRule>
    <cfRule type="containsText" dxfId="5619" priority="6708" operator="containsText" text="B">
      <formula>NOT(ISERROR(SEARCH("B",AI32)))</formula>
    </cfRule>
    <cfRule type="cellIs" dxfId="5618" priority="6709" operator="equal">
      <formula>"L"</formula>
    </cfRule>
    <cfRule type="containsText" dxfId="5617" priority="6710" operator="containsText" text="N">
      <formula>NOT(ISERROR(SEARCH("N",AI32)))</formula>
    </cfRule>
  </conditionalFormatting>
  <conditionalFormatting sqref="AI32:AJ32">
    <cfRule type="containsText" dxfId="5616" priority="6689" operator="containsText" text="21">
      <formula>NOT(ISERROR(SEARCH("21",AI32)))</formula>
    </cfRule>
    <cfRule type="cellIs" dxfId="5615" priority="6690" operator="equal">
      <formula>"F"</formula>
    </cfRule>
    <cfRule type="containsText" dxfId="5614" priority="6691" operator="containsText" text="CA">
      <formula>NOT(ISERROR(SEARCH("CA",AI32)))</formula>
    </cfRule>
    <cfRule type="cellIs" dxfId="5613" priority="6692" operator="equal">
      <formula>"LD"</formula>
    </cfRule>
    <cfRule type="containsText" dxfId="5612" priority="6693" operator="containsText" text="V">
      <formula>NOT(ISERROR(SEARCH("V",AI32)))</formula>
    </cfRule>
    <cfRule type="containsText" dxfId="5611" priority="6694" operator="containsText" text="P">
      <formula>NOT(ISERROR(SEARCH("P",AI32)))</formula>
    </cfRule>
    <cfRule type="cellIs" dxfId="5610" priority="6695" operator="equal">
      <formula>"LL"</formula>
    </cfRule>
    <cfRule type="cellIs" dxfId="5609" priority="6696" operator="equal">
      <formula>"AT"</formula>
    </cfRule>
    <cfRule type="containsText" dxfId="5608" priority="6697" operator="containsText" text="B">
      <formula>NOT(ISERROR(SEARCH("B",AI32)))</formula>
    </cfRule>
    <cfRule type="cellIs" dxfId="5607" priority="6698" operator="equal">
      <formula>"L"</formula>
    </cfRule>
    <cfRule type="containsText" dxfId="5606" priority="6699" operator="containsText" text="N">
      <formula>NOT(ISERROR(SEARCH("N",AI32)))</formula>
    </cfRule>
  </conditionalFormatting>
  <conditionalFormatting sqref="AF32">
    <cfRule type="containsText" dxfId="5605" priority="6678" operator="containsText" text="21">
      <formula>NOT(ISERROR(SEARCH("21",AF32)))</formula>
    </cfRule>
    <cfRule type="cellIs" dxfId="5604" priority="6679" operator="equal">
      <formula>"F"</formula>
    </cfRule>
    <cfRule type="containsText" dxfId="5603" priority="6680" operator="containsText" text="CA">
      <formula>NOT(ISERROR(SEARCH("CA",AF32)))</formula>
    </cfRule>
    <cfRule type="cellIs" dxfId="5602" priority="6681" operator="equal">
      <formula>"LD"</formula>
    </cfRule>
    <cfRule type="containsText" dxfId="5601" priority="6682" operator="containsText" text="V">
      <formula>NOT(ISERROR(SEARCH("V",AF32)))</formula>
    </cfRule>
    <cfRule type="containsText" dxfId="5600" priority="6683" operator="containsText" text="P">
      <formula>NOT(ISERROR(SEARCH("P",AF32)))</formula>
    </cfRule>
    <cfRule type="cellIs" dxfId="5599" priority="6684" operator="equal">
      <formula>"LL"</formula>
    </cfRule>
    <cfRule type="cellIs" dxfId="5598" priority="6685" operator="equal">
      <formula>"AT"</formula>
    </cfRule>
    <cfRule type="containsText" dxfId="5597" priority="6686" operator="containsText" text="B">
      <formula>NOT(ISERROR(SEARCH("B",AF32)))</formula>
    </cfRule>
    <cfRule type="cellIs" dxfId="5596" priority="6687" operator="equal">
      <formula>"L"</formula>
    </cfRule>
    <cfRule type="containsText" dxfId="5595" priority="6688" operator="containsText" text="N">
      <formula>NOT(ISERROR(SEARCH("N",AF32)))</formula>
    </cfRule>
  </conditionalFormatting>
  <conditionalFormatting sqref="AF32:AJ32">
    <cfRule type="containsText" dxfId="5594" priority="6667" operator="containsText" text="21">
      <formula>NOT(ISERROR(SEARCH("21",AF32)))</formula>
    </cfRule>
    <cfRule type="cellIs" dxfId="5593" priority="6668" operator="equal">
      <formula>"F"</formula>
    </cfRule>
    <cfRule type="containsText" dxfId="5592" priority="6669" operator="containsText" text="CA">
      <formula>NOT(ISERROR(SEARCH("CA",AF32)))</formula>
    </cfRule>
    <cfRule type="cellIs" dxfId="5591" priority="6670" operator="equal">
      <formula>"LD"</formula>
    </cfRule>
    <cfRule type="containsText" dxfId="5590" priority="6671" operator="containsText" text="V">
      <formula>NOT(ISERROR(SEARCH("V",AF32)))</formula>
    </cfRule>
    <cfRule type="containsText" dxfId="5589" priority="6672" operator="containsText" text="P">
      <formula>NOT(ISERROR(SEARCH("P",AF32)))</formula>
    </cfRule>
    <cfRule type="cellIs" dxfId="5588" priority="6673" operator="equal">
      <formula>"LL"</formula>
    </cfRule>
    <cfRule type="cellIs" dxfId="5587" priority="6674" operator="equal">
      <formula>"AT"</formula>
    </cfRule>
    <cfRule type="containsText" dxfId="5586" priority="6675" operator="containsText" text="B">
      <formula>NOT(ISERROR(SEARCH("B",AF32)))</formula>
    </cfRule>
    <cfRule type="cellIs" dxfId="5585" priority="6676" operator="equal">
      <formula>"L"</formula>
    </cfRule>
    <cfRule type="containsText" dxfId="5584" priority="6677" operator="containsText" text="N">
      <formula>NOT(ISERROR(SEARCH("N",AF32)))</formula>
    </cfRule>
  </conditionalFormatting>
  <conditionalFormatting sqref="AK32">
    <cfRule type="containsText" dxfId="5583" priority="6656" operator="containsText" text="21">
      <formula>NOT(ISERROR(SEARCH("21",AK32)))</formula>
    </cfRule>
    <cfRule type="cellIs" dxfId="5582" priority="6657" operator="equal">
      <formula>"F"</formula>
    </cfRule>
    <cfRule type="containsText" dxfId="5581" priority="6658" operator="containsText" text="CA">
      <formula>NOT(ISERROR(SEARCH("CA",AK32)))</formula>
    </cfRule>
    <cfRule type="cellIs" dxfId="5580" priority="6659" operator="equal">
      <formula>"LD"</formula>
    </cfRule>
    <cfRule type="containsText" dxfId="5579" priority="6660" operator="containsText" text="V">
      <formula>NOT(ISERROR(SEARCH("V",AK32)))</formula>
    </cfRule>
    <cfRule type="containsText" dxfId="5578" priority="6661" operator="containsText" text="P">
      <formula>NOT(ISERROR(SEARCH("P",AK32)))</formula>
    </cfRule>
    <cfRule type="cellIs" dxfId="5577" priority="6662" operator="equal">
      <formula>"LL"</formula>
    </cfRule>
    <cfRule type="cellIs" dxfId="5576" priority="6663" operator="equal">
      <formula>"AT"</formula>
    </cfRule>
    <cfRule type="containsText" dxfId="5575" priority="6664" operator="containsText" text="B">
      <formula>NOT(ISERROR(SEARCH("B",AK32)))</formula>
    </cfRule>
    <cfRule type="cellIs" dxfId="5574" priority="6665" operator="equal">
      <formula>"L"</formula>
    </cfRule>
    <cfRule type="containsText" dxfId="5573" priority="6666" operator="containsText" text="N">
      <formula>NOT(ISERROR(SEARCH("N",AK32)))</formula>
    </cfRule>
  </conditionalFormatting>
  <conditionalFormatting sqref="AC32">
    <cfRule type="containsText" dxfId="5572" priority="6645" operator="containsText" text="21">
      <formula>NOT(ISERROR(SEARCH("21",AC32)))</formula>
    </cfRule>
    <cfRule type="cellIs" dxfId="5571" priority="6646" operator="equal">
      <formula>"F"</formula>
    </cfRule>
    <cfRule type="containsText" dxfId="5570" priority="6647" operator="containsText" text="CA">
      <formula>NOT(ISERROR(SEARCH("CA",AC32)))</formula>
    </cfRule>
    <cfRule type="cellIs" dxfId="5569" priority="6648" operator="equal">
      <formula>"LD"</formula>
    </cfRule>
    <cfRule type="containsText" dxfId="5568" priority="6649" operator="containsText" text="V">
      <formula>NOT(ISERROR(SEARCH("V",AC32)))</formula>
    </cfRule>
    <cfRule type="containsText" dxfId="5567" priority="6650" operator="containsText" text="P">
      <formula>NOT(ISERROR(SEARCH("P",AC32)))</formula>
    </cfRule>
    <cfRule type="cellIs" dxfId="5566" priority="6651" operator="equal">
      <formula>"LL"</formula>
    </cfRule>
    <cfRule type="cellIs" dxfId="5565" priority="6652" operator="equal">
      <formula>"AT"</formula>
    </cfRule>
    <cfRule type="containsText" dxfId="5564" priority="6653" operator="containsText" text="B">
      <formula>NOT(ISERROR(SEARCH("B",AC32)))</formula>
    </cfRule>
    <cfRule type="cellIs" dxfId="5563" priority="6654" operator="equal">
      <formula>"L"</formula>
    </cfRule>
    <cfRule type="containsText" dxfId="5562" priority="6655" operator="containsText" text="N">
      <formula>NOT(ISERROR(SEARCH("N",AC32)))</formula>
    </cfRule>
  </conditionalFormatting>
  <conditionalFormatting sqref="AA32:AC32">
    <cfRule type="containsText" dxfId="5561" priority="6634" operator="containsText" text="21">
      <formula>NOT(ISERROR(SEARCH("21",AA32)))</formula>
    </cfRule>
    <cfRule type="cellIs" dxfId="5560" priority="6635" operator="equal">
      <formula>"F"</formula>
    </cfRule>
    <cfRule type="containsText" dxfId="5559" priority="6636" operator="containsText" text="CA">
      <formula>NOT(ISERROR(SEARCH("CA",AA32)))</formula>
    </cfRule>
    <cfRule type="cellIs" dxfId="5558" priority="6637" operator="equal">
      <formula>"LD"</formula>
    </cfRule>
    <cfRule type="containsText" dxfId="5557" priority="6638" operator="containsText" text="V">
      <formula>NOT(ISERROR(SEARCH("V",AA32)))</formula>
    </cfRule>
    <cfRule type="containsText" dxfId="5556" priority="6639" operator="containsText" text="P">
      <formula>NOT(ISERROR(SEARCH("P",AA32)))</formula>
    </cfRule>
    <cfRule type="cellIs" dxfId="5555" priority="6640" operator="equal">
      <formula>"LL"</formula>
    </cfRule>
    <cfRule type="cellIs" dxfId="5554" priority="6641" operator="equal">
      <formula>"AT"</formula>
    </cfRule>
    <cfRule type="containsText" dxfId="5553" priority="6642" operator="containsText" text="B">
      <formula>NOT(ISERROR(SEARCH("B",AA32)))</formula>
    </cfRule>
    <cfRule type="cellIs" dxfId="5552" priority="6643" operator="equal">
      <formula>"L"</formula>
    </cfRule>
    <cfRule type="containsText" dxfId="5551" priority="6644" operator="containsText" text="N">
      <formula>NOT(ISERROR(SEARCH("N",AA32)))</formula>
    </cfRule>
  </conditionalFormatting>
  <conditionalFormatting sqref="AA32:AC32">
    <cfRule type="containsText" dxfId="5550" priority="6623" operator="containsText" text="21">
      <formula>NOT(ISERROR(SEARCH("21",AA32)))</formula>
    </cfRule>
    <cfRule type="cellIs" dxfId="5549" priority="6624" operator="equal">
      <formula>"F"</formula>
    </cfRule>
    <cfRule type="containsText" dxfId="5548" priority="6625" operator="containsText" text="CA">
      <formula>NOT(ISERROR(SEARCH("CA",AA32)))</formula>
    </cfRule>
    <cfRule type="cellIs" dxfId="5547" priority="6626" operator="equal">
      <formula>"LD"</formula>
    </cfRule>
    <cfRule type="containsText" dxfId="5546" priority="6627" operator="containsText" text="V">
      <formula>NOT(ISERROR(SEARCH("V",AA32)))</formula>
    </cfRule>
    <cfRule type="containsText" dxfId="5545" priority="6628" operator="containsText" text="P">
      <formula>NOT(ISERROR(SEARCH("P",AA32)))</formula>
    </cfRule>
    <cfRule type="cellIs" dxfId="5544" priority="6629" operator="equal">
      <formula>"LL"</formula>
    </cfRule>
    <cfRule type="cellIs" dxfId="5543" priority="6630" operator="equal">
      <formula>"AT"</formula>
    </cfRule>
    <cfRule type="containsText" dxfId="5542" priority="6631" operator="containsText" text="B">
      <formula>NOT(ISERROR(SEARCH("B",AA32)))</formula>
    </cfRule>
    <cfRule type="cellIs" dxfId="5541" priority="6632" operator="equal">
      <formula>"L"</formula>
    </cfRule>
    <cfRule type="containsText" dxfId="5540" priority="6633" operator="containsText" text="N">
      <formula>NOT(ISERROR(SEARCH("N",AA32)))</formula>
    </cfRule>
  </conditionalFormatting>
  <conditionalFormatting sqref="AA32:AC32">
    <cfRule type="containsText" dxfId="5539" priority="6612" operator="containsText" text="21">
      <formula>NOT(ISERROR(SEARCH("21",AA32)))</formula>
    </cfRule>
    <cfRule type="cellIs" dxfId="5538" priority="6613" operator="equal">
      <formula>"F"</formula>
    </cfRule>
    <cfRule type="containsText" dxfId="5537" priority="6614" operator="containsText" text="CA">
      <formula>NOT(ISERROR(SEARCH("CA",AA32)))</formula>
    </cfRule>
    <cfRule type="cellIs" dxfId="5536" priority="6615" operator="equal">
      <formula>"LD"</formula>
    </cfRule>
    <cfRule type="containsText" dxfId="5535" priority="6616" operator="containsText" text="V">
      <formula>NOT(ISERROR(SEARCH("V",AA32)))</formula>
    </cfRule>
    <cfRule type="containsText" dxfId="5534" priority="6617" operator="containsText" text="P">
      <formula>NOT(ISERROR(SEARCH("P",AA32)))</formula>
    </cfRule>
    <cfRule type="cellIs" dxfId="5533" priority="6618" operator="equal">
      <formula>"LL"</formula>
    </cfRule>
    <cfRule type="cellIs" dxfId="5532" priority="6619" operator="equal">
      <formula>"AT"</formula>
    </cfRule>
    <cfRule type="containsText" dxfId="5531" priority="6620" operator="containsText" text="B">
      <formula>NOT(ISERROR(SEARCH("B",AA32)))</formula>
    </cfRule>
    <cfRule type="cellIs" dxfId="5530" priority="6621" operator="equal">
      <formula>"L"</formula>
    </cfRule>
    <cfRule type="containsText" dxfId="5529" priority="6622" operator="containsText" text="N">
      <formula>NOT(ISERROR(SEARCH("N",AA32)))</formula>
    </cfRule>
  </conditionalFormatting>
  <conditionalFormatting sqref="Z29:AE29">
    <cfRule type="containsText" dxfId="5528" priority="6601" operator="containsText" text="21">
      <formula>NOT(ISERROR(SEARCH("21",Z29)))</formula>
    </cfRule>
    <cfRule type="cellIs" dxfId="5527" priority="6602" operator="equal">
      <formula>"F"</formula>
    </cfRule>
    <cfRule type="containsText" dxfId="5526" priority="6603" operator="containsText" text="CA">
      <formula>NOT(ISERROR(SEARCH("CA",Z29)))</formula>
    </cfRule>
    <cfRule type="cellIs" dxfId="5525" priority="6604" operator="equal">
      <formula>"LD"</formula>
    </cfRule>
    <cfRule type="containsText" dxfId="5524" priority="6605" operator="containsText" text="V">
      <formula>NOT(ISERROR(SEARCH("V",Z29)))</formula>
    </cfRule>
    <cfRule type="containsText" dxfId="5523" priority="6606" operator="containsText" text="P">
      <formula>NOT(ISERROR(SEARCH("P",Z29)))</formula>
    </cfRule>
    <cfRule type="cellIs" dxfId="5522" priority="6607" operator="equal">
      <formula>"LL"</formula>
    </cfRule>
    <cfRule type="cellIs" dxfId="5521" priority="6608" operator="equal">
      <formula>"AT"</formula>
    </cfRule>
    <cfRule type="containsText" dxfId="5520" priority="6609" operator="containsText" text="B">
      <formula>NOT(ISERROR(SEARCH("B",Z29)))</formula>
    </cfRule>
    <cfRule type="cellIs" dxfId="5519" priority="6610" operator="equal">
      <formula>"L"</formula>
    </cfRule>
    <cfRule type="containsText" dxfId="5518" priority="6611" operator="containsText" text="N">
      <formula>NOT(ISERROR(SEARCH("N",Z29)))</formula>
    </cfRule>
  </conditionalFormatting>
  <conditionalFormatting sqref="AE29 AA29:AC29">
    <cfRule type="containsText" dxfId="5517" priority="6590" operator="containsText" text="21">
      <formula>NOT(ISERROR(SEARCH("21",AA29)))</formula>
    </cfRule>
    <cfRule type="cellIs" dxfId="5516" priority="6591" operator="equal">
      <formula>"F"</formula>
    </cfRule>
    <cfRule type="containsText" dxfId="5515" priority="6592" operator="containsText" text="CA">
      <formula>NOT(ISERROR(SEARCH("CA",AA29)))</formula>
    </cfRule>
    <cfRule type="cellIs" dxfId="5514" priority="6593" operator="equal">
      <formula>"LD"</formula>
    </cfRule>
    <cfRule type="containsText" dxfId="5513" priority="6594" operator="containsText" text="V">
      <formula>NOT(ISERROR(SEARCH("V",AA29)))</formula>
    </cfRule>
    <cfRule type="containsText" dxfId="5512" priority="6595" operator="containsText" text="P">
      <formula>NOT(ISERROR(SEARCH("P",AA29)))</formula>
    </cfRule>
    <cfRule type="cellIs" dxfId="5511" priority="6596" operator="equal">
      <formula>"LL"</formula>
    </cfRule>
    <cfRule type="cellIs" dxfId="5510" priority="6597" operator="equal">
      <formula>"AT"</formula>
    </cfRule>
    <cfRule type="containsText" dxfId="5509" priority="6598" operator="containsText" text="B">
      <formula>NOT(ISERROR(SEARCH("B",AA29)))</formula>
    </cfRule>
    <cfRule type="cellIs" dxfId="5508" priority="6599" operator="equal">
      <formula>"L"</formula>
    </cfRule>
    <cfRule type="containsText" dxfId="5507" priority="6600" operator="containsText" text="N">
      <formula>NOT(ISERROR(SEARCH("N",AA29)))</formula>
    </cfRule>
  </conditionalFormatting>
  <conditionalFormatting sqref="AE29 AA29:AC29">
    <cfRule type="containsText" dxfId="5506" priority="6579" operator="containsText" text="21">
      <formula>NOT(ISERROR(SEARCH("21",AA29)))</formula>
    </cfRule>
    <cfRule type="cellIs" dxfId="5505" priority="6580" operator="equal">
      <formula>"F"</formula>
    </cfRule>
    <cfRule type="containsText" dxfId="5504" priority="6581" operator="containsText" text="CA">
      <formula>NOT(ISERROR(SEARCH("CA",AA29)))</formula>
    </cfRule>
    <cfRule type="cellIs" dxfId="5503" priority="6582" operator="equal">
      <formula>"LD"</formula>
    </cfRule>
    <cfRule type="containsText" dxfId="5502" priority="6583" operator="containsText" text="V">
      <formula>NOT(ISERROR(SEARCH("V",AA29)))</formula>
    </cfRule>
    <cfRule type="containsText" dxfId="5501" priority="6584" operator="containsText" text="P">
      <formula>NOT(ISERROR(SEARCH("P",AA29)))</formula>
    </cfRule>
    <cfRule type="cellIs" dxfId="5500" priority="6585" operator="equal">
      <formula>"LL"</formula>
    </cfRule>
    <cfRule type="cellIs" dxfId="5499" priority="6586" operator="equal">
      <formula>"AT"</formula>
    </cfRule>
    <cfRule type="containsText" dxfId="5498" priority="6587" operator="containsText" text="B">
      <formula>NOT(ISERROR(SEARCH("B",AA29)))</formula>
    </cfRule>
    <cfRule type="cellIs" dxfId="5497" priority="6588" operator="equal">
      <formula>"L"</formula>
    </cfRule>
    <cfRule type="containsText" dxfId="5496" priority="6589" operator="containsText" text="N">
      <formula>NOT(ISERROR(SEARCH("N",AA29)))</formula>
    </cfRule>
  </conditionalFormatting>
  <conditionalFormatting sqref="AE29 AA29:AC29">
    <cfRule type="containsText" dxfId="5495" priority="6568" operator="containsText" text="21">
      <formula>NOT(ISERROR(SEARCH("21",AA29)))</formula>
    </cfRule>
    <cfRule type="cellIs" dxfId="5494" priority="6569" operator="equal">
      <formula>"F"</formula>
    </cfRule>
    <cfRule type="containsText" dxfId="5493" priority="6570" operator="containsText" text="CA">
      <formula>NOT(ISERROR(SEARCH("CA",AA29)))</formula>
    </cfRule>
    <cfRule type="cellIs" dxfId="5492" priority="6571" operator="equal">
      <formula>"LD"</formula>
    </cfRule>
    <cfRule type="containsText" dxfId="5491" priority="6572" operator="containsText" text="V">
      <formula>NOT(ISERROR(SEARCH("V",AA29)))</formula>
    </cfRule>
    <cfRule type="containsText" dxfId="5490" priority="6573" operator="containsText" text="P">
      <formula>NOT(ISERROR(SEARCH("P",AA29)))</formula>
    </cfRule>
    <cfRule type="cellIs" dxfId="5489" priority="6574" operator="equal">
      <formula>"LL"</formula>
    </cfRule>
    <cfRule type="cellIs" dxfId="5488" priority="6575" operator="equal">
      <formula>"AT"</formula>
    </cfRule>
    <cfRule type="containsText" dxfId="5487" priority="6576" operator="containsText" text="B">
      <formula>NOT(ISERROR(SEARCH("B",AA29)))</formula>
    </cfRule>
    <cfRule type="cellIs" dxfId="5486" priority="6577" operator="equal">
      <formula>"L"</formula>
    </cfRule>
    <cfRule type="containsText" dxfId="5485" priority="6578" operator="containsText" text="N">
      <formula>NOT(ISERROR(SEARCH("N",AA29)))</formula>
    </cfRule>
  </conditionalFormatting>
  <conditionalFormatting sqref="AE29 AA29:AC29">
    <cfRule type="containsText" dxfId="5484" priority="6557" operator="containsText" text="21">
      <formula>NOT(ISERROR(SEARCH("21",AA29)))</formula>
    </cfRule>
    <cfRule type="cellIs" dxfId="5483" priority="6558" operator="equal">
      <formula>"F"</formula>
    </cfRule>
    <cfRule type="containsText" dxfId="5482" priority="6559" operator="containsText" text="CA">
      <formula>NOT(ISERROR(SEARCH("CA",AA29)))</formula>
    </cfRule>
    <cfRule type="cellIs" dxfId="5481" priority="6560" operator="equal">
      <formula>"LD"</formula>
    </cfRule>
    <cfRule type="containsText" dxfId="5480" priority="6561" operator="containsText" text="V">
      <formula>NOT(ISERROR(SEARCH("V",AA29)))</formula>
    </cfRule>
    <cfRule type="containsText" dxfId="5479" priority="6562" operator="containsText" text="P">
      <formula>NOT(ISERROR(SEARCH("P",AA29)))</formula>
    </cfRule>
    <cfRule type="cellIs" dxfId="5478" priority="6563" operator="equal">
      <formula>"LL"</formula>
    </cfRule>
    <cfRule type="cellIs" dxfId="5477" priority="6564" operator="equal">
      <formula>"AT"</formula>
    </cfRule>
    <cfRule type="containsText" dxfId="5476" priority="6565" operator="containsText" text="B">
      <formula>NOT(ISERROR(SEARCH("B",AA29)))</formula>
    </cfRule>
    <cfRule type="cellIs" dxfId="5475" priority="6566" operator="equal">
      <formula>"L"</formula>
    </cfRule>
    <cfRule type="containsText" dxfId="5474" priority="6567" operator="containsText" text="N">
      <formula>NOT(ISERROR(SEARCH("N",AA29)))</formula>
    </cfRule>
  </conditionalFormatting>
  <conditionalFormatting sqref="AE29 AA29:AC29">
    <cfRule type="containsText" dxfId="5473" priority="6546" operator="containsText" text="21">
      <formula>NOT(ISERROR(SEARCH("21",AA29)))</formula>
    </cfRule>
    <cfRule type="cellIs" dxfId="5472" priority="6547" operator="equal">
      <formula>"F"</formula>
    </cfRule>
    <cfRule type="containsText" dxfId="5471" priority="6548" operator="containsText" text="CA">
      <formula>NOT(ISERROR(SEARCH("CA",AA29)))</formula>
    </cfRule>
    <cfRule type="cellIs" dxfId="5470" priority="6549" operator="equal">
      <formula>"LD"</formula>
    </cfRule>
    <cfRule type="containsText" dxfId="5469" priority="6550" operator="containsText" text="V">
      <formula>NOT(ISERROR(SEARCH("V",AA29)))</formula>
    </cfRule>
    <cfRule type="containsText" dxfId="5468" priority="6551" operator="containsText" text="P">
      <formula>NOT(ISERROR(SEARCH("P",AA29)))</formula>
    </cfRule>
    <cfRule type="cellIs" dxfId="5467" priority="6552" operator="equal">
      <formula>"LL"</formula>
    </cfRule>
    <cfRule type="cellIs" dxfId="5466" priority="6553" operator="equal">
      <formula>"AT"</formula>
    </cfRule>
    <cfRule type="containsText" dxfId="5465" priority="6554" operator="containsText" text="B">
      <formula>NOT(ISERROR(SEARCH("B",AA29)))</formula>
    </cfRule>
    <cfRule type="cellIs" dxfId="5464" priority="6555" operator="equal">
      <formula>"L"</formula>
    </cfRule>
    <cfRule type="containsText" dxfId="5463" priority="6556" operator="containsText" text="N">
      <formula>NOT(ISERROR(SEARCH("N",AA29)))</formula>
    </cfRule>
  </conditionalFormatting>
  <conditionalFormatting sqref="AE29 AA29:AC29">
    <cfRule type="containsText" dxfId="5462" priority="6535" operator="containsText" text="21">
      <formula>NOT(ISERROR(SEARCH("21",AA29)))</formula>
    </cfRule>
    <cfRule type="cellIs" dxfId="5461" priority="6536" operator="equal">
      <formula>"F"</formula>
    </cfRule>
    <cfRule type="containsText" dxfId="5460" priority="6537" operator="containsText" text="CA">
      <formula>NOT(ISERROR(SEARCH("CA",AA29)))</formula>
    </cfRule>
    <cfRule type="cellIs" dxfId="5459" priority="6538" operator="equal">
      <formula>"LD"</formula>
    </cfRule>
    <cfRule type="containsText" dxfId="5458" priority="6539" operator="containsText" text="V">
      <formula>NOT(ISERROR(SEARCH("V",AA29)))</formula>
    </cfRule>
    <cfRule type="containsText" dxfId="5457" priority="6540" operator="containsText" text="P">
      <formula>NOT(ISERROR(SEARCH("P",AA29)))</formula>
    </cfRule>
    <cfRule type="cellIs" dxfId="5456" priority="6541" operator="equal">
      <formula>"LL"</formula>
    </cfRule>
    <cfRule type="cellIs" dxfId="5455" priority="6542" operator="equal">
      <formula>"AT"</formula>
    </cfRule>
    <cfRule type="containsText" dxfId="5454" priority="6543" operator="containsText" text="B">
      <formula>NOT(ISERROR(SEARCH("B",AA29)))</formula>
    </cfRule>
    <cfRule type="cellIs" dxfId="5453" priority="6544" operator="equal">
      <formula>"L"</formula>
    </cfRule>
    <cfRule type="containsText" dxfId="5452" priority="6545" operator="containsText" text="N">
      <formula>NOT(ISERROR(SEARCH("N",AA29)))</formula>
    </cfRule>
  </conditionalFormatting>
  <conditionalFormatting sqref="AE29 AA29:AC29">
    <cfRule type="containsText" dxfId="5451" priority="6524" operator="containsText" text="21">
      <formula>NOT(ISERROR(SEARCH("21",AA29)))</formula>
    </cfRule>
    <cfRule type="cellIs" dxfId="5450" priority="6525" operator="equal">
      <formula>"F"</formula>
    </cfRule>
    <cfRule type="containsText" dxfId="5449" priority="6526" operator="containsText" text="CA">
      <formula>NOT(ISERROR(SEARCH("CA",AA29)))</formula>
    </cfRule>
    <cfRule type="cellIs" dxfId="5448" priority="6527" operator="equal">
      <formula>"LD"</formula>
    </cfRule>
    <cfRule type="containsText" dxfId="5447" priority="6528" operator="containsText" text="V">
      <formula>NOT(ISERROR(SEARCH("V",AA29)))</formula>
    </cfRule>
    <cfRule type="containsText" dxfId="5446" priority="6529" operator="containsText" text="P">
      <formula>NOT(ISERROR(SEARCH("P",AA29)))</formula>
    </cfRule>
    <cfRule type="cellIs" dxfId="5445" priority="6530" operator="equal">
      <formula>"LL"</formula>
    </cfRule>
    <cfRule type="cellIs" dxfId="5444" priority="6531" operator="equal">
      <formula>"AT"</formula>
    </cfRule>
    <cfRule type="containsText" dxfId="5443" priority="6532" operator="containsText" text="B">
      <formula>NOT(ISERROR(SEARCH("B",AA29)))</formula>
    </cfRule>
    <cfRule type="cellIs" dxfId="5442" priority="6533" operator="equal">
      <formula>"L"</formula>
    </cfRule>
    <cfRule type="containsText" dxfId="5441" priority="6534" operator="containsText" text="N">
      <formula>NOT(ISERROR(SEARCH("N",AA29)))</formula>
    </cfRule>
  </conditionalFormatting>
  <conditionalFormatting sqref="AE29 AA29:AC29">
    <cfRule type="containsText" dxfId="5440" priority="6513" operator="containsText" text="21">
      <formula>NOT(ISERROR(SEARCH("21",AA29)))</formula>
    </cfRule>
    <cfRule type="cellIs" dxfId="5439" priority="6514" operator="equal">
      <formula>"F"</formula>
    </cfRule>
    <cfRule type="containsText" dxfId="5438" priority="6515" operator="containsText" text="CA">
      <formula>NOT(ISERROR(SEARCH("CA",AA29)))</formula>
    </cfRule>
    <cfRule type="cellIs" dxfId="5437" priority="6516" operator="equal">
      <formula>"LD"</formula>
    </cfRule>
    <cfRule type="containsText" dxfId="5436" priority="6517" operator="containsText" text="V">
      <formula>NOT(ISERROR(SEARCH("V",AA29)))</formula>
    </cfRule>
    <cfRule type="containsText" dxfId="5435" priority="6518" operator="containsText" text="P">
      <formula>NOT(ISERROR(SEARCH("P",AA29)))</formula>
    </cfRule>
    <cfRule type="cellIs" dxfId="5434" priority="6519" operator="equal">
      <formula>"LL"</formula>
    </cfRule>
    <cfRule type="cellIs" dxfId="5433" priority="6520" operator="equal">
      <formula>"AT"</formula>
    </cfRule>
    <cfRule type="containsText" dxfId="5432" priority="6521" operator="containsText" text="B">
      <formula>NOT(ISERROR(SEARCH("B",AA29)))</formula>
    </cfRule>
    <cfRule type="cellIs" dxfId="5431" priority="6522" operator="equal">
      <formula>"L"</formula>
    </cfRule>
    <cfRule type="containsText" dxfId="5430" priority="6523" operator="containsText" text="N">
      <formula>NOT(ISERROR(SEARCH("N",AA29)))</formula>
    </cfRule>
  </conditionalFormatting>
  <conditionalFormatting sqref="AE29 AA29:AC29">
    <cfRule type="containsText" dxfId="5429" priority="6502" operator="containsText" text="21">
      <formula>NOT(ISERROR(SEARCH("21",AA29)))</formula>
    </cfRule>
    <cfRule type="cellIs" dxfId="5428" priority="6503" operator="equal">
      <formula>"F"</formula>
    </cfRule>
    <cfRule type="containsText" dxfId="5427" priority="6504" operator="containsText" text="CA">
      <formula>NOT(ISERROR(SEARCH("CA",AA29)))</formula>
    </cfRule>
    <cfRule type="cellIs" dxfId="5426" priority="6505" operator="equal">
      <formula>"LD"</formula>
    </cfRule>
    <cfRule type="containsText" dxfId="5425" priority="6506" operator="containsText" text="V">
      <formula>NOT(ISERROR(SEARCH("V",AA29)))</formula>
    </cfRule>
    <cfRule type="containsText" dxfId="5424" priority="6507" operator="containsText" text="P">
      <formula>NOT(ISERROR(SEARCH("P",AA29)))</formula>
    </cfRule>
    <cfRule type="cellIs" dxfId="5423" priority="6508" operator="equal">
      <formula>"LL"</formula>
    </cfRule>
    <cfRule type="cellIs" dxfId="5422" priority="6509" operator="equal">
      <formula>"AT"</formula>
    </cfRule>
    <cfRule type="containsText" dxfId="5421" priority="6510" operator="containsText" text="B">
      <formula>NOT(ISERROR(SEARCH("B",AA29)))</formula>
    </cfRule>
    <cfRule type="cellIs" dxfId="5420" priority="6511" operator="equal">
      <formula>"L"</formula>
    </cfRule>
    <cfRule type="containsText" dxfId="5419" priority="6512" operator="containsText" text="N">
      <formula>NOT(ISERROR(SEARCH("N",AA29)))</formula>
    </cfRule>
  </conditionalFormatting>
  <conditionalFormatting sqref="AE29 AA29:AC29">
    <cfRule type="containsText" dxfId="5418" priority="6491" operator="containsText" text="21">
      <formula>NOT(ISERROR(SEARCH("21",AA29)))</formula>
    </cfRule>
    <cfRule type="cellIs" dxfId="5417" priority="6492" operator="equal">
      <formula>"F"</formula>
    </cfRule>
    <cfRule type="containsText" dxfId="5416" priority="6493" operator="containsText" text="CA">
      <formula>NOT(ISERROR(SEARCH("CA",AA29)))</formula>
    </cfRule>
    <cfRule type="cellIs" dxfId="5415" priority="6494" operator="equal">
      <formula>"LD"</formula>
    </cfRule>
    <cfRule type="containsText" dxfId="5414" priority="6495" operator="containsText" text="V">
      <formula>NOT(ISERROR(SEARCH("V",AA29)))</formula>
    </cfRule>
    <cfRule type="containsText" dxfId="5413" priority="6496" operator="containsText" text="P">
      <formula>NOT(ISERROR(SEARCH("P",AA29)))</formula>
    </cfRule>
    <cfRule type="cellIs" dxfId="5412" priority="6497" operator="equal">
      <formula>"LL"</formula>
    </cfRule>
    <cfRule type="cellIs" dxfId="5411" priority="6498" operator="equal">
      <formula>"AT"</formula>
    </cfRule>
    <cfRule type="containsText" dxfId="5410" priority="6499" operator="containsText" text="B">
      <formula>NOT(ISERROR(SEARCH("B",AA29)))</formula>
    </cfRule>
    <cfRule type="cellIs" dxfId="5409" priority="6500" operator="equal">
      <formula>"L"</formula>
    </cfRule>
    <cfRule type="containsText" dxfId="5408" priority="6501" operator="containsText" text="N">
      <formula>NOT(ISERROR(SEARCH("N",AA29)))</formula>
    </cfRule>
  </conditionalFormatting>
  <conditionalFormatting sqref="AE29 AA29:AC29">
    <cfRule type="containsText" dxfId="5407" priority="6480" operator="containsText" text="21">
      <formula>NOT(ISERROR(SEARCH("21",AA29)))</formula>
    </cfRule>
    <cfRule type="cellIs" dxfId="5406" priority="6481" operator="equal">
      <formula>"F"</formula>
    </cfRule>
    <cfRule type="containsText" dxfId="5405" priority="6482" operator="containsText" text="CA">
      <formula>NOT(ISERROR(SEARCH("CA",AA29)))</formula>
    </cfRule>
    <cfRule type="cellIs" dxfId="5404" priority="6483" operator="equal">
      <formula>"LD"</formula>
    </cfRule>
    <cfRule type="containsText" dxfId="5403" priority="6484" operator="containsText" text="V">
      <formula>NOT(ISERROR(SEARCH("V",AA29)))</formula>
    </cfRule>
    <cfRule type="containsText" dxfId="5402" priority="6485" operator="containsText" text="P">
      <formula>NOT(ISERROR(SEARCH("P",AA29)))</formula>
    </cfRule>
    <cfRule type="cellIs" dxfId="5401" priority="6486" operator="equal">
      <formula>"LL"</formula>
    </cfRule>
    <cfRule type="cellIs" dxfId="5400" priority="6487" operator="equal">
      <formula>"AT"</formula>
    </cfRule>
    <cfRule type="containsText" dxfId="5399" priority="6488" operator="containsText" text="B">
      <formula>NOT(ISERROR(SEARCH("B",AA29)))</formula>
    </cfRule>
    <cfRule type="cellIs" dxfId="5398" priority="6489" operator="equal">
      <formula>"L"</formula>
    </cfRule>
    <cfRule type="containsText" dxfId="5397" priority="6490" operator="containsText" text="N">
      <formula>NOT(ISERROR(SEARCH("N",AA29)))</formula>
    </cfRule>
  </conditionalFormatting>
  <conditionalFormatting sqref="AE29 AA29:AC29">
    <cfRule type="containsText" dxfId="5396" priority="6469" operator="containsText" text="21">
      <formula>NOT(ISERROR(SEARCH("21",AA29)))</formula>
    </cfRule>
    <cfRule type="cellIs" dxfId="5395" priority="6470" operator="equal">
      <formula>"F"</formula>
    </cfRule>
    <cfRule type="containsText" dxfId="5394" priority="6471" operator="containsText" text="CA">
      <formula>NOT(ISERROR(SEARCH("CA",AA29)))</formula>
    </cfRule>
    <cfRule type="cellIs" dxfId="5393" priority="6472" operator="equal">
      <formula>"LD"</formula>
    </cfRule>
    <cfRule type="containsText" dxfId="5392" priority="6473" operator="containsText" text="V">
      <formula>NOT(ISERROR(SEARCH("V",AA29)))</formula>
    </cfRule>
    <cfRule type="containsText" dxfId="5391" priority="6474" operator="containsText" text="P">
      <formula>NOT(ISERROR(SEARCH("P",AA29)))</formula>
    </cfRule>
    <cfRule type="cellIs" dxfId="5390" priority="6475" operator="equal">
      <formula>"LL"</formula>
    </cfRule>
    <cfRule type="cellIs" dxfId="5389" priority="6476" operator="equal">
      <formula>"AT"</formula>
    </cfRule>
    <cfRule type="containsText" dxfId="5388" priority="6477" operator="containsText" text="B">
      <formula>NOT(ISERROR(SEARCH("B",AA29)))</formula>
    </cfRule>
    <cfRule type="cellIs" dxfId="5387" priority="6478" operator="equal">
      <formula>"L"</formula>
    </cfRule>
    <cfRule type="containsText" dxfId="5386" priority="6479" operator="containsText" text="N">
      <formula>NOT(ISERROR(SEARCH("N",AA29)))</formula>
    </cfRule>
  </conditionalFormatting>
  <conditionalFormatting sqref="AE29 AA29:AC29">
    <cfRule type="containsText" dxfId="5385" priority="6458" operator="containsText" text="21">
      <formula>NOT(ISERROR(SEARCH("21",AA29)))</formula>
    </cfRule>
    <cfRule type="cellIs" dxfId="5384" priority="6459" operator="equal">
      <formula>"F"</formula>
    </cfRule>
    <cfRule type="containsText" dxfId="5383" priority="6460" operator="containsText" text="CA">
      <formula>NOT(ISERROR(SEARCH("CA",AA29)))</formula>
    </cfRule>
    <cfRule type="cellIs" dxfId="5382" priority="6461" operator="equal">
      <formula>"LD"</formula>
    </cfRule>
    <cfRule type="containsText" dxfId="5381" priority="6462" operator="containsText" text="V">
      <formula>NOT(ISERROR(SEARCH("V",AA29)))</formula>
    </cfRule>
    <cfRule type="containsText" dxfId="5380" priority="6463" operator="containsText" text="P">
      <formula>NOT(ISERROR(SEARCH("P",AA29)))</formula>
    </cfRule>
    <cfRule type="cellIs" dxfId="5379" priority="6464" operator="equal">
      <formula>"LL"</formula>
    </cfRule>
    <cfRule type="cellIs" dxfId="5378" priority="6465" operator="equal">
      <formula>"AT"</formula>
    </cfRule>
    <cfRule type="containsText" dxfId="5377" priority="6466" operator="containsText" text="B">
      <formula>NOT(ISERROR(SEARCH("B",AA29)))</formula>
    </cfRule>
    <cfRule type="cellIs" dxfId="5376" priority="6467" operator="equal">
      <formula>"L"</formula>
    </cfRule>
    <cfRule type="containsText" dxfId="5375" priority="6468" operator="containsText" text="N">
      <formula>NOT(ISERROR(SEARCH("N",AA29)))</formula>
    </cfRule>
  </conditionalFormatting>
  <conditionalFormatting sqref="AE29 AA29:AC29">
    <cfRule type="containsText" dxfId="5374" priority="6447" operator="containsText" text="21">
      <formula>NOT(ISERROR(SEARCH("21",AA29)))</formula>
    </cfRule>
    <cfRule type="cellIs" dxfId="5373" priority="6448" operator="equal">
      <formula>"F"</formula>
    </cfRule>
    <cfRule type="containsText" dxfId="5372" priority="6449" operator="containsText" text="CA">
      <formula>NOT(ISERROR(SEARCH("CA",AA29)))</formula>
    </cfRule>
    <cfRule type="cellIs" dxfId="5371" priority="6450" operator="equal">
      <formula>"LD"</formula>
    </cfRule>
    <cfRule type="containsText" dxfId="5370" priority="6451" operator="containsText" text="V">
      <formula>NOT(ISERROR(SEARCH("V",AA29)))</formula>
    </cfRule>
    <cfRule type="containsText" dxfId="5369" priority="6452" operator="containsText" text="P">
      <formula>NOT(ISERROR(SEARCH("P",AA29)))</formula>
    </cfRule>
    <cfRule type="cellIs" dxfId="5368" priority="6453" operator="equal">
      <formula>"LL"</formula>
    </cfRule>
    <cfRule type="cellIs" dxfId="5367" priority="6454" operator="equal">
      <formula>"AT"</formula>
    </cfRule>
    <cfRule type="containsText" dxfId="5366" priority="6455" operator="containsText" text="B">
      <formula>NOT(ISERROR(SEARCH("B",AA29)))</formula>
    </cfRule>
    <cfRule type="cellIs" dxfId="5365" priority="6456" operator="equal">
      <formula>"L"</formula>
    </cfRule>
    <cfRule type="containsText" dxfId="5364" priority="6457" operator="containsText" text="N">
      <formula>NOT(ISERROR(SEARCH("N",AA29)))</formula>
    </cfRule>
  </conditionalFormatting>
  <conditionalFormatting sqref="AE29 AA29:AC29">
    <cfRule type="containsText" dxfId="5363" priority="6436" operator="containsText" text="21">
      <formula>NOT(ISERROR(SEARCH("21",AA29)))</formula>
    </cfRule>
    <cfRule type="cellIs" dxfId="5362" priority="6437" operator="equal">
      <formula>"F"</formula>
    </cfRule>
    <cfRule type="containsText" dxfId="5361" priority="6438" operator="containsText" text="CA">
      <formula>NOT(ISERROR(SEARCH("CA",AA29)))</formula>
    </cfRule>
    <cfRule type="cellIs" dxfId="5360" priority="6439" operator="equal">
      <formula>"LD"</formula>
    </cfRule>
    <cfRule type="containsText" dxfId="5359" priority="6440" operator="containsText" text="V">
      <formula>NOT(ISERROR(SEARCH("V",AA29)))</formula>
    </cfRule>
    <cfRule type="containsText" dxfId="5358" priority="6441" operator="containsText" text="P">
      <formula>NOT(ISERROR(SEARCH("P",AA29)))</formula>
    </cfRule>
    <cfRule type="cellIs" dxfId="5357" priority="6442" operator="equal">
      <formula>"LL"</formula>
    </cfRule>
    <cfRule type="cellIs" dxfId="5356" priority="6443" operator="equal">
      <formula>"AT"</formula>
    </cfRule>
    <cfRule type="containsText" dxfId="5355" priority="6444" operator="containsText" text="B">
      <formula>NOT(ISERROR(SEARCH("B",AA29)))</formula>
    </cfRule>
    <cfRule type="cellIs" dxfId="5354" priority="6445" operator="equal">
      <formula>"L"</formula>
    </cfRule>
    <cfRule type="containsText" dxfId="5353" priority="6446" operator="containsText" text="N">
      <formula>NOT(ISERROR(SEARCH("N",AA29)))</formula>
    </cfRule>
  </conditionalFormatting>
  <conditionalFormatting sqref="AE29 AA29:AC29">
    <cfRule type="containsText" dxfId="5352" priority="6425" operator="containsText" text="21">
      <formula>NOT(ISERROR(SEARCH("21",AA29)))</formula>
    </cfRule>
    <cfRule type="cellIs" dxfId="5351" priority="6426" operator="equal">
      <formula>"F"</formula>
    </cfRule>
    <cfRule type="containsText" dxfId="5350" priority="6427" operator="containsText" text="CA">
      <formula>NOT(ISERROR(SEARCH("CA",AA29)))</formula>
    </cfRule>
    <cfRule type="cellIs" dxfId="5349" priority="6428" operator="equal">
      <formula>"LD"</formula>
    </cfRule>
    <cfRule type="containsText" dxfId="5348" priority="6429" operator="containsText" text="V">
      <formula>NOT(ISERROR(SEARCH("V",AA29)))</formula>
    </cfRule>
    <cfRule type="containsText" dxfId="5347" priority="6430" operator="containsText" text="P">
      <formula>NOT(ISERROR(SEARCH("P",AA29)))</formula>
    </cfRule>
    <cfRule type="cellIs" dxfId="5346" priority="6431" operator="equal">
      <formula>"LL"</formula>
    </cfRule>
    <cfRule type="cellIs" dxfId="5345" priority="6432" operator="equal">
      <formula>"AT"</formula>
    </cfRule>
    <cfRule type="containsText" dxfId="5344" priority="6433" operator="containsText" text="B">
      <formula>NOT(ISERROR(SEARCH("B",AA29)))</formula>
    </cfRule>
    <cfRule type="cellIs" dxfId="5343" priority="6434" operator="equal">
      <formula>"L"</formula>
    </cfRule>
    <cfRule type="containsText" dxfId="5342" priority="6435" operator="containsText" text="N">
      <formula>NOT(ISERROR(SEARCH("N",AA29)))</formula>
    </cfRule>
  </conditionalFormatting>
  <conditionalFormatting sqref="AE29 AA29:AC29">
    <cfRule type="containsText" dxfId="5341" priority="6414" operator="containsText" text="21">
      <formula>NOT(ISERROR(SEARCH("21",AA29)))</formula>
    </cfRule>
    <cfRule type="cellIs" dxfId="5340" priority="6415" operator="equal">
      <formula>"F"</formula>
    </cfRule>
    <cfRule type="containsText" dxfId="5339" priority="6416" operator="containsText" text="CA">
      <formula>NOT(ISERROR(SEARCH("CA",AA29)))</formula>
    </cfRule>
    <cfRule type="cellIs" dxfId="5338" priority="6417" operator="equal">
      <formula>"LD"</formula>
    </cfRule>
    <cfRule type="containsText" dxfId="5337" priority="6418" operator="containsText" text="V">
      <formula>NOT(ISERROR(SEARCH("V",AA29)))</formula>
    </cfRule>
    <cfRule type="containsText" dxfId="5336" priority="6419" operator="containsText" text="P">
      <formula>NOT(ISERROR(SEARCH("P",AA29)))</formula>
    </cfRule>
    <cfRule type="cellIs" dxfId="5335" priority="6420" operator="equal">
      <formula>"LL"</formula>
    </cfRule>
    <cfRule type="cellIs" dxfId="5334" priority="6421" operator="equal">
      <formula>"AT"</formula>
    </cfRule>
    <cfRule type="containsText" dxfId="5333" priority="6422" operator="containsText" text="B">
      <formula>NOT(ISERROR(SEARCH("B",AA29)))</formula>
    </cfRule>
    <cfRule type="cellIs" dxfId="5332" priority="6423" operator="equal">
      <formula>"L"</formula>
    </cfRule>
    <cfRule type="containsText" dxfId="5331" priority="6424" operator="containsText" text="N">
      <formula>NOT(ISERROR(SEARCH("N",AA29)))</formula>
    </cfRule>
  </conditionalFormatting>
  <conditionalFormatting sqref="AE29 AA29:AC29">
    <cfRule type="containsText" dxfId="5330" priority="6403" operator="containsText" text="21">
      <formula>NOT(ISERROR(SEARCH("21",AA29)))</formula>
    </cfRule>
    <cfRule type="cellIs" dxfId="5329" priority="6404" operator="equal">
      <formula>"F"</formula>
    </cfRule>
    <cfRule type="containsText" dxfId="5328" priority="6405" operator="containsText" text="CA">
      <formula>NOT(ISERROR(SEARCH("CA",AA29)))</formula>
    </cfRule>
    <cfRule type="cellIs" dxfId="5327" priority="6406" operator="equal">
      <formula>"LD"</formula>
    </cfRule>
    <cfRule type="containsText" dxfId="5326" priority="6407" operator="containsText" text="V">
      <formula>NOT(ISERROR(SEARCH("V",AA29)))</formula>
    </cfRule>
    <cfRule type="containsText" dxfId="5325" priority="6408" operator="containsText" text="P">
      <formula>NOT(ISERROR(SEARCH("P",AA29)))</formula>
    </cfRule>
    <cfRule type="cellIs" dxfId="5324" priority="6409" operator="equal">
      <formula>"LL"</formula>
    </cfRule>
    <cfRule type="cellIs" dxfId="5323" priority="6410" operator="equal">
      <formula>"AT"</formula>
    </cfRule>
    <cfRule type="containsText" dxfId="5322" priority="6411" operator="containsText" text="B">
      <formula>NOT(ISERROR(SEARCH("B",AA29)))</formula>
    </cfRule>
    <cfRule type="cellIs" dxfId="5321" priority="6412" operator="equal">
      <formula>"L"</formula>
    </cfRule>
    <cfRule type="containsText" dxfId="5320" priority="6413" operator="containsText" text="N">
      <formula>NOT(ISERROR(SEARCH("N",AA29)))</formula>
    </cfRule>
  </conditionalFormatting>
  <conditionalFormatting sqref="AE29 AA29:AC29">
    <cfRule type="containsText" dxfId="5319" priority="6392" operator="containsText" text="21">
      <formula>NOT(ISERROR(SEARCH("21",AA29)))</formula>
    </cfRule>
    <cfRule type="cellIs" dxfId="5318" priority="6393" operator="equal">
      <formula>"F"</formula>
    </cfRule>
    <cfRule type="containsText" dxfId="5317" priority="6394" operator="containsText" text="CA">
      <formula>NOT(ISERROR(SEARCH("CA",AA29)))</formula>
    </cfRule>
    <cfRule type="cellIs" dxfId="5316" priority="6395" operator="equal">
      <formula>"LD"</formula>
    </cfRule>
    <cfRule type="containsText" dxfId="5315" priority="6396" operator="containsText" text="V">
      <formula>NOT(ISERROR(SEARCH("V",AA29)))</formula>
    </cfRule>
    <cfRule type="containsText" dxfId="5314" priority="6397" operator="containsText" text="P">
      <formula>NOT(ISERROR(SEARCH("P",AA29)))</formula>
    </cfRule>
    <cfRule type="cellIs" dxfId="5313" priority="6398" operator="equal">
      <formula>"LL"</formula>
    </cfRule>
    <cfRule type="cellIs" dxfId="5312" priority="6399" operator="equal">
      <formula>"AT"</formula>
    </cfRule>
    <cfRule type="containsText" dxfId="5311" priority="6400" operator="containsText" text="B">
      <formula>NOT(ISERROR(SEARCH("B",AA29)))</formula>
    </cfRule>
    <cfRule type="cellIs" dxfId="5310" priority="6401" operator="equal">
      <formula>"L"</formula>
    </cfRule>
    <cfRule type="containsText" dxfId="5309" priority="6402" operator="containsText" text="N">
      <formula>NOT(ISERROR(SEARCH("N",AA29)))</formula>
    </cfRule>
  </conditionalFormatting>
  <conditionalFormatting sqref="AE29 AA29:AC29">
    <cfRule type="containsText" dxfId="5308" priority="6381" operator="containsText" text="21">
      <formula>NOT(ISERROR(SEARCH("21",AA29)))</formula>
    </cfRule>
    <cfRule type="cellIs" dxfId="5307" priority="6382" operator="equal">
      <formula>"F"</formula>
    </cfRule>
    <cfRule type="containsText" dxfId="5306" priority="6383" operator="containsText" text="CA">
      <formula>NOT(ISERROR(SEARCH("CA",AA29)))</formula>
    </cfRule>
    <cfRule type="cellIs" dxfId="5305" priority="6384" operator="equal">
      <formula>"LD"</formula>
    </cfRule>
    <cfRule type="containsText" dxfId="5304" priority="6385" operator="containsText" text="V">
      <formula>NOT(ISERROR(SEARCH("V",AA29)))</formula>
    </cfRule>
    <cfRule type="containsText" dxfId="5303" priority="6386" operator="containsText" text="P">
      <formula>NOT(ISERROR(SEARCH("P",AA29)))</formula>
    </cfRule>
    <cfRule type="cellIs" dxfId="5302" priority="6387" operator="equal">
      <formula>"LL"</formula>
    </cfRule>
    <cfRule type="cellIs" dxfId="5301" priority="6388" operator="equal">
      <formula>"AT"</formula>
    </cfRule>
    <cfRule type="containsText" dxfId="5300" priority="6389" operator="containsText" text="B">
      <formula>NOT(ISERROR(SEARCH("B",AA29)))</formula>
    </cfRule>
    <cfRule type="cellIs" dxfId="5299" priority="6390" operator="equal">
      <formula>"L"</formula>
    </cfRule>
    <cfRule type="containsText" dxfId="5298" priority="6391" operator="containsText" text="N">
      <formula>NOT(ISERROR(SEARCH("N",AA29)))</formula>
    </cfRule>
  </conditionalFormatting>
  <conditionalFormatting sqref="AE29 AA29:AC29">
    <cfRule type="containsText" dxfId="5297" priority="6370" operator="containsText" text="21">
      <formula>NOT(ISERROR(SEARCH("21",AA29)))</formula>
    </cfRule>
    <cfRule type="cellIs" dxfId="5296" priority="6371" operator="equal">
      <formula>"F"</formula>
    </cfRule>
    <cfRule type="containsText" dxfId="5295" priority="6372" operator="containsText" text="CA">
      <formula>NOT(ISERROR(SEARCH("CA",AA29)))</formula>
    </cfRule>
    <cfRule type="cellIs" dxfId="5294" priority="6373" operator="equal">
      <formula>"LD"</formula>
    </cfRule>
    <cfRule type="containsText" dxfId="5293" priority="6374" operator="containsText" text="V">
      <formula>NOT(ISERROR(SEARCH("V",AA29)))</formula>
    </cfRule>
    <cfRule type="containsText" dxfId="5292" priority="6375" operator="containsText" text="P">
      <formula>NOT(ISERROR(SEARCH("P",AA29)))</formula>
    </cfRule>
    <cfRule type="cellIs" dxfId="5291" priority="6376" operator="equal">
      <formula>"LL"</formula>
    </cfRule>
    <cfRule type="cellIs" dxfId="5290" priority="6377" operator="equal">
      <formula>"AT"</formula>
    </cfRule>
    <cfRule type="containsText" dxfId="5289" priority="6378" operator="containsText" text="B">
      <formula>NOT(ISERROR(SEARCH("B",AA29)))</formula>
    </cfRule>
    <cfRule type="cellIs" dxfId="5288" priority="6379" operator="equal">
      <formula>"L"</formula>
    </cfRule>
    <cfRule type="containsText" dxfId="5287" priority="6380" operator="containsText" text="N">
      <formula>NOT(ISERROR(SEARCH("N",AA29)))</formula>
    </cfRule>
  </conditionalFormatting>
  <conditionalFormatting sqref="AE29 AA29:AC29">
    <cfRule type="containsText" dxfId="5286" priority="6359" operator="containsText" text="21">
      <formula>NOT(ISERROR(SEARCH("21",AA29)))</formula>
    </cfRule>
    <cfRule type="cellIs" dxfId="5285" priority="6360" operator="equal">
      <formula>"F"</formula>
    </cfRule>
    <cfRule type="containsText" dxfId="5284" priority="6361" operator="containsText" text="CA">
      <formula>NOT(ISERROR(SEARCH("CA",AA29)))</formula>
    </cfRule>
    <cfRule type="cellIs" dxfId="5283" priority="6362" operator="equal">
      <formula>"LD"</formula>
    </cfRule>
    <cfRule type="containsText" dxfId="5282" priority="6363" operator="containsText" text="V">
      <formula>NOT(ISERROR(SEARCH("V",AA29)))</formula>
    </cfRule>
    <cfRule type="containsText" dxfId="5281" priority="6364" operator="containsText" text="P">
      <formula>NOT(ISERROR(SEARCH("P",AA29)))</formula>
    </cfRule>
    <cfRule type="cellIs" dxfId="5280" priority="6365" operator="equal">
      <formula>"LL"</formula>
    </cfRule>
    <cfRule type="cellIs" dxfId="5279" priority="6366" operator="equal">
      <formula>"AT"</formula>
    </cfRule>
    <cfRule type="containsText" dxfId="5278" priority="6367" operator="containsText" text="B">
      <formula>NOT(ISERROR(SEARCH("B",AA29)))</formula>
    </cfRule>
    <cfRule type="cellIs" dxfId="5277" priority="6368" operator="equal">
      <formula>"L"</formula>
    </cfRule>
    <cfRule type="containsText" dxfId="5276" priority="6369" operator="containsText" text="N">
      <formula>NOT(ISERROR(SEARCH("N",AA29)))</formula>
    </cfRule>
  </conditionalFormatting>
  <conditionalFormatting sqref="AE29 AA29:AC29">
    <cfRule type="containsText" dxfId="5275" priority="6348" operator="containsText" text="21">
      <formula>NOT(ISERROR(SEARCH("21",AA29)))</formula>
    </cfRule>
    <cfRule type="cellIs" dxfId="5274" priority="6349" operator="equal">
      <formula>"F"</formula>
    </cfRule>
    <cfRule type="containsText" dxfId="5273" priority="6350" operator="containsText" text="CA">
      <formula>NOT(ISERROR(SEARCH("CA",AA29)))</formula>
    </cfRule>
    <cfRule type="cellIs" dxfId="5272" priority="6351" operator="equal">
      <formula>"LD"</formula>
    </cfRule>
    <cfRule type="containsText" dxfId="5271" priority="6352" operator="containsText" text="V">
      <formula>NOT(ISERROR(SEARCH("V",AA29)))</formula>
    </cfRule>
    <cfRule type="containsText" dxfId="5270" priority="6353" operator="containsText" text="P">
      <formula>NOT(ISERROR(SEARCH("P",AA29)))</formula>
    </cfRule>
    <cfRule type="cellIs" dxfId="5269" priority="6354" operator="equal">
      <formula>"LL"</formula>
    </cfRule>
    <cfRule type="cellIs" dxfId="5268" priority="6355" operator="equal">
      <formula>"AT"</formula>
    </cfRule>
    <cfRule type="containsText" dxfId="5267" priority="6356" operator="containsText" text="B">
      <formula>NOT(ISERROR(SEARCH("B",AA29)))</formula>
    </cfRule>
    <cfRule type="cellIs" dxfId="5266" priority="6357" operator="equal">
      <formula>"L"</formula>
    </cfRule>
    <cfRule type="containsText" dxfId="5265" priority="6358" operator="containsText" text="N">
      <formula>NOT(ISERROR(SEARCH("N",AA29)))</formula>
    </cfRule>
  </conditionalFormatting>
  <conditionalFormatting sqref="AE29 AA29:AC29">
    <cfRule type="containsText" dxfId="5264" priority="6337" operator="containsText" text="21">
      <formula>NOT(ISERROR(SEARCH("21",AA29)))</formula>
    </cfRule>
    <cfRule type="cellIs" dxfId="5263" priority="6338" operator="equal">
      <formula>"F"</formula>
    </cfRule>
    <cfRule type="containsText" dxfId="5262" priority="6339" operator="containsText" text="CA">
      <formula>NOT(ISERROR(SEARCH("CA",AA29)))</formula>
    </cfRule>
    <cfRule type="cellIs" dxfId="5261" priority="6340" operator="equal">
      <formula>"LD"</formula>
    </cfRule>
    <cfRule type="containsText" dxfId="5260" priority="6341" operator="containsText" text="V">
      <formula>NOT(ISERROR(SEARCH("V",AA29)))</formula>
    </cfRule>
    <cfRule type="containsText" dxfId="5259" priority="6342" operator="containsText" text="P">
      <formula>NOT(ISERROR(SEARCH("P",AA29)))</formula>
    </cfRule>
    <cfRule type="cellIs" dxfId="5258" priority="6343" operator="equal">
      <formula>"LL"</formula>
    </cfRule>
    <cfRule type="cellIs" dxfId="5257" priority="6344" operator="equal">
      <formula>"AT"</formula>
    </cfRule>
    <cfRule type="containsText" dxfId="5256" priority="6345" operator="containsText" text="B">
      <formula>NOT(ISERROR(SEARCH("B",AA29)))</formula>
    </cfRule>
    <cfRule type="cellIs" dxfId="5255" priority="6346" operator="equal">
      <formula>"L"</formula>
    </cfRule>
    <cfRule type="containsText" dxfId="5254" priority="6347" operator="containsText" text="N">
      <formula>NOT(ISERROR(SEARCH("N",AA29)))</formula>
    </cfRule>
  </conditionalFormatting>
  <conditionalFormatting sqref="AE29 AA29:AC29">
    <cfRule type="containsText" dxfId="5253" priority="6326" operator="containsText" text="21">
      <formula>NOT(ISERROR(SEARCH("21",AA29)))</formula>
    </cfRule>
    <cfRule type="cellIs" dxfId="5252" priority="6327" operator="equal">
      <formula>"F"</formula>
    </cfRule>
    <cfRule type="containsText" dxfId="5251" priority="6328" operator="containsText" text="CA">
      <formula>NOT(ISERROR(SEARCH("CA",AA29)))</formula>
    </cfRule>
    <cfRule type="cellIs" dxfId="5250" priority="6329" operator="equal">
      <formula>"LD"</formula>
    </cfRule>
    <cfRule type="containsText" dxfId="5249" priority="6330" operator="containsText" text="V">
      <formula>NOT(ISERROR(SEARCH("V",AA29)))</formula>
    </cfRule>
    <cfRule type="containsText" dxfId="5248" priority="6331" operator="containsText" text="P">
      <formula>NOT(ISERROR(SEARCH("P",AA29)))</formula>
    </cfRule>
    <cfRule type="cellIs" dxfId="5247" priority="6332" operator="equal">
      <formula>"LL"</formula>
    </cfRule>
    <cfRule type="cellIs" dxfId="5246" priority="6333" operator="equal">
      <formula>"AT"</formula>
    </cfRule>
    <cfRule type="containsText" dxfId="5245" priority="6334" operator="containsText" text="B">
      <formula>NOT(ISERROR(SEARCH("B",AA29)))</formula>
    </cfRule>
    <cfRule type="cellIs" dxfId="5244" priority="6335" operator="equal">
      <formula>"L"</formula>
    </cfRule>
    <cfRule type="containsText" dxfId="5243" priority="6336" operator="containsText" text="N">
      <formula>NOT(ISERROR(SEARCH("N",AA29)))</formula>
    </cfRule>
  </conditionalFormatting>
  <conditionalFormatting sqref="AE29 AA29:AC29">
    <cfRule type="containsText" dxfId="5242" priority="6315" operator="containsText" text="21">
      <formula>NOT(ISERROR(SEARCH("21",AA29)))</formula>
    </cfRule>
    <cfRule type="cellIs" dxfId="5241" priority="6316" operator="equal">
      <formula>"F"</formula>
    </cfRule>
    <cfRule type="containsText" dxfId="5240" priority="6317" operator="containsText" text="CA">
      <formula>NOT(ISERROR(SEARCH("CA",AA29)))</formula>
    </cfRule>
    <cfRule type="cellIs" dxfId="5239" priority="6318" operator="equal">
      <formula>"LD"</formula>
    </cfRule>
    <cfRule type="containsText" dxfId="5238" priority="6319" operator="containsText" text="V">
      <formula>NOT(ISERROR(SEARCH("V",AA29)))</formula>
    </cfRule>
    <cfRule type="containsText" dxfId="5237" priority="6320" operator="containsText" text="P">
      <formula>NOT(ISERROR(SEARCH("P",AA29)))</formula>
    </cfRule>
    <cfRule type="cellIs" dxfId="5236" priority="6321" operator="equal">
      <formula>"LL"</formula>
    </cfRule>
    <cfRule type="cellIs" dxfId="5235" priority="6322" operator="equal">
      <formula>"AT"</formula>
    </cfRule>
    <cfRule type="containsText" dxfId="5234" priority="6323" operator="containsText" text="B">
      <formula>NOT(ISERROR(SEARCH("B",AA29)))</formula>
    </cfRule>
    <cfRule type="cellIs" dxfId="5233" priority="6324" operator="equal">
      <formula>"L"</formula>
    </cfRule>
    <cfRule type="containsText" dxfId="5232" priority="6325" operator="containsText" text="N">
      <formula>NOT(ISERROR(SEARCH("N",AA29)))</formula>
    </cfRule>
  </conditionalFormatting>
  <conditionalFormatting sqref="AA29 AE29 AC29">
    <cfRule type="containsText" dxfId="5231" priority="6304" operator="containsText" text="21">
      <formula>NOT(ISERROR(SEARCH("21",AA29)))</formula>
    </cfRule>
    <cfRule type="cellIs" dxfId="5230" priority="6305" operator="equal">
      <formula>"F"</formula>
    </cfRule>
    <cfRule type="containsText" dxfId="5229" priority="6306" operator="containsText" text="CA">
      <formula>NOT(ISERROR(SEARCH("CA",AA29)))</formula>
    </cfRule>
    <cfRule type="cellIs" dxfId="5228" priority="6307" operator="equal">
      <formula>"LD"</formula>
    </cfRule>
    <cfRule type="containsText" dxfId="5227" priority="6308" operator="containsText" text="V">
      <formula>NOT(ISERROR(SEARCH("V",AA29)))</formula>
    </cfRule>
    <cfRule type="containsText" dxfId="5226" priority="6309" operator="containsText" text="P">
      <formula>NOT(ISERROR(SEARCH("P",AA29)))</formula>
    </cfRule>
    <cfRule type="cellIs" dxfId="5225" priority="6310" operator="equal">
      <formula>"LL"</formula>
    </cfRule>
    <cfRule type="cellIs" dxfId="5224" priority="6311" operator="equal">
      <formula>"AT"</formula>
    </cfRule>
    <cfRule type="containsText" dxfId="5223" priority="6312" operator="containsText" text="B">
      <formula>NOT(ISERROR(SEARCH("B",AA29)))</formula>
    </cfRule>
    <cfRule type="cellIs" dxfId="5222" priority="6313" operator="equal">
      <formula>"L"</formula>
    </cfRule>
    <cfRule type="containsText" dxfId="5221" priority="6314" operator="containsText" text="N">
      <formula>NOT(ISERROR(SEARCH("N",AA29)))</formula>
    </cfRule>
  </conditionalFormatting>
  <conditionalFormatting sqref="AA29 AE29 AC29">
    <cfRule type="containsText" dxfId="5220" priority="6293" operator="containsText" text="21">
      <formula>NOT(ISERROR(SEARCH("21",AA29)))</formula>
    </cfRule>
    <cfRule type="cellIs" dxfId="5219" priority="6294" operator="equal">
      <formula>"F"</formula>
    </cfRule>
    <cfRule type="containsText" dxfId="5218" priority="6295" operator="containsText" text="CA">
      <formula>NOT(ISERROR(SEARCH("CA",AA29)))</formula>
    </cfRule>
    <cfRule type="cellIs" dxfId="5217" priority="6296" operator="equal">
      <formula>"LD"</formula>
    </cfRule>
    <cfRule type="containsText" dxfId="5216" priority="6297" operator="containsText" text="V">
      <formula>NOT(ISERROR(SEARCH("V",AA29)))</formula>
    </cfRule>
    <cfRule type="containsText" dxfId="5215" priority="6298" operator="containsText" text="P">
      <formula>NOT(ISERROR(SEARCH("P",AA29)))</formula>
    </cfRule>
    <cfRule type="cellIs" dxfId="5214" priority="6299" operator="equal">
      <formula>"LL"</formula>
    </cfRule>
    <cfRule type="cellIs" dxfId="5213" priority="6300" operator="equal">
      <formula>"AT"</formula>
    </cfRule>
    <cfRule type="containsText" dxfId="5212" priority="6301" operator="containsText" text="B">
      <formula>NOT(ISERROR(SEARCH("B",AA29)))</formula>
    </cfRule>
    <cfRule type="cellIs" dxfId="5211" priority="6302" operator="equal">
      <formula>"L"</formula>
    </cfRule>
    <cfRule type="containsText" dxfId="5210" priority="6303" operator="containsText" text="N">
      <formula>NOT(ISERROR(SEARCH("N",AA29)))</formula>
    </cfRule>
  </conditionalFormatting>
  <conditionalFormatting sqref="AA29 AE29 AC29">
    <cfRule type="containsText" dxfId="5209" priority="6282" operator="containsText" text="21">
      <formula>NOT(ISERROR(SEARCH("21",AA29)))</formula>
    </cfRule>
    <cfRule type="cellIs" dxfId="5208" priority="6283" operator="equal">
      <formula>"F"</formula>
    </cfRule>
    <cfRule type="containsText" dxfId="5207" priority="6284" operator="containsText" text="CA">
      <formula>NOT(ISERROR(SEARCH("CA",AA29)))</formula>
    </cfRule>
    <cfRule type="cellIs" dxfId="5206" priority="6285" operator="equal">
      <formula>"LD"</formula>
    </cfRule>
    <cfRule type="containsText" dxfId="5205" priority="6286" operator="containsText" text="V">
      <formula>NOT(ISERROR(SEARCH("V",AA29)))</formula>
    </cfRule>
    <cfRule type="containsText" dxfId="5204" priority="6287" operator="containsText" text="P">
      <formula>NOT(ISERROR(SEARCH("P",AA29)))</formula>
    </cfRule>
    <cfRule type="cellIs" dxfId="5203" priority="6288" operator="equal">
      <formula>"LL"</formula>
    </cfRule>
    <cfRule type="cellIs" dxfId="5202" priority="6289" operator="equal">
      <formula>"AT"</formula>
    </cfRule>
    <cfRule type="containsText" dxfId="5201" priority="6290" operator="containsText" text="B">
      <formula>NOT(ISERROR(SEARCH("B",AA29)))</formula>
    </cfRule>
    <cfRule type="cellIs" dxfId="5200" priority="6291" operator="equal">
      <formula>"L"</formula>
    </cfRule>
    <cfRule type="containsText" dxfId="5199" priority="6292" operator="containsText" text="N">
      <formula>NOT(ISERROR(SEARCH("N",AA29)))</formula>
    </cfRule>
  </conditionalFormatting>
  <conditionalFormatting sqref="AA29 AE29 AC29">
    <cfRule type="containsText" dxfId="5198" priority="6271" operator="containsText" text="21">
      <formula>NOT(ISERROR(SEARCH("21",AA29)))</formula>
    </cfRule>
    <cfRule type="cellIs" dxfId="5197" priority="6272" operator="equal">
      <formula>"F"</formula>
    </cfRule>
    <cfRule type="containsText" dxfId="5196" priority="6273" operator="containsText" text="CA">
      <formula>NOT(ISERROR(SEARCH("CA",AA29)))</formula>
    </cfRule>
    <cfRule type="cellIs" dxfId="5195" priority="6274" operator="equal">
      <formula>"LD"</formula>
    </cfRule>
    <cfRule type="containsText" dxfId="5194" priority="6275" operator="containsText" text="V">
      <formula>NOT(ISERROR(SEARCH("V",AA29)))</formula>
    </cfRule>
    <cfRule type="containsText" dxfId="5193" priority="6276" operator="containsText" text="P">
      <formula>NOT(ISERROR(SEARCH("P",AA29)))</formula>
    </cfRule>
    <cfRule type="cellIs" dxfId="5192" priority="6277" operator="equal">
      <formula>"LL"</formula>
    </cfRule>
    <cfRule type="cellIs" dxfId="5191" priority="6278" operator="equal">
      <formula>"AT"</formula>
    </cfRule>
    <cfRule type="containsText" dxfId="5190" priority="6279" operator="containsText" text="B">
      <formula>NOT(ISERROR(SEARCH("B",AA29)))</formula>
    </cfRule>
    <cfRule type="cellIs" dxfId="5189" priority="6280" operator="equal">
      <formula>"L"</formula>
    </cfRule>
    <cfRule type="containsText" dxfId="5188" priority="6281" operator="containsText" text="N">
      <formula>NOT(ISERROR(SEARCH("N",AA29)))</formula>
    </cfRule>
  </conditionalFormatting>
  <conditionalFormatting sqref="AA29 AE29 AC29">
    <cfRule type="containsText" dxfId="5187" priority="6260" operator="containsText" text="21">
      <formula>NOT(ISERROR(SEARCH("21",AA29)))</formula>
    </cfRule>
    <cfRule type="cellIs" dxfId="5186" priority="6261" operator="equal">
      <formula>"F"</formula>
    </cfRule>
    <cfRule type="containsText" dxfId="5185" priority="6262" operator="containsText" text="CA">
      <formula>NOT(ISERROR(SEARCH("CA",AA29)))</formula>
    </cfRule>
    <cfRule type="cellIs" dxfId="5184" priority="6263" operator="equal">
      <formula>"LD"</formula>
    </cfRule>
    <cfRule type="containsText" dxfId="5183" priority="6264" operator="containsText" text="V">
      <formula>NOT(ISERROR(SEARCH("V",AA29)))</formula>
    </cfRule>
    <cfRule type="containsText" dxfId="5182" priority="6265" operator="containsText" text="P">
      <formula>NOT(ISERROR(SEARCH("P",AA29)))</formula>
    </cfRule>
    <cfRule type="cellIs" dxfId="5181" priority="6266" operator="equal">
      <formula>"LL"</formula>
    </cfRule>
    <cfRule type="cellIs" dxfId="5180" priority="6267" operator="equal">
      <formula>"AT"</formula>
    </cfRule>
    <cfRule type="containsText" dxfId="5179" priority="6268" operator="containsText" text="B">
      <formula>NOT(ISERROR(SEARCH("B",AA29)))</formula>
    </cfRule>
    <cfRule type="cellIs" dxfId="5178" priority="6269" operator="equal">
      <formula>"L"</formula>
    </cfRule>
    <cfRule type="containsText" dxfId="5177" priority="6270" operator="containsText" text="N">
      <formula>NOT(ISERROR(SEARCH("N",AA29)))</formula>
    </cfRule>
  </conditionalFormatting>
  <conditionalFormatting sqref="AA29 AE29 AC29">
    <cfRule type="containsText" dxfId="5176" priority="6249" operator="containsText" text="21">
      <formula>NOT(ISERROR(SEARCH("21",AA29)))</formula>
    </cfRule>
    <cfRule type="cellIs" dxfId="5175" priority="6250" operator="equal">
      <formula>"F"</formula>
    </cfRule>
    <cfRule type="containsText" dxfId="5174" priority="6251" operator="containsText" text="CA">
      <formula>NOT(ISERROR(SEARCH("CA",AA29)))</formula>
    </cfRule>
    <cfRule type="cellIs" dxfId="5173" priority="6252" operator="equal">
      <formula>"LD"</formula>
    </cfRule>
    <cfRule type="containsText" dxfId="5172" priority="6253" operator="containsText" text="V">
      <formula>NOT(ISERROR(SEARCH("V",AA29)))</formula>
    </cfRule>
    <cfRule type="containsText" dxfId="5171" priority="6254" operator="containsText" text="P">
      <formula>NOT(ISERROR(SEARCH("P",AA29)))</formula>
    </cfRule>
    <cfRule type="cellIs" dxfId="5170" priority="6255" operator="equal">
      <formula>"LL"</formula>
    </cfRule>
    <cfRule type="cellIs" dxfId="5169" priority="6256" operator="equal">
      <formula>"AT"</formula>
    </cfRule>
    <cfRule type="containsText" dxfId="5168" priority="6257" operator="containsText" text="B">
      <formula>NOT(ISERROR(SEARCH("B",AA29)))</formula>
    </cfRule>
    <cfRule type="cellIs" dxfId="5167" priority="6258" operator="equal">
      <formula>"L"</formula>
    </cfRule>
    <cfRule type="containsText" dxfId="5166" priority="6259" operator="containsText" text="N">
      <formula>NOT(ISERROR(SEARCH("N",AA29)))</formula>
    </cfRule>
  </conditionalFormatting>
  <conditionalFormatting sqref="AA29 AE29 AC29">
    <cfRule type="containsText" dxfId="5165" priority="6238" operator="containsText" text="21">
      <formula>NOT(ISERROR(SEARCH("21",AA29)))</formula>
    </cfRule>
    <cfRule type="cellIs" dxfId="5164" priority="6239" operator="equal">
      <formula>"F"</formula>
    </cfRule>
    <cfRule type="containsText" dxfId="5163" priority="6240" operator="containsText" text="CA">
      <formula>NOT(ISERROR(SEARCH("CA",AA29)))</formula>
    </cfRule>
    <cfRule type="cellIs" dxfId="5162" priority="6241" operator="equal">
      <formula>"LD"</formula>
    </cfRule>
    <cfRule type="containsText" dxfId="5161" priority="6242" operator="containsText" text="V">
      <formula>NOT(ISERROR(SEARCH("V",AA29)))</formula>
    </cfRule>
    <cfRule type="containsText" dxfId="5160" priority="6243" operator="containsText" text="P">
      <formula>NOT(ISERROR(SEARCH("P",AA29)))</formula>
    </cfRule>
    <cfRule type="cellIs" dxfId="5159" priority="6244" operator="equal">
      <formula>"LL"</formula>
    </cfRule>
    <cfRule type="cellIs" dxfId="5158" priority="6245" operator="equal">
      <formula>"AT"</formula>
    </cfRule>
    <cfRule type="containsText" dxfId="5157" priority="6246" operator="containsText" text="B">
      <formula>NOT(ISERROR(SEARCH("B",AA29)))</formula>
    </cfRule>
    <cfRule type="cellIs" dxfId="5156" priority="6247" operator="equal">
      <formula>"L"</formula>
    </cfRule>
    <cfRule type="containsText" dxfId="5155" priority="6248" operator="containsText" text="N">
      <formula>NOT(ISERROR(SEARCH("N",AA29)))</formula>
    </cfRule>
  </conditionalFormatting>
  <conditionalFormatting sqref="AA29 AE29 AC29">
    <cfRule type="containsText" dxfId="5154" priority="6227" operator="containsText" text="21">
      <formula>NOT(ISERROR(SEARCH("21",AA29)))</formula>
    </cfRule>
    <cfRule type="cellIs" dxfId="5153" priority="6228" operator="equal">
      <formula>"F"</formula>
    </cfRule>
    <cfRule type="containsText" dxfId="5152" priority="6229" operator="containsText" text="CA">
      <formula>NOT(ISERROR(SEARCH("CA",AA29)))</formula>
    </cfRule>
    <cfRule type="cellIs" dxfId="5151" priority="6230" operator="equal">
      <formula>"LD"</formula>
    </cfRule>
    <cfRule type="containsText" dxfId="5150" priority="6231" operator="containsText" text="V">
      <formula>NOT(ISERROR(SEARCH("V",AA29)))</formula>
    </cfRule>
    <cfRule type="containsText" dxfId="5149" priority="6232" operator="containsText" text="P">
      <formula>NOT(ISERROR(SEARCH("P",AA29)))</formula>
    </cfRule>
    <cfRule type="cellIs" dxfId="5148" priority="6233" operator="equal">
      <formula>"LL"</formula>
    </cfRule>
    <cfRule type="cellIs" dxfId="5147" priority="6234" operator="equal">
      <formula>"AT"</formula>
    </cfRule>
    <cfRule type="containsText" dxfId="5146" priority="6235" operator="containsText" text="B">
      <formula>NOT(ISERROR(SEARCH("B",AA29)))</formula>
    </cfRule>
    <cfRule type="cellIs" dxfId="5145" priority="6236" operator="equal">
      <formula>"L"</formula>
    </cfRule>
    <cfRule type="containsText" dxfId="5144" priority="6237" operator="containsText" text="N">
      <formula>NOT(ISERROR(SEARCH("N",AA29)))</formula>
    </cfRule>
  </conditionalFormatting>
  <conditionalFormatting sqref="AA29 AE29 AC29">
    <cfRule type="containsText" dxfId="5143" priority="6216" operator="containsText" text="21">
      <formula>NOT(ISERROR(SEARCH("21",AA29)))</formula>
    </cfRule>
    <cfRule type="cellIs" dxfId="5142" priority="6217" operator="equal">
      <formula>"F"</formula>
    </cfRule>
    <cfRule type="containsText" dxfId="5141" priority="6218" operator="containsText" text="CA">
      <formula>NOT(ISERROR(SEARCH("CA",AA29)))</formula>
    </cfRule>
    <cfRule type="cellIs" dxfId="5140" priority="6219" operator="equal">
      <formula>"LD"</formula>
    </cfRule>
    <cfRule type="containsText" dxfId="5139" priority="6220" operator="containsText" text="V">
      <formula>NOT(ISERROR(SEARCH("V",AA29)))</formula>
    </cfRule>
    <cfRule type="containsText" dxfId="5138" priority="6221" operator="containsText" text="P">
      <formula>NOT(ISERROR(SEARCH("P",AA29)))</formula>
    </cfRule>
    <cfRule type="cellIs" dxfId="5137" priority="6222" operator="equal">
      <formula>"LL"</formula>
    </cfRule>
    <cfRule type="cellIs" dxfId="5136" priority="6223" operator="equal">
      <formula>"AT"</formula>
    </cfRule>
    <cfRule type="containsText" dxfId="5135" priority="6224" operator="containsText" text="B">
      <formula>NOT(ISERROR(SEARCH("B",AA29)))</formula>
    </cfRule>
    <cfRule type="cellIs" dxfId="5134" priority="6225" operator="equal">
      <formula>"L"</formula>
    </cfRule>
    <cfRule type="containsText" dxfId="5133" priority="6226" operator="containsText" text="N">
      <formula>NOT(ISERROR(SEARCH("N",AA29)))</formula>
    </cfRule>
  </conditionalFormatting>
  <conditionalFormatting sqref="AA29 AE29 AC29">
    <cfRule type="containsText" dxfId="5132" priority="6205" operator="containsText" text="21">
      <formula>NOT(ISERROR(SEARCH("21",AA29)))</formula>
    </cfRule>
    <cfRule type="cellIs" dxfId="5131" priority="6206" operator="equal">
      <formula>"F"</formula>
    </cfRule>
    <cfRule type="containsText" dxfId="5130" priority="6207" operator="containsText" text="CA">
      <formula>NOT(ISERROR(SEARCH("CA",AA29)))</formula>
    </cfRule>
    <cfRule type="cellIs" dxfId="5129" priority="6208" operator="equal">
      <formula>"LD"</formula>
    </cfRule>
    <cfRule type="containsText" dxfId="5128" priority="6209" operator="containsText" text="V">
      <formula>NOT(ISERROR(SEARCH("V",AA29)))</formula>
    </cfRule>
    <cfRule type="containsText" dxfId="5127" priority="6210" operator="containsText" text="P">
      <formula>NOT(ISERROR(SEARCH("P",AA29)))</formula>
    </cfRule>
    <cfRule type="cellIs" dxfId="5126" priority="6211" operator="equal">
      <formula>"LL"</formula>
    </cfRule>
    <cfRule type="cellIs" dxfId="5125" priority="6212" operator="equal">
      <formula>"AT"</formula>
    </cfRule>
    <cfRule type="containsText" dxfId="5124" priority="6213" operator="containsText" text="B">
      <formula>NOT(ISERROR(SEARCH("B",AA29)))</formula>
    </cfRule>
    <cfRule type="cellIs" dxfId="5123" priority="6214" operator="equal">
      <formula>"L"</formula>
    </cfRule>
    <cfRule type="containsText" dxfId="5122" priority="6215" operator="containsText" text="N">
      <formula>NOT(ISERROR(SEARCH("N",AA29)))</formula>
    </cfRule>
  </conditionalFormatting>
  <conditionalFormatting sqref="AA29 AE29 AC29">
    <cfRule type="containsText" dxfId="5121" priority="6194" operator="containsText" text="21">
      <formula>NOT(ISERROR(SEARCH("21",AA29)))</formula>
    </cfRule>
    <cfRule type="cellIs" dxfId="5120" priority="6195" operator="equal">
      <formula>"F"</formula>
    </cfRule>
    <cfRule type="containsText" dxfId="5119" priority="6196" operator="containsText" text="CA">
      <formula>NOT(ISERROR(SEARCH("CA",AA29)))</formula>
    </cfRule>
    <cfRule type="cellIs" dxfId="5118" priority="6197" operator="equal">
      <formula>"LD"</formula>
    </cfRule>
    <cfRule type="containsText" dxfId="5117" priority="6198" operator="containsText" text="V">
      <formula>NOT(ISERROR(SEARCH("V",AA29)))</formula>
    </cfRule>
    <cfRule type="containsText" dxfId="5116" priority="6199" operator="containsText" text="P">
      <formula>NOT(ISERROR(SEARCH("P",AA29)))</formula>
    </cfRule>
    <cfRule type="cellIs" dxfId="5115" priority="6200" operator="equal">
      <formula>"LL"</formula>
    </cfRule>
    <cfRule type="cellIs" dxfId="5114" priority="6201" operator="equal">
      <formula>"AT"</formula>
    </cfRule>
    <cfRule type="containsText" dxfId="5113" priority="6202" operator="containsText" text="B">
      <formula>NOT(ISERROR(SEARCH("B",AA29)))</formula>
    </cfRule>
    <cfRule type="cellIs" dxfId="5112" priority="6203" operator="equal">
      <formula>"L"</formula>
    </cfRule>
    <cfRule type="containsText" dxfId="5111" priority="6204" operator="containsText" text="N">
      <formula>NOT(ISERROR(SEARCH("N",AA29)))</formula>
    </cfRule>
  </conditionalFormatting>
  <conditionalFormatting sqref="AA29 AE29 AC29">
    <cfRule type="containsText" dxfId="5110" priority="6183" operator="containsText" text="21">
      <formula>NOT(ISERROR(SEARCH("21",AA29)))</formula>
    </cfRule>
    <cfRule type="cellIs" dxfId="5109" priority="6184" operator="equal">
      <formula>"F"</formula>
    </cfRule>
    <cfRule type="containsText" dxfId="5108" priority="6185" operator="containsText" text="CA">
      <formula>NOT(ISERROR(SEARCH("CA",AA29)))</formula>
    </cfRule>
    <cfRule type="cellIs" dxfId="5107" priority="6186" operator="equal">
      <formula>"LD"</formula>
    </cfRule>
    <cfRule type="containsText" dxfId="5106" priority="6187" operator="containsText" text="V">
      <formula>NOT(ISERROR(SEARCH("V",AA29)))</formula>
    </cfRule>
    <cfRule type="containsText" dxfId="5105" priority="6188" operator="containsText" text="P">
      <formula>NOT(ISERROR(SEARCH("P",AA29)))</formula>
    </cfRule>
    <cfRule type="cellIs" dxfId="5104" priority="6189" operator="equal">
      <formula>"LL"</formula>
    </cfRule>
    <cfRule type="cellIs" dxfId="5103" priority="6190" operator="equal">
      <formula>"AT"</formula>
    </cfRule>
    <cfRule type="containsText" dxfId="5102" priority="6191" operator="containsText" text="B">
      <formula>NOT(ISERROR(SEARCH("B",AA29)))</formula>
    </cfRule>
    <cfRule type="cellIs" dxfId="5101" priority="6192" operator="equal">
      <formula>"L"</formula>
    </cfRule>
    <cfRule type="containsText" dxfId="5100" priority="6193" operator="containsText" text="N">
      <formula>NOT(ISERROR(SEARCH("N",AA29)))</formula>
    </cfRule>
  </conditionalFormatting>
  <conditionalFormatting sqref="AA29 AE29 AC29">
    <cfRule type="containsText" dxfId="5099" priority="6172" operator="containsText" text="21">
      <formula>NOT(ISERROR(SEARCH("21",AA29)))</formula>
    </cfRule>
    <cfRule type="cellIs" dxfId="5098" priority="6173" operator="equal">
      <formula>"F"</formula>
    </cfRule>
    <cfRule type="containsText" dxfId="5097" priority="6174" operator="containsText" text="CA">
      <formula>NOT(ISERROR(SEARCH("CA",AA29)))</formula>
    </cfRule>
    <cfRule type="cellIs" dxfId="5096" priority="6175" operator="equal">
      <formula>"LD"</formula>
    </cfRule>
    <cfRule type="containsText" dxfId="5095" priority="6176" operator="containsText" text="V">
      <formula>NOT(ISERROR(SEARCH("V",AA29)))</formula>
    </cfRule>
    <cfRule type="containsText" dxfId="5094" priority="6177" operator="containsText" text="P">
      <formula>NOT(ISERROR(SEARCH("P",AA29)))</formula>
    </cfRule>
    <cfRule type="cellIs" dxfId="5093" priority="6178" operator="equal">
      <formula>"LL"</formula>
    </cfRule>
    <cfRule type="cellIs" dxfId="5092" priority="6179" operator="equal">
      <formula>"AT"</formula>
    </cfRule>
    <cfRule type="containsText" dxfId="5091" priority="6180" operator="containsText" text="B">
      <formula>NOT(ISERROR(SEARCH("B",AA29)))</formula>
    </cfRule>
    <cfRule type="cellIs" dxfId="5090" priority="6181" operator="equal">
      <formula>"L"</formula>
    </cfRule>
    <cfRule type="containsText" dxfId="5089" priority="6182" operator="containsText" text="N">
      <formula>NOT(ISERROR(SEARCH("N",AA29)))</formula>
    </cfRule>
  </conditionalFormatting>
  <conditionalFormatting sqref="X29:AK29">
    <cfRule type="containsText" dxfId="5088" priority="6161" operator="containsText" text="21">
      <formula>NOT(ISERROR(SEARCH("21",X29)))</formula>
    </cfRule>
    <cfRule type="cellIs" dxfId="5087" priority="6162" operator="equal">
      <formula>"F"</formula>
    </cfRule>
    <cfRule type="containsText" dxfId="5086" priority="6163" operator="containsText" text="CA">
      <formula>NOT(ISERROR(SEARCH("CA",X29)))</formula>
    </cfRule>
    <cfRule type="cellIs" dxfId="5085" priority="6164" operator="equal">
      <formula>"LD"</formula>
    </cfRule>
    <cfRule type="containsText" dxfId="5084" priority="6165" operator="containsText" text="V">
      <formula>NOT(ISERROR(SEARCH("V",X29)))</formula>
    </cfRule>
    <cfRule type="containsText" dxfId="5083" priority="6166" operator="containsText" text="P">
      <formula>NOT(ISERROR(SEARCH("P",X29)))</formula>
    </cfRule>
    <cfRule type="cellIs" dxfId="5082" priority="6167" operator="equal">
      <formula>"LL"</formula>
    </cfRule>
    <cfRule type="cellIs" dxfId="5081" priority="6168" operator="equal">
      <formula>"AT"</formula>
    </cfRule>
    <cfRule type="containsText" dxfId="5080" priority="6169" operator="containsText" text="B">
      <formula>NOT(ISERROR(SEARCH("B",X29)))</formula>
    </cfRule>
    <cfRule type="cellIs" dxfId="5079" priority="6170" operator="equal">
      <formula>"L"</formula>
    </cfRule>
    <cfRule type="containsText" dxfId="5078" priority="6171" operator="containsText" text="N">
      <formula>NOT(ISERROR(SEARCH("N",X29)))</formula>
    </cfRule>
  </conditionalFormatting>
  <conditionalFormatting sqref="X29:AG29">
    <cfRule type="containsText" dxfId="5077" priority="6150" operator="containsText" text="21">
      <formula>NOT(ISERROR(SEARCH("21",X29)))</formula>
    </cfRule>
    <cfRule type="cellIs" dxfId="5076" priority="6151" operator="equal">
      <formula>"F"</formula>
    </cfRule>
    <cfRule type="containsText" dxfId="5075" priority="6152" operator="containsText" text="CA">
      <formula>NOT(ISERROR(SEARCH("CA",X29)))</formula>
    </cfRule>
    <cfRule type="cellIs" dxfId="5074" priority="6153" operator="equal">
      <formula>"LD"</formula>
    </cfRule>
    <cfRule type="containsText" dxfId="5073" priority="6154" operator="containsText" text="V">
      <formula>NOT(ISERROR(SEARCH("V",X29)))</formula>
    </cfRule>
    <cfRule type="containsText" dxfId="5072" priority="6155" operator="containsText" text="P">
      <formula>NOT(ISERROR(SEARCH("P",X29)))</formula>
    </cfRule>
    <cfRule type="cellIs" dxfId="5071" priority="6156" operator="equal">
      <formula>"LL"</formula>
    </cfRule>
    <cfRule type="cellIs" dxfId="5070" priority="6157" operator="equal">
      <formula>"AT"</formula>
    </cfRule>
    <cfRule type="containsText" dxfId="5069" priority="6158" operator="containsText" text="B">
      <formula>NOT(ISERROR(SEARCH("B",X29)))</formula>
    </cfRule>
    <cfRule type="cellIs" dxfId="5068" priority="6159" operator="equal">
      <formula>"L"</formula>
    </cfRule>
    <cfRule type="containsText" dxfId="5067" priority="6160" operator="containsText" text="N">
      <formula>NOT(ISERROR(SEARCH("N",X29)))</formula>
    </cfRule>
  </conditionalFormatting>
  <conditionalFormatting sqref="AF29:AH29">
    <cfRule type="containsText" dxfId="5066" priority="6139" operator="containsText" text="21">
      <formula>NOT(ISERROR(SEARCH("21",AF29)))</formula>
    </cfRule>
    <cfRule type="cellIs" dxfId="5065" priority="6140" operator="equal">
      <formula>"F"</formula>
    </cfRule>
    <cfRule type="containsText" dxfId="5064" priority="6141" operator="containsText" text="CA">
      <formula>NOT(ISERROR(SEARCH("CA",AF29)))</formula>
    </cfRule>
    <cfRule type="cellIs" dxfId="5063" priority="6142" operator="equal">
      <formula>"LD"</formula>
    </cfRule>
    <cfRule type="containsText" dxfId="5062" priority="6143" operator="containsText" text="V">
      <formula>NOT(ISERROR(SEARCH("V",AF29)))</formula>
    </cfRule>
    <cfRule type="containsText" dxfId="5061" priority="6144" operator="containsText" text="P">
      <formula>NOT(ISERROR(SEARCH("P",AF29)))</formula>
    </cfRule>
    <cfRule type="cellIs" dxfId="5060" priority="6145" operator="equal">
      <formula>"LL"</formula>
    </cfRule>
    <cfRule type="cellIs" dxfId="5059" priority="6146" operator="equal">
      <formula>"AT"</formula>
    </cfRule>
    <cfRule type="containsText" dxfId="5058" priority="6147" operator="containsText" text="B">
      <formula>NOT(ISERROR(SEARCH("B",AF29)))</formula>
    </cfRule>
    <cfRule type="cellIs" dxfId="5057" priority="6148" operator="equal">
      <formula>"L"</formula>
    </cfRule>
    <cfRule type="containsText" dxfId="5056" priority="6149" operator="containsText" text="N">
      <formula>NOT(ISERROR(SEARCH("N",AF29)))</formula>
    </cfRule>
  </conditionalFormatting>
  <conditionalFormatting sqref="AI29:AK29">
    <cfRule type="containsText" dxfId="5055" priority="6128" operator="containsText" text="21">
      <formula>NOT(ISERROR(SEARCH("21",AI29)))</formula>
    </cfRule>
    <cfRule type="cellIs" dxfId="5054" priority="6129" operator="equal">
      <formula>"F"</formula>
    </cfRule>
    <cfRule type="containsText" dxfId="5053" priority="6130" operator="containsText" text="CA">
      <formula>NOT(ISERROR(SEARCH("CA",AI29)))</formula>
    </cfRule>
    <cfRule type="cellIs" dxfId="5052" priority="6131" operator="equal">
      <formula>"LD"</formula>
    </cfRule>
    <cfRule type="containsText" dxfId="5051" priority="6132" operator="containsText" text="V">
      <formula>NOT(ISERROR(SEARCH("V",AI29)))</formula>
    </cfRule>
    <cfRule type="containsText" dxfId="5050" priority="6133" operator="containsText" text="P">
      <formula>NOT(ISERROR(SEARCH("P",AI29)))</formula>
    </cfRule>
    <cfRule type="cellIs" dxfId="5049" priority="6134" operator="equal">
      <formula>"LL"</formula>
    </cfRule>
    <cfRule type="cellIs" dxfId="5048" priority="6135" operator="equal">
      <formula>"AT"</formula>
    </cfRule>
    <cfRule type="containsText" dxfId="5047" priority="6136" operator="containsText" text="B">
      <formula>NOT(ISERROR(SEARCH("B",AI29)))</formula>
    </cfRule>
    <cfRule type="cellIs" dxfId="5046" priority="6137" operator="equal">
      <formula>"L"</formula>
    </cfRule>
    <cfRule type="containsText" dxfId="5045" priority="6138" operator="containsText" text="N">
      <formula>NOT(ISERROR(SEARCH("N",AI29)))</formula>
    </cfRule>
  </conditionalFormatting>
  <conditionalFormatting sqref="AI29:AK29">
    <cfRule type="containsText" dxfId="5044" priority="6117" operator="containsText" text="21">
      <formula>NOT(ISERROR(SEARCH("21",AI29)))</formula>
    </cfRule>
    <cfRule type="cellIs" dxfId="5043" priority="6118" operator="equal">
      <formula>"F"</formula>
    </cfRule>
    <cfRule type="containsText" dxfId="5042" priority="6119" operator="containsText" text="CA">
      <formula>NOT(ISERROR(SEARCH("CA",AI29)))</formula>
    </cfRule>
    <cfRule type="cellIs" dxfId="5041" priority="6120" operator="equal">
      <formula>"LD"</formula>
    </cfRule>
    <cfRule type="containsText" dxfId="5040" priority="6121" operator="containsText" text="V">
      <formula>NOT(ISERROR(SEARCH("V",AI29)))</formula>
    </cfRule>
    <cfRule type="containsText" dxfId="5039" priority="6122" operator="containsText" text="P">
      <formula>NOT(ISERROR(SEARCH("P",AI29)))</formula>
    </cfRule>
    <cfRule type="cellIs" dxfId="5038" priority="6123" operator="equal">
      <formula>"LL"</formula>
    </cfRule>
    <cfRule type="cellIs" dxfId="5037" priority="6124" operator="equal">
      <formula>"AT"</formula>
    </cfRule>
    <cfRule type="containsText" dxfId="5036" priority="6125" operator="containsText" text="B">
      <formula>NOT(ISERROR(SEARCH("B",AI29)))</formula>
    </cfRule>
    <cfRule type="cellIs" dxfId="5035" priority="6126" operator="equal">
      <formula>"L"</formula>
    </cfRule>
    <cfRule type="containsText" dxfId="5034" priority="6127" operator="containsText" text="N">
      <formula>NOT(ISERROR(SEARCH("N",AI29)))</formula>
    </cfRule>
  </conditionalFormatting>
  <conditionalFormatting sqref="Z29">
    <cfRule type="containsText" dxfId="5033" priority="5820" operator="containsText" text="21">
      <formula>NOT(ISERROR(SEARCH("21",Z29)))</formula>
    </cfRule>
    <cfRule type="cellIs" dxfId="5032" priority="5821" operator="equal">
      <formula>"F"</formula>
    </cfRule>
    <cfRule type="containsText" dxfId="5031" priority="5822" operator="containsText" text="CA">
      <formula>NOT(ISERROR(SEARCH("CA",Z29)))</formula>
    </cfRule>
    <cfRule type="cellIs" dxfId="5030" priority="5823" operator="equal">
      <formula>"LD"</formula>
    </cfRule>
    <cfRule type="containsText" dxfId="5029" priority="5824" operator="containsText" text="V">
      <formula>NOT(ISERROR(SEARCH("V",Z29)))</formula>
    </cfRule>
    <cfRule type="containsText" dxfId="5028" priority="5825" operator="containsText" text="P">
      <formula>NOT(ISERROR(SEARCH("P",Z29)))</formula>
    </cfRule>
    <cfRule type="cellIs" dxfId="5027" priority="5826" operator="equal">
      <formula>"LL"</formula>
    </cfRule>
    <cfRule type="cellIs" dxfId="5026" priority="5827" operator="equal">
      <formula>"AT"</formula>
    </cfRule>
    <cfRule type="containsText" dxfId="5025" priority="5828" operator="containsText" text="B">
      <formula>NOT(ISERROR(SEARCH("B",Z29)))</formula>
    </cfRule>
    <cfRule type="cellIs" dxfId="5024" priority="5829" operator="equal">
      <formula>"L"</formula>
    </cfRule>
    <cfRule type="containsText" dxfId="5023" priority="5830" operator="containsText" text="N">
      <formula>NOT(ISERROR(SEARCH("N",Z29)))</formula>
    </cfRule>
  </conditionalFormatting>
  <conditionalFormatting sqref="AC29 AE29">
    <cfRule type="containsText" dxfId="5022" priority="6106" operator="containsText" text="21">
      <formula>NOT(ISERROR(SEARCH("21",AC29)))</formula>
    </cfRule>
    <cfRule type="cellIs" dxfId="5021" priority="6107" operator="equal">
      <formula>"F"</formula>
    </cfRule>
    <cfRule type="containsText" dxfId="5020" priority="6108" operator="containsText" text="CA">
      <formula>NOT(ISERROR(SEARCH("CA",AC29)))</formula>
    </cfRule>
    <cfRule type="cellIs" dxfId="5019" priority="6109" operator="equal">
      <formula>"LD"</formula>
    </cfRule>
    <cfRule type="containsText" dxfId="5018" priority="6110" operator="containsText" text="V">
      <formula>NOT(ISERROR(SEARCH("V",AC29)))</formula>
    </cfRule>
    <cfRule type="containsText" dxfId="5017" priority="6111" operator="containsText" text="P">
      <formula>NOT(ISERROR(SEARCH("P",AC29)))</formula>
    </cfRule>
    <cfRule type="cellIs" dxfId="5016" priority="6112" operator="equal">
      <formula>"LL"</formula>
    </cfRule>
    <cfRule type="cellIs" dxfId="5015" priority="6113" operator="equal">
      <formula>"AT"</formula>
    </cfRule>
    <cfRule type="containsText" dxfId="5014" priority="6114" operator="containsText" text="B">
      <formula>NOT(ISERROR(SEARCH("B",AC29)))</formula>
    </cfRule>
    <cfRule type="cellIs" dxfId="5013" priority="6115" operator="equal">
      <formula>"L"</formula>
    </cfRule>
    <cfRule type="containsText" dxfId="5012" priority="6116" operator="containsText" text="N">
      <formula>NOT(ISERROR(SEARCH("N",AC29)))</formula>
    </cfRule>
  </conditionalFormatting>
  <conditionalFormatting sqref="AC29 AE29">
    <cfRule type="containsText" dxfId="5011" priority="6095" operator="containsText" text="21">
      <formula>NOT(ISERROR(SEARCH("21",AC29)))</formula>
    </cfRule>
    <cfRule type="cellIs" dxfId="5010" priority="6096" operator="equal">
      <formula>"F"</formula>
    </cfRule>
    <cfRule type="containsText" dxfId="5009" priority="6097" operator="containsText" text="CA">
      <formula>NOT(ISERROR(SEARCH("CA",AC29)))</formula>
    </cfRule>
    <cfRule type="cellIs" dxfId="5008" priority="6098" operator="equal">
      <formula>"LD"</formula>
    </cfRule>
    <cfRule type="containsText" dxfId="5007" priority="6099" operator="containsText" text="V">
      <formula>NOT(ISERROR(SEARCH("V",AC29)))</formula>
    </cfRule>
    <cfRule type="containsText" dxfId="5006" priority="6100" operator="containsText" text="P">
      <formula>NOT(ISERROR(SEARCH("P",AC29)))</formula>
    </cfRule>
    <cfRule type="cellIs" dxfId="5005" priority="6101" operator="equal">
      <formula>"LL"</formula>
    </cfRule>
    <cfRule type="cellIs" dxfId="5004" priority="6102" operator="equal">
      <formula>"AT"</formula>
    </cfRule>
    <cfRule type="containsText" dxfId="5003" priority="6103" operator="containsText" text="B">
      <formula>NOT(ISERROR(SEARCH("B",AC29)))</formula>
    </cfRule>
    <cfRule type="cellIs" dxfId="5002" priority="6104" operator="equal">
      <formula>"L"</formula>
    </cfRule>
    <cfRule type="containsText" dxfId="5001" priority="6105" operator="containsText" text="N">
      <formula>NOT(ISERROR(SEARCH("N",AC29)))</formula>
    </cfRule>
  </conditionalFormatting>
  <conditionalFormatting sqref="AC29 AE29">
    <cfRule type="containsText" dxfId="5000" priority="6084" operator="containsText" text="21">
      <formula>NOT(ISERROR(SEARCH("21",AC29)))</formula>
    </cfRule>
    <cfRule type="cellIs" dxfId="4999" priority="6085" operator="equal">
      <formula>"F"</formula>
    </cfRule>
    <cfRule type="containsText" dxfId="4998" priority="6086" operator="containsText" text="CA">
      <formula>NOT(ISERROR(SEARCH("CA",AC29)))</formula>
    </cfRule>
    <cfRule type="cellIs" dxfId="4997" priority="6087" operator="equal">
      <formula>"LD"</formula>
    </cfRule>
    <cfRule type="containsText" dxfId="4996" priority="6088" operator="containsText" text="V">
      <formula>NOT(ISERROR(SEARCH("V",AC29)))</formula>
    </cfRule>
    <cfRule type="containsText" dxfId="4995" priority="6089" operator="containsText" text="P">
      <formula>NOT(ISERROR(SEARCH("P",AC29)))</formula>
    </cfRule>
    <cfRule type="cellIs" dxfId="4994" priority="6090" operator="equal">
      <formula>"LL"</formula>
    </cfRule>
    <cfRule type="cellIs" dxfId="4993" priority="6091" operator="equal">
      <formula>"AT"</formula>
    </cfRule>
    <cfRule type="containsText" dxfId="4992" priority="6092" operator="containsText" text="B">
      <formula>NOT(ISERROR(SEARCH("B",AC29)))</formula>
    </cfRule>
    <cfRule type="cellIs" dxfId="4991" priority="6093" operator="equal">
      <formula>"L"</formula>
    </cfRule>
    <cfRule type="containsText" dxfId="4990" priority="6094" operator="containsText" text="N">
      <formula>NOT(ISERROR(SEARCH("N",AC29)))</formula>
    </cfRule>
  </conditionalFormatting>
  <conditionalFormatting sqref="AC29 AE29">
    <cfRule type="containsText" dxfId="4989" priority="6073" operator="containsText" text="21">
      <formula>NOT(ISERROR(SEARCH("21",AC29)))</formula>
    </cfRule>
    <cfRule type="cellIs" dxfId="4988" priority="6074" operator="equal">
      <formula>"F"</formula>
    </cfRule>
    <cfRule type="containsText" dxfId="4987" priority="6075" operator="containsText" text="CA">
      <formula>NOT(ISERROR(SEARCH("CA",AC29)))</formula>
    </cfRule>
    <cfRule type="cellIs" dxfId="4986" priority="6076" operator="equal">
      <formula>"LD"</formula>
    </cfRule>
    <cfRule type="containsText" dxfId="4985" priority="6077" operator="containsText" text="V">
      <formula>NOT(ISERROR(SEARCH("V",AC29)))</formula>
    </cfRule>
    <cfRule type="containsText" dxfId="4984" priority="6078" operator="containsText" text="P">
      <formula>NOT(ISERROR(SEARCH("P",AC29)))</formula>
    </cfRule>
    <cfRule type="cellIs" dxfId="4983" priority="6079" operator="equal">
      <formula>"LL"</formula>
    </cfRule>
    <cfRule type="cellIs" dxfId="4982" priority="6080" operator="equal">
      <formula>"AT"</formula>
    </cfRule>
    <cfRule type="containsText" dxfId="4981" priority="6081" operator="containsText" text="B">
      <formula>NOT(ISERROR(SEARCH("B",AC29)))</formula>
    </cfRule>
    <cfRule type="cellIs" dxfId="4980" priority="6082" operator="equal">
      <formula>"L"</formula>
    </cfRule>
    <cfRule type="containsText" dxfId="4979" priority="6083" operator="containsText" text="N">
      <formula>NOT(ISERROR(SEARCH("N",AC29)))</formula>
    </cfRule>
  </conditionalFormatting>
  <conditionalFormatting sqref="AC29 AE29">
    <cfRule type="containsText" dxfId="4978" priority="6062" operator="containsText" text="21">
      <formula>NOT(ISERROR(SEARCH("21",AC29)))</formula>
    </cfRule>
    <cfRule type="cellIs" dxfId="4977" priority="6063" operator="equal">
      <formula>"F"</formula>
    </cfRule>
    <cfRule type="containsText" dxfId="4976" priority="6064" operator="containsText" text="CA">
      <formula>NOT(ISERROR(SEARCH("CA",AC29)))</formula>
    </cfRule>
    <cfRule type="cellIs" dxfId="4975" priority="6065" operator="equal">
      <formula>"LD"</formula>
    </cfRule>
    <cfRule type="containsText" dxfId="4974" priority="6066" operator="containsText" text="V">
      <formula>NOT(ISERROR(SEARCH("V",AC29)))</formula>
    </cfRule>
    <cfRule type="containsText" dxfId="4973" priority="6067" operator="containsText" text="P">
      <formula>NOT(ISERROR(SEARCH("P",AC29)))</formula>
    </cfRule>
    <cfRule type="cellIs" dxfId="4972" priority="6068" operator="equal">
      <formula>"LL"</formula>
    </cfRule>
    <cfRule type="cellIs" dxfId="4971" priority="6069" operator="equal">
      <formula>"AT"</formula>
    </cfRule>
    <cfRule type="containsText" dxfId="4970" priority="6070" operator="containsText" text="B">
      <formula>NOT(ISERROR(SEARCH("B",AC29)))</formula>
    </cfRule>
    <cfRule type="cellIs" dxfId="4969" priority="6071" operator="equal">
      <formula>"L"</formula>
    </cfRule>
    <cfRule type="containsText" dxfId="4968" priority="6072" operator="containsText" text="N">
      <formula>NOT(ISERROR(SEARCH("N",AC29)))</formula>
    </cfRule>
  </conditionalFormatting>
  <conditionalFormatting sqref="AC29 AE29">
    <cfRule type="containsText" dxfId="4967" priority="6051" operator="containsText" text="21">
      <formula>NOT(ISERROR(SEARCH("21",AC29)))</formula>
    </cfRule>
    <cfRule type="cellIs" dxfId="4966" priority="6052" operator="equal">
      <formula>"F"</formula>
    </cfRule>
    <cfRule type="containsText" dxfId="4965" priority="6053" operator="containsText" text="CA">
      <formula>NOT(ISERROR(SEARCH("CA",AC29)))</formula>
    </cfRule>
    <cfRule type="cellIs" dxfId="4964" priority="6054" operator="equal">
      <formula>"LD"</formula>
    </cfRule>
    <cfRule type="containsText" dxfId="4963" priority="6055" operator="containsText" text="V">
      <formula>NOT(ISERROR(SEARCH("V",AC29)))</formula>
    </cfRule>
    <cfRule type="containsText" dxfId="4962" priority="6056" operator="containsText" text="P">
      <formula>NOT(ISERROR(SEARCH("P",AC29)))</formula>
    </cfRule>
    <cfRule type="cellIs" dxfId="4961" priority="6057" operator="equal">
      <formula>"LL"</formula>
    </cfRule>
    <cfRule type="cellIs" dxfId="4960" priority="6058" operator="equal">
      <formula>"AT"</formula>
    </cfRule>
    <cfRule type="containsText" dxfId="4959" priority="6059" operator="containsText" text="B">
      <formula>NOT(ISERROR(SEARCH("B",AC29)))</formula>
    </cfRule>
    <cfRule type="cellIs" dxfId="4958" priority="6060" operator="equal">
      <formula>"L"</formula>
    </cfRule>
    <cfRule type="containsText" dxfId="4957" priority="6061" operator="containsText" text="N">
      <formula>NOT(ISERROR(SEARCH("N",AC29)))</formula>
    </cfRule>
  </conditionalFormatting>
  <conditionalFormatting sqref="AC29 AE29">
    <cfRule type="containsText" dxfId="4956" priority="6040" operator="containsText" text="21">
      <formula>NOT(ISERROR(SEARCH("21",AC29)))</formula>
    </cfRule>
    <cfRule type="cellIs" dxfId="4955" priority="6041" operator="equal">
      <formula>"F"</formula>
    </cfRule>
    <cfRule type="containsText" dxfId="4954" priority="6042" operator="containsText" text="CA">
      <formula>NOT(ISERROR(SEARCH("CA",AC29)))</formula>
    </cfRule>
    <cfRule type="cellIs" dxfId="4953" priority="6043" operator="equal">
      <formula>"LD"</formula>
    </cfRule>
    <cfRule type="containsText" dxfId="4952" priority="6044" operator="containsText" text="V">
      <formula>NOT(ISERROR(SEARCH("V",AC29)))</formula>
    </cfRule>
    <cfRule type="containsText" dxfId="4951" priority="6045" operator="containsText" text="P">
      <formula>NOT(ISERROR(SEARCH("P",AC29)))</formula>
    </cfRule>
    <cfRule type="cellIs" dxfId="4950" priority="6046" operator="equal">
      <formula>"LL"</formula>
    </cfRule>
    <cfRule type="cellIs" dxfId="4949" priority="6047" operator="equal">
      <formula>"AT"</formula>
    </cfRule>
    <cfRule type="containsText" dxfId="4948" priority="6048" operator="containsText" text="B">
      <formula>NOT(ISERROR(SEARCH("B",AC29)))</formula>
    </cfRule>
    <cfRule type="cellIs" dxfId="4947" priority="6049" operator="equal">
      <formula>"L"</formula>
    </cfRule>
    <cfRule type="containsText" dxfId="4946" priority="6050" operator="containsText" text="N">
      <formula>NOT(ISERROR(SEARCH("N",AC29)))</formula>
    </cfRule>
  </conditionalFormatting>
  <conditionalFormatting sqref="AC29 AE29">
    <cfRule type="containsText" dxfId="4945" priority="6029" operator="containsText" text="21">
      <formula>NOT(ISERROR(SEARCH("21",AC29)))</formula>
    </cfRule>
    <cfRule type="cellIs" dxfId="4944" priority="6030" operator="equal">
      <formula>"F"</formula>
    </cfRule>
    <cfRule type="containsText" dxfId="4943" priority="6031" operator="containsText" text="CA">
      <formula>NOT(ISERROR(SEARCH("CA",AC29)))</formula>
    </cfRule>
    <cfRule type="cellIs" dxfId="4942" priority="6032" operator="equal">
      <formula>"LD"</formula>
    </cfRule>
    <cfRule type="containsText" dxfId="4941" priority="6033" operator="containsText" text="V">
      <formula>NOT(ISERROR(SEARCH("V",AC29)))</formula>
    </cfRule>
    <cfRule type="containsText" dxfId="4940" priority="6034" operator="containsText" text="P">
      <formula>NOT(ISERROR(SEARCH("P",AC29)))</formula>
    </cfRule>
    <cfRule type="cellIs" dxfId="4939" priority="6035" operator="equal">
      <formula>"LL"</formula>
    </cfRule>
    <cfRule type="cellIs" dxfId="4938" priority="6036" operator="equal">
      <formula>"AT"</formula>
    </cfRule>
    <cfRule type="containsText" dxfId="4937" priority="6037" operator="containsText" text="B">
      <formula>NOT(ISERROR(SEARCH("B",AC29)))</formula>
    </cfRule>
    <cfRule type="cellIs" dxfId="4936" priority="6038" operator="equal">
      <formula>"L"</formula>
    </cfRule>
    <cfRule type="containsText" dxfId="4935" priority="6039" operator="containsText" text="N">
      <formula>NOT(ISERROR(SEARCH("N",AC29)))</formula>
    </cfRule>
  </conditionalFormatting>
  <conditionalFormatting sqref="AC29 AE29">
    <cfRule type="containsText" dxfId="4934" priority="6018" operator="containsText" text="21">
      <formula>NOT(ISERROR(SEARCH("21",AC29)))</formula>
    </cfRule>
    <cfRule type="cellIs" dxfId="4933" priority="6019" operator="equal">
      <formula>"F"</formula>
    </cfRule>
    <cfRule type="containsText" dxfId="4932" priority="6020" operator="containsText" text="CA">
      <formula>NOT(ISERROR(SEARCH("CA",AC29)))</formula>
    </cfRule>
    <cfRule type="cellIs" dxfId="4931" priority="6021" operator="equal">
      <formula>"LD"</formula>
    </cfRule>
    <cfRule type="containsText" dxfId="4930" priority="6022" operator="containsText" text="V">
      <formula>NOT(ISERROR(SEARCH("V",AC29)))</formula>
    </cfRule>
    <cfRule type="containsText" dxfId="4929" priority="6023" operator="containsText" text="P">
      <formula>NOT(ISERROR(SEARCH("P",AC29)))</formula>
    </cfRule>
    <cfRule type="cellIs" dxfId="4928" priority="6024" operator="equal">
      <formula>"LL"</formula>
    </cfRule>
    <cfRule type="cellIs" dxfId="4927" priority="6025" operator="equal">
      <formula>"AT"</formula>
    </cfRule>
    <cfRule type="containsText" dxfId="4926" priority="6026" operator="containsText" text="B">
      <formula>NOT(ISERROR(SEARCH("B",AC29)))</formula>
    </cfRule>
    <cfRule type="cellIs" dxfId="4925" priority="6027" operator="equal">
      <formula>"L"</formula>
    </cfRule>
    <cfRule type="containsText" dxfId="4924" priority="6028" operator="containsText" text="N">
      <formula>NOT(ISERROR(SEARCH("N",AC29)))</formula>
    </cfRule>
  </conditionalFormatting>
  <conditionalFormatting sqref="AC29 AE29">
    <cfRule type="containsText" dxfId="4923" priority="6007" operator="containsText" text="21">
      <formula>NOT(ISERROR(SEARCH("21",AC29)))</formula>
    </cfRule>
    <cfRule type="cellIs" dxfId="4922" priority="6008" operator="equal">
      <formula>"F"</formula>
    </cfRule>
    <cfRule type="containsText" dxfId="4921" priority="6009" operator="containsText" text="CA">
      <formula>NOT(ISERROR(SEARCH("CA",AC29)))</formula>
    </cfRule>
    <cfRule type="cellIs" dxfId="4920" priority="6010" operator="equal">
      <formula>"LD"</formula>
    </cfRule>
    <cfRule type="containsText" dxfId="4919" priority="6011" operator="containsText" text="V">
      <formula>NOT(ISERROR(SEARCH("V",AC29)))</formula>
    </cfRule>
    <cfRule type="containsText" dxfId="4918" priority="6012" operator="containsText" text="P">
      <formula>NOT(ISERROR(SEARCH("P",AC29)))</formula>
    </cfRule>
    <cfRule type="cellIs" dxfId="4917" priority="6013" operator="equal">
      <formula>"LL"</formula>
    </cfRule>
    <cfRule type="cellIs" dxfId="4916" priority="6014" operator="equal">
      <formula>"AT"</formula>
    </cfRule>
    <cfRule type="containsText" dxfId="4915" priority="6015" operator="containsText" text="B">
      <formula>NOT(ISERROR(SEARCH("B",AC29)))</formula>
    </cfRule>
    <cfRule type="cellIs" dxfId="4914" priority="6016" operator="equal">
      <formula>"L"</formula>
    </cfRule>
    <cfRule type="containsText" dxfId="4913" priority="6017" operator="containsText" text="N">
      <formula>NOT(ISERROR(SEARCH("N",AC29)))</formula>
    </cfRule>
  </conditionalFormatting>
  <conditionalFormatting sqref="AC29 AE29">
    <cfRule type="containsText" dxfId="4912" priority="5996" operator="containsText" text="21">
      <formula>NOT(ISERROR(SEARCH("21",AC29)))</formula>
    </cfRule>
    <cfRule type="cellIs" dxfId="4911" priority="5997" operator="equal">
      <formula>"F"</formula>
    </cfRule>
    <cfRule type="containsText" dxfId="4910" priority="5998" operator="containsText" text="CA">
      <formula>NOT(ISERROR(SEARCH("CA",AC29)))</formula>
    </cfRule>
    <cfRule type="cellIs" dxfId="4909" priority="5999" operator="equal">
      <formula>"LD"</formula>
    </cfRule>
    <cfRule type="containsText" dxfId="4908" priority="6000" operator="containsText" text="V">
      <formula>NOT(ISERROR(SEARCH("V",AC29)))</formula>
    </cfRule>
    <cfRule type="containsText" dxfId="4907" priority="6001" operator="containsText" text="P">
      <formula>NOT(ISERROR(SEARCH("P",AC29)))</formula>
    </cfRule>
    <cfRule type="cellIs" dxfId="4906" priority="6002" operator="equal">
      <formula>"LL"</formula>
    </cfRule>
    <cfRule type="cellIs" dxfId="4905" priority="6003" operator="equal">
      <formula>"AT"</formula>
    </cfRule>
    <cfRule type="containsText" dxfId="4904" priority="6004" operator="containsText" text="B">
      <formula>NOT(ISERROR(SEARCH("B",AC29)))</formula>
    </cfRule>
    <cfRule type="cellIs" dxfId="4903" priority="6005" operator="equal">
      <formula>"L"</formula>
    </cfRule>
    <cfRule type="containsText" dxfId="4902" priority="6006" operator="containsText" text="N">
      <formula>NOT(ISERROR(SEARCH("N",AC29)))</formula>
    </cfRule>
  </conditionalFormatting>
  <conditionalFormatting sqref="AC29 AE29">
    <cfRule type="containsText" dxfId="4901" priority="5985" operator="containsText" text="21">
      <formula>NOT(ISERROR(SEARCH("21",AC29)))</formula>
    </cfRule>
    <cfRule type="cellIs" dxfId="4900" priority="5986" operator="equal">
      <formula>"F"</formula>
    </cfRule>
    <cfRule type="containsText" dxfId="4899" priority="5987" operator="containsText" text="CA">
      <formula>NOT(ISERROR(SEARCH("CA",AC29)))</formula>
    </cfRule>
    <cfRule type="cellIs" dxfId="4898" priority="5988" operator="equal">
      <formula>"LD"</formula>
    </cfRule>
    <cfRule type="containsText" dxfId="4897" priority="5989" operator="containsText" text="V">
      <formula>NOT(ISERROR(SEARCH("V",AC29)))</formula>
    </cfRule>
    <cfRule type="containsText" dxfId="4896" priority="5990" operator="containsText" text="P">
      <formula>NOT(ISERROR(SEARCH("P",AC29)))</formula>
    </cfRule>
    <cfRule type="cellIs" dxfId="4895" priority="5991" operator="equal">
      <formula>"LL"</formula>
    </cfRule>
    <cfRule type="cellIs" dxfId="4894" priority="5992" operator="equal">
      <formula>"AT"</formula>
    </cfRule>
    <cfRule type="containsText" dxfId="4893" priority="5993" operator="containsText" text="B">
      <formula>NOT(ISERROR(SEARCH("B",AC29)))</formula>
    </cfRule>
    <cfRule type="cellIs" dxfId="4892" priority="5994" operator="equal">
      <formula>"L"</formula>
    </cfRule>
    <cfRule type="containsText" dxfId="4891" priority="5995" operator="containsText" text="N">
      <formula>NOT(ISERROR(SEARCH("N",AC29)))</formula>
    </cfRule>
  </conditionalFormatting>
  <conditionalFormatting sqref="AC29 AE29">
    <cfRule type="containsText" dxfId="4890" priority="5974" operator="containsText" text="21">
      <formula>NOT(ISERROR(SEARCH("21",AC29)))</formula>
    </cfRule>
    <cfRule type="cellIs" dxfId="4889" priority="5975" operator="equal">
      <formula>"F"</formula>
    </cfRule>
    <cfRule type="containsText" dxfId="4888" priority="5976" operator="containsText" text="CA">
      <formula>NOT(ISERROR(SEARCH("CA",AC29)))</formula>
    </cfRule>
    <cfRule type="cellIs" dxfId="4887" priority="5977" operator="equal">
      <formula>"LD"</formula>
    </cfRule>
    <cfRule type="containsText" dxfId="4886" priority="5978" operator="containsText" text="V">
      <formula>NOT(ISERROR(SEARCH("V",AC29)))</formula>
    </cfRule>
    <cfRule type="containsText" dxfId="4885" priority="5979" operator="containsText" text="P">
      <formula>NOT(ISERROR(SEARCH("P",AC29)))</formula>
    </cfRule>
    <cfRule type="cellIs" dxfId="4884" priority="5980" operator="equal">
      <formula>"LL"</formula>
    </cfRule>
    <cfRule type="cellIs" dxfId="4883" priority="5981" operator="equal">
      <formula>"AT"</formula>
    </cfRule>
    <cfRule type="containsText" dxfId="4882" priority="5982" operator="containsText" text="B">
      <formula>NOT(ISERROR(SEARCH("B",AC29)))</formula>
    </cfRule>
    <cfRule type="cellIs" dxfId="4881" priority="5983" operator="equal">
      <formula>"L"</formula>
    </cfRule>
    <cfRule type="containsText" dxfId="4880" priority="5984" operator="containsText" text="N">
      <formula>NOT(ISERROR(SEARCH("N",AC29)))</formula>
    </cfRule>
  </conditionalFormatting>
  <conditionalFormatting sqref="AA29:AB29 AD29">
    <cfRule type="containsText" dxfId="4879" priority="5963" operator="containsText" text="21">
      <formula>NOT(ISERROR(SEARCH("21",AA29)))</formula>
    </cfRule>
    <cfRule type="cellIs" dxfId="4878" priority="5964" operator="equal">
      <formula>"F"</formula>
    </cfRule>
    <cfRule type="containsText" dxfId="4877" priority="5965" operator="containsText" text="CA">
      <formula>NOT(ISERROR(SEARCH("CA",AA29)))</formula>
    </cfRule>
    <cfRule type="cellIs" dxfId="4876" priority="5966" operator="equal">
      <formula>"LD"</formula>
    </cfRule>
    <cfRule type="containsText" dxfId="4875" priority="5967" operator="containsText" text="V">
      <formula>NOT(ISERROR(SEARCH("V",AA29)))</formula>
    </cfRule>
    <cfRule type="containsText" dxfId="4874" priority="5968" operator="containsText" text="P">
      <formula>NOT(ISERROR(SEARCH("P",AA29)))</formula>
    </cfRule>
    <cfRule type="cellIs" dxfId="4873" priority="5969" operator="equal">
      <formula>"LL"</formula>
    </cfRule>
    <cfRule type="cellIs" dxfId="4872" priority="5970" operator="equal">
      <formula>"AT"</formula>
    </cfRule>
    <cfRule type="containsText" dxfId="4871" priority="5971" operator="containsText" text="B">
      <formula>NOT(ISERROR(SEARCH("B",AA29)))</formula>
    </cfRule>
    <cfRule type="cellIs" dxfId="4870" priority="5972" operator="equal">
      <formula>"L"</formula>
    </cfRule>
    <cfRule type="containsText" dxfId="4869" priority="5973" operator="containsText" text="N">
      <formula>NOT(ISERROR(SEARCH("N",AA29)))</formula>
    </cfRule>
  </conditionalFormatting>
  <conditionalFormatting sqref="Z29">
    <cfRule type="containsText" dxfId="4868" priority="5952" operator="containsText" text="21">
      <formula>NOT(ISERROR(SEARCH("21",Z29)))</formula>
    </cfRule>
    <cfRule type="cellIs" dxfId="4867" priority="5953" operator="equal">
      <formula>"F"</formula>
    </cfRule>
    <cfRule type="containsText" dxfId="4866" priority="5954" operator="containsText" text="CA">
      <formula>NOT(ISERROR(SEARCH("CA",Z29)))</formula>
    </cfRule>
    <cfRule type="cellIs" dxfId="4865" priority="5955" operator="equal">
      <formula>"LD"</formula>
    </cfRule>
    <cfRule type="containsText" dxfId="4864" priority="5956" operator="containsText" text="V">
      <formula>NOT(ISERROR(SEARCH("V",Z29)))</formula>
    </cfRule>
    <cfRule type="containsText" dxfId="4863" priority="5957" operator="containsText" text="P">
      <formula>NOT(ISERROR(SEARCH("P",Z29)))</formula>
    </cfRule>
    <cfRule type="cellIs" dxfId="4862" priority="5958" operator="equal">
      <formula>"LL"</formula>
    </cfRule>
    <cfRule type="cellIs" dxfId="4861" priority="5959" operator="equal">
      <formula>"AT"</formula>
    </cfRule>
    <cfRule type="containsText" dxfId="4860" priority="5960" operator="containsText" text="B">
      <formula>NOT(ISERROR(SEARCH("B",Z29)))</formula>
    </cfRule>
    <cfRule type="cellIs" dxfId="4859" priority="5961" operator="equal">
      <formula>"L"</formula>
    </cfRule>
    <cfRule type="containsText" dxfId="4858" priority="5962" operator="containsText" text="N">
      <formula>NOT(ISERROR(SEARCH("N",Z29)))</formula>
    </cfRule>
  </conditionalFormatting>
  <conditionalFormatting sqref="Z29">
    <cfRule type="containsText" dxfId="4857" priority="5941" operator="containsText" text="21">
      <formula>NOT(ISERROR(SEARCH("21",Z29)))</formula>
    </cfRule>
    <cfRule type="cellIs" dxfId="4856" priority="5942" operator="equal">
      <formula>"F"</formula>
    </cfRule>
    <cfRule type="containsText" dxfId="4855" priority="5943" operator="containsText" text="CA">
      <formula>NOT(ISERROR(SEARCH("CA",Z29)))</formula>
    </cfRule>
    <cfRule type="cellIs" dxfId="4854" priority="5944" operator="equal">
      <formula>"LD"</formula>
    </cfRule>
    <cfRule type="containsText" dxfId="4853" priority="5945" operator="containsText" text="V">
      <formula>NOT(ISERROR(SEARCH("V",Z29)))</formula>
    </cfRule>
    <cfRule type="containsText" dxfId="4852" priority="5946" operator="containsText" text="P">
      <formula>NOT(ISERROR(SEARCH("P",Z29)))</formula>
    </cfRule>
    <cfRule type="cellIs" dxfId="4851" priority="5947" operator="equal">
      <formula>"LL"</formula>
    </cfRule>
    <cfRule type="cellIs" dxfId="4850" priority="5948" operator="equal">
      <formula>"AT"</formula>
    </cfRule>
    <cfRule type="containsText" dxfId="4849" priority="5949" operator="containsText" text="B">
      <formula>NOT(ISERROR(SEARCH("B",Z29)))</formula>
    </cfRule>
    <cfRule type="cellIs" dxfId="4848" priority="5950" operator="equal">
      <formula>"L"</formula>
    </cfRule>
    <cfRule type="containsText" dxfId="4847" priority="5951" operator="containsText" text="N">
      <formula>NOT(ISERROR(SEARCH("N",Z29)))</formula>
    </cfRule>
  </conditionalFormatting>
  <conditionalFormatting sqref="Z29">
    <cfRule type="containsText" dxfId="4846" priority="5930" operator="containsText" text="21">
      <formula>NOT(ISERROR(SEARCH("21",Z29)))</formula>
    </cfRule>
    <cfRule type="cellIs" dxfId="4845" priority="5931" operator="equal">
      <formula>"F"</formula>
    </cfRule>
    <cfRule type="containsText" dxfId="4844" priority="5932" operator="containsText" text="CA">
      <formula>NOT(ISERROR(SEARCH("CA",Z29)))</formula>
    </cfRule>
    <cfRule type="cellIs" dxfId="4843" priority="5933" operator="equal">
      <formula>"LD"</formula>
    </cfRule>
    <cfRule type="containsText" dxfId="4842" priority="5934" operator="containsText" text="V">
      <formula>NOT(ISERROR(SEARCH("V",Z29)))</formula>
    </cfRule>
    <cfRule type="containsText" dxfId="4841" priority="5935" operator="containsText" text="P">
      <formula>NOT(ISERROR(SEARCH("P",Z29)))</formula>
    </cfRule>
    <cfRule type="cellIs" dxfId="4840" priority="5936" operator="equal">
      <formula>"LL"</formula>
    </cfRule>
    <cfRule type="cellIs" dxfId="4839" priority="5937" operator="equal">
      <formula>"AT"</formula>
    </cfRule>
    <cfRule type="containsText" dxfId="4838" priority="5938" operator="containsText" text="B">
      <formula>NOT(ISERROR(SEARCH("B",Z29)))</formula>
    </cfRule>
    <cfRule type="cellIs" dxfId="4837" priority="5939" operator="equal">
      <formula>"L"</formula>
    </cfRule>
    <cfRule type="containsText" dxfId="4836" priority="5940" operator="containsText" text="N">
      <formula>NOT(ISERROR(SEARCH("N",Z29)))</formula>
    </cfRule>
  </conditionalFormatting>
  <conditionalFormatting sqref="Z29">
    <cfRule type="containsText" dxfId="4835" priority="5919" operator="containsText" text="21">
      <formula>NOT(ISERROR(SEARCH("21",Z29)))</formula>
    </cfRule>
    <cfRule type="cellIs" dxfId="4834" priority="5920" operator="equal">
      <formula>"F"</formula>
    </cfRule>
    <cfRule type="containsText" dxfId="4833" priority="5921" operator="containsText" text="CA">
      <formula>NOT(ISERROR(SEARCH("CA",Z29)))</formula>
    </cfRule>
    <cfRule type="cellIs" dxfId="4832" priority="5922" operator="equal">
      <formula>"LD"</formula>
    </cfRule>
    <cfRule type="containsText" dxfId="4831" priority="5923" operator="containsText" text="V">
      <formula>NOT(ISERROR(SEARCH("V",Z29)))</formula>
    </cfRule>
    <cfRule type="containsText" dxfId="4830" priority="5924" operator="containsText" text="P">
      <formula>NOT(ISERROR(SEARCH("P",Z29)))</formula>
    </cfRule>
    <cfRule type="cellIs" dxfId="4829" priority="5925" operator="equal">
      <formula>"LL"</formula>
    </cfRule>
    <cfRule type="cellIs" dxfId="4828" priority="5926" operator="equal">
      <formula>"AT"</formula>
    </cfRule>
    <cfRule type="containsText" dxfId="4827" priority="5927" operator="containsText" text="B">
      <formula>NOT(ISERROR(SEARCH("B",Z29)))</formula>
    </cfRule>
    <cfRule type="cellIs" dxfId="4826" priority="5928" operator="equal">
      <formula>"L"</formula>
    </cfRule>
    <cfRule type="containsText" dxfId="4825" priority="5929" operator="containsText" text="N">
      <formula>NOT(ISERROR(SEARCH("N",Z29)))</formula>
    </cfRule>
  </conditionalFormatting>
  <conditionalFormatting sqref="Z29">
    <cfRule type="containsText" dxfId="4824" priority="5908" operator="containsText" text="21">
      <formula>NOT(ISERROR(SEARCH("21",Z29)))</formula>
    </cfRule>
    <cfRule type="cellIs" dxfId="4823" priority="5909" operator="equal">
      <formula>"F"</formula>
    </cfRule>
    <cfRule type="containsText" dxfId="4822" priority="5910" operator="containsText" text="CA">
      <formula>NOT(ISERROR(SEARCH("CA",Z29)))</formula>
    </cfRule>
    <cfRule type="cellIs" dxfId="4821" priority="5911" operator="equal">
      <formula>"LD"</formula>
    </cfRule>
    <cfRule type="containsText" dxfId="4820" priority="5912" operator="containsText" text="V">
      <formula>NOT(ISERROR(SEARCH("V",Z29)))</formula>
    </cfRule>
    <cfRule type="containsText" dxfId="4819" priority="5913" operator="containsText" text="P">
      <formula>NOT(ISERROR(SEARCH("P",Z29)))</formula>
    </cfRule>
    <cfRule type="cellIs" dxfId="4818" priority="5914" operator="equal">
      <formula>"LL"</formula>
    </cfRule>
    <cfRule type="cellIs" dxfId="4817" priority="5915" operator="equal">
      <formula>"AT"</formula>
    </cfRule>
    <cfRule type="containsText" dxfId="4816" priority="5916" operator="containsText" text="B">
      <formula>NOT(ISERROR(SEARCH("B",Z29)))</formula>
    </cfRule>
    <cfRule type="cellIs" dxfId="4815" priority="5917" operator="equal">
      <formula>"L"</formula>
    </cfRule>
    <cfRule type="containsText" dxfId="4814" priority="5918" operator="containsText" text="N">
      <formula>NOT(ISERROR(SEARCH("N",Z29)))</formula>
    </cfRule>
  </conditionalFormatting>
  <conditionalFormatting sqref="Z29">
    <cfRule type="containsText" dxfId="4813" priority="5897" operator="containsText" text="21">
      <formula>NOT(ISERROR(SEARCH("21",Z29)))</formula>
    </cfRule>
    <cfRule type="cellIs" dxfId="4812" priority="5898" operator="equal">
      <formula>"F"</formula>
    </cfRule>
    <cfRule type="containsText" dxfId="4811" priority="5899" operator="containsText" text="CA">
      <formula>NOT(ISERROR(SEARCH("CA",Z29)))</formula>
    </cfRule>
    <cfRule type="cellIs" dxfId="4810" priority="5900" operator="equal">
      <formula>"LD"</formula>
    </cfRule>
    <cfRule type="containsText" dxfId="4809" priority="5901" operator="containsText" text="V">
      <formula>NOT(ISERROR(SEARCH("V",Z29)))</formula>
    </cfRule>
    <cfRule type="containsText" dxfId="4808" priority="5902" operator="containsText" text="P">
      <formula>NOT(ISERROR(SEARCH("P",Z29)))</formula>
    </cfRule>
    <cfRule type="cellIs" dxfId="4807" priority="5903" operator="equal">
      <formula>"LL"</formula>
    </cfRule>
    <cfRule type="cellIs" dxfId="4806" priority="5904" operator="equal">
      <formula>"AT"</formula>
    </cfRule>
    <cfRule type="containsText" dxfId="4805" priority="5905" operator="containsText" text="B">
      <formula>NOT(ISERROR(SEARCH("B",Z29)))</formula>
    </cfRule>
    <cfRule type="cellIs" dxfId="4804" priority="5906" operator="equal">
      <formula>"L"</formula>
    </cfRule>
    <cfRule type="containsText" dxfId="4803" priority="5907" operator="containsText" text="N">
      <formula>NOT(ISERROR(SEARCH("N",Z29)))</formula>
    </cfRule>
  </conditionalFormatting>
  <conditionalFormatting sqref="Z29">
    <cfRule type="containsText" dxfId="4802" priority="5886" operator="containsText" text="21">
      <formula>NOT(ISERROR(SEARCH("21",Z29)))</formula>
    </cfRule>
    <cfRule type="cellIs" dxfId="4801" priority="5887" operator="equal">
      <formula>"F"</formula>
    </cfRule>
    <cfRule type="containsText" dxfId="4800" priority="5888" operator="containsText" text="CA">
      <formula>NOT(ISERROR(SEARCH("CA",Z29)))</formula>
    </cfRule>
    <cfRule type="cellIs" dxfId="4799" priority="5889" operator="equal">
      <formula>"LD"</formula>
    </cfRule>
    <cfRule type="containsText" dxfId="4798" priority="5890" operator="containsText" text="V">
      <formula>NOT(ISERROR(SEARCH("V",Z29)))</formula>
    </cfRule>
    <cfRule type="containsText" dxfId="4797" priority="5891" operator="containsText" text="P">
      <formula>NOT(ISERROR(SEARCH("P",Z29)))</formula>
    </cfRule>
    <cfRule type="cellIs" dxfId="4796" priority="5892" operator="equal">
      <formula>"LL"</formula>
    </cfRule>
    <cfRule type="cellIs" dxfId="4795" priority="5893" operator="equal">
      <formula>"AT"</formula>
    </cfRule>
    <cfRule type="containsText" dxfId="4794" priority="5894" operator="containsText" text="B">
      <formula>NOT(ISERROR(SEARCH("B",Z29)))</formula>
    </cfRule>
    <cfRule type="cellIs" dxfId="4793" priority="5895" operator="equal">
      <formula>"L"</formula>
    </cfRule>
    <cfRule type="containsText" dxfId="4792" priority="5896" operator="containsText" text="N">
      <formula>NOT(ISERROR(SEARCH("N",Z29)))</formula>
    </cfRule>
  </conditionalFormatting>
  <conditionalFormatting sqref="Z29">
    <cfRule type="containsText" dxfId="4791" priority="5875" operator="containsText" text="21">
      <formula>NOT(ISERROR(SEARCH("21",Z29)))</formula>
    </cfRule>
    <cfRule type="cellIs" dxfId="4790" priority="5876" operator="equal">
      <formula>"F"</formula>
    </cfRule>
    <cfRule type="containsText" dxfId="4789" priority="5877" operator="containsText" text="CA">
      <formula>NOT(ISERROR(SEARCH("CA",Z29)))</formula>
    </cfRule>
    <cfRule type="cellIs" dxfId="4788" priority="5878" operator="equal">
      <formula>"LD"</formula>
    </cfRule>
    <cfRule type="containsText" dxfId="4787" priority="5879" operator="containsText" text="V">
      <formula>NOT(ISERROR(SEARCH("V",Z29)))</formula>
    </cfRule>
    <cfRule type="containsText" dxfId="4786" priority="5880" operator="containsText" text="P">
      <formula>NOT(ISERROR(SEARCH("P",Z29)))</formula>
    </cfRule>
    <cfRule type="cellIs" dxfId="4785" priority="5881" operator="equal">
      <formula>"LL"</formula>
    </cfRule>
    <cfRule type="cellIs" dxfId="4784" priority="5882" operator="equal">
      <formula>"AT"</formula>
    </cfRule>
    <cfRule type="containsText" dxfId="4783" priority="5883" operator="containsText" text="B">
      <formula>NOT(ISERROR(SEARCH("B",Z29)))</formula>
    </cfRule>
    <cfRule type="cellIs" dxfId="4782" priority="5884" operator="equal">
      <formula>"L"</formula>
    </cfRule>
    <cfRule type="containsText" dxfId="4781" priority="5885" operator="containsText" text="N">
      <formula>NOT(ISERROR(SEARCH("N",Z29)))</formula>
    </cfRule>
  </conditionalFormatting>
  <conditionalFormatting sqref="Z29">
    <cfRule type="containsText" dxfId="4780" priority="5864" operator="containsText" text="21">
      <formula>NOT(ISERROR(SEARCH("21",Z29)))</formula>
    </cfRule>
    <cfRule type="cellIs" dxfId="4779" priority="5865" operator="equal">
      <formula>"F"</formula>
    </cfRule>
    <cfRule type="containsText" dxfId="4778" priority="5866" operator="containsText" text="CA">
      <formula>NOT(ISERROR(SEARCH("CA",Z29)))</formula>
    </cfRule>
    <cfRule type="cellIs" dxfId="4777" priority="5867" operator="equal">
      <formula>"LD"</formula>
    </cfRule>
    <cfRule type="containsText" dxfId="4776" priority="5868" operator="containsText" text="V">
      <formula>NOT(ISERROR(SEARCH("V",Z29)))</formula>
    </cfRule>
    <cfRule type="containsText" dxfId="4775" priority="5869" operator="containsText" text="P">
      <formula>NOT(ISERROR(SEARCH("P",Z29)))</formula>
    </cfRule>
    <cfRule type="cellIs" dxfId="4774" priority="5870" operator="equal">
      <formula>"LL"</formula>
    </cfRule>
    <cfRule type="cellIs" dxfId="4773" priority="5871" operator="equal">
      <formula>"AT"</formula>
    </cfRule>
    <cfRule type="containsText" dxfId="4772" priority="5872" operator="containsText" text="B">
      <formula>NOT(ISERROR(SEARCH("B",Z29)))</formula>
    </cfRule>
    <cfRule type="cellIs" dxfId="4771" priority="5873" operator="equal">
      <formula>"L"</formula>
    </cfRule>
    <cfRule type="containsText" dxfId="4770" priority="5874" operator="containsText" text="N">
      <formula>NOT(ISERROR(SEARCH("N",Z29)))</formula>
    </cfRule>
  </conditionalFormatting>
  <conditionalFormatting sqref="Z29">
    <cfRule type="containsText" dxfId="4769" priority="5853" operator="containsText" text="21">
      <formula>NOT(ISERROR(SEARCH("21",Z29)))</formula>
    </cfRule>
    <cfRule type="cellIs" dxfId="4768" priority="5854" operator="equal">
      <formula>"F"</formula>
    </cfRule>
    <cfRule type="containsText" dxfId="4767" priority="5855" operator="containsText" text="CA">
      <formula>NOT(ISERROR(SEARCH("CA",Z29)))</formula>
    </cfRule>
    <cfRule type="cellIs" dxfId="4766" priority="5856" operator="equal">
      <formula>"LD"</formula>
    </cfRule>
    <cfRule type="containsText" dxfId="4765" priority="5857" operator="containsText" text="V">
      <formula>NOT(ISERROR(SEARCH("V",Z29)))</formula>
    </cfRule>
    <cfRule type="containsText" dxfId="4764" priority="5858" operator="containsText" text="P">
      <formula>NOT(ISERROR(SEARCH("P",Z29)))</formula>
    </cfRule>
    <cfRule type="cellIs" dxfId="4763" priority="5859" operator="equal">
      <formula>"LL"</formula>
    </cfRule>
    <cfRule type="cellIs" dxfId="4762" priority="5860" operator="equal">
      <formula>"AT"</formula>
    </cfRule>
    <cfRule type="containsText" dxfId="4761" priority="5861" operator="containsText" text="B">
      <formula>NOT(ISERROR(SEARCH("B",Z29)))</formula>
    </cfRule>
    <cfRule type="cellIs" dxfId="4760" priority="5862" operator="equal">
      <formula>"L"</formula>
    </cfRule>
    <cfRule type="containsText" dxfId="4759" priority="5863" operator="containsText" text="N">
      <formula>NOT(ISERROR(SEARCH("N",Z29)))</formula>
    </cfRule>
  </conditionalFormatting>
  <conditionalFormatting sqref="Z29">
    <cfRule type="containsText" dxfId="4758" priority="5842" operator="containsText" text="21">
      <formula>NOT(ISERROR(SEARCH("21",Z29)))</formula>
    </cfRule>
    <cfRule type="cellIs" dxfId="4757" priority="5843" operator="equal">
      <formula>"F"</formula>
    </cfRule>
    <cfRule type="containsText" dxfId="4756" priority="5844" operator="containsText" text="CA">
      <formula>NOT(ISERROR(SEARCH("CA",Z29)))</formula>
    </cfRule>
    <cfRule type="cellIs" dxfId="4755" priority="5845" operator="equal">
      <formula>"LD"</formula>
    </cfRule>
    <cfRule type="containsText" dxfId="4754" priority="5846" operator="containsText" text="V">
      <formula>NOT(ISERROR(SEARCH("V",Z29)))</formula>
    </cfRule>
    <cfRule type="containsText" dxfId="4753" priority="5847" operator="containsText" text="P">
      <formula>NOT(ISERROR(SEARCH("P",Z29)))</formula>
    </cfRule>
    <cfRule type="cellIs" dxfId="4752" priority="5848" operator="equal">
      <formula>"LL"</formula>
    </cfRule>
    <cfRule type="cellIs" dxfId="4751" priority="5849" operator="equal">
      <formula>"AT"</formula>
    </cfRule>
    <cfRule type="containsText" dxfId="4750" priority="5850" operator="containsText" text="B">
      <formula>NOT(ISERROR(SEARCH("B",Z29)))</formula>
    </cfRule>
    <cfRule type="cellIs" dxfId="4749" priority="5851" operator="equal">
      <formula>"L"</formula>
    </cfRule>
    <cfRule type="containsText" dxfId="4748" priority="5852" operator="containsText" text="N">
      <formula>NOT(ISERROR(SEARCH("N",Z29)))</formula>
    </cfRule>
  </conditionalFormatting>
  <conditionalFormatting sqref="Z29">
    <cfRule type="containsText" dxfId="4747" priority="5831" operator="containsText" text="21">
      <formula>NOT(ISERROR(SEARCH("21",Z29)))</formula>
    </cfRule>
    <cfRule type="cellIs" dxfId="4746" priority="5832" operator="equal">
      <formula>"F"</formula>
    </cfRule>
    <cfRule type="containsText" dxfId="4745" priority="5833" operator="containsText" text="CA">
      <formula>NOT(ISERROR(SEARCH("CA",Z29)))</formula>
    </cfRule>
    <cfRule type="cellIs" dxfId="4744" priority="5834" operator="equal">
      <formula>"LD"</formula>
    </cfRule>
    <cfRule type="containsText" dxfId="4743" priority="5835" operator="containsText" text="V">
      <formula>NOT(ISERROR(SEARCH("V",Z29)))</formula>
    </cfRule>
    <cfRule type="containsText" dxfId="4742" priority="5836" operator="containsText" text="P">
      <formula>NOT(ISERROR(SEARCH("P",Z29)))</formula>
    </cfRule>
    <cfRule type="cellIs" dxfId="4741" priority="5837" operator="equal">
      <formula>"LL"</formula>
    </cfRule>
    <cfRule type="cellIs" dxfId="4740" priority="5838" operator="equal">
      <formula>"AT"</formula>
    </cfRule>
    <cfRule type="containsText" dxfId="4739" priority="5839" operator="containsText" text="B">
      <formula>NOT(ISERROR(SEARCH("B",Z29)))</formula>
    </cfRule>
    <cfRule type="cellIs" dxfId="4738" priority="5840" operator="equal">
      <formula>"L"</formula>
    </cfRule>
    <cfRule type="containsText" dxfId="4737" priority="5841" operator="containsText" text="N">
      <formula>NOT(ISERROR(SEARCH("N",Z29)))</formula>
    </cfRule>
  </conditionalFormatting>
  <conditionalFormatting sqref="Z29">
    <cfRule type="containsText" dxfId="4736" priority="5809" operator="containsText" text="21">
      <formula>NOT(ISERROR(SEARCH("21",Z29)))</formula>
    </cfRule>
    <cfRule type="cellIs" dxfId="4735" priority="5810" operator="equal">
      <formula>"F"</formula>
    </cfRule>
    <cfRule type="containsText" dxfId="4734" priority="5811" operator="containsText" text="CA">
      <formula>NOT(ISERROR(SEARCH("CA",Z29)))</formula>
    </cfRule>
    <cfRule type="cellIs" dxfId="4733" priority="5812" operator="equal">
      <formula>"LD"</formula>
    </cfRule>
    <cfRule type="containsText" dxfId="4732" priority="5813" operator="containsText" text="V">
      <formula>NOT(ISERROR(SEARCH("V",Z29)))</formula>
    </cfRule>
    <cfRule type="containsText" dxfId="4731" priority="5814" operator="containsText" text="P">
      <formula>NOT(ISERROR(SEARCH("P",Z29)))</formula>
    </cfRule>
    <cfRule type="cellIs" dxfId="4730" priority="5815" operator="equal">
      <formula>"LL"</formula>
    </cfRule>
    <cfRule type="cellIs" dxfId="4729" priority="5816" operator="equal">
      <formula>"AT"</formula>
    </cfRule>
    <cfRule type="containsText" dxfId="4728" priority="5817" operator="containsText" text="B">
      <formula>NOT(ISERROR(SEARCH("B",Z29)))</formula>
    </cfRule>
    <cfRule type="cellIs" dxfId="4727" priority="5818" operator="equal">
      <formula>"L"</formula>
    </cfRule>
    <cfRule type="containsText" dxfId="4726" priority="5819" operator="containsText" text="N">
      <formula>NOT(ISERROR(SEARCH("N",Z29)))</formula>
    </cfRule>
  </conditionalFormatting>
  <conditionalFormatting sqref="Z29">
    <cfRule type="containsText" dxfId="4725" priority="5798" operator="containsText" text="21">
      <formula>NOT(ISERROR(SEARCH("21",Z29)))</formula>
    </cfRule>
    <cfRule type="cellIs" dxfId="4724" priority="5799" operator="equal">
      <formula>"F"</formula>
    </cfRule>
    <cfRule type="containsText" dxfId="4723" priority="5800" operator="containsText" text="CA">
      <formula>NOT(ISERROR(SEARCH("CA",Z29)))</formula>
    </cfRule>
    <cfRule type="cellIs" dxfId="4722" priority="5801" operator="equal">
      <formula>"LD"</formula>
    </cfRule>
    <cfRule type="containsText" dxfId="4721" priority="5802" operator="containsText" text="V">
      <formula>NOT(ISERROR(SEARCH("V",Z29)))</formula>
    </cfRule>
    <cfRule type="containsText" dxfId="4720" priority="5803" operator="containsText" text="P">
      <formula>NOT(ISERROR(SEARCH("P",Z29)))</formula>
    </cfRule>
    <cfRule type="cellIs" dxfId="4719" priority="5804" operator="equal">
      <formula>"LL"</formula>
    </cfRule>
    <cfRule type="cellIs" dxfId="4718" priority="5805" operator="equal">
      <formula>"AT"</formula>
    </cfRule>
    <cfRule type="containsText" dxfId="4717" priority="5806" operator="containsText" text="B">
      <formula>NOT(ISERROR(SEARCH("B",Z29)))</formula>
    </cfRule>
    <cfRule type="cellIs" dxfId="4716" priority="5807" operator="equal">
      <formula>"L"</formula>
    </cfRule>
    <cfRule type="containsText" dxfId="4715" priority="5808" operator="containsText" text="N">
      <formula>NOT(ISERROR(SEARCH("N",Z29)))</formula>
    </cfRule>
  </conditionalFormatting>
  <conditionalFormatting sqref="Z29">
    <cfRule type="containsText" dxfId="4714" priority="5787" operator="containsText" text="21">
      <formula>NOT(ISERROR(SEARCH("21",Z29)))</formula>
    </cfRule>
    <cfRule type="cellIs" dxfId="4713" priority="5788" operator="equal">
      <formula>"F"</formula>
    </cfRule>
    <cfRule type="containsText" dxfId="4712" priority="5789" operator="containsText" text="CA">
      <formula>NOT(ISERROR(SEARCH("CA",Z29)))</formula>
    </cfRule>
    <cfRule type="cellIs" dxfId="4711" priority="5790" operator="equal">
      <formula>"LD"</formula>
    </cfRule>
    <cfRule type="containsText" dxfId="4710" priority="5791" operator="containsText" text="V">
      <formula>NOT(ISERROR(SEARCH("V",Z29)))</formula>
    </cfRule>
    <cfRule type="containsText" dxfId="4709" priority="5792" operator="containsText" text="P">
      <formula>NOT(ISERROR(SEARCH("P",Z29)))</formula>
    </cfRule>
    <cfRule type="cellIs" dxfId="4708" priority="5793" operator="equal">
      <formula>"LL"</formula>
    </cfRule>
    <cfRule type="cellIs" dxfId="4707" priority="5794" operator="equal">
      <formula>"AT"</formula>
    </cfRule>
    <cfRule type="containsText" dxfId="4706" priority="5795" operator="containsText" text="B">
      <formula>NOT(ISERROR(SEARCH("B",Z29)))</formula>
    </cfRule>
    <cfRule type="cellIs" dxfId="4705" priority="5796" operator="equal">
      <formula>"L"</formula>
    </cfRule>
    <cfRule type="containsText" dxfId="4704" priority="5797" operator="containsText" text="N">
      <formula>NOT(ISERROR(SEARCH("N",Z29)))</formula>
    </cfRule>
  </conditionalFormatting>
  <conditionalFormatting sqref="Z29">
    <cfRule type="containsText" dxfId="4703" priority="5776" operator="containsText" text="21">
      <formula>NOT(ISERROR(SEARCH("21",Z29)))</formula>
    </cfRule>
    <cfRule type="cellIs" dxfId="4702" priority="5777" operator="equal">
      <formula>"F"</formula>
    </cfRule>
    <cfRule type="containsText" dxfId="4701" priority="5778" operator="containsText" text="CA">
      <formula>NOT(ISERROR(SEARCH("CA",Z29)))</formula>
    </cfRule>
    <cfRule type="cellIs" dxfId="4700" priority="5779" operator="equal">
      <formula>"LD"</formula>
    </cfRule>
    <cfRule type="containsText" dxfId="4699" priority="5780" operator="containsText" text="V">
      <formula>NOT(ISERROR(SEARCH("V",Z29)))</formula>
    </cfRule>
    <cfRule type="containsText" dxfId="4698" priority="5781" operator="containsText" text="P">
      <formula>NOT(ISERROR(SEARCH("P",Z29)))</formula>
    </cfRule>
    <cfRule type="cellIs" dxfId="4697" priority="5782" operator="equal">
      <formula>"LL"</formula>
    </cfRule>
    <cfRule type="cellIs" dxfId="4696" priority="5783" operator="equal">
      <formula>"AT"</formula>
    </cfRule>
    <cfRule type="containsText" dxfId="4695" priority="5784" operator="containsText" text="B">
      <formula>NOT(ISERROR(SEARCH("B",Z29)))</formula>
    </cfRule>
    <cfRule type="cellIs" dxfId="4694" priority="5785" operator="equal">
      <formula>"L"</formula>
    </cfRule>
    <cfRule type="containsText" dxfId="4693" priority="5786" operator="containsText" text="N">
      <formula>NOT(ISERROR(SEARCH("N",Z29)))</formula>
    </cfRule>
  </conditionalFormatting>
  <conditionalFormatting sqref="Z29">
    <cfRule type="containsText" dxfId="4692" priority="5765" operator="containsText" text="21">
      <formula>NOT(ISERROR(SEARCH("21",Z29)))</formula>
    </cfRule>
    <cfRule type="cellIs" dxfId="4691" priority="5766" operator="equal">
      <formula>"F"</formula>
    </cfRule>
    <cfRule type="containsText" dxfId="4690" priority="5767" operator="containsText" text="CA">
      <formula>NOT(ISERROR(SEARCH("CA",Z29)))</formula>
    </cfRule>
    <cfRule type="cellIs" dxfId="4689" priority="5768" operator="equal">
      <formula>"LD"</formula>
    </cfRule>
    <cfRule type="containsText" dxfId="4688" priority="5769" operator="containsText" text="V">
      <formula>NOT(ISERROR(SEARCH("V",Z29)))</formula>
    </cfRule>
    <cfRule type="containsText" dxfId="4687" priority="5770" operator="containsText" text="P">
      <formula>NOT(ISERROR(SEARCH("P",Z29)))</formula>
    </cfRule>
    <cfRule type="cellIs" dxfId="4686" priority="5771" operator="equal">
      <formula>"LL"</formula>
    </cfRule>
    <cfRule type="cellIs" dxfId="4685" priority="5772" operator="equal">
      <formula>"AT"</formula>
    </cfRule>
    <cfRule type="containsText" dxfId="4684" priority="5773" operator="containsText" text="B">
      <formula>NOT(ISERROR(SEARCH("B",Z29)))</formula>
    </cfRule>
    <cfRule type="cellIs" dxfId="4683" priority="5774" operator="equal">
      <formula>"L"</formula>
    </cfRule>
    <cfRule type="containsText" dxfId="4682" priority="5775" operator="containsText" text="N">
      <formula>NOT(ISERROR(SEARCH("N",Z29)))</formula>
    </cfRule>
  </conditionalFormatting>
  <conditionalFormatting sqref="Z29">
    <cfRule type="containsText" dxfId="4681" priority="5754" operator="containsText" text="21">
      <formula>NOT(ISERROR(SEARCH("21",Z29)))</formula>
    </cfRule>
    <cfRule type="cellIs" dxfId="4680" priority="5755" operator="equal">
      <formula>"F"</formula>
    </cfRule>
    <cfRule type="containsText" dxfId="4679" priority="5756" operator="containsText" text="CA">
      <formula>NOT(ISERROR(SEARCH("CA",Z29)))</formula>
    </cfRule>
    <cfRule type="cellIs" dxfId="4678" priority="5757" operator="equal">
      <formula>"LD"</formula>
    </cfRule>
    <cfRule type="containsText" dxfId="4677" priority="5758" operator="containsText" text="V">
      <formula>NOT(ISERROR(SEARCH("V",Z29)))</formula>
    </cfRule>
    <cfRule type="containsText" dxfId="4676" priority="5759" operator="containsText" text="P">
      <formula>NOT(ISERROR(SEARCH("P",Z29)))</formula>
    </cfRule>
    <cfRule type="cellIs" dxfId="4675" priority="5760" operator="equal">
      <formula>"LL"</formula>
    </cfRule>
    <cfRule type="cellIs" dxfId="4674" priority="5761" operator="equal">
      <formula>"AT"</formula>
    </cfRule>
    <cfRule type="containsText" dxfId="4673" priority="5762" operator="containsText" text="B">
      <formula>NOT(ISERROR(SEARCH("B",Z29)))</formula>
    </cfRule>
    <cfRule type="cellIs" dxfId="4672" priority="5763" operator="equal">
      <formula>"L"</formula>
    </cfRule>
    <cfRule type="containsText" dxfId="4671" priority="5764" operator="containsText" text="N">
      <formula>NOT(ISERROR(SEARCH("N",Z29)))</formula>
    </cfRule>
  </conditionalFormatting>
  <conditionalFormatting sqref="Z29">
    <cfRule type="containsText" dxfId="4670" priority="5743" operator="containsText" text="21">
      <formula>NOT(ISERROR(SEARCH("21",Z29)))</formula>
    </cfRule>
    <cfRule type="cellIs" dxfId="4669" priority="5744" operator="equal">
      <formula>"F"</formula>
    </cfRule>
    <cfRule type="containsText" dxfId="4668" priority="5745" operator="containsText" text="CA">
      <formula>NOT(ISERROR(SEARCH("CA",Z29)))</formula>
    </cfRule>
    <cfRule type="cellIs" dxfId="4667" priority="5746" operator="equal">
      <formula>"LD"</formula>
    </cfRule>
    <cfRule type="containsText" dxfId="4666" priority="5747" operator="containsText" text="V">
      <formula>NOT(ISERROR(SEARCH("V",Z29)))</formula>
    </cfRule>
    <cfRule type="containsText" dxfId="4665" priority="5748" operator="containsText" text="P">
      <formula>NOT(ISERROR(SEARCH("P",Z29)))</formula>
    </cfRule>
    <cfRule type="cellIs" dxfId="4664" priority="5749" operator="equal">
      <formula>"LL"</formula>
    </cfRule>
    <cfRule type="cellIs" dxfId="4663" priority="5750" operator="equal">
      <formula>"AT"</formula>
    </cfRule>
    <cfRule type="containsText" dxfId="4662" priority="5751" operator="containsText" text="B">
      <formula>NOT(ISERROR(SEARCH("B",Z29)))</formula>
    </cfRule>
    <cfRule type="cellIs" dxfId="4661" priority="5752" operator="equal">
      <formula>"L"</formula>
    </cfRule>
    <cfRule type="containsText" dxfId="4660" priority="5753" operator="containsText" text="N">
      <formula>NOT(ISERROR(SEARCH("N",Z29)))</formula>
    </cfRule>
  </conditionalFormatting>
  <conditionalFormatting sqref="Z29">
    <cfRule type="containsText" dxfId="4659" priority="5732" operator="containsText" text="21">
      <formula>NOT(ISERROR(SEARCH("21",Z29)))</formula>
    </cfRule>
    <cfRule type="cellIs" dxfId="4658" priority="5733" operator="equal">
      <formula>"F"</formula>
    </cfRule>
    <cfRule type="containsText" dxfId="4657" priority="5734" operator="containsText" text="CA">
      <formula>NOT(ISERROR(SEARCH("CA",Z29)))</formula>
    </cfRule>
    <cfRule type="cellIs" dxfId="4656" priority="5735" operator="equal">
      <formula>"LD"</formula>
    </cfRule>
    <cfRule type="containsText" dxfId="4655" priority="5736" operator="containsText" text="V">
      <formula>NOT(ISERROR(SEARCH("V",Z29)))</formula>
    </cfRule>
    <cfRule type="containsText" dxfId="4654" priority="5737" operator="containsText" text="P">
      <formula>NOT(ISERROR(SEARCH("P",Z29)))</formula>
    </cfRule>
    <cfRule type="cellIs" dxfId="4653" priority="5738" operator="equal">
      <formula>"LL"</formula>
    </cfRule>
    <cfRule type="cellIs" dxfId="4652" priority="5739" operator="equal">
      <formula>"AT"</formula>
    </cfRule>
    <cfRule type="containsText" dxfId="4651" priority="5740" operator="containsText" text="B">
      <formula>NOT(ISERROR(SEARCH("B",Z29)))</formula>
    </cfRule>
    <cfRule type="cellIs" dxfId="4650" priority="5741" operator="equal">
      <formula>"L"</formula>
    </cfRule>
    <cfRule type="containsText" dxfId="4649" priority="5742" operator="containsText" text="N">
      <formula>NOT(ISERROR(SEARCH("N",Z29)))</formula>
    </cfRule>
  </conditionalFormatting>
  <conditionalFormatting sqref="Z29">
    <cfRule type="containsText" dxfId="4648" priority="5721" operator="containsText" text="21">
      <formula>NOT(ISERROR(SEARCH("21",Z29)))</formula>
    </cfRule>
    <cfRule type="cellIs" dxfId="4647" priority="5722" operator="equal">
      <formula>"F"</formula>
    </cfRule>
    <cfRule type="containsText" dxfId="4646" priority="5723" operator="containsText" text="CA">
      <formula>NOT(ISERROR(SEARCH("CA",Z29)))</formula>
    </cfRule>
    <cfRule type="cellIs" dxfId="4645" priority="5724" operator="equal">
      <formula>"LD"</formula>
    </cfRule>
    <cfRule type="containsText" dxfId="4644" priority="5725" operator="containsText" text="V">
      <formula>NOT(ISERROR(SEARCH("V",Z29)))</formula>
    </cfRule>
    <cfRule type="containsText" dxfId="4643" priority="5726" operator="containsText" text="P">
      <formula>NOT(ISERROR(SEARCH("P",Z29)))</formula>
    </cfRule>
    <cfRule type="cellIs" dxfId="4642" priority="5727" operator="equal">
      <formula>"LL"</formula>
    </cfRule>
    <cfRule type="cellIs" dxfId="4641" priority="5728" operator="equal">
      <formula>"AT"</formula>
    </cfRule>
    <cfRule type="containsText" dxfId="4640" priority="5729" operator="containsText" text="B">
      <formula>NOT(ISERROR(SEARCH("B",Z29)))</formula>
    </cfRule>
    <cfRule type="cellIs" dxfId="4639" priority="5730" operator="equal">
      <formula>"L"</formula>
    </cfRule>
    <cfRule type="containsText" dxfId="4638" priority="5731" operator="containsText" text="N">
      <formula>NOT(ISERROR(SEARCH("N",Z29)))</formula>
    </cfRule>
  </conditionalFormatting>
  <conditionalFormatting sqref="Z29">
    <cfRule type="containsText" dxfId="4637" priority="5710" operator="containsText" text="21">
      <formula>NOT(ISERROR(SEARCH("21",Z29)))</formula>
    </cfRule>
    <cfRule type="cellIs" dxfId="4636" priority="5711" operator="equal">
      <formula>"F"</formula>
    </cfRule>
    <cfRule type="containsText" dxfId="4635" priority="5712" operator="containsText" text="CA">
      <formula>NOT(ISERROR(SEARCH("CA",Z29)))</formula>
    </cfRule>
    <cfRule type="cellIs" dxfId="4634" priority="5713" operator="equal">
      <formula>"LD"</formula>
    </cfRule>
    <cfRule type="containsText" dxfId="4633" priority="5714" operator="containsText" text="V">
      <formula>NOT(ISERROR(SEARCH("V",Z29)))</formula>
    </cfRule>
    <cfRule type="containsText" dxfId="4632" priority="5715" operator="containsText" text="P">
      <formula>NOT(ISERROR(SEARCH("P",Z29)))</formula>
    </cfRule>
    <cfRule type="cellIs" dxfId="4631" priority="5716" operator="equal">
      <formula>"LL"</formula>
    </cfRule>
    <cfRule type="cellIs" dxfId="4630" priority="5717" operator="equal">
      <formula>"AT"</formula>
    </cfRule>
    <cfRule type="containsText" dxfId="4629" priority="5718" operator="containsText" text="B">
      <formula>NOT(ISERROR(SEARCH("B",Z29)))</formula>
    </cfRule>
    <cfRule type="cellIs" dxfId="4628" priority="5719" operator="equal">
      <formula>"L"</formula>
    </cfRule>
    <cfRule type="containsText" dxfId="4627" priority="5720" operator="containsText" text="N">
      <formula>NOT(ISERROR(SEARCH("N",Z29)))</formula>
    </cfRule>
  </conditionalFormatting>
  <conditionalFormatting sqref="Z29">
    <cfRule type="containsText" dxfId="4626" priority="5699" operator="containsText" text="21">
      <formula>NOT(ISERROR(SEARCH("21",Z29)))</formula>
    </cfRule>
    <cfRule type="cellIs" dxfId="4625" priority="5700" operator="equal">
      <formula>"F"</formula>
    </cfRule>
    <cfRule type="containsText" dxfId="4624" priority="5701" operator="containsText" text="CA">
      <formula>NOT(ISERROR(SEARCH("CA",Z29)))</formula>
    </cfRule>
    <cfRule type="cellIs" dxfId="4623" priority="5702" operator="equal">
      <formula>"LD"</formula>
    </cfRule>
    <cfRule type="containsText" dxfId="4622" priority="5703" operator="containsText" text="V">
      <formula>NOT(ISERROR(SEARCH("V",Z29)))</formula>
    </cfRule>
    <cfRule type="containsText" dxfId="4621" priority="5704" operator="containsText" text="P">
      <formula>NOT(ISERROR(SEARCH("P",Z29)))</formula>
    </cfRule>
    <cfRule type="cellIs" dxfId="4620" priority="5705" operator="equal">
      <formula>"LL"</formula>
    </cfRule>
    <cfRule type="cellIs" dxfId="4619" priority="5706" operator="equal">
      <formula>"AT"</formula>
    </cfRule>
    <cfRule type="containsText" dxfId="4618" priority="5707" operator="containsText" text="B">
      <formula>NOT(ISERROR(SEARCH("B",Z29)))</formula>
    </cfRule>
    <cfRule type="cellIs" dxfId="4617" priority="5708" operator="equal">
      <formula>"L"</formula>
    </cfRule>
    <cfRule type="containsText" dxfId="4616" priority="5709" operator="containsText" text="N">
      <formula>NOT(ISERROR(SEARCH("N",Z29)))</formula>
    </cfRule>
  </conditionalFormatting>
  <conditionalFormatting sqref="Z29">
    <cfRule type="containsText" dxfId="4615" priority="5688" operator="containsText" text="21">
      <formula>NOT(ISERROR(SEARCH("21",Z29)))</formula>
    </cfRule>
    <cfRule type="cellIs" dxfId="4614" priority="5689" operator="equal">
      <formula>"F"</formula>
    </cfRule>
    <cfRule type="containsText" dxfId="4613" priority="5690" operator="containsText" text="CA">
      <formula>NOT(ISERROR(SEARCH("CA",Z29)))</formula>
    </cfRule>
    <cfRule type="cellIs" dxfId="4612" priority="5691" operator="equal">
      <formula>"LD"</formula>
    </cfRule>
    <cfRule type="containsText" dxfId="4611" priority="5692" operator="containsText" text="V">
      <formula>NOT(ISERROR(SEARCH("V",Z29)))</formula>
    </cfRule>
    <cfRule type="containsText" dxfId="4610" priority="5693" operator="containsText" text="P">
      <formula>NOT(ISERROR(SEARCH("P",Z29)))</formula>
    </cfRule>
    <cfRule type="cellIs" dxfId="4609" priority="5694" operator="equal">
      <formula>"LL"</formula>
    </cfRule>
    <cfRule type="cellIs" dxfId="4608" priority="5695" operator="equal">
      <formula>"AT"</formula>
    </cfRule>
    <cfRule type="containsText" dxfId="4607" priority="5696" operator="containsText" text="B">
      <formula>NOT(ISERROR(SEARCH("B",Z29)))</formula>
    </cfRule>
    <cfRule type="cellIs" dxfId="4606" priority="5697" operator="equal">
      <formula>"L"</formula>
    </cfRule>
    <cfRule type="containsText" dxfId="4605" priority="5698" operator="containsText" text="N">
      <formula>NOT(ISERROR(SEARCH("N",Z29)))</formula>
    </cfRule>
  </conditionalFormatting>
  <conditionalFormatting sqref="Z29">
    <cfRule type="containsText" dxfId="4604" priority="5677" operator="containsText" text="21">
      <formula>NOT(ISERROR(SEARCH("21",Z29)))</formula>
    </cfRule>
    <cfRule type="cellIs" dxfId="4603" priority="5678" operator="equal">
      <formula>"F"</formula>
    </cfRule>
    <cfRule type="containsText" dxfId="4602" priority="5679" operator="containsText" text="CA">
      <formula>NOT(ISERROR(SEARCH("CA",Z29)))</formula>
    </cfRule>
    <cfRule type="cellIs" dxfId="4601" priority="5680" operator="equal">
      <formula>"LD"</formula>
    </cfRule>
    <cfRule type="containsText" dxfId="4600" priority="5681" operator="containsText" text="V">
      <formula>NOT(ISERROR(SEARCH("V",Z29)))</formula>
    </cfRule>
    <cfRule type="containsText" dxfId="4599" priority="5682" operator="containsText" text="P">
      <formula>NOT(ISERROR(SEARCH("P",Z29)))</formula>
    </cfRule>
    <cfRule type="cellIs" dxfId="4598" priority="5683" operator="equal">
      <formula>"LL"</formula>
    </cfRule>
    <cfRule type="cellIs" dxfId="4597" priority="5684" operator="equal">
      <formula>"AT"</formula>
    </cfRule>
    <cfRule type="containsText" dxfId="4596" priority="5685" operator="containsText" text="B">
      <formula>NOT(ISERROR(SEARCH("B",Z29)))</formula>
    </cfRule>
    <cfRule type="cellIs" dxfId="4595" priority="5686" operator="equal">
      <formula>"L"</formula>
    </cfRule>
    <cfRule type="containsText" dxfId="4594" priority="5687" operator="containsText" text="N">
      <formula>NOT(ISERROR(SEARCH("N",Z29)))</formula>
    </cfRule>
  </conditionalFormatting>
  <conditionalFormatting sqref="Z29">
    <cfRule type="containsText" dxfId="4593" priority="5666" operator="containsText" text="21">
      <formula>NOT(ISERROR(SEARCH("21",Z29)))</formula>
    </cfRule>
    <cfRule type="cellIs" dxfId="4592" priority="5667" operator="equal">
      <formula>"F"</formula>
    </cfRule>
    <cfRule type="containsText" dxfId="4591" priority="5668" operator="containsText" text="CA">
      <formula>NOT(ISERROR(SEARCH("CA",Z29)))</formula>
    </cfRule>
    <cfRule type="cellIs" dxfId="4590" priority="5669" operator="equal">
      <formula>"LD"</formula>
    </cfRule>
    <cfRule type="containsText" dxfId="4589" priority="5670" operator="containsText" text="V">
      <formula>NOT(ISERROR(SEARCH("V",Z29)))</formula>
    </cfRule>
    <cfRule type="containsText" dxfId="4588" priority="5671" operator="containsText" text="P">
      <formula>NOT(ISERROR(SEARCH("P",Z29)))</formula>
    </cfRule>
    <cfRule type="cellIs" dxfId="4587" priority="5672" operator="equal">
      <formula>"LL"</formula>
    </cfRule>
    <cfRule type="cellIs" dxfId="4586" priority="5673" operator="equal">
      <formula>"AT"</formula>
    </cfRule>
    <cfRule type="containsText" dxfId="4585" priority="5674" operator="containsText" text="B">
      <formula>NOT(ISERROR(SEARCH("B",Z29)))</formula>
    </cfRule>
    <cfRule type="cellIs" dxfId="4584" priority="5675" operator="equal">
      <formula>"L"</formula>
    </cfRule>
    <cfRule type="containsText" dxfId="4583" priority="5676" operator="containsText" text="N">
      <formula>NOT(ISERROR(SEARCH("N",Z29)))</formula>
    </cfRule>
  </conditionalFormatting>
  <conditionalFormatting sqref="Z29:AA29">
    <cfRule type="containsText" dxfId="4582" priority="5655" operator="containsText" text="21">
      <formula>NOT(ISERROR(SEARCH("21",Z29)))</formula>
    </cfRule>
    <cfRule type="cellIs" dxfId="4581" priority="5656" operator="equal">
      <formula>"F"</formula>
    </cfRule>
    <cfRule type="containsText" dxfId="4580" priority="5657" operator="containsText" text="CA">
      <formula>NOT(ISERROR(SEARCH("CA",Z29)))</formula>
    </cfRule>
    <cfRule type="cellIs" dxfId="4579" priority="5658" operator="equal">
      <formula>"LD"</formula>
    </cfRule>
    <cfRule type="containsText" dxfId="4578" priority="5659" operator="containsText" text="V">
      <formula>NOT(ISERROR(SEARCH("V",Z29)))</formula>
    </cfRule>
    <cfRule type="containsText" dxfId="4577" priority="5660" operator="containsText" text="P">
      <formula>NOT(ISERROR(SEARCH("P",Z29)))</formula>
    </cfRule>
    <cfRule type="cellIs" dxfId="4576" priority="5661" operator="equal">
      <formula>"LL"</formula>
    </cfRule>
    <cfRule type="cellIs" dxfId="4575" priority="5662" operator="equal">
      <formula>"AT"</formula>
    </cfRule>
    <cfRule type="containsText" dxfId="4574" priority="5663" operator="containsText" text="B">
      <formula>NOT(ISERROR(SEARCH("B",Z29)))</formula>
    </cfRule>
    <cfRule type="cellIs" dxfId="4573" priority="5664" operator="equal">
      <formula>"L"</formula>
    </cfRule>
    <cfRule type="containsText" dxfId="4572" priority="5665" operator="containsText" text="N">
      <formula>NOT(ISERROR(SEARCH("N",Z29)))</formula>
    </cfRule>
  </conditionalFormatting>
  <conditionalFormatting sqref="AF29:AH29">
    <cfRule type="containsText" dxfId="4571" priority="5644" operator="containsText" text="21">
      <formula>NOT(ISERROR(SEARCH("21",AF29)))</formula>
    </cfRule>
    <cfRule type="cellIs" dxfId="4570" priority="5645" operator="equal">
      <formula>"F"</formula>
    </cfRule>
    <cfRule type="containsText" dxfId="4569" priority="5646" operator="containsText" text="CA">
      <formula>NOT(ISERROR(SEARCH("CA",AF29)))</formula>
    </cfRule>
    <cfRule type="cellIs" dxfId="4568" priority="5647" operator="equal">
      <formula>"LD"</formula>
    </cfRule>
    <cfRule type="containsText" dxfId="4567" priority="5648" operator="containsText" text="V">
      <formula>NOT(ISERROR(SEARCH("V",AF29)))</formula>
    </cfRule>
    <cfRule type="containsText" dxfId="4566" priority="5649" operator="containsText" text="P">
      <formula>NOT(ISERROR(SEARCH("P",AF29)))</formula>
    </cfRule>
    <cfRule type="cellIs" dxfId="4565" priority="5650" operator="equal">
      <formula>"LL"</formula>
    </cfRule>
    <cfRule type="cellIs" dxfId="4564" priority="5651" operator="equal">
      <formula>"AT"</formula>
    </cfRule>
    <cfRule type="containsText" dxfId="4563" priority="5652" operator="containsText" text="B">
      <formula>NOT(ISERROR(SEARCH("B",AF29)))</formula>
    </cfRule>
    <cfRule type="cellIs" dxfId="4562" priority="5653" operator="equal">
      <formula>"L"</formula>
    </cfRule>
    <cfRule type="containsText" dxfId="4561" priority="5654" operator="containsText" text="N">
      <formula>NOT(ISERROR(SEARCH("N",AF29)))</formula>
    </cfRule>
  </conditionalFormatting>
  <conditionalFormatting sqref="AI29:AJ29">
    <cfRule type="containsText" dxfId="4560" priority="5633" operator="containsText" text="21">
      <formula>NOT(ISERROR(SEARCH("21",AI29)))</formula>
    </cfRule>
    <cfRule type="cellIs" dxfId="4559" priority="5634" operator="equal">
      <formula>"F"</formula>
    </cfRule>
    <cfRule type="containsText" dxfId="4558" priority="5635" operator="containsText" text="CA">
      <formula>NOT(ISERROR(SEARCH("CA",AI29)))</formula>
    </cfRule>
    <cfRule type="cellIs" dxfId="4557" priority="5636" operator="equal">
      <formula>"LD"</formula>
    </cfRule>
    <cfRule type="containsText" dxfId="4556" priority="5637" operator="containsText" text="V">
      <formula>NOT(ISERROR(SEARCH("V",AI29)))</formula>
    </cfRule>
    <cfRule type="containsText" dxfId="4555" priority="5638" operator="containsText" text="P">
      <formula>NOT(ISERROR(SEARCH("P",AI29)))</formula>
    </cfRule>
    <cfRule type="cellIs" dxfId="4554" priority="5639" operator="equal">
      <formula>"LL"</formula>
    </cfRule>
    <cfRule type="cellIs" dxfId="4553" priority="5640" operator="equal">
      <formula>"AT"</formula>
    </cfRule>
    <cfRule type="containsText" dxfId="4552" priority="5641" operator="containsText" text="B">
      <formula>NOT(ISERROR(SEARCH("B",AI29)))</formula>
    </cfRule>
    <cfRule type="cellIs" dxfId="4551" priority="5642" operator="equal">
      <formula>"L"</formula>
    </cfRule>
    <cfRule type="containsText" dxfId="4550" priority="5643" operator="containsText" text="N">
      <formula>NOT(ISERROR(SEARCH("N",AI29)))</formula>
    </cfRule>
  </conditionalFormatting>
  <conditionalFormatting sqref="AH29:AI29">
    <cfRule type="containsText" dxfId="4549" priority="5622" operator="containsText" text="21">
      <formula>NOT(ISERROR(SEARCH("21",AH29)))</formula>
    </cfRule>
    <cfRule type="cellIs" dxfId="4548" priority="5623" operator="equal">
      <formula>"F"</formula>
    </cfRule>
    <cfRule type="containsText" dxfId="4547" priority="5624" operator="containsText" text="CA">
      <formula>NOT(ISERROR(SEARCH("CA",AH29)))</formula>
    </cfRule>
    <cfRule type="cellIs" dxfId="4546" priority="5625" operator="equal">
      <formula>"LD"</formula>
    </cfRule>
    <cfRule type="containsText" dxfId="4545" priority="5626" operator="containsText" text="V">
      <formula>NOT(ISERROR(SEARCH("V",AH29)))</formula>
    </cfRule>
    <cfRule type="containsText" dxfId="4544" priority="5627" operator="containsText" text="P">
      <formula>NOT(ISERROR(SEARCH("P",AH29)))</formula>
    </cfRule>
    <cfRule type="cellIs" dxfId="4543" priority="5628" operator="equal">
      <formula>"LL"</formula>
    </cfRule>
    <cfRule type="cellIs" dxfId="4542" priority="5629" operator="equal">
      <formula>"AT"</formula>
    </cfRule>
    <cfRule type="containsText" dxfId="4541" priority="5630" operator="containsText" text="B">
      <formula>NOT(ISERROR(SEARCH("B",AH29)))</formula>
    </cfRule>
    <cfRule type="cellIs" dxfId="4540" priority="5631" operator="equal">
      <formula>"L"</formula>
    </cfRule>
    <cfRule type="containsText" dxfId="4539" priority="5632" operator="containsText" text="N">
      <formula>NOT(ISERROR(SEARCH("N",AH29)))</formula>
    </cfRule>
  </conditionalFormatting>
  <conditionalFormatting sqref="AI29">
    <cfRule type="containsText" dxfId="4538" priority="5611" operator="containsText" text="21">
      <formula>NOT(ISERROR(SEARCH("21",AI29)))</formula>
    </cfRule>
    <cfRule type="cellIs" dxfId="4537" priority="5612" operator="equal">
      <formula>"F"</formula>
    </cfRule>
    <cfRule type="containsText" dxfId="4536" priority="5613" operator="containsText" text="CA">
      <formula>NOT(ISERROR(SEARCH("CA",AI29)))</formula>
    </cfRule>
    <cfRule type="cellIs" dxfId="4535" priority="5614" operator="equal">
      <formula>"LD"</formula>
    </cfRule>
    <cfRule type="containsText" dxfId="4534" priority="5615" operator="containsText" text="V">
      <formula>NOT(ISERROR(SEARCH("V",AI29)))</formula>
    </cfRule>
    <cfRule type="containsText" dxfId="4533" priority="5616" operator="containsText" text="P">
      <formula>NOT(ISERROR(SEARCH("P",AI29)))</formula>
    </cfRule>
    <cfRule type="cellIs" dxfId="4532" priority="5617" operator="equal">
      <formula>"LL"</formula>
    </cfRule>
    <cfRule type="cellIs" dxfId="4531" priority="5618" operator="equal">
      <formula>"AT"</formula>
    </cfRule>
    <cfRule type="containsText" dxfId="4530" priority="5619" operator="containsText" text="B">
      <formula>NOT(ISERROR(SEARCH("B",AI29)))</formula>
    </cfRule>
    <cfRule type="cellIs" dxfId="4529" priority="5620" operator="equal">
      <formula>"L"</formula>
    </cfRule>
    <cfRule type="containsText" dxfId="4528" priority="5621" operator="containsText" text="N">
      <formula>NOT(ISERROR(SEARCH("N",AI29)))</formula>
    </cfRule>
  </conditionalFormatting>
  <conditionalFormatting sqref="AI29:AJ29">
    <cfRule type="containsText" dxfId="4527" priority="5600" operator="containsText" text="21">
      <formula>NOT(ISERROR(SEARCH("21",AI29)))</formula>
    </cfRule>
    <cfRule type="cellIs" dxfId="4526" priority="5601" operator="equal">
      <formula>"F"</formula>
    </cfRule>
    <cfRule type="containsText" dxfId="4525" priority="5602" operator="containsText" text="CA">
      <formula>NOT(ISERROR(SEARCH("CA",AI29)))</formula>
    </cfRule>
    <cfRule type="cellIs" dxfId="4524" priority="5603" operator="equal">
      <formula>"LD"</formula>
    </cfRule>
    <cfRule type="containsText" dxfId="4523" priority="5604" operator="containsText" text="V">
      <formula>NOT(ISERROR(SEARCH("V",AI29)))</formula>
    </cfRule>
    <cfRule type="containsText" dxfId="4522" priority="5605" operator="containsText" text="P">
      <formula>NOT(ISERROR(SEARCH("P",AI29)))</formula>
    </cfRule>
    <cfRule type="cellIs" dxfId="4521" priority="5606" operator="equal">
      <formula>"LL"</formula>
    </cfRule>
    <cfRule type="cellIs" dxfId="4520" priority="5607" operator="equal">
      <formula>"AT"</formula>
    </cfRule>
    <cfRule type="containsText" dxfId="4519" priority="5608" operator="containsText" text="B">
      <formula>NOT(ISERROR(SEARCH("B",AI29)))</formula>
    </cfRule>
    <cfRule type="cellIs" dxfId="4518" priority="5609" operator="equal">
      <formula>"L"</formula>
    </cfRule>
    <cfRule type="containsText" dxfId="4517" priority="5610" operator="containsText" text="N">
      <formula>NOT(ISERROR(SEARCH("N",AI29)))</formula>
    </cfRule>
  </conditionalFormatting>
  <conditionalFormatting sqref="AI29:AJ29">
    <cfRule type="containsText" dxfId="4516" priority="5589" operator="containsText" text="21">
      <formula>NOT(ISERROR(SEARCH("21",AI29)))</formula>
    </cfRule>
    <cfRule type="cellIs" dxfId="4515" priority="5590" operator="equal">
      <formula>"F"</formula>
    </cfRule>
    <cfRule type="containsText" dxfId="4514" priority="5591" operator="containsText" text="CA">
      <formula>NOT(ISERROR(SEARCH("CA",AI29)))</formula>
    </cfRule>
    <cfRule type="cellIs" dxfId="4513" priority="5592" operator="equal">
      <formula>"LD"</formula>
    </cfRule>
    <cfRule type="containsText" dxfId="4512" priority="5593" operator="containsText" text="V">
      <formula>NOT(ISERROR(SEARCH("V",AI29)))</formula>
    </cfRule>
    <cfRule type="containsText" dxfId="4511" priority="5594" operator="containsText" text="P">
      <formula>NOT(ISERROR(SEARCH("P",AI29)))</formula>
    </cfRule>
    <cfRule type="cellIs" dxfId="4510" priority="5595" operator="equal">
      <formula>"LL"</formula>
    </cfRule>
    <cfRule type="cellIs" dxfId="4509" priority="5596" operator="equal">
      <formula>"AT"</formula>
    </cfRule>
    <cfRule type="containsText" dxfId="4508" priority="5597" operator="containsText" text="B">
      <formula>NOT(ISERROR(SEARCH("B",AI29)))</formula>
    </cfRule>
    <cfRule type="cellIs" dxfId="4507" priority="5598" operator="equal">
      <formula>"L"</formula>
    </cfRule>
    <cfRule type="containsText" dxfId="4506" priority="5599" operator="containsText" text="N">
      <formula>NOT(ISERROR(SEARCH("N",AI29)))</formula>
    </cfRule>
  </conditionalFormatting>
  <conditionalFormatting sqref="AI29:AJ29">
    <cfRule type="containsText" dxfId="4505" priority="5578" operator="containsText" text="21">
      <formula>NOT(ISERROR(SEARCH("21",AI29)))</formula>
    </cfRule>
    <cfRule type="cellIs" dxfId="4504" priority="5579" operator="equal">
      <formula>"F"</formula>
    </cfRule>
    <cfRule type="containsText" dxfId="4503" priority="5580" operator="containsText" text="CA">
      <formula>NOT(ISERROR(SEARCH("CA",AI29)))</formula>
    </cfRule>
    <cfRule type="cellIs" dxfId="4502" priority="5581" operator="equal">
      <formula>"LD"</formula>
    </cfRule>
    <cfRule type="containsText" dxfId="4501" priority="5582" operator="containsText" text="V">
      <formula>NOT(ISERROR(SEARCH("V",AI29)))</formula>
    </cfRule>
    <cfRule type="containsText" dxfId="4500" priority="5583" operator="containsText" text="P">
      <formula>NOT(ISERROR(SEARCH("P",AI29)))</formula>
    </cfRule>
    <cfRule type="cellIs" dxfId="4499" priority="5584" operator="equal">
      <formula>"LL"</formula>
    </cfRule>
    <cfRule type="cellIs" dxfId="4498" priority="5585" operator="equal">
      <formula>"AT"</formula>
    </cfRule>
    <cfRule type="containsText" dxfId="4497" priority="5586" operator="containsText" text="B">
      <formula>NOT(ISERROR(SEARCH("B",AI29)))</formula>
    </cfRule>
    <cfRule type="cellIs" dxfId="4496" priority="5587" operator="equal">
      <formula>"L"</formula>
    </cfRule>
    <cfRule type="containsText" dxfId="4495" priority="5588" operator="containsText" text="N">
      <formula>NOT(ISERROR(SEARCH("N",AI29)))</formula>
    </cfRule>
  </conditionalFormatting>
  <conditionalFormatting sqref="AI29:AJ29">
    <cfRule type="containsText" dxfId="4494" priority="5567" operator="containsText" text="21">
      <formula>NOT(ISERROR(SEARCH("21",AI29)))</formula>
    </cfRule>
    <cfRule type="cellIs" dxfId="4493" priority="5568" operator="equal">
      <formula>"F"</formula>
    </cfRule>
    <cfRule type="containsText" dxfId="4492" priority="5569" operator="containsText" text="CA">
      <formula>NOT(ISERROR(SEARCH("CA",AI29)))</formula>
    </cfRule>
    <cfRule type="cellIs" dxfId="4491" priority="5570" operator="equal">
      <formula>"LD"</formula>
    </cfRule>
    <cfRule type="containsText" dxfId="4490" priority="5571" operator="containsText" text="V">
      <formula>NOT(ISERROR(SEARCH("V",AI29)))</formula>
    </cfRule>
    <cfRule type="containsText" dxfId="4489" priority="5572" operator="containsText" text="P">
      <formula>NOT(ISERROR(SEARCH("P",AI29)))</formula>
    </cfRule>
    <cfRule type="cellIs" dxfId="4488" priority="5573" operator="equal">
      <formula>"LL"</formula>
    </cfRule>
    <cfRule type="cellIs" dxfId="4487" priority="5574" operator="equal">
      <formula>"AT"</formula>
    </cfRule>
    <cfRule type="containsText" dxfId="4486" priority="5575" operator="containsText" text="B">
      <formula>NOT(ISERROR(SEARCH("B",AI29)))</formula>
    </cfRule>
    <cfRule type="cellIs" dxfId="4485" priority="5576" operator="equal">
      <formula>"L"</formula>
    </cfRule>
    <cfRule type="containsText" dxfId="4484" priority="5577" operator="containsText" text="N">
      <formula>NOT(ISERROR(SEARCH("N",AI29)))</formula>
    </cfRule>
  </conditionalFormatting>
  <conditionalFormatting sqref="AI29:AJ29">
    <cfRule type="containsText" dxfId="4483" priority="5556" operator="containsText" text="21">
      <formula>NOT(ISERROR(SEARCH("21",AI29)))</formula>
    </cfRule>
    <cfRule type="cellIs" dxfId="4482" priority="5557" operator="equal">
      <formula>"F"</formula>
    </cfRule>
    <cfRule type="containsText" dxfId="4481" priority="5558" operator="containsText" text="CA">
      <formula>NOT(ISERROR(SEARCH("CA",AI29)))</formula>
    </cfRule>
    <cfRule type="cellIs" dxfId="4480" priority="5559" operator="equal">
      <formula>"LD"</formula>
    </cfRule>
    <cfRule type="containsText" dxfId="4479" priority="5560" operator="containsText" text="V">
      <formula>NOT(ISERROR(SEARCH("V",AI29)))</formula>
    </cfRule>
    <cfRule type="containsText" dxfId="4478" priority="5561" operator="containsText" text="P">
      <formula>NOT(ISERROR(SEARCH("P",AI29)))</formula>
    </cfRule>
    <cfRule type="cellIs" dxfId="4477" priority="5562" operator="equal">
      <formula>"LL"</formula>
    </cfRule>
    <cfRule type="cellIs" dxfId="4476" priority="5563" operator="equal">
      <formula>"AT"</formula>
    </cfRule>
    <cfRule type="containsText" dxfId="4475" priority="5564" operator="containsText" text="B">
      <formula>NOT(ISERROR(SEARCH("B",AI29)))</formula>
    </cfRule>
    <cfRule type="cellIs" dxfId="4474" priority="5565" operator="equal">
      <formula>"L"</formula>
    </cfRule>
    <cfRule type="containsText" dxfId="4473" priority="5566" operator="containsText" text="N">
      <formula>NOT(ISERROR(SEARCH("N",AI29)))</formula>
    </cfRule>
  </conditionalFormatting>
  <conditionalFormatting sqref="AI29:AJ29">
    <cfRule type="containsText" dxfId="4472" priority="5545" operator="containsText" text="21">
      <formula>NOT(ISERROR(SEARCH("21",AI29)))</formula>
    </cfRule>
    <cfRule type="cellIs" dxfId="4471" priority="5546" operator="equal">
      <formula>"F"</formula>
    </cfRule>
    <cfRule type="containsText" dxfId="4470" priority="5547" operator="containsText" text="CA">
      <formula>NOT(ISERROR(SEARCH("CA",AI29)))</formula>
    </cfRule>
    <cfRule type="cellIs" dxfId="4469" priority="5548" operator="equal">
      <formula>"LD"</formula>
    </cfRule>
    <cfRule type="containsText" dxfId="4468" priority="5549" operator="containsText" text="V">
      <formula>NOT(ISERROR(SEARCH("V",AI29)))</formula>
    </cfRule>
    <cfRule type="containsText" dxfId="4467" priority="5550" operator="containsText" text="P">
      <formula>NOT(ISERROR(SEARCH("P",AI29)))</formula>
    </cfRule>
    <cfRule type="cellIs" dxfId="4466" priority="5551" operator="equal">
      <formula>"LL"</formula>
    </cfRule>
    <cfRule type="cellIs" dxfId="4465" priority="5552" operator="equal">
      <formula>"AT"</formula>
    </cfRule>
    <cfRule type="containsText" dxfId="4464" priority="5553" operator="containsText" text="B">
      <formula>NOT(ISERROR(SEARCH("B",AI29)))</formula>
    </cfRule>
    <cfRule type="cellIs" dxfId="4463" priority="5554" operator="equal">
      <formula>"L"</formula>
    </cfRule>
    <cfRule type="containsText" dxfId="4462" priority="5555" operator="containsText" text="N">
      <formula>NOT(ISERROR(SEARCH("N",AI29)))</formula>
    </cfRule>
  </conditionalFormatting>
  <conditionalFormatting sqref="AI29:AJ29">
    <cfRule type="containsText" dxfId="4461" priority="5534" operator="containsText" text="21">
      <formula>NOT(ISERROR(SEARCH("21",AI29)))</formula>
    </cfRule>
    <cfRule type="cellIs" dxfId="4460" priority="5535" operator="equal">
      <formula>"F"</formula>
    </cfRule>
    <cfRule type="containsText" dxfId="4459" priority="5536" operator="containsText" text="CA">
      <formula>NOT(ISERROR(SEARCH("CA",AI29)))</formula>
    </cfRule>
    <cfRule type="cellIs" dxfId="4458" priority="5537" operator="equal">
      <formula>"LD"</formula>
    </cfRule>
    <cfRule type="containsText" dxfId="4457" priority="5538" operator="containsText" text="V">
      <formula>NOT(ISERROR(SEARCH("V",AI29)))</formula>
    </cfRule>
    <cfRule type="containsText" dxfId="4456" priority="5539" operator="containsText" text="P">
      <formula>NOT(ISERROR(SEARCH("P",AI29)))</formula>
    </cfRule>
    <cfRule type="cellIs" dxfId="4455" priority="5540" operator="equal">
      <formula>"LL"</formula>
    </cfRule>
    <cfRule type="cellIs" dxfId="4454" priority="5541" operator="equal">
      <formula>"AT"</formula>
    </cfRule>
    <cfRule type="containsText" dxfId="4453" priority="5542" operator="containsText" text="B">
      <formula>NOT(ISERROR(SEARCH("B",AI29)))</formula>
    </cfRule>
    <cfRule type="cellIs" dxfId="4452" priority="5543" operator="equal">
      <formula>"L"</formula>
    </cfRule>
    <cfRule type="containsText" dxfId="4451" priority="5544" operator="containsText" text="N">
      <formula>NOT(ISERROR(SEARCH("N",AI29)))</formula>
    </cfRule>
  </conditionalFormatting>
  <conditionalFormatting sqref="AI29:AJ29">
    <cfRule type="containsText" dxfId="4450" priority="5523" operator="containsText" text="21">
      <formula>NOT(ISERROR(SEARCH("21",AI29)))</formula>
    </cfRule>
    <cfRule type="cellIs" dxfId="4449" priority="5524" operator="equal">
      <formula>"F"</formula>
    </cfRule>
    <cfRule type="containsText" dxfId="4448" priority="5525" operator="containsText" text="CA">
      <formula>NOT(ISERROR(SEARCH("CA",AI29)))</formula>
    </cfRule>
    <cfRule type="cellIs" dxfId="4447" priority="5526" operator="equal">
      <formula>"LD"</formula>
    </cfRule>
    <cfRule type="containsText" dxfId="4446" priority="5527" operator="containsText" text="V">
      <formula>NOT(ISERROR(SEARCH("V",AI29)))</formula>
    </cfRule>
    <cfRule type="containsText" dxfId="4445" priority="5528" operator="containsText" text="P">
      <formula>NOT(ISERROR(SEARCH("P",AI29)))</formula>
    </cfRule>
    <cfRule type="cellIs" dxfId="4444" priority="5529" operator="equal">
      <formula>"LL"</formula>
    </cfRule>
    <cfRule type="cellIs" dxfId="4443" priority="5530" operator="equal">
      <formula>"AT"</formula>
    </cfRule>
    <cfRule type="containsText" dxfId="4442" priority="5531" operator="containsText" text="B">
      <formula>NOT(ISERROR(SEARCH("B",AI29)))</formula>
    </cfRule>
    <cfRule type="cellIs" dxfId="4441" priority="5532" operator="equal">
      <formula>"L"</formula>
    </cfRule>
    <cfRule type="containsText" dxfId="4440" priority="5533" operator="containsText" text="N">
      <formula>NOT(ISERROR(SEARCH("N",AI29)))</formula>
    </cfRule>
  </conditionalFormatting>
  <conditionalFormatting sqref="AI29:AJ29">
    <cfRule type="containsText" dxfId="4439" priority="5512" operator="containsText" text="21">
      <formula>NOT(ISERROR(SEARCH("21",AI29)))</formula>
    </cfRule>
    <cfRule type="cellIs" dxfId="4438" priority="5513" operator="equal">
      <formula>"F"</formula>
    </cfRule>
    <cfRule type="containsText" dxfId="4437" priority="5514" operator="containsText" text="CA">
      <formula>NOT(ISERROR(SEARCH("CA",AI29)))</formula>
    </cfRule>
    <cfRule type="cellIs" dxfId="4436" priority="5515" operator="equal">
      <formula>"LD"</formula>
    </cfRule>
    <cfRule type="containsText" dxfId="4435" priority="5516" operator="containsText" text="V">
      <formula>NOT(ISERROR(SEARCH("V",AI29)))</formula>
    </cfRule>
    <cfRule type="containsText" dxfId="4434" priority="5517" operator="containsText" text="P">
      <formula>NOT(ISERROR(SEARCH("P",AI29)))</formula>
    </cfRule>
    <cfRule type="cellIs" dxfId="4433" priority="5518" operator="equal">
      <formula>"LL"</formula>
    </cfRule>
    <cfRule type="cellIs" dxfId="4432" priority="5519" operator="equal">
      <formula>"AT"</formula>
    </cfRule>
    <cfRule type="containsText" dxfId="4431" priority="5520" operator="containsText" text="B">
      <formula>NOT(ISERROR(SEARCH("B",AI29)))</formula>
    </cfRule>
    <cfRule type="cellIs" dxfId="4430" priority="5521" operator="equal">
      <formula>"L"</formula>
    </cfRule>
    <cfRule type="containsText" dxfId="4429" priority="5522" operator="containsText" text="N">
      <formula>NOT(ISERROR(SEARCH("N",AI29)))</formula>
    </cfRule>
  </conditionalFormatting>
  <conditionalFormatting sqref="AI29:AJ29">
    <cfRule type="containsText" dxfId="4428" priority="5501" operator="containsText" text="21">
      <formula>NOT(ISERROR(SEARCH("21",AI29)))</formula>
    </cfRule>
    <cfRule type="cellIs" dxfId="4427" priority="5502" operator="equal">
      <formula>"F"</formula>
    </cfRule>
    <cfRule type="containsText" dxfId="4426" priority="5503" operator="containsText" text="CA">
      <formula>NOT(ISERROR(SEARCH("CA",AI29)))</formula>
    </cfRule>
    <cfRule type="cellIs" dxfId="4425" priority="5504" operator="equal">
      <formula>"LD"</formula>
    </cfRule>
    <cfRule type="containsText" dxfId="4424" priority="5505" operator="containsText" text="V">
      <formula>NOT(ISERROR(SEARCH("V",AI29)))</formula>
    </cfRule>
    <cfRule type="containsText" dxfId="4423" priority="5506" operator="containsText" text="P">
      <formula>NOT(ISERROR(SEARCH("P",AI29)))</formula>
    </cfRule>
    <cfRule type="cellIs" dxfId="4422" priority="5507" operator="equal">
      <formula>"LL"</formula>
    </cfRule>
    <cfRule type="cellIs" dxfId="4421" priority="5508" operator="equal">
      <formula>"AT"</formula>
    </cfRule>
    <cfRule type="containsText" dxfId="4420" priority="5509" operator="containsText" text="B">
      <formula>NOT(ISERROR(SEARCH("B",AI29)))</formula>
    </cfRule>
    <cfRule type="cellIs" dxfId="4419" priority="5510" operator="equal">
      <formula>"L"</formula>
    </cfRule>
    <cfRule type="containsText" dxfId="4418" priority="5511" operator="containsText" text="N">
      <formula>NOT(ISERROR(SEARCH("N",AI29)))</formula>
    </cfRule>
  </conditionalFormatting>
  <conditionalFormatting sqref="AI29:AJ29">
    <cfRule type="containsText" dxfId="4417" priority="5490" operator="containsText" text="21">
      <formula>NOT(ISERROR(SEARCH("21",AI29)))</formula>
    </cfRule>
    <cfRule type="cellIs" dxfId="4416" priority="5491" operator="equal">
      <formula>"F"</formula>
    </cfRule>
    <cfRule type="containsText" dxfId="4415" priority="5492" operator="containsText" text="CA">
      <formula>NOT(ISERROR(SEARCH("CA",AI29)))</formula>
    </cfRule>
    <cfRule type="cellIs" dxfId="4414" priority="5493" operator="equal">
      <formula>"LD"</formula>
    </cfRule>
    <cfRule type="containsText" dxfId="4413" priority="5494" operator="containsText" text="V">
      <formula>NOT(ISERROR(SEARCH("V",AI29)))</formula>
    </cfRule>
    <cfRule type="containsText" dxfId="4412" priority="5495" operator="containsText" text="P">
      <formula>NOT(ISERROR(SEARCH("P",AI29)))</formula>
    </cfRule>
    <cfRule type="cellIs" dxfId="4411" priority="5496" operator="equal">
      <formula>"LL"</formula>
    </cfRule>
    <cfRule type="cellIs" dxfId="4410" priority="5497" operator="equal">
      <formula>"AT"</formula>
    </cfRule>
    <cfRule type="containsText" dxfId="4409" priority="5498" operator="containsText" text="B">
      <formula>NOT(ISERROR(SEARCH("B",AI29)))</formula>
    </cfRule>
    <cfRule type="cellIs" dxfId="4408" priority="5499" operator="equal">
      <formula>"L"</formula>
    </cfRule>
    <cfRule type="containsText" dxfId="4407" priority="5500" operator="containsText" text="N">
      <formula>NOT(ISERROR(SEARCH("N",AI29)))</formula>
    </cfRule>
  </conditionalFormatting>
  <conditionalFormatting sqref="AI29:AJ29">
    <cfRule type="containsText" dxfId="4406" priority="5479" operator="containsText" text="21">
      <formula>NOT(ISERROR(SEARCH("21",AI29)))</formula>
    </cfRule>
    <cfRule type="cellIs" dxfId="4405" priority="5480" operator="equal">
      <formula>"F"</formula>
    </cfRule>
    <cfRule type="containsText" dxfId="4404" priority="5481" operator="containsText" text="CA">
      <formula>NOT(ISERROR(SEARCH("CA",AI29)))</formula>
    </cfRule>
    <cfRule type="cellIs" dxfId="4403" priority="5482" operator="equal">
      <formula>"LD"</formula>
    </cfRule>
    <cfRule type="containsText" dxfId="4402" priority="5483" operator="containsText" text="V">
      <formula>NOT(ISERROR(SEARCH("V",AI29)))</formula>
    </cfRule>
    <cfRule type="containsText" dxfId="4401" priority="5484" operator="containsText" text="P">
      <formula>NOT(ISERROR(SEARCH("P",AI29)))</formula>
    </cfRule>
    <cfRule type="cellIs" dxfId="4400" priority="5485" operator="equal">
      <formula>"LL"</formula>
    </cfRule>
    <cfRule type="cellIs" dxfId="4399" priority="5486" operator="equal">
      <formula>"AT"</formula>
    </cfRule>
    <cfRule type="containsText" dxfId="4398" priority="5487" operator="containsText" text="B">
      <formula>NOT(ISERROR(SEARCH("B",AI29)))</formula>
    </cfRule>
    <cfRule type="cellIs" dxfId="4397" priority="5488" operator="equal">
      <formula>"L"</formula>
    </cfRule>
    <cfRule type="containsText" dxfId="4396" priority="5489" operator="containsText" text="N">
      <formula>NOT(ISERROR(SEARCH("N",AI29)))</formula>
    </cfRule>
  </conditionalFormatting>
  <conditionalFormatting sqref="AI29:AJ29">
    <cfRule type="containsText" dxfId="4395" priority="5468" operator="containsText" text="21">
      <formula>NOT(ISERROR(SEARCH("21",AI29)))</formula>
    </cfRule>
    <cfRule type="cellIs" dxfId="4394" priority="5469" operator="equal">
      <formula>"F"</formula>
    </cfRule>
    <cfRule type="containsText" dxfId="4393" priority="5470" operator="containsText" text="CA">
      <formula>NOT(ISERROR(SEARCH("CA",AI29)))</formula>
    </cfRule>
    <cfRule type="cellIs" dxfId="4392" priority="5471" operator="equal">
      <formula>"LD"</formula>
    </cfRule>
    <cfRule type="containsText" dxfId="4391" priority="5472" operator="containsText" text="V">
      <formula>NOT(ISERROR(SEARCH("V",AI29)))</formula>
    </cfRule>
    <cfRule type="containsText" dxfId="4390" priority="5473" operator="containsText" text="P">
      <formula>NOT(ISERROR(SEARCH("P",AI29)))</formula>
    </cfRule>
    <cfRule type="cellIs" dxfId="4389" priority="5474" operator="equal">
      <formula>"LL"</formula>
    </cfRule>
    <cfRule type="cellIs" dxfId="4388" priority="5475" operator="equal">
      <formula>"AT"</formula>
    </cfRule>
    <cfRule type="containsText" dxfId="4387" priority="5476" operator="containsText" text="B">
      <formula>NOT(ISERROR(SEARCH("B",AI29)))</formula>
    </cfRule>
    <cfRule type="cellIs" dxfId="4386" priority="5477" operator="equal">
      <formula>"L"</formula>
    </cfRule>
    <cfRule type="containsText" dxfId="4385" priority="5478" operator="containsText" text="N">
      <formula>NOT(ISERROR(SEARCH("N",AI29)))</formula>
    </cfRule>
  </conditionalFormatting>
  <conditionalFormatting sqref="AI29:AJ29">
    <cfRule type="containsText" dxfId="4384" priority="5457" operator="containsText" text="21">
      <formula>NOT(ISERROR(SEARCH("21",AI29)))</formula>
    </cfRule>
    <cfRule type="cellIs" dxfId="4383" priority="5458" operator="equal">
      <formula>"F"</formula>
    </cfRule>
    <cfRule type="containsText" dxfId="4382" priority="5459" operator="containsText" text="CA">
      <formula>NOT(ISERROR(SEARCH("CA",AI29)))</formula>
    </cfRule>
    <cfRule type="cellIs" dxfId="4381" priority="5460" operator="equal">
      <formula>"LD"</formula>
    </cfRule>
    <cfRule type="containsText" dxfId="4380" priority="5461" operator="containsText" text="V">
      <formula>NOT(ISERROR(SEARCH("V",AI29)))</formula>
    </cfRule>
    <cfRule type="containsText" dxfId="4379" priority="5462" operator="containsText" text="P">
      <formula>NOT(ISERROR(SEARCH("P",AI29)))</formula>
    </cfRule>
    <cfRule type="cellIs" dxfId="4378" priority="5463" operator="equal">
      <formula>"LL"</formula>
    </cfRule>
    <cfRule type="cellIs" dxfId="4377" priority="5464" operator="equal">
      <formula>"AT"</formula>
    </cfRule>
    <cfRule type="containsText" dxfId="4376" priority="5465" operator="containsText" text="B">
      <formula>NOT(ISERROR(SEARCH("B",AI29)))</formula>
    </cfRule>
    <cfRule type="cellIs" dxfId="4375" priority="5466" operator="equal">
      <formula>"L"</formula>
    </cfRule>
    <cfRule type="containsText" dxfId="4374" priority="5467" operator="containsText" text="N">
      <formula>NOT(ISERROR(SEARCH("N",AI29)))</formula>
    </cfRule>
  </conditionalFormatting>
  <conditionalFormatting sqref="AI29:AJ29">
    <cfRule type="containsText" dxfId="4373" priority="5446" operator="containsText" text="21">
      <formula>NOT(ISERROR(SEARCH("21",AI29)))</formula>
    </cfRule>
    <cfRule type="cellIs" dxfId="4372" priority="5447" operator="equal">
      <formula>"F"</formula>
    </cfRule>
    <cfRule type="containsText" dxfId="4371" priority="5448" operator="containsText" text="CA">
      <formula>NOT(ISERROR(SEARCH("CA",AI29)))</formula>
    </cfRule>
    <cfRule type="cellIs" dxfId="4370" priority="5449" operator="equal">
      <formula>"LD"</formula>
    </cfRule>
    <cfRule type="containsText" dxfId="4369" priority="5450" operator="containsText" text="V">
      <formula>NOT(ISERROR(SEARCH("V",AI29)))</formula>
    </cfRule>
    <cfRule type="containsText" dxfId="4368" priority="5451" operator="containsText" text="P">
      <formula>NOT(ISERROR(SEARCH("P",AI29)))</formula>
    </cfRule>
    <cfRule type="cellIs" dxfId="4367" priority="5452" operator="equal">
      <formula>"LL"</formula>
    </cfRule>
    <cfRule type="cellIs" dxfId="4366" priority="5453" operator="equal">
      <formula>"AT"</formula>
    </cfRule>
    <cfRule type="containsText" dxfId="4365" priority="5454" operator="containsText" text="B">
      <formula>NOT(ISERROR(SEARCH("B",AI29)))</formula>
    </cfRule>
    <cfRule type="cellIs" dxfId="4364" priority="5455" operator="equal">
      <formula>"L"</formula>
    </cfRule>
    <cfRule type="containsText" dxfId="4363" priority="5456" operator="containsText" text="N">
      <formula>NOT(ISERROR(SEARCH("N",AI29)))</formula>
    </cfRule>
  </conditionalFormatting>
  <conditionalFormatting sqref="AI29:AJ29">
    <cfRule type="containsText" dxfId="4362" priority="5435" operator="containsText" text="21">
      <formula>NOT(ISERROR(SEARCH("21",AI29)))</formula>
    </cfRule>
    <cfRule type="cellIs" dxfId="4361" priority="5436" operator="equal">
      <formula>"F"</formula>
    </cfRule>
    <cfRule type="containsText" dxfId="4360" priority="5437" operator="containsText" text="CA">
      <formula>NOT(ISERROR(SEARCH("CA",AI29)))</formula>
    </cfRule>
    <cfRule type="cellIs" dxfId="4359" priority="5438" operator="equal">
      <formula>"LD"</formula>
    </cfRule>
    <cfRule type="containsText" dxfId="4358" priority="5439" operator="containsText" text="V">
      <formula>NOT(ISERROR(SEARCH("V",AI29)))</formula>
    </cfRule>
    <cfRule type="containsText" dxfId="4357" priority="5440" operator="containsText" text="P">
      <formula>NOT(ISERROR(SEARCH("P",AI29)))</formula>
    </cfRule>
    <cfRule type="cellIs" dxfId="4356" priority="5441" operator="equal">
      <formula>"LL"</formula>
    </cfRule>
    <cfRule type="cellIs" dxfId="4355" priority="5442" operator="equal">
      <formula>"AT"</formula>
    </cfRule>
    <cfRule type="containsText" dxfId="4354" priority="5443" operator="containsText" text="B">
      <formula>NOT(ISERROR(SEARCH("B",AI29)))</formula>
    </cfRule>
    <cfRule type="cellIs" dxfId="4353" priority="5444" operator="equal">
      <formula>"L"</formula>
    </cfRule>
    <cfRule type="containsText" dxfId="4352" priority="5445" operator="containsText" text="N">
      <formula>NOT(ISERROR(SEARCH("N",AI29)))</formula>
    </cfRule>
  </conditionalFormatting>
  <conditionalFormatting sqref="AI29:AJ29">
    <cfRule type="containsText" dxfId="4351" priority="5424" operator="containsText" text="21">
      <formula>NOT(ISERROR(SEARCH("21",AI29)))</formula>
    </cfRule>
    <cfRule type="cellIs" dxfId="4350" priority="5425" operator="equal">
      <formula>"F"</formula>
    </cfRule>
    <cfRule type="containsText" dxfId="4349" priority="5426" operator="containsText" text="CA">
      <formula>NOT(ISERROR(SEARCH("CA",AI29)))</formula>
    </cfRule>
    <cfRule type="cellIs" dxfId="4348" priority="5427" operator="equal">
      <formula>"LD"</formula>
    </cfRule>
    <cfRule type="containsText" dxfId="4347" priority="5428" operator="containsText" text="V">
      <formula>NOT(ISERROR(SEARCH("V",AI29)))</formula>
    </cfRule>
    <cfRule type="containsText" dxfId="4346" priority="5429" operator="containsText" text="P">
      <formula>NOT(ISERROR(SEARCH("P",AI29)))</formula>
    </cfRule>
    <cfRule type="cellIs" dxfId="4345" priority="5430" operator="equal">
      <formula>"LL"</formula>
    </cfRule>
    <cfRule type="cellIs" dxfId="4344" priority="5431" operator="equal">
      <formula>"AT"</formula>
    </cfRule>
    <cfRule type="containsText" dxfId="4343" priority="5432" operator="containsText" text="B">
      <formula>NOT(ISERROR(SEARCH("B",AI29)))</formula>
    </cfRule>
    <cfRule type="cellIs" dxfId="4342" priority="5433" operator="equal">
      <formula>"L"</formula>
    </cfRule>
    <cfRule type="containsText" dxfId="4341" priority="5434" operator="containsText" text="N">
      <formula>NOT(ISERROR(SEARCH("N",AI29)))</formula>
    </cfRule>
  </conditionalFormatting>
  <conditionalFormatting sqref="AI29:AJ29">
    <cfRule type="containsText" dxfId="4340" priority="5413" operator="containsText" text="21">
      <formula>NOT(ISERROR(SEARCH("21",AI29)))</formula>
    </cfRule>
    <cfRule type="cellIs" dxfId="4339" priority="5414" operator="equal">
      <formula>"F"</formula>
    </cfRule>
    <cfRule type="containsText" dxfId="4338" priority="5415" operator="containsText" text="CA">
      <formula>NOT(ISERROR(SEARCH("CA",AI29)))</formula>
    </cfRule>
    <cfRule type="cellIs" dxfId="4337" priority="5416" operator="equal">
      <formula>"LD"</formula>
    </cfRule>
    <cfRule type="containsText" dxfId="4336" priority="5417" operator="containsText" text="V">
      <formula>NOT(ISERROR(SEARCH("V",AI29)))</formula>
    </cfRule>
    <cfRule type="containsText" dxfId="4335" priority="5418" operator="containsText" text="P">
      <formula>NOT(ISERROR(SEARCH("P",AI29)))</formula>
    </cfRule>
    <cfRule type="cellIs" dxfId="4334" priority="5419" operator="equal">
      <formula>"LL"</formula>
    </cfRule>
    <cfRule type="cellIs" dxfId="4333" priority="5420" operator="equal">
      <formula>"AT"</formula>
    </cfRule>
    <cfRule type="containsText" dxfId="4332" priority="5421" operator="containsText" text="B">
      <formula>NOT(ISERROR(SEARCH("B",AI29)))</formula>
    </cfRule>
    <cfRule type="cellIs" dxfId="4331" priority="5422" operator="equal">
      <formula>"L"</formula>
    </cfRule>
    <cfRule type="containsText" dxfId="4330" priority="5423" operator="containsText" text="N">
      <formula>NOT(ISERROR(SEARCH("N",AI29)))</formula>
    </cfRule>
  </conditionalFormatting>
  <conditionalFormatting sqref="AI29:AJ29">
    <cfRule type="containsText" dxfId="4329" priority="5402" operator="containsText" text="21">
      <formula>NOT(ISERROR(SEARCH("21",AI29)))</formula>
    </cfRule>
    <cfRule type="cellIs" dxfId="4328" priority="5403" operator="equal">
      <formula>"F"</formula>
    </cfRule>
    <cfRule type="containsText" dxfId="4327" priority="5404" operator="containsText" text="CA">
      <formula>NOT(ISERROR(SEARCH("CA",AI29)))</formula>
    </cfRule>
    <cfRule type="cellIs" dxfId="4326" priority="5405" operator="equal">
      <formula>"LD"</formula>
    </cfRule>
    <cfRule type="containsText" dxfId="4325" priority="5406" operator="containsText" text="V">
      <formula>NOT(ISERROR(SEARCH("V",AI29)))</formula>
    </cfRule>
    <cfRule type="containsText" dxfId="4324" priority="5407" operator="containsText" text="P">
      <formula>NOT(ISERROR(SEARCH("P",AI29)))</formula>
    </cfRule>
    <cfRule type="cellIs" dxfId="4323" priority="5408" operator="equal">
      <formula>"LL"</formula>
    </cfRule>
    <cfRule type="cellIs" dxfId="4322" priority="5409" operator="equal">
      <formula>"AT"</formula>
    </cfRule>
    <cfRule type="containsText" dxfId="4321" priority="5410" operator="containsText" text="B">
      <formula>NOT(ISERROR(SEARCH("B",AI29)))</formula>
    </cfRule>
    <cfRule type="cellIs" dxfId="4320" priority="5411" operator="equal">
      <formula>"L"</formula>
    </cfRule>
    <cfRule type="containsText" dxfId="4319" priority="5412" operator="containsText" text="N">
      <formula>NOT(ISERROR(SEARCH("N",AI29)))</formula>
    </cfRule>
  </conditionalFormatting>
  <conditionalFormatting sqref="AI29:AJ29">
    <cfRule type="containsText" dxfId="4318" priority="5391" operator="containsText" text="21">
      <formula>NOT(ISERROR(SEARCH("21",AI29)))</formula>
    </cfRule>
    <cfRule type="cellIs" dxfId="4317" priority="5392" operator="equal">
      <formula>"F"</formula>
    </cfRule>
    <cfRule type="containsText" dxfId="4316" priority="5393" operator="containsText" text="CA">
      <formula>NOT(ISERROR(SEARCH("CA",AI29)))</formula>
    </cfRule>
    <cfRule type="cellIs" dxfId="4315" priority="5394" operator="equal">
      <formula>"LD"</formula>
    </cfRule>
    <cfRule type="containsText" dxfId="4314" priority="5395" operator="containsText" text="V">
      <formula>NOT(ISERROR(SEARCH("V",AI29)))</formula>
    </cfRule>
    <cfRule type="containsText" dxfId="4313" priority="5396" operator="containsText" text="P">
      <formula>NOT(ISERROR(SEARCH("P",AI29)))</formula>
    </cfRule>
    <cfRule type="cellIs" dxfId="4312" priority="5397" operator="equal">
      <formula>"LL"</formula>
    </cfRule>
    <cfRule type="cellIs" dxfId="4311" priority="5398" operator="equal">
      <formula>"AT"</formula>
    </cfRule>
    <cfRule type="containsText" dxfId="4310" priority="5399" operator="containsText" text="B">
      <formula>NOT(ISERROR(SEARCH("B",AI29)))</formula>
    </cfRule>
    <cfRule type="cellIs" dxfId="4309" priority="5400" operator="equal">
      <formula>"L"</formula>
    </cfRule>
    <cfRule type="containsText" dxfId="4308" priority="5401" operator="containsText" text="N">
      <formula>NOT(ISERROR(SEARCH("N",AI29)))</formula>
    </cfRule>
  </conditionalFormatting>
  <conditionalFormatting sqref="AI29:AJ29">
    <cfRule type="containsText" dxfId="4307" priority="5380" operator="containsText" text="21">
      <formula>NOT(ISERROR(SEARCH("21",AI29)))</formula>
    </cfRule>
    <cfRule type="cellIs" dxfId="4306" priority="5381" operator="equal">
      <formula>"F"</formula>
    </cfRule>
    <cfRule type="containsText" dxfId="4305" priority="5382" operator="containsText" text="CA">
      <formula>NOT(ISERROR(SEARCH("CA",AI29)))</formula>
    </cfRule>
    <cfRule type="cellIs" dxfId="4304" priority="5383" operator="equal">
      <formula>"LD"</formula>
    </cfRule>
    <cfRule type="containsText" dxfId="4303" priority="5384" operator="containsText" text="V">
      <formula>NOT(ISERROR(SEARCH("V",AI29)))</formula>
    </cfRule>
    <cfRule type="containsText" dxfId="4302" priority="5385" operator="containsText" text="P">
      <formula>NOT(ISERROR(SEARCH("P",AI29)))</formula>
    </cfRule>
    <cfRule type="cellIs" dxfId="4301" priority="5386" operator="equal">
      <formula>"LL"</formula>
    </cfRule>
    <cfRule type="cellIs" dxfId="4300" priority="5387" operator="equal">
      <formula>"AT"</formula>
    </cfRule>
    <cfRule type="containsText" dxfId="4299" priority="5388" operator="containsText" text="B">
      <formula>NOT(ISERROR(SEARCH("B",AI29)))</formula>
    </cfRule>
    <cfRule type="cellIs" dxfId="4298" priority="5389" operator="equal">
      <formula>"L"</formula>
    </cfRule>
    <cfRule type="containsText" dxfId="4297" priority="5390" operator="containsText" text="N">
      <formula>NOT(ISERROR(SEARCH("N",AI29)))</formula>
    </cfRule>
  </conditionalFormatting>
  <conditionalFormatting sqref="AI29:AJ29">
    <cfRule type="containsText" dxfId="4296" priority="5369" operator="containsText" text="21">
      <formula>NOT(ISERROR(SEARCH("21",AI29)))</formula>
    </cfRule>
    <cfRule type="cellIs" dxfId="4295" priority="5370" operator="equal">
      <formula>"F"</formula>
    </cfRule>
    <cfRule type="containsText" dxfId="4294" priority="5371" operator="containsText" text="CA">
      <formula>NOT(ISERROR(SEARCH("CA",AI29)))</formula>
    </cfRule>
    <cfRule type="cellIs" dxfId="4293" priority="5372" operator="equal">
      <formula>"LD"</formula>
    </cfRule>
    <cfRule type="containsText" dxfId="4292" priority="5373" operator="containsText" text="V">
      <formula>NOT(ISERROR(SEARCH("V",AI29)))</formula>
    </cfRule>
    <cfRule type="containsText" dxfId="4291" priority="5374" operator="containsText" text="P">
      <formula>NOT(ISERROR(SEARCH("P",AI29)))</formula>
    </cfRule>
    <cfRule type="cellIs" dxfId="4290" priority="5375" operator="equal">
      <formula>"LL"</formula>
    </cfRule>
    <cfRule type="cellIs" dxfId="4289" priority="5376" operator="equal">
      <formula>"AT"</formula>
    </cfRule>
    <cfRule type="containsText" dxfId="4288" priority="5377" operator="containsText" text="B">
      <formula>NOT(ISERROR(SEARCH("B",AI29)))</formula>
    </cfRule>
    <cfRule type="cellIs" dxfId="4287" priority="5378" operator="equal">
      <formula>"L"</formula>
    </cfRule>
    <cfRule type="containsText" dxfId="4286" priority="5379" operator="containsText" text="N">
      <formula>NOT(ISERROR(SEARCH("N",AI29)))</formula>
    </cfRule>
  </conditionalFormatting>
  <conditionalFormatting sqref="AI29:AJ29">
    <cfRule type="containsText" dxfId="4285" priority="5358" operator="containsText" text="21">
      <formula>NOT(ISERROR(SEARCH("21",AI29)))</formula>
    </cfRule>
    <cfRule type="cellIs" dxfId="4284" priority="5359" operator="equal">
      <formula>"F"</formula>
    </cfRule>
    <cfRule type="containsText" dxfId="4283" priority="5360" operator="containsText" text="CA">
      <formula>NOT(ISERROR(SEARCH("CA",AI29)))</formula>
    </cfRule>
    <cfRule type="cellIs" dxfId="4282" priority="5361" operator="equal">
      <formula>"LD"</formula>
    </cfRule>
    <cfRule type="containsText" dxfId="4281" priority="5362" operator="containsText" text="V">
      <formula>NOT(ISERROR(SEARCH("V",AI29)))</formula>
    </cfRule>
    <cfRule type="containsText" dxfId="4280" priority="5363" operator="containsText" text="P">
      <formula>NOT(ISERROR(SEARCH("P",AI29)))</formula>
    </cfRule>
    <cfRule type="cellIs" dxfId="4279" priority="5364" operator="equal">
      <formula>"LL"</formula>
    </cfRule>
    <cfRule type="cellIs" dxfId="4278" priority="5365" operator="equal">
      <formula>"AT"</formula>
    </cfRule>
    <cfRule type="containsText" dxfId="4277" priority="5366" operator="containsText" text="B">
      <formula>NOT(ISERROR(SEARCH("B",AI29)))</formula>
    </cfRule>
    <cfRule type="cellIs" dxfId="4276" priority="5367" operator="equal">
      <formula>"L"</formula>
    </cfRule>
    <cfRule type="containsText" dxfId="4275" priority="5368" operator="containsText" text="N">
      <formula>NOT(ISERROR(SEARCH("N",AI29)))</formula>
    </cfRule>
  </conditionalFormatting>
  <conditionalFormatting sqref="AI29:AJ29">
    <cfRule type="containsText" dxfId="4274" priority="5347" operator="containsText" text="21">
      <formula>NOT(ISERROR(SEARCH("21",AI29)))</formula>
    </cfRule>
    <cfRule type="cellIs" dxfId="4273" priority="5348" operator="equal">
      <formula>"F"</formula>
    </cfRule>
    <cfRule type="containsText" dxfId="4272" priority="5349" operator="containsText" text="CA">
      <formula>NOT(ISERROR(SEARCH("CA",AI29)))</formula>
    </cfRule>
    <cfRule type="cellIs" dxfId="4271" priority="5350" operator="equal">
      <formula>"LD"</formula>
    </cfRule>
    <cfRule type="containsText" dxfId="4270" priority="5351" operator="containsText" text="V">
      <formula>NOT(ISERROR(SEARCH("V",AI29)))</formula>
    </cfRule>
    <cfRule type="containsText" dxfId="4269" priority="5352" operator="containsText" text="P">
      <formula>NOT(ISERROR(SEARCH("P",AI29)))</formula>
    </cfRule>
    <cfRule type="cellIs" dxfId="4268" priority="5353" operator="equal">
      <formula>"LL"</formula>
    </cfRule>
    <cfRule type="cellIs" dxfId="4267" priority="5354" operator="equal">
      <formula>"AT"</formula>
    </cfRule>
    <cfRule type="containsText" dxfId="4266" priority="5355" operator="containsText" text="B">
      <formula>NOT(ISERROR(SEARCH("B",AI29)))</formula>
    </cfRule>
    <cfRule type="cellIs" dxfId="4265" priority="5356" operator="equal">
      <formula>"L"</formula>
    </cfRule>
    <cfRule type="containsText" dxfId="4264" priority="5357" operator="containsText" text="N">
      <formula>NOT(ISERROR(SEARCH("N",AI29)))</formula>
    </cfRule>
  </conditionalFormatting>
  <conditionalFormatting sqref="AI29:AJ29">
    <cfRule type="containsText" dxfId="4263" priority="5336" operator="containsText" text="21">
      <formula>NOT(ISERROR(SEARCH("21",AI29)))</formula>
    </cfRule>
    <cfRule type="cellIs" dxfId="4262" priority="5337" operator="equal">
      <formula>"F"</formula>
    </cfRule>
    <cfRule type="containsText" dxfId="4261" priority="5338" operator="containsText" text="CA">
      <formula>NOT(ISERROR(SEARCH("CA",AI29)))</formula>
    </cfRule>
    <cfRule type="cellIs" dxfId="4260" priority="5339" operator="equal">
      <formula>"LD"</formula>
    </cfRule>
    <cfRule type="containsText" dxfId="4259" priority="5340" operator="containsText" text="V">
      <formula>NOT(ISERROR(SEARCH("V",AI29)))</formula>
    </cfRule>
    <cfRule type="containsText" dxfId="4258" priority="5341" operator="containsText" text="P">
      <formula>NOT(ISERROR(SEARCH("P",AI29)))</formula>
    </cfRule>
    <cfRule type="cellIs" dxfId="4257" priority="5342" operator="equal">
      <formula>"LL"</formula>
    </cfRule>
    <cfRule type="cellIs" dxfId="4256" priority="5343" operator="equal">
      <formula>"AT"</formula>
    </cfRule>
    <cfRule type="containsText" dxfId="4255" priority="5344" operator="containsText" text="B">
      <formula>NOT(ISERROR(SEARCH("B",AI29)))</formula>
    </cfRule>
    <cfRule type="cellIs" dxfId="4254" priority="5345" operator="equal">
      <formula>"L"</formula>
    </cfRule>
    <cfRule type="containsText" dxfId="4253" priority="5346" operator="containsText" text="N">
      <formula>NOT(ISERROR(SEARCH("N",AI29)))</formula>
    </cfRule>
  </conditionalFormatting>
  <conditionalFormatting sqref="AI29:AJ29">
    <cfRule type="containsText" dxfId="4252" priority="5325" operator="containsText" text="21">
      <formula>NOT(ISERROR(SEARCH("21",AI29)))</formula>
    </cfRule>
    <cfRule type="cellIs" dxfId="4251" priority="5326" operator="equal">
      <formula>"F"</formula>
    </cfRule>
    <cfRule type="containsText" dxfId="4250" priority="5327" operator="containsText" text="CA">
      <formula>NOT(ISERROR(SEARCH("CA",AI29)))</formula>
    </cfRule>
    <cfRule type="cellIs" dxfId="4249" priority="5328" operator="equal">
      <formula>"LD"</formula>
    </cfRule>
    <cfRule type="containsText" dxfId="4248" priority="5329" operator="containsText" text="V">
      <formula>NOT(ISERROR(SEARCH("V",AI29)))</formula>
    </cfRule>
    <cfRule type="containsText" dxfId="4247" priority="5330" operator="containsText" text="P">
      <formula>NOT(ISERROR(SEARCH("P",AI29)))</formula>
    </cfRule>
    <cfRule type="cellIs" dxfId="4246" priority="5331" operator="equal">
      <formula>"LL"</formula>
    </cfRule>
    <cfRule type="cellIs" dxfId="4245" priority="5332" operator="equal">
      <formula>"AT"</formula>
    </cfRule>
    <cfRule type="containsText" dxfId="4244" priority="5333" operator="containsText" text="B">
      <formula>NOT(ISERROR(SEARCH("B",AI29)))</formula>
    </cfRule>
    <cfRule type="cellIs" dxfId="4243" priority="5334" operator="equal">
      <formula>"L"</formula>
    </cfRule>
    <cfRule type="containsText" dxfId="4242" priority="5335" operator="containsText" text="N">
      <formula>NOT(ISERROR(SEARCH("N",AI29)))</formula>
    </cfRule>
  </conditionalFormatting>
  <conditionalFormatting sqref="AI29:AJ29">
    <cfRule type="containsText" dxfId="4241" priority="5314" operator="containsText" text="21">
      <formula>NOT(ISERROR(SEARCH("21",AI29)))</formula>
    </cfRule>
    <cfRule type="cellIs" dxfId="4240" priority="5315" operator="equal">
      <formula>"F"</formula>
    </cfRule>
    <cfRule type="containsText" dxfId="4239" priority="5316" operator="containsText" text="CA">
      <formula>NOT(ISERROR(SEARCH("CA",AI29)))</formula>
    </cfRule>
    <cfRule type="cellIs" dxfId="4238" priority="5317" operator="equal">
      <formula>"LD"</formula>
    </cfRule>
    <cfRule type="containsText" dxfId="4237" priority="5318" operator="containsText" text="V">
      <formula>NOT(ISERROR(SEARCH("V",AI29)))</formula>
    </cfRule>
    <cfRule type="containsText" dxfId="4236" priority="5319" operator="containsText" text="P">
      <formula>NOT(ISERROR(SEARCH("P",AI29)))</formula>
    </cfRule>
    <cfRule type="cellIs" dxfId="4235" priority="5320" operator="equal">
      <formula>"LL"</formula>
    </cfRule>
    <cfRule type="cellIs" dxfId="4234" priority="5321" operator="equal">
      <formula>"AT"</formula>
    </cfRule>
    <cfRule type="containsText" dxfId="4233" priority="5322" operator="containsText" text="B">
      <formula>NOT(ISERROR(SEARCH("B",AI29)))</formula>
    </cfRule>
    <cfRule type="cellIs" dxfId="4232" priority="5323" operator="equal">
      <formula>"L"</formula>
    </cfRule>
    <cfRule type="containsText" dxfId="4231" priority="5324" operator="containsText" text="N">
      <formula>NOT(ISERROR(SEARCH("N",AI29)))</formula>
    </cfRule>
  </conditionalFormatting>
  <conditionalFormatting sqref="AF29">
    <cfRule type="containsText" dxfId="4230" priority="5303" operator="containsText" text="21">
      <formula>NOT(ISERROR(SEARCH("21",AF29)))</formula>
    </cfRule>
    <cfRule type="cellIs" dxfId="4229" priority="5304" operator="equal">
      <formula>"F"</formula>
    </cfRule>
    <cfRule type="containsText" dxfId="4228" priority="5305" operator="containsText" text="CA">
      <formula>NOT(ISERROR(SEARCH("CA",AF29)))</formula>
    </cfRule>
    <cfRule type="cellIs" dxfId="4227" priority="5306" operator="equal">
      <formula>"LD"</formula>
    </cfRule>
    <cfRule type="containsText" dxfId="4226" priority="5307" operator="containsText" text="V">
      <formula>NOT(ISERROR(SEARCH("V",AF29)))</formula>
    </cfRule>
    <cfRule type="containsText" dxfId="4225" priority="5308" operator="containsText" text="P">
      <formula>NOT(ISERROR(SEARCH("P",AF29)))</formula>
    </cfRule>
    <cfRule type="cellIs" dxfId="4224" priority="5309" operator="equal">
      <formula>"LL"</formula>
    </cfRule>
    <cfRule type="cellIs" dxfId="4223" priority="5310" operator="equal">
      <formula>"AT"</formula>
    </cfRule>
    <cfRule type="containsText" dxfId="4222" priority="5311" operator="containsText" text="B">
      <formula>NOT(ISERROR(SEARCH("B",AF29)))</formula>
    </cfRule>
    <cfRule type="cellIs" dxfId="4221" priority="5312" operator="equal">
      <formula>"L"</formula>
    </cfRule>
    <cfRule type="containsText" dxfId="4220" priority="5313" operator="containsText" text="N">
      <formula>NOT(ISERROR(SEARCH("N",AF29)))</formula>
    </cfRule>
  </conditionalFormatting>
  <conditionalFormatting sqref="AF29:AJ29">
    <cfRule type="containsText" dxfId="4219" priority="5292" operator="containsText" text="21">
      <formula>NOT(ISERROR(SEARCH("21",AF29)))</formula>
    </cfRule>
    <cfRule type="cellIs" dxfId="4218" priority="5293" operator="equal">
      <formula>"F"</formula>
    </cfRule>
    <cfRule type="containsText" dxfId="4217" priority="5294" operator="containsText" text="CA">
      <formula>NOT(ISERROR(SEARCH("CA",AF29)))</formula>
    </cfRule>
    <cfRule type="cellIs" dxfId="4216" priority="5295" operator="equal">
      <formula>"LD"</formula>
    </cfRule>
    <cfRule type="containsText" dxfId="4215" priority="5296" operator="containsText" text="V">
      <formula>NOT(ISERROR(SEARCH("V",AF29)))</formula>
    </cfRule>
    <cfRule type="containsText" dxfId="4214" priority="5297" operator="containsText" text="P">
      <formula>NOT(ISERROR(SEARCH("P",AF29)))</formula>
    </cfRule>
    <cfRule type="cellIs" dxfId="4213" priority="5298" operator="equal">
      <formula>"LL"</formula>
    </cfRule>
    <cfRule type="cellIs" dxfId="4212" priority="5299" operator="equal">
      <formula>"AT"</formula>
    </cfRule>
    <cfRule type="containsText" dxfId="4211" priority="5300" operator="containsText" text="B">
      <formula>NOT(ISERROR(SEARCH("B",AF29)))</formula>
    </cfRule>
    <cfRule type="cellIs" dxfId="4210" priority="5301" operator="equal">
      <formula>"L"</formula>
    </cfRule>
    <cfRule type="containsText" dxfId="4209" priority="5302" operator="containsText" text="N">
      <formula>NOT(ISERROR(SEARCH("N",AF29)))</formula>
    </cfRule>
  </conditionalFormatting>
  <conditionalFormatting sqref="AK29">
    <cfRule type="containsText" dxfId="4208" priority="5281" operator="containsText" text="21">
      <formula>NOT(ISERROR(SEARCH("21",AK29)))</formula>
    </cfRule>
    <cfRule type="cellIs" dxfId="4207" priority="5282" operator="equal">
      <formula>"F"</formula>
    </cfRule>
    <cfRule type="containsText" dxfId="4206" priority="5283" operator="containsText" text="CA">
      <formula>NOT(ISERROR(SEARCH("CA",AK29)))</formula>
    </cfRule>
    <cfRule type="cellIs" dxfId="4205" priority="5284" operator="equal">
      <formula>"LD"</formula>
    </cfRule>
    <cfRule type="containsText" dxfId="4204" priority="5285" operator="containsText" text="V">
      <formula>NOT(ISERROR(SEARCH("V",AK29)))</formula>
    </cfRule>
    <cfRule type="containsText" dxfId="4203" priority="5286" operator="containsText" text="P">
      <formula>NOT(ISERROR(SEARCH("P",AK29)))</formula>
    </cfRule>
    <cfRule type="cellIs" dxfId="4202" priority="5287" operator="equal">
      <formula>"LL"</formula>
    </cfRule>
    <cfRule type="cellIs" dxfId="4201" priority="5288" operator="equal">
      <formula>"AT"</formula>
    </cfRule>
    <cfRule type="containsText" dxfId="4200" priority="5289" operator="containsText" text="B">
      <formula>NOT(ISERROR(SEARCH("B",AK29)))</formula>
    </cfRule>
    <cfRule type="cellIs" dxfId="4199" priority="5290" operator="equal">
      <formula>"L"</formula>
    </cfRule>
    <cfRule type="containsText" dxfId="4198" priority="5291" operator="containsText" text="N">
      <formula>NOT(ISERROR(SEARCH("N",AK29)))</formula>
    </cfRule>
  </conditionalFormatting>
  <conditionalFormatting sqref="AC29">
    <cfRule type="containsText" dxfId="4197" priority="5270" operator="containsText" text="21">
      <formula>NOT(ISERROR(SEARCH("21",AC29)))</formula>
    </cfRule>
    <cfRule type="cellIs" dxfId="4196" priority="5271" operator="equal">
      <formula>"F"</formula>
    </cfRule>
    <cfRule type="containsText" dxfId="4195" priority="5272" operator="containsText" text="CA">
      <formula>NOT(ISERROR(SEARCH("CA",AC29)))</formula>
    </cfRule>
    <cfRule type="cellIs" dxfId="4194" priority="5273" operator="equal">
      <formula>"LD"</formula>
    </cfRule>
    <cfRule type="containsText" dxfId="4193" priority="5274" operator="containsText" text="V">
      <formula>NOT(ISERROR(SEARCH("V",AC29)))</formula>
    </cfRule>
    <cfRule type="containsText" dxfId="4192" priority="5275" operator="containsText" text="P">
      <formula>NOT(ISERROR(SEARCH("P",AC29)))</formula>
    </cfRule>
    <cfRule type="cellIs" dxfId="4191" priority="5276" operator="equal">
      <formula>"LL"</formula>
    </cfRule>
    <cfRule type="cellIs" dxfId="4190" priority="5277" operator="equal">
      <formula>"AT"</formula>
    </cfRule>
    <cfRule type="containsText" dxfId="4189" priority="5278" operator="containsText" text="B">
      <formula>NOT(ISERROR(SEARCH("B",AC29)))</formula>
    </cfRule>
    <cfRule type="cellIs" dxfId="4188" priority="5279" operator="equal">
      <formula>"L"</formula>
    </cfRule>
    <cfRule type="containsText" dxfId="4187" priority="5280" operator="containsText" text="N">
      <formula>NOT(ISERROR(SEARCH("N",AC29)))</formula>
    </cfRule>
  </conditionalFormatting>
  <conditionalFormatting sqref="AA29:AC29">
    <cfRule type="containsText" dxfId="4186" priority="5259" operator="containsText" text="21">
      <formula>NOT(ISERROR(SEARCH("21",AA29)))</formula>
    </cfRule>
    <cfRule type="cellIs" dxfId="4185" priority="5260" operator="equal">
      <formula>"F"</formula>
    </cfRule>
    <cfRule type="containsText" dxfId="4184" priority="5261" operator="containsText" text="CA">
      <formula>NOT(ISERROR(SEARCH("CA",AA29)))</formula>
    </cfRule>
    <cfRule type="cellIs" dxfId="4183" priority="5262" operator="equal">
      <formula>"LD"</formula>
    </cfRule>
    <cfRule type="containsText" dxfId="4182" priority="5263" operator="containsText" text="V">
      <formula>NOT(ISERROR(SEARCH("V",AA29)))</formula>
    </cfRule>
    <cfRule type="containsText" dxfId="4181" priority="5264" operator="containsText" text="P">
      <formula>NOT(ISERROR(SEARCH("P",AA29)))</formula>
    </cfRule>
    <cfRule type="cellIs" dxfId="4180" priority="5265" operator="equal">
      <formula>"LL"</formula>
    </cfRule>
    <cfRule type="cellIs" dxfId="4179" priority="5266" operator="equal">
      <formula>"AT"</formula>
    </cfRule>
    <cfRule type="containsText" dxfId="4178" priority="5267" operator="containsText" text="B">
      <formula>NOT(ISERROR(SEARCH("B",AA29)))</formula>
    </cfRule>
    <cfRule type="cellIs" dxfId="4177" priority="5268" operator="equal">
      <formula>"L"</formula>
    </cfRule>
    <cfRule type="containsText" dxfId="4176" priority="5269" operator="containsText" text="N">
      <formula>NOT(ISERROR(SEARCH("N",AA29)))</formula>
    </cfRule>
  </conditionalFormatting>
  <conditionalFormatting sqref="AA29:AC29">
    <cfRule type="containsText" dxfId="4175" priority="5248" operator="containsText" text="21">
      <formula>NOT(ISERROR(SEARCH("21",AA29)))</formula>
    </cfRule>
    <cfRule type="cellIs" dxfId="4174" priority="5249" operator="equal">
      <formula>"F"</formula>
    </cfRule>
    <cfRule type="containsText" dxfId="4173" priority="5250" operator="containsText" text="CA">
      <formula>NOT(ISERROR(SEARCH("CA",AA29)))</formula>
    </cfRule>
    <cfRule type="cellIs" dxfId="4172" priority="5251" operator="equal">
      <formula>"LD"</formula>
    </cfRule>
    <cfRule type="containsText" dxfId="4171" priority="5252" operator="containsText" text="V">
      <formula>NOT(ISERROR(SEARCH("V",AA29)))</formula>
    </cfRule>
    <cfRule type="containsText" dxfId="4170" priority="5253" operator="containsText" text="P">
      <formula>NOT(ISERROR(SEARCH("P",AA29)))</formula>
    </cfRule>
    <cfRule type="cellIs" dxfId="4169" priority="5254" operator="equal">
      <formula>"LL"</formula>
    </cfRule>
    <cfRule type="cellIs" dxfId="4168" priority="5255" operator="equal">
      <formula>"AT"</formula>
    </cfRule>
    <cfRule type="containsText" dxfId="4167" priority="5256" operator="containsText" text="B">
      <formula>NOT(ISERROR(SEARCH("B",AA29)))</formula>
    </cfRule>
    <cfRule type="cellIs" dxfId="4166" priority="5257" operator="equal">
      <formula>"L"</formula>
    </cfRule>
    <cfRule type="containsText" dxfId="4165" priority="5258" operator="containsText" text="N">
      <formula>NOT(ISERROR(SEARCH("N",AA29)))</formula>
    </cfRule>
  </conditionalFormatting>
  <conditionalFormatting sqref="AA29:AC29">
    <cfRule type="containsText" dxfId="4164" priority="5237" operator="containsText" text="21">
      <formula>NOT(ISERROR(SEARCH("21",AA29)))</formula>
    </cfRule>
    <cfRule type="cellIs" dxfId="4163" priority="5238" operator="equal">
      <formula>"F"</formula>
    </cfRule>
    <cfRule type="containsText" dxfId="4162" priority="5239" operator="containsText" text="CA">
      <formula>NOT(ISERROR(SEARCH("CA",AA29)))</formula>
    </cfRule>
    <cfRule type="cellIs" dxfId="4161" priority="5240" operator="equal">
      <formula>"LD"</formula>
    </cfRule>
    <cfRule type="containsText" dxfId="4160" priority="5241" operator="containsText" text="V">
      <formula>NOT(ISERROR(SEARCH("V",AA29)))</formula>
    </cfRule>
    <cfRule type="containsText" dxfId="4159" priority="5242" operator="containsText" text="P">
      <formula>NOT(ISERROR(SEARCH("P",AA29)))</formula>
    </cfRule>
    <cfRule type="cellIs" dxfId="4158" priority="5243" operator="equal">
      <formula>"LL"</formula>
    </cfRule>
    <cfRule type="cellIs" dxfId="4157" priority="5244" operator="equal">
      <formula>"AT"</formula>
    </cfRule>
    <cfRule type="containsText" dxfId="4156" priority="5245" operator="containsText" text="B">
      <formula>NOT(ISERROR(SEARCH("B",AA29)))</formula>
    </cfRule>
    <cfRule type="cellIs" dxfId="4155" priority="5246" operator="equal">
      <formula>"L"</formula>
    </cfRule>
    <cfRule type="containsText" dxfId="4154" priority="5247" operator="containsText" text="N">
      <formula>NOT(ISERROR(SEARCH("N",AA29)))</formula>
    </cfRule>
  </conditionalFormatting>
  <conditionalFormatting sqref="X37:AK37">
    <cfRule type="containsText" dxfId="4153" priority="5193" operator="containsText" text="21">
      <formula>NOT(ISERROR(SEARCH("21",X37)))</formula>
    </cfRule>
    <cfRule type="cellIs" dxfId="4152" priority="5194" operator="equal">
      <formula>"F"</formula>
    </cfRule>
    <cfRule type="containsText" dxfId="4151" priority="5195" operator="containsText" text="CA">
      <formula>NOT(ISERROR(SEARCH("CA",X37)))</formula>
    </cfRule>
    <cfRule type="cellIs" dxfId="4150" priority="5196" operator="equal">
      <formula>"LD"</formula>
    </cfRule>
    <cfRule type="containsText" dxfId="4149" priority="5197" operator="containsText" text="V">
      <formula>NOT(ISERROR(SEARCH("V",X37)))</formula>
    </cfRule>
    <cfRule type="containsText" dxfId="4148" priority="5198" operator="containsText" text="P">
      <formula>NOT(ISERROR(SEARCH("P",X37)))</formula>
    </cfRule>
    <cfRule type="cellIs" dxfId="4147" priority="5199" operator="equal">
      <formula>"LL"</formula>
    </cfRule>
    <cfRule type="cellIs" dxfId="4146" priority="5200" operator="equal">
      <formula>"AT"</formula>
    </cfRule>
    <cfRule type="containsText" dxfId="4145" priority="5201" operator="containsText" text="B">
      <formula>NOT(ISERROR(SEARCH("B",X37)))</formula>
    </cfRule>
    <cfRule type="cellIs" dxfId="4144" priority="5202" operator="equal">
      <formula>"L"</formula>
    </cfRule>
    <cfRule type="containsText" dxfId="4143" priority="5203" operator="containsText" text="N">
      <formula>NOT(ISERROR(SEARCH("N",X37)))</formula>
    </cfRule>
  </conditionalFormatting>
  <conditionalFormatting sqref="X37:AK37">
    <cfRule type="containsText" dxfId="4142" priority="5226" operator="containsText" text="21">
      <formula>NOT(ISERROR(SEARCH("21",X37)))</formula>
    </cfRule>
    <cfRule type="cellIs" dxfId="4141" priority="5227" operator="equal">
      <formula>"F"</formula>
    </cfRule>
    <cfRule type="containsText" dxfId="4140" priority="5228" operator="containsText" text="CA">
      <formula>NOT(ISERROR(SEARCH("CA",X37)))</formula>
    </cfRule>
    <cfRule type="cellIs" dxfId="4139" priority="5229" operator="equal">
      <formula>"LD"</formula>
    </cfRule>
    <cfRule type="containsText" dxfId="4138" priority="5230" operator="containsText" text="V">
      <formula>NOT(ISERROR(SEARCH("V",X37)))</formula>
    </cfRule>
    <cfRule type="containsText" dxfId="4137" priority="5231" operator="containsText" text="P">
      <formula>NOT(ISERROR(SEARCH("P",X37)))</formula>
    </cfRule>
    <cfRule type="cellIs" dxfId="4136" priority="5232" operator="equal">
      <formula>"LL"</formula>
    </cfRule>
    <cfRule type="cellIs" dxfId="4135" priority="5233" operator="equal">
      <formula>"AT"</formula>
    </cfRule>
    <cfRule type="containsText" dxfId="4134" priority="5234" operator="containsText" text="B">
      <formula>NOT(ISERROR(SEARCH("B",X37)))</formula>
    </cfRule>
    <cfRule type="cellIs" dxfId="4133" priority="5235" operator="equal">
      <formula>"L"</formula>
    </cfRule>
    <cfRule type="containsText" dxfId="4132" priority="5236" operator="containsText" text="N">
      <formula>NOT(ISERROR(SEARCH("N",X37)))</formula>
    </cfRule>
  </conditionalFormatting>
  <conditionalFormatting sqref="X37:AJ37">
    <cfRule type="containsText" dxfId="4131" priority="5215" operator="containsText" text="21">
      <formula>NOT(ISERROR(SEARCH("21",X37)))</formula>
    </cfRule>
    <cfRule type="cellIs" dxfId="4130" priority="5216" operator="equal">
      <formula>"F"</formula>
    </cfRule>
    <cfRule type="containsText" dxfId="4129" priority="5217" operator="containsText" text="CA">
      <formula>NOT(ISERROR(SEARCH("CA",X37)))</formula>
    </cfRule>
    <cfRule type="cellIs" dxfId="4128" priority="5218" operator="equal">
      <formula>"LD"</formula>
    </cfRule>
    <cfRule type="containsText" dxfId="4127" priority="5219" operator="containsText" text="V">
      <formula>NOT(ISERROR(SEARCH("V",X37)))</formula>
    </cfRule>
    <cfRule type="containsText" dxfId="4126" priority="5220" operator="containsText" text="P">
      <formula>NOT(ISERROR(SEARCH("P",X37)))</formula>
    </cfRule>
    <cfRule type="cellIs" dxfId="4125" priority="5221" operator="equal">
      <formula>"LL"</formula>
    </cfRule>
    <cfRule type="cellIs" dxfId="4124" priority="5222" operator="equal">
      <formula>"AT"</formula>
    </cfRule>
    <cfRule type="containsText" dxfId="4123" priority="5223" operator="containsText" text="B">
      <formula>NOT(ISERROR(SEARCH("B",X37)))</formula>
    </cfRule>
    <cfRule type="cellIs" dxfId="4122" priority="5224" operator="equal">
      <formula>"L"</formula>
    </cfRule>
    <cfRule type="containsText" dxfId="4121" priority="5225" operator="containsText" text="N">
      <formula>NOT(ISERROR(SEARCH("N",X37)))</formula>
    </cfRule>
  </conditionalFormatting>
  <conditionalFormatting sqref="X37:AH37">
    <cfRule type="containsText" dxfId="4120" priority="5204" operator="containsText" text="21">
      <formula>NOT(ISERROR(SEARCH("21",X37)))</formula>
    </cfRule>
    <cfRule type="cellIs" dxfId="4119" priority="5205" operator="equal">
      <formula>"F"</formula>
    </cfRule>
    <cfRule type="containsText" dxfId="4118" priority="5206" operator="containsText" text="CA">
      <formula>NOT(ISERROR(SEARCH("CA",X37)))</formula>
    </cfRule>
    <cfRule type="cellIs" dxfId="4117" priority="5207" operator="equal">
      <formula>"LD"</formula>
    </cfRule>
    <cfRule type="containsText" dxfId="4116" priority="5208" operator="containsText" text="V">
      <formula>NOT(ISERROR(SEARCH("V",X37)))</formula>
    </cfRule>
    <cfRule type="containsText" dxfId="4115" priority="5209" operator="containsText" text="P">
      <formula>NOT(ISERROR(SEARCH("P",X37)))</formula>
    </cfRule>
    <cfRule type="cellIs" dxfId="4114" priority="5210" operator="equal">
      <formula>"LL"</formula>
    </cfRule>
    <cfRule type="cellIs" dxfId="4113" priority="5211" operator="equal">
      <formula>"AT"</formula>
    </cfRule>
    <cfRule type="containsText" dxfId="4112" priority="5212" operator="containsText" text="B">
      <formula>NOT(ISERROR(SEARCH("B",X37)))</formula>
    </cfRule>
    <cfRule type="cellIs" dxfId="4111" priority="5213" operator="equal">
      <formula>"L"</formula>
    </cfRule>
    <cfRule type="containsText" dxfId="4110" priority="5214" operator="containsText" text="N">
      <formula>NOT(ISERROR(SEARCH("N",X37)))</formula>
    </cfRule>
  </conditionalFormatting>
  <conditionalFormatting sqref="AK37">
    <cfRule type="containsText" dxfId="4109" priority="4621" operator="containsText" text="21">
      <formula>NOT(ISERROR(SEARCH("21",AK37)))</formula>
    </cfRule>
    <cfRule type="cellIs" dxfId="4108" priority="4622" operator="equal">
      <formula>"F"</formula>
    </cfRule>
    <cfRule type="containsText" dxfId="4107" priority="4623" operator="containsText" text="CA">
      <formula>NOT(ISERROR(SEARCH("CA",AK37)))</formula>
    </cfRule>
    <cfRule type="cellIs" dxfId="4106" priority="4624" operator="equal">
      <formula>"LD"</formula>
    </cfRule>
    <cfRule type="containsText" dxfId="4105" priority="4625" operator="containsText" text="V">
      <formula>NOT(ISERROR(SEARCH("V",AK37)))</formula>
    </cfRule>
    <cfRule type="containsText" dxfId="4104" priority="4626" operator="containsText" text="P">
      <formula>NOT(ISERROR(SEARCH("P",AK37)))</formula>
    </cfRule>
    <cfRule type="cellIs" dxfId="4103" priority="4627" operator="equal">
      <formula>"LL"</formula>
    </cfRule>
    <cfRule type="cellIs" dxfId="4102" priority="4628" operator="equal">
      <formula>"AT"</formula>
    </cfRule>
    <cfRule type="containsText" dxfId="4101" priority="4629" operator="containsText" text="B">
      <formula>NOT(ISERROR(SEARCH("B",AK37)))</formula>
    </cfRule>
    <cfRule type="cellIs" dxfId="4100" priority="4630" operator="equal">
      <formula>"L"</formula>
    </cfRule>
    <cfRule type="containsText" dxfId="4099" priority="4631" operator="containsText" text="N">
      <formula>NOT(ISERROR(SEARCH("N",AK37)))</formula>
    </cfRule>
  </conditionalFormatting>
  <conditionalFormatting sqref="AK37">
    <cfRule type="containsText" dxfId="4098" priority="4599" operator="containsText" text="21">
      <formula>NOT(ISERROR(SEARCH("21",AK37)))</formula>
    </cfRule>
    <cfRule type="cellIs" dxfId="4097" priority="4600" operator="equal">
      <formula>"F"</formula>
    </cfRule>
    <cfRule type="containsText" dxfId="4096" priority="4601" operator="containsText" text="CA">
      <formula>NOT(ISERROR(SEARCH("CA",AK37)))</formula>
    </cfRule>
    <cfRule type="cellIs" dxfId="4095" priority="4602" operator="equal">
      <formula>"LD"</formula>
    </cfRule>
    <cfRule type="containsText" dxfId="4094" priority="4603" operator="containsText" text="V">
      <formula>NOT(ISERROR(SEARCH("V",AK37)))</formula>
    </cfRule>
    <cfRule type="containsText" dxfId="4093" priority="4604" operator="containsText" text="P">
      <formula>NOT(ISERROR(SEARCH("P",AK37)))</formula>
    </cfRule>
    <cfRule type="cellIs" dxfId="4092" priority="4605" operator="equal">
      <formula>"LL"</formula>
    </cfRule>
    <cfRule type="cellIs" dxfId="4091" priority="4606" operator="equal">
      <formula>"AT"</formula>
    </cfRule>
    <cfRule type="containsText" dxfId="4090" priority="4607" operator="containsText" text="B">
      <formula>NOT(ISERROR(SEARCH("B",AK37)))</formula>
    </cfRule>
    <cfRule type="cellIs" dxfId="4089" priority="4608" operator="equal">
      <formula>"L"</formula>
    </cfRule>
    <cfRule type="containsText" dxfId="4088" priority="4609" operator="containsText" text="N">
      <formula>NOT(ISERROR(SEARCH("N",AK37)))</formula>
    </cfRule>
  </conditionalFormatting>
  <conditionalFormatting sqref="X37:AH37">
    <cfRule type="containsText" dxfId="4087" priority="5182" operator="containsText" text="21">
      <formula>NOT(ISERROR(SEARCH("21",X37)))</formula>
    </cfRule>
    <cfRule type="cellIs" dxfId="4086" priority="5183" operator="equal">
      <formula>"F"</formula>
    </cfRule>
    <cfRule type="containsText" dxfId="4085" priority="5184" operator="containsText" text="CA">
      <formula>NOT(ISERROR(SEARCH("CA",X37)))</formula>
    </cfRule>
    <cfRule type="cellIs" dxfId="4084" priority="5185" operator="equal">
      <formula>"LD"</formula>
    </cfRule>
    <cfRule type="containsText" dxfId="4083" priority="5186" operator="containsText" text="V">
      <formula>NOT(ISERROR(SEARCH("V",X37)))</formula>
    </cfRule>
    <cfRule type="containsText" dxfId="4082" priority="5187" operator="containsText" text="P">
      <formula>NOT(ISERROR(SEARCH("P",X37)))</formula>
    </cfRule>
    <cfRule type="cellIs" dxfId="4081" priority="5188" operator="equal">
      <formula>"LL"</formula>
    </cfRule>
    <cfRule type="cellIs" dxfId="4080" priority="5189" operator="equal">
      <formula>"AT"</formula>
    </cfRule>
    <cfRule type="containsText" dxfId="4079" priority="5190" operator="containsText" text="B">
      <formula>NOT(ISERROR(SEARCH("B",X37)))</formula>
    </cfRule>
    <cfRule type="cellIs" dxfId="4078" priority="5191" operator="equal">
      <formula>"L"</formula>
    </cfRule>
    <cfRule type="containsText" dxfId="4077" priority="5192" operator="containsText" text="N">
      <formula>NOT(ISERROR(SEARCH("N",X37)))</formula>
    </cfRule>
  </conditionalFormatting>
  <conditionalFormatting sqref="X37:AH37">
    <cfRule type="containsText" dxfId="4076" priority="5171" operator="containsText" text="21">
      <formula>NOT(ISERROR(SEARCH("21",X37)))</formula>
    </cfRule>
    <cfRule type="cellIs" dxfId="4075" priority="5172" operator="equal">
      <formula>"F"</formula>
    </cfRule>
    <cfRule type="containsText" dxfId="4074" priority="5173" operator="containsText" text="CA">
      <formula>NOT(ISERROR(SEARCH("CA",X37)))</formula>
    </cfRule>
    <cfRule type="cellIs" dxfId="4073" priority="5174" operator="equal">
      <formula>"LD"</formula>
    </cfRule>
    <cfRule type="containsText" dxfId="4072" priority="5175" operator="containsText" text="V">
      <formula>NOT(ISERROR(SEARCH("V",X37)))</formula>
    </cfRule>
    <cfRule type="containsText" dxfId="4071" priority="5176" operator="containsText" text="P">
      <formula>NOT(ISERROR(SEARCH("P",X37)))</formula>
    </cfRule>
    <cfRule type="cellIs" dxfId="4070" priority="5177" operator="equal">
      <formula>"LL"</formula>
    </cfRule>
    <cfRule type="cellIs" dxfId="4069" priority="5178" operator="equal">
      <formula>"AT"</formula>
    </cfRule>
    <cfRule type="containsText" dxfId="4068" priority="5179" operator="containsText" text="B">
      <formula>NOT(ISERROR(SEARCH("B",X37)))</formula>
    </cfRule>
    <cfRule type="cellIs" dxfId="4067" priority="5180" operator="equal">
      <formula>"L"</formula>
    </cfRule>
    <cfRule type="containsText" dxfId="4066" priority="5181" operator="containsText" text="N">
      <formula>NOT(ISERROR(SEARCH("N",X37)))</formula>
    </cfRule>
  </conditionalFormatting>
  <conditionalFormatting sqref="X37:AH37">
    <cfRule type="containsText" dxfId="4065" priority="5160" operator="containsText" text="21">
      <formula>NOT(ISERROR(SEARCH("21",X37)))</formula>
    </cfRule>
    <cfRule type="cellIs" dxfId="4064" priority="5161" operator="equal">
      <formula>"F"</formula>
    </cfRule>
    <cfRule type="containsText" dxfId="4063" priority="5162" operator="containsText" text="CA">
      <formula>NOT(ISERROR(SEARCH("CA",X37)))</formula>
    </cfRule>
    <cfRule type="cellIs" dxfId="4062" priority="5163" operator="equal">
      <formula>"LD"</formula>
    </cfRule>
    <cfRule type="containsText" dxfId="4061" priority="5164" operator="containsText" text="V">
      <formula>NOT(ISERROR(SEARCH("V",X37)))</formula>
    </cfRule>
    <cfRule type="containsText" dxfId="4060" priority="5165" operator="containsText" text="P">
      <formula>NOT(ISERROR(SEARCH("P",X37)))</formula>
    </cfRule>
    <cfRule type="cellIs" dxfId="4059" priority="5166" operator="equal">
      <formula>"LL"</formula>
    </cfRule>
    <cfRule type="cellIs" dxfId="4058" priority="5167" operator="equal">
      <formula>"AT"</formula>
    </cfRule>
    <cfRule type="containsText" dxfId="4057" priority="5168" operator="containsText" text="B">
      <formula>NOT(ISERROR(SEARCH("B",X37)))</formula>
    </cfRule>
    <cfRule type="cellIs" dxfId="4056" priority="5169" operator="equal">
      <formula>"L"</formula>
    </cfRule>
    <cfRule type="containsText" dxfId="4055" priority="5170" operator="containsText" text="N">
      <formula>NOT(ISERROR(SEARCH("N",X37)))</formula>
    </cfRule>
  </conditionalFormatting>
  <conditionalFormatting sqref="X37:AH37">
    <cfRule type="containsText" dxfId="4054" priority="5149" operator="containsText" text="21">
      <formula>NOT(ISERROR(SEARCH("21",X37)))</formula>
    </cfRule>
    <cfRule type="cellIs" dxfId="4053" priority="5150" operator="equal">
      <formula>"F"</formula>
    </cfRule>
    <cfRule type="containsText" dxfId="4052" priority="5151" operator="containsText" text="CA">
      <formula>NOT(ISERROR(SEARCH("CA",X37)))</formula>
    </cfRule>
    <cfRule type="cellIs" dxfId="4051" priority="5152" operator="equal">
      <formula>"LD"</formula>
    </cfRule>
    <cfRule type="containsText" dxfId="4050" priority="5153" operator="containsText" text="V">
      <formula>NOT(ISERROR(SEARCH("V",X37)))</formula>
    </cfRule>
    <cfRule type="containsText" dxfId="4049" priority="5154" operator="containsText" text="P">
      <formula>NOT(ISERROR(SEARCH("P",X37)))</formula>
    </cfRule>
    <cfRule type="cellIs" dxfId="4048" priority="5155" operator="equal">
      <formula>"LL"</formula>
    </cfRule>
    <cfRule type="cellIs" dxfId="4047" priority="5156" operator="equal">
      <formula>"AT"</formula>
    </cfRule>
    <cfRule type="containsText" dxfId="4046" priority="5157" operator="containsText" text="B">
      <formula>NOT(ISERROR(SEARCH("B",X37)))</formula>
    </cfRule>
    <cfRule type="cellIs" dxfId="4045" priority="5158" operator="equal">
      <formula>"L"</formula>
    </cfRule>
    <cfRule type="containsText" dxfId="4044" priority="5159" operator="containsText" text="N">
      <formula>NOT(ISERROR(SEARCH("N",X37)))</formula>
    </cfRule>
  </conditionalFormatting>
  <conditionalFormatting sqref="X37:AH37">
    <cfRule type="containsText" dxfId="4043" priority="5138" operator="containsText" text="21">
      <formula>NOT(ISERROR(SEARCH("21",X37)))</formula>
    </cfRule>
    <cfRule type="cellIs" dxfId="4042" priority="5139" operator="equal">
      <formula>"F"</formula>
    </cfRule>
    <cfRule type="containsText" dxfId="4041" priority="5140" operator="containsText" text="CA">
      <formula>NOT(ISERROR(SEARCH("CA",X37)))</formula>
    </cfRule>
    <cfRule type="cellIs" dxfId="4040" priority="5141" operator="equal">
      <formula>"LD"</formula>
    </cfRule>
    <cfRule type="containsText" dxfId="4039" priority="5142" operator="containsText" text="V">
      <formula>NOT(ISERROR(SEARCH("V",X37)))</formula>
    </cfRule>
    <cfRule type="containsText" dxfId="4038" priority="5143" operator="containsText" text="P">
      <formula>NOT(ISERROR(SEARCH("P",X37)))</formula>
    </cfRule>
    <cfRule type="cellIs" dxfId="4037" priority="5144" operator="equal">
      <formula>"LL"</formula>
    </cfRule>
    <cfRule type="cellIs" dxfId="4036" priority="5145" operator="equal">
      <formula>"AT"</formula>
    </cfRule>
    <cfRule type="containsText" dxfId="4035" priority="5146" operator="containsText" text="B">
      <formula>NOT(ISERROR(SEARCH("B",X37)))</formula>
    </cfRule>
    <cfRule type="cellIs" dxfId="4034" priority="5147" operator="equal">
      <formula>"L"</formula>
    </cfRule>
    <cfRule type="containsText" dxfId="4033" priority="5148" operator="containsText" text="N">
      <formula>NOT(ISERROR(SEARCH("N",X37)))</formula>
    </cfRule>
  </conditionalFormatting>
  <conditionalFormatting sqref="X37:AH37">
    <cfRule type="containsText" dxfId="4032" priority="5127" operator="containsText" text="21">
      <formula>NOT(ISERROR(SEARCH("21",X37)))</formula>
    </cfRule>
    <cfRule type="cellIs" dxfId="4031" priority="5128" operator="equal">
      <formula>"F"</formula>
    </cfRule>
    <cfRule type="containsText" dxfId="4030" priority="5129" operator="containsText" text="CA">
      <formula>NOT(ISERROR(SEARCH("CA",X37)))</formula>
    </cfRule>
    <cfRule type="cellIs" dxfId="4029" priority="5130" operator="equal">
      <formula>"LD"</formula>
    </cfRule>
    <cfRule type="containsText" dxfId="4028" priority="5131" operator="containsText" text="V">
      <formula>NOT(ISERROR(SEARCH("V",X37)))</formula>
    </cfRule>
    <cfRule type="containsText" dxfId="4027" priority="5132" operator="containsText" text="P">
      <formula>NOT(ISERROR(SEARCH("P",X37)))</formula>
    </cfRule>
    <cfRule type="cellIs" dxfId="4026" priority="5133" operator="equal">
      <formula>"LL"</formula>
    </cfRule>
    <cfRule type="cellIs" dxfId="4025" priority="5134" operator="equal">
      <formula>"AT"</formula>
    </cfRule>
    <cfRule type="containsText" dxfId="4024" priority="5135" operator="containsText" text="B">
      <formula>NOT(ISERROR(SEARCH("B",X37)))</formula>
    </cfRule>
    <cfRule type="cellIs" dxfId="4023" priority="5136" operator="equal">
      <formula>"L"</formula>
    </cfRule>
    <cfRule type="containsText" dxfId="4022" priority="5137" operator="containsText" text="N">
      <formula>NOT(ISERROR(SEARCH("N",X37)))</formula>
    </cfRule>
  </conditionalFormatting>
  <conditionalFormatting sqref="X37:AH37">
    <cfRule type="containsText" dxfId="4021" priority="5116" operator="containsText" text="21">
      <formula>NOT(ISERROR(SEARCH("21",X37)))</formula>
    </cfRule>
    <cfRule type="cellIs" dxfId="4020" priority="5117" operator="equal">
      <formula>"F"</formula>
    </cfRule>
    <cfRule type="containsText" dxfId="4019" priority="5118" operator="containsText" text="CA">
      <formula>NOT(ISERROR(SEARCH("CA",X37)))</formula>
    </cfRule>
    <cfRule type="cellIs" dxfId="4018" priority="5119" operator="equal">
      <formula>"LD"</formula>
    </cfRule>
    <cfRule type="containsText" dxfId="4017" priority="5120" operator="containsText" text="V">
      <formula>NOT(ISERROR(SEARCH("V",X37)))</formula>
    </cfRule>
    <cfRule type="containsText" dxfId="4016" priority="5121" operator="containsText" text="P">
      <formula>NOT(ISERROR(SEARCH("P",X37)))</formula>
    </cfRule>
    <cfRule type="cellIs" dxfId="4015" priority="5122" operator="equal">
      <formula>"LL"</formula>
    </cfRule>
    <cfRule type="cellIs" dxfId="4014" priority="5123" operator="equal">
      <formula>"AT"</formula>
    </cfRule>
    <cfRule type="containsText" dxfId="4013" priority="5124" operator="containsText" text="B">
      <formula>NOT(ISERROR(SEARCH("B",X37)))</formula>
    </cfRule>
    <cfRule type="cellIs" dxfId="4012" priority="5125" operator="equal">
      <formula>"L"</formula>
    </cfRule>
    <cfRule type="containsText" dxfId="4011" priority="5126" operator="containsText" text="N">
      <formula>NOT(ISERROR(SEARCH("N",X37)))</formula>
    </cfRule>
  </conditionalFormatting>
  <conditionalFormatting sqref="X37:AH37">
    <cfRule type="containsText" dxfId="4010" priority="5105" operator="containsText" text="21">
      <formula>NOT(ISERROR(SEARCH("21",X37)))</formula>
    </cfRule>
    <cfRule type="cellIs" dxfId="4009" priority="5106" operator="equal">
      <formula>"F"</formula>
    </cfRule>
    <cfRule type="containsText" dxfId="4008" priority="5107" operator="containsText" text="CA">
      <formula>NOT(ISERROR(SEARCH("CA",X37)))</formula>
    </cfRule>
    <cfRule type="cellIs" dxfId="4007" priority="5108" operator="equal">
      <formula>"LD"</formula>
    </cfRule>
    <cfRule type="containsText" dxfId="4006" priority="5109" operator="containsText" text="V">
      <formula>NOT(ISERROR(SEARCH("V",X37)))</formula>
    </cfRule>
    <cfRule type="containsText" dxfId="4005" priority="5110" operator="containsText" text="P">
      <formula>NOT(ISERROR(SEARCH("P",X37)))</formula>
    </cfRule>
    <cfRule type="cellIs" dxfId="4004" priority="5111" operator="equal">
      <formula>"LL"</formula>
    </cfRule>
    <cfRule type="cellIs" dxfId="4003" priority="5112" operator="equal">
      <formula>"AT"</formula>
    </cfRule>
    <cfRule type="containsText" dxfId="4002" priority="5113" operator="containsText" text="B">
      <formula>NOT(ISERROR(SEARCH("B",X37)))</formula>
    </cfRule>
    <cfRule type="cellIs" dxfId="4001" priority="5114" operator="equal">
      <formula>"L"</formula>
    </cfRule>
    <cfRule type="containsText" dxfId="4000" priority="5115" operator="containsText" text="N">
      <formula>NOT(ISERROR(SEARCH("N",X37)))</formula>
    </cfRule>
  </conditionalFormatting>
  <conditionalFormatting sqref="X37:AH37">
    <cfRule type="containsText" dxfId="3999" priority="5094" operator="containsText" text="21">
      <formula>NOT(ISERROR(SEARCH("21",X37)))</formula>
    </cfRule>
    <cfRule type="cellIs" dxfId="3998" priority="5095" operator="equal">
      <formula>"F"</formula>
    </cfRule>
    <cfRule type="containsText" dxfId="3997" priority="5096" operator="containsText" text="CA">
      <formula>NOT(ISERROR(SEARCH("CA",X37)))</formula>
    </cfRule>
    <cfRule type="cellIs" dxfId="3996" priority="5097" operator="equal">
      <formula>"LD"</formula>
    </cfRule>
    <cfRule type="containsText" dxfId="3995" priority="5098" operator="containsText" text="V">
      <formula>NOT(ISERROR(SEARCH("V",X37)))</formula>
    </cfRule>
    <cfRule type="containsText" dxfId="3994" priority="5099" operator="containsText" text="P">
      <formula>NOT(ISERROR(SEARCH("P",X37)))</formula>
    </cfRule>
    <cfRule type="cellIs" dxfId="3993" priority="5100" operator="equal">
      <formula>"LL"</formula>
    </cfRule>
    <cfRule type="cellIs" dxfId="3992" priority="5101" operator="equal">
      <formula>"AT"</formula>
    </cfRule>
    <cfRule type="containsText" dxfId="3991" priority="5102" operator="containsText" text="B">
      <formula>NOT(ISERROR(SEARCH("B",X37)))</formula>
    </cfRule>
    <cfRule type="cellIs" dxfId="3990" priority="5103" operator="equal">
      <formula>"L"</formula>
    </cfRule>
    <cfRule type="containsText" dxfId="3989" priority="5104" operator="containsText" text="N">
      <formula>NOT(ISERROR(SEARCH("N",X37)))</formula>
    </cfRule>
  </conditionalFormatting>
  <conditionalFormatting sqref="X37:AH37">
    <cfRule type="containsText" dxfId="3988" priority="5083" operator="containsText" text="21">
      <formula>NOT(ISERROR(SEARCH("21",X37)))</formula>
    </cfRule>
    <cfRule type="cellIs" dxfId="3987" priority="5084" operator="equal">
      <formula>"F"</formula>
    </cfRule>
    <cfRule type="containsText" dxfId="3986" priority="5085" operator="containsText" text="CA">
      <formula>NOT(ISERROR(SEARCH("CA",X37)))</formula>
    </cfRule>
    <cfRule type="cellIs" dxfId="3985" priority="5086" operator="equal">
      <formula>"LD"</formula>
    </cfRule>
    <cfRule type="containsText" dxfId="3984" priority="5087" operator="containsText" text="V">
      <formula>NOT(ISERROR(SEARCH("V",X37)))</formula>
    </cfRule>
    <cfRule type="containsText" dxfId="3983" priority="5088" operator="containsText" text="P">
      <formula>NOT(ISERROR(SEARCH("P",X37)))</formula>
    </cfRule>
    <cfRule type="cellIs" dxfId="3982" priority="5089" operator="equal">
      <formula>"LL"</formula>
    </cfRule>
    <cfRule type="cellIs" dxfId="3981" priority="5090" operator="equal">
      <formula>"AT"</formula>
    </cfRule>
    <cfRule type="containsText" dxfId="3980" priority="5091" operator="containsText" text="B">
      <formula>NOT(ISERROR(SEARCH("B",X37)))</formula>
    </cfRule>
    <cfRule type="cellIs" dxfId="3979" priority="5092" operator="equal">
      <formula>"L"</formula>
    </cfRule>
    <cfRule type="containsText" dxfId="3978" priority="5093" operator="containsText" text="N">
      <formula>NOT(ISERROR(SEARCH("N",X37)))</formula>
    </cfRule>
  </conditionalFormatting>
  <conditionalFormatting sqref="X37:AH37">
    <cfRule type="containsText" dxfId="3977" priority="5072" operator="containsText" text="21">
      <formula>NOT(ISERROR(SEARCH("21",X37)))</formula>
    </cfRule>
    <cfRule type="cellIs" dxfId="3976" priority="5073" operator="equal">
      <formula>"F"</formula>
    </cfRule>
    <cfRule type="containsText" dxfId="3975" priority="5074" operator="containsText" text="CA">
      <formula>NOT(ISERROR(SEARCH("CA",X37)))</formula>
    </cfRule>
    <cfRule type="cellIs" dxfId="3974" priority="5075" operator="equal">
      <formula>"LD"</formula>
    </cfRule>
    <cfRule type="containsText" dxfId="3973" priority="5076" operator="containsText" text="V">
      <formula>NOT(ISERROR(SEARCH("V",X37)))</formula>
    </cfRule>
    <cfRule type="containsText" dxfId="3972" priority="5077" operator="containsText" text="P">
      <formula>NOT(ISERROR(SEARCH("P",X37)))</formula>
    </cfRule>
    <cfRule type="cellIs" dxfId="3971" priority="5078" operator="equal">
      <formula>"LL"</formula>
    </cfRule>
    <cfRule type="cellIs" dxfId="3970" priority="5079" operator="equal">
      <formula>"AT"</formula>
    </cfRule>
    <cfRule type="containsText" dxfId="3969" priority="5080" operator="containsText" text="B">
      <formula>NOT(ISERROR(SEARCH("B",X37)))</formula>
    </cfRule>
    <cfRule type="cellIs" dxfId="3968" priority="5081" operator="equal">
      <formula>"L"</formula>
    </cfRule>
    <cfRule type="containsText" dxfId="3967" priority="5082" operator="containsText" text="N">
      <formula>NOT(ISERROR(SEARCH("N",X37)))</formula>
    </cfRule>
  </conditionalFormatting>
  <conditionalFormatting sqref="X37:AH37">
    <cfRule type="containsText" dxfId="3966" priority="5061" operator="containsText" text="21">
      <formula>NOT(ISERROR(SEARCH("21",X37)))</formula>
    </cfRule>
    <cfRule type="cellIs" dxfId="3965" priority="5062" operator="equal">
      <formula>"F"</formula>
    </cfRule>
    <cfRule type="containsText" dxfId="3964" priority="5063" operator="containsText" text="CA">
      <formula>NOT(ISERROR(SEARCH("CA",X37)))</formula>
    </cfRule>
    <cfRule type="cellIs" dxfId="3963" priority="5064" operator="equal">
      <formula>"LD"</formula>
    </cfRule>
    <cfRule type="containsText" dxfId="3962" priority="5065" operator="containsText" text="V">
      <formula>NOT(ISERROR(SEARCH("V",X37)))</formula>
    </cfRule>
    <cfRule type="containsText" dxfId="3961" priority="5066" operator="containsText" text="P">
      <formula>NOT(ISERROR(SEARCH("P",X37)))</formula>
    </cfRule>
    <cfRule type="cellIs" dxfId="3960" priority="5067" operator="equal">
      <formula>"LL"</formula>
    </cfRule>
    <cfRule type="cellIs" dxfId="3959" priority="5068" operator="equal">
      <formula>"AT"</formula>
    </cfRule>
    <cfRule type="containsText" dxfId="3958" priority="5069" operator="containsText" text="B">
      <formula>NOT(ISERROR(SEARCH("B",X37)))</formula>
    </cfRule>
    <cfRule type="cellIs" dxfId="3957" priority="5070" operator="equal">
      <formula>"L"</formula>
    </cfRule>
    <cfRule type="containsText" dxfId="3956" priority="5071" operator="containsText" text="N">
      <formula>NOT(ISERROR(SEARCH("N",X37)))</formula>
    </cfRule>
  </conditionalFormatting>
  <conditionalFormatting sqref="X37:AH37">
    <cfRule type="containsText" dxfId="3955" priority="5050" operator="containsText" text="21">
      <formula>NOT(ISERROR(SEARCH("21",X37)))</formula>
    </cfRule>
    <cfRule type="cellIs" dxfId="3954" priority="5051" operator="equal">
      <formula>"F"</formula>
    </cfRule>
    <cfRule type="containsText" dxfId="3953" priority="5052" operator="containsText" text="CA">
      <formula>NOT(ISERROR(SEARCH("CA",X37)))</formula>
    </cfRule>
    <cfRule type="cellIs" dxfId="3952" priority="5053" operator="equal">
      <formula>"LD"</formula>
    </cfRule>
    <cfRule type="containsText" dxfId="3951" priority="5054" operator="containsText" text="V">
      <formula>NOT(ISERROR(SEARCH("V",X37)))</formula>
    </cfRule>
    <cfRule type="containsText" dxfId="3950" priority="5055" operator="containsText" text="P">
      <formula>NOT(ISERROR(SEARCH("P",X37)))</formula>
    </cfRule>
    <cfRule type="cellIs" dxfId="3949" priority="5056" operator="equal">
      <formula>"LL"</formula>
    </cfRule>
    <cfRule type="cellIs" dxfId="3948" priority="5057" operator="equal">
      <formula>"AT"</formula>
    </cfRule>
    <cfRule type="containsText" dxfId="3947" priority="5058" operator="containsText" text="B">
      <formula>NOT(ISERROR(SEARCH("B",X37)))</formula>
    </cfRule>
    <cfRule type="cellIs" dxfId="3946" priority="5059" operator="equal">
      <formula>"L"</formula>
    </cfRule>
    <cfRule type="containsText" dxfId="3945" priority="5060" operator="containsText" text="N">
      <formula>NOT(ISERROR(SEARCH("N",X37)))</formula>
    </cfRule>
  </conditionalFormatting>
  <conditionalFormatting sqref="X37:AH37">
    <cfRule type="containsText" dxfId="3944" priority="5039" operator="containsText" text="21">
      <formula>NOT(ISERROR(SEARCH("21",X37)))</formula>
    </cfRule>
    <cfRule type="cellIs" dxfId="3943" priority="5040" operator="equal">
      <formula>"F"</formula>
    </cfRule>
    <cfRule type="containsText" dxfId="3942" priority="5041" operator="containsText" text="CA">
      <formula>NOT(ISERROR(SEARCH("CA",X37)))</formula>
    </cfRule>
    <cfRule type="cellIs" dxfId="3941" priority="5042" operator="equal">
      <formula>"LD"</formula>
    </cfRule>
    <cfRule type="containsText" dxfId="3940" priority="5043" operator="containsText" text="V">
      <formula>NOT(ISERROR(SEARCH("V",X37)))</formula>
    </cfRule>
    <cfRule type="containsText" dxfId="3939" priority="5044" operator="containsText" text="P">
      <formula>NOT(ISERROR(SEARCH("P",X37)))</formula>
    </cfRule>
    <cfRule type="cellIs" dxfId="3938" priority="5045" operator="equal">
      <formula>"LL"</formula>
    </cfRule>
    <cfRule type="cellIs" dxfId="3937" priority="5046" operator="equal">
      <formula>"AT"</formula>
    </cfRule>
    <cfRule type="containsText" dxfId="3936" priority="5047" operator="containsText" text="B">
      <formula>NOT(ISERROR(SEARCH("B",X37)))</formula>
    </cfRule>
    <cfRule type="cellIs" dxfId="3935" priority="5048" operator="equal">
      <formula>"L"</formula>
    </cfRule>
    <cfRule type="containsText" dxfId="3934" priority="5049" operator="containsText" text="N">
      <formula>NOT(ISERROR(SEARCH("N",X37)))</formula>
    </cfRule>
  </conditionalFormatting>
  <conditionalFormatting sqref="X37:AH37">
    <cfRule type="containsText" dxfId="3933" priority="5028" operator="containsText" text="21">
      <formula>NOT(ISERROR(SEARCH("21",X37)))</formula>
    </cfRule>
    <cfRule type="cellIs" dxfId="3932" priority="5029" operator="equal">
      <formula>"F"</formula>
    </cfRule>
    <cfRule type="containsText" dxfId="3931" priority="5030" operator="containsText" text="CA">
      <formula>NOT(ISERROR(SEARCH("CA",X37)))</formula>
    </cfRule>
    <cfRule type="cellIs" dxfId="3930" priority="5031" operator="equal">
      <formula>"LD"</formula>
    </cfRule>
    <cfRule type="containsText" dxfId="3929" priority="5032" operator="containsText" text="V">
      <formula>NOT(ISERROR(SEARCH("V",X37)))</formula>
    </cfRule>
    <cfRule type="containsText" dxfId="3928" priority="5033" operator="containsText" text="P">
      <formula>NOT(ISERROR(SEARCH("P",X37)))</formula>
    </cfRule>
    <cfRule type="cellIs" dxfId="3927" priority="5034" operator="equal">
      <formula>"LL"</formula>
    </cfRule>
    <cfRule type="cellIs" dxfId="3926" priority="5035" operator="equal">
      <formula>"AT"</formula>
    </cfRule>
    <cfRule type="containsText" dxfId="3925" priority="5036" operator="containsText" text="B">
      <formula>NOT(ISERROR(SEARCH("B",X37)))</formula>
    </cfRule>
    <cfRule type="cellIs" dxfId="3924" priority="5037" operator="equal">
      <formula>"L"</formula>
    </cfRule>
    <cfRule type="containsText" dxfId="3923" priority="5038" operator="containsText" text="N">
      <formula>NOT(ISERROR(SEARCH("N",X37)))</formula>
    </cfRule>
  </conditionalFormatting>
  <conditionalFormatting sqref="X37:AH37">
    <cfRule type="containsText" dxfId="3922" priority="5017" operator="containsText" text="21">
      <formula>NOT(ISERROR(SEARCH("21",X37)))</formula>
    </cfRule>
    <cfRule type="cellIs" dxfId="3921" priority="5018" operator="equal">
      <formula>"F"</formula>
    </cfRule>
    <cfRule type="containsText" dxfId="3920" priority="5019" operator="containsText" text="CA">
      <formula>NOT(ISERROR(SEARCH("CA",X37)))</formula>
    </cfRule>
    <cfRule type="cellIs" dxfId="3919" priority="5020" operator="equal">
      <formula>"LD"</formula>
    </cfRule>
    <cfRule type="containsText" dxfId="3918" priority="5021" operator="containsText" text="V">
      <formula>NOT(ISERROR(SEARCH("V",X37)))</formula>
    </cfRule>
    <cfRule type="containsText" dxfId="3917" priority="5022" operator="containsText" text="P">
      <formula>NOT(ISERROR(SEARCH("P",X37)))</formula>
    </cfRule>
    <cfRule type="cellIs" dxfId="3916" priority="5023" operator="equal">
      <formula>"LL"</formula>
    </cfRule>
    <cfRule type="cellIs" dxfId="3915" priority="5024" operator="equal">
      <formula>"AT"</formula>
    </cfRule>
    <cfRule type="containsText" dxfId="3914" priority="5025" operator="containsText" text="B">
      <formula>NOT(ISERROR(SEARCH("B",X37)))</formula>
    </cfRule>
    <cfRule type="cellIs" dxfId="3913" priority="5026" operator="equal">
      <formula>"L"</formula>
    </cfRule>
    <cfRule type="containsText" dxfId="3912" priority="5027" operator="containsText" text="N">
      <formula>NOT(ISERROR(SEARCH("N",X37)))</formula>
    </cfRule>
  </conditionalFormatting>
  <conditionalFormatting sqref="X37:AH37">
    <cfRule type="containsText" dxfId="3911" priority="5006" operator="containsText" text="21">
      <formula>NOT(ISERROR(SEARCH("21",X37)))</formula>
    </cfRule>
    <cfRule type="cellIs" dxfId="3910" priority="5007" operator="equal">
      <formula>"F"</formula>
    </cfRule>
    <cfRule type="containsText" dxfId="3909" priority="5008" operator="containsText" text="CA">
      <formula>NOT(ISERROR(SEARCH("CA",X37)))</formula>
    </cfRule>
    <cfRule type="cellIs" dxfId="3908" priority="5009" operator="equal">
      <formula>"LD"</formula>
    </cfRule>
    <cfRule type="containsText" dxfId="3907" priority="5010" operator="containsText" text="V">
      <formula>NOT(ISERROR(SEARCH("V",X37)))</formula>
    </cfRule>
    <cfRule type="containsText" dxfId="3906" priority="5011" operator="containsText" text="P">
      <formula>NOT(ISERROR(SEARCH("P",X37)))</formula>
    </cfRule>
    <cfRule type="cellIs" dxfId="3905" priority="5012" operator="equal">
      <formula>"LL"</formula>
    </cfRule>
    <cfRule type="cellIs" dxfId="3904" priority="5013" operator="equal">
      <formula>"AT"</formula>
    </cfRule>
    <cfRule type="containsText" dxfId="3903" priority="5014" operator="containsText" text="B">
      <formula>NOT(ISERROR(SEARCH("B",X37)))</formula>
    </cfRule>
    <cfRule type="cellIs" dxfId="3902" priority="5015" operator="equal">
      <formula>"L"</formula>
    </cfRule>
    <cfRule type="containsText" dxfId="3901" priority="5016" operator="containsText" text="N">
      <formula>NOT(ISERROR(SEARCH("N",X37)))</formula>
    </cfRule>
  </conditionalFormatting>
  <conditionalFormatting sqref="X37:AH37">
    <cfRule type="containsText" dxfId="3900" priority="4995" operator="containsText" text="21">
      <formula>NOT(ISERROR(SEARCH("21",X37)))</formula>
    </cfRule>
    <cfRule type="cellIs" dxfId="3899" priority="4996" operator="equal">
      <formula>"F"</formula>
    </cfRule>
    <cfRule type="containsText" dxfId="3898" priority="4997" operator="containsText" text="CA">
      <formula>NOT(ISERROR(SEARCH("CA",X37)))</formula>
    </cfRule>
    <cfRule type="cellIs" dxfId="3897" priority="4998" operator="equal">
      <formula>"LD"</formula>
    </cfRule>
    <cfRule type="containsText" dxfId="3896" priority="4999" operator="containsText" text="V">
      <formula>NOT(ISERROR(SEARCH("V",X37)))</formula>
    </cfRule>
    <cfRule type="containsText" dxfId="3895" priority="5000" operator="containsText" text="P">
      <formula>NOT(ISERROR(SEARCH("P",X37)))</formula>
    </cfRule>
    <cfRule type="cellIs" dxfId="3894" priority="5001" operator="equal">
      <formula>"LL"</formula>
    </cfRule>
    <cfRule type="cellIs" dxfId="3893" priority="5002" operator="equal">
      <formula>"AT"</formula>
    </cfRule>
    <cfRule type="containsText" dxfId="3892" priority="5003" operator="containsText" text="B">
      <formula>NOT(ISERROR(SEARCH("B",X37)))</formula>
    </cfRule>
    <cfRule type="cellIs" dxfId="3891" priority="5004" operator="equal">
      <formula>"L"</formula>
    </cfRule>
    <cfRule type="containsText" dxfId="3890" priority="5005" operator="containsText" text="N">
      <formula>NOT(ISERROR(SEARCH("N",X37)))</formula>
    </cfRule>
  </conditionalFormatting>
  <conditionalFormatting sqref="X37:AH37">
    <cfRule type="containsText" dxfId="3889" priority="4984" operator="containsText" text="21">
      <formula>NOT(ISERROR(SEARCH("21",X37)))</formula>
    </cfRule>
    <cfRule type="cellIs" dxfId="3888" priority="4985" operator="equal">
      <formula>"F"</formula>
    </cfRule>
    <cfRule type="containsText" dxfId="3887" priority="4986" operator="containsText" text="CA">
      <formula>NOT(ISERROR(SEARCH("CA",X37)))</formula>
    </cfRule>
    <cfRule type="cellIs" dxfId="3886" priority="4987" operator="equal">
      <formula>"LD"</formula>
    </cfRule>
    <cfRule type="containsText" dxfId="3885" priority="4988" operator="containsText" text="V">
      <formula>NOT(ISERROR(SEARCH("V",X37)))</formula>
    </cfRule>
    <cfRule type="containsText" dxfId="3884" priority="4989" operator="containsText" text="P">
      <formula>NOT(ISERROR(SEARCH("P",X37)))</formula>
    </cfRule>
    <cfRule type="cellIs" dxfId="3883" priority="4990" operator="equal">
      <formula>"LL"</formula>
    </cfRule>
    <cfRule type="cellIs" dxfId="3882" priority="4991" operator="equal">
      <formula>"AT"</formula>
    </cfRule>
    <cfRule type="containsText" dxfId="3881" priority="4992" operator="containsText" text="B">
      <formula>NOT(ISERROR(SEARCH("B",X37)))</formula>
    </cfRule>
    <cfRule type="cellIs" dxfId="3880" priority="4993" operator="equal">
      <formula>"L"</formula>
    </cfRule>
    <cfRule type="containsText" dxfId="3879" priority="4994" operator="containsText" text="N">
      <formula>NOT(ISERROR(SEARCH("N",X37)))</formula>
    </cfRule>
  </conditionalFormatting>
  <conditionalFormatting sqref="X37:AH37">
    <cfRule type="containsText" dxfId="3878" priority="4973" operator="containsText" text="21">
      <formula>NOT(ISERROR(SEARCH("21",X37)))</formula>
    </cfRule>
    <cfRule type="cellIs" dxfId="3877" priority="4974" operator="equal">
      <formula>"F"</formula>
    </cfRule>
    <cfRule type="containsText" dxfId="3876" priority="4975" operator="containsText" text="CA">
      <formula>NOT(ISERROR(SEARCH("CA",X37)))</formula>
    </cfRule>
    <cfRule type="cellIs" dxfId="3875" priority="4976" operator="equal">
      <formula>"LD"</formula>
    </cfRule>
    <cfRule type="containsText" dxfId="3874" priority="4977" operator="containsText" text="V">
      <formula>NOT(ISERROR(SEARCH("V",X37)))</formula>
    </cfRule>
    <cfRule type="containsText" dxfId="3873" priority="4978" operator="containsText" text="P">
      <formula>NOT(ISERROR(SEARCH("P",X37)))</formula>
    </cfRule>
    <cfRule type="cellIs" dxfId="3872" priority="4979" operator="equal">
      <formula>"LL"</formula>
    </cfRule>
    <cfRule type="cellIs" dxfId="3871" priority="4980" operator="equal">
      <formula>"AT"</formula>
    </cfRule>
    <cfRule type="containsText" dxfId="3870" priority="4981" operator="containsText" text="B">
      <formula>NOT(ISERROR(SEARCH("B",X37)))</formula>
    </cfRule>
    <cfRule type="cellIs" dxfId="3869" priority="4982" operator="equal">
      <formula>"L"</formula>
    </cfRule>
    <cfRule type="containsText" dxfId="3868" priority="4983" operator="containsText" text="N">
      <formula>NOT(ISERROR(SEARCH("N",X37)))</formula>
    </cfRule>
  </conditionalFormatting>
  <conditionalFormatting sqref="X37:AH37">
    <cfRule type="containsText" dxfId="3867" priority="4962" operator="containsText" text="21">
      <formula>NOT(ISERROR(SEARCH("21",X37)))</formula>
    </cfRule>
    <cfRule type="cellIs" dxfId="3866" priority="4963" operator="equal">
      <formula>"F"</formula>
    </cfRule>
    <cfRule type="containsText" dxfId="3865" priority="4964" operator="containsText" text="CA">
      <formula>NOT(ISERROR(SEARCH("CA",X37)))</formula>
    </cfRule>
    <cfRule type="cellIs" dxfId="3864" priority="4965" operator="equal">
      <formula>"LD"</formula>
    </cfRule>
    <cfRule type="containsText" dxfId="3863" priority="4966" operator="containsText" text="V">
      <formula>NOT(ISERROR(SEARCH("V",X37)))</formula>
    </cfRule>
    <cfRule type="containsText" dxfId="3862" priority="4967" operator="containsText" text="P">
      <formula>NOT(ISERROR(SEARCH("P",X37)))</formula>
    </cfRule>
    <cfRule type="cellIs" dxfId="3861" priority="4968" operator="equal">
      <formula>"LL"</formula>
    </cfRule>
    <cfRule type="cellIs" dxfId="3860" priority="4969" operator="equal">
      <formula>"AT"</formula>
    </cfRule>
    <cfRule type="containsText" dxfId="3859" priority="4970" operator="containsText" text="B">
      <formula>NOT(ISERROR(SEARCH("B",X37)))</formula>
    </cfRule>
    <cfRule type="cellIs" dxfId="3858" priority="4971" operator="equal">
      <formula>"L"</formula>
    </cfRule>
    <cfRule type="containsText" dxfId="3857" priority="4972" operator="containsText" text="N">
      <formula>NOT(ISERROR(SEARCH("N",X37)))</formula>
    </cfRule>
  </conditionalFormatting>
  <conditionalFormatting sqref="X37:AH37">
    <cfRule type="containsText" dxfId="3856" priority="4951" operator="containsText" text="21">
      <formula>NOT(ISERROR(SEARCH("21",X37)))</formula>
    </cfRule>
    <cfRule type="cellIs" dxfId="3855" priority="4952" operator="equal">
      <formula>"F"</formula>
    </cfRule>
    <cfRule type="containsText" dxfId="3854" priority="4953" operator="containsText" text="CA">
      <formula>NOT(ISERROR(SEARCH("CA",X37)))</formula>
    </cfRule>
    <cfRule type="cellIs" dxfId="3853" priority="4954" operator="equal">
      <formula>"LD"</formula>
    </cfRule>
    <cfRule type="containsText" dxfId="3852" priority="4955" operator="containsText" text="V">
      <formula>NOT(ISERROR(SEARCH("V",X37)))</formula>
    </cfRule>
    <cfRule type="containsText" dxfId="3851" priority="4956" operator="containsText" text="P">
      <formula>NOT(ISERROR(SEARCH("P",X37)))</formula>
    </cfRule>
    <cfRule type="cellIs" dxfId="3850" priority="4957" operator="equal">
      <formula>"LL"</formula>
    </cfRule>
    <cfRule type="cellIs" dxfId="3849" priority="4958" operator="equal">
      <formula>"AT"</formula>
    </cfRule>
    <cfRule type="containsText" dxfId="3848" priority="4959" operator="containsText" text="B">
      <formula>NOT(ISERROR(SEARCH("B",X37)))</formula>
    </cfRule>
    <cfRule type="cellIs" dxfId="3847" priority="4960" operator="equal">
      <formula>"L"</formula>
    </cfRule>
    <cfRule type="containsText" dxfId="3846" priority="4961" operator="containsText" text="N">
      <formula>NOT(ISERROR(SEARCH("N",X37)))</formula>
    </cfRule>
  </conditionalFormatting>
  <conditionalFormatting sqref="X37:AH37">
    <cfRule type="containsText" dxfId="3845" priority="4940" operator="containsText" text="21">
      <formula>NOT(ISERROR(SEARCH("21",X37)))</formula>
    </cfRule>
    <cfRule type="cellIs" dxfId="3844" priority="4941" operator="equal">
      <formula>"F"</formula>
    </cfRule>
    <cfRule type="containsText" dxfId="3843" priority="4942" operator="containsText" text="CA">
      <formula>NOT(ISERROR(SEARCH("CA",X37)))</formula>
    </cfRule>
    <cfRule type="cellIs" dxfId="3842" priority="4943" operator="equal">
      <formula>"LD"</formula>
    </cfRule>
    <cfRule type="containsText" dxfId="3841" priority="4944" operator="containsText" text="V">
      <formula>NOT(ISERROR(SEARCH("V",X37)))</formula>
    </cfRule>
    <cfRule type="containsText" dxfId="3840" priority="4945" operator="containsText" text="P">
      <formula>NOT(ISERROR(SEARCH("P",X37)))</formula>
    </cfRule>
    <cfRule type="cellIs" dxfId="3839" priority="4946" operator="equal">
      <formula>"LL"</formula>
    </cfRule>
    <cfRule type="cellIs" dxfId="3838" priority="4947" operator="equal">
      <formula>"AT"</formula>
    </cfRule>
    <cfRule type="containsText" dxfId="3837" priority="4948" operator="containsText" text="B">
      <formula>NOT(ISERROR(SEARCH("B",X37)))</formula>
    </cfRule>
    <cfRule type="cellIs" dxfId="3836" priority="4949" operator="equal">
      <formula>"L"</formula>
    </cfRule>
    <cfRule type="containsText" dxfId="3835" priority="4950" operator="containsText" text="N">
      <formula>NOT(ISERROR(SEARCH("N",X37)))</formula>
    </cfRule>
  </conditionalFormatting>
  <conditionalFormatting sqref="X37:AH37">
    <cfRule type="containsText" dxfId="3834" priority="4929" operator="containsText" text="21">
      <formula>NOT(ISERROR(SEARCH("21",X37)))</formula>
    </cfRule>
    <cfRule type="cellIs" dxfId="3833" priority="4930" operator="equal">
      <formula>"F"</formula>
    </cfRule>
    <cfRule type="containsText" dxfId="3832" priority="4931" operator="containsText" text="CA">
      <formula>NOT(ISERROR(SEARCH("CA",X37)))</formula>
    </cfRule>
    <cfRule type="cellIs" dxfId="3831" priority="4932" operator="equal">
      <formula>"LD"</formula>
    </cfRule>
    <cfRule type="containsText" dxfId="3830" priority="4933" operator="containsText" text="V">
      <formula>NOT(ISERROR(SEARCH("V",X37)))</formula>
    </cfRule>
    <cfRule type="containsText" dxfId="3829" priority="4934" operator="containsText" text="P">
      <formula>NOT(ISERROR(SEARCH("P",X37)))</formula>
    </cfRule>
    <cfRule type="cellIs" dxfId="3828" priority="4935" operator="equal">
      <formula>"LL"</formula>
    </cfRule>
    <cfRule type="cellIs" dxfId="3827" priority="4936" operator="equal">
      <formula>"AT"</formula>
    </cfRule>
    <cfRule type="containsText" dxfId="3826" priority="4937" operator="containsText" text="B">
      <formula>NOT(ISERROR(SEARCH("B",X37)))</formula>
    </cfRule>
    <cfRule type="cellIs" dxfId="3825" priority="4938" operator="equal">
      <formula>"L"</formula>
    </cfRule>
    <cfRule type="containsText" dxfId="3824" priority="4939" operator="containsText" text="N">
      <formula>NOT(ISERROR(SEARCH("N",X37)))</formula>
    </cfRule>
  </conditionalFormatting>
  <conditionalFormatting sqref="X37:AH37">
    <cfRule type="containsText" dxfId="3823" priority="4918" operator="containsText" text="21">
      <formula>NOT(ISERROR(SEARCH("21",X37)))</formula>
    </cfRule>
    <cfRule type="cellIs" dxfId="3822" priority="4919" operator="equal">
      <formula>"F"</formula>
    </cfRule>
    <cfRule type="containsText" dxfId="3821" priority="4920" operator="containsText" text="CA">
      <formula>NOT(ISERROR(SEARCH("CA",X37)))</formula>
    </cfRule>
    <cfRule type="cellIs" dxfId="3820" priority="4921" operator="equal">
      <formula>"LD"</formula>
    </cfRule>
    <cfRule type="containsText" dxfId="3819" priority="4922" operator="containsText" text="V">
      <formula>NOT(ISERROR(SEARCH("V",X37)))</formula>
    </cfRule>
    <cfRule type="containsText" dxfId="3818" priority="4923" operator="containsText" text="P">
      <formula>NOT(ISERROR(SEARCH("P",X37)))</formula>
    </cfRule>
    <cfRule type="cellIs" dxfId="3817" priority="4924" operator="equal">
      <formula>"LL"</formula>
    </cfRule>
    <cfRule type="cellIs" dxfId="3816" priority="4925" operator="equal">
      <formula>"AT"</formula>
    </cfRule>
    <cfRule type="containsText" dxfId="3815" priority="4926" operator="containsText" text="B">
      <formula>NOT(ISERROR(SEARCH("B",X37)))</formula>
    </cfRule>
    <cfRule type="cellIs" dxfId="3814" priority="4927" operator="equal">
      <formula>"L"</formula>
    </cfRule>
    <cfRule type="containsText" dxfId="3813" priority="4928" operator="containsText" text="N">
      <formula>NOT(ISERROR(SEARCH("N",X37)))</formula>
    </cfRule>
  </conditionalFormatting>
  <conditionalFormatting sqref="X37:AH37">
    <cfRule type="containsText" dxfId="3812" priority="4907" operator="containsText" text="21">
      <formula>NOT(ISERROR(SEARCH("21",X37)))</formula>
    </cfRule>
    <cfRule type="cellIs" dxfId="3811" priority="4908" operator="equal">
      <formula>"F"</formula>
    </cfRule>
    <cfRule type="containsText" dxfId="3810" priority="4909" operator="containsText" text="CA">
      <formula>NOT(ISERROR(SEARCH("CA",X37)))</formula>
    </cfRule>
    <cfRule type="cellIs" dxfId="3809" priority="4910" operator="equal">
      <formula>"LD"</formula>
    </cfRule>
    <cfRule type="containsText" dxfId="3808" priority="4911" operator="containsText" text="V">
      <formula>NOT(ISERROR(SEARCH("V",X37)))</formula>
    </cfRule>
    <cfRule type="containsText" dxfId="3807" priority="4912" operator="containsText" text="P">
      <formula>NOT(ISERROR(SEARCH("P",X37)))</formula>
    </cfRule>
    <cfRule type="cellIs" dxfId="3806" priority="4913" operator="equal">
      <formula>"LL"</formula>
    </cfRule>
    <cfRule type="cellIs" dxfId="3805" priority="4914" operator="equal">
      <formula>"AT"</formula>
    </cfRule>
    <cfRule type="containsText" dxfId="3804" priority="4915" operator="containsText" text="B">
      <formula>NOT(ISERROR(SEARCH("B",X37)))</formula>
    </cfRule>
    <cfRule type="cellIs" dxfId="3803" priority="4916" operator="equal">
      <formula>"L"</formula>
    </cfRule>
    <cfRule type="containsText" dxfId="3802" priority="4917" operator="containsText" text="N">
      <formula>NOT(ISERROR(SEARCH("N",X37)))</formula>
    </cfRule>
  </conditionalFormatting>
  <conditionalFormatting sqref="X37:AH37">
    <cfRule type="containsText" dxfId="3801" priority="4896" operator="containsText" text="21">
      <formula>NOT(ISERROR(SEARCH("21",X37)))</formula>
    </cfRule>
    <cfRule type="cellIs" dxfId="3800" priority="4897" operator="equal">
      <formula>"F"</formula>
    </cfRule>
    <cfRule type="containsText" dxfId="3799" priority="4898" operator="containsText" text="CA">
      <formula>NOT(ISERROR(SEARCH("CA",X37)))</formula>
    </cfRule>
    <cfRule type="cellIs" dxfId="3798" priority="4899" operator="equal">
      <formula>"LD"</formula>
    </cfRule>
    <cfRule type="containsText" dxfId="3797" priority="4900" operator="containsText" text="V">
      <formula>NOT(ISERROR(SEARCH("V",X37)))</formula>
    </cfRule>
    <cfRule type="containsText" dxfId="3796" priority="4901" operator="containsText" text="P">
      <formula>NOT(ISERROR(SEARCH("P",X37)))</formula>
    </cfRule>
    <cfRule type="cellIs" dxfId="3795" priority="4902" operator="equal">
      <formula>"LL"</formula>
    </cfRule>
    <cfRule type="cellIs" dxfId="3794" priority="4903" operator="equal">
      <formula>"AT"</formula>
    </cfRule>
    <cfRule type="containsText" dxfId="3793" priority="4904" operator="containsText" text="B">
      <formula>NOT(ISERROR(SEARCH("B",X37)))</formula>
    </cfRule>
    <cfRule type="cellIs" dxfId="3792" priority="4905" operator="equal">
      <formula>"L"</formula>
    </cfRule>
    <cfRule type="containsText" dxfId="3791" priority="4906" operator="containsText" text="N">
      <formula>NOT(ISERROR(SEARCH("N",X37)))</formula>
    </cfRule>
  </conditionalFormatting>
  <conditionalFormatting sqref="X37:AH37">
    <cfRule type="containsText" dxfId="3790" priority="4885" operator="containsText" text="21">
      <formula>NOT(ISERROR(SEARCH("21",X37)))</formula>
    </cfRule>
    <cfRule type="cellIs" dxfId="3789" priority="4886" operator="equal">
      <formula>"F"</formula>
    </cfRule>
    <cfRule type="containsText" dxfId="3788" priority="4887" operator="containsText" text="CA">
      <formula>NOT(ISERROR(SEARCH("CA",X37)))</formula>
    </cfRule>
    <cfRule type="cellIs" dxfId="3787" priority="4888" operator="equal">
      <formula>"LD"</formula>
    </cfRule>
    <cfRule type="containsText" dxfId="3786" priority="4889" operator="containsText" text="V">
      <formula>NOT(ISERROR(SEARCH("V",X37)))</formula>
    </cfRule>
    <cfRule type="containsText" dxfId="3785" priority="4890" operator="containsText" text="P">
      <formula>NOT(ISERROR(SEARCH("P",X37)))</formula>
    </cfRule>
    <cfRule type="cellIs" dxfId="3784" priority="4891" operator="equal">
      <formula>"LL"</formula>
    </cfRule>
    <cfRule type="cellIs" dxfId="3783" priority="4892" operator="equal">
      <formula>"AT"</formula>
    </cfRule>
    <cfRule type="containsText" dxfId="3782" priority="4893" operator="containsText" text="B">
      <formula>NOT(ISERROR(SEARCH("B",X37)))</formula>
    </cfRule>
    <cfRule type="cellIs" dxfId="3781" priority="4894" operator="equal">
      <formula>"L"</formula>
    </cfRule>
    <cfRule type="containsText" dxfId="3780" priority="4895" operator="containsText" text="N">
      <formula>NOT(ISERROR(SEARCH("N",X37)))</formula>
    </cfRule>
  </conditionalFormatting>
  <conditionalFormatting sqref="X37:AH37">
    <cfRule type="containsText" dxfId="3779" priority="4874" operator="containsText" text="21">
      <formula>NOT(ISERROR(SEARCH("21",X37)))</formula>
    </cfRule>
    <cfRule type="cellIs" dxfId="3778" priority="4875" operator="equal">
      <formula>"F"</formula>
    </cfRule>
    <cfRule type="containsText" dxfId="3777" priority="4876" operator="containsText" text="CA">
      <formula>NOT(ISERROR(SEARCH("CA",X37)))</formula>
    </cfRule>
    <cfRule type="cellIs" dxfId="3776" priority="4877" operator="equal">
      <formula>"LD"</formula>
    </cfRule>
    <cfRule type="containsText" dxfId="3775" priority="4878" operator="containsText" text="V">
      <formula>NOT(ISERROR(SEARCH("V",X37)))</formula>
    </cfRule>
    <cfRule type="containsText" dxfId="3774" priority="4879" operator="containsText" text="P">
      <formula>NOT(ISERROR(SEARCH("P",X37)))</formula>
    </cfRule>
    <cfRule type="cellIs" dxfId="3773" priority="4880" operator="equal">
      <formula>"LL"</formula>
    </cfRule>
    <cfRule type="cellIs" dxfId="3772" priority="4881" operator="equal">
      <formula>"AT"</formula>
    </cfRule>
    <cfRule type="containsText" dxfId="3771" priority="4882" operator="containsText" text="B">
      <formula>NOT(ISERROR(SEARCH("B",X37)))</formula>
    </cfRule>
    <cfRule type="cellIs" dxfId="3770" priority="4883" operator="equal">
      <formula>"L"</formula>
    </cfRule>
    <cfRule type="containsText" dxfId="3769" priority="4884" operator="containsText" text="N">
      <formula>NOT(ISERROR(SEARCH("N",X37)))</formula>
    </cfRule>
  </conditionalFormatting>
  <conditionalFormatting sqref="X37:AH37">
    <cfRule type="containsText" dxfId="3768" priority="4863" operator="containsText" text="21">
      <formula>NOT(ISERROR(SEARCH("21",X37)))</formula>
    </cfRule>
    <cfRule type="cellIs" dxfId="3767" priority="4864" operator="equal">
      <formula>"F"</formula>
    </cfRule>
    <cfRule type="containsText" dxfId="3766" priority="4865" operator="containsText" text="CA">
      <formula>NOT(ISERROR(SEARCH("CA",X37)))</formula>
    </cfRule>
    <cfRule type="cellIs" dxfId="3765" priority="4866" operator="equal">
      <formula>"LD"</formula>
    </cfRule>
    <cfRule type="containsText" dxfId="3764" priority="4867" operator="containsText" text="V">
      <formula>NOT(ISERROR(SEARCH("V",X37)))</formula>
    </cfRule>
    <cfRule type="containsText" dxfId="3763" priority="4868" operator="containsText" text="P">
      <formula>NOT(ISERROR(SEARCH("P",X37)))</formula>
    </cfRule>
    <cfRule type="cellIs" dxfId="3762" priority="4869" operator="equal">
      <formula>"LL"</formula>
    </cfRule>
    <cfRule type="cellIs" dxfId="3761" priority="4870" operator="equal">
      <formula>"AT"</formula>
    </cfRule>
    <cfRule type="containsText" dxfId="3760" priority="4871" operator="containsText" text="B">
      <formula>NOT(ISERROR(SEARCH("B",X37)))</formula>
    </cfRule>
    <cfRule type="cellIs" dxfId="3759" priority="4872" operator="equal">
      <formula>"L"</formula>
    </cfRule>
    <cfRule type="containsText" dxfId="3758" priority="4873" operator="containsText" text="N">
      <formula>NOT(ISERROR(SEARCH("N",X37)))</formula>
    </cfRule>
  </conditionalFormatting>
  <conditionalFormatting sqref="X37:AH37">
    <cfRule type="containsText" dxfId="3757" priority="4852" operator="containsText" text="21">
      <formula>NOT(ISERROR(SEARCH("21",X37)))</formula>
    </cfRule>
    <cfRule type="cellIs" dxfId="3756" priority="4853" operator="equal">
      <formula>"F"</formula>
    </cfRule>
    <cfRule type="containsText" dxfId="3755" priority="4854" operator="containsText" text="CA">
      <formula>NOT(ISERROR(SEARCH("CA",X37)))</formula>
    </cfRule>
    <cfRule type="cellIs" dxfId="3754" priority="4855" operator="equal">
      <formula>"LD"</formula>
    </cfRule>
    <cfRule type="containsText" dxfId="3753" priority="4856" operator="containsText" text="V">
      <formula>NOT(ISERROR(SEARCH("V",X37)))</formula>
    </cfRule>
    <cfRule type="containsText" dxfId="3752" priority="4857" operator="containsText" text="P">
      <formula>NOT(ISERROR(SEARCH("P",X37)))</formula>
    </cfRule>
    <cfRule type="cellIs" dxfId="3751" priority="4858" operator="equal">
      <formula>"LL"</formula>
    </cfRule>
    <cfRule type="cellIs" dxfId="3750" priority="4859" operator="equal">
      <formula>"AT"</formula>
    </cfRule>
    <cfRule type="containsText" dxfId="3749" priority="4860" operator="containsText" text="B">
      <formula>NOT(ISERROR(SEARCH("B",X37)))</formula>
    </cfRule>
    <cfRule type="cellIs" dxfId="3748" priority="4861" operator="equal">
      <formula>"L"</formula>
    </cfRule>
    <cfRule type="containsText" dxfId="3747" priority="4862" operator="containsText" text="N">
      <formula>NOT(ISERROR(SEARCH("N",X37)))</formula>
    </cfRule>
  </conditionalFormatting>
  <conditionalFormatting sqref="X37:AH37">
    <cfRule type="containsText" dxfId="3746" priority="4841" operator="containsText" text="21">
      <formula>NOT(ISERROR(SEARCH("21",X37)))</formula>
    </cfRule>
    <cfRule type="cellIs" dxfId="3745" priority="4842" operator="equal">
      <formula>"F"</formula>
    </cfRule>
    <cfRule type="containsText" dxfId="3744" priority="4843" operator="containsText" text="CA">
      <formula>NOT(ISERROR(SEARCH("CA",X37)))</formula>
    </cfRule>
    <cfRule type="cellIs" dxfId="3743" priority="4844" operator="equal">
      <formula>"LD"</formula>
    </cfRule>
    <cfRule type="containsText" dxfId="3742" priority="4845" operator="containsText" text="V">
      <formula>NOT(ISERROR(SEARCH("V",X37)))</formula>
    </cfRule>
    <cfRule type="containsText" dxfId="3741" priority="4846" operator="containsText" text="P">
      <formula>NOT(ISERROR(SEARCH("P",X37)))</formula>
    </cfRule>
    <cfRule type="cellIs" dxfId="3740" priority="4847" operator="equal">
      <formula>"LL"</formula>
    </cfRule>
    <cfRule type="cellIs" dxfId="3739" priority="4848" operator="equal">
      <formula>"AT"</formula>
    </cfRule>
    <cfRule type="containsText" dxfId="3738" priority="4849" operator="containsText" text="B">
      <formula>NOT(ISERROR(SEARCH("B",X37)))</formula>
    </cfRule>
    <cfRule type="cellIs" dxfId="3737" priority="4850" operator="equal">
      <formula>"L"</formula>
    </cfRule>
    <cfRule type="containsText" dxfId="3736" priority="4851" operator="containsText" text="N">
      <formula>NOT(ISERROR(SEARCH("N",X37)))</formula>
    </cfRule>
  </conditionalFormatting>
  <conditionalFormatting sqref="X37:AH37">
    <cfRule type="containsText" dxfId="3735" priority="4830" operator="containsText" text="21">
      <formula>NOT(ISERROR(SEARCH("21",X37)))</formula>
    </cfRule>
    <cfRule type="cellIs" dxfId="3734" priority="4831" operator="equal">
      <formula>"F"</formula>
    </cfRule>
    <cfRule type="containsText" dxfId="3733" priority="4832" operator="containsText" text="CA">
      <formula>NOT(ISERROR(SEARCH("CA",X37)))</formula>
    </cfRule>
    <cfRule type="cellIs" dxfId="3732" priority="4833" operator="equal">
      <formula>"LD"</formula>
    </cfRule>
    <cfRule type="containsText" dxfId="3731" priority="4834" operator="containsText" text="V">
      <formula>NOT(ISERROR(SEARCH("V",X37)))</formula>
    </cfRule>
    <cfRule type="containsText" dxfId="3730" priority="4835" operator="containsText" text="P">
      <formula>NOT(ISERROR(SEARCH("P",X37)))</formula>
    </cfRule>
    <cfRule type="cellIs" dxfId="3729" priority="4836" operator="equal">
      <formula>"LL"</formula>
    </cfRule>
    <cfRule type="cellIs" dxfId="3728" priority="4837" operator="equal">
      <formula>"AT"</formula>
    </cfRule>
    <cfRule type="containsText" dxfId="3727" priority="4838" operator="containsText" text="B">
      <formula>NOT(ISERROR(SEARCH("B",X37)))</formula>
    </cfRule>
    <cfRule type="cellIs" dxfId="3726" priority="4839" operator="equal">
      <formula>"L"</formula>
    </cfRule>
    <cfRule type="containsText" dxfId="3725" priority="4840" operator="containsText" text="N">
      <formula>NOT(ISERROR(SEARCH("N",X37)))</formula>
    </cfRule>
  </conditionalFormatting>
  <conditionalFormatting sqref="X37:AH37">
    <cfRule type="containsText" dxfId="3724" priority="4819" operator="containsText" text="21">
      <formula>NOT(ISERROR(SEARCH("21",X37)))</formula>
    </cfRule>
    <cfRule type="cellIs" dxfId="3723" priority="4820" operator="equal">
      <formula>"F"</formula>
    </cfRule>
    <cfRule type="containsText" dxfId="3722" priority="4821" operator="containsText" text="CA">
      <formula>NOT(ISERROR(SEARCH("CA",X37)))</formula>
    </cfRule>
    <cfRule type="cellIs" dxfId="3721" priority="4822" operator="equal">
      <formula>"LD"</formula>
    </cfRule>
    <cfRule type="containsText" dxfId="3720" priority="4823" operator="containsText" text="V">
      <formula>NOT(ISERROR(SEARCH("V",X37)))</formula>
    </cfRule>
    <cfRule type="containsText" dxfId="3719" priority="4824" operator="containsText" text="P">
      <formula>NOT(ISERROR(SEARCH("P",X37)))</formula>
    </cfRule>
    <cfRule type="cellIs" dxfId="3718" priority="4825" operator="equal">
      <formula>"LL"</formula>
    </cfRule>
    <cfRule type="cellIs" dxfId="3717" priority="4826" operator="equal">
      <formula>"AT"</formula>
    </cfRule>
    <cfRule type="containsText" dxfId="3716" priority="4827" operator="containsText" text="B">
      <formula>NOT(ISERROR(SEARCH("B",X37)))</formula>
    </cfRule>
    <cfRule type="cellIs" dxfId="3715" priority="4828" operator="equal">
      <formula>"L"</formula>
    </cfRule>
    <cfRule type="containsText" dxfId="3714" priority="4829" operator="containsText" text="N">
      <formula>NOT(ISERROR(SEARCH("N",X37)))</formula>
    </cfRule>
  </conditionalFormatting>
  <conditionalFormatting sqref="X37:AH37">
    <cfRule type="containsText" dxfId="3713" priority="4808" operator="containsText" text="21">
      <formula>NOT(ISERROR(SEARCH("21",X37)))</formula>
    </cfRule>
    <cfRule type="cellIs" dxfId="3712" priority="4809" operator="equal">
      <formula>"F"</formula>
    </cfRule>
    <cfRule type="containsText" dxfId="3711" priority="4810" operator="containsText" text="CA">
      <formula>NOT(ISERROR(SEARCH("CA",X37)))</formula>
    </cfRule>
    <cfRule type="cellIs" dxfId="3710" priority="4811" operator="equal">
      <formula>"LD"</formula>
    </cfRule>
    <cfRule type="containsText" dxfId="3709" priority="4812" operator="containsText" text="V">
      <formula>NOT(ISERROR(SEARCH("V",X37)))</formula>
    </cfRule>
    <cfRule type="containsText" dxfId="3708" priority="4813" operator="containsText" text="P">
      <formula>NOT(ISERROR(SEARCH("P",X37)))</formula>
    </cfRule>
    <cfRule type="cellIs" dxfId="3707" priority="4814" operator="equal">
      <formula>"LL"</formula>
    </cfRule>
    <cfRule type="cellIs" dxfId="3706" priority="4815" operator="equal">
      <formula>"AT"</formula>
    </cfRule>
    <cfRule type="containsText" dxfId="3705" priority="4816" operator="containsText" text="B">
      <formula>NOT(ISERROR(SEARCH("B",X37)))</formula>
    </cfRule>
    <cfRule type="cellIs" dxfId="3704" priority="4817" operator="equal">
      <formula>"L"</formula>
    </cfRule>
    <cfRule type="containsText" dxfId="3703" priority="4818" operator="containsText" text="N">
      <formula>NOT(ISERROR(SEARCH("N",X37)))</formula>
    </cfRule>
  </conditionalFormatting>
  <conditionalFormatting sqref="X37:AH37">
    <cfRule type="containsText" dxfId="3702" priority="4797" operator="containsText" text="21">
      <formula>NOT(ISERROR(SEARCH("21",X37)))</formula>
    </cfRule>
    <cfRule type="cellIs" dxfId="3701" priority="4798" operator="equal">
      <formula>"F"</formula>
    </cfRule>
    <cfRule type="containsText" dxfId="3700" priority="4799" operator="containsText" text="CA">
      <formula>NOT(ISERROR(SEARCH("CA",X37)))</formula>
    </cfRule>
    <cfRule type="cellIs" dxfId="3699" priority="4800" operator="equal">
      <formula>"LD"</formula>
    </cfRule>
    <cfRule type="containsText" dxfId="3698" priority="4801" operator="containsText" text="V">
      <formula>NOT(ISERROR(SEARCH("V",X37)))</formula>
    </cfRule>
    <cfRule type="containsText" dxfId="3697" priority="4802" operator="containsText" text="P">
      <formula>NOT(ISERROR(SEARCH("P",X37)))</formula>
    </cfRule>
    <cfRule type="cellIs" dxfId="3696" priority="4803" operator="equal">
      <formula>"LL"</formula>
    </cfRule>
    <cfRule type="cellIs" dxfId="3695" priority="4804" operator="equal">
      <formula>"AT"</formula>
    </cfRule>
    <cfRule type="containsText" dxfId="3694" priority="4805" operator="containsText" text="B">
      <formula>NOT(ISERROR(SEARCH("B",X37)))</formula>
    </cfRule>
    <cfRule type="cellIs" dxfId="3693" priority="4806" operator="equal">
      <formula>"L"</formula>
    </cfRule>
    <cfRule type="containsText" dxfId="3692" priority="4807" operator="containsText" text="N">
      <formula>NOT(ISERROR(SEARCH("N",X37)))</formula>
    </cfRule>
  </conditionalFormatting>
  <conditionalFormatting sqref="X37:AH37">
    <cfRule type="containsText" dxfId="3691" priority="4786" operator="containsText" text="21">
      <formula>NOT(ISERROR(SEARCH("21",X37)))</formula>
    </cfRule>
    <cfRule type="cellIs" dxfId="3690" priority="4787" operator="equal">
      <formula>"F"</formula>
    </cfRule>
    <cfRule type="containsText" dxfId="3689" priority="4788" operator="containsText" text="CA">
      <formula>NOT(ISERROR(SEARCH("CA",X37)))</formula>
    </cfRule>
    <cfRule type="cellIs" dxfId="3688" priority="4789" operator="equal">
      <formula>"LD"</formula>
    </cfRule>
    <cfRule type="containsText" dxfId="3687" priority="4790" operator="containsText" text="V">
      <formula>NOT(ISERROR(SEARCH("V",X37)))</formula>
    </cfRule>
    <cfRule type="containsText" dxfId="3686" priority="4791" operator="containsText" text="P">
      <formula>NOT(ISERROR(SEARCH("P",X37)))</formula>
    </cfRule>
    <cfRule type="cellIs" dxfId="3685" priority="4792" operator="equal">
      <formula>"LL"</formula>
    </cfRule>
    <cfRule type="cellIs" dxfId="3684" priority="4793" operator="equal">
      <formula>"AT"</formula>
    </cfRule>
    <cfRule type="containsText" dxfId="3683" priority="4794" operator="containsText" text="B">
      <formula>NOT(ISERROR(SEARCH("B",X37)))</formula>
    </cfRule>
    <cfRule type="cellIs" dxfId="3682" priority="4795" operator="equal">
      <formula>"L"</formula>
    </cfRule>
    <cfRule type="containsText" dxfId="3681" priority="4796" operator="containsText" text="N">
      <formula>NOT(ISERROR(SEARCH("N",X37)))</formula>
    </cfRule>
  </conditionalFormatting>
  <conditionalFormatting sqref="X37:AH37">
    <cfRule type="containsText" dxfId="3680" priority="4775" operator="containsText" text="21">
      <formula>NOT(ISERROR(SEARCH("21",X37)))</formula>
    </cfRule>
    <cfRule type="cellIs" dxfId="3679" priority="4776" operator="equal">
      <formula>"F"</formula>
    </cfRule>
    <cfRule type="containsText" dxfId="3678" priority="4777" operator="containsText" text="CA">
      <formula>NOT(ISERROR(SEARCH("CA",X37)))</formula>
    </cfRule>
    <cfRule type="cellIs" dxfId="3677" priority="4778" operator="equal">
      <formula>"LD"</formula>
    </cfRule>
    <cfRule type="containsText" dxfId="3676" priority="4779" operator="containsText" text="V">
      <formula>NOT(ISERROR(SEARCH("V",X37)))</formula>
    </cfRule>
    <cfRule type="containsText" dxfId="3675" priority="4780" operator="containsText" text="P">
      <formula>NOT(ISERROR(SEARCH("P",X37)))</formula>
    </cfRule>
    <cfRule type="cellIs" dxfId="3674" priority="4781" operator="equal">
      <formula>"LL"</formula>
    </cfRule>
    <cfRule type="cellIs" dxfId="3673" priority="4782" operator="equal">
      <formula>"AT"</formula>
    </cfRule>
    <cfRule type="containsText" dxfId="3672" priority="4783" operator="containsText" text="B">
      <formula>NOT(ISERROR(SEARCH("B",X37)))</formula>
    </cfRule>
    <cfRule type="cellIs" dxfId="3671" priority="4784" operator="equal">
      <formula>"L"</formula>
    </cfRule>
    <cfRule type="containsText" dxfId="3670" priority="4785" operator="containsText" text="N">
      <formula>NOT(ISERROR(SEARCH("N",X37)))</formula>
    </cfRule>
  </conditionalFormatting>
  <conditionalFormatting sqref="X37:AH37">
    <cfRule type="containsText" dxfId="3669" priority="4764" operator="containsText" text="21">
      <formula>NOT(ISERROR(SEARCH("21",X37)))</formula>
    </cfRule>
    <cfRule type="cellIs" dxfId="3668" priority="4765" operator="equal">
      <formula>"F"</formula>
    </cfRule>
    <cfRule type="containsText" dxfId="3667" priority="4766" operator="containsText" text="CA">
      <formula>NOT(ISERROR(SEARCH("CA",X37)))</formula>
    </cfRule>
    <cfRule type="cellIs" dxfId="3666" priority="4767" operator="equal">
      <formula>"LD"</formula>
    </cfRule>
    <cfRule type="containsText" dxfId="3665" priority="4768" operator="containsText" text="V">
      <formula>NOT(ISERROR(SEARCH("V",X37)))</formula>
    </cfRule>
    <cfRule type="containsText" dxfId="3664" priority="4769" operator="containsText" text="P">
      <formula>NOT(ISERROR(SEARCH("P",X37)))</formula>
    </cfRule>
    <cfRule type="cellIs" dxfId="3663" priority="4770" operator="equal">
      <formula>"LL"</formula>
    </cfRule>
    <cfRule type="cellIs" dxfId="3662" priority="4771" operator="equal">
      <formula>"AT"</formula>
    </cfRule>
    <cfRule type="containsText" dxfId="3661" priority="4772" operator="containsText" text="B">
      <formula>NOT(ISERROR(SEARCH("B",X37)))</formula>
    </cfRule>
    <cfRule type="cellIs" dxfId="3660" priority="4773" operator="equal">
      <formula>"L"</formula>
    </cfRule>
    <cfRule type="containsText" dxfId="3659" priority="4774" operator="containsText" text="N">
      <formula>NOT(ISERROR(SEARCH("N",X37)))</formula>
    </cfRule>
  </conditionalFormatting>
  <conditionalFormatting sqref="X37:AH37">
    <cfRule type="containsText" dxfId="3658" priority="4753" operator="containsText" text="21">
      <formula>NOT(ISERROR(SEARCH("21",X37)))</formula>
    </cfRule>
    <cfRule type="cellIs" dxfId="3657" priority="4754" operator="equal">
      <formula>"F"</formula>
    </cfRule>
    <cfRule type="containsText" dxfId="3656" priority="4755" operator="containsText" text="CA">
      <formula>NOT(ISERROR(SEARCH("CA",X37)))</formula>
    </cfRule>
    <cfRule type="cellIs" dxfId="3655" priority="4756" operator="equal">
      <formula>"LD"</formula>
    </cfRule>
    <cfRule type="containsText" dxfId="3654" priority="4757" operator="containsText" text="V">
      <formula>NOT(ISERROR(SEARCH("V",X37)))</formula>
    </cfRule>
    <cfRule type="containsText" dxfId="3653" priority="4758" operator="containsText" text="P">
      <formula>NOT(ISERROR(SEARCH("P",X37)))</formula>
    </cfRule>
    <cfRule type="cellIs" dxfId="3652" priority="4759" operator="equal">
      <formula>"LL"</formula>
    </cfRule>
    <cfRule type="cellIs" dxfId="3651" priority="4760" operator="equal">
      <formula>"AT"</formula>
    </cfRule>
    <cfRule type="containsText" dxfId="3650" priority="4761" operator="containsText" text="B">
      <formula>NOT(ISERROR(SEARCH("B",X37)))</formula>
    </cfRule>
    <cfRule type="cellIs" dxfId="3649" priority="4762" operator="equal">
      <formula>"L"</formula>
    </cfRule>
    <cfRule type="containsText" dxfId="3648" priority="4763" operator="containsText" text="N">
      <formula>NOT(ISERROR(SEARCH("N",X37)))</formula>
    </cfRule>
  </conditionalFormatting>
  <conditionalFormatting sqref="X37:AH37">
    <cfRule type="containsText" dxfId="3647" priority="4742" operator="containsText" text="21">
      <formula>NOT(ISERROR(SEARCH("21",X37)))</formula>
    </cfRule>
    <cfRule type="cellIs" dxfId="3646" priority="4743" operator="equal">
      <formula>"F"</formula>
    </cfRule>
    <cfRule type="containsText" dxfId="3645" priority="4744" operator="containsText" text="CA">
      <formula>NOT(ISERROR(SEARCH("CA",X37)))</formula>
    </cfRule>
    <cfRule type="cellIs" dxfId="3644" priority="4745" operator="equal">
      <formula>"LD"</formula>
    </cfRule>
    <cfRule type="containsText" dxfId="3643" priority="4746" operator="containsText" text="V">
      <formula>NOT(ISERROR(SEARCH("V",X37)))</formula>
    </cfRule>
    <cfRule type="containsText" dxfId="3642" priority="4747" operator="containsText" text="P">
      <formula>NOT(ISERROR(SEARCH("P",X37)))</formula>
    </cfRule>
    <cfRule type="cellIs" dxfId="3641" priority="4748" operator="equal">
      <formula>"LL"</formula>
    </cfRule>
    <cfRule type="cellIs" dxfId="3640" priority="4749" operator="equal">
      <formula>"AT"</formula>
    </cfRule>
    <cfRule type="containsText" dxfId="3639" priority="4750" operator="containsText" text="B">
      <formula>NOT(ISERROR(SEARCH("B",X37)))</formula>
    </cfRule>
    <cfRule type="cellIs" dxfId="3638" priority="4751" operator="equal">
      <formula>"L"</formula>
    </cfRule>
    <cfRule type="containsText" dxfId="3637" priority="4752" operator="containsText" text="N">
      <formula>NOT(ISERROR(SEARCH("N",X37)))</formula>
    </cfRule>
  </conditionalFormatting>
  <conditionalFormatting sqref="X37:AH37">
    <cfRule type="containsText" dxfId="3636" priority="4731" operator="containsText" text="21">
      <formula>NOT(ISERROR(SEARCH("21",X37)))</formula>
    </cfRule>
    <cfRule type="cellIs" dxfId="3635" priority="4732" operator="equal">
      <formula>"F"</formula>
    </cfRule>
    <cfRule type="containsText" dxfId="3634" priority="4733" operator="containsText" text="CA">
      <formula>NOT(ISERROR(SEARCH("CA",X37)))</formula>
    </cfRule>
    <cfRule type="cellIs" dxfId="3633" priority="4734" operator="equal">
      <formula>"LD"</formula>
    </cfRule>
    <cfRule type="containsText" dxfId="3632" priority="4735" operator="containsText" text="V">
      <formula>NOT(ISERROR(SEARCH("V",X37)))</formula>
    </cfRule>
    <cfRule type="containsText" dxfId="3631" priority="4736" operator="containsText" text="P">
      <formula>NOT(ISERROR(SEARCH("P",X37)))</formula>
    </cfRule>
    <cfRule type="cellIs" dxfId="3630" priority="4737" operator="equal">
      <formula>"LL"</formula>
    </cfRule>
    <cfRule type="cellIs" dxfId="3629" priority="4738" operator="equal">
      <formula>"AT"</formula>
    </cfRule>
    <cfRule type="containsText" dxfId="3628" priority="4739" operator="containsText" text="B">
      <formula>NOT(ISERROR(SEARCH("B",X37)))</formula>
    </cfRule>
    <cfRule type="cellIs" dxfId="3627" priority="4740" operator="equal">
      <formula>"L"</formula>
    </cfRule>
    <cfRule type="containsText" dxfId="3626" priority="4741" operator="containsText" text="N">
      <formula>NOT(ISERROR(SEARCH("N",X37)))</formula>
    </cfRule>
  </conditionalFormatting>
  <conditionalFormatting sqref="AK37">
    <cfRule type="containsText" dxfId="3625" priority="4720" operator="containsText" text="21">
      <formula>NOT(ISERROR(SEARCH("21",AK37)))</formula>
    </cfRule>
    <cfRule type="cellIs" dxfId="3624" priority="4721" operator="equal">
      <formula>"F"</formula>
    </cfRule>
    <cfRule type="containsText" dxfId="3623" priority="4722" operator="containsText" text="CA">
      <formula>NOT(ISERROR(SEARCH("CA",AK37)))</formula>
    </cfRule>
    <cfRule type="cellIs" dxfId="3622" priority="4723" operator="equal">
      <formula>"LD"</formula>
    </cfRule>
    <cfRule type="containsText" dxfId="3621" priority="4724" operator="containsText" text="V">
      <formula>NOT(ISERROR(SEARCH("V",AK37)))</formula>
    </cfRule>
    <cfRule type="containsText" dxfId="3620" priority="4725" operator="containsText" text="P">
      <formula>NOT(ISERROR(SEARCH("P",AK37)))</formula>
    </cfRule>
    <cfRule type="cellIs" dxfId="3619" priority="4726" operator="equal">
      <formula>"LL"</formula>
    </cfRule>
    <cfRule type="cellIs" dxfId="3618" priority="4727" operator="equal">
      <formula>"AT"</formula>
    </cfRule>
    <cfRule type="containsText" dxfId="3617" priority="4728" operator="containsText" text="B">
      <formula>NOT(ISERROR(SEARCH("B",AK37)))</formula>
    </cfRule>
    <cfRule type="cellIs" dxfId="3616" priority="4729" operator="equal">
      <formula>"L"</formula>
    </cfRule>
    <cfRule type="containsText" dxfId="3615" priority="4730" operator="containsText" text="N">
      <formula>NOT(ISERROR(SEARCH("N",AK37)))</formula>
    </cfRule>
  </conditionalFormatting>
  <conditionalFormatting sqref="AK37">
    <cfRule type="containsText" dxfId="3614" priority="4709" operator="containsText" text="21">
      <formula>NOT(ISERROR(SEARCH("21",AK37)))</formula>
    </cfRule>
    <cfRule type="cellIs" dxfId="3613" priority="4710" operator="equal">
      <formula>"F"</formula>
    </cfRule>
    <cfRule type="containsText" dxfId="3612" priority="4711" operator="containsText" text="CA">
      <formula>NOT(ISERROR(SEARCH("CA",AK37)))</formula>
    </cfRule>
    <cfRule type="cellIs" dxfId="3611" priority="4712" operator="equal">
      <formula>"LD"</formula>
    </cfRule>
    <cfRule type="containsText" dxfId="3610" priority="4713" operator="containsText" text="V">
      <formula>NOT(ISERROR(SEARCH("V",AK37)))</formula>
    </cfRule>
    <cfRule type="containsText" dxfId="3609" priority="4714" operator="containsText" text="P">
      <formula>NOT(ISERROR(SEARCH("P",AK37)))</formula>
    </cfRule>
    <cfRule type="cellIs" dxfId="3608" priority="4715" operator="equal">
      <formula>"LL"</formula>
    </cfRule>
    <cfRule type="cellIs" dxfId="3607" priority="4716" operator="equal">
      <formula>"AT"</formula>
    </cfRule>
    <cfRule type="containsText" dxfId="3606" priority="4717" operator="containsText" text="B">
      <formula>NOT(ISERROR(SEARCH("B",AK37)))</formula>
    </cfRule>
    <cfRule type="cellIs" dxfId="3605" priority="4718" operator="equal">
      <formula>"L"</formula>
    </cfRule>
    <cfRule type="containsText" dxfId="3604" priority="4719" operator="containsText" text="N">
      <formula>NOT(ISERROR(SEARCH("N",AK37)))</formula>
    </cfRule>
  </conditionalFormatting>
  <conditionalFormatting sqref="AK37">
    <cfRule type="containsText" dxfId="3603" priority="4698" operator="containsText" text="21">
      <formula>NOT(ISERROR(SEARCH("21",AK37)))</formula>
    </cfRule>
    <cfRule type="cellIs" dxfId="3602" priority="4699" operator="equal">
      <formula>"F"</formula>
    </cfRule>
    <cfRule type="containsText" dxfId="3601" priority="4700" operator="containsText" text="CA">
      <formula>NOT(ISERROR(SEARCH("CA",AK37)))</formula>
    </cfRule>
    <cfRule type="cellIs" dxfId="3600" priority="4701" operator="equal">
      <formula>"LD"</formula>
    </cfRule>
    <cfRule type="containsText" dxfId="3599" priority="4702" operator="containsText" text="V">
      <formula>NOT(ISERROR(SEARCH("V",AK37)))</formula>
    </cfRule>
    <cfRule type="containsText" dxfId="3598" priority="4703" operator="containsText" text="P">
      <formula>NOT(ISERROR(SEARCH("P",AK37)))</formula>
    </cfRule>
    <cfRule type="cellIs" dxfId="3597" priority="4704" operator="equal">
      <formula>"LL"</formula>
    </cfRule>
    <cfRule type="cellIs" dxfId="3596" priority="4705" operator="equal">
      <formula>"AT"</formula>
    </cfRule>
    <cfRule type="containsText" dxfId="3595" priority="4706" operator="containsText" text="B">
      <formula>NOT(ISERROR(SEARCH("B",AK37)))</formula>
    </cfRule>
    <cfRule type="cellIs" dxfId="3594" priority="4707" operator="equal">
      <formula>"L"</formula>
    </cfRule>
    <cfRule type="containsText" dxfId="3593" priority="4708" operator="containsText" text="N">
      <formula>NOT(ISERROR(SEARCH("N",AK37)))</formula>
    </cfRule>
  </conditionalFormatting>
  <conditionalFormatting sqref="AK37">
    <cfRule type="containsText" dxfId="3592" priority="4687" operator="containsText" text="21">
      <formula>NOT(ISERROR(SEARCH("21",AK37)))</formula>
    </cfRule>
    <cfRule type="cellIs" dxfId="3591" priority="4688" operator="equal">
      <formula>"F"</formula>
    </cfRule>
    <cfRule type="containsText" dxfId="3590" priority="4689" operator="containsText" text="CA">
      <formula>NOT(ISERROR(SEARCH("CA",AK37)))</formula>
    </cfRule>
    <cfRule type="cellIs" dxfId="3589" priority="4690" operator="equal">
      <formula>"LD"</formula>
    </cfRule>
    <cfRule type="containsText" dxfId="3588" priority="4691" operator="containsText" text="V">
      <formula>NOT(ISERROR(SEARCH("V",AK37)))</formula>
    </cfRule>
    <cfRule type="containsText" dxfId="3587" priority="4692" operator="containsText" text="P">
      <formula>NOT(ISERROR(SEARCH("P",AK37)))</formula>
    </cfRule>
    <cfRule type="cellIs" dxfId="3586" priority="4693" operator="equal">
      <formula>"LL"</formula>
    </cfRule>
    <cfRule type="cellIs" dxfId="3585" priority="4694" operator="equal">
      <formula>"AT"</formula>
    </cfRule>
    <cfRule type="containsText" dxfId="3584" priority="4695" operator="containsText" text="B">
      <formula>NOT(ISERROR(SEARCH("B",AK37)))</formula>
    </cfRule>
    <cfRule type="cellIs" dxfId="3583" priority="4696" operator="equal">
      <formula>"L"</formula>
    </cfRule>
    <cfRule type="containsText" dxfId="3582" priority="4697" operator="containsText" text="N">
      <formula>NOT(ISERROR(SEARCH("N",AK37)))</formula>
    </cfRule>
  </conditionalFormatting>
  <conditionalFormatting sqref="AK37">
    <cfRule type="containsText" dxfId="3581" priority="4676" operator="containsText" text="21">
      <formula>NOT(ISERROR(SEARCH("21",AK37)))</formula>
    </cfRule>
    <cfRule type="cellIs" dxfId="3580" priority="4677" operator="equal">
      <formula>"F"</formula>
    </cfRule>
    <cfRule type="containsText" dxfId="3579" priority="4678" operator="containsText" text="CA">
      <formula>NOT(ISERROR(SEARCH("CA",AK37)))</formula>
    </cfRule>
    <cfRule type="cellIs" dxfId="3578" priority="4679" operator="equal">
      <formula>"LD"</formula>
    </cfRule>
    <cfRule type="containsText" dxfId="3577" priority="4680" operator="containsText" text="V">
      <formula>NOT(ISERROR(SEARCH("V",AK37)))</formula>
    </cfRule>
    <cfRule type="containsText" dxfId="3576" priority="4681" operator="containsText" text="P">
      <formula>NOT(ISERROR(SEARCH("P",AK37)))</formula>
    </cfRule>
    <cfRule type="cellIs" dxfId="3575" priority="4682" operator="equal">
      <formula>"LL"</formula>
    </cfRule>
    <cfRule type="cellIs" dxfId="3574" priority="4683" operator="equal">
      <formula>"AT"</formula>
    </cfRule>
    <cfRule type="containsText" dxfId="3573" priority="4684" operator="containsText" text="B">
      <formula>NOT(ISERROR(SEARCH("B",AK37)))</formula>
    </cfRule>
    <cfRule type="cellIs" dxfId="3572" priority="4685" operator="equal">
      <formula>"L"</formula>
    </cfRule>
    <cfRule type="containsText" dxfId="3571" priority="4686" operator="containsText" text="N">
      <formula>NOT(ISERROR(SEARCH("N",AK37)))</formula>
    </cfRule>
  </conditionalFormatting>
  <conditionalFormatting sqref="AK37">
    <cfRule type="containsText" dxfId="3570" priority="4665" operator="containsText" text="21">
      <formula>NOT(ISERROR(SEARCH("21",AK37)))</formula>
    </cfRule>
    <cfRule type="cellIs" dxfId="3569" priority="4666" operator="equal">
      <formula>"F"</formula>
    </cfRule>
    <cfRule type="containsText" dxfId="3568" priority="4667" operator="containsText" text="CA">
      <formula>NOT(ISERROR(SEARCH("CA",AK37)))</formula>
    </cfRule>
    <cfRule type="cellIs" dxfId="3567" priority="4668" operator="equal">
      <formula>"LD"</formula>
    </cfRule>
    <cfRule type="containsText" dxfId="3566" priority="4669" operator="containsText" text="V">
      <formula>NOT(ISERROR(SEARCH("V",AK37)))</formula>
    </cfRule>
    <cfRule type="containsText" dxfId="3565" priority="4670" operator="containsText" text="P">
      <formula>NOT(ISERROR(SEARCH("P",AK37)))</formula>
    </cfRule>
    <cfRule type="cellIs" dxfId="3564" priority="4671" operator="equal">
      <formula>"LL"</formula>
    </cfRule>
    <cfRule type="cellIs" dxfId="3563" priority="4672" operator="equal">
      <formula>"AT"</formula>
    </cfRule>
    <cfRule type="containsText" dxfId="3562" priority="4673" operator="containsText" text="B">
      <formula>NOT(ISERROR(SEARCH("B",AK37)))</formula>
    </cfRule>
    <cfRule type="cellIs" dxfId="3561" priority="4674" operator="equal">
      <formula>"L"</formula>
    </cfRule>
    <cfRule type="containsText" dxfId="3560" priority="4675" operator="containsText" text="N">
      <formula>NOT(ISERROR(SEARCH("N",AK37)))</formula>
    </cfRule>
  </conditionalFormatting>
  <conditionalFormatting sqref="AK37">
    <cfRule type="containsText" dxfId="3559" priority="4654" operator="containsText" text="21">
      <formula>NOT(ISERROR(SEARCH("21",AK37)))</formula>
    </cfRule>
    <cfRule type="cellIs" dxfId="3558" priority="4655" operator="equal">
      <formula>"F"</formula>
    </cfRule>
    <cfRule type="containsText" dxfId="3557" priority="4656" operator="containsText" text="CA">
      <formula>NOT(ISERROR(SEARCH("CA",AK37)))</formula>
    </cfRule>
    <cfRule type="cellIs" dxfId="3556" priority="4657" operator="equal">
      <formula>"LD"</formula>
    </cfRule>
    <cfRule type="containsText" dxfId="3555" priority="4658" operator="containsText" text="V">
      <formula>NOT(ISERROR(SEARCH("V",AK37)))</formula>
    </cfRule>
    <cfRule type="containsText" dxfId="3554" priority="4659" operator="containsText" text="P">
      <formula>NOT(ISERROR(SEARCH("P",AK37)))</formula>
    </cfRule>
    <cfRule type="cellIs" dxfId="3553" priority="4660" operator="equal">
      <formula>"LL"</formula>
    </cfRule>
    <cfRule type="cellIs" dxfId="3552" priority="4661" operator="equal">
      <formula>"AT"</formula>
    </cfRule>
    <cfRule type="containsText" dxfId="3551" priority="4662" operator="containsText" text="B">
      <formula>NOT(ISERROR(SEARCH("B",AK37)))</formula>
    </cfRule>
    <cfRule type="cellIs" dxfId="3550" priority="4663" operator="equal">
      <formula>"L"</formula>
    </cfRule>
    <cfRule type="containsText" dxfId="3549" priority="4664" operator="containsText" text="N">
      <formula>NOT(ISERROR(SEARCH("N",AK37)))</formula>
    </cfRule>
  </conditionalFormatting>
  <conditionalFormatting sqref="AK37">
    <cfRule type="containsText" dxfId="3548" priority="4643" operator="containsText" text="21">
      <formula>NOT(ISERROR(SEARCH("21",AK37)))</formula>
    </cfRule>
    <cfRule type="cellIs" dxfId="3547" priority="4644" operator="equal">
      <formula>"F"</formula>
    </cfRule>
    <cfRule type="containsText" dxfId="3546" priority="4645" operator="containsText" text="CA">
      <formula>NOT(ISERROR(SEARCH("CA",AK37)))</formula>
    </cfRule>
    <cfRule type="cellIs" dxfId="3545" priority="4646" operator="equal">
      <formula>"LD"</formula>
    </cfRule>
    <cfRule type="containsText" dxfId="3544" priority="4647" operator="containsText" text="V">
      <formula>NOT(ISERROR(SEARCH("V",AK37)))</formula>
    </cfRule>
    <cfRule type="containsText" dxfId="3543" priority="4648" operator="containsText" text="P">
      <formula>NOT(ISERROR(SEARCH("P",AK37)))</formula>
    </cfRule>
    <cfRule type="cellIs" dxfId="3542" priority="4649" operator="equal">
      <formula>"LL"</formula>
    </cfRule>
    <cfRule type="cellIs" dxfId="3541" priority="4650" operator="equal">
      <formula>"AT"</formula>
    </cfRule>
    <cfRule type="containsText" dxfId="3540" priority="4651" operator="containsText" text="B">
      <formula>NOT(ISERROR(SEARCH("B",AK37)))</formula>
    </cfRule>
    <cfRule type="cellIs" dxfId="3539" priority="4652" operator="equal">
      <formula>"L"</formula>
    </cfRule>
    <cfRule type="containsText" dxfId="3538" priority="4653" operator="containsText" text="N">
      <formula>NOT(ISERROR(SEARCH("N",AK37)))</formula>
    </cfRule>
  </conditionalFormatting>
  <conditionalFormatting sqref="AK37">
    <cfRule type="containsText" dxfId="3537" priority="4632" operator="containsText" text="21">
      <formula>NOT(ISERROR(SEARCH("21",AK37)))</formula>
    </cfRule>
    <cfRule type="cellIs" dxfId="3536" priority="4633" operator="equal">
      <formula>"F"</formula>
    </cfRule>
    <cfRule type="containsText" dxfId="3535" priority="4634" operator="containsText" text="CA">
      <formula>NOT(ISERROR(SEARCH("CA",AK37)))</formula>
    </cfRule>
    <cfRule type="cellIs" dxfId="3534" priority="4635" operator="equal">
      <formula>"LD"</formula>
    </cfRule>
    <cfRule type="containsText" dxfId="3533" priority="4636" operator="containsText" text="V">
      <formula>NOT(ISERROR(SEARCH("V",AK37)))</formula>
    </cfRule>
    <cfRule type="containsText" dxfId="3532" priority="4637" operator="containsText" text="P">
      <formula>NOT(ISERROR(SEARCH("P",AK37)))</formula>
    </cfRule>
    <cfRule type="cellIs" dxfId="3531" priority="4638" operator="equal">
      <formula>"LL"</formula>
    </cfRule>
    <cfRule type="cellIs" dxfId="3530" priority="4639" operator="equal">
      <formula>"AT"</formula>
    </cfRule>
    <cfRule type="containsText" dxfId="3529" priority="4640" operator="containsText" text="B">
      <formula>NOT(ISERROR(SEARCH("B",AK37)))</formula>
    </cfRule>
    <cfRule type="cellIs" dxfId="3528" priority="4641" operator="equal">
      <formula>"L"</formula>
    </cfRule>
    <cfRule type="containsText" dxfId="3527" priority="4642" operator="containsText" text="N">
      <formula>NOT(ISERROR(SEARCH("N",AK37)))</formula>
    </cfRule>
  </conditionalFormatting>
  <conditionalFormatting sqref="AK37">
    <cfRule type="containsText" dxfId="3526" priority="4610" operator="containsText" text="21">
      <formula>NOT(ISERROR(SEARCH("21",AK37)))</formula>
    </cfRule>
    <cfRule type="cellIs" dxfId="3525" priority="4611" operator="equal">
      <formula>"F"</formula>
    </cfRule>
    <cfRule type="containsText" dxfId="3524" priority="4612" operator="containsText" text="CA">
      <formula>NOT(ISERROR(SEARCH("CA",AK37)))</formula>
    </cfRule>
    <cfRule type="cellIs" dxfId="3523" priority="4613" operator="equal">
      <formula>"LD"</formula>
    </cfRule>
    <cfRule type="containsText" dxfId="3522" priority="4614" operator="containsText" text="V">
      <formula>NOT(ISERROR(SEARCH("V",AK37)))</formula>
    </cfRule>
    <cfRule type="containsText" dxfId="3521" priority="4615" operator="containsText" text="P">
      <formula>NOT(ISERROR(SEARCH("P",AK37)))</formula>
    </cfRule>
    <cfRule type="cellIs" dxfId="3520" priority="4616" operator="equal">
      <formula>"LL"</formula>
    </cfRule>
    <cfRule type="cellIs" dxfId="3519" priority="4617" operator="equal">
      <formula>"AT"</formula>
    </cfRule>
    <cfRule type="containsText" dxfId="3518" priority="4618" operator="containsText" text="B">
      <formula>NOT(ISERROR(SEARCH("B",AK37)))</formula>
    </cfRule>
    <cfRule type="cellIs" dxfId="3517" priority="4619" operator="equal">
      <formula>"L"</formula>
    </cfRule>
    <cfRule type="containsText" dxfId="3516" priority="4620" operator="containsText" text="N">
      <formula>NOT(ISERROR(SEARCH("N",AK37)))</formula>
    </cfRule>
  </conditionalFormatting>
  <conditionalFormatting sqref="AK37">
    <cfRule type="containsText" dxfId="3515" priority="4588" operator="containsText" text="21">
      <formula>NOT(ISERROR(SEARCH("21",AK37)))</formula>
    </cfRule>
    <cfRule type="cellIs" dxfId="3514" priority="4589" operator="equal">
      <formula>"F"</formula>
    </cfRule>
    <cfRule type="containsText" dxfId="3513" priority="4590" operator="containsText" text="CA">
      <formula>NOT(ISERROR(SEARCH("CA",AK37)))</formula>
    </cfRule>
    <cfRule type="cellIs" dxfId="3512" priority="4591" operator="equal">
      <formula>"LD"</formula>
    </cfRule>
    <cfRule type="containsText" dxfId="3511" priority="4592" operator="containsText" text="V">
      <formula>NOT(ISERROR(SEARCH("V",AK37)))</formula>
    </cfRule>
    <cfRule type="containsText" dxfId="3510" priority="4593" operator="containsText" text="P">
      <formula>NOT(ISERROR(SEARCH("P",AK37)))</formula>
    </cfRule>
    <cfRule type="cellIs" dxfId="3509" priority="4594" operator="equal">
      <formula>"LL"</formula>
    </cfRule>
    <cfRule type="cellIs" dxfId="3508" priority="4595" operator="equal">
      <formula>"AT"</formula>
    </cfRule>
    <cfRule type="containsText" dxfId="3507" priority="4596" operator="containsText" text="B">
      <formula>NOT(ISERROR(SEARCH("B",AK37)))</formula>
    </cfRule>
    <cfRule type="cellIs" dxfId="3506" priority="4597" operator="equal">
      <formula>"L"</formula>
    </cfRule>
    <cfRule type="containsText" dxfId="3505" priority="4598" operator="containsText" text="N">
      <formula>NOT(ISERROR(SEARCH("N",AK37)))</formula>
    </cfRule>
  </conditionalFormatting>
  <conditionalFormatting sqref="AK37">
    <cfRule type="containsText" dxfId="3504" priority="4577" operator="containsText" text="21">
      <formula>NOT(ISERROR(SEARCH("21",AK37)))</formula>
    </cfRule>
    <cfRule type="cellIs" dxfId="3503" priority="4578" operator="equal">
      <formula>"F"</formula>
    </cfRule>
    <cfRule type="containsText" dxfId="3502" priority="4579" operator="containsText" text="CA">
      <formula>NOT(ISERROR(SEARCH("CA",AK37)))</formula>
    </cfRule>
    <cfRule type="cellIs" dxfId="3501" priority="4580" operator="equal">
      <formula>"LD"</formula>
    </cfRule>
    <cfRule type="containsText" dxfId="3500" priority="4581" operator="containsText" text="V">
      <formula>NOT(ISERROR(SEARCH("V",AK37)))</formula>
    </cfRule>
    <cfRule type="containsText" dxfId="3499" priority="4582" operator="containsText" text="P">
      <formula>NOT(ISERROR(SEARCH("P",AK37)))</formula>
    </cfRule>
    <cfRule type="cellIs" dxfId="3498" priority="4583" operator="equal">
      <formula>"LL"</formula>
    </cfRule>
    <cfRule type="cellIs" dxfId="3497" priority="4584" operator="equal">
      <formula>"AT"</formula>
    </cfRule>
    <cfRule type="containsText" dxfId="3496" priority="4585" operator="containsText" text="B">
      <formula>NOT(ISERROR(SEARCH("B",AK37)))</formula>
    </cfRule>
    <cfRule type="cellIs" dxfId="3495" priority="4586" operator="equal">
      <formula>"L"</formula>
    </cfRule>
    <cfRule type="containsText" dxfId="3494" priority="4587" operator="containsText" text="N">
      <formula>NOT(ISERROR(SEARCH("N",AK37)))</formula>
    </cfRule>
  </conditionalFormatting>
  <conditionalFormatting sqref="AK37">
    <cfRule type="containsText" dxfId="3493" priority="4566" operator="containsText" text="21">
      <formula>NOT(ISERROR(SEARCH("21",AK37)))</formula>
    </cfRule>
    <cfRule type="cellIs" dxfId="3492" priority="4567" operator="equal">
      <formula>"F"</formula>
    </cfRule>
    <cfRule type="containsText" dxfId="3491" priority="4568" operator="containsText" text="CA">
      <formula>NOT(ISERROR(SEARCH("CA",AK37)))</formula>
    </cfRule>
    <cfRule type="cellIs" dxfId="3490" priority="4569" operator="equal">
      <formula>"LD"</formula>
    </cfRule>
    <cfRule type="containsText" dxfId="3489" priority="4570" operator="containsText" text="V">
      <formula>NOT(ISERROR(SEARCH("V",AK37)))</formula>
    </cfRule>
    <cfRule type="containsText" dxfId="3488" priority="4571" operator="containsText" text="P">
      <formula>NOT(ISERROR(SEARCH("P",AK37)))</formula>
    </cfRule>
    <cfRule type="cellIs" dxfId="3487" priority="4572" operator="equal">
      <formula>"LL"</formula>
    </cfRule>
    <cfRule type="cellIs" dxfId="3486" priority="4573" operator="equal">
      <formula>"AT"</formula>
    </cfRule>
    <cfRule type="containsText" dxfId="3485" priority="4574" operator="containsText" text="B">
      <formula>NOT(ISERROR(SEARCH("B",AK37)))</formula>
    </cfRule>
    <cfRule type="cellIs" dxfId="3484" priority="4575" operator="equal">
      <formula>"L"</formula>
    </cfRule>
    <cfRule type="containsText" dxfId="3483" priority="4576" operator="containsText" text="N">
      <formula>NOT(ISERROR(SEARCH("N",AK37)))</formula>
    </cfRule>
  </conditionalFormatting>
  <conditionalFormatting sqref="AK37">
    <cfRule type="containsText" dxfId="3482" priority="4555" operator="containsText" text="21">
      <formula>NOT(ISERROR(SEARCH("21",AK37)))</formula>
    </cfRule>
    <cfRule type="cellIs" dxfId="3481" priority="4556" operator="equal">
      <formula>"F"</formula>
    </cfRule>
    <cfRule type="containsText" dxfId="3480" priority="4557" operator="containsText" text="CA">
      <formula>NOT(ISERROR(SEARCH("CA",AK37)))</formula>
    </cfRule>
    <cfRule type="cellIs" dxfId="3479" priority="4558" operator="equal">
      <formula>"LD"</formula>
    </cfRule>
    <cfRule type="containsText" dxfId="3478" priority="4559" operator="containsText" text="V">
      <formula>NOT(ISERROR(SEARCH("V",AK37)))</formula>
    </cfRule>
    <cfRule type="containsText" dxfId="3477" priority="4560" operator="containsText" text="P">
      <formula>NOT(ISERROR(SEARCH("P",AK37)))</formula>
    </cfRule>
    <cfRule type="cellIs" dxfId="3476" priority="4561" operator="equal">
      <formula>"LL"</formula>
    </cfRule>
    <cfRule type="cellIs" dxfId="3475" priority="4562" operator="equal">
      <formula>"AT"</formula>
    </cfRule>
    <cfRule type="containsText" dxfId="3474" priority="4563" operator="containsText" text="B">
      <formula>NOT(ISERROR(SEARCH("B",AK37)))</formula>
    </cfRule>
    <cfRule type="cellIs" dxfId="3473" priority="4564" operator="equal">
      <formula>"L"</formula>
    </cfRule>
    <cfRule type="containsText" dxfId="3472" priority="4565" operator="containsText" text="N">
      <formula>NOT(ISERROR(SEARCH("N",AK37)))</formula>
    </cfRule>
  </conditionalFormatting>
  <conditionalFormatting sqref="AK37">
    <cfRule type="containsText" dxfId="3471" priority="4544" operator="containsText" text="21">
      <formula>NOT(ISERROR(SEARCH("21",AK37)))</formula>
    </cfRule>
    <cfRule type="cellIs" dxfId="3470" priority="4545" operator="equal">
      <formula>"F"</formula>
    </cfRule>
    <cfRule type="containsText" dxfId="3469" priority="4546" operator="containsText" text="CA">
      <formula>NOT(ISERROR(SEARCH("CA",AK37)))</formula>
    </cfRule>
    <cfRule type="cellIs" dxfId="3468" priority="4547" operator="equal">
      <formula>"LD"</formula>
    </cfRule>
    <cfRule type="containsText" dxfId="3467" priority="4548" operator="containsText" text="V">
      <formula>NOT(ISERROR(SEARCH("V",AK37)))</formula>
    </cfRule>
    <cfRule type="containsText" dxfId="3466" priority="4549" operator="containsText" text="P">
      <formula>NOT(ISERROR(SEARCH("P",AK37)))</formula>
    </cfRule>
    <cfRule type="cellIs" dxfId="3465" priority="4550" operator="equal">
      <formula>"LL"</formula>
    </cfRule>
    <cfRule type="cellIs" dxfId="3464" priority="4551" operator="equal">
      <formula>"AT"</formula>
    </cfRule>
    <cfRule type="containsText" dxfId="3463" priority="4552" operator="containsText" text="B">
      <formula>NOT(ISERROR(SEARCH("B",AK37)))</formula>
    </cfRule>
    <cfRule type="cellIs" dxfId="3462" priority="4553" operator="equal">
      <formula>"L"</formula>
    </cfRule>
    <cfRule type="containsText" dxfId="3461" priority="4554" operator="containsText" text="N">
      <formula>NOT(ISERROR(SEARCH("N",AK37)))</formula>
    </cfRule>
  </conditionalFormatting>
  <conditionalFormatting sqref="AK37">
    <cfRule type="containsText" dxfId="3460" priority="4533" operator="containsText" text="21">
      <formula>NOT(ISERROR(SEARCH("21",AK37)))</formula>
    </cfRule>
    <cfRule type="cellIs" dxfId="3459" priority="4534" operator="equal">
      <formula>"F"</formula>
    </cfRule>
    <cfRule type="containsText" dxfId="3458" priority="4535" operator="containsText" text="CA">
      <formula>NOT(ISERROR(SEARCH("CA",AK37)))</formula>
    </cfRule>
    <cfRule type="cellIs" dxfId="3457" priority="4536" operator="equal">
      <formula>"LD"</formula>
    </cfRule>
    <cfRule type="containsText" dxfId="3456" priority="4537" operator="containsText" text="V">
      <formula>NOT(ISERROR(SEARCH("V",AK37)))</formula>
    </cfRule>
    <cfRule type="containsText" dxfId="3455" priority="4538" operator="containsText" text="P">
      <formula>NOT(ISERROR(SEARCH("P",AK37)))</formula>
    </cfRule>
    <cfRule type="cellIs" dxfId="3454" priority="4539" operator="equal">
      <formula>"LL"</formula>
    </cfRule>
    <cfRule type="cellIs" dxfId="3453" priority="4540" operator="equal">
      <formula>"AT"</formula>
    </cfRule>
    <cfRule type="containsText" dxfId="3452" priority="4541" operator="containsText" text="B">
      <formula>NOT(ISERROR(SEARCH("B",AK37)))</formula>
    </cfRule>
    <cfRule type="cellIs" dxfId="3451" priority="4542" operator="equal">
      <formula>"L"</formula>
    </cfRule>
    <cfRule type="containsText" dxfId="3450" priority="4543" operator="containsText" text="N">
      <formula>NOT(ISERROR(SEARCH("N",AK37)))</formula>
    </cfRule>
  </conditionalFormatting>
  <conditionalFormatting sqref="AK37">
    <cfRule type="containsText" dxfId="3449" priority="4522" operator="containsText" text="21">
      <formula>NOT(ISERROR(SEARCH("21",AK37)))</formula>
    </cfRule>
    <cfRule type="cellIs" dxfId="3448" priority="4523" operator="equal">
      <formula>"F"</formula>
    </cfRule>
    <cfRule type="containsText" dxfId="3447" priority="4524" operator="containsText" text="CA">
      <formula>NOT(ISERROR(SEARCH("CA",AK37)))</formula>
    </cfRule>
    <cfRule type="cellIs" dxfId="3446" priority="4525" operator="equal">
      <formula>"LD"</formula>
    </cfRule>
    <cfRule type="containsText" dxfId="3445" priority="4526" operator="containsText" text="V">
      <formula>NOT(ISERROR(SEARCH("V",AK37)))</formula>
    </cfRule>
    <cfRule type="containsText" dxfId="3444" priority="4527" operator="containsText" text="P">
      <formula>NOT(ISERROR(SEARCH("P",AK37)))</formula>
    </cfRule>
    <cfRule type="cellIs" dxfId="3443" priority="4528" operator="equal">
      <formula>"LL"</formula>
    </cfRule>
    <cfRule type="cellIs" dxfId="3442" priority="4529" operator="equal">
      <formula>"AT"</formula>
    </cfRule>
    <cfRule type="containsText" dxfId="3441" priority="4530" operator="containsText" text="B">
      <formula>NOT(ISERROR(SEARCH("B",AK37)))</formula>
    </cfRule>
    <cfRule type="cellIs" dxfId="3440" priority="4531" operator="equal">
      <formula>"L"</formula>
    </cfRule>
    <cfRule type="containsText" dxfId="3439" priority="4532" operator="containsText" text="N">
      <formula>NOT(ISERROR(SEARCH("N",AK37)))</formula>
    </cfRule>
  </conditionalFormatting>
  <conditionalFormatting sqref="AK37">
    <cfRule type="containsText" dxfId="3438" priority="4511" operator="containsText" text="21">
      <formula>NOT(ISERROR(SEARCH("21",AK37)))</formula>
    </cfRule>
    <cfRule type="cellIs" dxfId="3437" priority="4512" operator="equal">
      <formula>"F"</formula>
    </cfRule>
    <cfRule type="containsText" dxfId="3436" priority="4513" operator="containsText" text="CA">
      <formula>NOT(ISERROR(SEARCH("CA",AK37)))</formula>
    </cfRule>
    <cfRule type="cellIs" dxfId="3435" priority="4514" operator="equal">
      <formula>"LD"</formula>
    </cfRule>
    <cfRule type="containsText" dxfId="3434" priority="4515" operator="containsText" text="V">
      <formula>NOT(ISERROR(SEARCH("V",AK37)))</formula>
    </cfRule>
    <cfRule type="containsText" dxfId="3433" priority="4516" operator="containsText" text="P">
      <formula>NOT(ISERROR(SEARCH("P",AK37)))</formula>
    </cfRule>
    <cfRule type="cellIs" dxfId="3432" priority="4517" operator="equal">
      <formula>"LL"</formula>
    </cfRule>
    <cfRule type="cellIs" dxfId="3431" priority="4518" operator="equal">
      <formula>"AT"</formula>
    </cfRule>
    <cfRule type="containsText" dxfId="3430" priority="4519" operator="containsText" text="B">
      <formula>NOT(ISERROR(SEARCH("B",AK37)))</formula>
    </cfRule>
    <cfRule type="cellIs" dxfId="3429" priority="4520" operator="equal">
      <formula>"L"</formula>
    </cfRule>
    <cfRule type="containsText" dxfId="3428" priority="4521" operator="containsText" text="N">
      <formula>NOT(ISERROR(SEARCH("N",AK37)))</formula>
    </cfRule>
  </conditionalFormatting>
  <conditionalFormatting sqref="AK37">
    <cfRule type="containsText" dxfId="3427" priority="4500" operator="containsText" text="21">
      <formula>NOT(ISERROR(SEARCH("21",AK37)))</formula>
    </cfRule>
    <cfRule type="cellIs" dxfId="3426" priority="4501" operator="equal">
      <formula>"F"</formula>
    </cfRule>
    <cfRule type="containsText" dxfId="3425" priority="4502" operator="containsText" text="CA">
      <formula>NOT(ISERROR(SEARCH("CA",AK37)))</formula>
    </cfRule>
    <cfRule type="cellIs" dxfId="3424" priority="4503" operator="equal">
      <formula>"LD"</formula>
    </cfRule>
    <cfRule type="containsText" dxfId="3423" priority="4504" operator="containsText" text="V">
      <formula>NOT(ISERROR(SEARCH("V",AK37)))</formula>
    </cfRule>
    <cfRule type="containsText" dxfId="3422" priority="4505" operator="containsText" text="P">
      <formula>NOT(ISERROR(SEARCH("P",AK37)))</formula>
    </cfRule>
    <cfRule type="cellIs" dxfId="3421" priority="4506" operator="equal">
      <formula>"LL"</formula>
    </cfRule>
    <cfRule type="cellIs" dxfId="3420" priority="4507" operator="equal">
      <formula>"AT"</formula>
    </cfRule>
    <cfRule type="containsText" dxfId="3419" priority="4508" operator="containsText" text="B">
      <formula>NOT(ISERROR(SEARCH("B",AK37)))</formula>
    </cfRule>
    <cfRule type="cellIs" dxfId="3418" priority="4509" operator="equal">
      <formula>"L"</formula>
    </cfRule>
    <cfRule type="containsText" dxfId="3417" priority="4510" operator="containsText" text="N">
      <formula>NOT(ISERROR(SEARCH("N",AK37)))</formula>
    </cfRule>
  </conditionalFormatting>
  <conditionalFormatting sqref="AK37">
    <cfRule type="containsText" dxfId="3416" priority="4489" operator="containsText" text="21">
      <formula>NOT(ISERROR(SEARCH("21",AK37)))</formula>
    </cfRule>
    <cfRule type="cellIs" dxfId="3415" priority="4490" operator="equal">
      <formula>"F"</formula>
    </cfRule>
    <cfRule type="containsText" dxfId="3414" priority="4491" operator="containsText" text="CA">
      <formula>NOT(ISERROR(SEARCH("CA",AK37)))</formula>
    </cfRule>
    <cfRule type="cellIs" dxfId="3413" priority="4492" operator="equal">
      <formula>"LD"</formula>
    </cfRule>
    <cfRule type="containsText" dxfId="3412" priority="4493" operator="containsText" text="V">
      <formula>NOT(ISERROR(SEARCH("V",AK37)))</formula>
    </cfRule>
    <cfRule type="containsText" dxfId="3411" priority="4494" operator="containsText" text="P">
      <formula>NOT(ISERROR(SEARCH("P",AK37)))</formula>
    </cfRule>
    <cfRule type="cellIs" dxfId="3410" priority="4495" operator="equal">
      <formula>"LL"</formula>
    </cfRule>
    <cfRule type="cellIs" dxfId="3409" priority="4496" operator="equal">
      <formula>"AT"</formula>
    </cfRule>
    <cfRule type="containsText" dxfId="3408" priority="4497" operator="containsText" text="B">
      <formula>NOT(ISERROR(SEARCH("B",AK37)))</formula>
    </cfRule>
    <cfRule type="cellIs" dxfId="3407" priority="4498" operator="equal">
      <formula>"L"</formula>
    </cfRule>
    <cfRule type="containsText" dxfId="3406" priority="4499" operator="containsText" text="N">
      <formula>NOT(ISERROR(SEARCH("N",AK37)))</formula>
    </cfRule>
  </conditionalFormatting>
  <conditionalFormatting sqref="AK37">
    <cfRule type="containsText" dxfId="3405" priority="4478" operator="containsText" text="21">
      <formula>NOT(ISERROR(SEARCH("21",AK37)))</formula>
    </cfRule>
    <cfRule type="cellIs" dxfId="3404" priority="4479" operator="equal">
      <formula>"F"</formula>
    </cfRule>
    <cfRule type="containsText" dxfId="3403" priority="4480" operator="containsText" text="CA">
      <formula>NOT(ISERROR(SEARCH("CA",AK37)))</formula>
    </cfRule>
    <cfRule type="cellIs" dxfId="3402" priority="4481" operator="equal">
      <formula>"LD"</formula>
    </cfRule>
    <cfRule type="containsText" dxfId="3401" priority="4482" operator="containsText" text="V">
      <formula>NOT(ISERROR(SEARCH("V",AK37)))</formula>
    </cfRule>
    <cfRule type="containsText" dxfId="3400" priority="4483" operator="containsText" text="P">
      <formula>NOT(ISERROR(SEARCH("P",AK37)))</formula>
    </cfRule>
    <cfRule type="cellIs" dxfId="3399" priority="4484" operator="equal">
      <formula>"LL"</formula>
    </cfRule>
    <cfRule type="cellIs" dxfId="3398" priority="4485" operator="equal">
      <formula>"AT"</formula>
    </cfRule>
    <cfRule type="containsText" dxfId="3397" priority="4486" operator="containsText" text="B">
      <formula>NOT(ISERROR(SEARCH("B",AK37)))</formula>
    </cfRule>
    <cfRule type="cellIs" dxfId="3396" priority="4487" operator="equal">
      <formula>"L"</formula>
    </cfRule>
    <cfRule type="containsText" dxfId="3395" priority="4488" operator="containsText" text="N">
      <formula>NOT(ISERROR(SEARCH("N",AK37)))</formula>
    </cfRule>
  </conditionalFormatting>
  <conditionalFormatting sqref="AK37">
    <cfRule type="containsText" dxfId="3394" priority="4467" operator="containsText" text="21">
      <formula>NOT(ISERROR(SEARCH("21",AK37)))</formula>
    </cfRule>
    <cfRule type="cellIs" dxfId="3393" priority="4468" operator="equal">
      <formula>"F"</formula>
    </cfRule>
    <cfRule type="containsText" dxfId="3392" priority="4469" operator="containsText" text="CA">
      <formula>NOT(ISERROR(SEARCH("CA",AK37)))</formula>
    </cfRule>
    <cfRule type="cellIs" dxfId="3391" priority="4470" operator="equal">
      <formula>"LD"</formula>
    </cfRule>
    <cfRule type="containsText" dxfId="3390" priority="4471" operator="containsText" text="V">
      <formula>NOT(ISERROR(SEARCH("V",AK37)))</formula>
    </cfRule>
    <cfRule type="containsText" dxfId="3389" priority="4472" operator="containsText" text="P">
      <formula>NOT(ISERROR(SEARCH("P",AK37)))</formula>
    </cfRule>
    <cfRule type="cellIs" dxfId="3388" priority="4473" operator="equal">
      <formula>"LL"</formula>
    </cfRule>
    <cfRule type="cellIs" dxfId="3387" priority="4474" operator="equal">
      <formula>"AT"</formula>
    </cfRule>
    <cfRule type="containsText" dxfId="3386" priority="4475" operator="containsText" text="B">
      <formula>NOT(ISERROR(SEARCH("B",AK37)))</formula>
    </cfRule>
    <cfRule type="cellIs" dxfId="3385" priority="4476" operator="equal">
      <formula>"L"</formula>
    </cfRule>
    <cfRule type="containsText" dxfId="3384" priority="4477" operator="containsText" text="N">
      <formula>NOT(ISERROR(SEARCH("N",AK37)))</formula>
    </cfRule>
  </conditionalFormatting>
  <conditionalFormatting sqref="AK37">
    <cfRule type="containsText" dxfId="3383" priority="4456" operator="containsText" text="21">
      <formula>NOT(ISERROR(SEARCH("21",AK37)))</formula>
    </cfRule>
    <cfRule type="cellIs" dxfId="3382" priority="4457" operator="equal">
      <formula>"F"</formula>
    </cfRule>
    <cfRule type="containsText" dxfId="3381" priority="4458" operator="containsText" text="CA">
      <formula>NOT(ISERROR(SEARCH("CA",AK37)))</formula>
    </cfRule>
    <cfRule type="cellIs" dxfId="3380" priority="4459" operator="equal">
      <formula>"LD"</formula>
    </cfRule>
    <cfRule type="containsText" dxfId="3379" priority="4460" operator="containsText" text="V">
      <formula>NOT(ISERROR(SEARCH("V",AK37)))</formula>
    </cfRule>
    <cfRule type="containsText" dxfId="3378" priority="4461" operator="containsText" text="P">
      <formula>NOT(ISERROR(SEARCH("P",AK37)))</formula>
    </cfRule>
    <cfRule type="cellIs" dxfId="3377" priority="4462" operator="equal">
      <formula>"LL"</formula>
    </cfRule>
    <cfRule type="cellIs" dxfId="3376" priority="4463" operator="equal">
      <formula>"AT"</formula>
    </cfRule>
    <cfRule type="containsText" dxfId="3375" priority="4464" operator="containsText" text="B">
      <formula>NOT(ISERROR(SEARCH("B",AK37)))</formula>
    </cfRule>
    <cfRule type="cellIs" dxfId="3374" priority="4465" operator="equal">
      <formula>"L"</formula>
    </cfRule>
    <cfRule type="containsText" dxfId="3373" priority="4466" operator="containsText" text="N">
      <formula>NOT(ISERROR(SEARCH("N",AK37)))</formula>
    </cfRule>
  </conditionalFormatting>
  <conditionalFormatting sqref="AK37">
    <cfRule type="containsText" dxfId="3372" priority="4445" operator="containsText" text="21">
      <formula>NOT(ISERROR(SEARCH("21",AK37)))</formula>
    </cfRule>
    <cfRule type="cellIs" dxfId="3371" priority="4446" operator="equal">
      <formula>"F"</formula>
    </cfRule>
    <cfRule type="containsText" dxfId="3370" priority="4447" operator="containsText" text="CA">
      <formula>NOT(ISERROR(SEARCH("CA",AK37)))</formula>
    </cfRule>
    <cfRule type="cellIs" dxfId="3369" priority="4448" operator="equal">
      <formula>"LD"</formula>
    </cfRule>
    <cfRule type="containsText" dxfId="3368" priority="4449" operator="containsText" text="V">
      <formula>NOT(ISERROR(SEARCH("V",AK37)))</formula>
    </cfRule>
    <cfRule type="containsText" dxfId="3367" priority="4450" operator="containsText" text="P">
      <formula>NOT(ISERROR(SEARCH("P",AK37)))</formula>
    </cfRule>
    <cfRule type="cellIs" dxfId="3366" priority="4451" operator="equal">
      <formula>"LL"</formula>
    </cfRule>
    <cfRule type="cellIs" dxfId="3365" priority="4452" operator="equal">
      <formula>"AT"</formula>
    </cfRule>
    <cfRule type="containsText" dxfId="3364" priority="4453" operator="containsText" text="B">
      <formula>NOT(ISERROR(SEARCH("B",AK37)))</formula>
    </cfRule>
    <cfRule type="cellIs" dxfId="3363" priority="4454" operator="equal">
      <formula>"L"</formula>
    </cfRule>
    <cfRule type="containsText" dxfId="3362" priority="4455" operator="containsText" text="N">
      <formula>NOT(ISERROR(SEARCH("N",AK37)))</formula>
    </cfRule>
  </conditionalFormatting>
  <conditionalFormatting sqref="AK37">
    <cfRule type="containsText" dxfId="3361" priority="4434" operator="containsText" text="21">
      <formula>NOT(ISERROR(SEARCH("21",AK37)))</formula>
    </cfRule>
    <cfRule type="cellIs" dxfId="3360" priority="4435" operator="equal">
      <formula>"F"</formula>
    </cfRule>
    <cfRule type="containsText" dxfId="3359" priority="4436" operator="containsText" text="CA">
      <formula>NOT(ISERROR(SEARCH("CA",AK37)))</formula>
    </cfRule>
    <cfRule type="cellIs" dxfId="3358" priority="4437" operator="equal">
      <formula>"LD"</formula>
    </cfRule>
    <cfRule type="containsText" dxfId="3357" priority="4438" operator="containsText" text="V">
      <formula>NOT(ISERROR(SEARCH("V",AK37)))</formula>
    </cfRule>
    <cfRule type="containsText" dxfId="3356" priority="4439" operator="containsText" text="P">
      <formula>NOT(ISERROR(SEARCH("P",AK37)))</formula>
    </cfRule>
    <cfRule type="cellIs" dxfId="3355" priority="4440" operator="equal">
      <formula>"LL"</formula>
    </cfRule>
    <cfRule type="cellIs" dxfId="3354" priority="4441" operator="equal">
      <formula>"AT"</formula>
    </cfRule>
    <cfRule type="containsText" dxfId="3353" priority="4442" operator="containsText" text="B">
      <formula>NOT(ISERROR(SEARCH("B",AK37)))</formula>
    </cfRule>
    <cfRule type="cellIs" dxfId="3352" priority="4443" operator="equal">
      <formula>"L"</formula>
    </cfRule>
    <cfRule type="containsText" dxfId="3351" priority="4444" operator="containsText" text="N">
      <formula>NOT(ISERROR(SEARCH("N",AK37)))</formula>
    </cfRule>
  </conditionalFormatting>
  <conditionalFormatting sqref="AI37:AJ37">
    <cfRule type="containsText" dxfId="3350" priority="4423" operator="containsText" text="21">
      <formula>NOT(ISERROR(SEARCH("21",AI37)))</formula>
    </cfRule>
    <cfRule type="cellIs" dxfId="3349" priority="4424" operator="equal">
      <formula>"F"</formula>
    </cfRule>
    <cfRule type="containsText" dxfId="3348" priority="4425" operator="containsText" text="CA">
      <formula>NOT(ISERROR(SEARCH("CA",AI37)))</formula>
    </cfRule>
    <cfRule type="cellIs" dxfId="3347" priority="4426" operator="equal">
      <formula>"LD"</formula>
    </cfRule>
    <cfRule type="containsText" dxfId="3346" priority="4427" operator="containsText" text="V">
      <formula>NOT(ISERROR(SEARCH("V",AI37)))</formula>
    </cfRule>
    <cfRule type="containsText" dxfId="3345" priority="4428" operator="containsText" text="P">
      <formula>NOT(ISERROR(SEARCH("P",AI37)))</formula>
    </cfRule>
    <cfRule type="cellIs" dxfId="3344" priority="4429" operator="equal">
      <formula>"LL"</formula>
    </cfRule>
    <cfRule type="cellIs" dxfId="3343" priority="4430" operator="equal">
      <formula>"AT"</formula>
    </cfRule>
    <cfRule type="containsText" dxfId="3342" priority="4431" operator="containsText" text="B">
      <formula>NOT(ISERROR(SEARCH("B",AI37)))</formula>
    </cfRule>
    <cfRule type="cellIs" dxfId="3341" priority="4432" operator="equal">
      <formula>"L"</formula>
    </cfRule>
    <cfRule type="containsText" dxfId="3340" priority="4433" operator="containsText" text="N">
      <formula>NOT(ISERROR(SEARCH("N",AI37)))</formula>
    </cfRule>
  </conditionalFormatting>
  <conditionalFormatting sqref="AI37:AK37">
    <cfRule type="containsText" dxfId="3339" priority="4412" operator="containsText" text="21">
      <formula>NOT(ISERROR(SEARCH("21",AI37)))</formula>
    </cfRule>
    <cfRule type="cellIs" dxfId="3338" priority="4413" operator="equal">
      <formula>"F"</formula>
    </cfRule>
    <cfRule type="containsText" dxfId="3337" priority="4414" operator="containsText" text="CA">
      <formula>NOT(ISERROR(SEARCH("CA",AI37)))</formula>
    </cfRule>
    <cfRule type="cellIs" dxfId="3336" priority="4415" operator="equal">
      <formula>"LD"</formula>
    </cfRule>
    <cfRule type="containsText" dxfId="3335" priority="4416" operator="containsText" text="V">
      <formula>NOT(ISERROR(SEARCH("V",AI37)))</formula>
    </cfRule>
    <cfRule type="containsText" dxfId="3334" priority="4417" operator="containsText" text="P">
      <formula>NOT(ISERROR(SEARCH("P",AI37)))</formula>
    </cfRule>
    <cfRule type="cellIs" dxfId="3333" priority="4418" operator="equal">
      <formula>"LL"</formula>
    </cfRule>
    <cfRule type="cellIs" dxfId="3332" priority="4419" operator="equal">
      <formula>"AT"</formula>
    </cfRule>
    <cfRule type="containsText" dxfId="3331" priority="4420" operator="containsText" text="B">
      <formula>NOT(ISERROR(SEARCH("B",AI37)))</formula>
    </cfRule>
    <cfRule type="cellIs" dxfId="3330" priority="4421" operator="equal">
      <formula>"L"</formula>
    </cfRule>
    <cfRule type="containsText" dxfId="3329" priority="4422" operator="containsText" text="N">
      <formula>NOT(ISERROR(SEARCH("N",AI37)))</formula>
    </cfRule>
  </conditionalFormatting>
  <conditionalFormatting sqref="AI37:AJ37">
    <cfRule type="containsText" dxfId="3328" priority="4401" operator="containsText" text="21">
      <formula>NOT(ISERROR(SEARCH("21",AI37)))</formula>
    </cfRule>
    <cfRule type="cellIs" dxfId="3327" priority="4402" operator="equal">
      <formula>"F"</formula>
    </cfRule>
    <cfRule type="containsText" dxfId="3326" priority="4403" operator="containsText" text="CA">
      <formula>NOT(ISERROR(SEARCH("CA",AI37)))</formula>
    </cfRule>
    <cfRule type="cellIs" dxfId="3325" priority="4404" operator="equal">
      <formula>"LD"</formula>
    </cfRule>
    <cfRule type="containsText" dxfId="3324" priority="4405" operator="containsText" text="V">
      <formula>NOT(ISERROR(SEARCH("V",AI37)))</formula>
    </cfRule>
    <cfRule type="containsText" dxfId="3323" priority="4406" operator="containsText" text="P">
      <formula>NOT(ISERROR(SEARCH("P",AI37)))</formula>
    </cfRule>
    <cfRule type="cellIs" dxfId="3322" priority="4407" operator="equal">
      <formula>"LL"</formula>
    </cfRule>
    <cfRule type="cellIs" dxfId="3321" priority="4408" operator="equal">
      <formula>"AT"</formula>
    </cfRule>
    <cfRule type="containsText" dxfId="3320" priority="4409" operator="containsText" text="B">
      <formula>NOT(ISERROR(SEARCH("B",AI37)))</formula>
    </cfRule>
    <cfRule type="cellIs" dxfId="3319" priority="4410" operator="equal">
      <formula>"L"</formula>
    </cfRule>
    <cfRule type="containsText" dxfId="3318" priority="4411" operator="containsText" text="N">
      <formula>NOT(ISERROR(SEARCH("N",AI37)))</formula>
    </cfRule>
  </conditionalFormatting>
  <conditionalFormatting sqref="AI37:AK37">
    <cfRule type="containsText" dxfId="3317" priority="4390" operator="containsText" text="21">
      <formula>NOT(ISERROR(SEARCH("21",AI37)))</formula>
    </cfRule>
    <cfRule type="cellIs" dxfId="3316" priority="4391" operator="equal">
      <formula>"F"</formula>
    </cfRule>
    <cfRule type="containsText" dxfId="3315" priority="4392" operator="containsText" text="CA">
      <formula>NOT(ISERROR(SEARCH("CA",AI37)))</formula>
    </cfRule>
    <cfRule type="cellIs" dxfId="3314" priority="4393" operator="equal">
      <formula>"LD"</formula>
    </cfRule>
    <cfRule type="containsText" dxfId="3313" priority="4394" operator="containsText" text="V">
      <formula>NOT(ISERROR(SEARCH("V",AI37)))</formula>
    </cfRule>
    <cfRule type="containsText" dxfId="3312" priority="4395" operator="containsText" text="P">
      <formula>NOT(ISERROR(SEARCH("P",AI37)))</formula>
    </cfRule>
    <cfRule type="cellIs" dxfId="3311" priority="4396" operator="equal">
      <formula>"LL"</formula>
    </cfRule>
    <cfRule type="cellIs" dxfId="3310" priority="4397" operator="equal">
      <formula>"AT"</formula>
    </cfRule>
    <cfRule type="containsText" dxfId="3309" priority="4398" operator="containsText" text="B">
      <formula>NOT(ISERROR(SEARCH("B",AI37)))</formula>
    </cfRule>
    <cfRule type="cellIs" dxfId="3308" priority="4399" operator="equal">
      <formula>"L"</formula>
    </cfRule>
    <cfRule type="containsText" dxfId="3307" priority="4400" operator="containsText" text="N">
      <formula>NOT(ISERROR(SEARCH("N",AI37)))</formula>
    </cfRule>
  </conditionalFormatting>
  <conditionalFormatting sqref="AI37">
    <cfRule type="containsText" dxfId="3306" priority="4379" operator="containsText" text="21">
      <formula>NOT(ISERROR(SEARCH("21",AI37)))</formula>
    </cfRule>
    <cfRule type="cellIs" dxfId="3305" priority="4380" operator="equal">
      <formula>"F"</formula>
    </cfRule>
    <cfRule type="containsText" dxfId="3304" priority="4381" operator="containsText" text="CA">
      <formula>NOT(ISERROR(SEARCH("CA",AI37)))</formula>
    </cfRule>
    <cfRule type="cellIs" dxfId="3303" priority="4382" operator="equal">
      <formula>"LD"</formula>
    </cfRule>
    <cfRule type="containsText" dxfId="3302" priority="4383" operator="containsText" text="V">
      <formula>NOT(ISERROR(SEARCH("V",AI37)))</formula>
    </cfRule>
    <cfRule type="containsText" dxfId="3301" priority="4384" operator="containsText" text="P">
      <formula>NOT(ISERROR(SEARCH("P",AI37)))</formula>
    </cfRule>
    <cfRule type="cellIs" dxfId="3300" priority="4385" operator="equal">
      <formula>"LL"</formula>
    </cfRule>
    <cfRule type="cellIs" dxfId="3299" priority="4386" operator="equal">
      <formula>"AT"</formula>
    </cfRule>
    <cfRule type="containsText" dxfId="3298" priority="4387" operator="containsText" text="B">
      <formula>NOT(ISERROR(SEARCH("B",AI37)))</formula>
    </cfRule>
    <cfRule type="cellIs" dxfId="3297" priority="4388" operator="equal">
      <formula>"L"</formula>
    </cfRule>
    <cfRule type="containsText" dxfId="3296" priority="4389" operator="containsText" text="N">
      <formula>NOT(ISERROR(SEARCH("N",AI37)))</formula>
    </cfRule>
  </conditionalFormatting>
  <conditionalFormatting sqref="AC37:AE37">
    <cfRule type="containsText" dxfId="3295" priority="4368" operator="containsText" text="21">
      <formula>NOT(ISERROR(SEARCH("21",AC37)))</formula>
    </cfRule>
    <cfRule type="cellIs" dxfId="3294" priority="4369" operator="equal">
      <formula>"F"</formula>
    </cfRule>
    <cfRule type="containsText" dxfId="3293" priority="4370" operator="containsText" text="CA">
      <formula>NOT(ISERROR(SEARCH("CA",AC37)))</formula>
    </cfRule>
    <cfRule type="cellIs" dxfId="3292" priority="4371" operator="equal">
      <formula>"LD"</formula>
    </cfRule>
    <cfRule type="containsText" dxfId="3291" priority="4372" operator="containsText" text="V">
      <formula>NOT(ISERROR(SEARCH("V",AC37)))</formula>
    </cfRule>
    <cfRule type="containsText" dxfId="3290" priority="4373" operator="containsText" text="P">
      <formula>NOT(ISERROR(SEARCH("P",AC37)))</formula>
    </cfRule>
    <cfRule type="cellIs" dxfId="3289" priority="4374" operator="equal">
      <formula>"LL"</formula>
    </cfRule>
    <cfRule type="cellIs" dxfId="3288" priority="4375" operator="equal">
      <formula>"AT"</formula>
    </cfRule>
    <cfRule type="containsText" dxfId="3287" priority="4376" operator="containsText" text="B">
      <formula>NOT(ISERROR(SEARCH("B",AC37)))</formula>
    </cfRule>
    <cfRule type="cellIs" dxfId="3286" priority="4377" operator="equal">
      <formula>"L"</formula>
    </cfRule>
    <cfRule type="containsText" dxfId="3285" priority="4378" operator="containsText" text="N">
      <formula>NOT(ISERROR(SEARCH("N",AC37)))</formula>
    </cfRule>
  </conditionalFormatting>
  <conditionalFormatting sqref="AC37:AE37">
    <cfRule type="containsText" dxfId="3284" priority="4357" operator="containsText" text="21">
      <formula>NOT(ISERROR(SEARCH("21",AC37)))</formula>
    </cfRule>
    <cfRule type="cellIs" dxfId="3283" priority="4358" operator="equal">
      <formula>"F"</formula>
    </cfRule>
    <cfRule type="containsText" dxfId="3282" priority="4359" operator="containsText" text="CA">
      <formula>NOT(ISERROR(SEARCH("CA",AC37)))</formula>
    </cfRule>
    <cfRule type="cellIs" dxfId="3281" priority="4360" operator="equal">
      <formula>"LD"</formula>
    </cfRule>
    <cfRule type="containsText" dxfId="3280" priority="4361" operator="containsText" text="V">
      <formula>NOT(ISERROR(SEARCH("V",AC37)))</formula>
    </cfRule>
    <cfRule type="containsText" dxfId="3279" priority="4362" operator="containsText" text="P">
      <formula>NOT(ISERROR(SEARCH("P",AC37)))</formula>
    </cfRule>
    <cfRule type="cellIs" dxfId="3278" priority="4363" operator="equal">
      <formula>"LL"</formula>
    </cfRule>
    <cfRule type="cellIs" dxfId="3277" priority="4364" operator="equal">
      <formula>"AT"</formula>
    </cfRule>
    <cfRule type="containsText" dxfId="3276" priority="4365" operator="containsText" text="B">
      <formula>NOT(ISERROR(SEARCH("B",AC37)))</formula>
    </cfRule>
    <cfRule type="cellIs" dxfId="3275" priority="4366" operator="equal">
      <formula>"L"</formula>
    </cfRule>
    <cfRule type="containsText" dxfId="3274" priority="4367" operator="containsText" text="N">
      <formula>NOT(ISERROR(SEARCH("N",AC37)))</formula>
    </cfRule>
  </conditionalFormatting>
  <conditionalFormatting sqref="X45:AK45">
    <cfRule type="containsText" dxfId="3273" priority="4313" operator="containsText" text="21">
      <formula>NOT(ISERROR(SEARCH("21",X45)))</formula>
    </cfRule>
    <cfRule type="cellIs" dxfId="3272" priority="4314" operator="equal">
      <formula>"F"</formula>
    </cfRule>
    <cfRule type="containsText" dxfId="3271" priority="4315" operator="containsText" text="CA">
      <formula>NOT(ISERROR(SEARCH("CA",X45)))</formula>
    </cfRule>
    <cfRule type="cellIs" dxfId="3270" priority="4316" operator="equal">
      <formula>"LD"</formula>
    </cfRule>
    <cfRule type="containsText" dxfId="3269" priority="4317" operator="containsText" text="V">
      <formula>NOT(ISERROR(SEARCH("V",X45)))</formula>
    </cfRule>
    <cfRule type="containsText" dxfId="3268" priority="4318" operator="containsText" text="P">
      <formula>NOT(ISERROR(SEARCH("P",X45)))</formula>
    </cfRule>
    <cfRule type="cellIs" dxfId="3267" priority="4319" operator="equal">
      <formula>"LL"</formula>
    </cfRule>
    <cfRule type="cellIs" dxfId="3266" priority="4320" operator="equal">
      <formula>"AT"</formula>
    </cfRule>
    <cfRule type="containsText" dxfId="3265" priority="4321" operator="containsText" text="B">
      <formula>NOT(ISERROR(SEARCH("B",X45)))</formula>
    </cfRule>
    <cfRule type="cellIs" dxfId="3264" priority="4322" operator="equal">
      <formula>"L"</formula>
    </cfRule>
    <cfRule type="containsText" dxfId="3263" priority="4323" operator="containsText" text="N">
      <formula>NOT(ISERROR(SEARCH("N",X45)))</formula>
    </cfRule>
  </conditionalFormatting>
  <conditionalFormatting sqref="X45:AK45">
    <cfRule type="containsText" dxfId="3262" priority="4346" operator="containsText" text="21">
      <formula>NOT(ISERROR(SEARCH("21",X45)))</formula>
    </cfRule>
    <cfRule type="cellIs" dxfId="3261" priority="4347" operator="equal">
      <formula>"F"</formula>
    </cfRule>
    <cfRule type="containsText" dxfId="3260" priority="4348" operator="containsText" text="CA">
      <formula>NOT(ISERROR(SEARCH("CA",X45)))</formula>
    </cfRule>
    <cfRule type="cellIs" dxfId="3259" priority="4349" operator="equal">
      <formula>"LD"</formula>
    </cfRule>
    <cfRule type="containsText" dxfId="3258" priority="4350" operator="containsText" text="V">
      <formula>NOT(ISERROR(SEARCH("V",X45)))</formula>
    </cfRule>
    <cfRule type="containsText" dxfId="3257" priority="4351" operator="containsText" text="P">
      <formula>NOT(ISERROR(SEARCH("P",X45)))</formula>
    </cfRule>
    <cfRule type="cellIs" dxfId="3256" priority="4352" operator="equal">
      <formula>"LL"</formula>
    </cfRule>
    <cfRule type="cellIs" dxfId="3255" priority="4353" operator="equal">
      <formula>"AT"</formula>
    </cfRule>
    <cfRule type="containsText" dxfId="3254" priority="4354" operator="containsText" text="B">
      <formula>NOT(ISERROR(SEARCH("B",X45)))</formula>
    </cfRule>
    <cfRule type="cellIs" dxfId="3253" priority="4355" operator="equal">
      <formula>"L"</formula>
    </cfRule>
    <cfRule type="containsText" dxfId="3252" priority="4356" operator="containsText" text="N">
      <formula>NOT(ISERROR(SEARCH("N",X45)))</formula>
    </cfRule>
  </conditionalFormatting>
  <conditionalFormatting sqref="X45:AJ45">
    <cfRule type="containsText" dxfId="3251" priority="4335" operator="containsText" text="21">
      <formula>NOT(ISERROR(SEARCH("21",X45)))</formula>
    </cfRule>
    <cfRule type="cellIs" dxfId="3250" priority="4336" operator="equal">
      <formula>"F"</formula>
    </cfRule>
    <cfRule type="containsText" dxfId="3249" priority="4337" operator="containsText" text="CA">
      <formula>NOT(ISERROR(SEARCH("CA",X45)))</formula>
    </cfRule>
    <cfRule type="cellIs" dxfId="3248" priority="4338" operator="equal">
      <formula>"LD"</formula>
    </cfRule>
    <cfRule type="containsText" dxfId="3247" priority="4339" operator="containsText" text="V">
      <formula>NOT(ISERROR(SEARCH("V",X45)))</formula>
    </cfRule>
    <cfRule type="containsText" dxfId="3246" priority="4340" operator="containsText" text="P">
      <formula>NOT(ISERROR(SEARCH("P",X45)))</formula>
    </cfRule>
    <cfRule type="cellIs" dxfId="3245" priority="4341" operator="equal">
      <formula>"LL"</formula>
    </cfRule>
    <cfRule type="cellIs" dxfId="3244" priority="4342" operator="equal">
      <formula>"AT"</formula>
    </cfRule>
    <cfRule type="containsText" dxfId="3243" priority="4343" operator="containsText" text="B">
      <formula>NOT(ISERROR(SEARCH("B",X45)))</formula>
    </cfRule>
    <cfRule type="cellIs" dxfId="3242" priority="4344" operator="equal">
      <formula>"L"</formula>
    </cfRule>
    <cfRule type="containsText" dxfId="3241" priority="4345" operator="containsText" text="N">
      <formula>NOT(ISERROR(SEARCH("N",X45)))</formula>
    </cfRule>
  </conditionalFormatting>
  <conditionalFormatting sqref="X45:AH45">
    <cfRule type="containsText" dxfId="3240" priority="4324" operator="containsText" text="21">
      <formula>NOT(ISERROR(SEARCH("21",X45)))</formula>
    </cfRule>
    <cfRule type="cellIs" dxfId="3239" priority="4325" operator="equal">
      <formula>"F"</formula>
    </cfRule>
    <cfRule type="containsText" dxfId="3238" priority="4326" operator="containsText" text="CA">
      <formula>NOT(ISERROR(SEARCH("CA",X45)))</formula>
    </cfRule>
    <cfRule type="cellIs" dxfId="3237" priority="4327" operator="equal">
      <formula>"LD"</formula>
    </cfRule>
    <cfRule type="containsText" dxfId="3236" priority="4328" operator="containsText" text="V">
      <formula>NOT(ISERROR(SEARCH("V",X45)))</formula>
    </cfRule>
    <cfRule type="containsText" dxfId="3235" priority="4329" operator="containsText" text="P">
      <formula>NOT(ISERROR(SEARCH("P",X45)))</formula>
    </cfRule>
    <cfRule type="cellIs" dxfId="3234" priority="4330" operator="equal">
      <formula>"LL"</formula>
    </cfRule>
    <cfRule type="cellIs" dxfId="3233" priority="4331" operator="equal">
      <formula>"AT"</formula>
    </cfRule>
    <cfRule type="containsText" dxfId="3232" priority="4332" operator="containsText" text="B">
      <formula>NOT(ISERROR(SEARCH("B",X45)))</formula>
    </cfRule>
    <cfRule type="cellIs" dxfId="3231" priority="4333" operator="equal">
      <formula>"L"</formula>
    </cfRule>
    <cfRule type="containsText" dxfId="3230" priority="4334" operator="containsText" text="N">
      <formula>NOT(ISERROR(SEARCH("N",X45)))</formula>
    </cfRule>
  </conditionalFormatting>
  <conditionalFormatting sqref="AK45">
    <cfRule type="containsText" dxfId="3229" priority="3741" operator="containsText" text="21">
      <formula>NOT(ISERROR(SEARCH("21",AK45)))</formula>
    </cfRule>
    <cfRule type="cellIs" dxfId="3228" priority="3742" operator="equal">
      <formula>"F"</formula>
    </cfRule>
    <cfRule type="containsText" dxfId="3227" priority="3743" operator="containsText" text="CA">
      <formula>NOT(ISERROR(SEARCH("CA",AK45)))</formula>
    </cfRule>
    <cfRule type="cellIs" dxfId="3226" priority="3744" operator="equal">
      <formula>"LD"</formula>
    </cfRule>
    <cfRule type="containsText" dxfId="3225" priority="3745" operator="containsText" text="V">
      <formula>NOT(ISERROR(SEARCH("V",AK45)))</formula>
    </cfRule>
    <cfRule type="containsText" dxfId="3224" priority="3746" operator="containsText" text="P">
      <formula>NOT(ISERROR(SEARCH("P",AK45)))</formula>
    </cfRule>
    <cfRule type="cellIs" dxfId="3223" priority="3747" operator="equal">
      <formula>"LL"</formula>
    </cfRule>
    <cfRule type="cellIs" dxfId="3222" priority="3748" operator="equal">
      <formula>"AT"</formula>
    </cfRule>
    <cfRule type="containsText" dxfId="3221" priority="3749" operator="containsText" text="B">
      <formula>NOT(ISERROR(SEARCH("B",AK45)))</formula>
    </cfRule>
    <cfRule type="cellIs" dxfId="3220" priority="3750" operator="equal">
      <formula>"L"</formula>
    </cfRule>
    <cfRule type="containsText" dxfId="3219" priority="3751" operator="containsText" text="N">
      <formula>NOT(ISERROR(SEARCH("N",AK45)))</formula>
    </cfRule>
  </conditionalFormatting>
  <conditionalFormatting sqref="AK45">
    <cfRule type="containsText" dxfId="3218" priority="3719" operator="containsText" text="21">
      <formula>NOT(ISERROR(SEARCH("21",AK45)))</formula>
    </cfRule>
    <cfRule type="cellIs" dxfId="3217" priority="3720" operator="equal">
      <formula>"F"</formula>
    </cfRule>
    <cfRule type="containsText" dxfId="3216" priority="3721" operator="containsText" text="CA">
      <formula>NOT(ISERROR(SEARCH("CA",AK45)))</formula>
    </cfRule>
    <cfRule type="cellIs" dxfId="3215" priority="3722" operator="equal">
      <formula>"LD"</formula>
    </cfRule>
    <cfRule type="containsText" dxfId="3214" priority="3723" operator="containsText" text="V">
      <formula>NOT(ISERROR(SEARCH("V",AK45)))</formula>
    </cfRule>
    <cfRule type="containsText" dxfId="3213" priority="3724" operator="containsText" text="P">
      <formula>NOT(ISERROR(SEARCH("P",AK45)))</formula>
    </cfRule>
    <cfRule type="cellIs" dxfId="3212" priority="3725" operator="equal">
      <formula>"LL"</formula>
    </cfRule>
    <cfRule type="cellIs" dxfId="3211" priority="3726" operator="equal">
      <formula>"AT"</formula>
    </cfRule>
    <cfRule type="containsText" dxfId="3210" priority="3727" operator="containsText" text="B">
      <formula>NOT(ISERROR(SEARCH("B",AK45)))</formula>
    </cfRule>
    <cfRule type="cellIs" dxfId="3209" priority="3728" operator="equal">
      <formula>"L"</formula>
    </cfRule>
    <cfRule type="containsText" dxfId="3208" priority="3729" operator="containsText" text="N">
      <formula>NOT(ISERROR(SEARCH("N",AK45)))</formula>
    </cfRule>
  </conditionalFormatting>
  <conditionalFormatting sqref="X45:AH45">
    <cfRule type="containsText" dxfId="3207" priority="4302" operator="containsText" text="21">
      <formula>NOT(ISERROR(SEARCH("21",X45)))</formula>
    </cfRule>
    <cfRule type="cellIs" dxfId="3206" priority="4303" operator="equal">
      <formula>"F"</formula>
    </cfRule>
    <cfRule type="containsText" dxfId="3205" priority="4304" operator="containsText" text="CA">
      <formula>NOT(ISERROR(SEARCH("CA",X45)))</formula>
    </cfRule>
    <cfRule type="cellIs" dxfId="3204" priority="4305" operator="equal">
      <formula>"LD"</formula>
    </cfRule>
    <cfRule type="containsText" dxfId="3203" priority="4306" operator="containsText" text="V">
      <formula>NOT(ISERROR(SEARCH("V",X45)))</formula>
    </cfRule>
    <cfRule type="containsText" dxfId="3202" priority="4307" operator="containsText" text="P">
      <formula>NOT(ISERROR(SEARCH("P",X45)))</formula>
    </cfRule>
    <cfRule type="cellIs" dxfId="3201" priority="4308" operator="equal">
      <formula>"LL"</formula>
    </cfRule>
    <cfRule type="cellIs" dxfId="3200" priority="4309" operator="equal">
      <formula>"AT"</formula>
    </cfRule>
    <cfRule type="containsText" dxfId="3199" priority="4310" operator="containsText" text="B">
      <formula>NOT(ISERROR(SEARCH("B",X45)))</formula>
    </cfRule>
    <cfRule type="cellIs" dxfId="3198" priority="4311" operator="equal">
      <formula>"L"</formula>
    </cfRule>
    <cfRule type="containsText" dxfId="3197" priority="4312" operator="containsText" text="N">
      <formula>NOT(ISERROR(SEARCH("N",X45)))</formula>
    </cfRule>
  </conditionalFormatting>
  <conditionalFormatting sqref="X45:AH45">
    <cfRule type="containsText" dxfId="3196" priority="4291" operator="containsText" text="21">
      <formula>NOT(ISERROR(SEARCH("21",X45)))</formula>
    </cfRule>
    <cfRule type="cellIs" dxfId="3195" priority="4292" operator="equal">
      <formula>"F"</formula>
    </cfRule>
    <cfRule type="containsText" dxfId="3194" priority="4293" operator="containsText" text="CA">
      <formula>NOT(ISERROR(SEARCH("CA",X45)))</formula>
    </cfRule>
    <cfRule type="cellIs" dxfId="3193" priority="4294" operator="equal">
      <formula>"LD"</formula>
    </cfRule>
    <cfRule type="containsText" dxfId="3192" priority="4295" operator="containsText" text="V">
      <formula>NOT(ISERROR(SEARCH("V",X45)))</formula>
    </cfRule>
    <cfRule type="containsText" dxfId="3191" priority="4296" operator="containsText" text="P">
      <formula>NOT(ISERROR(SEARCH("P",X45)))</formula>
    </cfRule>
    <cfRule type="cellIs" dxfId="3190" priority="4297" operator="equal">
      <formula>"LL"</formula>
    </cfRule>
    <cfRule type="cellIs" dxfId="3189" priority="4298" operator="equal">
      <formula>"AT"</formula>
    </cfRule>
    <cfRule type="containsText" dxfId="3188" priority="4299" operator="containsText" text="B">
      <formula>NOT(ISERROR(SEARCH("B",X45)))</formula>
    </cfRule>
    <cfRule type="cellIs" dxfId="3187" priority="4300" operator="equal">
      <formula>"L"</formula>
    </cfRule>
    <cfRule type="containsText" dxfId="3186" priority="4301" operator="containsText" text="N">
      <formula>NOT(ISERROR(SEARCH("N",X45)))</formula>
    </cfRule>
  </conditionalFormatting>
  <conditionalFormatting sqref="X45:AH45">
    <cfRule type="containsText" dxfId="3185" priority="4280" operator="containsText" text="21">
      <formula>NOT(ISERROR(SEARCH("21",X45)))</formula>
    </cfRule>
    <cfRule type="cellIs" dxfId="3184" priority="4281" operator="equal">
      <formula>"F"</formula>
    </cfRule>
    <cfRule type="containsText" dxfId="3183" priority="4282" operator="containsText" text="CA">
      <formula>NOT(ISERROR(SEARCH("CA",X45)))</formula>
    </cfRule>
    <cfRule type="cellIs" dxfId="3182" priority="4283" operator="equal">
      <formula>"LD"</formula>
    </cfRule>
    <cfRule type="containsText" dxfId="3181" priority="4284" operator="containsText" text="V">
      <formula>NOT(ISERROR(SEARCH("V",X45)))</formula>
    </cfRule>
    <cfRule type="containsText" dxfId="3180" priority="4285" operator="containsText" text="P">
      <formula>NOT(ISERROR(SEARCH("P",X45)))</formula>
    </cfRule>
    <cfRule type="cellIs" dxfId="3179" priority="4286" operator="equal">
      <formula>"LL"</formula>
    </cfRule>
    <cfRule type="cellIs" dxfId="3178" priority="4287" operator="equal">
      <formula>"AT"</formula>
    </cfRule>
    <cfRule type="containsText" dxfId="3177" priority="4288" operator="containsText" text="B">
      <formula>NOT(ISERROR(SEARCH("B",X45)))</formula>
    </cfRule>
    <cfRule type="cellIs" dxfId="3176" priority="4289" operator="equal">
      <formula>"L"</formula>
    </cfRule>
    <cfRule type="containsText" dxfId="3175" priority="4290" operator="containsText" text="N">
      <formula>NOT(ISERROR(SEARCH("N",X45)))</formula>
    </cfRule>
  </conditionalFormatting>
  <conditionalFormatting sqref="X45:AH45">
    <cfRule type="containsText" dxfId="3174" priority="4269" operator="containsText" text="21">
      <formula>NOT(ISERROR(SEARCH("21",X45)))</formula>
    </cfRule>
    <cfRule type="cellIs" dxfId="3173" priority="4270" operator="equal">
      <formula>"F"</formula>
    </cfRule>
    <cfRule type="containsText" dxfId="3172" priority="4271" operator="containsText" text="CA">
      <formula>NOT(ISERROR(SEARCH("CA",X45)))</formula>
    </cfRule>
    <cfRule type="cellIs" dxfId="3171" priority="4272" operator="equal">
      <formula>"LD"</formula>
    </cfRule>
    <cfRule type="containsText" dxfId="3170" priority="4273" operator="containsText" text="V">
      <formula>NOT(ISERROR(SEARCH("V",X45)))</formula>
    </cfRule>
    <cfRule type="containsText" dxfId="3169" priority="4274" operator="containsText" text="P">
      <formula>NOT(ISERROR(SEARCH("P",X45)))</formula>
    </cfRule>
    <cfRule type="cellIs" dxfId="3168" priority="4275" operator="equal">
      <formula>"LL"</formula>
    </cfRule>
    <cfRule type="cellIs" dxfId="3167" priority="4276" operator="equal">
      <formula>"AT"</formula>
    </cfRule>
    <cfRule type="containsText" dxfId="3166" priority="4277" operator="containsText" text="B">
      <formula>NOT(ISERROR(SEARCH("B",X45)))</formula>
    </cfRule>
    <cfRule type="cellIs" dxfId="3165" priority="4278" operator="equal">
      <formula>"L"</formula>
    </cfRule>
    <cfRule type="containsText" dxfId="3164" priority="4279" operator="containsText" text="N">
      <formula>NOT(ISERROR(SEARCH("N",X45)))</formula>
    </cfRule>
  </conditionalFormatting>
  <conditionalFormatting sqref="X45:AH45">
    <cfRule type="containsText" dxfId="3163" priority="4258" operator="containsText" text="21">
      <formula>NOT(ISERROR(SEARCH("21",X45)))</formula>
    </cfRule>
    <cfRule type="cellIs" dxfId="3162" priority="4259" operator="equal">
      <formula>"F"</formula>
    </cfRule>
    <cfRule type="containsText" dxfId="3161" priority="4260" operator="containsText" text="CA">
      <formula>NOT(ISERROR(SEARCH("CA",X45)))</formula>
    </cfRule>
    <cfRule type="cellIs" dxfId="3160" priority="4261" operator="equal">
      <formula>"LD"</formula>
    </cfRule>
    <cfRule type="containsText" dxfId="3159" priority="4262" operator="containsText" text="V">
      <formula>NOT(ISERROR(SEARCH("V",X45)))</formula>
    </cfRule>
    <cfRule type="containsText" dxfId="3158" priority="4263" operator="containsText" text="P">
      <formula>NOT(ISERROR(SEARCH("P",X45)))</formula>
    </cfRule>
    <cfRule type="cellIs" dxfId="3157" priority="4264" operator="equal">
      <formula>"LL"</formula>
    </cfRule>
    <cfRule type="cellIs" dxfId="3156" priority="4265" operator="equal">
      <formula>"AT"</formula>
    </cfRule>
    <cfRule type="containsText" dxfId="3155" priority="4266" operator="containsText" text="B">
      <formula>NOT(ISERROR(SEARCH("B",X45)))</formula>
    </cfRule>
    <cfRule type="cellIs" dxfId="3154" priority="4267" operator="equal">
      <formula>"L"</formula>
    </cfRule>
    <cfRule type="containsText" dxfId="3153" priority="4268" operator="containsText" text="N">
      <formula>NOT(ISERROR(SEARCH("N",X45)))</formula>
    </cfRule>
  </conditionalFormatting>
  <conditionalFormatting sqref="X45:AH45">
    <cfRule type="containsText" dxfId="3152" priority="4247" operator="containsText" text="21">
      <formula>NOT(ISERROR(SEARCH("21",X45)))</formula>
    </cfRule>
    <cfRule type="cellIs" dxfId="3151" priority="4248" operator="equal">
      <formula>"F"</formula>
    </cfRule>
    <cfRule type="containsText" dxfId="3150" priority="4249" operator="containsText" text="CA">
      <formula>NOT(ISERROR(SEARCH("CA",X45)))</formula>
    </cfRule>
    <cfRule type="cellIs" dxfId="3149" priority="4250" operator="equal">
      <formula>"LD"</formula>
    </cfRule>
    <cfRule type="containsText" dxfId="3148" priority="4251" operator="containsText" text="V">
      <formula>NOT(ISERROR(SEARCH("V",X45)))</formula>
    </cfRule>
    <cfRule type="containsText" dxfId="3147" priority="4252" operator="containsText" text="P">
      <formula>NOT(ISERROR(SEARCH("P",X45)))</formula>
    </cfRule>
    <cfRule type="cellIs" dxfId="3146" priority="4253" operator="equal">
      <formula>"LL"</formula>
    </cfRule>
    <cfRule type="cellIs" dxfId="3145" priority="4254" operator="equal">
      <formula>"AT"</formula>
    </cfRule>
    <cfRule type="containsText" dxfId="3144" priority="4255" operator="containsText" text="B">
      <formula>NOT(ISERROR(SEARCH("B",X45)))</formula>
    </cfRule>
    <cfRule type="cellIs" dxfId="3143" priority="4256" operator="equal">
      <formula>"L"</formula>
    </cfRule>
    <cfRule type="containsText" dxfId="3142" priority="4257" operator="containsText" text="N">
      <formula>NOT(ISERROR(SEARCH("N",X45)))</formula>
    </cfRule>
  </conditionalFormatting>
  <conditionalFormatting sqref="X45:AH45">
    <cfRule type="containsText" dxfId="3141" priority="4236" operator="containsText" text="21">
      <formula>NOT(ISERROR(SEARCH("21",X45)))</formula>
    </cfRule>
    <cfRule type="cellIs" dxfId="3140" priority="4237" operator="equal">
      <formula>"F"</formula>
    </cfRule>
    <cfRule type="containsText" dxfId="3139" priority="4238" operator="containsText" text="CA">
      <formula>NOT(ISERROR(SEARCH("CA",X45)))</formula>
    </cfRule>
    <cfRule type="cellIs" dxfId="3138" priority="4239" operator="equal">
      <formula>"LD"</formula>
    </cfRule>
    <cfRule type="containsText" dxfId="3137" priority="4240" operator="containsText" text="V">
      <formula>NOT(ISERROR(SEARCH("V",X45)))</formula>
    </cfRule>
    <cfRule type="containsText" dxfId="3136" priority="4241" operator="containsText" text="P">
      <formula>NOT(ISERROR(SEARCH("P",X45)))</formula>
    </cfRule>
    <cfRule type="cellIs" dxfId="3135" priority="4242" operator="equal">
      <formula>"LL"</formula>
    </cfRule>
    <cfRule type="cellIs" dxfId="3134" priority="4243" operator="equal">
      <formula>"AT"</formula>
    </cfRule>
    <cfRule type="containsText" dxfId="3133" priority="4244" operator="containsText" text="B">
      <formula>NOT(ISERROR(SEARCH("B",X45)))</formula>
    </cfRule>
    <cfRule type="cellIs" dxfId="3132" priority="4245" operator="equal">
      <formula>"L"</formula>
    </cfRule>
    <cfRule type="containsText" dxfId="3131" priority="4246" operator="containsText" text="N">
      <formula>NOT(ISERROR(SEARCH("N",X45)))</formula>
    </cfRule>
  </conditionalFormatting>
  <conditionalFormatting sqref="X45:AH45">
    <cfRule type="containsText" dxfId="3130" priority="4225" operator="containsText" text="21">
      <formula>NOT(ISERROR(SEARCH("21",X45)))</formula>
    </cfRule>
    <cfRule type="cellIs" dxfId="3129" priority="4226" operator="equal">
      <formula>"F"</formula>
    </cfRule>
    <cfRule type="containsText" dxfId="3128" priority="4227" operator="containsText" text="CA">
      <formula>NOT(ISERROR(SEARCH("CA",X45)))</formula>
    </cfRule>
    <cfRule type="cellIs" dxfId="3127" priority="4228" operator="equal">
      <formula>"LD"</formula>
    </cfRule>
    <cfRule type="containsText" dxfId="3126" priority="4229" operator="containsText" text="V">
      <formula>NOT(ISERROR(SEARCH("V",X45)))</formula>
    </cfRule>
    <cfRule type="containsText" dxfId="3125" priority="4230" operator="containsText" text="P">
      <formula>NOT(ISERROR(SEARCH("P",X45)))</formula>
    </cfRule>
    <cfRule type="cellIs" dxfId="3124" priority="4231" operator="equal">
      <formula>"LL"</formula>
    </cfRule>
    <cfRule type="cellIs" dxfId="3123" priority="4232" operator="equal">
      <formula>"AT"</formula>
    </cfRule>
    <cfRule type="containsText" dxfId="3122" priority="4233" operator="containsText" text="B">
      <formula>NOT(ISERROR(SEARCH("B",X45)))</formula>
    </cfRule>
    <cfRule type="cellIs" dxfId="3121" priority="4234" operator="equal">
      <formula>"L"</formula>
    </cfRule>
    <cfRule type="containsText" dxfId="3120" priority="4235" operator="containsText" text="N">
      <formula>NOT(ISERROR(SEARCH("N",X45)))</formula>
    </cfRule>
  </conditionalFormatting>
  <conditionalFormatting sqref="X45:AH45">
    <cfRule type="containsText" dxfId="3119" priority="4214" operator="containsText" text="21">
      <formula>NOT(ISERROR(SEARCH("21",X45)))</formula>
    </cfRule>
    <cfRule type="cellIs" dxfId="3118" priority="4215" operator="equal">
      <formula>"F"</formula>
    </cfRule>
    <cfRule type="containsText" dxfId="3117" priority="4216" operator="containsText" text="CA">
      <formula>NOT(ISERROR(SEARCH("CA",X45)))</formula>
    </cfRule>
    <cfRule type="cellIs" dxfId="3116" priority="4217" operator="equal">
      <formula>"LD"</formula>
    </cfRule>
    <cfRule type="containsText" dxfId="3115" priority="4218" operator="containsText" text="V">
      <formula>NOT(ISERROR(SEARCH("V",X45)))</formula>
    </cfRule>
    <cfRule type="containsText" dxfId="3114" priority="4219" operator="containsText" text="P">
      <formula>NOT(ISERROR(SEARCH("P",X45)))</formula>
    </cfRule>
    <cfRule type="cellIs" dxfId="3113" priority="4220" operator="equal">
      <formula>"LL"</formula>
    </cfRule>
    <cfRule type="cellIs" dxfId="3112" priority="4221" operator="equal">
      <formula>"AT"</formula>
    </cfRule>
    <cfRule type="containsText" dxfId="3111" priority="4222" operator="containsText" text="B">
      <formula>NOT(ISERROR(SEARCH("B",X45)))</formula>
    </cfRule>
    <cfRule type="cellIs" dxfId="3110" priority="4223" operator="equal">
      <formula>"L"</formula>
    </cfRule>
    <cfRule type="containsText" dxfId="3109" priority="4224" operator="containsText" text="N">
      <formula>NOT(ISERROR(SEARCH("N",X45)))</formula>
    </cfRule>
  </conditionalFormatting>
  <conditionalFormatting sqref="X45:AH45">
    <cfRule type="containsText" dxfId="3108" priority="4203" operator="containsText" text="21">
      <formula>NOT(ISERROR(SEARCH("21",X45)))</formula>
    </cfRule>
    <cfRule type="cellIs" dxfId="3107" priority="4204" operator="equal">
      <formula>"F"</formula>
    </cfRule>
    <cfRule type="containsText" dxfId="3106" priority="4205" operator="containsText" text="CA">
      <formula>NOT(ISERROR(SEARCH("CA",X45)))</formula>
    </cfRule>
    <cfRule type="cellIs" dxfId="3105" priority="4206" operator="equal">
      <formula>"LD"</formula>
    </cfRule>
    <cfRule type="containsText" dxfId="3104" priority="4207" operator="containsText" text="V">
      <formula>NOT(ISERROR(SEARCH("V",X45)))</formula>
    </cfRule>
    <cfRule type="containsText" dxfId="3103" priority="4208" operator="containsText" text="P">
      <formula>NOT(ISERROR(SEARCH("P",X45)))</formula>
    </cfRule>
    <cfRule type="cellIs" dxfId="3102" priority="4209" operator="equal">
      <formula>"LL"</formula>
    </cfRule>
    <cfRule type="cellIs" dxfId="3101" priority="4210" operator="equal">
      <formula>"AT"</formula>
    </cfRule>
    <cfRule type="containsText" dxfId="3100" priority="4211" operator="containsText" text="B">
      <formula>NOT(ISERROR(SEARCH("B",X45)))</formula>
    </cfRule>
    <cfRule type="cellIs" dxfId="3099" priority="4212" operator="equal">
      <formula>"L"</formula>
    </cfRule>
    <cfRule type="containsText" dxfId="3098" priority="4213" operator="containsText" text="N">
      <formula>NOT(ISERROR(SEARCH("N",X45)))</formula>
    </cfRule>
  </conditionalFormatting>
  <conditionalFormatting sqref="X45:AH45">
    <cfRule type="containsText" dxfId="3097" priority="4192" operator="containsText" text="21">
      <formula>NOT(ISERROR(SEARCH("21",X45)))</formula>
    </cfRule>
    <cfRule type="cellIs" dxfId="3096" priority="4193" operator="equal">
      <formula>"F"</formula>
    </cfRule>
    <cfRule type="containsText" dxfId="3095" priority="4194" operator="containsText" text="CA">
      <formula>NOT(ISERROR(SEARCH("CA",X45)))</formula>
    </cfRule>
    <cfRule type="cellIs" dxfId="3094" priority="4195" operator="equal">
      <formula>"LD"</formula>
    </cfRule>
    <cfRule type="containsText" dxfId="3093" priority="4196" operator="containsText" text="V">
      <formula>NOT(ISERROR(SEARCH("V",X45)))</formula>
    </cfRule>
    <cfRule type="containsText" dxfId="3092" priority="4197" operator="containsText" text="P">
      <formula>NOT(ISERROR(SEARCH("P",X45)))</formula>
    </cfRule>
    <cfRule type="cellIs" dxfId="3091" priority="4198" operator="equal">
      <formula>"LL"</formula>
    </cfRule>
    <cfRule type="cellIs" dxfId="3090" priority="4199" operator="equal">
      <formula>"AT"</formula>
    </cfRule>
    <cfRule type="containsText" dxfId="3089" priority="4200" operator="containsText" text="B">
      <formula>NOT(ISERROR(SEARCH("B",X45)))</formula>
    </cfRule>
    <cfRule type="cellIs" dxfId="3088" priority="4201" operator="equal">
      <formula>"L"</formula>
    </cfRule>
    <cfRule type="containsText" dxfId="3087" priority="4202" operator="containsText" text="N">
      <formula>NOT(ISERROR(SEARCH("N",X45)))</formula>
    </cfRule>
  </conditionalFormatting>
  <conditionalFormatting sqref="X45:AH45">
    <cfRule type="containsText" dxfId="3086" priority="4181" operator="containsText" text="21">
      <formula>NOT(ISERROR(SEARCH("21",X45)))</formula>
    </cfRule>
    <cfRule type="cellIs" dxfId="3085" priority="4182" operator="equal">
      <formula>"F"</formula>
    </cfRule>
    <cfRule type="containsText" dxfId="3084" priority="4183" operator="containsText" text="CA">
      <formula>NOT(ISERROR(SEARCH("CA",X45)))</formula>
    </cfRule>
    <cfRule type="cellIs" dxfId="3083" priority="4184" operator="equal">
      <formula>"LD"</formula>
    </cfRule>
    <cfRule type="containsText" dxfId="3082" priority="4185" operator="containsText" text="V">
      <formula>NOT(ISERROR(SEARCH("V",X45)))</formula>
    </cfRule>
    <cfRule type="containsText" dxfId="3081" priority="4186" operator="containsText" text="P">
      <formula>NOT(ISERROR(SEARCH("P",X45)))</formula>
    </cfRule>
    <cfRule type="cellIs" dxfId="3080" priority="4187" operator="equal">
      <formula>"LL"</formula>
    </cfRule>
    <cfRule type="cellIs" dxfId="3079" priority="4188" operator="equal">
      <formula>"AT"</formula>
    </cfRule>
    <cfRule type="containsText" dxfId="3078" priority="4189" operator="containsText" text="B">
      <formula>NOT(ISERROR(SEARCH("B",X45)))</formula>
    </cfRule>
    <cfRule type="cellIs" dxfId="3077" priority="4190" operator="equal">
      <formula>"L"</formula>
    </cfRule>
    <cfRule type="containsText" dxfId="3076" priority="4191" operator="containsText" text="N">
      <formula>NOT(ISERROR(SEARCH("N",X45)))</formula>
    </cfRule>
  </conditionalFormatting>
  <conditionalFormatting sqref="X45:AH45">
    <cfRule type="containsText" dxfId="3075" priority="4170" operator="containsText" text="21">
      <formula>NOT(ISERROR(SEARCH("21",X45)))</formula>
    </cfRule>
    <cfRule type="cellIs" dxfId="3074" priority="4171" operator="equal">
      <formula>"F"</formula>
    </cfRule>
    <cfRule type="containsText" dxfId="3073" priority="4172" operator="containsText" text="CA">
      <formula>NOT(ISERROR(SEARCH("CA",X45)))</formula>
    </cfRule>
    <cfRule type="cellIs" dxfId="3072" priority="4173" operator="equal">
      <formula>"LD"</formula>
    </cfRule>
    <cfRule type="containsText" dxfId="3071" priority="4174" operator="containsText" text="V">
      <formula>NOT(ISERROR(SEARCH("V",X45)))</formula>
    </cfRule>
    <cfRule type="containsText" dxfId="3070" priority="4175" operator="containsText" text="P">
      <formula>NOT(ISERROR(SEARCH("P",X45)))</formula>
    </cfRule>
    <cfRule type="cellIs" dxfId="3069" priority="4176" operator="equal">
      <formula>"LL"</formula>
    </cfRule>
    <cfRule type="cellIs" dxfId="3068" priority="4177" operator="equal">
      <formula>"AT"</formula>
    </cfRule>
    <cfRule type="containsText" dxfId="3067" priority="4178" operator="containsText" text="B">
      <formula>NOT(ISERROR(SEARCH("B",X45)))</formula>
    </cfRule>
    <cfRule type="cellIs" dxfId="3066" priority="4179" operator="equal">
      <formula>"L"</formula>
    </cfRule>
    <cfRule type="containsText" dxfId="3065" priority="4180" operator="containsText" text="N">
      <formula>NOT(ISERROR(SEARCH("N",X45)))</formula>
    </cfRule>
  </conditionalFormatting>
  <conditionalFormatting sqref="X45:AH45">
    <cfRule type="containsText" dxfId="3064" priority="4159" operator="containsText" text="21">
      <formula>NOT(ISERROR(SEARCH("21",X45)))</formula>
    </cfRule>
    <cfRule type="cellIs" dxfId="3063" priority="4160" operator="equal">
      <formula>"F"</formula>
    </cfRule>
    <cfRule type="containsText" dxfId="3062" priority="4161" operator="containsText" text="CA">
      <formula>NOT(ISERROR(SEARCH("CA",X45)))</formula>
    </cfRule>
    <cfRule type="cellIs" dxfId="3061" priority="4162" operator="equal">
      <formula>"LD"</formula>
    </cfRule>
    <cfRule type="containsText" dxfId="3060" priority="4163" operator="containsText" text="V">
      <formula>NOT(ISERROR(SEARCH("V",X45)))</formula>
    </cfRule>
    <cfRule type="containsText" dxfId="3059" priority="4164" operator="containsText" text="P">
      <formula>NOT(ISERROR(SEARCH("P",X45)))</formula>
    </cfRule>
    <cfRule type="cellIs" dxfId="3058" priority="4165" operator="equal">
      <formula>"LL"</formula>
    </cfRule>
    <cfRule type="cellIs" dxfId="3057" priority="4166" operator="equal">
      <formula>"AT"</formula>
    </cfRule>
    <cfRule type="containsText" dxfId="3056" priority="4167" operator="containsText" text="B">
      <formula>NOT(ISERROR(SEARCH("B",X45)))</formula>
    </cfRule>
    <cfRule type="cellIs" dxfId="3055" priority="4168" operator="equal">
      <formula>"L"</formula>
    </cfRule>
    <cfRule type="containsText" dxfId="3054" priority="4169" operator="containsText" text="N">
      <formula>NOT(ISERROR(SEARCH("N",X45)))</formula>
    </cfRule>
  </conditionalFormatting>
  <conditionalFormatting sqref="X45:AH45">
    <cfRule type="containsText" dxfId="3053" priority="4148" operator="containsText" text="21">
      <formula>NOT(ISERROR(SEARCH("21",X45)))</formula>
    </cfRule>
    <cfRule type="cellIs" dxfId="3052" priority="4149" operator="equal">
      <formula>"F"</formula>
    </cfRule>
    <cfRule type="containsText" dxfId="3051" priority="4150" operator="containsText" text="CA">
      <formula>NOT(ISERROR(SEARCH("CA",X45)))</formula>
    </cfRule>
    <cfRule type="cellIs" dxfId="3050" priority="4151" operator="equal">
      <formula>"LD"</formula>
    </cfRule>
    <cfRule type="containsText" dxfId="3049" priority="4152" operator="containsText" text="V">
      <formula>NOT(ISERROR(SEARCH("V",X45)))</formula>
    </cfRule>
    <cfRule type="containsText" dxfId="3048" priority="4153" operator="containsText" text="P">
      <formula>NOT(ISERROR(SEARCH("P",X45)))</formula>
    </cfRule>
    <cfRule type="cellIs" dxfId="3047" priority="4154" operator="equal">
      <formula>"LL"</formula>
    </cfRule>
    <cfRule type="cellIs" dxfId="3046" priority="4155" operator="equal">
      <formula>"AT"</formula>
    </cfRule>
    <cfRule type="containsText" dxfId="3045" priority="4156" operator="containsText" text="B">
      <formula>NOT(ISERROR(SEARCH("B",X45)))</formula>
    </cfRule>
    <cfRule type="cellIs" dxfId="3044" priority="4157" operator="equal">
      <formula>"L"</formula>
    </cfRule>
    <cfRule type="containsText" dxfId="3043" priority="4158" operator="containsText" text="N">
      <formula>NOT(ISERROR(SEARCH("N",X45)))</formula>
    </cfRule>
  </conditionalFormatting>
  <conditionalFormatting sqref="X45:AH45">
    <cfRule type="containsText" dxfId="3042" priority="4137" operator="containsText" text="21">
      <formula>NOT(ISERROR(SEARCH("21",X45)))</formula>
    </cfRule>
    <cfRule type="cellIs" dxfId="3041" priority="4138" operator="equal">
      <formula>"F"</formula>
    </cfRule>
    <cfRule type="containsText" dxfId="3040" priority="4139" operator="containsText" text="CA">
      <formula>NOT(ISERROR(SEARCH("CA",X45)))</formula>
    </cfRule>
    <cfRule type="cellIs" dxfId="3039" priority="4140" operator="equal">
      <formula>"LD"</formula>
    </cfRule>
    <cfRule type="containsText" dxfId="3038" priority="4141" operator="containsText" text="V">
      <formula>NOT(ISERROR(SEARCH("V",X45)))</formula>
    </cfRule>
    <cfRule type="containsText" dxfId="3037" priority="4142" operator="containsText" text="P">
      <formula>NOT(ISERROR(SEARCH("P",X45)))</formula>
    </cfRule>
    <cfRule type="cellIs" dxfId="3036" priority="4143" operator="equal">
      <formula>"LL"</formula>
    </cfRule>
    <cfRule type="cellIs" dxfId="3035" priority="4144" operator="equal">
      <formula>"AT"</formula>
    </cfRule>
    <cfRule type="containsText" dxfId="3034" priority="4145" operator="containsText" text="B">
      <formula>NOT(ISERROR(SEARCH("B",X45)))</formula>
    </cfRule>
    <cfRule type="cellIs" dxfId="3033" priority="4146" operator="equal">
      <formula>"L"</formula>
    </cfRule>
    <cfRule type="containsText" dxfId="3032" priority="4147" operator="containsText" text="N">
      <formula>NOT(ISERROR(SEARCH("N",X45)))</formula>
    </cfRule>
  </conditionalFormatting>
  <conditionalFormatting sqref="X45:AH45">
    <cfRule type="containsText" dxfId="3031" priority="4126" operator="containsText" text="21">
      <formula>NOT(ISERROR(SEARCH("21",X45)))</formula>
    </cfRule>
    <cfRule type="cellIs" dxfId="3030" priority="4127" operator="equal">
      <formula>"F"</formula>
    </cfRule>
    <cfRule type="containsText" dxfId="3029" priority="4128" operator="containsText" text="CA">
      <formula>NOT(ISERROR(SEARCH("CA",X45)))</formula>
    </cfRule>
    <cfRule type="cellIs" dxfId="3028" priority="4129" operator="equal">
      <formula>"LD"</formula>
    </cfRule>
    <cfRule type="containsText" dxfId="3027" priority="4130" operator="containsText" text="V">
      <formula>NOT(ISERROR(SEARCH("V",X45)))</formula>
    </cfRule>
    <cfRule type="containsText" dxfId="3026" priority="4131" operator="containsText" text="P">
      <formula>NOT(ISERROR(SEARCH("P",X45)))</formula>
    </cfRule>
    <cfRule type="cellIs" dxfId="3025" priority="4132" operator="equal">
      <formula>"LL"</formula>
    </cfRule>
    <cfRule type="cellIs" dxfId="3024" priority="4133" operator="equal">
      <formula>"AT"</formula>
    </cfRule>
    <cfRule type="containsText" dxfId="3023" priority="4134" operator="containsText" text="B">
      <formula>NOT(ISERROR(SEARCH("B",X45)))</formula>
    </cfRule>
    <cfRule type="cellIs" dxfId="3022" priority="4135" operator="equal">
      <formula>"L"</formula>
    </cfRule>
    <cfRule type="containsText" dxfId="3021" priority="4136" operator="containsText" text="N">
      <formula>NOT(ISERROR(SEARCH("N",X45)))</formula>
    </cfRule>
  </conditionalFormatting>
  <conditionalFormatting sqref="X45:AH45">
    <cfRule type="containsText" dxfId="3020" priority="4115" operator="containsText" text="21">
      <formula>NOT(ISERROR(SEARCH("21",X45)))</formula>
    </cfRule>
    <cfRule type="cellIs" dxfId="3019" priority="4116" operator="equal">
      <formula>"F"</formula>
    </cfRule>
    <cfRule type="containsText" dxfId="3018" priority="4117" operator="containsText" text="CA">
      <formula>NOT(ISERROR(SEARCH("CA",X45)))</formula>
    </cfRule>
    <cfRule type="cellIs" dxfId="3017" priority="4118" operator="equal">
      <formula>"LD"</formula>
    </cfRule>
    <cfRule type="containsText" dxfId="3016" priority="4119" operator="containsText" text="V">
      <formula>NOT(ISERROR(SEARCH("V",X45)))</formula>
    </cfRule>
    <cfRule type="containsText" dxfId="3015" priority="4120" operator="containsText" text="P">
      <formula>NOT(ISERROR(SEARCH("P",X45)))</formula>
    </cfRule>
    <cfRule type="cellIs" dxfId="3014" priority="4121" operator="equal">
      <formula>"LL"</formula>
    </cfRule>
    <cfRule type="cellIs" dxfId="3013" priority="4122" operator="equal">
      <formula>"AT"</formula>
    </cfRule>
    <cfRule type="containsText" dxfId="3012" priority="4123" operator="containsText" text="B">
      <formula>NOT(ISERROR(SEARCH("B",X45)))</formula>
    </cfRule>
    <cfRule type="cellIs" dxfId="3011" priority="4124" operator="equal">
      <formula>"L"</formula>
    </cfRule>
    <cfRule type="containsText" dxfId="3010" priority="4125" operator="containsText" text="N">
      <formula>NOT(ISERROR(SEARCH("N",X45)))</formula>
    </cfRule>
  </conditionalFormatting>
  <conditionalFormatting sqref="X45:AH45">
    <cfRule type="containsText" dxfId="3009" priority="4104" operator="containsText" text="21">
      <formula>NOT(ISERROR(SEARCH("21",X45)))</formula>
    </cfRule>
    <cfRule type="cellIs" dxfId="3008" priority="4105" operator="equal">
      <formula>"F"</formula>
    </cfRule>
    <cfRule type="containsText" dxfId="3007" priority="4106" operator="containsText" text="CA">
      <formula>NOT(ISERROR(SEARCH("CA",X45)))</formula>
    </cfRule>
    <cfRule type="cellIs" dxfId="3006" priority="4107" operator="equal">
      <formula>"LD"</formula>
    </cfRule>
    <cfRule type="containsText" dxfId="3005" priority="4108" operator="containsText" text="V">
      <formula>NOT(ISERROR(SEARCH("V",X45)))</formula>
    </cfRule>
    <cfRule type="containsText" dxfId="3004" priority="4109" operator="containsText" text="P">
      <formula>NOT(ISERROR(SEARCH("P",X45)))</formula>
    </cfRule>
    <cfRule type="cellIs" dxfId="3003" priority="4110" operator="equal">
      <formula>"LL"</formula>
    </cfRule>
    <cfRule type="cellIs" dxfId="3002" priority="4111" operator="equal">
      <formula>"AT"</formula>
    </cfRule>
    <cfRule type="containsText" dxfId="3001" priority="4112" operator="containsText" text="B">
      <formula>NOT(ISERROR(SEARCH("B",X45)))</formula>
    </cfRule>
    <cfRule type="cellIs" dxfId="3000" priority="4113" operator="equal">
      <formula>"L"</formula>
    </cfRule>
    <cfRule type="containsText" dxfId="2999" priority="4114" operator="containsText" text="N">
      <formula>NOT(ISERROR(SEARCH("N",X45)))</formula>
    </cfRule>
  </conditionalFormatting>
  <conditionalFormatting sqref="X45:AH45">
    <cfRule type="containsText" dxfId="2998" priority="4093" operator="containsText" text="21">
      <formula>NOT(ISERROR(SEARCH("21",X45)))</formula>
    </cfRule>
    <cfRule type="cellIs" dxfId="2997" priority="4094" operator="equal">
      <formula>"F"</formula>
    </cfRule>
    <cfRule type="containsText" dxfId="2996" priority="4095" operator="containsText" text="CA">
      <formula>NOT(ISERROR(SEARCH("CA",X45)))</formula>
    </cfRule>
    <cfRule type="cellIs" dxfId="2995" priority="4096" operator="equal">
      <formula>"LD"</formula>
    </cfRule>
    <cfRule type="containsText" dxfId="2994" priority="4097" operator="containsText" text="V">
      <formula>NOT(ISERROR(SEARCH("V",X45)))</formula>
    </cfRule>
    <cfRule type="containsText" dxfId="2993" priority="4098" operator="containsText" text="P">
      <formula>NOT(ISERROR(SEARCH("P",X45)))</formula>
    </cfRule>
    <cfRule type="cellIs" dxfId="2992" priority="4099" operator="equal">
      <formula>"LL"</formula>
    </cfRule>
    <cfRule type="cellIs" dxfId="2991" priority="4100" operator="equal">
      <formula>"AT"</formula>
    </cfRule>
    <cfRule type="containsText" dxfId="2990" priority="4101" operator="containsText" text="B">
      <formula>NOT(ISERROR(SEARCH("B",X45)))</formula>
    </cfRule>
    <cfRule type="cellIs" dxfId="2989" priority="4102" operator="equal">
      <formula>"L"</formula>
    </cfRule>
    <cfRule type="containsText" dxfId="2988" priority="4103" operator="containsText" text="N">
      <formula>NOT(ISERROR(SEARCH("N",X45)))</formula>
    </cfRule>
  </conditionalFormatting>
  <conditionalFormatting sqref="X45:AH45">
    <cfRule type="containsText" dxfId="2987" priority="4082" operator="containsText" text="21">
      <formula>NOT(ISERROR(SEARCH("21",X45)))</formula>
    </cfRule>
    <cfRule type="cellIs" dxfId="2986" priority="4083" operator="equal">
      <formula>"F"</formula>
    </cfRule>
    <cfRule type="containsText" dxfId="2985" priority="4084" operator="containsText" text="CA">
      <formula>NOT(ISERROR(SEARCH("CA",X45)))</formula>
    </cfRule>
    <cfRule type="cellIs" dxfId="2984" priority="4085" operator="equal">
      <formula>"LD"</formula>
    </cfRule>
    <cfRule type="containsText" dxfId="2983" priority="4086" operator="containsText" text="V">
      <formula>NOT(ISERROR(SEARCH("V",X45)))</formula>
    </cfRule>
    <cfRule type="containsText" dxfId="2982" priority="4087" operator="containsText" text="P">
      <formula>NOT(ISERROR(SEARCH("P",X45)))</formula>
    </cfRule>
    <cfRule type="cellIs" dxfId="2981" priority="4088" operator="equal">
      <formula>"LL"</formula>
    </cfRule>
    <cfRule type="cellIs" dxfId="2980" priority="4089" operator="equal">
      <formula>"AT"</formula>
    </cfRule>
    <cfRule type="containsText" dxfId="2979" priority="4090" operator="containsText" text="B">
      <formula>NOT(ISERROR(SEARCH("B",X45)))</formula>
    </cfRule>
    <cfRule type="cellIs" dxfId="2978" priority="4091" operator="equal">
      <formula>"L"</formula>
    </cfRule>
    <cfRule type="containsText" dxfId="2977" priority="4092" operator="containsText" text="N">
      <formula>NOT(ISERROR(SEARCH("N",X45)))</formula>
    </cfRule>
  </conditionalFormatting>
  <conditionalFormatting sqref="X45:AH45">
    <cfRule type="containsText" dxfId="2976" priority="4071" operator="containsText" text="21">
      <formula>NOT(ISERROR(SEARCH("21",X45)))</formula>
    </cfRule>
    <cfRule type="cellIs" dxfId="2975" priority="4072" operator="equal">
      <formula>"F"</formula>
    </cfRule>
    <cfRule type="containsText" dxfId="2974" priority="4073" operator="containsText" text="CA">
      <formula>NOT(ISERROR(SEARCH("CA",X45)))</formula>
    </cfRule>
    <cfRule type="cellIs" dxfId="2973" priority="4074" operator="equal">
      <formula>"LD"</formula>
    </cfRule>
    <cfRule type="containsText" dxfId="2972" priority="4075" operator="containsText" text="V">
      <formula>NOT(ISERROR(SEARCH("V",X45)))</formula>
    </cfRule>
    <cfRule type="containsText" dxfId="2971" priority="4076" operator="containsText" text="P">
      <formula>NOT(ISERROR(SEARCH("P",X45)))</formula>
    </cfRule>
    <cfRule type="cellIs" dxfId="2970" priority="4077" operator="equal">
      <formula>"LL"</formula>
    </cfRule>
    <cfRule type="cellIs" dxfId="2969" priority="4078" operator="equal">
      <formula>"AT"</formula>
    </cfRule>
    <cfRule type="containsText" dxfId="2968" priority="4079" operator="containsText" text="B">
      <formula>NOT(ISERROR(SEARCH("B",X45)))</formula>
    </cfRule>
    <cfRule type="cellIs" dxfId="2967" priority="4080" operator="equal">
      <formula>"L"</formula>
    </cfRule>
    <cfRule type="containsText" dxfId="2966" priority="4081" operator="containsText" text="N">
      <formula>NOT(ISERROR(SEARCH("N",X45)))</formula>
    </cfRule>
  </conditionalFormatting>
  <conditionalFormatting sqref="X45:AH45">
    <cfRule type="containsText" dxfId="2965" priority="4060" operator="containsText" text="21">
      <formula>NOT(ISERROR(SEARCH("21",X45)))</formula>
    </cfRule>
    <cfRule type="cellIs" dxfId="2964" priority="4061" operator="equal">
      <formula>"F"</formula>
    </cfRule>
    <cfRule type="containsText" dxfId="2963" priority="4062" operator="containsText" text="CA">
      <formula>NOT(ISERROR(SEARCH("CA",X45)))</formula>
    </cfRule>
    <cfRule type="cellIs" dxfId="2962" priority="4063" operator="equal">
      <formula>"LD"</formula>
    </cfRule>
    <cfRule type="containsText" dxfId="2961" priority="4064" operator="containsText" text="V">
      <formula>NOT(ISERROR(SEARCH("V",X45)))</formula>
    </cfRule>
    <cfRule type="containsText" dxfId="2960" priority="4065" operator="containsText" text="P">
      <formula>NOT(ISERROR(SEARCH("P",X45)))</formula>
    </cfRule>
    <cfRule type="cellIs" dxfId="2959" priority="4066" operator="equal">
      <formula>"LL"</formula>
    </cfRule>
    <cfRule type="cellIs" dxfId="2958" priority="4067" operator="equal">
      <formula>"AT"</formula>
    </cfRule>
    <cfRule type="containsText" dxfId="2957" priority="4068" operator="containsText" text="B">
      <formula>NOT(ISERROR(SEARCH("B",X45)))</formula>
    </cfRule>
    <cfRule type="cellIs" dxfId="2956" priority="4069" operator="equal">
      <formula>"L"</formula>
    </cfRule>
    <cfRule type="containsText" dxfId="2955" priority="4070" operator="containsText" text="N">
      <formula>NOT(ISERROR(SEARCH("N",X45)))</formula>
    </cfRule>
  </conditionalFormatting>
  <conditionalFormatting sqref="X45:AH45">
    <cfRule type="containsText" dxfId="2954" priority="4049" operator="containsText" text="21">
      <formula>NOT(ISERROR(SEARCH("21",X45)))</formula>
    </cfRule>
    <cfRule type="cellIs" dxfId="2953" priority="4050" operator="equal">
      <formula>"F"</formula>
    </cfRule>
    <cfRule type="containsText" dxfId="2952" priority="4051" operator="containsText" text="CA">
      <formula>NOT(ISERROR(SEARCH("CA",X45)))</formula>
    </cfRule>
    <cfRule type="cellIs" dxfId="2951" priority="4052" operator="equal">
      <formula>"LD"</formula>
    </cfRule>
    <cfRule type="containsText" dxfId="2950" priority="4053" operator="containsText" text="V">
      <formula>NOT(ISERROR(SEARCH("V",X45)))</formula>
    </cfRule>
    <cfRule type="containsText" dxfId="2949" priority="4054" operator="containsText" text="P">
      <formula>NOT(ISERROR(SEARCH("P",X45)))</formula>
    </cfRule>
    <cfRule type="cellIs" dxfId="2948" priority="4055" operator="equal">
      <formula>"LL"</formula>
    </cfRule>
    <cfRule type="cellIs" dxfId="2947" priority="4056" operator="equal">
      <formula>"AT"</formula>
    </cfRule>
    <cfRule type="containsText" dxfId="2946" priority="4057" operator="containsText" text="B">
      <formula>NOT(ISERROR(SEARCH("B",X45)))</formula>
    </cfRule>
    <cfRule type="cellIs" dxfId="2945" priority="4058" operator="equal">
      <formula>"L"</formula>
    </cfRule>
    <cfRule type="containsText" dxfId="2944" priority="4059" operator="containsText" text="N">
      <formula>NOT(ISERROR(SEARCH("N",X45)))</formula>
    </cfRule>
  </conditionalFormatting>
  <conditionalFormatting sqref="X45:AH45">
    <cfRule type="containsText" dxfId="2943" priority="4038" operator="containsText" text="21">
      <formula>NOT(ISERROR(SEARCH("21",X45)))</formula>
    </cfRule>
    <cfRule type="cellIs" dxfId="2942" priority="4039" operator="equal">
      <formula>"F"</formula>
    </cfRule>
    <cfRule type="containsText" dxfId="2941" priority="4040" operator="containsText" text="CA">
      <formula>NOT(ISERROR(SEARCH("CA",X45)))</formula>
    </cfRule>
    <cfRule type="cellIs" dxfId="2940" priority="4041" operator="equal">
      <formula>"LD"</formula>
    </cfRule>
    <cfRule type="containsText" dxfId="2939" priority="4042" operator="containsText" text="V">
      <formula>NOT(ISERROR(SEARCH("V",X45)))</formula>
    </cfRule>
    <cfRule type="containsText" dxfId="2938" priority="4043" operator="containsText" text="P">
      <formula>NOT(ISERROR(SEARCH("P",X45)))</formula>
    </cfRule>
    <cfRule type="cellIs" dxfId="2937" priority="4044" operator="equal">
      <formula>"LL"</formula>
    </cfRule>
    <cfRule type="cellIs" dxfId="2936" priority="4045" operator="equal">
      <formula>"AT"</formula>
    </cfRule>
    <cfRule type="containsText" dxfId="2935" priority="4046" operator="containsText" text="B">
      <formula>NOT(ISERROR(SEARCH("B",X45)))</formula>
    </cfRule>
    <cfRule type="cellIs" dxfId="2934" priority="4047" operator="equal">
      <formula>"L"</formula>
    </cfRule>
    <cfRule type="containsText" dxfId="2933" priority="4048" operator="containsText" text="N">
      <formula>NOT(ISERROR(SEARCH("N",X45)))</formula>
    </cfRule>
  </conditionalFormatting>
  <conditionalFormatting sqref="X45:AH45">
    <cfRule type="containsText" dxfId="2932" priority="4027" operator="containsText" text="21">
      <formula>NOT(ISERROR(SEARCH("21",X45)))</formula>
    </cfRule>
    <cfRule type="cellIs" dxfId="2931" priority="4028" operator="equal">
      <formula>"F"</formula>
    </cfRule>
    <cfRule type="containsText" dxfId="2930" priority="4029" operator="containsText" text="CA">
      <formula>NOT(ISERROR(SEARCH("CA",X45)))</formula>
    </cfRule>
    <cfRule type="cellIs" dxfId="2929" priority="4030" operator="equal">
      <formula>"LD"</formula>
    </cfRule>
    <cfRule type="containsText" dxfId="2928" priority="4031" operator="containsText" text="V">
      <formula>NOT(ISERROR(SEARCH("V",X45)))</formula>
    </cfRule>
    <cfRule type="containsText" dxfId="2927" priority="4032" operator="containsText" text="P">
      <formula>NOT(ISERROR(SEARCH("P",X45)))</formula>
    </cfRule>
    <cfRule type="cellIs" dxfId="2926" priority="4033" operator="equal">
      <formula>"LL"</formula>
    </cfRule>
    <cfRule type="cellIs" dxfId="2925" priority="4034" operator="equal">
      <formula>"AT"</formula>
    </cfRule>
    <cfRule type="containsText" dxfId="2924" priority="4035" operator="containsText" text="B">
      <formula>NOT(ISERROR(SEARCH("B",X45)))</formula>
    </cfRule>
    <cfRule type="cellIs" dxfId="2923" priority="4036" operator="equal">
      <formula>"L"</formula>
    </cfRule>
    <cfRule type="containsText" dxfId="2922" priority="4037" operator="containsText" text="N">
      <formula>NOT(ISERROR(SEARCH("N",X45)))</formula>
    </cfRule>
  </conditionalFormatting>
  <conditionalFormatting sqref="X45:AH45">
    <cfRule type="containsText" dxfId="2921" priority="4016" operator="containsText" text="21">
      <formula>NOT(ISERROR(SEARCH("21",X45)))</formula>
    </cfRule>
    <cfRule type="cellIs" dxfId="2920" priority="4017" operator="equal">
      <formula>"F"</formula>
    </cfRule>
    <cfRule type="containsText" dxfId="2919" priority="4018" operator="containsText" text="CA">
      <formula>NOT(ISERROR(SEARCH("CA",X45)))</formula>
    </cfRule>
    <cfRule type="cellIs" dxfId="2918" priority="4019" operator="equal">
      <formula>"LD"</formula>
    </cfRule>
    <cfRule type="containsText" dxfId="2917" priority="4020" operator="containsText" text="V">
      <formula>NOT(ISERROR(SEARCH("V",X45)))</formula>
    </cfRule>
    <cfRule type="containsText" dxfId="2916" priority="4021" operator="containsText" text="P">
      <formula>NOT(ISERROR(SEARCH("P",X45)))</formula>
    </cfRule>
    <cfRule type="cellIs" dxfId="2915" priority="4022" operator="equal">
      <formula>"LL"</formula>
    </cfRule>
    <cfRule type="cellIs" dxfId="2914" priority="4023" operator="equal">
      <formula>"AT"</formula>
    </cfRule>
    <cfRule type="containsText" dxfId="2913" priority="4024" operator="containsText" text="B">
      <formula>NOT(ISERROR(SEARCH("B",X45)))</formula>
    </cfRule>
    <cfRule type="cellIs" dxfId="2912" priority="4025" operator="equal">
      <formula>"L"</formula>
    </cfRule>
    <cfRule type="containsText" dxfId="2911" priority="4026" operator="containsText" text="N">
      <formula>NOT(ISERROR(SEARCH("N",X45)))</formula>
    </cfRule>
  </conditionalFormatting>
  <conditionalFormatting sqref="X45:AH45">
    <cfRule type="containsText" dxfId="2910" priority="4005" operator="containsText" text="21">
      <formula>NOT(ISERROR(SEARCH("21",X45)))</formula>
    </cfRule>
    <cfRule type="cellIs" dxfId="2909" priority="4006" operator="equal">
      <formula>"F"</formula>
    </cfRule>
    <cfRule type="containsText" dxfId="2908" priority="4007" operator="containsText" text="CA">
      <formula>NOT(ISERROR(SEARCH("CA",X45)))</formula>
    </cfRule>
    <cfRule type="cellIs" dxfId="2907" priority="4008" operator="equal">
      <formula>"LD"</formula>
    </cfRule>
    <cfRule type="containsText" dxfId="2906" priority="4009" operator="containsText" text="V">
      <formula>NOT(ISERROR(SEARCH("V",X45)))</formula>
    </cfRule>
    <cfRule type="containsText" dxfId="2905" priority="4010" operator="containsText" text="P">
      <formula>NOT(ISERROR(SEARCH("P",X45)))</formula>
    </cfRule>
    <cfRule type="cellIs" dxfId="2904" priority="4011" operator="equal">
      <formula>"LL"</formula>
    </cfRule>
    <cfRule type="cellIs" dxfId="2903" priority="4012" operator="equal">
      <formula>"AT"</formula>
    </cfRule>
    <cfRule type="containsText" dxfId="2902" priority="4013" operator="containsText" text="B">
      <formula>NOT(ISERROR(SEARCH("B",X45)))</formula>
    </cfRule>
    <cfRule type="cellIs" dxfId="2901" priority="4014" operator="equal">
      <formula>"L"</formula>
    </cfRule>
    <cfRule type="containsText" dxfId="2900" priority="4015" operator="containsText" text="N">
      <formula>NOT(ISERROR(SEARCH("N",X45)))</formula>
    </cfRule>
  </conditionalFormatting>
  <conditionalFormatting sqref="X45:AH45">
    <cfRule type="containsText" dxfId="2899" priority="3994" operator="containsText" text="21">
      <formula>NOT(ISERROR(SEARCH("21",X45)))</formula>
    </cfRule>
    <cfRule type="cellIs" dxfId="2898" priority="3995" operator="equal">
      <formula>"F"</formula>
    </cfRule>
    <cfRule type="containsText" dxfId="2897" priority="3996" operator="containsText" text="CA">
      <formula>NOT(ISERROR(SEARCH("CA",X45)))</formula>
    </cfRule>
    <cfRule type="cellIs" dxfId="2896" priority="3997" operator="equal">
      <formula>"LD"</formula>
    </cfRule>
    <cfRule type="containsText" dxfId="2895" priority="3998" operator="containsText" text="V">
      <formula>NOT(ISERROR(SEARCH("V",X45)))</formula>
    </cfRule>
    <cfRule type="containsText" dxfId="2894" priority="3999" operator="containsText" text="P">
      <formula>NOT(ISERROR(SEARCH("P",X45)))</formula>
    </cfRule>
    <cfRule type="cellIs" dxfId="2893" priority="4000" operator="equal">
      <formula>"LL"</formula>
    </cfRule>
    <cfRule type="cellIs" dxfId="2892" priority="4001" operator="equal">
      <formula>"AT"</formula>
    </cfRule>
    <cfRule type="containsText" dxfId="2891" priority="4002" operator="containsText" text="B">
      <formula>NOT(ISERROR(SEARCH("B",X45)))</formula>
    </cfRule>
    <cfRule type="cellIs" dxfId="2890" priority="4003" operator="equal">
      <formula>"L"</formula>
    </cfRule>
    <cfRule type="containsText" dxfId="2889" priority="4004" operator="containsText" text="N">
      <formula>NOT(ISERROR(SEARCH("N",X45)))</formula>
    </cfRule>
  </conditionalFormatting>
  <conditionalFormatting sqref="X45:AH45">
    <cfRule type="containsText" dxfId="2888" priority="3983" operator="containsText" text="21">
      <formula>NOT(ISERROR(SEARCH("21",X45)))</formula>
    </cfRule>
    <cfRule type="cellIs" dxfId="2887" priority="3984" operator="equal">
      <formula>"F"</formula>
    </cfRule>
    <cfRule type="containsText" dxfId="2886" priority="3985" operator="containsText" text="CA">
      <formula>NOT(ISERROR(SEARCH("CA",X45)))</formula>
    </cfRule>
    <cfRule type="cellIs" dxfId="2885" priority="3986" operator="equal">
      <formula>"LD"</formula>
    </cfRule>
    <cfRule type="containsText" dxfId="2884" priority="3987" operator="containsText" text="V">
      <formula>NOT(ISERROR(SEARCH("V",X45)))</formula>
    </cfRule>
    <cfRule type="containsText" dxfId="2883" priority="3988" operator="containsText" text="P">
      <formula>NOT(ISERROR(SEARCH("P",X45)))</formula>
    </cfRule>
    <cfRule type="cellIs" dxfId="2882" priority="3989" operator="equal">
      <formula>"LL"</formula>
    </cfRule>
    <cfRule type="cellIs" dxfId="2881" priority="3990" operator="equal">
      <formula>"AT"</formula>
    </cfRule>
    <cfRule type="containsText" dxfId="2880" priority="3991" operator="containsText" text="B">
      <formula>NOT(ISERROR(SEARCH("B",X45)))</formula>
    </cfRule>
    <cfRule type="cellIs" dxfId="2879" priority="3992" operator="equal">
      <formula>"L"</formula>
    </cfRule>
    <cfRule type="containsText" dxfId="2878" priority="3993" operator="containsText" text="N">
      <formula>NOT(ISERROR(SEARCH("N",X45)))</formula>
    </cfRule>
  </conditionalFormatting>
  <conditionalFormatting sqref="X45:AH45">
    <cfRule type="containsText" dxfId="2877" priority="3972" operator="containsText" text="21">
      <formula>NOT(ISERROR(SEARCH("21",X45)))</formula>
    </cfRule>
    <cfRule type="cellIs" dxfId="2876" priority="3973" operator="equal">
      <formula>"F"</formula>
    </cfRule>
    <cfRule type="containsText" dxfId="2875" priority="3974" operator="containsText" text="CA">
      <formula>NOT(ISERROR(SEARCH("CA",X45)))</formula>
    </cfRule>
    <cfRule type="cellIs" dxfId="2874" priority="3975" operator="equal">
      <formula>"LD"</formula>
    </cfRule>
    <cfRule type="containsText" dxfId="2873" priority="3976" operator="containsText" text="V">
      <formula>NOT(ISERROR(SEARCH("V",X45)))</formula>
    </cfRule>
    <cfRule type="containsText" dxfId="2872" priority="3977" operator="containsText" text="P">
      <formula>NOT(ISERROR(SEARCH("P",X45)))</formula>
    </cfRule>
    <cfRule type="cellIs" dxfId="2871" priority="3978" operator="equal">
      <formula>"LL"</formula>
    </cfRule>
    <cfRule type="cellIs" dxfId="2870" priority="3979" operator="equal">
      <formula>"AT"</formula>
    </cfRule>
    <cfRule type="containsText" dxfId="2869" priority="3980" operator="containsText" text="B">
      <formula>NOT(ISERROR(SEARCH("B",X45)))</formula>
    </cfRule>
    <cfRule type="cellIs" dxfId="2868" priority="3981" operator="equal">
      <formula>"L"</formula>
    </cfRule>
    <cfRule type="containsText" dxfId="2867" priority="3982" operator="containsText" text="N">
      <formula>NOT(ISERROR(SEARCH("N",X45)))</formula>
    </cfRule>
  </conditionalFormatting>
  <conditionalFormatting sqref="X45:AH45">
    <cfRule type="containsText" dxfId="2866" priority="3961" operator="containsText" text="21">
      <formula>NOT(ISERROR(SEARCH("21",X45)))</formula>
    </cfRule>
    <cfRule type="cellIs" dxfId="2865" priority="3962" operator="equal">
      <formula>"F"</formula>
    </cfRule>
    <cfRule type="containsText" dxfId="2864" priority="3963" operator="containsText" text="CA">
      <formula>NOT(ISERROR(SEARCH("CA",X45)))</formula>
    </cfRule>
    <cfRule type="cellIs" dxfId="2863" priority="3964" operator="equal">
      <formula>"LD"</formula>
    </cfRule>
    <cfRule type="containsText" dxfId="2862" priority="3965" operator="containsText" text="V">
      <formula>NOT(ISERROR(SEARCH("V",X45)))</formula>
    </cfRule>
    <cfRule type="containsText" dxfId="2861" priority="3966" operator="containsText" text="P">
      <formula>NOT(ISERROR(SEARCH("P",X45)))</formula>
    </cfRule>
    <cfRule type="cellIs" dxfId="2860" priority="3967" operator="equal">
      <formula>"LL"</formula>
    </cfRule>
    <cfRule type="cellIs" dxfId="2859" priority="3968" operator="equal">
      <formula>"AT"</formula>
    </cfRule>
    <cfRule type="containsText" dxfId="2858" priority="3969" operator="containsText" text="B">
      <formula>NOT(ISERROR(SEARCH("B",X45)))</formula>
    </cfRule>
    <cfRule type="cellIs" dxfId="2857" priority="3970" operator="equal">
      <formula>"L"</formula>
    </cfRule>
    <cfRule type="containsText" dxfId="2856" priority="3971" operator="containsText" text="N">
      <formula>NOT(ISERROR(SEARCH("N",X45)))</formula>
    </cfRule>
  </conditionalFormatting>
  <conditionalFormatting sqref="X45:AH45">
    <cfRule type="containsText" dxfId="2855" priority="3950" operator="containsText" text="21">
      <formula>NOT(ISERROR(SEARCH("21",X45)))</formula>
    </cfRule>
    <cfRule type="cellIs" dxfId="2854" priority="3951" operator="equal">
      <formula>"F"</formula>
    </cfRule>
    <cfRule type="containsText" dxfId="2853" priority="3952" operator="containsText" text="CA">
      <formula>NOT(ISERROR(SEARCH("CA",X45)))</formula>
    </cfRule>
    <cfRule type="cellIs" dxfId="2852" priority="3953" operator="equal">
      <formula>"LD"</formula>
    </cfRule>
    <cfRule type="containsText" dxfId="2851" priority="3954" operator="containsText" text="V">
      <formula>NOT(ISERROR(SEARCH("V",X45)))</formula>
    </cfRule>
    <cfRule type="containsText" dxfId="2850" priority="3955" operator="containsText" text="P">
      <formula>NOT(ISERROR(SEARCH("P",X45)))</formula>
    </cfRule>
    <cfRule type="cellIs" dxfId="2849" priority="3956" operator="equal">
      <formula>"LL"</formula>
    </cfRule>
    <cfRule type="cellIs" dxfId="2848" priority="3957" operator="equal">
      <formula>"AT"</formula>
    </cfRule>
    <cfRule type="containsText" dxfId="2847" priority="3958" operator="containsText" text="B">
      <formula>NOT(ISERROR(SEARCH("B",X45)))</formula>
    </cfRule>
    <cfRule type="cellIs" dxfId="2846" priority="3959" operator="equal">
      <formula>"L"</formula>
    </cfRule>
    <cfRule type="containsText" dxfId="2845" priority="3960" operator="containsText" text="N">
      <formula>NOT(ISERROR(SEARCH("N",X45)))</formula>
    </cfRule>
  </conditionalFormatting>
  <conditionalFormatting sqref="X45:AH45">
    <cfRule type="containsText" dxfId="2844" priority="3939" operator="containsText" text="21">
      <formula>NOT(ISERROR(SEARCH("21",X45)))</formula>
    </cfRule>
    <cfRule type="cellIs" dxfId="2843" priority="3940" operator="equal">
      <formula>"F"</formula>
    </cfRule>
    <cfRule type="containsText" dxfId="2842" priority="3941" operator="containsText" text="CA">
      <formula>NOT(ISERROR(SEARCH("CA",X45)))</formula>
    </cfRule>
    <cfRule type="cellIs" dxfId="2841" priority="3942" operator="equal">
      <formula>"LD"</formula>
    </cfRule>
    <cfRule type="containsText" dxfId="2840" priority="3943" operator="containsText" text="V">
      <formula>NOT(ISERROR(SEARCH("V",X45)))</formula>
    </cfRule>
    <cfRule type="containsText" dxfId="2839" priority="3944" operator="containsText" text="P">
      <formula>NOT(ISERROR(SEARCH("P",X45)))</formula>
    </cfRule>
    <cfRule type="cellIs" dxfId="2838" priority="3945" operator="equal">
      <formula>"LL"</formula>
    </cfRule>
    <cfRule type="cellIs" dxfId="2837" priority="3946" operator="equal">
      <formula>"AT"</formula>
    </cfRule>
    <cfRule type="containsText" dxfId="2836" priority="3947" operator="containsText" text="B">
      <formula>NOT(ISERROR(SEARCH("B",X45)))</formula>
    </cfRule>
    <cfRule type="cellIs" dxfId="2835" priority="3948" operator="equal">
      <formula>"L"</formula>
    </cfRule>
    <cfRule type="containsText" dxfId="2834" priority="3949" operator="containsText" text="N">
      <formula>NOT(ISERROR(SEARCH("N",X45)))</formula>
    </cfRule>
  </conditionalFormatting>
  <conditionalFormatting sqref="X45:AH45">
    <cfRule type="containsText" dxfId="2833" priority="3928" operator="containsText" text="21">
      <formula>NOT(ISERROR(SEARCH("21",X45)))</formula>
    </cfRule>
    <cfRule type="cellIs" dxfId="2832" priority="3929" operator="equal">
      <formula>"F"</formula>
    </cfRule>
    <cfRule type="containsText" dxfId="2831" priority="3930" operator="containsText" text="CA">
      <formula>NOT(ISERROR(SEARCH("CA",X45)))</formula>
    </cfRule>
    <cfRule type="cellIs" dxfId="2830" priority="3931" operator="equal">
      <formula>"LD"</formula>
    </cfRule>
    <cfRule type="containsText" dxfId="2829" priority="3932" operator="containsText" text="V">
      <formula>NOT(ISERROR(SEARCH("V",X45)))</formula>
    </cfRule>
    <cfRule type="containsText" dxfId="2828" priority="3933" operator="containsText" text="P">
      <formula>NOT(ISERROR(SEARCH("P",X45)))</formula>
    </cfRule>
    <cfRule type="cellIs" dxfId="2827" priority="3934" operator="equal">
      <formula>"LL"</formula>
    </cfRule>
    <cfRule type="cellIs" dxfId="2826" priority="3935" operator="equal">
      <formula>"AT"</formula>
    </cfRule>
    <cfRule type="containsText" dxfId="2825" priority="3936" operator="containsText" text="B">
      <formula>NOT(ISERROR(SEARCH("B",X45)))</formula>
    </cfRule>
    <cfRule type="cellIs" dxfId="2824" priority="3937" operator="equal">
      <formula>"L"</formula>
    </cfRule>
    <cfRule type="containsText" dxfId="2823" priority="3938" operator="containsText" text="N">
      <formula>NOT(ISERROR(SEARCH("N",X45)))</formula>
    </cfRule>
  </conditionalFormatting>
  <conditionalFormatting sqref="X45:AH45">
    <cfRule type="containsText" dxfId="2822" priority="3917" operator="containsText" text="21">
      <formula>NOT(ISERROR(SEARCH("21",X45)))</formula>
    </cfRule>
    <cfRule type="cellIs" dxfId="2821" priority="3918" operator="equal">
      <formula>"F"</formula>
    </cfRule>
    <cfRule type="containsText" dxfId="2820" priority="3919" operator="containsText" text="CA">
      <formula>NOT(ISERROR(SEARCH("CA",X45)))</formula>
    </cfRule>
    <cfRule type="cellIs" dxfId="2819" priority="3920" operator="equal">
      <formula>"LD"</formula>
    </cfRule>
    <cfRule type="containsText" dxfId="2818" priority="3921" operator="containsText" text="V">
      <formula>NOT(ISERROR(SEARCH("V",X45)))</formula>
    </cfRule>
    <cfRule type="containsText" dxfId="2817" priority="3922" operator="containsText" text="P">
      <formula>NOT(ISERROR(SEARCH("P",X45)))</formula>
    </cfRule>
    <cfRule type="cellIs" dxfId="2816" priority="3923" operator="equal">
      <formula>"LL"</formula>
    </cfRule>
    <cfRule type="cellIs" dxfId="2815" priority="3924" operator="equal">
      <formula>"AT"</formula>
    </cfRule>
    <cfRule type="containsText" dxfId="2814" priority="3925" operator="containsText" text="B">
      <formula>NOT(ISERROR(SEARCH("B",X45)))</formula>
    </cfRule>
    <cfRule type="cellIs" dxfId="2813" priority="3926" operator="equal">
      <formula>"L"</formula>
    </cfRule>
    <cfRule type="containsText" dxfId="2812" priority="3927" operator="containsText" text="N">
      <formula>NOT(ISERROR(SEARCH("N",X45)))</formula>
    </cfRule>
  </conditionalFormatting>
  <conditionalFormatting sqref="X45:AH45">
    <cfRule type="containsText" dxfId="2811" priority="3906" operator="containsText" text="21">
      <formula>NOT(ISERROR(SEARCH("21",X45)))</formula>
    </cfRule>
    <cfRule type="cellIs" dxfId="2810" priority="3907" operator="equal">
      <formula>"F"</formula>
    </cfRule>
    <cfRule type="containsText" dxfId="2809" priority="3908" operator="containsText" text="CA">
      <formula>NOT(ISERROR(SEARCH("CA",X45)))</formula>
    </cfRule>
    <cfRule type="cellIs" dxfId="2808" priority="3909" operator="equal">
      <formula>"LD"</formula>
    </cfRule>
    <cfRule type="containsText" dxfId="2807" priority="3910" operator="containsText" text="V">
      <formula>NOT(ISERROR(SEARCH("V",X45)))</formula>
    </cfRule>
    <cfRule type="containsText" dxfId="2806" priority="3911" operator="containsText" text="P">
      <formula>NOT(ISERROR(SEARCH("P",X45)))</formula>
    </cfRule>
    <cfRule type="cellIs" dxfId="2805" priority="3912" operator="equal">
      <formula>"LL"</formula>
    </cfRule>
    <cfRule type="cellIs" dxfId="2804" priority="3913" operator="equal">
      <formula>"AT"</formula>
    </cfRule>
    <cfRule type="containsText" dxfId="2803" priority="3914" operator="containsText" text="B">
      <formula>NOT(ISERROR(SEARCH("B",X45)))</formula>
    </cfRule>
    <cfRule type="cellIs" dxfId="2802" priority="3915" operator="equal">
      <formula>"L"</formula>
    </cfRule>
    <cfRule type="containsText" dxfId="2801" priority="3916" operator="containsText" text="N">
      <formula>NOT(ISERROR(SEARCH("N",X45)))</formula>
    </cfRule>
  </conditionalFormatting>
  <conditionalFormatting sqref="X45:AH45">
    <cfRule type="containsText" dxfId="2800" priority="3895" operator="containsText" text="21">
      <formula>NOT(ISERROR(SEARCH("21",X45)))</formula>
    </cfRule>
    <cfRule type="cellIs" dxfId="2799" priority="3896" operator="equal">
      <formula>"F"</formula>
    </cfRule>
    <cfRule type="containsText" dxfId="2798" priority="3897" operator="containsText" text="CA">
      <formula>NOT(ISERROR(SEARCH("CA",X45)))</formula>
    </cfRule>
    <cfRule type="cellIs" dxfId="2797" priority="3898" operator="equal">
      <formula>"LD"</formula>
    </cfRule>
    <cfRule type="containsText" dxfId="2796" priority="3899" operator="containsText" text="V">
      <formula>NOT(ISERROR(SEARCH("V",X45)))</formula>
    </cfRule>
    <cfRule type="containsText" dxfId="2795" priority="3900" operator="containsText" text="P">
      <formula>NOT(ISERROR(SEARCH("P",X45)))</formula>
    </cfRule>
    <cfRule type="cellIs" dxfId="2794" priority="3901" operator="equal">
      <formula>"LL"</formula>
    </cfRule>
    <cfRule type="cellIs" dxfId="2793" priority="3902" operator="equal">
      <formula>"AT"</formula>
    </cfRule>
    <cfRule type="containsText" dxfId="2792" priority="3903" operator="containsText" text="B">
      <formula>NOT(ISERROR(SEARCH("B",X45)))</formula>
    </cfRule>
    <cfRule type="cellIs" dxfId="2791" priority="3904" operator="equal">
      <formula>"L"</formula>
    </cfRule>
    <cfRule type="containsText" dxfId="2790" priority="3905" operator="containsText" text="N">
      <formula>NOT(ISERROR(SEARCH("N",X45)))</formula>
    </cfRule>
  </conditionalFormatting>
  <conditionalFormatting sqref="X45:AH45">
    <cfRule type="containsText" dxfId="2789" priority="3884" operator="containsText" text="21">
      <formula>NOT(ISERROR(SEARCH("21",X45)))</formula>
    </cfRule>
    <cfRule type="cellIs" dxfId="2788" priority="3885" operator="equal">
      <formula>"F"</formula>
    </cfRule>
    <cfRule type="containsText" dxfId="2787" priority="3886" operator="containsText" text="CA">
      <formula>NOT(ISERROR(SEARCH("CA",X45)))</formula>
    </cfRule>
    <cfRule type="cellIs" dxfId="2786" priority="3887" operator="equal">
      <formula>"LD"</formula>
    </cfRule>
    <cfRule type="containsText" dxfId="2785" priority="3888" operator="containsText" text="V">
      <formula>NOT(ISERROR(SEARCH("V",X45)))</formula>
    </cfRule>
    <cfRule type="containsText" dxfId="2784" priority="3889" operator="containsText" text="P">
      <formula>NOT(ISERROR(SEARCH("P",X45)))</formula>
    </cfRule>
    <cfRule type="cellIs" dxfId="2783" priority="3890" operator="equal">
      <formula>"LL"</formula>
    </cfRule>
    <cfRule type="cellIs" dxfId="2782" priority="3891" operator="equal">
      <formula>"AT"</formula>
    </cfRule>
    <cfRule type="containsText" dxfId="2781" priority="3892" operator="containsText" text="B">
      <formula>NOT(ISERROR(SEARCH("B",X45)))</formula>
    </cfRule>
    <cfRule type="cellIs" dxfId="2780" priority="3893" operator="equal">
      <formula>"L"</formula>
    </cfRule>
    <cfRule type="containsText" dxfId="2779" priority="3894" operator="containsText" text="N">
      <formula>NOT(ISERROR(SEARCH("N",X45)))</formula>
    </cfRule>
  </conditionalFormatting>
  <conditionalFormatting sqref="X45:AH45">
    <cfRule type="containsText" dxfId="2778" priority="3873" operator="containsText" text="21">
      <formula>NOT(ISERROR(SEARCH("21",X45)))</formula>
    </cfRule>
    <cfRule type="cellIs" dxfId="2777" priority="3874" operator="equal">
      <formula>"F"</formula>
    </cfRule>
    <cfRule type="containsText" dxfId="2776" priority="3875" operator="containsText" text="CA">
      <formula>NOT(ISERROR(SEARCH("CA",X45)))</formula>
    </cfRule>
    <cfRule type="cellIs" dxfId="2775" priority="3876" operator="equal">
      <formula>"LD"</formula>
    </cfRule>
    <cfRule type="containsText" dxfId="2774" priority="3877" operator="containsText" text="V">
      <formula>NOT(ISERROR(SEARCH("V",X45)))</formula>
    </cfRule>
    <cfRule type="containsText" dxfId="2773" priority="3878" operator="containsText" text="P">
      <formula>NOT(ISERROR(SEARCH("P",X45)))</formula>
    </cfRule>
    <cfRule type="cellIs" dxfId="2772" priority="3879" operator="equal">
      <formula>"LL"</formula>
    </cfRule>
    <cfRule type="cellIs" dxfId="2771" priority="3880" operator="equal">
      <formula>"AT"</formula>
    </cfRule>
    <cfRule type="containsText" dxfId="2770" priority="3881" operator="containsText" text="B">
      <formula>NOT(ISERROR(SEARCH("B",X45)))</formula>
    </cfRule>
    <cfRule type="cellIs" dxfId="2769" priority="3882" operator="equal">
      <formula>"L"</formula>
    </cfRule>
    <cfRule type="containsText" dxfId="2768" priority="3883" operator="containsText" text="N">
      <formula>NOT(ISERROR(SEARCH("N",X45)))</formula>
    </cfRule>
  </conditionalFormatting>
  <conditionalFormatting sqref="X45:AH45">
    <cfRule type="containsText" dxfId="2767" priority="3862" operator="containsText" text="21">
      <formula>NOT(ISERROR(SEARCH("21",X45)))</formula>
    </cfRule>
    <cfRule type="cellIs" dxfId="2766" priority="3863" operator="equal">
      <formula>"F"</formula>
    </cfRule>
    <cfRule type="containsText" dxfId="2765" priority="3864" operator="containsText" text="CA">
      <formula>NOT(ISERROR(SEARCH("CA",X45)))</formula>
    </cfRule>
    <cfRule type="cellIs" dxfId="2764" priority="3865" operator="equal">
      <formula>"LD"</formula>
    </cfRule>
    <cfRule type="containsText" dxfId="2763" priority="3866" operator="containsText" text="V">
      <formula>NOT(ISERROR(SEARCH("V",X45)))</formula>
    </cfRule>
    <cfRule type="containsText" dxfId="2762" priority="3867" operator="containsText" text="P">
      <formula>NOT(ISERROR(SEARCH("P",X45)))</formula>
    </cfRule>
    <cfRule type="cellIs" dxfId="2761" priority="3868" operator="equal">
      <formula>"LL"</formula>
    </cfRule>
    <cfRule type="cellIs" dxfId="2760" priority="3869" operator="equal">
      <formula>"AT"</formula>
    </cfRule>
    <cfRule type="containsText" dxfId="2759" priority="3870" operator="containsText" text="B">
      <formula>NOT(ISERROR(SEARCH("B",X45)))</formula>
    </cfRule>
    <cfRule type="cellIs" dxfId="2758" priority="3871" operator="equal">
      <formula>"L"</formula>
    </cfRule>
    <cfRule type="containsText" dxfId="2757" priority="3872" operator="containsText" text="N">
      <formula>NOT(ISERROR(SEARCH("N",X45)))</formula>
    </cfRule>
  </conditionalFormatting>
  <conditionalFormatting sqref="X45:AH45">
    <cfRule type="containsText" dxfId="2756" priority="3851" operator="containsText" text="21">
      <formula>NOT(ISERROR(SEARCH("21",X45)))</formula>
    </cfRule>
    <cfRule type="cellIs" dxfId="2755" priority="3852" operator="equal">
      <formula>"F"</formula>
    </cfRule>
    <cfRule type="containsText" dxfId="2754" priority="3853" operator="containsText" text="CA">
      <formula>NOT(ISERROR(SEARCH("CA",X45)))</formula>
    </cfRule>
    <cfRule type="cellIs" dxfId="2753" priority="3854" operator="equal">
      <formula>"LD"</formula>
    </cfRule>
    <cfRule type="containsText" dxfId="2752" priority="3855" operator="containsText" text="V">
      <formula>NOT(ISERROR(SEARCH("V",X45)))</formula>
    </cfRule>
    <cfRule type="containsText" dxfId="2751" priority="3856" operator="containsText" text="P">
      <formula>NOT(ISERROR(SEARCH("P",X45)))</formula>
    </cfRule>
    <cfRule type="cellIs" dxfId="2750" priority="3857" operator="equal">
      <formula>"LL"</formula>
    </cfRule>
    <cfRule type="cellIs" dxfId="2749" priority="3858" operator="equal">
      <formula>"AT"</formula>
    </cfRule>
    <cfRule type="containsText" dxfId="2748" priority="3859" operator="containsText" text="B">
      <formula>NOT(ISERROR(SEARCH("B",X45)))</formula>
    </cfRule>
    <cfRule type="cellIs" dxfId="2747" priority="3860" operator="equal">
      <formula>"L"</formula>
    </cfRule>
    <cfRule type="containsText" dxfId="2746" priority="3861" operator="containsText" text="N">
      <formula>NOT(ISERROR(SEARCH("N",X45)))</formula>
    </cfRule>
  </conditionalFormatting>
  <conditionalFormatting sqref="AK45">
    <cfRule type="containsText" dxfId="2745" priority="3840" operator="containsText" text="21">
      <formula>NOT(ISERROR(SEARCH("21",AK45)))</formula>
    </cfRule>
    <cfRule type="cellIs" dxfId="2744" priority="3841" operator="equal">
      <formula>"F"</formula>
    </cfRule>
    <cfRule type="containsText" dxfId="2743" priority="3842" operator="containsText" text="CA">
      <formula>NOT(ISERROR(SEARCH("CA",AK45)))</formula>
    </cfRule>
    <cfRule type="cellIs" dxfId="2742" priority="3843" operator="equal">
      <formula>"LD"</formula>
    </cfRule>
    <cfRule type="containsText" dxfId="2741" priority="3844" operator="containsText" text="V">
      <formula>NOT(ISERROR(SEARCH("V",AK45)))</formula>
    </cfRule>
    <cfRule type="containsText" dxfId="2740" priority="3845" operator="containsText" text="P">
      <formula>NOT(ISERROR(SEARCH("P",AK45)))</formula>
    </cfRule>
    <cfRule type="cellIs" dxfId="2739" priority="3846" operator="equal">
      <formula>"LL"</formula>
    </cfRule>
    <cfRule type="cellIs" dxfId="2738" priority="3847" operator="equal">
      <formula>"AT"</formula>
    </cfRule>
    <cfRule type="containsText" dxfId="2737" priority="3848" operator="containsText" text="B">
      <formula>NOT(ISERROR(SEARCH("B",AK45)))</formula>
    </cfRule>
    <cfRule type="cellIs" dxfId="2736" priority="3849" operator="equal">
      <formula>"L"</formula>
    </cfRule>
    <cfRule type="containsText" dxfId="2735" priority="3850" operator="containsText" text="N">
      <formula>NOT(ISERROR(SEARCH("N",AK45)))</formula>
    </cfRule>
  </conditionalFormatting>
  <conditionalFormatting sqref="AK45">
    <cfRule type="containsText" dxfId="2734" priority="3829" operator="containsText" text="21">
      <formula>NOT(ISERROR(SEARCH("21",AK45)))</formula>
    </cfRule>
    <cfRule type="cellIs" dxfId="2733" priority="3830" operator="equal">
      <formula>"F"</formula>
    </cfRule>
    <cfRule type="containsText" dxfId="2732" priority="3831" operator="containsText" text="CA">
      <formula>NOT(ISERROR(SEARCH("CA",AK45)))</formula>
    </cfRule>
    <cfRule type="cellIs" dxfId="2731" priority="3832" operator="equal">
      <formula>"LD"</formula>
    </cfRule>
    <cfRule type="containsText" dxfId="2730" priority="3833" operator="containsText" text="V">
      <formula>NOT(ISERROR(SEARCH("V",AK45)))</formula>
    </cfRule>
    <cfRule type="containsText" dxfId="2729" priority="3834" operator="containsText" text="P">
      <formula>NOT(ISERROR(SEARCH("P",AK45)))</formula>
    </cfRule>
    <cfRule type="cellIs" dxfId="2728" priority="3835" operator="equal">
      <formula>"LL"</formula>
    </cfRule>
    <cfRule type="cellIs" dxfId="2727" priority="3836" operator="equal">
      <formula>"AT"</formula>
    </cfRule>
    <cfRule type="containsText" dxfId="2726" priority="3837" operator="containsText" text="B">
      <formula>NOT(ISERROR(SEARCH("B",AK45)))</formula>
    </cfRule>
    <cfRule type="cellIs" dxfId="2725" priority="3838" operator="equal">
      <formula>"L"</formula>
    </cfRule>
    <cfRule type="containsText" dxfId="2724" priority="3839" operator="containsText" text="N">
      <formula>NOT(ISERROR(SEARCH("N",AK45)))</formula>
    </cfRule>
  </conditionalFormatting>
  <conditionalFormatting sqref="AK45">
    <cfRule type="containsText" dxfId="2723" priority="3818" operator="containsText" text="21">
      <formula>NOT(ISERROR(SEARCH("21",AK45)))</formula>
    </cfRule>
    <cfRule type="cellIs" dxfId="2722" priority="3819" operator="equal">
      <formula>"F"</formula>
    </cfRule>
    <cfRule type="containsText" dxfId="2721" priority="3820" operator="containsText" text="CA">
      <formula>NOT(ISERROR(SEARCH("CA",AK45)))</formula>
    </cfRule>
    <cfRule type="cellIs" dxfId="2720" priority="3821" operator="equal">
      <formula>"LD"</formula>
    </cfRule>
    <cfRule type="containsText" dxfId="2719" priority="3822" operator="containsText" text="V">
      <formula>NOT(ISERROR(SEARCH("V",AK45)))</formula>
    </cfRule>
    <cfRule type="containsText" dxfId="2718" priority="3823" operator="containsText" text="P">
      <formula>NOT(ISERROR(SEARCH("P",AK45)))</formula>
    </cfRule>
    <cfRule type="cellIs" dxfId="2717" priority="3824" operator="equal">
      <formula>"LL"</formula>
    </cfRule>
    <cfRule type="cellIs" dxfId="2716" priority="3825" operator="equal">
      <formula>"AT"</formula>
    </cfRule>
    <cfRule type="containsText" dxfId="2715" priority="3826" operator="containsText" text="B">
      <formula>NOT(ISERROR(SEARCH("B",AK45)))</formula>
    </cfRule>
    <cfRule type="cellIs" dxfId="2714" priority="3827" operator="equal">
      <formula>"L"</formula>
    </cfRule>
    <cfRule type="containsText" dxfId="2713" priority="3828" operator="containsText" text="N">
      <formula>NOT(ISERROR(SEARCH("N",AK45)))</formula>
    </cfRule>
  </conditionalFormatting>
  <conditionalFormatting sqref="AK45">
    <cfRule type="containsText" dxfId="2712" priority="3807" operator="containsText" text="21">
      <formula>NOT(ISERROR(SEARCH("21",AK45)))</formula>
    </cfRule>
    <cfRule type="cellIs" dxfId="2711" priority="3808" operator="equal">
      <formula>"F"</formula>
    </cfRule>
    <cfRule type="containsText" dxfId="2710" priority="3809" operator="containsText" text="CA">
      <formula>NOT(ISERROR(SEARCH("CA",AK45)))</formula>
    </cfRule>
    <cfRule type="cellIs" dxfId="2709" priority="3810" operator="equal">
      <formula>"LD"</formula>
    </cfRule>
    <cfRule type="containsText" dxfId="2708" priority="3811" operator="containsText" text="V">
      <formula>NOT(ISERROR(SEARCH("V",AK45)))</formula>
    </cfRule>
    <cfRule type="containsText" dxfId="2707" priority="3812" operator="containsText" text="P">
      <formula>NOT(ISERROR(SEARCH("P",AK45)))</formula>
    </cfRule>
    <cfRule type="cellIs" dxfId="2706" priority="3813" operator="equal">
      <formula>"LL"</formula>
    </cfRule>
    <cfRule type="cellIs" dxfId="2705" priority="3814" operator="equal">
      <formula>"AT"</formula>
    </cfRule>
    <cfRule type="containsText" dxfId="2704" priority="3815" operator="containsText" text="B">
      <formula>NOT(ISERROR(SEARCH("B",AK45)))</formula>
    </cfRule>
    <cfRule type="cellIs" dxfId="2703" priority="3816" operator="equal">
      <formula>"L"</formula>
    </cfRule>
    <cfRule type="containsText" dxfId="2702" priority="3817" operator="containsText" text="N">
      <formula>NOT(ISERROR(SEARCH("N",AK45)))</formula>
    </cfRule>
  </conditionalFormatting>
  <conditionalFormatting sqref="AK45">
    <cfRule type="containsText" dxfId="2701" priority="3796" operator="containsText" text="21">
      <formula>NOT(ISERROR(SEARCH("21",AK45)))</formula>
    </cfRule>
    <cfRule type="cellIs" dxfId="2700" priority="3797" operator="equal">
      <formula>"F"</formula>
    </cfRule>
    <cfRule type="containsText" dxfId="2699" priority="3798" operator="containsText" text="CA">
      <formula>NOT(ISERROR(SEARCH("CA",AK45)))</formula>
    </cfRule>
    <cfRule type="cellIs" dxfId="2698" priority="3799" operator="equal">
      <formula>"LD"</formula>
    </cfRule>
    <cfRule type="containsText" dxfId="2697" priority="3800" operator="containsText" text="V">
      <formula>NOT(ISERROR(SEARCH("V",AK45)))</formula>
    </cfRule>
    <cfRule type="containsText" dxfId="2696" priority="3801" operator="containsText" text="P">
      <formula>NOT(ISERROR(SEARCH("P",AK45)))</formula>
    </cfRule>
    <cfRule type="cellIs" dxfId="2695" priority="3802" operator="equal">
      <formula>"LL"</formula>
    </cfRule>
    <cfRule type="cellIs" dxfId="2694" priority="3803" operator="equal">
      <formula>"AT"</formula>
    </cfRule>
    <cfRule type="containsText" dxfId="2693" priority="3804" operator="containsText" text="B">
      <formula>NOT(ISERROR(SEARCH("B",AK45)))</formula>
    </cfRule>
    <cfRule type="cellIs" dxfId="2692" priority="3805" operator="equal">
      <formula>"L"</formula>
    </cfRule>
    <cfRule type="containsText" dxfId="2691" priority="3806" operator="containsText" text="N">
      <formula>NOT(ISERROR(SEARCH("N",AK45)))</formula>
    </cfRule>
  </conditionalFormatting>
  <conditionalFormatting sqref="AK45">
    <cfRule type="containsText" dxfId="2690" priority="3785" operator="containsText" text="21">
      <formula>NOT(ISERROR(SEARCH("21",AK45)))</formula>
    </cfRule>
    <cfRule type="cellIs" dxfId="2689" priority="3786" operator="equal">
      <formula>"F"</formula>
    </cfRule>
    <cfRule type="containsText" dxfId="2688" priority="3787" operator="containsText" text="CA">
      <formula>NOT(ISERROR(SEARCH("CA",AK45)))</formula>
    </cfRule>
    <cfRule type="cellIs" dxfId="2687" priority="3788" operator="equal">
      <formula>"LD"</formula>
    </cfRule>
    <cfRule type="containsText" dxfId="2686" priority="3789" operator="containsText" text="V">
      <formula>NOT(ISERROR(SEARCH("V",AK45)))</formula>
    </cfRule>
    <cfRule type="containsText" dxfId="2685" priority="3790" operator="containsText" text="P">
      <formula>NOT(ISERROR(SEARCH("P",AK45)))</formula>
    </cfRule>
    <cfRule type="cellIs" dxfId="2684" priority="3791" operator="equal">
      <formula>"LL"</formula>
    </cfRule>
    <cfRule type="cellIs" dxfId="2683" priority="3792" operator="equal">
      <formula>"AT"</formula>
    </cfRule>
    <cfRule type="containsText" dxfId="2682" priority="3793" operator="containsText" text="B">
      <formula>NOT(ISERROR(SEARCH("B",AK45)))</formula>
    </cfRule>
    <cfRule type="cellIs" dxfId="2681" priority="3794" operator="equal">
      <formula>"L"</formula>
    </cfRule>
    <cfRule type="containsText" dxfId="2680" priority="3795" operator="containsText" text="N">
      <formula>NOT(ISERROR(SEARCH("N",AK45)))</formula>
    </cfRule>
  </conditionalFormatting>
  <conditionalFormatting sqref="AK45">
    <cfRule type="containsText" dxfId="2679" priority="3774" operator="containsText" text="21">
      <formula>NOT(ISERROR(SEARCH("21",AK45)))</formula>
    </cfRule>
    <cfRule type="cellIs" dxfId="2678" priority="3775" operator="equal">
      <formula>"F"</formula>
    </cfRule>
    <cfRule type="containsText" dxfId="2677" priority="3776" operator="containsText" text="CA">
      <formula>NOT(ISERROR(SEARCH("CA",AK45)))</formula>
    </cfRule>
    <cfRule type="cellIs" dxfId="2676" priority="3777" operator="equal">
      <formula>"LD"</formula>
    </cfRule>
    <cfRule type="containsText" dxfId="2675" priority="3778" operator="containsText" text="V">
      <formula>NOT(ISERROR(SEARCH("V",AK45)))</formula>
    </cfRule>
    <cfRule type="containsText" dxfId="2674" priority="3779" operator="containsText" text="P">
      <formula>NOT(ISERROR(SEARCH("P",AK45)))</formula>
    </cfRule>
    <cfRule type="cellIs" dxfId="2673" priority="3780" operator="equal">
      <formula>"LL"</formula>
    </cfRule>
    <cfRule type="cellIs" dxfId="2672" priority="3781" operator="equal">
      <formula>"AT"</formula>
    </cfRule>
    <cfRule type="containsText" dxfId="2671" priority="3782" operator="containsText" text="B">
      <formula>NOT(ISERROR(SEARCH("B",AK45)))</formula>
    </cfRule>
    <cfRule type="cellIs" dxfId="2670" priority="3783" operator="equal">
      <formula>"L"</formula>
    </cfRule>
    <cfRule type="containsText" dxfId="2669" priority="3784" operator="containsText" text="N">
      <formula>NOT(ISERROR(SEARCH("N",AK45)))</formula>
    </cfRule>
  </conditionalFormatting>
  <conditionalFormatting sqref="AK45">
    <cfRule type="containsText" dxfId="2668" priority="3763" operator="containsText" text="21">
      <formula>NOT(ISERROR(SEARCH("21",AK45)))</formula>
    </cfRule>
    <cfRule type="cellIs" dxfId="2667" priority="3764" operator="equal">
      <formula>"F"</formula>
    </cfRule>
    <cfRule type="containsText" dxfId="2666" priority="3765" operator="containsText" text="CA">
      <formula>NOT(ISERROR(SEARCH("CA",AK45)))</formula>
    </cfRule>
    <cfRule type="cellIs" dxfId="2665" priority="3766" operator="equal">
      <formula>"LD"</formula>
    </cfRule>
    <cfRule type="containsText" dxfId="2664" priority="3767" operator="containsText" text="V">
      <formula>NOT(ISERROR(SEARCH("V",AK45)))</formula>
    </cfRule>
    <cfRule type="containsText" dxfId="2663" priority="3768" operator="containsText" text="P">
      <formula>NOT(ISERROR(SEARCH("P",AK45)))</formula>
    </cfRule>
    <cfRule type="cellIs" dxfId="2662" priority="3769" operator="equal">
      <formula>"LL"</formula>
    </cfRule>
    <cfRule type="cellIs" dxfId="2661" priority="3770" operator="equal">
      <formula>"AT"</formula>
    </cfRule>
    <cfRule type="containsText" dxfId="2660" priority="3771" operator="containsText" text="B">
      <formula>NOT(ISERROR(SEARCH("B",AK45)))</formula>
    </cfRule>
    <cfRule type="cellIs" dxfId="2659" priority="3772" operator="equal">
      <formula>"L"</formula>
    </cfRule>
    <cfRule type="containsText" dxfId="2658" priority="3773" operator="containsText" text="N">
      <formula>NOT(ISERROR(SEARCH("N",AK45)))</formula>
    </cfRule>
  </conditionalFormatting>
  <conditionalFormatting sqref="AK45">
    <cfRule type="containsText" dxfId="2657" priority="3752" operator="containsText" text="21">
      <formula>NOT(ISERROR(SEARCH("21",AK45)))</formula>
    </cfRule>
    <cfRule type="cellIs" dxfId="2656" priority="3753" operator="equal">
      <formula>"F"</formula>
    </cfRule>
    <cfRule type="containsText" dxfId="2655" priority="3754" operator="containsText" text="CA">
      <formula>NOT(ISERROR(SEARCH("CA",AK45)))</formula>
    </cfRule>
    <cfRule type="cellIs" dxfId="2654" priority="3755" operator="equal">
      <formula>"LD"</formula>
    </cfRule>
    <cfRule type="containsText" dxfId="2653" priority="3756" operator="containsText" text="V">
      <formula>NOT(ISERROR(SEARCH("V",AK45)))</formula>
    </cfRule>
    <cfRule type="containsText" dxfId="2652" priority="3757" operator="containsText" text="P">
      <formula>NOT(ISERROR(SEARCH("P",AK45)))</formula>
    </cfRule>
    <cfRule type="cellIs" dxfId="2651" priority="3758" operator="equal">
      <formula>"LL"</formula>
    </cfRule>
    <cfRule type="cellIs" dxfId="2650" priority="3759" operator="equal">
      <formula>"AT"</formula>
    </cfRule>
    <cfRule type="containsText" dxfId="2649" priority="3760" operator="containsText" text="B">
      <formula>NOT(ISERROR(SEARCH("B",AK45)))</formula>
    </cfRule>
    <cfRule type="cellIs" dxfId="2648" priority="3761" operator="equal">
      <formula>"L"</formula>
    </cfRule>
    <cfRule type="containsText" dxfId="2647" priority="3762" operator="containsText" text="N">
      <formula>NOT(ISERROR(SEARCH("N",AK45)))</formula>
    </cfRule>
  </conditionalFormatting>
  <conditionalFormatting sqref="AK45">
    <cfRule type="containsText" dxfId="2646" priority="3730" operator="containsText" text="21">
      <formula>NOT(ISERROR(SEARCH("21",AK45)))</formula>
    </cfRule>
    <cfRule type="cellIs" dxfId="2645" priority="3731" operator="equal">
      <formula>"F"</formula>
    </cfRule>
    <cfRule type="containsText" dxfId="2644" priority="3732" operator="containsText" text="CA">
      <formula>NOT(ISERROR(SEARCH("CA",AK45)))</formula>
    </cfRule>
    <cfRule type="cellIs" dxfId="2643" priority="3733" operator="equal">
      <formula>"LD"</formula>
    </cfRule>
    <cfRule type="containsText" dxfId="2642" priority="3734" operator="containsText" text="V">
      <formula>NOT(ISERROR(SEARCH("V",AK45)))</formula>
    </cfRule>
    <cfRule type="containsText" dxfId="2641" priority="3735" operator="containsText" text="P">
      <formula>NOT(ISERROR(SEARCH("P",AK45)))</formula>
    </cfRule>
    <cfRule type="cellIs" dxfId="2640" priority="3736" operator="equal">
      <formula>"LL"</formula>
    </cfRule>
    <cfRule type="cellIs" dxfId="2639" priority="3737" operator="equal">
      <formula>"AT"</formula>
    </cfRule>
    <cfRule type="containsText" dxfId="2638" priority="3738" operator="containsText" text="B">
      <formula>NOT(ISERROR(SEARCH("B",AK45)))</formula>
    </cfRule>
    <cfRule type="cellIs" dxfId="2637" priority="3739" operator="equal">
      <formula>"L"</formula>
    </cfRule>
    <cfRule type="containsText" dxfId="2636" priority="3740" operator="containsText" text="N">
      <formula>NOT(ISERROR(SEARCH("N",AK45)))</formula>
    </cfRule>
  </conditionalFormatting>
  <conditionalFormatting sqref="AK45">
    <cfRule type="containsText" dxfId="2635" priority="3708" operator="containsText" text="21">
      <formula>NOT(ISERROR(SEARCH("21",AK45)))</formula>
    </cfRule>
    <cfRule type="cellIs" dxfId="2634" priority="3709" operator="equal">
      <formula>"F"</formula>
    </cfRule>
    <cfRule type="containsText" dxfId="2633" priority="3710" operator="containsText" text="CA">
      <formula>NOT(ISERROR(SEARCH("CA",AK45)))</formula>
    </cfRule>
    <cfRule type="cellIs" dxfId="2632" priority="3711" operator="equal">
      <formula>"LD"</formula>
    </cfRule>
    <cfRule type="containsText" dxfId="2631" priority="3712" operator="containsText" text="V">
      <formula>NOT(ISERROR(SEARCH("V",AK45)))</formula>
    </cfRule>
    <cfRule type="containsText" dxfId="2630" priority="3713" operator="containsText" text="P">
      <formula>NOT(ISERROR(SEARCH("P",AK45)))</formula>
    </cfRule>
    <cfRule type="cellIs" dxfId="2629" priority="3714" operator="equal">
      <formula>"LL"</formula>
    </cfRule>
    <cfRule type="cellIs" dxfId="2628" priority="3715" operator="equal">
      <formula>"AT"</formula>
    </cfRule>
    <cfRule type="containsText" dxfId="2627" priority="3716" operator="containsText" text="B">
      <formula>NOT(ISERROR(SEARCH("B",AK45)))</formula>
    </cfRule>
    <cfRule type="cellIs" dxfId="2626" priority="3717" operator="equal">
      <formula>"L"</formula>
    </cfRule>
    <cfRule type="containsText" dxfId="2625" priority="3718" operator="containsText" text="N">
      <formula>NOT(ISERROR(SEARCH("N",AK45)))</formula>
    </cfRule>
  </conditionalFormatting>
  <conditionalFormatting sqref="AK45">
    <cfRule type="containsText" dxfId="2624" priority="3697" operator="containsText" text="21">
      <formula>NOT(ISERROR(SEARCH("21",AK45)))</formula>
    </cfRule>
    <cfRule type="cellIs" dxfId="2623" priority="3698" operator="equal">
      <formula>"F"</formula>
    </cfRule>
    <cfRule type="containsText" dxfId="2622" priority="3699" operator="containsText" text="CA">
      <formula>NOT(ISERROR(SEARCH("CA",AK45)))</formula>
    </cfRule>
    <cfRule type="cellIs" dxfId="2621" priority="3700" operator="equal">
      <formula>"LD"</formula>
    </cfRule>
    <cfRule type="containsText" dxfId="2620" priority="3701" operator="containsText" text="V">
      <formula>NOT(ISERROR(SEARCH("V",AK45)))</formula>
    </cfRule>
    <cfRule type="containsText" dxfId="2619" priority="3702" operator="containsText" text="P">
      <formula>NOT(ISERROR(SEARCH("P",AK45)))</formula>
    </cfRule>
    <cfRule type="cellIs" dxfId="2618" priority="3703" operator="equal">
      <formula>"LL"</formula>
    </cfRule>
    <cfRule type="cellIs" dxfId="2617" priority="3704" operator="equal">
      <formula>"AT"</formula>
    </cfRule>
    <cfRule type="containsText" dxfId="2616" priority="3705" operator="containsText" text="B">
      <formula>NOT(ISERROR(SEARCH("B",AK45)))</formula>
    </cfRule>
    <cfRule type="cellIs" dxfId="2615" priority="3706" operator="equal">
      <formula>"L"</formula>
    </cfRule>
    <cfRule type="containsText" dxfId="2614" priority="3707" operator="containsText" text="N">
      <formula>NOT(ISERROR(SEARCH("N",AK45)))</formula>
    </cfRule>
  </conditionalFormatting>
  <conditionalFormatting sqref="AK45">
    <cfRule type="containsText" dxfId="2613" priority="3686" operator="containsText" text="21">
      <formula>NOT(ISERROR(SEARCH("21",AK45)))</formula>
    </cfRule>
    <cfRule type="cellIs" dxfId="2612" priority="3687" operator="equal">
      <formula>"F"</formula>
    </cfRule>
    <cfRule type="containsText" dxfId="2611" priority="3688" operator="containsText" text="CA">
      <formula>NOT(ISERROR(SEARCH("CA",AK45)))</formula>
    </cfRule>
    <cfRule type="cellIs" dxfId="2610" priority="3689" operator="equal">
      <formula>"LD"</formula>
    </cfRule>
    <cfRule type="containsText" dxfId="2609" priority="3690" operator="containsText" text="V">
      <formula>NOT(ISERROR(SEARCH("V",AK45)))</formula>
    </cfRule>
    <cfRule type="containsText" dxfId="2608" priority="3691" operator="containsText" text="P">
      <formula>NOT(ISERROR(SEARCH("P",AK45)))</formula>
    </cfRule>
    <cfRule type="cellIs" dxfId="2607" priority="3692" operator="equal">
      <formula>"LL"</formula>
    </cfRule>
    <cfRule type="cellIs" dxfId="2606" priority="3693" operator="equal">
      <formula>"AT"</formula>
    </cfRule>
    <cfRule type="containsText" dxfId="2605" priority="3694" operator="containsText" text="B">
      <formula>NOT(ISERROR(SEARCH("B",AK45)))</formula>
    </cfRule>
    <cfRule type="cellIs" dxfId="2604" priority="3695" operator="equal">
      <formula>"L"</formula>
    </cfRule>
    <cfRule type="containsText" dxfId="2603" priority="3696" operator="containsText" text="N">
      <formula>NOT(ISERROR(SEARCH("N",AK45)))</formula>
    </cfRule>
  </conditionalFormatting>
  <conditionalFormatting sqref="AK45">
    <cfRule type="containsText" dxfId="2602" priority="3675" operator="containsText" text="21">
      <formula>NOT(ISERROR(SEARCH("21",AK45)))</formula>
    </cfRule>
    <cfRule type="cellIs" dxfId="2601" priority="3676" operator="equal">
      <formula>"F"</formula>
    </cfRule>
    <cfRule type="containsText" dxfId="2600" priority="3677" operator="containsText" text="CA">
      <formula>NOT(ISERROR(SEARCH("CA",AK45)))</formula>
    </cfRule>
    <cfRule type="cellIs" dxfId="2599" priority="3678" operator="equal">
      <formula>"LD"</formula>
    </cfRule>
    <cfRule type="containsText" dxfId="2598" priority="3679" operator="containsText" text="V">
      <formula>NOT(ISERROR(SEARCH("V",AK45)))</formula>
    </cfRule>
    <cfRule type="containsText" dxfId="2597" priority="3680" operator="containsText" text="P">
      <formula>NOT(ISERROR(SEARCH("P",AK45)))</formula>
    </cfRule>
    <cfRule type="cellIs" dxfId="2596" priority="3681" operator="equal">
      <formula>"LL"</formula>
    </cfRule>
    <cfRule type="cellIs" dxfId="2595" priority="3682" operator="equal">
      <formula>"AT"</formula>
    </cfRule>
    <cfRule type="containsText" dxfId="2594" priority="3683" operator="containsText" text="B">
      <formula>NOT(ISERROR(SEARCH("B",AK45)))</formula>
    </cfRule>
    <cfRule type="cellIs" dxfId="2593" priority="3684" operator="equal">
      <formula>"L"</formula>
    </cfRule>
    <cfRule type="containsText" dxfId="2592" priority="3685" operator="containsText" text="N">
      <formula>NOT(ISERROR(SEARCH("N",AK45)))</formula>
    </cfRule>
  </conditionalFormatting>
  <conditionalFormatting sqref="AK45">
    <cfRule type="containsText" dxfId="2591" priority="3664" operator="containsText" text="21">
      <formula>NOT(ISERROR(SEARCH("21",AK45)))</formula>
    </cfRule>
    <cfRule type="cellIs" dxfId="2590" priority="3665" operator="equal">
      <formula>"F"</formula>
    </cfRule>
    <cfRule type="containsText" dxfId="2589" priority="3666" operator="containsText" text="CA">
      <formula>NOT(ISERROR(SEARCH("CA",AK45)))</formula>
    </cfRule>
    <cfRule type="cellIs" dxfId="2588" priority="3667" operator="equal">
      <formula>"LD"</formula>
    </cfRule>
    <cfRule type="containsText" dxfId="2587" priority="3668" operator="containsText" text="V">
      <formula>NOT(ISERROR(SEARCH("V",AK45)))</formula>
    </cfRule>
    <cfRule type="containsText" dxfId="2586" priority="3669" operator="containsText" text="P">
      <formula>NOT(ISERROR(SEARCH("P",AK45)))</formula>
    </cfRule>
    <cfRule type="cellIs" dxfId="2585" priority="3670" operator="equal">
      <formula>"LL"</formula>
    </cfRule>
    <cfRule type="cellIs" dxfId="2584" priority="3671" operator="equal">
      <formula>"AT"</formula>
    </cfRule>
    <cfRule type="containsText" dxfId="2583" priority="3672" operator="containsText" text="B">
      <formula>NOT(ISERROR(SEARCH("B",AK45)))</formula>
    </cfRule>
    <cfRule type="cellIs" dxfId="2582" priority="3673" operator="equal">
      <formula>"L"</formula>
    </cfRule>
    <cfRule type="containsText" dxfId="2581" priority="3674" operator="containsText" text="N">
      <formula>NOT(ISERROR(SEARCH("N",AK45)))</formula>
    </cfRule>
  </conditionalFormatting>
  <conditionalFormatting sqref="AK45">
    <cfRule type="containsText" dxfId="2580" priority="3653" operator="containsText" text="21">
      <formula>NOT(ISERROR(SEARCH("21",AK45)))</formula>
    </cfRule>
    <cfRule type="cellIs" dxfId="2579" priority="3654" operator="equal">
      <formula>"F"</formula>
    </cfRule>
    <cfRule type="containsText" dxfId="2578" priority="3655" operator="containsText" text="CA">
      <formula>NOT(ISERROR(SEARCH("CA",AK45)))</formula>
    </cfRule>
    <cfRule type="cellIs" dxfId="2577" priority="3656" operator="equal">
      <formula>"LD"</formula>
    </cfRule>
    <cfRule type="containsText" dxfId="2576" priority="3657" operator="containsText" text="V">
      <formula>NOT(ISERROR(SEARCH("V",AK45)))</formula>
    </cfRule>
    <cfRule type="containsText" dxfId="2575" priority="3658" operator="containsText" text="P">
      <formula>NOT(ISERROR(SEARCH("P",AK45)))</formula>
    </cfRule>
    <cfRule type="cellIs" dxfId="2574" priority="3659" operator="equal">
      <formula>"LL"</formula>
    </cfRule>
    <cfRule type="cellIs" dxfId="2573" priority="3660" operator="equal">
      <formula>"AT"</formula>
    </cfRule>
    <cfRule type="containsText" dxfId="2572" priority="3661" operator="containsText" text="B">
      <formula>NOT(ISERROR(SEARCH("B",AK45)))</formula>
    </cfRule>
    <cfRule type="cellIs" dxfId="2571" priority="3662" operator="equal">
      <formula>"L"</formula>
    </cfRule>
    <cfRule type="containsText" dxfId="2570" priority="3663" operator="containsText" text="N">
      <formula>NOT(ISERROR(SEARCH("N",AK45)))</formula>
    </cfRule>
  </conditionalFormatting>
  <conditionalFormatting sqref="AK45">
    <cfRule type="containsText" dxfId="2569" priority="3642" operator="containsText" text="21">
      <formula>NOT(ISERROR(SEARCH("21",AK45)))</formula>
    </cfRule>
    <cfRule type="cellIs" dxfId="2568" priority="3643" operator="equal">
      <formula>"F"</formula>
    </cfRule>
    <cfRule type="containsText" dxfId="2567" priority="3644" operator="containsText" text="CA">
      <formula>NOT(ISERROR(SEARCH("CA",AK45)))</formula>
    </cfRule>
    <cfRule type="cellIs" dxfId="2566" priority="3645" operator="equal">
      <formula>"LD"</formula>
    </cfRule>
    <cfRule type="containsText" dxfId="2565" priority="3646" operator="containsText" text="V">
      <formula>NOT(ISERROR(SEARCH("V",AK45)))</formula>
    </cfRule>
    <cfRule type="containsText" dxfId="2564" priority="3647" operator="containsText" text="P">
      <formula>NOT(ISERROR(SEARCH("P",AK45)))</formula>
    </cfRule>
    <cfRule type="cellIs" dxfId="2563" priority="3648" operator="equal">
      <formula>"LL"</formula>
    </cfRule>
    <cfRule type="cellIs" dxfId="2562" priority="3649" operator="equal">
      <formula>"AT"</formula>
    </cfRule>
    <cfRule type="containsText" dxfId="2561" priority="3650" operator="containsText" text="B">
      <formula>NOT(ISERROR(SEARCH("B",AK45)))</formula>
    </cfRule>
    <cfRule type="cellIs" dxfId="2560" priority="3651" operator="equal">
      <formula>"L"</formula>
    </cfRule>
    <cfRule type="containsText" dxfId="2559" priority="3652" operator="containsText" text="N">
      <formula>NOT(ISERROR(SEARCH("N",AK45)))</formula>
    </cfRule>
  </conditionalFormatting>
  <conditionalFormatting sqref="AK45">
    <cfRule type="containsText" dxfId="2558" priority="3631" operator="containsText" text="21">
      <formula>NOT(ISERROR(SEARCH("21",AK45)))</formula>
    </cfRule>
    <cfRule type="cellIs" dxfId="2557" priority="3632" operator="equal">
      <formula>"F"</formula>
    </cfRule>
    <cfRule type="containsText" dxfId="2556" priority="3633" operator="containsText" text="CA">
      <formula>NOT(ISERROR(SEARCH("CA",AK45)))</formula>
    </cfRule>
    <cfRule type="cellIs" dxfId="2555" priority="3634" operator="equal">
      <formula>"LD"</formula>
    </cfRule>
    <cfRule type="containsText" dxfId="2554" priority="3635" operator="containsText" text="V">
      <formula>NOT(ISERROR(SEARCH("V",AK45)))</formula>
    </cfRule>
    <cfRule type="containsText" dxfId="2553" priority="3636" operator="containsText" text="P">
      <formula>NOT(ISERROR(SEARCH("P",AK45)))</formula>
    </cfRule>
    <cfRule type="cellIs" dxfId="2552" priority="3637" operator="equal">
      <formula>"LL"</formula>
    </cfRule>
    <cfRule type="cellIs" dxfId="2551" priority="3638" operator="equal">
      <formula>"AT"</formula>
    </cfRule>
    <cfRule type="containsText" dxfId="2550" priority="3639" operator="containsText" text="B">
      <formula>NOT(ISERROR(SEARCH("B",AK45)))</formula>
    </cfRule>
    <cfRule type="cellIs" dxfId="2549" priority="3640" operator="equal">
      <formula>"L"</formula>
    </cfRule>
    <cfRule type="containsText" dxfId="2548" priority="3641" operator="containsText" text="N">
      <formula>NOT(ISERROR(SEARCH("N",AK45)))</formula>
    </cfRule>
  </conditionalFormatting>
  <conditionalFormatting sqref="AK45">
    <cfRule type="containsText" dxfId="2547" priority="3620" operator="containsText" text="21">
      <formula>NOT(ISERROR(SEARCH("21",AK45)))</formula>
    </cfRule>
    <cfRule type="cellIs" dxfId="2546" priority="3621" operator="equal">
      <formula>"F"</formula>
    </cfRule>
    <cfRule type="containsText" dxfId="2545" priority="3622" operator="containsText" text="CA">
      <formula>NOT(ISERROR(SEARCH("CA",AK45)))</formula>
    </cfRule>
    <cfRule type="cellIs" dxfId="2544" priority="3623" operator="equal">
      <formula>"LD"</formula>
    </cfRule>
    <cfRule type="containsText" dxfId="2543" priority="3624" operator="containsText" text="V">
      <formula>NOT(ISERROR(SEARCH("V",AK45)))</formula>
    </cfRule>
    <cfRule type="containsText" dxfId="2542" priority="3625" operator="containsText" text="P">
      <formula>NOT(ISERROR(SEARCH("P",AK45)))</formula>
    </cfRule>
    <cfRule type="cellIs" dxfId="2541" priority="3626" operator="equal">
      <formula>"LL"</formula>
    </cfRule>
    <cfRule type="cellIs" dxfId="2540" priority="3627" operator="equal">
      <formula>"AT"</formula>
    </cfRule>
    <cfRule type="containsText" dxfId="2539" priority="3628" operator="containsText" text="B">
      <formula>NOT(ISERROR(SEARCH("B",AK45)))</formula>
    </cfRule>
    <cfRule type="cellIs" dxfId="2538" priority="3629" operator="equal">
      <formula>"L"</formula>
    </cfRule>
    <cfRule type="containsText" dxfId="2537" priority="3630" operator="containsText" text="N">
      <formula>NOT(ISERROR(SEARCH("N",AK45)))</formula>
    </cfRule>
  </conditionalFormatting>
  <conditionalFormatting sqref="AK45">
    <cfRule type="containsText" dxfId="2536" priority="3609" operator="containsText" text="21">
      <formula>NOT(ISERROR(SEARCH("21",AK45)))</formula>
    </cfRule>
    <cfRule type="cellIs" dxfId="2535" priority="3610" operator="equal">
      <formula>"F"</formula>
    </cfRule>
    <cfRule type="containsText" dxfId="2534" priority="3611" operator="containsText" text="CA">
      <formula>NOT(ISERROR(SEARCH("CA",AK45)))</formula>
    </cfRule>
    <cfRule type="cellIs" dxfId="2533" priority="3612" operator="equal">
      <formula>"LD"</formula>
    </cfRule>
    <cfRule type="containsText" dxfId="2532" priority="3613" operator="containsText" text="V">
      <formula>NOT(ISERROR(SEARCH("V",AK45)))</formula>
    </cfRule>
    <cfRule type="containsText" dxfId="2531" priority="3614" operator="containsText" text="P">
      <formula>NOT(ISERROR(SEARCH("P",AK45)))</formula>
    </cfRule>
    <cfRule type="cellIs" dxfId="2530" priority="3615" operator="equal">
      <formula>"LL"</formula>
    </cfRule>
    <cfRule type="cellIs" dxfId="2529" priority="3616" operator="equal">
      <formula>"AT"</formula>
    </cfRule>
    <cfRule type="containsText" dxfId="2528" priority="3617" operator="containsText" text="B">
      <formula>NOT(ISERROR(SEARCH("B",AK45)))</formula>
    </cfRule>
    <cfRule type="cellIs" dxfId="2527" priority="3618" operator="equal">
      <formula>"L"</formula>
    </cfRule>
    <cfRule type="containsText" dxfId="2526" priority="3619" operator="containsText" text="N">
      <formula>NOT(ISERROR(SEARCH("N",AK45)))</formula>
    </cfRule>
  </conditionalFormatting>
  <conditionalFormatting sqref="AK45">
    <cfRule type="containsText" dxfId="2525" priority="3598" operator="containsText" text="21">
      <formula>NOT(ISERROR(SEARCH("21",AK45)))</formula>
    </cfRule>
    <cfRule type="cellIs" dxfId="2524" priority="3599" operator="equal">
      <formula>"F"</formula>
    </cfRule>
    <cfRule type="containsText" dxfId="2523" priority="3600" operator="containsText" text="CA">
      <formula>NOT(ISERROR(SEARCH("CA",AK45)))</formula>
    </cfRule>
    <cfRule type="cellIs" dxfId="2522" priority="3601" operator="equal">
      <formula>"LD"</formula>
    </cfRule>
    <cfRule type="containsText" dxfId="2521" priority="3602" operator="containsText" text="V">
      <formula>NOT(ISERROR(SEARCH("V",AK45)))</formula>
    </cfRule>
    <cfRule type="containsText" dxfId="2520" priority="3603" operator="containsText" text="P">
      <formula>NOT(ISERROR(SEARCH("P",AK45)))</formula>
    </cfRule>
    <cfRule type="cellIs" dxfId="2519" priority="3604" operator="equal">
      <formula>"LL"</formula>
    </cfRule>
    <cfRule type="cellIs" dxfId="2518" priority="3605" operator="equal">
      <formula>"AT"</formula>
    </cfRule>
    <cfRule type="containsText" dxfId="2517" priority="3606" operator="containsText" text="B">
      <formula>NOT(ISERROR(SEARCH("B",AK45)))</formula>
    </cfRule>
    <cfRule type="cellIs" dxfId="2516" priority="3607" operator="equal">
      <formula>"L"</formula>
    </cfRule>
    <cfRule type="containsText" dxfId="2515" priority="3608" operator="containsText" text="N">
      <formula>NOT(ISERROR(SEARCH("N",AK45)))</formula>
    </cfRule>
  </conditionalFormatting>
  <conditionalFormatting sqref="AK45">
    <cfRule type="containsText" dxfId="2514" priority="3587" operator="containsText" text="21">
      <formula>NOT(ISERROR(SEARCH("21",AK45)))</formula>
    </cfRule>
    <cfRule type="cellIs" dxfId="2513" priority="3588" operator="equal">
      <formula>"F"</formula>
    </cfRule>
    <cfRule type="containsText" dxfId="2512" priority="3589" operator="containsText" text="CA">
      <formula>NOT(ISERROR(SEARCH("CA",AK45)))</formula>
    </cfRule>
    <cfRule type="cellIs" dxfId="2511" priority="3590" operator="equal">
      <formula>"LD"</formula>
    </cfRule>
    <cfRule type="containsText" dxfId="2510" priority="3591" operator="containsText" text="V">
      <formula>NOT(ISERROR(SEARCH("V",AK45)))</formula>
    </cfRule>
    <cfRule type="containsText" dxfId="2509" priority="3592" operator="containsText" text="P">
      <formula>NOT(ISERROR(SEARCH("P",AK45)))</formula>
    </cfRule>
    <cfRule type="cellIs" dxfId="2508" priority="3593" operator="equal">
      <formula>"LL"</formula>
    </cfRule>
    <cfRule type="cellIs" dxfId="2507" priority="3594" operator="equal">
      <formula>"AT"</formula>
    </cfRule>
    <cfRule type="containsText" dxfId="2506" priority="3595" operator="containsText" text="B">
      <formula>NOT(ISERROR(SEARCH("B",AK45)))</formula>
    </cfRule>
    <cfRule type="cellIs" dxfId="2505" priority="3596" operator="equal">
      <formula>"L"</formula>
    </cfRule>
    <cfRule type="containsText" dxfId="2504" priority="3597" operator="containsText" text="N">
      <formula>NOT(ISERROR(SEARCH("N",AK45)))</formula>
    </cfRule>
  </conditionalFormatting>
  <conditionalFormatting sqref="AK45">
    <cfRule type="containsText" dxfId="2503" priority="3576" operator="containsText" text="21">
      <formula>NOT(ISERROR(SEARCH("21",AK45)))</formula>
    </cfRule>
    <cfRule type="cellIs" dxfId="2502" priority="3577" operator="equal">
      <formula>"F"</formula>
    </cfRule>
    <cfRule type="containsText" dxfId="2501" priority="3578" operator="containsText" text="CA">
      <formula>NOT(ISERROR(SEARCH("CA",AK45)))</formula>
    </cfRule>
    <cfRule type="cellIs" dxfId="2500" priority="3579" operator="equal">
      <formula>"LD"</formula>
    </cfRule>
    <cfRule type="containsText" dxfId="2499" priority="3580" operator="containsText" text="V">
      <formula>NOT(ISERROR(SEARCH("V",AK45)))</formula>
    </cfRule>
    <cfRule type="containsText" dxfId="2498" priority="3581" operator="containsText" text="P">
      <formula>NOT(ISERROR(SEARCH("P",AK45)))</formula>
    </cfRule>
    <cfRule type="cellIs" dxfId="2497" priority="3582" operator="equal">
      <formula>"LL"</formula>
    </cfRule>
    <cfRule type="cellIs" dxfId="2496" priority="3583" operator="equal">
      <formula>"AT"</formula>
    </cfRule>
    <cfRule type="containsText" dxfId="2495" priority="3584" operator="containsText" text="B">
      <formula>NOT(ISERROR(SEARCH("B",AK45)))</formula>
    </cfRule>
    <cfRule type="cellIs" dxfId="2494" priority="3585" operator="equal">
      <formula>"L"</formula>
    </cfRule>
    <cfRule type="containsText" dxfId="2493" priority="3586" operator="containsText" text="N">
      <formula>NOT(ISERROR(SEARCH("N",AK45)))</formula>
    </cfRule>
  </conditionalFormatting>
  <conditionalFormatting sqref="AK45">
    <cfRule type="containsText" dxfId="2492" priority="3565" operator="containsText" text="21">
      <formula>NOT(ISERROR(SEARCH("21",AK45)))</formula>
    </cfRule>
    <cfRule type="cellIs" dxfId="2491" priority="3566" operator="equal">
      <formula>"F"</formula>
    </cfRule>
    <cfRule type="containsText" dxfId="2490" priority="3567" operator="containsText" text="CA">
      <formula>NOT(ISERROR(SEARCH("CA",AK45)))</formula>
    </cfRule>
    <cfRule type="cellIs" dxfId="2489" priority="3568" operator="equal">
      <formula>"LD"</formula>
    </cfRule>
    <cfRule type="containsText" dxfId="2488" priority="3569" operator="containsText" text="V">
      <formula>NOT(ISERROR(SEARCH("V",AK45)))</formula>
    </cfRule>
    <cfRule type="containsText" dxfId="2487" priority="3570" operator="containsText" text="P">
      <formula>NOT(ISERROR(SEARCH("P",AK45)))</formula>
    </cfRule>
    <cfRule type="cellIs" dxfId="2486" priority="3571" operator="equal">
      <formula>"LL"</formula>
    </cfRule>
    <cfRule type="cellIs" dxfId="2485" priority="3572" operator="equal">
      <formula>"AT"</formula>
    </cfRule>
    <cfRule type="containsText" dxfId="2484" priority="3573" operator="containsText" text="B">
      <formula>NOT(ISERROR(SEARCH("B",AK45)))</formula>
    </cfRule>
    <cfRule type="cellIs" dxfId="2483" priority="3574" operator="equal">
      <formula>"L"</formula>
    </cfRule>
    <cfRule type="containsText" dxfId="2482" priority="3575" operator="containsText" text="N">
      <formula>NOT(ISERROR(SEARCH("N",AK45)))</formula>
    </cfRule>
  </conditionalFormatting>
  <conditionalFormatting sqref="AK45">
    <cfRule type="containsText" dxfId="2481" priority="3554" operator="containsText" text="21">
      <formula>NOT(ISERROR(SEARCH("21",AK45)))</formula>
    </cfRule>
    <cfRule type="cellIs" dxfId="2480" priority="3555" operator="equal">
      <formula>"F"</formula>
    </cfRule>
    <cfRule type="containsText" dxfId="2479" priority="3556" operator="containsText" text="CA">
      <formula>NOT(ISERROR(SEARCH("CA",AK45)))</formula>
    </cfRule>
    <cfRule type="cellIs" dxfId="2478" priority="3557" operator="equal">
      <formula>"LD"</formula>
    </cfRule>
    <cfRule type="containsText" dxfId="2477" priority="3558" operator="containsText" text="V">
      <formula>NOT(ISERROR(SEARCH("V",AK45)))</formula>
    </cfRule>
    <cfRule type="containsText" dxfId="2476" priority="3559" operator="containsText" text="P">
      <formula>NOT(ISERROR(SEARCH("P",AK45)))</formula>
    </cfRule>
    <cfRule type="cellIs" dxfId="2475" priority="3560" operator="equal">
      <formula>"LL"</formula>
    </cfRule>
    <cfRule type="cellIs" dxfId="2474" priority="3561" operator="equal">
      <formula>"AT"</formula>
    </cfRule>
    <cfRule type="containsText" dxfId="2473" priority="3562" operator="containsText" text="B">
      <formula>NOT(ISERROR(SEARCH("B",AK45)))</formula>
    </cfRule>
    <cfRule type="cellIs" dxfId="2472" priority="3563" operator="equal">
      <formula>"L"</formula>
    </cfRule>
    <cfRule type="containsText" dxfId="2471" priority="3564" operator="containsText" text="N">
      <formula>NOT(ISERROR(SEARCH("N",AK45)))</formula>
    </cfRule>
  </conditionalFormatting>
  <conditionalFormatting sqref="AI45:AJ45">
    <cfRule type="containsText" dxfId="2470" priority="3543" operator="containsText" text="21">
      <formula>NOT(ISERROR(SEARCH("21",AI45)))</formula>
    </cfRule>
    <cfRule type="cellIs" dxfId="2469" priority="3544" operator="equal">
      <formula>"F"</formula>
    </cfRule>
    <cfRule type="containsText" dxfId="2468" priority="3545" operator="containsText" text="CA">
      <formula>NOT(ISERROR(SEARCH("CA",AI45)))</formula>
    </cfRule>
    <cfRule type="cellIs" dxfId="2467" priority="3546" operator="equal">
      <formula>"LD"</formula>
    </cfRule>
    <cfRule type="containsText" dxfId="2466" priority="3547" operator="containsText" text="V">
      <formula>NOT(ISERROR(SEARCH("V",AI45)))</formula>
    </cfRule>
    <cfRule type="containsText" dxfId="2465" priority="3548" operator="containsText" text="P">
      <formula>NOT(ISERROR(SEARCH("P",AI45)))</formula>
    </cfRule>
    <cfRule type="cellIs" dxfId="2464" priority="3549" operator="equal">
      <formula>"LL"</formula>
    </cfRule>
    <cfRule type="cellIs" dxfId="2463" priority="3550" operator="equal">
      <formula>"AT"</formula>
    </cfRule>
    <cfRule type="containsText" dxfId="2462" priority="3551" operator="containsText" text="B">
      <formula>NOT(ISERROR(SEARCH("B",AI45)))</formula>
    </cfRule>
    <cfRule type="cellIs" dxfId="2461" priority="3552" operator="equal">
      <formula>"L"</formula>
    </cfRule>
    <cfRule type="containsText" dxfId="2460" priority="3553" operator="containsText" text="N">
      <formula>NOT(ISERROR(SEARCH("N",AI45)))</formula>
    </cfRule>
  </conditionalFormatting>
  <conditionalFormatting sqref="AI45:AK45">
    <cfRule type="containsText" dxfId="2459" priority="3532" operator="containsText" text="21">
      <formula>NOT(ISERROR(SEARCH("21",AI45)))</formula>
    </cfRule>
    <cfRule type="cellIs" dxfId="2458" priority="3533" operator="equal">
      <formula>"F"</formula>
    </cfRule>
    <cfRule type="containsText" dxfId="2457" priority="3534" operator="containsText" text="CA">
      <formula>NOT(ISERROR(SEARCH("CA",AI45)))</formula>
    </cfRule>
    <cfRule type="cellIs" dxfId="2456" priority="3535" operator="equal">
      <formula>"LD"</formula>
    </cfRule>
    <cfRule type="containsText" dxfId="2455" priority="3536" operator="containsText" text="V">
      <formula>NOT(ISERROR(SEARCH("V",AI45)))</formula>
    </cfRule>
    <cfRule type="containsText" dxfId="2454" priority="3537" operator="containsText" text="P">
      <formula>NOT(ISERROR(SEARCH("P",AI45)))</formula>
    </cfRule>
    <cfRule type="cellIs" dxfId="2453" priority="3538" operator="equal">
      <formula>"LL"</formula>
    </cfRule>
    <cfRule type="cellIs" dxfId="2452" priority="3539" operator="equal">
      <formula>"AT"</formula>
    </cfRule>
    <cfRule type="containsText" dxfId="2451" priority="3540" operator="containsText" text="B">
      <formula>NOT(ISERROR(SEARCH("B",AI45)))</formula>
    </cfRule>
    <cfRule type="cellIs" dxfId="2450" priority="3541" operator="equal">
      <formula>"L"</formula>
    </cfRule>
    <cfRule type="containsText" dxfId="2449" priority="3542" operator="containsText" text="N">
      <formula>NOT(ISERROR(SEARCH("N",AI45)))</formula>
    </cfRule>
  </conditionalFormatting>
  <conditionalFormatting sqref="AI45:AJ45">
    <cfRule type="containsText" dxfId="2448" priority="3521" operator="containsText" text="21">
      <formula>NOT(ISERROR(SEARCH("21",AI45)))</formula>
    </cfRule>
    <cfRule type="cellIs" dxfId="2447" priority="3522" operator="equal">
      <formula>"F"</formula>
    </cfRule>
    <cfRule type="containsText" dxfId="2446" priority="3523" operator="containsText" text="CA">
      <formula>NOT(ISERROR(SEARCH("CA",AI45)))</formula>
    </cfRule>
    <cfRule type="cellIs" dxfId="2445" priority="3524" operator="equal">
      <formula>"LD"</formula>
    </cfRule>
    <cfRule type="containsText" dxfId="2444" priority="3525" operator="containsText" text="V">
      <formula>NOT(ISERROR(SEARCH("V",AI45)))</formula>
    </cfRule>
    <cfRule type="containsText" dxfId="2443" priority="3526" operator="containsText" text="P">
      <formula>NOT(ISERROR(SEARCH("P",AI45)))</formula>
    </cfRule>
    <cfRule type="cellIs" dxfId="2442" priority="3527" operator="equal">
      <formula>"LL"</formula>
    </cfRule>
    <cfRule type="cellIs" dxfId="2441" priority="3528" operator="equal">
      <formula>"AT"</formula>
    </cfRule>
    <cfRule type="containsText" dxfId="2440" priority="3529" operator="containsText" text="B">
      <formula>NOT(ISERROR(SEARCH("B",AI45)))</formula>
    </cfRule>
    <cfRule type="cellIs" dxfId="2439" priority="3530" operator="equal">
      <formula>"L"</formula>
    </cfRule>
    <cfRule type="containsText" dxfId="2438" priority="3531" operator="containsText" text="N">
      <formula>NOT(ISERROR(SEARCH("N",AI45)))</formula>
    </cfRule>
  </conditionalFormatting>
  <conditionalFormatting sqref="AI45:AK45">
    <cfRule type="containsText" dxfId="2437" priority="3510" operator="containsText" text="21">
      <formula>NOT(ISERROR(SEARCH("21",AI45)))</formula>
    </cfRule>
    <cfRule type="cellIs" dxfId="2436" priority="3511" operator="equal">
      <formula>"F"</formula>
    </cfRule>
    <cfRule type="containsText" dxfId="2435" priority="3512" operator="containsText" text="CA">
      <formula>NOT(ISERROR(SEARCH("CA",AI45)))</formula>
    </cfRule>
    <cfRule type="cellIs" dxfId="2434" priority="3513" operator="equal">
      <formula>"LD"</formula>
    </cfRule>
    <cfRule type="containsText" dxfId="2433" priority="3514" operator="containsText" text="V">
      <formula>NOT(ISERROR(SEARCH("V",AI45)))</formula>
    </cfRule>
    <cfRule type="containsText" dxfId="2432" priority="3515" operator="containsText" text="P">
      <formula>NOT(ISERROR(SEARCH("P",AI45)))</formula>
    </cfRule>
    <cfRule type="cellIs" dxfId="2431" priority="3516" operator="equal">
      <formula>"LL"</formula>
    </cfRule>
    <cfRule type="cellIs" dxfId="2430" priority="3517" operator="equal">
      <formula>"AT"</formula>
    </cfRule>
    <cfRule type="containsText" dxfId="2429" priority="3518" operator="containsText" text="B">
      <formula>NOT(ISERROR(SEARCH("B",AI45)))</formula>
    </cfRule>
    <cfRule type="cellIs" dxfId="2428" priority="3519" operator="equal">
      <formula>"L"</formula>
    </cfRule>
    <cfRule type="containsText" dxfId="2427" priority="3520" operator="containsText" text="N">
      <formula>NOT(ISERROR(SEARCH("N",AI45)))</formula>
    </cfRule>
  </conditionalFormatting>
  <conditionalFormatting sqref="AI45">
    <cfRule type="containsText" dxfId="2426" priority="3499" operator="containsText" text="21">
      <formula>NOT(ISERROR(SEARCH("21",AI45)))</formula>
    </cfRule>
    <cfRule type="cellIs" dxfId="2425" priority="3500" operator="equal">
      <formula>"F"</formula>
    </cfRule>
    <cfRule type="containsText" dxfId="2424" priority="3501" operator="containsText" text="CA">
      <formula>NOT(ISERROR(SEARCH("CA",AI45)))</formula>
    </cfRule>
    <cfRule type="cellIs" dxfId="2423" priority="3502" operator="equal">
      <formula>"LD"</formula>
    </cfRule>
    <cfRule type="containsText" dxfId="2422" priority="3503" operator="containsText" text="V">
      <formula>NOT(ISERROR(SEARCH("V",AI45)))</formula>
    </cfRule>
    <cfRule type="containsText" dxfId="2421" priority="3504" operator="containsText" text="P">
      <formula>NOT(ISERROR(SEARCH("P",AI45)))</formula>
    </cfRule>
    <cfRule type="cellIs" dxfId="2420" priority="3505" operator="equal">
      <formula>"LL"</formula>
    </cfRule>
    <cfRule type="cellIs" dxfId="2419" priority="3506" operator="equal">
      <formula>"AT"</formula>
    </cfRule>
    <cfRule type="containsText" dxfId="2418" priority="3507" operator="containsText" text="B">
      <formula>NOT(ISERROR(SEARCH("B",AI45)))</formula>
    </cfRule>
    <cfRule type="cellIs" dxfId="2417" priority="3508" operator="equal">
      <formula>"L"</formula>
    </cfRule>
    <cfRule type="containsText" dxfId="2416" priority="3509" operator="containsText" text="N">
      <formula>NOT(ISERROR(SEARCH("N",AI45)))</formula>
    </cfRule>
  </conditionalFormatting>
  <conditionalFormatting sqref="AC45:AE45">
    <cfRule type="containsText" dxfId="2415" priority="3488" operator="containsText" text="21">
      <formula>NOT(ISERROR(SEARCH("21",AC45)))</formula>
    </cfRule>
    <cfRule type="cellIs" dxfId="2414" priority="3489" operator="equal">
      <formula>"F"</formula>
    </cfRule>
    <cfRule type="containsText" dxfId="2413" priority="3490" operator="containsText" text="CA">
      <formula>NOT(ISERROR(SEARCH("CA",AC45)))</formula>
    </cfRule>
    <cfRule type="cellIs" dxfId="2412" priority="3491" operator="equal">
      <formula>"LD"</formula>
    </cfRule>
    <cfRule type="containsText" dxfId="2411" priority="3492" operator="containsText" text="V">
      <formula>NOT(ISERROR(SEARCH("V",AC45)))</formula>
    </cfRule>
    <cfRule type="containsText" dxfId="2410" priority="3493" operator="containsText" text="P">
      <formula>NOT(ISERROR(SEARCH("P",AC45)))</formula>
    </cfRule>
    <cfRule type="cellIs" dxfId="2409" priority="3494" operator="equal">
      <formula>"LL"</formula>
    </cfRule>
    <cfRule type="cellIs" dxfId="2408" priority="3495" operator="equal">
      <formula>"AT"</formula>
    </cfRule>
    <cfRule type="containsText" dxfId="2407" priority="3496" operator="containsText" text="B">
      <formula>NOT(ISERROR(SEARCH("B",AC45)))</formula>
    </cfRule>
    <cfRule type="cellIs" dxfId="2406" priority="3497" operator="equal">
      <formula>"L"</formula>
    </cfRule>
    <cfRule type="containsText" dxfId="2405" priority="3498" operator="containsText" text="N">
      <formula>NOT(ISERROR(SEARCH("N",AC45)))</formula>
    </cfRule>
  </conditionalFormatting>
  <conditionalFormatting sqref="AC45:AE45">
    <cfRule type="containsText" dxfId="2404" priority="3477" operator="containsText" text="21">
      <formula>NOT(ISERROR(SEARCH("21",AC45)))</formula>
    </cfRule>
    <cfRule type="cellIs" dxfId="2403" priority="3478" operator="equal">
      <formula>"F"</formula>
    </cfRule>
    <cfRule type="containsText" dxfId="2402" priority="3479" operator="containsText" text="CA">
      <formula>NOT(ISERROR(SEARCH("CA",AC45)))</formula>
    </cfRule>
    <cfRule type="cellIs" dxfId="2401" priority="3480" operator="equal">
      <formula>"LD"</formula>
    </cfRule>
    <cfRule type="containsText" dxfId="2400" priority="3481" operator="containsText" text="V">
      <formula>NOT(ISERROR(SEARCH("V",AC45)))</formula>
    </cfRule>
    <cfRule type="containsText" dxfId="2399" priority="3482" operator="containsText" text="P">
      <formula>NOT(ISERROR(SEARCH("P",AC45)))</formula>
    </cfRule>
    <cfRule type="cellIs" dxfId="2398" priority="3483" operator="equal">
      <formula>"LL"</formula>
    </cfRule>
    <cfRule type="cellIs" dxfId="2397" priority="3484" operator="equal">
      <formula>"AT"</formula>
    </cfRule>
    <cfRule type="containsText" dxfId="2396" priority="3485" operator="containsText" text="B">
      <formula>NOT(ISERROR(SEARCH("B",AC45)))</formula>
    </cfRule>
    <cfRule type="cellIs" dxfId="2395" priority="3486" operator="equal">
      <formula>"L"</formula>
    </cfRule>
    <cfRule type="containsText" dxfId="2394" priority="3487" operator="containsText" text="N">
      <formula>NOT(ISERROR(SEARCH("N",AC45)))</formula>
    </cfRule>
  </conditionalFormatting>
  <conditionalFormatting sqref="X39:AH39">
    <cfRule type="containsText" dxfId="2393" priority="3466" operator="containsText" text="21">
      <formula>NOT(ISERROR(SEARCH("21",X39)))</formula>
    </cfRule>
    <cfRule type="cellIs" dxfId="2392" priority="3467" operator="equal">
      <formula>"F"</formula>
    </cfRule>
    <cfRule type="containsText" dxfId="2391" priority="3468" operator="containsText" text="CA">
      <formula>NOT(ISERROR(SEARCH("CA",X39)))</formula>
    </cfRule>
    <cfRule type="cellIs" dxfId="2390" priority="3469" operator="equal">
      <formula>"LD"</formula>
    </cfRule>
    <cfRule type="containsText" dxfId="2389" priority="3470" operator="containsText" text="V">
      <formula>NOT(ISERROR(SEARCH("V",X39)))</formula>
    </cfRule>
    <cfRule type="containsText" dxfId="2388" priority="3471" operator="containsText" text="P">
      <formula>NOT(ISERROR(SEARCH("P",X39)))</formula>
    </cfRule>
    <cfRule type="cellIs" dxfId="2387" priority="3472" operator="equal">
      <formula>"LL"</formula>
    </cfRule>
    <cfRule type="cellIs" dxfId="2386" priority="3473" operator="equal">
      <formula>"AT"</formula>
    </cfRule>
    <cfRule type="containsText" dxfId="2385" priority="3474" operator="containsText" text="B">
      <formula>NOT(ISERROR(SEARCH("B",X39)))</formula>
    </cfRule>
    <cfRule type="cellIs" dxfId="2384" priority="3475" operator="equal">
      <formula>"L"</formula>
    </cfRule>
    <cfRule type="containsText" dxfId="2383" priority="3476" operator="containsText" text="N">
      <formula>NOT(ISERROR(SEARCH("N",X39)))</formula>
    </cfRule>
  </conditionalFormatting>
  <conditionalFormatting sqref="X39:AH39">
    <cfRule type="containsText" dxfId="2382" priority="3455" operator="containsText" text="21">
      <formula>NOT(ISERROR(SEARCH("21",X39)))</formula>
    </cfRule>
    <cfRule type="cellIs" dxfId="2381" priority="3456" operator="equal">
      <formula>"F"</formula>
    </cfRule>
    <cfRule type="containsText" dxfId="2380" priority="3457" operator="containsText" text="CA">
      <formula>NOT(ISERROR(SEARCH("CA",X39)))</formula>
    </cfRule>
    <cfRule type="cellIs" dxfId="2379" priority="3458" operator="equal">
      <formula>"LD"</formula>
    </cfRule>
    <cfRule type="containsText" dxfId="2378" priority="3459" operator="containsText" text="V">
      <formula>NOT(ISERROR(SEARCH("V",X39)))</formula>
    </cfRule>
    <cfRule type="containsText" dxfId="2377" priority="3460" operator="containsText" text="P">
      <formula>NOT(ISERROR(SEARCH("P",X39)))</formula>
    </cfRule>
    <cfRule type="cellIs" dxfId="2376" priority="3461" operator="equal">
      <formula>"LL"</formula>
    </cfRule>
    <cfRule type="cellIs" dxfId="2375" priority="3462" operator="equal">
      <formula>"AT"</formula>
    </cfRule>
    <cfRule type="containsText" dxfId="2374" priority="3463" operator="containsText" text="B">
      <formula>NOT(ISERROR(SEARCH("B",X39)))</formula>
    </cfRule>
    <cfRule type="cellIs" dxfId="2373" priority="3464" operator="equal">
      <formula>"L"</formula>
    </cfRule>
    <cfRule type="containsText" dxfId="2372" priority="3465" operator="containsText" text="N">
      <formula>NOT(ISERROR(SEARCH("N",X39)))</formula>
    </cfRule>
  </conditionalFormatting>
  <conditionalFormatting sqref="AI39:AK39">
    <cfRule type="containsText" dxfId="2371" priority="3444" operator="containsText" text="21">
      <formula>NOT(ISERROR(SEARCH("21",AI39)))</formula>
    </cfRule>
    <cfRule type="cellIs" dxfId="2370" priority="3445" operator="equal">
      <formula>"F"</formula>
    </cfRule>
    <cfRule type="containsText" dxfId="2369" priority="3446" operator="containsText" text="CA">
      <formula>NOT(ISERROR(SEARCH("CA",AI39)))</formula>
    </cfRule>
    <cfRule type="cellIs" dxfId="2368" priority="3447" operator="equal">
      <formula>"LD"</formula>
    </cfRule>
    <cfRule type="containsText" dxfId="2367" priority="3448" operator="containsText" text="V">
      <formula>NOT(ISERROR(SEARCH("V",AI39)))</formula>
    </cfRule>
    <cfRule type="containsText" dxfId="2366" priority="3449" operator="containsText" text="P">
      <formula>NOT(ISERROR(SEARCH("P",AI39)))</formula>
    </cfRule>
    <cfRule type="cellIs" dxfId="2365" priority="3450" operator="equal">
      <formula>"LL"</formula>
    </cfRule>
    <cfRule type="cellIs" dxfId="2364" priority="3451" operator="equal">
      <formula>"AT"</formula>
    </cfRule>
    <cfRule type="containsText" dxfId="2363" priority="3452" operator="containsText" text="B">
      <formula>NOT(ISERROR(SEARCH("B",AI39)))</formula>
    </cfRule>
    <cfRule type="cellIs" dxfId="2362" priority="3453" operator="equal">
      <formula>"L"</formula>
    </cfRule>
    <cfRule type="containsText" dxfId="2361" priority="3454" operator="containsText" text="N">
      <formula>NOT(ISERROR(SEARCH("N",AI39)))</formula>
    </cfRule>
  </conditionalFormatting>
  <conditionalFormatting sqref="AA39:AB39">
    <cfRule type="containsText" dxfId="2360" priority="3422" operator="containsText" text="21">
      <formula>NOT(ISERROR(SEARCH("21",AA39)))</formula>
    </cfRule>
    <cfRule type="cellIs" dxfId="2359" priority="3423" operator="equal">
      <formula>"F"</formula>
    </cfRule>
    <cfRule type="containsText" dxfId="2358" priority="3424" operator="containsText" text="CA">
      <formula>NOT(ISERROR(SEARCH("CA",AA39)))</formula>
    </cfRule>
    <cfRule type="cellIs" dxfId="2357" priority="3425" operator="equal">
      <formula>"LD"</formula>
    </cfRule>
    <cfRule type="containsText" dxfId="2356" priority="3426" operator="containsText" text="V">
      <formula>NOT(ISERROR(SEARCH("V",AA39)))</formula>
    </cfRule>
    <cfRule type="containsText" dxfId="2355" priority="3427" operator="containsText" text="P">
      <formula>NOT(ISERROR(SEARCH("P",AA39)))</formula>
    </cfRule>
    <cfRule type="cellIs" dxfId="2354" priority="3428" operator="equal">
      <formula>"LL"</formula>
    </cfRule>
    <cfRule type="cellIs" dxfId="2353" priority="3429" operator="equal">
      <formula>"AT"</formula>
    </cfRule>
    <cfRule type="containsText" dxfId="2352" priority="3430" operator="containsText" text="B">
      <formula>NOT(ISERROR(SEARCH("B",AA39)))</formula>
    </cfRule>
    <cfRule type="cellIs" dxfId="2351" priority="3431" operator="equal">
      <formula>"L"</formula>
    </cfRule>
    <cfRule type="containsText" dxfId="2350" priority="3432" operator="containsText" text="N">
      <formula>NOT(ISERROR(SEARCH("N",AA39)))</formula>
    </cfRule>
  </conditionalFormatting>
  <conditionalFormatting sqref="AA39:AB39">
    <cfRule type="containsText" dxfId="2349" priority="3433" operator="containsText" text="21">
      <formula>NOT(ISERROR(SEARCH("21",AA39)))</formula>
    </cfRule>
    <cfRule type="cellIs" dxfId="2348" priority="3434" operator="equal">
      <formula>"F"</formula>
    </cfRule>
    <cfRule type="containsText" dxfId="2347" priority="3435" operator="containsText" text="CA">
      <formula>NOT(ISERROR(SEARCH("CA",AA39)))</formula>
    </cfRule>
    <cfRule type="cellIs" dxfId="2346" priority="3436" operator="equal">
      <formula>"LD"</formula>
    </cfRule>
    <cfRule type="containsText" dxfId="2345" priority="3437" operator="containsText" text="V">
      <formula>NOT(ISERROR(SEARCH("V",AA39)))</formula>
    </cfRule>
    <cfRule type="containsText" dxfId="2344" priority="3438" operator="containsText" text="P">
      <formula>NOT(ISERROR(SEARCH("P",AA39)))</formula>
    </cfRule>
    <cfRule type="cellIs" dxfId="2343" priority="3439" operator="equal">
      <formula>"LL"</formula>
    </cfRule>
    <cfRule type="cellIs" dxfId="2342" priority="3440" operator="equal">
      <formula>"AT"</formula>
    </cfRule>
    <cfRule type="containsText" dxfId="2341" priority="3441" operator="containsText" text="B">
      <formula>NOT(ISERROR(SEARCH("B",AA39)))</formula>
    </cfRule>
    <cfRule type="cellIs" dxfId="2340" priority="3442" operator="equal">
      <formula>"L"</formula>
    </cfRule>
    <cfRule type="containsText" dxfId="2339" priority="3443" operator="containsText" text="N">
      <formula>NOT(ISERROR(SEARCH("N",AA39)))</formula>
    </cfRule>
  </conditionalFormatting>
  <conditionalFormatting sqref="AA39:AB39">
    <cfRule type="containsText" dxfId="2338" priority="3411" operator="containsText" text="21">
      <formula>NOT(ISERROR(SEARCH("21",AA39)))</formula>
    </cfRule>
    <cfRule type="cellIs" dxfId="2337" priority="3412" operator="equal">
      <formula>"F"</formula>
    </cfRule>
    <cfRule type="containsText" dxfId="2336" priority="3413" operator="containsText" text="CA">
      <formula>NOT(ISERROR(SEARCH("CA",AA39)))</formula>
    </cfRule>
    <cfRule type="cellIs" dxfId="2335" priority="3414" operator="equal">
      <formula>"LD"</formula>
    </cfRule>
    <cfRule type="containsText" dxfId="2334" priority="3415" operator="containsText" text="V">
      <formula>NOT(ISERROR(SEARCH("V",AA39)))</formula>
    </cfRule>
    <cfRule type="containsText" dxfId="2333" priority="3416" operator="containsText" text="P">
      <formula>NOT(ISERROR(SEARCH("P",AA39)))</formula>
    </cfRule>
    <cfRule type="cellIs" dxfId="2332" priority="3417" operator="equal">
      <formula>"LL"</formula>
    </cfRule>
    <cfRule type="cellIs" dxfId="2331" priority="3418" operator="equal">
      <formula>"AT"</formula>
    </cfRule>
    <cfRule type="containsText" dxfId="2330" priority="3419" operator="containsText" text="B">
      <formula>NOT(ISERROR(SEARCH("B",AA39)))</formula>
    </cfRule>
    <cfRule type="cellIs" dxfId="2329" priority="3420" operator="equal">
      <formula>"L"</formula>
    </cfRule>
    <cfRule type="containsText" dxfId="2328" priority="3421" operator="containsText" text="N">
      <formula>NOT(ISERROR(SEARCH("N",AA39)))</formula>
    </cfRule>
  </conditionalFormatting>
  <conditionalFormatting sqref="AA39:AB39">
    <cfRule type="containsText" dxfId="2327" priority="3400" operator="containsText" text="21">
      <formula>NOT(ISERROR(SEARCH("21",AA39)))</formula>
    </cfRule>
    <cfRule type="cellIs" dxfId="2326" priority="3401" operator="equal">
      <formula>"F"</formula>
    </cfRule>
    <cfRule type="containsText" dxfId="2325" priority="3402" operator="containsText" text="CA">
      <formula>NOT(ISERROR(SEARCH("CA",AA39)))</formula>
    </cfRule>
    <cfRule type="cellIs" dxfId="2324" priority="3403" operator="equal">
      <formula>"LD"</formula>
    </cfRule>
    <cfRule type="containsText" dxfId="2323" priority="3404" operator="containsText" text="V">
      <formula>NOT(ISERROR(SEARCH("V",AA39)))</formula>
    </cfRule>
    <cfRule type="containsText" dxfId="2322" priority="3405" operator="containsText" text="P">
      <formula>NOT(ISERROR(SEARCH("P",AA39)))</formula>
    </cfRule>
    <cfRule type="cellIs" dxfId="2321" priority="3406" operator="equal">
      <formula>"LL"</formula>
    </cfRule>
    <cfRule type="cellIs" dxfId="2320" priority="3407" operator="equal">
      <formula>"AT"</formula>
    </cfRule>
    <cfRule type="containsText" dxfId="2319" priority="3408" operator="containsText" text="B">
      <formula>NOT(ISERROR(SEARCH("B",AA39)))</formula>
    </cfRule>
    <cfRule type="cellIs" dxfId="2318" priority="3409" operator="equal">
      <formula>"L"</formula>
    </cfRule>
    <cfRule type="containsText" dxfId="2317" priority="3410" operator="containsText" text="N">
      <formula>NOT(ISERROR(SEARCH("N",AA39)))</formula>
    </cfRule>
  </conditionalFormatting>
  <conditionalFormatting sqref="AA39:AB39">
    <cfRule type="containsText" dxfId="2316" priority="3389" operator="containsText" text="21">
      <formula>NOT(ISERROR(SEARCH("21",AA39)))</formula>
    </cfRule>
    <cfRule type="cellIs" dxfId="2315" priority="3390" operator="equal">
      <formula>"F"</formula>
    </cfRule>
    <cfRule type="containsText" dxfId="2314" priority="3391" operator="containsText" text="CA">
      <formula>NOT(ISERROR(SEARCH("CA",AA39)))</formula>
    </cfRule>
    <cfRule type="cellIs" dxfId="2313" priority="3392" operator="equal">
      <formula>"LD"</formula>
    </cfRule>
    <cfRule type="containsText" dxfId="2312" priority="3393" operator="containsText" text="V">
      <formula>NOT(ISERROR(SEARCH("V",AA39)))</formula>
    </cfRule>
    <cfRule type="containsText" dxfId="2311" priority="3394" operator="containsText" text="P">
      <formula>NOT(ISERROR(SEARCH("P",AA39)))</formula>
    </cfRule>
    <cfRule type="cellIs" dxfId="2310" priority="3395" operator="equal">
      <formula>"LL"</formula>
    </cfRule>
    <cfRule type="cellIs" dxfId="2309" priority="3396" operator="equal">
      <formula>"AT"</formula>
    </cfRule>
    <cfRule type="containsText" dxfId="2308" priority="3397" operator="containsText" text="B">
      <formula>NOT(ISERROR(SEARCH("B",AA39)))</formula>
    </cfRule>
    <cfRule type="cellIs" dxfId="2307" priority="3398" operator="equal">
      <formula>"L"</formula>
    </cfRule>
    <cfRule type="containsText" dxfId="2306" priority="3399" operator="containsText" text="N">
      <formula>NOT(ISERROR(SEARCH("N",AA39)))</formula>
    </cfRule>
  </conditionalFormatting>
  <conditionalFormatting sqref="AA39:AB39">
    <cfRule type="containsText" dxfId="2305" priority="3378" operator="containsText" text="21">
      <formula>NOT(ISERROR(SEARCH("21",AA39)))</formula>
    </cfRule>
    <cfRule type="cellIs" dxfId="2304" priority="3379" operator="equal">
      <formula>"F"</formula>
    </cfRule>
    <cfRule type="containsText" dxfId="2303" priority="3380" operator="containsText" text="CA">
      <formula>NOT(ISERROR(SEARCH("CA",AA39)))</formula>
    </cfRule>
    <cfRule type="cellIs" dxfId="2302" priority="3381" operator="equal">
      <formula>"LD"</formula>
    </cfRule>
    <cfRule type="containsText" dxfId="2301" priority="3382" operator="containsText" text="V">
      <formula>NOT(ISERROR(SEARCH("V",AA39)))</formula>
    </cfRule>
    <cfRule type="containsText" dxfId="2300" priority="3383" operator="containsText" text="P">
      <formula>NOT(ISERROR(SEARCH("P",AA39)))</formula>
    </cfRule>
    <cfRule type="cellIs" dxfId="2299" priority="3384" operator="equal">
      <formula>"LL"</formula>
    </cfRule>
    <cfRule type="cellIs" dxfId="2298" priority="3385" operator="equal">
      <formula>"AT"</formula>
    </cfRule>
    <cfRule type="containsText" dxfId="2297" priority="3386" operator="containsText" text="B">
      <formula>NOT(ISERROR(SEARCH("B",AA39)))</formula>
    </cfRule>
    <cfRule type="cellIs" dxfId="2296" priority="3387" operator="equal">
      <formula>"L"</formula>
    </cfRule>
    <cfRule type="containsText" dxfId="2295" priority="3388" operator="containsText" text="N">
      <formula>NOT(ISERROR(SEARCH("N",AA39)))</formula>
    </cfRule>
  </conditionalFormatting>
  <conditionalFormatting sqref="AA39:AB39">
    <cfRule type="containsText" dxfId="2294" priority="3367" operator="containsText" text="21">
      <formula>NOT(ISERROR(SEARCH("21",AA39)))</formula>
    </cfRule>
    <cfRule type="cellIs" dxfId="2293" priority="3368" operator="equal">
      <formula>"F"</formula>
    </cfRule>
    <cfRule type="containsText" dxfId="2292" priority="3369" operator="containsText" text="CA">
      <formula>NOT(ISERROR(SEARCH("CA",AA39)))</formula>
    </cfRule>
    <cfRule type="cellIs" dxfId="2291" priority="3370" operator="equal">
      <formula>"LD"</formula>
    </cfRule>
    <cfRule type="containsText" dxfId="2290" priority="3371" operator="containsText" text="V">
      <formula>NOT(ISERROR(SEARCH("V",AA39)))</formula>
    </cfRule>
    <cfRule type="containsText" dxfId="2289" priority="3372" operator="containsText" text="P">
      <formula>NOT(ISERROR(SEARCH("P",AA39)))</formula>
    </cfRule>
    <cfRule type="cellIs" dxfId="2288" priority="3373" operator="equal">
      <formula>"LL"</formula>
    </cfRule>
    <cfRule type="cellIs" dxfId="2287" priority="3374" operator="equal">
      <formula>"AT"</formula>
    </cfRule>
    <cfRule type="containsText" dxfId="2286" priority="3375" operator="containsText" text="B">
      <formula>NOT(ISERROR(SEARCH("B",AA39)))</formula>
    </cfRule>
    <cfRule type="cellIs" dxfId="2285" priority="3376" operator="equal">
      <formula>"L"</formula>
    </cfRule>
    <cfRule type="containsText" dxfId="2284" priority="3377" operator="containsText" text="N">
      <formula>NOT(ISERROR(SEARCH("N",AA39)))</formula>
    </cfRule>
  </conditionalFormatting>
  <conditionalFormatting sqref="AA39:AB39">
    <cfRule type="containsText" dxfId="2283" priority="3356" operator="containsText" text="21">
      <formula>NOT(ISERROR(SEARCH("21",AA39)))</formula>
    </cfRule>
    <cfRule type="cellIs" dxfId="2282" priority="3357" operator="equal">
      <formula>"F"</formula>
    </cfRule>
    <cfRule type="containsText" dxfId="2281" priority="3358" operator="containsText" text="CA">
      <formula>NOT(ISERROR(SEARCH("CA",AA39)))</formula>
    </cfRule>
    <cfRule type="cellIs" dxfId="2280" priority="3359" operator="equal">
      <formula>"LD"</formula>
    </cfRule>
    <cfRule type="containsText" dxfId="2279" priority="3360" operator="containsText" text="V">
      <formula>NOT(ISERROR(SEARCH("V",AA39)))</formula>
    </cfRule>
    <cfRule type="containsText" dxfId="2278" priority="3361" operator="containsText" text="P">
      <formula>NOT(ISERROR(SEARCH("P",AA39)))</formula>
    </cfRule>
    <cfRule type="cellIs" dxfId="2277" priority="3362" operator="equal">
      <formula>"LL"</formula>
    </cfRule>
    <cfRule type="cellIs" dxfId="2276" priority="3363" operator="equal">
      <formula>"AT"</formula>
    </cfRule>
    <cfRule type="containsText" dxfId="2275" priority="3364" operator="containsText" text="B">
      <formula>NOT(ISERROR(SEARCH("B",AA39)))</formula>
    </cfRule>
    <cfRule type="cellIs" dxfId="2274" priority="3365" operator="equal">
      <formula>"L"</formula>
    </cfRule>
    <cfRule type="containsText" dxfId="2273" priority="3366" operator="containsText" text="N">
      <formula>NOT(ISERROR(SEARCH("N",AA39)))</formula>
    </cfRule>
  </conditionalFormatting>
  <conditionalFormatting sqref="AA39:AB39">
    <cfRule type="containsText" dxfId="2272" priority="3345" operator="containsText" text="21">
      <formula>NOT(ISERROR(SEARCH("21",AA39)))</formula>
    </cfRule>
    <cfRule type="cellIs" dxfId="2271" priority="3346" operator="equal">
      <formula>"F"</formula>
    </cfRule>
    <cfRule type="containsText" dxfId="2270" priority="3347" operator="containsText" text="CA">
      <formula>NOT(ISERROR(SEARCH("CA",AA39)))</formula>
    </cfRule>
    <cfRule type="cellIs" dxfId="2269" priority="3348" operator="equal">
      <formula>"LD"</formula>
    </cfRule>
    <cfRule type="containsText" dxfId="2268" priority="3349" operator="containsText" text="V">
      <formula>NOT(ISERROR(SEARCH("V",AA39)))</formula>
    </cfRule>
    <cfRule type="containsText" dxfId="2267" priority="3350" operator="containsText" text="P">
      <formula>NOT(ISERROR(SEARCH("P",AA39)))</formula>
    </cfRule>
    <cfRule type="cellIs" dxfId="2266" priority="3351" operator="equal">
      <formula>"LL"</formula>
    </cfRule>
    <cfRule type="cellIs" dxfId="2265" priority="3352" operator="equal">
      <formula>"AT"</formula>
    </cfRule>
    <cfRule type="containsText" dxfId="2264" priority="3353" operator="containsText" text="B">
      <formula>NOT(ISERROR(SEARCH("B",AA39)))</formula>
    </cfRule>
    <cfRule type="cellIs" dxfId="2263" priority="3354" operator="equal">
      <formula>"L"</formula>
    </cfRule>
    <cfRule type="containsText" dxfId="2262" priority="3355" operator="containsText" text="N">
      <formula>NOT(ISERROR(SEARCH("N",AA39)))</formula>
    </cfRule>
  </conditionalFormatting>
  <conditionalFormatting sqref="AA39:AB39">
    <cfRule type="containsText" dxfId="2261" priority="3334" operator="containsText" text="21">
      <formula>NOT(ISERROR(SEARCH("21",AA39)))</formula>
    </cfRule>
    <cfRule type="cellIs" dxfId="2260" priority="3335" operator="equal">
      <formula>"F"</formula>
    </cfRule>
    <cfRule type="containsText" dxfId="2259" priority="3336" operator="containsText" text="CA">
      <formula>NOT(ISERROR(SEARCH("CA",AA39)))</formula>
    </cfRule>
    <cfRule type="cellIs" dxfId="2258" priority="3337" operator="equal">
      <formula>"LD"</formula>
    </cfRule>
    <cfRule type="containsText" dxfId="2257" priority="3338" operator="containsText" text="V">
      <formula>NOT(ISERROR(SEARCH("V",AA39)))</formula>
    </cfRule>
    <cfRule type="containsText" dxfId="2256" priority="3339" operator="containsText" text="P">
      <formula>NOT(ISERROR(SEARCH("P",AA39)))</formula>
    </cfRule>
    <cfRule type="cellIs" dxfId="2255" priority="3340" operator="equal">
      <formula>"LL"</formula>
    </cfRule>
    <cfRule type="cellIs" dxfId="2254" priority="3341" operator="equal">
      <formula>"AT"</formula>
    </cfRule>
    <cfRule type="containsText" dxfId="2253" priority="3342" operator="containsText" text="B">
      <formula>NOT(ISERROR(SEARCH("B",AA39)))</formula>
    </cfRule>
    <cfRule type="cellIs" dxfId="2252" priority="3343" operator="equal">
      <formula>"L"</formula>
    </cfRule>
    <cfRule type="containsText" dxfId="2251" priority="3344" operator="containsText" text="N">
      <formula>NOT(ISERROR(SEARCH("N",AA39)))</formula>
    </cfRule>
  </conditionalFormatting>
  <conditionalFormatting sqref="AA39:AB39">
    <cfRule type="containsText" dxfId="2250" priority="3323" operator="containsText" text="21">
      <formula>NOT(ISERROR(SEARCH("21",AA39)))</formula>
    </cfRule>
    <cfRule type="cellIs" dxfId="2249" priority="3324" operator="equal">
      <formula>"F"</formula>
    </cfRule>
    <cfRule type="containsText" dxfId="2248" priority="3325" operator="containsText" text="CA">
      <formula>NOT(ISERROR(SEARCH("CA",AA39)))</formula>
    </cfRule>
    <cfRule type="cellIs" dxfId="2247" priority="3326" operator="equal">
      <formula>"LD"</formula>
    </cfRule>
    <cfRule type="containsText" dxfId="2246" priority="3327" operator="containsText" text="V">
      <formula>NOT(ISERROR(SEARCH("V",AA39)))</formula>
    </cfRule>
    <cfRule type="containsText" dxfId="2245" priority="3328" operator="containsText" text="P">
      <formula>NOT(ISERROR(SEARCH("P",AA39)))</formula>
    </cfRule>
    <cfRule type="cellIs" dxfId="2244" priority="3329" operator="equal">
      <formula>"LL"</formula>
    </cfRule>
    <cfRule type="cellIs" dxfId="2243" priority="3330" operator="equal">
      <formula>"AT"</formula>
    </cfRule>
    <cfRule type="containsText" dxfId="2242" priority="3331" operator="containsText" text="B">
      <formula>NOT(ISERROR(SEARCH("B",AA39)))</formula>
    </cfRule>
    <cfRule type="cellIs" dxfId="2241" priority="3332" operator="equal">
      <formula>"L"</formula>
    </cfRule>
    <cfRule type="containsText" dxfId="2240" priority="3333" operator="containsText" text="N">
      <formula>NOT(ISERROR(SEARCH("N",AA39)))</formula>
    </cfRule>
  </conditionalFormatting>
  <conditionalFormatting sqref="AA39:AB39">
    <cfRule type="containsText" dxfId="2239" priority="3312" operator="containsText" text="21">
      <formula>NOT(ISERROR(SEARCH("21",AA39)))</formula>
    </cfRule>
    <cfRule type="cellIs" dxfId="2238" priority="3313" operator="equal">
      <formula>"F"</formula>
    </cfRule>
    <cfRule type="containsText" dxfId="2237" priority="3314" operator="containsText" text="CA">
      <formula>NOT(ISERROR(SEARCH("CA",AA39)))</formula>
    </cfRule>
    <cfRule type="cellIs" dxfId="2236" priority="3315" operator="equal">
      <formula>"LD"</formula>
    </cfRule>
    <cfRule type="containsText" dxfId="2235" priority="3316" operator="containsText" text="V">
      <formula>NOT(ISERROR(SEARCH("V",AA39)))</formula>
    </cfRule>
    <cfRule type="containsText" dxfId="2234" priority="3317" operator="containsText" text="P">
      <formula>NOT(ISERROR(SEARCH("P",AA39)))</formula>
    </cfRule>
    <cfRule type="cellIs" dxfId="2233" priority="3318" operator="equal">
      <formula>"LL"</formula>
    </cfRule>
    <cfRule type="cellIs" dxfId="2232" priority="3319" operator="equal">
      <formula>"AT"</formula>
    </cfRule>
    <cfRule type="containsText" dxfId="2231" priority="3320" operator="containsText" text="B">
      <formula>NOT(ISERROR(SEARCH("B",AA39)))</formula>
    </cfRule>
    <cfRule type="cellIs" dxfId="2230" priority="3321" operator="equal">
      <formula>"L"</formula>
    </cfRule>
    <cfRule type="containsText" dxfId="2229" priority="3322" operator="containsText" text="N">
      <formula>NOT(ISERROR(SEARCH("N",AA39)))</formula>
    </cfRule>
  </conditionalFormatting>
  <conditionalFormatting sqref="AA39:AB39">
    <cfRule type="containsText" dxfId="2228" priority="3301" operator="containsText" text="21">
      <formula>NOT(ISERROR(SEARCH("21",AA39)))</formula>
    </cfRule>
    <cfRule type="cellIs" dxfId="2227" priority="3302" operator="equal">
      <formula>"F"</formula>
    </cfRule>
    <cfRule type="containsText" dxfId="2226" priority="3303" operator="containsText" text="CA">
      <formula>NOT(ISERROR(SEARCH("CA",AA39)))</formula>
    </cfRule>
    <cfRule type="cellIs" dxfId="2225" priority="3304" operator="equal">
      <formula>"LD"</formula>
    </cfRule>
    <cfRule type="containsText" dxfId="2224" priority="3305" operator="containsText" text="V">
      <formula>NOT(ISERROR(SEARCH("V",AA39)))</formula>
    </cfRule>
    <cfRule type="containsText" dxfId="2223" priority="3306" operator="containsText" text="P">
      <formula>NOT(ISERROR(SEARCH("P",AA39)))</formula>
    </cfRule>
    <cfRule type="cellIs" dxfId="2222" priority="3307" operator="equal">
      <formula>"LL"</formula>
    </cfRule>
    <cfRule type="cellIs" dxfId="2221" priority="3308" operator="equal">
      <formula>"AT"</formula>
    </cfRule>
    <cfRule type="containsText" dxfId="2220" priority="3309" operator="containsText" text="B">
      <formula>NOT(ISERROR(SEARCH("B",AA39)))</formula>
    </cfRule>
    <cfRule type="cellIs" dxfId="2219" priority="3310" operator="equal">
      <formula>"L"</formula>
    </cfRule>
    <cfRule type="containsText" dxfId="2218" priority="3311" operator="containsText" text="N">
      <formula>NOT(ISERROR(SEARCH("N",AA39)))</formula>
    </cfRule>
  </conditionalFormatting>
  <conditionalFormatting sqref="AA39:AB39">
    <cfRule type="containsText" dxfId="2217" priority="3290" operator="containsText" text="21">
      <formula>NOT(ISERROR(SEARCH("21",AA39)))</formula>
    </cfRule>
    <cfRule type="cellIs" dxfId="2216" priority="3291" operator="equal">
      <formula>"F"</formula>
    </cfRule>
    <cfRule type="containsText" dxfId="2215" priority="3292" operator="containsText" text="CA">
      <formula>NOT(ISERROR(SEARCH("CA",AA39)))</formula>
    </cfRule>
    <cfRule type="cellIs" dxfId="2214" priority="3293" operator="equal">
      <formula>"LD"</formula>
    </cfRule>
    <cfRule type="containsText" dxfId="2213" priority="3294" operator="containsText" text="V">
      <formula>NOT(ISERROR(SEARCH("V",AA39)))</formula>
    </cfRule>
    <cfRule type="containsText" dxfId="2212" priority="3295" operator="containsText" text="P">
      <formula>NOT(ISERROR(SEARCH("P",AA39)))</formula>
    </cfRule>
    <cfRule type="cellIs" dxfId="2211" priority="3296" operator="equal">
      <formula>"LL"</formula>
    </cfRule>
    <cfRule type="cellIs" dxfId="2210" priority="3297" operator="equal">
      <formula>"AT"</formula>
    </cfRule>
    <cfRule type="containsText" dxfId="2209" priority="3298" operator="containsText" text="B">
      <formula>NOT(ISERROR(SEARCH("B",AA39)))</formula>
    </cfRule>
    <cfRule type="cellIs" dxfId="2208" priority="3299" operator="equal">
      <formula>"L"</formula>
    </cfRule>
    <cfRule type="containsText" dxfId="2207" priority="3300" operator="containsText" text="N">
      <formula>NOT(ISERROR(SEARCH("N",AA39)))</formula>
    </cfRule>
  </conditionalFormatting>
  <conditionalFormatting sqref="AA39:AB39">
    <cfRule type="containsText" dxfId="2206" priority="3279" operator="containsText" text="21">
      <formula>NOT(ISERROR(SEARCH("21",AA39)))</formula>
    </cfRule>
    <cfRule type="cellIs" dxfId="2205" priority="3280" operator="equal">
      <formula>"F"</formula>
    </cfRule>
    <cfRule type="containsText" dxfId="2204" priority="3281" operator="containsText" text="CA">
      <formula>NOT(ISERROR(SEARCH("CA",AA39)))</formula>
    </cfRule>
    <cfRule type="cellIs" dxfId="2203" priority="3282" operator="equal">
      <formula>"LD"</formula>
    </cfRule>
    <cfRule type="containsText" dxfId="2202" priority="3283" operator="containsText" text="V">
      <formula>NOT(ISERROR(SEARCH("V",AA39)))</formula>
    </cfRule>
    <cfRule type="containsText" dxfId="2201" priority="3284" operator="containsText" text="P">
      <formula>NOT(ISERROR(SEARCH("P",AA39)))</formula>
    </cfRule>
    <cfRule type="cellIs" dxfId="2200" priority="3285" operator="equal">
      <formula>"LL"</formula>
    </cfRule>
    <cfRule type="cellIs" dxfId="2199" priority="3286" operator="equal">
      <formula>"AT"</formula>
    </cfRule>
    <cfRule type="containsText" dxfId="2198" priority="3287" operator="containsText" text="B">
      <formula>NOT(ISERROR(SEARCH("B",AA39)))</formula>
    </cfRule>
    <cfRule type="cellIs" dxfId="2197" priority="3288" operator="equal">
      <formula>"L"</formula>
    </cfRule>
    <cfRule type="containsText" dxfId="2196" priority="3289" operator="containsText" text="N">
      <formula>NOT(ISERROR(SEARCH("N",AA39)))</formula>
    </cfRule>
  </conditionalFormatting>
  <conditionalFormatting sqref="AA39:AB39">
    <cfRule type="containsText" dxfId="2195" priority="3268" operator="containsText" text="21">
      <formula>NOT(ISERROR(SEARCH("21",AA39)))</formula>
    </cfRule>
    <cfRule type="cellIs" dxfId="2194" priority="3269" operator="equal">
      <formula>"F"</formula>
    </cfRule>
    <cfRule type="containsText" dxfId="2193" priority="3270" operator="containsText" text="CA">
      <formula>NOT(ISERROR(SEARCH("CA",AA39)))</formula>
    </cfRule>
    <cfRule type="cellIs" dxfId="2192" priority="3271" operator="equal">
      <formula>"LD"</formula>
    </cfRule>
    <cfRule type="containsText" dxfId="2191" priority="3272" operator="containsText" text="V">
      <formula>NOT(ISERROR(SEARCH("V",AA39)))</formula>
    </cfRule>
    <cfRule type="containsText" dxfId="2190" priority="3273" operator="containsText" text="P">
      <formula>NOT(ISERROR(SEARCH("P",AA39)))</formula>
    </cfRule>
    <cfRule type="cellIs" dxfId="2189" priority="3274" operator="equal">
      <formula>"LL"</formula>
    </cfRule>
    <cfRule type="cellIs" dxfId="2188" priority="3275" operator="equal">
      <formula>"AT"</formula>
    </cfRule>
    <cfRule type="containsText" dxfId="2187" priority="3276" operator="containsText" text="B">
      <formula>NOT(ISERROR(SEARCH("B",AA39)))</formula>
    </cfRule>
    <cfRule type="cellIs" dxfId="2186" priority="3277" operator="equal">
      <formula>"L"</formula>
    </cfRule>
    <cfRule type="containsText" dxfId="2185" priority="3278" operator="containsText" text="N">
      <formula>NOT(ISERROR(SEARCH("N",AA39)))</formula>
    </cfRule>
  </conditionalFormatting>
  <conditionalFormatting sqref="AA39:AB39">
    <cfRule type="containsText" dxfId="2184" priority="3257" operator="containsText" text="21">
      <formula>NOT(ISERROR(SEARCH("21",AA39)))</formula>
    </cfRule>
    <cfRule type="cellIs" dxfId="2183" priority="3258" operator="equal">
      <formula>"F"</formula>
    </cfRule>
    <cfRule type="containsText" dxfId="2182" priority="3259" operator="containsText" text="CA">
      <formula>NOT(ISERROR(SEARCH("CA",AA39)))</formula>
    </cfRule>
    <cfRule type="cellIs" dxfId="2181" priority="3260" operator="equal">
      <formula>"LD"</formula>
    </cfRule>
    <cfRule type="containsText" dxfId="2180" priority="3261" operator="containsText" text="V">
      <formula>NOT(ISERROR(SEARCH("V",AA39)))</formula>
    </cfRule>
    <cfRule type="containsText" dxfId="2179" priority="3262" operator="containsText" text="P">
      <formula>NOT(ISERROR(SEARCH("P",AA39)))</formula>
    </cfRule>
    <cfRule type="cellIs" dxfId="2178" priority="3263" operator="equal">
      <formula>"LL"</formula>
    </cfRule>
    <cfRule type="cellIs" dxfId="2177" priority="3264" operator="equal">
      <formula>"AT"</formula>
    </cfRule>
    <cfRule type="containsText" dxfId="2176" priority="3265" operator="containsText" text="B">
      <formula>NOT(ISERROR(SEARCH("B",AA39)))</formula>
    </cfRule>
    <cfRule type="cellIs" dxfId="2175" priority="3266" operator="equal">
      <formula>"L"</formula>
    </cfRule>
    <cfRule type="containsText" dxfId="2174" priority="3267" operator="containsText" text="N">
      <formula>NOT(ISERROR(SEARCH("N",AA39)))</formula>
    </cfRule>
  </conditionalFormatting>
  <conditionalFormatting sqref="AA39:AB39">
    <cfRule type="containsText" dxfId="2173" priority="3246" operator="containsText" text="21">
      <formula>NOT(ISERROR(SEARCH("21",AA39)))</formula>
    </cfRule>
    <cfRule type="cellIs" dxfId="2172" priority="3247" operator="equal">
      <formula>"F"</formula>
    </cfRule>
    <cfRule type="containsText" dxfId="2171" priority="3248" operator="containsText" text="CA">
      <formula>NOT(ISERROR(SEARCH("CA",AA39)))</formula>
    </cfRule>
    <cfRule type="cellIs" dxfId="2170" priority="3249" operator="equal">
      <formula>"LD"</formula>
    </cfRule>
    <cfRule type="containsText" dxfId="2169" priority="3250" operator="containsText" text="V">
      <formula>NOT(ISERROR(SEARCH("V",AA39)))</formula>
    </cfRule>
    <cfRule type="containsText" dxfId="2168" priority="3251" operator="containsText" text="P">
      <formula>NOT(ISERROR(SEARCH("P",AA39)))</formula>
    </cfRule>
    <cfRule type="cellIs" dxfId="2167" priority="3252" operator="equal">
      <formula>"LL"</formula>
    </cfRule>
    <cfRule type="cellIs" dxfId="2166" priority="3253" operator="equal">
      <formula>"AT"</formula>
    </cfRule>
    <cfRule type="containsText" dxfId="2165" priority="3254" operator="containsText" text="B">
      <formula>NOT(ISERROR(SEARCH("B",AA39)))</formula>
    </cfRule>
    <cfRule type="cellIs" dxfId="2164" priority="3255" operator="equal">
      <formula>"L"</formula>
    </cfRule>
    <cfRule type="containsText" dxfId="2163" priority="3256" operator="containsText" text="N">
      <formula>NOT(ISERROR(SEARCH("N",AA39)))</formula>
    </cfRule>
  </conditionalFormatting>
  <conditionalFormatting sqref="AA39:AB39">
    <cfRule type="containsText" dxfId="2162" priority="3235" operator="containsText" text="21">
      <formula>NOT(ISERROR(SEARCH("21",AA39)))</formula>
    </cfRule>
    <cfRule type="cellIs" dxfId="2161" priority="3236" operator="equal">
      <formula>"F"</formula>
    </cfRule>
    <cfRule type="containsText" dxfId="2160" priority="3237" operator="containsText" text="CA">
      <formula>NOT(ISERROR(SEARCH("CA",AA39)))</formula>
    </cfRule>
    <cfRule type="cellIs" dxfId="2159" priority="3238" operator="equal">
      <formula>"LD"</formula>
    </cfRule>
    <cfRule type="containsText" dxfId="2158" priority="3239" operator="containsText" text="V">
      <formula>NOT(ISERROR(SEARCH("V",AA39)))</formula>
    </cfRule>
    <cfRule type="containsText" dxfId="2157" priority="3240" operator="containsText" text="P">
      <formula>NOT(ISERROR(SEARCH("P",AA39)))</formula>
    </cfRule>
    <cfRule type="cellIs" dxfId="2156" priority="3241" operator="equal">
      <formula>"LL"</formula>
    </cfRule>
    <cfRule type="cellIs" dxfId="2155" priority="3242" operator="equal">
      <formula>"AT"</formula>
    </cfRule>
    <cfRule type="containsText" dxfId="2154" priority="3243" operator="containsText" text="B">
      <formula>NOT(ISERROR(SEARCH("B",AA39)))</formula>
    </cfRule>
    <cfRule type="cellIs" dxfId="2153" priority="3244" operator="equal">
      <formula>"L"</formula>
    </cfRule>
    <cfRule type="containsText" dxfId="2152" priority="3245" operator="containsText" text="N">
      <formula>NOT(ISERROR(SEARCH("N",AA39)))</formula>
    </cfRule>
  </conditionalFormatting>
  <conditionalFormatting sqref="AA39:AB39">
    <cfRule type="containsText" dxfId="2151" priority="3224" operator="containsText" text="21">
      <formula>NOT(ISERROR(SEARCH("21",AA39)))</formula>
    </cfRule>
    <cfRule type="cellIs" dxfId="2150" priority="3225" operator="equal">
      <formula>"F"</formula>
    </cfRule>
    <cfRule type="containsText" dxfId="2149" priority="3226" operator="containsText" text="CA">
      <formula>NOT(ISERROR(SEARCH("CA",AA39)))</formula>
    </cfRule>
    <cfRule type="cellIs" dxfId="2148" priority="3227" operator="equal">
      <formula>"LD"</formula>
    </cfRule>
    <cfRule type="containsText" dxfId="2147" priority="3228" operator="containsText" text="V">
      <formula>NOT(ISERROR(SEARCH("V",AA39)))</formula>
    </cfRule>
    <cfRule type="containsText" dxfId="2146" priority="3229" operator="containsText" text="P">
      <formula>NOT(ISERROR(SEARCH("P",AA39)))</formula>
    </cfRule>
    <cfRule type="cellIs" dxfId="2145" priority="3230" operator="equal">
      <formula>"LL"</formula>
    </cfRule>
    <cfRule type="cellIs" dxfId="2144" priority="3231" operator="equal">
      <formula>"AT"</formula>
    </cfRule>
    <cfRule type="containsText" dxfId="2143" priority="3232" operator="containsText" text="B">
      <formula>NOT(ISERROR(SEARCH("B",AA39)))</formula>
    </cfRule>
    <cfRule type="cellIs" dxfId="2142" priority="3233" operator="equal">
      <formula>"L"</formula>
    </cfRule>
    <cfRule type="containsText" dxfId="2141" priority="3234" operator="containsText" text="N">
      <formula>NOT(ISERROR(SEARCH("N",AA39)))</formula>
    </cfRule>
  </conditionalFormatting>
  <conditionalFormatting sqref="AA39:AB39">
    <cfRule type="containsText" dxfId="2140" priority="3213" operator="containsText" text="21">
      <formula>NOT(ISERROR(SEARCH("21",AA39)))</formula>
    </cfRule>
    <cfRule type="cellIs" dxfId="2139" priority="3214" operator="equal">
      <formula>"F"</formula>
    </cfRule>
    <cfRule type="containsText" dxfId="2138" priority="3215" operator="containsText" text="CA">
      <formula>NOT(ISERROR(SEARCH("CA",AA39)))</formula>
    </cfRule>
    <cfRule type="cellIs" dxfId="2137" priority="3216" operator="equal">
      <formula>"LD"</formula>
    </cfRule>
    <cfRule type="containsText" dxfId="2136" priority="3217" operator="containsText" text="V">
      <formula>NOT(ISERROR(SEARCH("V",AA39)))</formula>
    </cfRule>
    <cfRule type="containsText" dxfId="2135" priority="3218" operator="containsText" text="P">
      <formula>NOT(ISERROR(SEARCH("P",AA39)))</formula>
    </cfRule>
    <cfRule type="cellIs" dxfId="2134" priority="3219" operator="equal">
      <formula>"LL"</formula>
    </cfRule>
    <cfRule type="cellIs" dxfId="2133" priority="3220" operator="equal">
      <formula>"AT"</formula>
    </cfRule>
    <cfRule type="containsText" dxfId="2132" priority="3221" operator="containsText" text="B">
      <formula>NOT(ISERROR(SEARCH("B",AA39)))</formula>
    </cfRule>
    <cfRule type="cellIs" dxfId="2131" priority="3222" operator="equal">
      <formula>"L"</formula>
    </cfRule>
    <cfRule type="containsText" dxfId="2130" priority="3223" operator="containsText" text="N">
      <formula>NOT(ISERROR(SEARCH("N",AA39)))</formula>
    </cfRule>
  </conditionalFormatting>
  <conditionalFormatting sqref="AA39:AB39">
    <cfRule type="containsText" dxfId="2129" priority="3202" operator="containsText" text="21">
      <formula>NOT(ISERROR(SEARCH("21",AA39)))</formula>
    </cfRule>
    <cfRule type="cellIs" dxfId="2128" priority="3203" operator="equal">
      <formula>"F"</formula>
    </cfRule>
    <cfRule type="containsText" dxfId="2127" priority="3204" operator="containsText" text="CA">
      <formula>NOT(ISERROR(SEARCH("CA",AA39)))</formula>
    </cfRule>
    <cfRule type="cellIs" dxfId="2126" priority="3205" operator="equal">
      <formula>"LD"</formula>
    </cfRule>
    <cfRule type="containsText" dxfId="2125" priority="3206" operator="containsText" text="V">
      <formula>NOT(ISERROR(SEARCH("V",AA39)))</formula>
    </cfRule>
    <cfRule type="containsText" dxfId="2124" priority="3207" operator="containsText" text="P">
      <formula>NOT(ISERROR(SEARCH("P",AA39)))</formula>
    </cfRule>
    <cfRule type="cellIs" dxfId="2123" priority="3208" operator="equal">
      <formula>"LL"</formula>
    </cfRule>
    <cfRule type="cellIs" dxfId="2122" priority="3209" operator="equal">
      <formula>"AT"</formula>
    </cfRule>
    <cfRule type="containsText" dxfId="2121" priority="3210" operator="containsText" text="B">
      <formula>NOT(ISERROR(SEARCH("B",AA39)))</formula>
    </cfRule>
    <cfRule type="cellIs" dxfId="2120" priority="3211" operator="equal">
      <formula>"L"</formula>
    </cfRule>
    <cfRule type="containsText" dxfId="2119" priority="3212" operator="containsText" text="N">
      <formula>NOT(ISERROR(SEARCH("N",AA39)))</formula>
    </cfRule>
  </conditionalFormatting>
  <conditionalFormatting sqref="AA39:AB39">
    <cfRule type="containsText" dxfId="2118" priority="3191" operator="containsText" text="21">
      <formula>NOT(ISERROR(SEARCH("21",AA39)))</formula>
    </cfRule>
    <cfRule type="cellIs" dxfId="2117" priority="3192" operator="equal">
      <formula>"F"</formula>
    </cfRule>
    <cfRule type="containsText" dxfId="2116" priority="3193" operator="containsText" text="CA">
      <formula>NOT(ISERROR(SEARCH("CA",AA39)))</formula>
    </cfRule>
    <cfRule type="cellIs" dxfId="2115" priority="3194" operator="equal">
      <formula>"LD"</formula>
    </cfRule>
    <cfRule type="containsText" dxfId="2114" priority="3195" operator="containsText" text="V">
      <formula>NOT(ISERROR(SEARCH("V",AA39)))</formula>
    </cfRule>
    <cfRule type="containsText" dxfId="2113" priority="3196" operator="containsText" text="P">
      <formula>NOT(ISERROR(SEARCH("P",AA39)))</formula>
    </cfRule>
    <cfRule type="cellIs" dxfId="2112" priority="3197" operator="equal">
      <formula>"LL"</formula>
    </cfRule>
    <cfRule type="cellIs" dxfId="2111" priority="3198" operator="equal">
      <formula>"AT"</formula>
    </cfRule>
    <cfRule type="containsText" dxfId="2110" priority="3199" operator="containsText" text="B">
      <formula>NOT(ISERROR(SEARCH("B",AA39)))</formula>
    </cfRule>
    <cfRule type="cellIs" dxfId="2109" priority="3200" operator="equal">
      <formula>"L"</formula>
    </cfRule>
    <cfRule type="containsText" dxfId="2108" priority="3201" operator="containsText" text="N">
      <formula>NOT(ISERROR(SEARCH("N",AA39)))</formula>
    </cfRule>
  </conditionalFormatting>
  <conditionalFormatting sqref="AA39:AB39">
    <cfRule type="containsText" dxfId="2107" priority="3180" operator="containsText" text="21">
      <formula>NOT(ISERROR(SEARCH("21",AA39)))</formula>
    </cfRule>
    <cfRule type="cellIs" dxfId="2106" priority="3181" operator="equal">
      <formula>"F"</formula>
    </cfRule>
    <cfRule type="containsText" dxfId="2105" priority="3182" operator="containsText" text="CA">
      <formula>NOT(ISERROR(SEARCH("CA",AA39)))</formula>
    </cfRule>
    <cfRule type="cellIs" dxfId="2104" priority="3183" operator="equal">
      <formula>"LD"</formula>
    </cfRule>
    <cfRule type="containsText" dxfId="2103" priority="3184" operator="containsText" text="V">
      <formula>NOT(ISERROR(SEARCH("V",AA39)))</formula>
    </cfRule>
    <cfRule type="containsText" dxfId="2102" priority="3185" operator="containsText" text="P">
      <formula>NOT(ISERROR(SEARCH("P",AA39)))</formula>
    </cfRule>
    <cfRule type="cellIs" dxfId="2101" priority="3186" operator="equal">
      <formula>"LL"</formula>
    </cfRule>
    <cfRule type="cellIs" dxfId="2100" priority="3187" operator="equal">
      <formula>"AT"</formula>
    </cfRule>
    <cfRule type="containsText" dxfId="2099" priority="3188" operator="containsText" text="B">
      <formula>NOT(ISERROR(SEARCH("B",AA39)))</formula>
    </cfRule>
    <cfRule type="cellIs" dxfId="2098" priority="3189" operator="equal">
      <formula>"L"</formula>
    </cfRule>
    <cfRule type="containsText" dxfId="2097" priority="3190" operator="containsText" text="N">
      <formula>NOT(ISERROR(SEARCH("N",AA39)))</formula>
    </cfRule>
  </conditionalFormatting>
  <conditionalFormatting sqref="AA39:AB39">
    <cfRule type="containsText" dxfId="2096" priority="3169" operator="containsText" text="21">
      <formula>NOT(ISERROR(SEARCH("21",AA39)))</formula>
    </cfRule>
    <cfRule type="cellIs" dxfId="2095" priority="3170" operator="equal">
      <formula>"F"</formula>
    </cfRule>
    <cfRule type="containsText" dxfId="2094" priority="3171" operator="containsText" text="CA">
      <formula>NOT(ISERROR(SEARCH("CA",AA39)))</formula>
    </cfRule>
    <cfRule type="cellIs" dxfId="2093" priority="3172" operator="equal">
      <formula>"LD"</formula>
    </cfRule>
    <cfRule type="containsText" dxfId="2092" priority="3173" operator="containsText" text="V">
      <formula>NOT(ISERROR(SEARCH("V",AA39)))</formula>
    </cfRule>
    <cfRule type="containsText" dxfId="2091" priority="3174" operator="containsText" text="P">
      <formula>NOT(ISERROR(SEARCH("P",AA39)))</formula>
    </cfRule>
    <cfRule type="cellIs" dxfId="2090" priority="3175" operator="equal">
      <formula>"LL"</formula>
    </cfRule>
    <cfRule type="cellIs" dxfId="2089" priority="3176" operator="equal">
      <formula>"AT"</formula>
    </cfRule>
    <cfRule type="containsText" dxfId="2088" priority="3177" operator="containsText" text="B">
      <formula>NOT(ISERROR(SEARCH("B",AA39)))</formula>
    </cfRule>
    <cfRule type="cellIs" dxfId="2087" priority="3178" operator="equal">
      <formula>"L"</formula>
    </cfRule>
    <cfRule type="containsText" dxfId="2086" priority="3179" operator="containsText" text="N">
      <formula>NOT(ISERROR(SEARCH("N",AA39)))</formula>
    </cfRule>
  </conditionalFormatting>
  <conditionalFormatting sqref="AA39:AB39">
    <cfRule type="containsText" dxfId="2085" priority="3158" operator="containsText" text="21">
      <formula>NOT(ISERROR(SEARCH("21",AA39)))</formula>
    </cfRule>
    <cfRule type="cellIs" dxfId="2084" priority="3159" operator="equal">
      <formula>"F"</formula>
    </cfRule>
    <cfRule type="containsText" dxfId="2083" priority="3160" operator="containsText" text="CA">
      <formula>NOT(ISERROR(SEARCH("CA",AA39)))</formula>
    </cfRule>
    <cfRule type="cellIs" dxfId="2082" priority="3161" operator="equal">
      <formula>"LD"</formula>
    </cfRule>
    <cfRule type="containsText" dxfId="2081" priority="3162" operator="containsText" text="V">
      <formula>NOT(ISERROR(SEARCH("V",AA39)))</formula>
    </cfRule>
    <cfRule type="containsText" dxfId="2080" priority="3163" operator="containsText" text="P">
      <formula>NOT(ISERROR(SEARCH("P",AA39)))</formula>
    </cfRule>
    <cfRule type="cellIs" dxfId="2079" priority="3164" operator="equal">
      <formula>"LL"</formula>
    </cfRule>
    <cfRule type="cellIs" dxfId="2078" priority="3165" operator="equal">
      <formula>"AT"</formula>
    </cfRule>
    <cfRule type="containsText" dxfId="2077" priority="3166" operator="containsText" text="B">
      <formula>NOT(ISERROR(SEARCH("B",AA39)))</formula>
    </cfRule>
    <cfRule type="cellIs" dxfId="2076" priority="3167" operator="equal">
      <formula>"L"</formula>
    </cfRule>
    <cfRule type="containsText" dxfId="2075" priority="3168" operator="containsText" text="N">
      <formula>NOT(ISERROR(SEARCH("N",AA39)))</formula>
    </cfRule>
  </conditionalFormatting>
  <conditionalFormatting sqref="AA39:AB39">
    <cfRule type="containsText" dxfId="2074" priority="3147" operator="containsText" text="21">
      <formula>NOT(ISERROR(SEARCH("21",AA39)))</formula>
    </cfRule>
    <cfRule type="cellIs" dxfId="2073" priority="3148" operator="equal">
      <formula>"F"</formula>
    </cfRule>
    <cfRule type="containsText" dxfId="2072" priority="3149" operator="containsText" text="CA">
      <formula>NOT(ISERROR(SEARCH("CA",AA39)))</formula>
    </cfRule>
    <cfRule type="cellIs" dxfId="2071" priority="3150" operator="equal">
      <formula>"LD"</formula>
    </cfRule>
    <cfRule type="containsText" dxfId="2070" priority="3151" operator="containsText" text="V">
      <formula>NOT(ISERROR(SEARCH("V",AA39)))</formula>
    </cfRule>
    <cfRule type="containsText" dxfId="2069" priority="3152" operator="containsText" text="P">
      <formula>NOT(ISERROR(SEARCH("P",AA39)))</formula>
    </cfRule>
    <cfRule type="cellIs" dxfId="2068" priority="3153" operator="equal">
      <formula>"LL"</formula>
    </cfRule>
    <cfRule type="cellIs" dxfId="2067" priority="3154" operator="equal">
      <formula>"AT"</formula>
    </cfRule>
    <cfRule type="containsText" dxfId="2066" priority="3155" operator="containsText" text="B">
      <formula>NOT(ISERROR(SEARCH("B",AA39)))</formula>
    </cfRule>
    <cfRule type="cellIs" dxfId="2065" priority="3156" operator="equal">
      <formula>"L"</formula>
    </cfRule>
    <cfRule type="containsText" dxfId="2064" priority="3157" operator="containsText" text="N">
      <formula>NOT(ISERROR(SEARCH("N",AA39)))</formula>
    </cfRule>
  </conditionalFormatting>
  <conditionalFormatting sqref="AA39:AB39">
    <cfRule type="containsText" dxfId="2063" priority="3136" operator="containsText" text="21">
      <formula>NOT(ISERROR(SEARCH("21",AA39)))</formula>
    </cfRule>
    <cfRule type="cellIs" dxfId="2062" priority="3137" operator="equal">
      <formula>"F"</formula>
    </cfRule>
    <cfRule type="containsText" dxfId="2061" priority="3138" operator="containsText" text="CA">
      <formula>NOT(ISERROR(SEARCH("CA",AA39)))</formula>
    </cfRule>
    <cfRule type="cellIs" dxfId="2060" priority="3139" operator="equal">
      <formula>"LD"</formula>
    </cfRule>
    <cfRule type="containsText" dxfId="2059" priority="3140" operator="containsText" text="V">
      <formula>NOT(ISERROR(SEARCH("V",AA39)))</formula>
    </cfRule>
    <cfRule type="containsText" dxfId="2058" priority="3141" operator="containsText" text="P">
      <formula>NOT(ISERROR(SEARCH("P",AA39)))</formula>
    </cfRule>
    <cfRule type="cellIs" dxfId="2057" priority="3142" operator="equal">
      <formula>"LL"</formula>
    </cfRule>
    <cfRule type="cellIs" dxfId="2056" priority="3143" operator="equal">
      <formula>"AT"</formula>
    </cfRule>
    <cfRule type="containsText" dxfId="2055" priority="3144" operator="containsText" text="B">
      <formula>NOT(ISERROR(SEARCH("B",AA39)))</formula>
    </cfRule>
    <cfRule type="cellIs" dxfId="2054" priority="3145" operator="equal">
      <formula>"L"</formula>
    </cfRule>
    <cfRule type="containsText" dxfId="2053" priority="3146" operator="containsText" text="N">
      <formula>NOT(ISERROR(SEARCH("N",AA39)))</formula>
    </cfRule>
  </conditionalFormatting>
  <conditionalFormatting sqref="AA39:AB39">
    <cfRule type="containsText" dxfId="2052" priority="3125" operator="containsText" text="21">
      <formula>NOT(ISERROR(SEARCH("21",AA39)))</formula>
    </cfRule>
    <cfRule type="cellIs" dxfId="2051" priority="3126" operator="equal">
      <formula>"F"</formula>
    </cfRule>
    <cfRule type="containsText" dxfId="2050" priority="3127" operator="containsText" text="CA">
      <formula>NOT(ISERROR(SEARCH("CA",AA39)))</formula>
    </cfRule>
    <cfRule type="cellIs" dxfId="2049" priority="3128" operator="equal">
      <formula>"LD"</formula>
    </cfRule>
    <cfRule type="containsText" dxfId="2048" priority="3129" operator="containsText" text="V">
      <formula>NOT(ISERROR(SEARCH("V",AA39)))</formula>
    </cfRule>
    <cfRule type="containsText" dxfId="2047" priority="3130" operator="containsText" text="P">
      <formula>NOT(ISERROR(SEARCH("P",AA39)))</formula>
    </cfRule>
    <cfRule type="cellIs" dxfId="2046" priority="3131" operator="equal">
      <formula>"LL"</formula>
    </cfRule>
    <cfRule type="cellIs" dxfId="2045" priority="3132" operator="equal">
      <formula>"AT"</formula>
    </cfRule>
    <cfRule type="containsText" dxfId="2044" priority="3133" operator="containsText" text="B">
      <formula>NOT(ISERROR(SEARCH("B",AA39)))</formula>
    </cfRule>
    <cfRule type="cellIs" dxfId="2043" priority="3134" operator="equal">
      <formula>"L"</formula>
    </cfRule>
    <cfRule type="containsText" dxfId="2042" priority="3135" operator="containsText" text="N">
      <formula>NOT(ISERROR(SEARCH("N",AA39)))</formula>
    </cfRule>
  </conditionalFormatting>
  <conditionalFormatting sqref="AA39:AB39">
    <cfRule type="containsText" dxfId="2041" priority="3114" operator="containsText" text="21">
      <formula>NOT(ISERROR(SEARCH("21",AA39)))</formula>
    </cfRule>
    <cfRule type="cellIs" dxfId="2040" priority="3115" operator="equal">
      <formula>"F"</formula>
    </cfRule>
    <cfRule type="containsText" dxfId="2039" priority="3116" operator="containsText" text="CA">
      <formula>NOT(ISERROR(SEARCH("CA",AA39)))</formula>
    </cfRule>
    <cfRule type="cellIs" dxfId="2038" priority="3117" operator="equal">
      <formula>"LD"</formula>
    </cfRule>
    <cfRule type="containsText" dxfId="2037" priority="3118" operator="containsText" text="V">
      <formula>NOT(ISERROR(SEARCH("V",AA39)))</formula>
    </cfRule>
    <cfRule type="containsText" dxfId="2036" priority="3119" operator="containsText" text="P">
      <formula>NOT(ISERROR(SEARCH("P",AA39)))</formula>
    </cfRule>
    <cfRule type="cellIs" dxfId="2035" priority="3120" operator="equal">
      <formula>"LL"</formula>
    </cfRule>
    <cfRule type="cellIs" dxfId="2034" priority="3121" operator="equal">
      <formula>"AT"</formula>
    </cfRule>
    <cfRule type="containsText" dxfId="2033" priority="3122" operator="containsText" text="B">
      <formula>NOT(ISERROR(SEARCH("B",AA39)))</formula>
    </cfRule>
    <cfRule type="cellIs" dxfId="2032" priority="3123" operator="equal">
      <formula>"L"</formula>
    </cfRule>
    <cfRule type="containsText" dxfId="2031" priority="3124" operator="containsText" text="N">
      <formula>NOT(ISERROR(SEARCH("N",AA39)))</formula>
    </cfRule>
  </conditionalFormatting>
  <conditionalFormatting sqref="AA39:AB39">
    <cfRule type="containsText" dxfId="2030" priority="3103" operator="containsText" text="21">
      <formula>NOT(ISERROR(SEARCH("21",AA39)))</formula>
    </cfRule>
    <cfRule type="cellIs" dxfId="2029" priority="3104" operator="equal">
      <formula>"F"</formula>
    </cfRule>
    <cfRule type="containsText" dxfId="2028" priority="3105" operator="containsText" text="CA">
      <formula>NOT(ISERROR(SEARCH("CA",AA39)))</formula>
    </cfRule>
    <cfRule type="cellIs" dxfId="2027" priority="3106" operator="equal">
      <formula>"LD"</formula>
    </cfRule>
    <cfRule type="containsText" dxfId="2026" priority="3107" operator="containsText" text="V">
      <formula>NOT(ISERROR(SEARCH("V",AA39)))</formula>
    </cfRule>
    <cfRule type="containsText" dxfId="2025" priority="3108" operator="containsText" text="P">
      <formula>NOT(ISERROR(SEARCH("P",AA39)))</formula>
    </cfRule>
    <cfRule type="cellIs" dxfId="2024" priority="3109" operator="equal">
      <formula>"LL"</formula>
    </cfRule>
    <cfRule type="cellIs" dxfId="2023" priority="3110" operator="equal">
      <formula>"AT"</formula>
    </cfRule>
    <cfRule type="containsText" dxfId="2022" priority="3111" operator="containsText" text="B">
      <formula>NOT(ISERROR(SEARCH("B",AA39)))</formula>
    </cfRule>
    <cfRule type="cellIs" dxfId="2021" priority="3112" operator="equal">
      <formula>"L"</formula>
    </cfRule>
    <cfRule type="containsText" dxfId="2020" priority="3113" operator="containsText" text="N">
      <formula>NOT(ISERROR(SEARCH("N",AA39)))</formula>
    </cfRule>
  </conditionalFormatting>
  <conditionalFormatting sqref="AA39:AB39">
    <cfRule type="containsText" dxfId="2019" priority="3092" operator="containsText" text="21">
      <formula>NOT(ISERROR(SEARCH("21",AA39)))</formula>
    </cfRule>
    <cfRule type="cellIs" dxfId="2018" priority="3093" operator="equal">
      <formula>"F"</formula>
    </cfRule>
    <cfRule type="containsText" dxfId="2017" priority="3094" operator="containsText" text="CA">
      <formula>NOT(ISERROR(SEARCH("CA",AA39)))</formula>
    </cfRule>
    <cfRule type="cellIs" dxfId="2016" priority="3095" operator="equal">
      <formula>"LD"</formula>
    </cfRule>
    <cfRule type="containsText" dxfId="2015" priority="3096" operator="containsText" text="V">
      <formula>NOT(ISERROR(SEARCH("V",AA39)))</formula>
    </cfRule>
    <cfRule type="containsText" dxfId="2014" priority="3097" operator="containsText" text="P">
      <formula>NOT(ISERROR(SEARCH("P",AA39)))</formula>
    </cfRule>
    <cfRule type="cellIs" dxfId="2013" priority="3098" operator="equal">
      <formula>"LL"</formula>
    </cfRule>
    <cfRule type="cellIs" dxfId="2012" priority="3099" operator="equal">
      <formula>"AT"</formula>
    </cfRule>
    <cfRule type="containsText" dxfId="2011" priority="3100" operator="containsText" text="B">
      <formula>NOT(ISERROR(SEARCH("B",AA39)))</formula>
    </cfRule>
    <cfRule type="cellIs" dxfId="2010" priority="3101" operator="equal">
      <formula>"L"</formula>
    </cfRule>
    <cfRule type="containsText" dxfId="2009" priority="3102" operator="containsText" text="N">
      <formula>NOT(ISERROR(SEARCH("N",AA39)))</formula>
    </cfRule>
  </conditionalFormatting>
  <conditionalFormatting sqref="AA39:AB39">
    <cfRule type="containsText" dxfId="2008" priority="3081" operator="containsText" text="21">
      <formula>NOT(ISERROR(SEARCH("21",AA39)))</formula>
    </cfRule>
    <cfRule type="cellIs" dxfId="2007" priority="3082" operator="equal">
      <formula>"F"</formula>
    </cfRule>
    <cfRule type="containsText" dxfId="2006" priority="3083" operator="containsText" text="CA">
      <formula>NOT(ISERROR(SEARCH("CA",AA39)))</formula>
    </cfRule>
    <cfRule type="cellIs" dxfId="2005" priority="3084" operator="equal">
      <formula>"LD"</formula>
    </cfRule>
    <cfRule type="containsText" dxfId="2004" priority="3085" operator="containsText" text="V">
      <formula>NOT(ISERROR(SEARCH("V",AA39)))</formula>
    </cfRule>
    <cfRule type="containsText" dxfId="2003" priority="3086" operator="containsText" text="P">
      <formula>NOT(ISERROR(SEARCH("P",AA39)))</formula>
    </cfRule>
    <cfRule type="cellIs" dxfId="2002" priority="3087" operator="equal">
      <formula>"LL"</formula>
    </cfRule>
    <cfRule type="cellIs" dxfId="2001" priority="3088" operator="equal">
      <formula>"AT"</formula>
    </cfRule>
    <cfRule type="containsText" dxfId="2000" priority="3089" operator="containsText" text="B">
      <formula>NOT(ISERROR(SEARCH("B",AA39)))</formula>
    </cfRule>
    <cfRule type="cellIs" dxfId="1999" priority="3090" operator="equal">
      <formula>"L"</formula>
    </cfRule>
    <cfRule type="containsText" dxfId="1998" priority="3091" operator="containsText" text="N">
      <formula>NOT(ISERROR(SEARCH("N",AA39)))</formula>
    </cfRule>
  </conditionalFormatting>
  <conditionalFormatting sqref="AA39:AB39">
    <cfRule type="containsText" dxfId="1997" priority="3070" operator="containsText" text="21">
      <formula>NOT(ISERROR(SEARCH("21",AA39)))</formula>
    </cfRule>
    <cfRule type="cellIs" dxfId="1996" priority="3071" operator="equal">
      <formula>"F"</formula>
    </cfRule>
    <cfRule type="containsText" dxfId="1995" priority="3072" operator="containsText" text="CA">
      <formula>NOT(ISERROR(SEARCH("CA",AA39)))</formula>
    </cfRule>
    <cfRule type="cellIs" dxfId="1994" priority="3073" operator="equal">
      <formula>"LD"</formula>
    </cfRule>
    <cfRule type="containsText" dxfId="1993" priority="3074" operator="containsText" text="V">
      <formula>NOT(ISERROR(SEARCH("V",AA39)))</formula>
    </cfRule>
    <cfRule type="containsText" dxfId="1992" priority="3075" operator="containsText" text="P">
      <formula>NOT(ISERROR(SEARCH("P",AA39)))</formula>
    </cfRule>
    <cfRule type="cellIs" dxfId="1991" priority="3076" operator="equal">
      <formula>"LL"</formula>
    </cfRule>
    <cfRule type="cellIs" dxfId="1990" priority="3077" operator="equal">
      <formula>"AT"</formula>
    </cfRule>
    <cfRule type="containsText" dxfId="1989" priority="3078" operator="containsText" text="B">
      <formula>NOT(ISERROR(SEARCH("B",AA39)))</formula>
    </cfRule>
    <cfRule type="cellIs" dxfId="1988" priority="3079" operator="equal">
      <formula>"L"</formula>
    </cfRule>
    <cfRule type="containsText" dxfId="1987" priority="3080" operator="containsText" text="N">
      <formula>NOT(ISERROR(SEARCH("N",AA39)))</formula>
    </cfRule>
  </conditionalFormatting>
  <conditionalFormatting sqref="AA39:AB39">
    <cfRule type="containsText" dxfId="1986" priority="3059" operator="containsText" text="21">
      <formula>NOT(ISERROR(SEARCH("21",AA39)))</formula>
    </cfRule>
    <cfRule type="cellIs" dxfId="1985" priority="3060" operator="equal">
      <formula>"F"</formula>
    </cfRule>
    <cfRule type="containsText" dxfId="1984" priority="3061" operator="containsText" text="CA">
      <formula>NOT(ISERROR(SEARCH("CA",AA39)))</formula>
    </cfRule>
    <cfRule type="cellIs" dxfId="1983" priority="3062" operator="equal">
      <formula>"LD"</formula>
    </cfRule>
    <cfRule type="containsText" dxfId="1982" priority="3063" operator="containsText" text="V">
      <formula>NOT(ISERROR(SEARCH("V",AA39)))</formula>
    </cfRule>
    <cfRule type="containsText" dxfId="1981" priority="3064" operator="containsText" text="P">
      <formula>NOT(ISERROR(SEARCH("P",AA39)))</formula>
    </cfRule>
    <cfRule type="cellIs" dxfId="1980" priority="3065" operator="equal">
      <formula>"LL"</formula>
    </cfRule>
    <cfRule type="cellIs" dxfId="1979" priority="3066" operator="equal">
      <formula>"AT"</formula>
    </cfRule>
    <cfRule type="containsText" dxfId="1978" priority="3067" operator="containsText" text="B">
      <formula>NOT(ISERROR(SEARCH("B",AA39)))</formula>
    </cfRule>
    <cfRule type="cellIs" dxfId="1977" priority="3068" operator="equal">
      <formula>"L"</formula>
    </cfRule>
    <cfRule type="containsText" dxfId="1976" priority="3069" operator="containsText" text="N">
      <formula>NOT(ISERROR(SEARCH("N",AA39)))</formula>
    </cfRule>
  </conditionalFormatting>
  <conditionalFormatting sqref="AA39:AB39">
    <cfRule type="containsText" dxfId="1975" priority="3048" operator="containsText" text="21">
      <formula>NOT(ISERROR(SEARCH("21",AA39)))</formula>
    </cfRule>
    <cfRule type="cellIs" dxfId="1974" priority="3049" operator="equal">
      <formula>"F"</formula>
    </cfRule>
    <cfRule type="containsText" dxfId="1973" priority="3050" operator="containsText" text="CA">
      <formula>NOT(ISERROR(SEARCH("CA",AA39)))</formula>
    </cfRule>
    <cfRule type="cellIs" dxfId="1972" priority="3051" operator="equal">
      <formula>"LD"</formula>
    </cfRule>
    <cfRule type="containsText" dxfId="1971" priority="3052" operator="containsText" text="V">
      <formula>NOT(ISERROR(SEARCH("V",AA39)))</formula>
    </cfRule>
    <cfRule type="containsText" dxfId="1970" priority="3053" operator="containsText" text="P">
      <formula>NOT(ISERROR(SEARCH("P",AA39)))</formula>
    </cfRule>
    <cfRule type="cellIs" dxfId="1969" priority="3054" operator="equal">
      <formula>"LL"</formula>
    </cfRule>
    <cfRule type="cellIs" dxfId="1968" priority="3055" operator="equal">
      <formula>"AT"</formula>
    </cfRule>
    <cfRule type="containsText" dxfId="1967" priority="3056" operator="containsText" text="B">
      <formula>NOT(ISERROR(SEARCH("B",AA39)))</formula>
    </cfRule>
    <cfRule type="cellIs" dxfId="1966" priority="3057" operator="equal">
      <formula>"L"</formula>
    </cfRule>
    <cfRule type="containsText" dxfId="1965" priority="3058" operator="containsText" text="N">
      <formula>NOT(ISERROR(SEARCH("N",AA39)))</formula>
    </cfRule>
  </conditionalFormatting>
  <conditionalFormatting sqref="AA39:AB39">
    <cfRule type="containsText" dxfId="1964" priority="3037" operator="containsText" text="21">
      <formula>NOT(ISERROR(SEARCH("21",AA39)))</formula>
    </cfRule>
    <cfRule type="cellIs" dxfId="1963" priority="3038" operator="equal">
      <formula>"F"</formula>
    </cfRule>
    <cfRule type="containsText" dxfId="1962" priority="3039" operator="containsText" text="CA">
      <formula>NOT(ISERROR(SEARCH("CA",AA39)))</formula>
    </cfRule>
    <cfRule type="cellIs" dxfId="1961" priority="3040" operator="equal">
      <formula>"LD"</formula>
    </cfRule>
    <cfRule type="containsText" dxfId="1960" priority="3041" operator="containsText" text="V">
      <formula>NOT(ISERROR(SEARCH("V",AA39)))</formula>
    </cfRule>
    <cfRule type="containsText" dxfId="1959" priority="3042" operator="containsText" text="P">
      <formula>NOT(ISERROR(SEARCH("P",AA39)))</formula>
    </cfRule>
    <cfRule type="cellIs" dxfId="1958" priority="3043" operator="equal">
      <formula>"LL"</formula>
    </cfRule>
    <cfRule type="cellIs" dxfId="1957" priority="3044" operator="equal">
      <formula>"AT"</formula>
    </cfRule>
    <cfRule type="containsText" dxfId="1956" priority="3045" operator="containsText" text="B">
      <formula>NOT(ISERROR(SEARCH("B",AA39)))</formula>
    </cfRule>
    <cfRule type="cellIs" dxfId="1955" priority="3046" operator="equal">
      <formula>"L"</formula>
    </cfRule>
    <cfRule type="containsText" dxfId="1954" priority="3047" operator="containsText" text="N">
      <formula>NOT(ISERROR(SEARCH("N",AA39)))</formula>
    </cfRule>
  </conditionalFormatting>
  <conditionalFormatting sqref="AA39:AB39">
    <cfRule type="containsText" dxfId="1953" priority="3026" operator="containsText" text="21">
      <formula>NOT(ISERROR(SEARCH("21",AA39)))</formula>
    </cfRule>
    <cfRule type="cellIs" dxfId="1952" priority="3027" operator="equal">
      <formula>"F"</formula>
    </cfRule>
    <cfRule type="containsText" dxfId="1951" priority="3028" operator="containsText" text="CA">
      <formula>NOT(ISERROR(SEARCH("CA",AA39)))</formula>
    </cfRule>
    <cfRule type="cellIs" dxfId="1950" priority="3029" operator="equal">
      <formula>"LD"</formula>
    </cfRule>
    <cfRule type="containsText" dxfId="1949" priority="3030" operator="containsText" text="V">
      <formula>NOT(ISERROR(SEARCH("V",AA39)))</formula>
    </cfRule>
    <cfRule type="containsText" dxfId="1948" priority="3031" operator="containsText" text="P">
      <formula>NOT(ISERROR(SEARCH("P",AA39)))</formula>
    </cfRule>
    <cfRule type="cellIs" dxfId="1947" priority="3032" operator="equal">
      <formula>"LL"</formula>
    </cfRule>
    <cfRule type="cellIs" dxfId="1946" priority="3033" operator="equal">
      <formula>"AT"</formula>
    </cfRule>
    <cfRule type="containsText" dxfId="1945" priority="3034" operator="containsText" text="B">
      <formula>NOT(ISERROR(SEARCH("B",AA39)))</formula>
    </cfRule>
    <cfRule type="cellIs" dxfId="1944" priority="3035" operator="equal">
      <formula>"L"</formula>
    </cfRule>
    <cfRule type="containsText" dxfId="1943" priority="3036" operator="containsText" text="N">
      <formula>NOT(ISERROR(SEARCH("N",AA39)))</formula>
    </cfRule>
  </conditionalFormatting>
  <conditionalFormatting sqref="AA39:AB39">
    <cfRule type="containsText" dxfId="1942" priority="3015" operator="containsText" text="21">
      <formula>NOT(ISERROR(SEARCH("21",AA39)))</formula>
    </cfRule>
    <cfRule type="cellIs" dxfId="1941" priority="3016" operator="equal">
      <formula>"F"</formula>
    </cfRule>
    <cfRule type="containsText" dxfId="1940" priority="3017" operator="containsText" text="CA">
      <formula>NOT(ISERROR(SEARCH("CA",AA39)))</formula>
    </cfRule>
    <cfRule type="cellIs" dxfId="1939" priority="3018" operator="equal">
      <formula>"LD"</formula>
    </cfRule>
    <cfRule type="containsText" dxfId="1938" priority="3019" operator="containsText" text="V">
      <formula>NOT(ISERROR(SEARCH("V",AA39)))</formula>
    </cfRule>
    <cfRule type="containsText" dxfId="1937" priority="3020" operator="containsText" text="P">
      <formula>NOT(ISERROR(SEARCH("P",AA39)))</formula>
    </cfRule>
    <cfRule type="cellIs" dxfId="1936" priority="3021" operator="equal">
      <formula>"LL"</formula>
    </cfRule>
    <cfRule type="cellIs" dxfId="1935" priority="3022" operator="equal">
      <formula>"AT"</formula>
    </cfRule>
    <cfRule type="containsText" dxfId="1934" priority="3023" operator="containsText" text="B">
      <formula>NOT(ISERROR(SEARCH("B",AA39)))</formula>
    </cfRule>
    <cfRule type="cellIs" dxfId="1933" priority="3024" operator="equal">
      <formula>"L"</formula>
    </cfRule>
    <cfRule type="containsText" dxfId="1932" priority="3025" operator="containsText" text="N">
      <formula>NOT(ISERROR(SEARCH("N",AA39)))</formula>
    </cfRule>
  </conditionalFormatting>
  <conditionalFormatting sqref="AA39:AB39">
    <cfRule type="containsText" dxfId="1931" priority="3004" operator="containsText" text="21">
      <formula>NOT(ISERROR(SEARCH("21",AA39)))</formula>
    </cfRule>
    <cfRule type="cellIs" dxfId="1930" priority="3005" operator="equal">
      <formula>"F"</formula>
    </cfRule>
    <cfRule type="containsText" dxfId="1929" priority="3006" operator="containsText" text="CA">
      <formula>NOT(ISERROR(SEARCH("CA",AA39)))</formula>
    </cfRule>
    <cfRule type="cellIs" dxfId="1928" priority="3007" operator="equal">
      <formula>"LD"</formula>
    </cfRule>
    <cfRule type="containsText" dxfId="1927" priority="3008" operator="containsText" text="V">
      <formula>NOT(ISERROR(SEARCH("V",AA39)))</formula>
    </cfRule>
    <cfRule type="containsText" dxfId="1926" priority="3009" operator="containsText" text="P">
      <formula>NOT(ISERROR(SEARCH("P",AA39)))</formula>
    </cfRule>
    <cfRule type="cellIs" dxfId="1925" priority="3010" operator="equal">
      <formula>"LL"</formula>
    </cfRule>
    <cfRule type="cellIs" dxfId="1924" priority="3011" operator="equal">
      <formula>"AT"</formula>
    </cfRule>
    <cfRule type="containsText" dxfId="1923" priority="3012" operator="containsText" text="B">
      <formula>NOT(ISERROR(SEARCH("B",AA39)))</formula>
    </cfRule>
    <cfRule type="cellIs" dxfId="1922" priority="3013" operator="equal">
      <formula>"L"</formula>
    </cfRule>
    <cfRule type="containsText" dxfId="1921" priority="3014" operator="containsText" text="N">
      <formula>NOT(ISERROR(SEARCH("N",AA39)))</formula>
    </cfRule>
  </conditionalFormatting>
  <conditionalFormatting sqref="AA39:AB39">
    <cfRule type="containsText" dxfId="1920" priority="2993" operator="containsText" text="21">
      <formula>NOT(ISERROR(SEARCH("21",AA39)))</formula>
    </cfRule>
    <cfRule type="cellIs" dxfId="1919" priority="2994" operator="equal">
      <formula>"F"</formula>
    </cfRule>
    <cfRule type="containsText" dxfId="1918" priority="2995" operator="containsText" text="CA">
      <formula>NOT(ISERROR(SEARCH("CA",AA39)))</formula>
    </cfRule>
    <cfRule type="cellIs" dxfId="1917" priority="2996" operator="equal">
      <formula>"LD"</formula>
    </cfRule>
    <cfRule type="containsText" dxfId="1916" priority="2997" operator="containsText" text="V">
      <formula>NOT(ISERROR(SEARCH("V",AA39)))</formula>
    </cfRule>
    <cfRule type="containsText" dxfId="1915" priority="2998" operator="containsText" text="P">
      <formula>NOT(ISERROR(SEARCH("P",AA39)))</formula>
    </cfRule>
    <cfRule type="cellIs" dxfId="1914" priority="2999" operator="equal">
      <formula>"LL"</formula>
    </cfRule>
    <cfRule type="cellIs" dxfId="1913" priority="3000" operator="equal">
      <formula>"AT"</formula>
    </cfRule>
    <cfRule type="containsText" dxfId="1912" priority="3001" operator="containsText" text="B">
      <formula>NOT(ISERROR(SEARCH("B",AA39)))</formula>
    </cfRule>
    <cfRule type="cellIs" dxfId="1911" priority="3002" operator="equal">
      <formula>"L"</formula>
    </cfRule>
    <cfRule type="containsText" dxfId="1910" priority="3003" operator="containsText" text="N">
      <formula>NOT(ISERROR(SEARCH("N",AA39)))</formula>
    </cfRule>
  </conditionalFormatting>
  <conditionalFormatting sqref="AA39:AB39">
    <cfRule type="containsText" dxfId="1909" priority="2982" operator="containsText" text="21">
      <formula>NOT(ISERROR(SEARCH("21",AA39)))</formula>
    </cfRule>
    <cfRule type="cellIs" dxfId="1908" priority="2983" operator="equal">
      <formula>"F"</formula>
    </cfRule>
    <cfRule type="containsText" dxfId="1907" priority="2984" operator="containsText" text="CA">
      <formula>NOT(ISERROR(SEARCH("CA",AA39)))</formula>
    </cfRule>
    <cfRule type="cellIs" dxfId="1906" priority="2985" operator="equal">
      <formula>"LD"</formula>
    </cfRule>
    <cfRule type="containsText" dxfId="1905" priority="2986" operator="containsText" text="V">
      <formula>NOT(ISERROR(SEARCH("V",AA39)))</formula>
    </cfRule>
    <cfRule type="containsText" dxfId="1904" priority="2987" operator="containsText" text="P">
      <formula>NOT(ISERROR(SEARCH("P",AA39)))</formula>
    </cfRule>
    <cfRule type="cellIs" dxfId="1903" priority="2988" operator="equal">
      <formula>"LL"</formula>
    </cfRule>
    <cfRule type="cellIs" dxfId="1902" priority="2989" operator="equal">
      <formula>"AT"</formula>
    </cfRule>
    <cfRule type="containsText" dxfId="1901" priority="2990" operator="containsText" text="B">
      <formula>NOT(ISERROR(SEARCH("B",AA39)))</formula>
    </cfRule>
    <cfRule type="cellIs" dxfId="1900" priority="2991" operator="equal">
      <formula>"L"</formula>
    </cfRule>
    <cfRule type="containsText" dxfId="1899" priority="2992" operator="containsText" text="N">
      <formula>NOT(ISERROR(SEARCH("N",AA39)))</formula>
    </cfRule>
  </conditionalFormatting>
  <conditionalFormatting sqref="AA39:AB39">
    <cfRule type="containsText" dxfId="1898" priority="2971" operator="containsText" text="21">
      <formula>NOT(ISERROR(SEARCH("21",AA39)))</formula>
    </cfRule>
    <cfRule type="cellIs" dxfId="1897" priority="2972" operator="equal">
      <formula>"F"</formula>
    </cfRule>
    <cfRule type="containsText" dxfId="1896" priority="2973" operator="containsText" text="CA">
      <formula>NOT(ISERROR(SEARCH("CA",AA39)))</formula>
    </cfRule>
    <cfRule type="cellIs" dxfId="1895" priority="2974" operator="equal">
      <formula>"LD"</formula>
    </cfRule>
    <cfRule type="containsText" dxfId="1894" priority="2975" operator="containsText" text="V">
      <formula>NOT(ISERROR(SEARCH("V",AA39)))</formula>
    </cfRule>
    <cfRule type="containsText" dxfId="1893" priority="2976" operator="containsText" text="P">
      <formula>NOT(ISERROR(SEARCH("P",AA39)))</formula>
    </cfRule>
    <cfRule type="cellIs" dxfId="1892" priority="2977" operator="equal">
      <formula>"LL"</formula>
    </cfRule>
    <cfRule type="cellIs" dxfId="1891" priority="2978" operator="equal">
      <formula>"AT"</formula>
    </cfRule>
    <cfRule type="containsText" dxfId="1890" priority="2979" operator="containsText" text="B">
      <formula>NOT(ISERROR(SEARCH("B",AA39)))</formula>
    </cfRule>
    <cfRule type="cellIs" dxfId="1889" priority="2980" operator="equal">
      <formula>"L"</formula>
    </cfRule>
    <cfRule type="containsText" dxfId="1888" priority="2981" operator="containsText" text="N">
      <formula>NOT(ISERROR(SEARCH("N",AA39)))</formula>
    </cfRule>
  </conditionalFormatting>
  <conditionalFormatting sqref="AA39:AB39">
    <cfRule type="containsText" dxfId="1887" priority="2960" operator="containsText" text="21">
      <formula>NOT(ISERROR(SEARCH("21",AA39)))</formula>
    </cfRule>
    <cfRule type="cellIs" dxfId="1886" priority="2961" operator="equal">
      <formula>"F"</formula>
    </cfRule>
    <cfRule type="containsText" dxfId="1885" priority="2962" operator="containsText" text="CA">
      <formula>NOT(ISERROR(SEARCH("CA",AA39)))</formula>
    </cfRule>
    <cfRule type="cellIs" dxfId="1884" priority="2963" operator="equal">
      <formula>"LD"</formula>
    </cfRule>
    <cfRule type="containsText" dxfId="1883" priority="2964" operator="containsText" text="V">
      <formula>NOT(ISERROR(SEARCH("V",AA39)))</formula>
    </cfRule>
    <cfRule type="containsText" dxfId="1882" priority="2965" operator="containsText" text="P">
      <formula>NOT(ISERROR(SEARCH("P",AA39)))</formula>
    </cfRule>
    <cfRule type="cellIs" dxfId="1881" priority="2966" operator="equal">
      <formula>"LL"</formula>
    </cfRule>
    <cfRule type="cellIs" dxfId="1880" priority="2967" operator="equal">
      <formula>"AT"</formula>
    </cfRule>
    <cfRule type="containsText" dxfId="1879" priority="2968" operator="containsText" text="B">
      <formula>NOT(ISERROR(SEARCH("B",AA39)))</formula>
    </cfRule>
    <cfRule type="cellIs" dxfId="1878" priority="2969" operator="equal">
      <formula>"L"</formula>
    </cfRule>
    <cfRule type="containsText" dxfId="1877" priority="2970" operator="containsText" text="N">
      <formula>NOT(ISERROR(SEARCH("N",AA39)))</formula>
    </cfRule>
  </conditionalFormatting>
  <conditionalFormatting sqref="AA39:AB39">
    <cfRule type="containsText" dxfId="1876" priority="2949" operator="containsText" text="21">
      <formula>NOT(ISERROR(SEARCH("21",AA39)))</formula>
    </cfRule>
    <cfRule type="cellIs" dxfId="1875" priority="2950" operator="equal">
      <formula>"F"</formula>
    </cfRule>
    <cfRule type="containsText" dxfId="1874" priority="2951" operator="containsText" text="CA">
      <formula>NOT(ISERROR(SEARCH("CA",AA39)))</formula>
    </cfRule>
    <cfRule type="cellIs" dxfId="1873" priority="2952" operator="equal">
      <formula>"LD"</formula>
    </cfRule>
    <cfRule type="containsText" dxfId="1872" priority="2953" operator="containsText" text="V">
      <formula>NOT(ISERROR(SEARCH("V",AA39)))</formula>
    </cfRule>
    <cfRule type="containsText" dxfId="1871" priority="2954" operator="containsText" text="P">
      <formula>NOT(ISERROR(SEARCH("P",AA39)))</formula>
    </cfRule>
    <cfRule type="cellIs" dxfId="1870" priority="2955" operator="equal">
      <formula>"LL"</formula>
    </cfRule>
    <cfRule type="cellIs" dxfId="1869" priority="2956" operator="equal">
      <formula>"AT"</formula>
    </cfRule>
    <cfRule type="containsText" dxfId="1868" priority="2957" operator="containsText" text="B">
      <formula>NOT(ISERROR(SEARCH("B",AA39)))</formula>
    </cfRule>
    <cfRule type="cellIs" dxfId="1867" priority="2958" operator="equal">
      <formula>"L"</formula>
    </cfRule>
    <cfRule type="containsText" dxfId="1866" priority="2959" operator="containsText" text="N">
      <formula>NOT(ISERROR(SEARCH("N",AA39)))</formula>
    </cfRule>
  </conditionalFormatting>
  <conditionalFormatting sqref="AA39:AB39">
    <cfRule type="containsText" dxfId="1865" priority="2938" operator="containsText" text="21">
      <formula>NOT(ISERROR(SEARCH("21",AA39)))</formula>
    </cfRule>
    <cfRule type="cellIs" dxfId="1864" priority="2939" operator="equal">
      <formula>"F"</formula>
    </cfRule>
    <cfRule type="containsText" dxfId="1863" priority="2940" operator="containsText" text="CA">
      <formula>NOT(ISERROR(SEARCH("CA",AA39)))</formula>
    </cfRule>
    <cfRule type="cellIs" dxfId="1862" priority="2941" operator="equal">
      <formula>"LD"</formula>
    </cfRule>
    <cfRule type="containsText" dxfId="1861" priority="2942" operator="containsText" text="V">
      <formula>NOT(ISERROR(SEARCH("V",AA39)))</formula>
    </cfRule>
    <cfRule type="containsText" dxfId="1860" priority="2943" operator="containsText" text="P">
      <formula>NOT(ISERROR(SEARCH("P",AA39)))</formula>
    </cfRule>
    <cfRule type="cellIs" dxfId="1859" priority="2944" operator="equal">
      <formula>"LL"</formula>
    </cfRule>
    <cfRule type="cellIs" dxfId="1858" priority="2945" operator="equal">
      <formula>"AT"</formula>
    </cfRule>
    <cfRule type="containsText" dxfId="1857" priority="2946" operator="containsText" text="B">
      <formula>NOT(ISERROR(SEARCH("B",AA39)))</formula>
    </cfRule>
    <cfRule type="cellIs" dxfId="1856" priority="2947" operator="equal">
      <formula>"L"</formula>
    </cfRule>
    <cfRule type="containsText" dxfId="1855" priority="2948" operator="containsText" text="N">
      <formula>NOT(ISERROR(SEARCH("N",AA39)))</formula>
    </cfRule>
  </conditionalFormatting>
  <conditionalFormatting sqref="AA39:AB39">
    <cfRule type="containsText" dxfId="1854" priority="2927" operator="containsText" text="21">
      <formula>NOT(ISERROR(SEARCH("21",AA39)))</formula>
    </cfRule>
    <cfRule type="cellIs" dxfId="1853" priority="2928" operator="equal">
      <formula>"F"</formula>
    </cfRule>
    <cfRule type="containsText" dxfId="1852" priority="2929" operator="containsText" text="CA">
      <formula>NOT(ISERROR(SEARCH("CA",AA39)))</formula>
    </cfRule>
    <cfRule type="cellIs" dxfId="1851" priority="2930" operator="equal">
      <formula>"LD"</formula>
    </cfRule>
    <cfRule type="containsText" dxfId="1850" priority="2931" operator="containsText" text="V">
      <formula>NOT(ISERROR(SEARCH("V",AA39)))</formula>
    </cfRule>
    <cfRule type="containsText" dxfId="1849" priority="2932" operator="containsText" text="P">
      <formula>NOT(ISERROR(SEARCH("P",AA39)))</formula>
    </cfRule>
    <cfRule type="cellIs" dxfId="1848" priority="2933" operator="equal">
      <formula>"LL"</formula>
    </cfRule>
    <cfRule type="cellIs" dxfId="1847" priority="2934" operator="equal">
      <formula>"AT"</formula>
    </cfRule>
    <cfRule type="containsText" dxfId="1846" priority="2935" operator="containsText" text="B">
      <formula>NOT(ISERROR(SEARCH("B",AA39)))</formula>
    </cfRule>
    <cfRule type="cellIs" dxfId="1845" priority="2936" operator="equal">
      <formula>"L"</formula>
    </cfRule>
    <cfRule type="containsText" dxfId="1844" priority="2937" operator="containsText" text="N">
      <formula>NOT(ISERROR(SEARCH("N",AA39)))</formula>
    </cfRule>
  </conditionalFormatting>
  <conditionalFormatting sqref="X42:AB42 AG42:AK42">
    <cfRule type="containsText" dxfId="1843" priority="2916" operator="containsText" text="21">
      <formula>NOT(ISERROR(SEARCH("21",X42)))</formula>
    </cfRule>
    <cfRule type="cellIs" dxfId="1842" priority="2917" operator="equal">
      <formula>"F"</formula>
    </cfRule>
    <cfRule type="containsText" dxfId="1841" priority="2918" operator="containsText" text="CA">
      <formula>NOT(ISERROR(SEARCH("CA",X42)))</formula>
    </cfRule>
    <cfRule type="cellIs" dxfId="1840" priority="2919" operator="equal">
      <formula>"LD"</formula>
    </cfRule>
    <cfRule type="containsText" dxfId="1839" priority="2920" operator="containsText" text="V">
      <formula>NOT(ISERROR(SEARCH("V",X42)))</formula>
    </cfRule>
    <cfRule type="containsText" dxfId="1838" priority="2921" operator="containsText" text="P">
      <formula>NOT(ISERROR(SEARCH("P",X42)))</formula>
    </cfRule>
    <cfRule type="cellIs" dxfId="1837" priority="2922" operator="equal">
      <formula>"LL"</formula>
    </cfRule>
    <cfRule type="cellIs" dxfId="1836" priority="2923" operator="equal">
      <formula>"AT"</formula>
    </cfRule>
    <cfRule type="containsText" dxfId="1835" priority="2924" operator="containsText" text="B">
      <formula>NOT(ISERROR(SEARCH("B",X42)))</formula>
    </cfRule>
    <cfRule type="cellIs" dxfId="1834" priority="2925" operator="equal">
      <formula>"L"</formula>
    </cfRule>
    <cfRule type="containsText" dxfId="1833" priority="2926" operator="containsText" text="N">
      <formula>NOT(ISERROR(SEARCH("N",X42)))</formula>
    </cfRule>
  </conditionalFormatting>
  <conditionalFormatting sqref="X42:AB42 AG42:AK42">
    <cfRule type="containsText" dxfId="1832" priority="2905" operator="containsText" text="21">
      <formula>NOT(ISERROR(SEARCH("21",X42)))</formula>
    </cfRule>
    <cfRule type="cellIs" dxfId="1831" priority="2906" operator="equal">
      <formula>"F"</formula>
    </cfRule>
    <cfRule type="containsText" dxfId="1830" priority="2907" operator="containsText" text="CA">
      <formula>NOT(ISERROR(SEARCH("CA",X42)))</formula>
    </cfRule>
    <cfRule type="cellIs" dxfId="1829" priority="2908" operator="equal">
      <formula>"LD"</formula>
    </cfRule>
    <cfRule type="containsText" dxfId="1828" priority="2909" operator="containsText" text="V">
      <formula>NOT(ISERROR(SEARCH("V",X42)))</formula>
    </cfRule>
    <cfRule type="containsText" dxfId="1827" priority="2910" operator="containsText" text="P">
      <formula>NOT(ISERROR(SEARCH("P",X42)))</formula>
    </cfRule>
    <cfRule type="cellIs" dxfId="1826" priority="2911" operator="equal">
      <formula>"LL"</formula>
    </cfRule>
    <cfRule type="cellIs" dxfId="1825" priority="2912" operator="equal">
      <formula>"AT"</formula>
    </cfRule>
    <cfRule type="containsText" dxfId="1824" priority="2913" operator="containsText" text="B">
      <formula>NOT(ISERROR(SEARCH("B",X42)))</formula>
    </cfRule>
    <cfRule type="cellIs" dxfId="1823" priority="2914" operator="equal">
      <formula>"L"</formula>
    </cfRule>
    <cfRule type="containsText" dxfId="1822" priority="2915" operator="containsText" text="N">
      <formula>NOT(ISERROR(SEARCH("N",X42)))</formula>
    </cfRule>
  </conditionalFormatting>
  <conditionalFormatting sqref="AG42:AH42">
    <cfRule type="containsText" dxfId="1821" priority="2443" operator="containsText" text="21">
      <formula>NOT(ISERROR(SEARCH("21",AG42)))</formula>
    </cfRule>
    <cfRule type="cellIs" dxfId="1820" priority="2444" operator="equal">
      <formula>"F"</formula>
    </cfRule>
    <cfRule type="containsText" dxfId="1819" priority="2445" operator="containsText" text="CA">
      <formula>NOT(ISERROR(SEARCH("CA",AG42)))</formula>
    </cfRule>
    <cfRule type="cellIs" dxfId="1818" priority="2446" operator="equal">
      <formula>"LD"</formula>
    </cfRule>
    <cfRule type="containsText" dxfId="1817" priority="2447" operator="containsText" text="V">
      <formula>NOT(ISERROR(SEARCH("V",AG42)))</formula>
    </cfRule>
    <cfRule type="containsText" dxfId="1816" priority="2448" operator="containsText" text="P">
      <formula>NOT(ISERROR(SEARCH("P",AG42)))</formula>
    </cfRule>
    <cfRule type="cellIs" dxfId="1815" priority="2449" operator="equal">
      <formula>"LL"</formula>
    </cfRule>
    <cfRule type="cellIs" dxfId="1814" priority="2450" operator="equal">
      <formula>"AT"</formula>
    </cfRule>
    <cfRule type="containsText" dxfId="1813" priority="2451" operator="containsText" text="B">
      <formula>NOT(ISERROR(SEARCH("B",AG42)))</formula>
    </cfRule>
    <cfRule type="cellIs" dxfId="1812" priority="2452" operator="equal">
      <formula>"L"</formula>
    </cfRule>
    <cfRule type="containsText" dxfId="1811" priority="2453" operator="containsText" text="N">
      <formula>NOT(ISERROR(SEARCH("N",AG42)))</formula>
    </cfRule>
  </conditionalFormatting>
  <conditionalFormatting sqref="AG42:AH42">
    <cfRule type="containsText" dxfId="1810" priority="2894" operator="containsText" text="21">
      <formula>NOT(ISERROR(SEARCH("21",AG42)))</formula>
    </cfRule>
    <cfRule type="cellIs" dxfId="1809" priority="2895" operator="equal">
      <formula>"F"</formula>
    </cfRule>
    <cfRule type="containsText" dxfId="1808" priority="2896" operator="containsText" text="CA">
      <formula>NOT(ISERROR(SEARCH("CA",AG42)))</formula>
    </cfRule>
    <cfRule type="cellIs" dxfId="1807" priority="2897" operator="equal">
      <formula>"LD"</formula>
    </cfRule>
    <cfRule type="containsText" dxfId="1806" priority="2898" operator="containsText" text="V">
      <formula>NOT(ISERROR(SEARCH("V",AG42)))</formula>
    </cfRule>
    <cfRule type="containsText" dxfId="1805" priority="2899" operator="containsText" text="P">
      <formula>NOT(ISERROR(SEARCH("P",AG42)))</formula>
    </cfRule>
    <cfRule type="cellIs" dxfId="1804" priority="2900" operator="equal">
      <formula>"LL"</formula>
    </cfRule>
    <cfRule type="cellIs" dxfId="1803" priority="2901" operator="equal">
      <formula>"AT"</formula>
    </cfRule>
    <cfRule type="containsText" dxfId="1802" priority="2902" operator="containsText" text="B">
      <formula>NOT(ISERROR(SEARCH("B",AG42)))</formula>
    </cfRule>
    <cfRule type="cellIs" dxfId="1801" priority="2903" operator="equal">
      <formula>"L"</formula>
    </cfRule>
    <cfRule type="containsText" dxfId="1800" priority="2904" operator="containsText" text="N">
      <formula>NOT(ISERROR(SEARCH("N",AG42)))</formula>
    </cfRule>
  </conditionalFormatting>
  <conditionalFormatting sqref="AG42:AH42">
    <cfRule type="containsText" dxfId="1799" priority="2883" operator="containsText" text="21">
      <formula>NOT(ISERROR(SEARCH("21",AG42)))</formula>
    </cfRule>
    <cfRule type="cellIs" dxfId="1798" priority="2884" operator="equal">
      <formula>"F"</formula>
    </cfRule>
    <cfRule type="containsText" dxfId="1797" priority="2885" operator="containsText" text="CA">
      <formula>NOT(ISERROR(SEARCH("CA",AG42)))</formula>
    </cfRule>
    <cfRule type="cellIs" dxfId="1796" priority="2886" operator="equal">
      <formula>"LD"</formula>
    </cfRule>
    <cfRule type="containsText" dxfId="1795" priority="2887" operator="containsText" text="V">
      <formula>NOT(ISERROR(SEARCH("V",AG42)))</formula>
    </cfRule>
    <cfRule type="containsText" dxfId="1794" priority="2888" operator="containsText" text="P">
      <formula>NOT(ISERROR(SEARCH("P",AG42)))</formula>
    </cfRule>
    <cfRule type="cellIs" dxfId="1793" priority="2889" operator="equal">
      <formula>"LL"</formula>
    </cfRule>
    <cfRule type="cellIs" dxfId="1792" priority="2890" operator="equal">
      <formula>"AT"</formula>
    </cfRule>
    <cfRule type="containsText" dxfId="1791" priority="2891" operator="containsText" text="B">
      <formula>NOT(ISERROR(SEARCH("B",AG42)))</formula>
    </cfRule>
    <cfRule type="cellIs" dxfId="1790" priority="2892" operator="equal">
      <formula>"L"</formula>
    </cfRule>
    <cfRule type="containsText" dxfId="1789" priority="2893" operator="containsText" text="N">
      <formula>NOT(ISERROR(SEARCH("N",AG42)))</formula>
    </cfRule>
  </conditionalFormatting>
  <conditionalFormatting sqref="AG42:AH42">
    <cfRule type="containsText" dxfId="1788" priority="2872" operator="containsText" text="21">
      <formula>NOT(ISERROR(SEARCH("21",AG42)))</formula>
    </cfRule>
    <cfRule type="cellIs" dxfId="1787" priority="2873" operator="equal">
      <formula>"F"</formula>
    </cfRule>
    <cfRule type="containsText" dxfId="1786" priority="2874" operator="containsText" text="CA">
      <formula>NOT(ISERROR(SEARCH("CA",AG42)))</formula>
    </cfRule>
    <cfRule type="cellIs" dxfId="1785" priority="2875" operator="equal">
      <formula>"LD"</formula>
    </cfRule>
    <cfRule type="containsText" dxfId="1784" priority="2876" operator="containsText" text="V">
      <formula>NOT(ISERROR(SEARCH("V",AG42)))</formula>
    </cfRule>
    <cfRule type="containsText" dxfId="1783" priority="2877" operator="containsText" text="P">
      <formula>NOT(ISERROR(SEARCH("P",AG42)))</formula>
    </cfRule>
    <cfRule type="cellIs" dxfId="1782" priority="2878" operator="equal">
      <formula>"LL"</formula>
    </cfRule>
    <cfRule type="cellIs" dxfId="1781" priority="2879" operator="equal">
      <formula>"AT"</formula>
    </cfRule>
    <cfRule type="containsText" dxfId="1780" priority="2880" operator="containsText" text="B">
      <formula>NOT(ISERROR(SEARCH("B",AG42)))</formula>
    </cfRule>
    <cfRule type="cellIs" dxfId="1779" priority="2881" operator="equal">
      <formula>"L"</formula>
    </cfRule>
    <cfRule type="containsText" dxfId="1778" priority="2882" operator="containsText" text="N">
      <formula>NOT(ISERROR(SEARCH("N",AG42)))</formula>
    </cfRule>
  </conditionalFormatting>
  <conditionalFormatting sqref="AG42:AH42">
    <cfRule type="containsText" dxfId="1777" priority="2861" operator="containsText" text="21">
      <formula>NOT(ISERROR(SEARCH("21",AG42)))</formula>
    </cfRule>
    <cfRule type="cellIs" dxfId="1776" priority="2862" operator="equal">
      <formula>"F"</formula>
    </cfRule>
    <cfRule type="containsText" dxfId="1775" priority="2863" operator="containsText" text="CA">
      <formula>NOT(ISERROR(SEARCH("CA",AG42)))</formula>
    </cfRule>
    <cfRule type="cellIs" dxfId="1774" priority="2864" operator="equal">
      <formula>"LD"</formula>
    </cfRule>
    <cfRule type="containsText" dxfId="1773" priority="2865" operator="containsText" text="V">
      <formula>NOT(ISERROR(SEARCH("V",AG42)))</formula>
    </cfRule>
    <cfRule type="containsText" dxfId="1772" priority="2866" operator="containsText" text="P">
      <formula>NOT(ISERROR(SEARCH("P",AG42)))</formula>
    </cfRule>
    <cfRule type="cellIs" dxfId="1771" priority="2867" operator="equal">
      <formula>"LL"</formula>
    </cfRule>
    <cfRule type="cellIs" dxfId="1770" priority="2868" operator="equal">
      <formula>"AT"</formula>
    </cfRule>
    <cfRule type="containsText" dxfId="1769" priority="2869" operator="containsText" text="B">
      <formula>NOT(ISERROR(SEARCH("B",AG42)))</formula>
    </cfRule>
    <cfRule type="cellIs" dxfId="1768" priority="2870" operator="equal">
      <formula>"L"</formula>
    </cfRule>
    <cfRule type="containsText" dxfId="1767" priority="2871" operator="containsText" text="N">
      <formula>NOT(ISERROR(SEARCH("N",AG42)))</formula>
    </cfRule>
  </conditionalFormatting>
  <conditionalFormatting sqref="AG42:AH42">
    <cfRule type="containsText" dxfId="1766" priority="2850" operator="containsText" text="21">
      <formula>NOT(ISERROR(SEARCH("21",AG42)))</formula>
    </cfRule>
    <cfRule type="cellIs" dxfId="1765" priority="2851" operator="equal">
      <formula>"F"</formula>
    </cfRule>
    <cfRule type="containsText" dxfId="1764" priority="2852" operator="containsText" text="CA">
      <formula>NOT(ISERROR(SEARCH("CA",AG42)))</formula>
    </cfRule>
    <cfRule type="cellIs" dxfId="1763" priority="2853" operator="equal">
      <formula>"LD"</formula>
    </cfRule>
    <cfRule type="containsText" dxfId="1762" priority="2854" operator="containsText" text="V">
      <formula>NOT(ISERROR(SEARCH("V",AG42)))</formula>
    </cfRule>
    <cfRule type="containsText" dxfId="1761" priority="2855" operator="containsText" text="P">
      <formula>NOT(ISERROR(SEARCH("P",AG42)))</formula>
    </cfRule>
    <cfRule type="cellIs" dxfId="1760" priority="2856" operator="equal">
      <formula>"LL"</formula>
    </cfRule>
    <cfRule type="cellIs" dxfId="1759" priority="2857" operator="equal">
      <formula>"AT"</formula>
    </cfRule>
    <cfRule type="containsText" dxfId="1758" priority="2858" operator="containsText" text="B">
      <formula>NOT(ISERROR(SEARCH("B",AG42)))</formula>
    </cfRule>
    <cfRule type="cellIs" dxfId="1757" priority="2859" operator="equal">
      <formula>"L"</formula>
    </cfRule>
    <cfRule type="containsText" dxfId="1756" priority="2860" operator="containsText" text="N">
      <formula>NOT(ISERROR(SEARCH("N",AG42)))</formula>
    </cfRule>
  </conditionalFormatting>
  <conditionalFormatting sqref="AG42:AH42">
    <cfRule type="containsText" dxfId="1755" priority="2839" operator="containsText" text="21">
      <formula>NOT(ISERROR(SEARCH("21",AG42)))</formula>
    </cfRule>
    <cfRule type="cellIs" dxfId="1754" priority="2840" operator="equal">
      <formula>"F"</formula>
    </cfRule>
    <cfRule type="containsText" dxfId="1753" priority="2841" operator="containsText" text="CA">
      <formula>NOT(ISERROR(SEARCH("CA",AG42)))</formula>
    </cfRule>
    <cfRule type="cellIs" dxfId="1752" priority="2842" operator="equal">
      <formula>"LD"</formula>
    </cfRule>
    <cfRule type="containsText" dxfId="1751" priority="2843" operator="containsText" text="V">
      <formula>NOT(ISERROR(SEARCH("V",AG42)))</formula>
    </cfRule>
    <cfRule type="containsText" dxfId="1750" priority="2844" operator="containsText" text="P">
      <formula>NOT(ISERROR(SEARCH("P",AG42)))</formula>
    </cfRule>
    <cfRule type="cellIs" dxfId="1749" priority="2845" operator="equal">
      <formula>"LL"</formula>
    </cfRule>
    <cfRule type="cellIs" dxfId="1748" priority="2846" operator="equal">
      <formula>"AT"</formula>
    </cfRule>
    <cfRule type="containsText" dxfId="1747" priority="2847" operator="containsText" text="B">
      <formula>NOT(ISERROR(SEARCH("B",AG42)))</formula>
    </cfRule>
    <cfRule type="cellIs" dxfId="1746" priority="2848" operator="equal">
      <formula>"L"</formula>
    </cfRule>
    <cfRule type="containsText" dxfId="1745" priority="2849" operator="containsText" text="N">
      <formula>NOT(ISERROR(SEARCH("N",AG42)))</formula>
    </cfRule>
  </conditionalFormatting>
  <conditionalFormatting sqref="AG42:AH42">
    <cfRule type="containsText" dxfId="1744" priority="2828" operator="containsText" text="21">
      <formula>NOT(ISERROR(SEARCH("21",AG42)))</formula>
    </cfRule>
    <cfRule type="cellIs" dxfId="1743" priority="2829" operator="equal">
      <formula>"F"</formula>
    </cfRule>
    <cfRule type="containsText" dxfId="1742" priority="2830" operator="containsText" text="CA">
      <formula>NOT(ISERROR(SEARCH("CA",AG42)))</formula>
    </cfRule>
    <cfRule type="cellIs" dxfId="1741" priority="2831" operator="equal">
      <formula>"LD"</formula>
    </cfRule>
    <cfRule type="containsText" dxfId="1740" priority="2832" operator="containsText" text="V">
      <formula>NOT(ISERROR(SEARCH("V",AG42)))</formula>
    </cfRule>
    <cfRule type="containsText" dxfId="1739" priority="2833" operator="containsText" text="P">
      <formula>NOT(ISERROR(SEARCH("P",AG42)))</formula>
    </cfRule>
    <cfRule type="cellIs" dxfId="1738" priority="2834" operator="equal">
      <formula>"LL"</formula>
    </cfRule>
    <cfRule type="cellIs" dxfId="1737" priority="2835" operator="equal">
      <formula>"AT"</formula>
    </cfRule>
    <cfRule type="containsText" dxfId="1736" priority="2836" operator="containsText" text="B">
      <formula>NOT(ISERROR(SEARCH("B",AG42)))</formula>
    </cfRule>
    <cfRule type="cellIs" dxfId="1735" priority="2837" operator="equal">
      <formula>"L"</formula>
    </cfRule>
    <cfRule type="containsText" dxfId="1734" priority="2838" operator="containsText" text="N">
      <formula>NOT(ISERROR(SEARCH("N",AG42)))</formula>
    </cfRule>
  </conditionalFormatting>
  <conditionalFormatting sqref="AG42:AH42">
    <cfRule type="containsText" dxfId="1733" priority="2817" operator="containsText" text="21">
      <formula>NOT(ISERROR(SEARCH("21",AG42)))</formula>
    </cfRule>
    <cfRule type="cellIs" dxfId="1732" priority="2818" operator="equal">
      <formula>"F"</formula>
    </cfRule>
    <cfRule type="containsText" dxfId="1731" priority="2819" operator="containsText" text="CA">
      <formula>NOT(ISERROR(SEARCH("CA",AG42)))</formula>
    </cfRule>
    <cfRule type="cellIs" dxfId="1730" priority="2820" operator="equal">
      <formula>"LD"</formula>
    </cfRule>
    <cfRule type="containsText" dxfId="1729" priority="2821" operator="containsText" text="V">
      <formula>NOT(ISERROR(SEARCH("V",AG42)))</formula>
    </cfRule>
    <cfRule type="containsText" dxfId="1728" priority="2822" operator="containsText" text="P">
      <formula>NOT(ISERROR(SEARCH("P",AG42)))</formula>
    </cfRule>
    <cfRule type="cellIs" dxfId="1727" priority="2823" operator="equal">
      <formula>"LL"</formula>
    </cfRule>
    <cfRule type="cellIs" dxfId="1726" priority="2824" operator="equal">
      <formula>"AT"</formula>
    </cfRule>
    <cfRule type="containsText" dxfId="1725" priority="2825" operator="containsText" text="B">
      <formula>NOT(ISERROR(SEARCH("B",AG42)))</formula>
    </cfRule>
    <cfRule type="cellIs" dxfId="1724" priority="2826" operator="equal">
      <formula>"L"</formula>
    </cfRule>
    <cfRule type="containsText" dxfId="1723" priority="2827" operator="containsText" text="N">
      <formula>NOT(ISERROR(SEARCH("N",AG42)))</formula>
    </cfRule>
  </conditionalFormatting>
  <conditionalFormatting sqref="AG42:AH42">
    <cfRule type="containsText" dxfId="1722" priority="2806" operator="containsText" text="21">
      <formula>NOT(ISERROR(SEARCH("21",AG42)))</formula>
    </cfRule>
    <cfRule type="cellIs" dxfId="1721" priority="2807" operator="equal">
      <formula>"F"</formula>
    </cfRule>
    <cfRule type="containsText" dxfId="1720" priority="2808" operator="containsText" text="CA">
      <formula>NOT(ISERROR(SEARCH("CA",AG42)))</formula>
    </cfRule>
    <cfRule type="cellIs" dxfId="1719" priority="2809" operator="equal">
      <formula>"LD"</formula>
    </cfRule>
    <cfRule type="containsText" dxfId="1718" priority="2810" operator="containsText" text="V">
      <formula>NOT(ISERROR(SEARCH("V",AG42)))</formula>
    </cfRule>
    <cfRule type="containsText" dxfId="1717" priority="2811" operator="containsText" text="P">
      <formula>NOT(ISERROR(SEARCH("P",AG42)))</formula>
    </cfRule>
    <cfRule type="cellIs" dxfId="1716" priority="2812" operator="equal">
      <formula>"LL"</formula>
    </cfRule>
    <cfRule type="cellIs" dxfId="1715" priority="2813" operator="equal">
      <formula>"AT"</formula>
    </cfRule>
    <cfRule type="containsText" dxfId="1714" priority="2814" operator="containsText" text="B">
      <formula>NOT(ISERROR(SEARCH("B",AG42)))</formula>
    </cfRule>
    <cfRule type="cellIs" dxfId="1713" priority="2815" operator="equal">
      <formula>"L"</formula>
    </cfRule>
    <cfRule type="containsText" dxfId="1712" priority="2816" operator="containsText" text="N">
      <formula>NOT(ISERROR(SEARCH("N",AG42)))</formula>
    </cfRule>
  </conditionalFormatting>
  <conditionalFormatting sqref="AG42:AH42">
    <cfRule type="containsText" dxfId="1711" priority="2795" operator="containsText" text="21">
      <formula>NOT(ISERROR(SEARCH("21",AG42)))</formula>
    </cfRule>
    <cfRule type="cellIs" dxfId="1710" priority="2796" operator="equal">
      <formula>"F"</formula>
    </cfRule>
    <cfRule type="containsText" dxfId="1709" priority="2797" operator="containsText" text="CA">
      <formula>NOT(ISERROR(SEARCH("CA",AG42)))</formula>
    </cfRule>
    <cfRule type="cellIs" dxfId="1708" priority="2798" operator="equal">
      <formula>"LD"</formula>
    </cfRule>
    <cfRule type="containsText" dxfId="1707" priority="2799" operator="containsText" text="V">
      <formula>NOT(ISERROR(SEARCH("V",AG42)))</formula>
    </cfRule>
    <cfRule type="containsText" dxfId="1706" priority="2800" operator="containsText" text="P">
      <formula>NOT(ISERROR(SEARCH("P",AG42)))</formula>
    </cfRule>
    <cfRule type="cellIs" dxfId="1705" priority="2801" operator="equal">
      <formula>"LL"</formula>
    </cfRule>
    <cfRule type="cellIs" dxfId="1704" priority="2802" operator="equal">
      <formula>"AT"</formula>
    </cfRule>
    <cfRule type="containsText" dxfId="1703" priority="2803" operator="containsText" text="B">
      <formula>NOT(ISERROR(SEARCH("B",AG42)))</formula>
    </cfRule>
    <cfRule type="cellIs" dxfId="1702" priority="2804" operator="equal">
      <formula>"L"</formula>
    </cfRule>
    <cfRule type="containsText" dxfId="1701" priority="2805" operator="containsText" text="N">
      <formula>NOT(ISERROR(SEARCH("N",AG42)))</formula>
    </cfRule>
  </conditionalFormatting>
  <conditionalFormatting sqref="AG42:AH42">
    <cfRule type="containsText" dxfId="1700" priority="2784" operator="containsText" text="21">
      <formula>NOT(ISERROR(SEARCH("21",AG42)))</formula>
    </cfRule>
    <cfRule type="cellIs" dxfId="1699" priority="2785" operator="equal">
      <formula>"F"</formula>
    </cfRule>
    <cfRule type="containsText" dxfId="1698" priority="2786" operator="containsText" text="CA">
      <formula>NOT(ISERROR(SEARCH("CA",AG42)))</formula>
    </cfRule>
    <cfRule type="cellIs" dxfId="1697" priority="2787" operator="equal">
      <formula>"LD"</formula>
    </cfRule>
    <cfRule type="containsText" dxfId="1696" priority="2788" operator="containsText" text="V">
      <formula>NOT(ISERROR(SEARCH("V",AG42)))</formula>
    </cfRule>
    <cfRule type="containsText" dxfId="1695" priority="2789" operator="containsText" text="P">
      <formula>NOT(ISERROR(SEARCH("P",AG42)))</formula>
    </cfRule>
    <cfRule type="cellIs" dxfId="1694" priority="2790" operator="equal">
      <formula>"LL"</formula>
    </cfRule>
    <cfRule type="cellIs" dxfId="1693" priority="2791" operator="equal">
      <formula>"AT"</formula>
    </cfRule>
    <cfRule type="containsText" dxfId="1692" priority="2792" operator="containsText" text="B">
      <formula>NOT(ISERROR(SEARCH("B",AG42)))</formula>
    </cfRule>
    <cfRule type="cellIs" dxfId="1691" priority="2793" operator="equal">
      <formula>"L"</formula>
    </cfRule>
    <cfRule type="containsText" dxfId="1690" priority="2794" operator="containsText" text="N">
      <formula>NOT(ISERROR(SEARCH("N",AG42)))</formula>
    </cfRule>
  </conditionalFormatting>
  <conditionalFormatting sqref="AG42:AH42">
    <cfRule type="containsText" dxfId="1689" priority="2773" operator="containsText" text="21">
      <formula>NOT(ISERROR(SEARCH("21",AG42)))</formula>
    </cfRule>
    <cfRule type="cellIs" dxfId="1688" priority="2774" operator="equal">
      <formula>"F"</formula>
    </cfRule>
    <cfRule type="containsText" dxfId="1687" priority="2775" operator="containsText" text="CA">
      <formula>NOT(ISERROR(SEARCH("CA",AG42)))</formula>
    </cfRule>
    <cfRule type="cellIs" dxfId="1686" priority="2776" operator="equal">
      <formula>"LD"</formula>
    </cfRule>
    <cfRule type="containsText" dxfId="1685" priority="2777" operator="containsText" text="V">
      <formula>NOT(ISERROR(SEARCH("V",AG42)))</formula>
    </cfRule>
    <cfRule type="containsText" dxfId="1684" priority="2778" operator="containsText" text="P">
      <formula>NOT(ISERROR(SEARCH("P",AG42)))</formula>
    </cfRule>
    <cfRule type="cellIs" dxfId="1683" priority="2779" operator="equal">
      <formula>"LL"</formula>
    </cfRule>
    <cfRule type="cellIs" dxfId="1682" priority="2780" operator="equal">
      <formula>"AT"</formula>
    </cfRule>
    <cfRule type="containsText" dxfId="1681" priority="2781" operator="containsText" text="B">
      <formula>NOT(ISERROR(SEARCH("B",AG42)))</formula>
    </cfRule>
    <cfRule type="cellIs" dxfId="1680" priority="2782" operator="equal">
      <formula>"L"</formula>
    </cfRule>
    <cfRule type="containsText" dxfId="1679" priority="2783" operator="containsText" text="N">
      <formula>NOT(ISERROR(SEARCH("N",AG42)))</formula>
    </cfRule>
  </conditionalFormatting>
  <conditionalFormatting sqref="AG42:AH42">
    <cfRule type="containsText" dxfId="1678" priority="2762" operator="containsText" text="21">
      <formula>NOT(ISERROR(SEARCH("21",AG42)))</formula>
    </cfRule>
    <cfRule type="cellIs" dxfId="1677" priority="2763" operator="equal">
      <formula>"F"</formula>
    </cfRule>
    <cfRule type="containsText" dxfId="1676" priority="2764" operator="containsText" text="CA">
      <formula>NOT(ISERROR(SEARCH("CA",AG42)))</formula>
    </cfRule>
    <cfRule type="cellIs" dxfId="1675" priority="2765" operator="equal">
      <formula>"LD"</formula>
    </cfRule>
    <cfRule type="containsText" dxfId="1674" priority="2766" operator="containsText" text="V">
      <formula>NOT(ISERROR(SEARCH("V",AG42)))</formula>
    </cfRule>
    <cfRule type="containsText" dxfId="1673" priority="2767" operator="containsText" text="P">
      <formula>NOT(ISERROR(SEARCH("P",AG42)))</formula>
    </cfRule>
    <cfRule type="cellIs" dxfId="1672" priority="2768" operator="equal">
      <formula>"LL"</formula>
    </cfRule>
    <cfRule type="cellIs" dxfId="1671" priority="2769" operator="equal">
      <formula>"AT"</formula>
    </cfRule>
    <cfRule type="containsText" dxfId="1670" priority="2770" operator="containsText" text="B">
      <formula>NOT(ISERROR(SEARCH("B",AG42)))</formula>
    </cfRule>
    <cfRule type="cellIs" dxfId="1669" priority="2771" operator="equal">
      <formula>"L"</formula>
    </cfRule>
    <cfRule type="containsText" dxfId="1668" priority="2772" operator="containsText" text="N">
      <formula>NOT(ISERROR(SEARCH("N",AG42)))</formula>
    </cfRule>
  </conditionalFormatting>
  <conditionalFormatting sqref="AG42:AH42">
    <cfRule type="containsText" dxfId="1667" priority="2751" operator="containsText" text="21">
      <formula>NOT(ISERROR(SEARCH("21",AG42)))</formula>
    </cfRule>
    <cfRule type="cellIs" dxfId="1666" priority="2752" operator="equal">
      <formula>"F"</formula>
    </cfRule>
    <cfRule type="containsText" dxfId="1665" priority="2753" operator="containsText" text="CA">
      <formula>NOT(ISERROR(SEARCH("CA",AG42)))</formula>
    </cfRule>
    <cfRule type="cellIs" dxfId="1664" priority="2754" operator="equal">
      <formula>"LD"</formula>
    </cfRule>
    <cfRule type="containsText" dxfId="1663" priority="2755" operator="containsText" text="V">
      <formula>NOT(ISERROR(SEARCH("V",AG42)))</formula>
    </cfRule>
    <cfRule type="containsText" dxfId="1662" priority="2756" operator="containsText" text="P">
      <formula>NOT(ISERROR(SEARCH("P",AG42)))</formula>
    </cfRule>
    <cfRule type="cellIs" dxfId="1661" priority="2757" operator="equal">
      <formula>"LL"</formula>
    </cfRule>
    <cfRule type="cellIs" dxfId="1660" priority="2758" operator="equal">
      <formula>"AT"</formula>
    </cfRule>
    <cfRule type="containsText" dxfId="1659" priority="2759" operator="containsText" text="B">
      <formula>NOT(ISERROR(SEARCH("B",AG42)))</formula>
    </cfRule>
    <cfRule type="cellIs" dxfId="1658" priority="2760" operator="equal">
      <formula>"L"</formula>
    </cfRule>
    <cfRule type="containsText" dxfId="1657" priority="2761" operator="containsText" text="N">
      <formula>NOT(ISERROR(SEARCH("N",AG42)))</formula>
    </cfRule>
  </conditionalFormatting>
  <conditionalFormatting sqref="AG42:AH42">
    <cfRule type="containsText" dxfId="1656" priority="2740" operator="containsText" text="21">
      <formula>NOT(ISERROR(SEARCH("21",AG42)))</formula>
    </cfRule>
    <cfRule type="cellIs" dxfId="1655" priority="2741" operator="equal">
      <formula>"F"</formula>
    </cfRule>
    <cfRule type="containsText" dxfId="1654" priority="2742" operator="containsText" text="CA">
      <formula>NOT(ISERROR(SEARCH("CA",AG42)))</formula>
    </cfRule>
    <cfRule type="cellIs" dxfId="1653" priority="2743" operator="equal">
      <formula>"LD"</formula>
    </cfRule>
    <cfRule type="containsText" dxfId="1652" priority="2744" operator="containsText" text="V">
      <formula>NOT(ISERROR(SEARCH("V",AG42)))</formula>
    </cfRule>
    <cfRule type="containsText" dxfId="1651" priority="2745" operator="containsText" text="P">
      <formula>NOT(ISERROR(SEARCH("P",AG42)))</formula>
    </cfRule>
    <cfRule type="cellIs" dxfId="1650" priority="2746" operator="equal">
      <formula>"LL"</formula>
    </cfRule>
    <cfRule type="cellIs" dxfId="1649" priority="2747" operator="equal">
      <formula>"AT"</formula>
    </cfRule>
    <cfRule type="containsText" dxfId="1648" priority="2748" operator="containsText" text="B">
      <formula>NOT(ISERROR(SEARCH("B",AG42)))</formula>
    </cfRule>
    <cfRule type="cellIs" dxfId="1647" priority="2749" operator="equal">
      <formula>"L"</formula>
    </cfRule>
    <cfRule type="containsText" dxfId="1646" priority="2750" operator="containsText" text="N">
      <formula>NOT(ISERROR(SEARCH("N",AG42)))</formula>
    </cfRule>
  </conditionalFormatting>
  <conditionalFormatting sqref="AG42:AH42">
    <cfRule type="containsText" dxfId="1645" priority="2729" operator="containsText" text="21">
      <formula>NOT(ISERROR(SEARCH("21",AG42)))</formula>
    </cfRule>
    <cfRule type="cellIs" dxfId="1644" priority="2730" operator="equal">
      <formula>"F"</formula>
    </cfRule>
    <cfRule type="containsText" dxfId="1643" priority="2731" operator="containsText" text="CA">
      <formula>NOT(ISERROR(SEARCH("CA",AG42)))</formula>
    </cfRule>
    <cfRule type="cellIs" dxfId="1642" priority="2732" operator="equal">
      <formula>"LD"</formula>
    </cfRule>
    <cfRule type="containsText" dxfId="1641" priority="2733" operator="containsText" text="V">
      <formula>NOT(ISERROR(SEARCH("V",AG42)))</formula>
    </cfRule>
    <cfRule type="containsText" dxfId="1640" priority="2734" operator="containsText" text="P">
      <formula>NOT(ISERROR(SEARCH("P",AG42)))</formula>
    </cfRule>
    <cfRule type="cellIs" dxfId="1639" priority="2735" operator="equal">
      <formula>"LL"</formula>
    </cfRule>
    <cfRule type="cellIs" dxfId="1638" priority="2736" operator="equal">
      <formula>"AT"</formula>
    </cfRule>
    <cfRule type="containsText" dxfId="1637" priority="2737" operator="containsText" text="B">
      <formula>NOT(ISERROR(SEARCH("B",AG42)))</formula>
    </cfRule>
    <cfRule type="cellIs" dxfId="1636" priority="2738" operator="equal">
      <formula>"L"</formula>
    </cfRule>
    <cfRule type="containsText" dxfId="1635" priority="2739" operator="containsText" text="N">
      <formula>NOT(ISERROR(SEARCH("N",AG42)))</formula>
    </cfRule>
  </conditionalFormatting>
  <conditionalFormatting sqref="AG42:AH42">
    <cfRule type="containsText" dxfId="1634" priority="2718" operator="containsText" text="21">
      <formula>NOT(ISERROR(SEARCH("21",AG42)))</formula>
    </cfRule>
    <cfRule type="cellIs" dxfId="1633" priority="2719" operator="equal">
      <formula>"F"</formula>
    </cfRule>
    <cfRule type="containsText" dxfId="1632" priority="2720" operator="containsText" text="CA">
      <formula>NOT(ISERROR(SEARCH("CA",AG42)))</formula>
    </cfRule>
    <cfRule type="cellIs" dxfId="1631" priority="2721" operator="equal">
      <formula>"LD"</formula>
    </cfRule>
    <cfRule type="containsText" dxfId="1630" priority="2722" operator="containsText" text="V">
      <formula>NOT(ISERROR(SEARCH("V",AG42)))</formula>
    </cfRule>
    <cfRule type="containsText" dxfId="1629" priority="2723" operator="containsText" text="P">
      <formula>NOT(ISERROR(SEARCH("P",AG42)))</formula>
    </cfRule>
    <cfRule type="cellIs" dxfId="1628" priority="2724" operator="equal">
      <formula>"LL"</formula>
    </cfRule>
    <cfRule type="cellIs" dxfId="1627" priority="2725" operator="equal">
      <formula>"AT"</formula>
    </cfRule>
    <cfRule type="containsText" dxfId="1626" priority="2726" operator="containsText" text="B">
      <formula>NOT(ISERROR(SEARCH("B",AG42)))</formula>
    </cfRule>
    <cfRule type="cellIs" dxfId="1625" priority="2727" operator="equal">
      <formula>"L"</formula>
    </cfRule>
    <cfRule type="containsText" dxfId="1624" priority="2728" operator="containsText" text="N">
      <formula>NOT(ISERROR(SEARCH("N",AG42)))</formula>
    </cfRule>
  </conditionalFormatting>
  <conditionalFormatting sqref="AG42:AH42">
    <cfRule type="containsText" dxfId="1623" priority="2707" operator="containsText" text="21">
      <formula>NOT(ISERROR(SEARCH("21",AG42)))</formula>
    </cfRule>
    <cfRule type="cellIs" dxfId="1622" priority="2708" operator="equal">
      <formula>"F"</formula>
    </cfRule>
    <cfRule type="containsText" dxfId="1621" priority="2709" operator="containsText" text="CA">
      <formula>NOT(ISERROR(SEARCH("CA",AG42)))</formula>
    </cfRule>
    <cfRule type="cellIs" dxfId="1620" priority="2710" operator="equal">
      <formula>"LD"</formula>
    </cfRule>
    <cfRule type="containsText" dxfId="1619" priority="2711" operator="containsText" text="V">
      <formula>NOT(ISERROR(SEARCH("V",AG42)))</formula>
    </cfRule>
    <cfRule type="containsText" dxfId="1618" priority="2712" operator="containsText" text="P">
      <formula>NOT(ISERROR(SEARCH("P",AG42)))</formula>
    </cfRule>
    <cfRule type="cellIs" dxfId="1617" priority="2713" operator="equal">
      <formula>"LL"</formula>
    </cfRule>
    <cfRule type="cellIs" dxfId="1616" priority="2714" operator="equal">
      <formula>"AT"</formula>
    </cfRule>
    <cfRule type="containsText" dxfId="1615" priority="2715" operator="containsText" text="B">
      <formula>NOT(ISERROR(SEARCH("B",AG42)))</formula>
    </cfRule>
    <cfRule type="cellIs" dxfId="1614" priority="2716" operator="equal">
      <formula>"L"</formula>
    </cfRule>
    <cfRule type="containsText" dxfId="1613" priority="2717" operator="containsText" text="N">
      <formula>NOT(ISERROR(SEARCH("N",AG42)))</formula>
    </cfRule>
  </conditionalFormatting>
  <conditionalFormatting sqref="AG42:AH42">
    <cfRule type="containsText" dxfId="1612" priority="2696" operator="containsText" text="21">
      <formula>NOT(ISERROR(SEARCH("21",AG42)))</formula>
    </cfRule>
    <cfRule type="cellIs" dxfId="1611" priority="2697" operator="equal">
      <formula>"F"</formula>
    </cfRule>
    <cfRule type="containsText" dxfId="1610" priority="2698" operator="containsText" text="CA">
      <formula>NOT(ISERROR(SEARCH("CA",AG42)))</formula>
    </cfRule>
    <cfRule type="cellIs" dxfId="1609" priority="2699" operator="equal">
      <formula>"LD"</formula>
    </cfRule>
    <cfRule type="containsText" dxfId="1608" priority="2700" operator="containsText" text="V">
      <formula>NOT(ISERROR(SEARCH("V",AG42)))</formula>
    </cfRule>
    <cfRule type="containsText" dxfId="1607" priority="2701" operator="containsText" text="P">
      <formula>NOT(ISERROR(SEARCH("P",AG42)))</formula>
    </cfRule>
    <cfRule type="cellIs" dxfId="1606" priority="2702" operator="equal">
      <formula>"LL"</formula>
    </cfRule>
    <cfRule type="cellIs" dxfId="1605" priority="2703" operator="equal">
      <formula>"AT"</formula>
    </cfRule>
    <cfRule type="containsText" dxfId="1604" priority="2704" operator="containsText" text="B">
      <formula>NOT(ISERROR(SEARCH("B",AG42)))</formula>
    </cfRule>
    <cfRule type="cellIs" dxfId="1603" priority="2705" operator="equal">
      <formula>"L"</formula>
    </cfRule>
    <cfRule type="containsText" dxfId="1602" priority="2706" operator="containsText" text="N">
      <formula>NOT(ISERROR(SEARCH("N",AG42)))</formula>
    </cfRule>
  </conditionalFormatting>
  <conditionalFormatting sqref="AG42:AH42">
    <cfRule type="containsText" dxfId="1601" priority="2685" operator="containsText" text="21">
      <formula>NOT(ISERROR(SEARCH("21",AG42)))</formula>
    </cfRule>
    <cfRule type="cellIs" dxfId="1600" priority="2686" operator="equal">
      <formula>"F"</formula>
    </cfRule>
    <cfRule type="containsText" dxfId="1599" priority="2687" operator="containsText" text="CA">
      <formula>NOT(ISERROR(SEARCH("CA",AG42)))</formula>
    </cfRule>
    <cfRule type="cellIs" dxfId="1598" priority="2688" operator="equal">
      <formula>"LD"</formula>
    </cfRule>
    <cfRule type="containsText" dxfId="1597" priority="2689" operator="containsText" text="V">
      <formula>NOT(ISERROR(SEARCH("V",AG42)))</formula>
    </cfRule>
    <cfRule type="containsText" dxfId="1596" priority="2690" operator="containsText" text="P">
      <formula>NOT(ISERROR(SEARCH("P",AG42)))</formula>
    </cfRule>
    <cfRule type="cellIs" dxfId="1595" priority="2691" operator="equal">
      <formula>"LL"</formula>
    </cfRule>
    <cfRule type="cellIs" dxfId="1594" priority="2692" operator="equal">
      <formula>"AT"</formula>
    </cfRule>
    <cfRule type="containsText" dxfId="1593" priority="2693" operator="containsText" text="B">
      <formula>NOT(ISERROR(SEARCH("B",AG42)))</formula>
    </cfRule>
    <cfRule type="cellIs" dxfId="1592" priority="2694" operator="equal">
      <formula>"L"</formula>
    </cfRule>
    <cfRule type="containsText" dxfId="1591" priority="2695" operator="containsText" text="N">
      <formula>NOT(ISERROR(SEARCH("N",AG42)))</formula>
    </cfRule>
  </conditionalFormatting>
  <conditionalFormatting sqref="AG42:AH42">
    <cfRule type="containsText" dxfId="1590" priority="2674" operator="containsText" text="21">
      <formula>NOT(ISERROR(SEARCH("21",AG42)))</formula>
    </cfRule>
    <cfRule type="cellIs" dxfId="1589" priority="2675" operator="equal">
      <formula>"F"</formula>
    </cfRule>
    <cfRule type="containsText" dxfId="1588" priority="2676" operator="containsText" text="CA">
      <formula>NOT(ISERROR(SEARCH("CA",AG42)))</formula>
    </cfRule>
    <cfRule type="cellIs" dxfId="1587" priority="2677" operator="equal">
      <formula>"LD"</formula>
    </cfRule>
    <cfRule type="containsText" dxfId="1586" priority="2678" operator="containsText" text="V">
      <formula>NOT(ISERROR(SEARCH("V",AG42)))</formula>
    </cfRule>
    <cfRule type="containsText" dxfId="1585" priority="2679" operator="containsText" text="P">
      <formula>NOT(ISERROR(SEARCH("P",AG42)))</formula>
    </cfRule>
    <cfRule type="cellIs" dxfId="1584" priority="2680" operator="equal">
      <formula>"LL"</formula>
    </cfRule>
    <cfRule type="cellIs" dxfId="1583" priority="2681" operator="equal">
      <formula>"AT"</formula>
    </cfRule>
    <cfRule type="containsText" dxfId="1582" priority="2682" operator="containsText" text="B">
      <formula>NOT(ISERROR(SEARCH("B",AG42)))</formula>
    </cfRule>
    <cfRule type="cellIs" dxfId="1581" priority="2683" operator="equal">
      <formula>"L"</formula>
    </cfRule>
    <cfRule type="containsText" dxfId="1580" priority="2684" operator="containsText" text="N">
      <formula>NOT(ISERROR(SEARCH("N",AG42)))</formula>
    </cfRule>
  </conditionalFormatting>
  <conditionalFormatting sqref="AG42:AH42">
    <cfRule type="containsText" dxfId="1579" priority="2663" operator="containsText" text="21">
      <formula>NOT(ISERROR(SEARCH("21",AG42)))</formula>
    </cfRule>
    <cfRule type="cellIs" dxfId="1578" priority="2664" operator="equal">
      <formula>"F"</formula>
    </cfRule>
    <cfRule type="containsText" dxfId="1577" priority="2665" operator="containsText" text="CA">
      <formula>NOT(ISERROR(SEARCH("CA",AG42)))</formula>
    </cfRule>
    <cfRule type="cellIs" dxfId="1576" priority="2666" operator="equal">
      <formula>"LD"</formula>
    </cfRule>
    <cfRule type="containsText" dxfId="1575" priority="2667" operator="containsText" text="V">
      <formula>NOT(ISERROR(SEARCH("V",AG42)))</formula>
    </cfRule>
    <cfRule type="containsText" dxfId="1574" priority="2668" operator="containsText" text="P">
      <formula>NOT(ISERROR(SEARCH("P",AG42)))</formula>
    </cfRule>
    <cfRule type="cellIs" dxfId="1573" priority="2669" operator="equal">
      <formula>"LL"</formula>
    </cfRule>
    <cfRule type="cellIs" dxfId="1572" priority="2670" operator="equal">
      <formula>"AT"</formula>
    </cfRule>
    <cfRule type="containsText" dxfId="1571" priority="2671" operator="containsText" text="B">
      <formula>NOT(ISERROR(SEARCH("B",AG42)))</formula>
    </cfRule>
    <cfRule type="cellIs" dxfId="1570" priority="2672" operator="equal">
      <formula>"L"</formula>
    </cfRule>
    <cfRule type="containsText" dxfId="1569" priority="2673" operator="containsText" text="N">
      <formula>NOT(ISERROR(SEARCH("N",AG42)))</formula>
    </cfRule>
  </conditionalFormatting>
  <conditionalFormatting sqref="AG42:AH42">
    <cfRule type="containsText" dxfId="1568" priority="2432" operator="containsText" text="21">
      <formula>NOT(ISERROR(SEARCH("21",AG42)))</formula>
    </cfRule>
    <cfRule type="cellIs" dxfId="1567" priority="2433" operator="equal">
      <formula>"F"</formula>
    </cfRule>
    <cfRule type="containsText" dxfId="1566" priority="2434" operator="containsText" text="CA">
      <formula>NOT(ISERROR(SEARCH("CA",AG42)))</formula>
    </cfRule>
    <cfRule type="cellIs" dxfId="1565" priority="2435" operator="equal">
      <formula>"LD"</formula>
    </cfRule>
    <cfRule type="containsText" dxfId="1564" priority="2436" operator="containsText" text="V">
      <formula>NOT(ISERROR(SEARCH("V",AG42)))</formula>
    </cfRule>
    <cfRule type="containsText" dxfId="1563" priority="2437" operator="containsText" text="P">
      <formula>NOT(ISERROR(SEARCH("P",AG42)))</formula>
    </cfRule>
    <cfRule type="cellIs" dxfId="1562" priority="2438" operator="equal">
      <formula>"LL"</formula>
    </cfRule>
    <cfRule type="cellIs" dxfId="1561" priority="2439" operator="equal">
      <formula>"AT"</formula>
    </cfRule>
    <cfRule type="containsText" dxfId="1560" priority="2440" operator="containsText" text="B">
      <formula>NOT(ISERROR(SEARCH("B",AG42)))</formula>
    </cfRule>
    <cfRule type="cellIs" dxfId="1559" priority="2441" operator="equal">
      <formula>"L"</formula>
    </cfRule>
    <cfRule type="containsText" dxfId="1558" priority="2442" operator="containsText" text="N">
      <formula>NOT(ISERROR(SEARCH("N",AG42)))</formula>
    </cfRule>
  </conditionalFormatting>
  <conditionalFormatting sqref="AG42:AH42">
    <cfRule type="containsText" dxfId="1557" priority="2421" operator="containsText" text="21">
      <formula>NOT(ISERROR(SEARCH("21",AG42)))</formula>
    </cfRule>
    <cfRule type="cellIs" dxfId="1556" priority="2422" operator="equal">
      <formula>"F"</formula>
    </cfRule>
    <cfRule type="containsText" dxfId="1555" priority="2423" operator="containsText" text="CA">
      <formula>NOT(ISERROR(SEARCH("CA",AG42)))</formula>
    </cfRule>
    <cfRule type="cellIs" dxfId="1554" priority="2424" operator="equal">
      <formula>"LD"</formula>
    </cfRule>
    <cfRule type="containsText" dxfId="1553" priority="2425" operator="containsText" text="V">
      <formula>NOT(ISERROR(SEARCH("V",AG42)))</formula>
    </cfRule>
    <cfRule type="containsText" dxfId="1552" priority="2426" operator="containsText" text="P">
      <formula>NOT(ISERROR(SEARCH("P",AG42)))</formula>
    </cfRule>
    <cfRule type="cellIs" dxfId="1551" priority="2427" operator="equal">
      <formula>"LL"</formula>
    </cfRule>
    <cfRule type="cellIs" dxfId="1550" priority="2428" operator="equal">
      <formula>"AT"</formula>
    </cfRule>
    <cfRule type="containsText" dxfId="1549" priority="2429" operator="containsText" text="B">
      <formula>NOT(ISERROR(SEARCH("B",AG42)))</formula>
    </cfRule>
    <cfRule type="cellIs" dxfId="1548" priority="2430" operator="equal">
      <formula>"L"</formula>
    </cfRule>
    <cfRule type="containsText" dxfId="1547" priority="2431" operator="containsText" text="N">
      <formula>NOT(ISERROR(SEARCH("N",AG42)))</formula>
    </cfRule>
  </conditionalFormatting>
  <conditionalFormatting sqref="AG42:AH42">
    <cfRule type="containsText" dxfId="1546" priority="2410" operator="containsText" text="21">
      <formula>NOT(ISERROR(SEARCH("21",AG42)))</formula>
    </cfRule>
    <cfRule type="cellIs" dxfId="1545" priority="2411" operator="equal">
      <formula>"F"</formula>
    </cfRule>
    <cfRule type="containsText" dxfId="1544" priority="2412" operator="containsText" text="CA">
      <formula>NOT(ISERROR(SEARCH("CA",AG42)))</formula>
    </cfRule>
    <cfRule type="cellIs" dxfId="1543" priority="2413" operator="equal">
      <formula>"LD"</formula>
    </cfRule>
    <cfRule type="containsText" dxfId="1542" priority="2414" operator="containsText" text="V">
      <formula>NOT(ISERROR(SEARCH("V",AG42)))</formula>
    </cfRule>
    <cfRule type="containsText" dxfId="1541" priority="2415" operator="containsText" text="P">
      <formula>NOT(ISERROR(SEARCH("P",AG42)))</formula>
    </cfRule>
    <cfRule type="cellIs" dxfId="1540" priority="2416" operator="equal">
      <formula>"LL"</formula>
    </cfRule>
    <cfRule type="cellIs" dxfId="1539" priority="2417" operator="equal">
      <formula>"AT"</formula>
    </cfRule>
    <cfRule type="containsText" dxfId="1538" priority="2418" operator="containsText" text="B">
      <formula>NOT(ISERROR(SEARCH("B",AG42)))</formula>
    </cfRule>
    <cfRule type="cellIs" dxfId="1537" priority="2419" operator="equal">
      <formula>"L"</formula>
    </cfRule>
    <cfRule type="containsText" dxfId="1536" priority="2420" operator="containsText" text="N">
      <formula>NOT(ISERROR(SEARCH("N",AG42)))</formula>
    </cfRule>
  </conditionalFormatting>
  <conditionalFormatting sqref="AG42:AH42">
    <cfRule type="containsText" dxfId="1535" priority="2652" operator="containsText" text="21">
      <formula>NOT(ISERROR(SEARCH("21",AG42)))</formula>
    </cfRule>
    <cfRule type="cellIs" dxfId="1534" priority="2653" operator="equal">
      <formula>"F"</formula>
    </cfRule>
    <cfRule type="containsText" dxfId="1533" priority="2654" operator="containsText" text="CA">
      <formula>NOT(ISERROR(SEARCH("CA",AG42)))</formula>
    </cfRule>
    <cfRule type="cellIs" dxfId="1532" priority="2655" operator="equal">
      <formula>"LD"</formula>
    </cfRule>
    <cfRule type="containsText" dxfId="1531" priority="2656" operator="containsText" text="V">
      <formula>NOT(ISERROR(SEARCH("V",AG42)))</formula>
    </cfRule>
    <cfRule type="containsText" dxfId="1530" priority="2657" operator="containsText" text="P">
      <formula>NOT(ISERROR(SEARCH("P",AG42)))</formula>
    </cfRule>
    <cfRule type="cellIs" dxfId="1529" priority="2658" operator="equal">
      <formula>"LL"</formula>
    </cfRule>
    <cfRule type="cellIs" dxfId="1528" priority="2659" operator="equal">
      <formula>"AT"</formula>
    </cfRule>
    <cfRule type="containsText" dxfId="1527" priority="2660" operator="containsText" text="B">
      <formula>NOT(ISERROR(SEARCH("B",AG42)))</formula>
    </cfRule>
    <cfRule type="cellIs" dxfId="1526" priority="2661" operator="equal">
      <formula>"L"</formula>
    </cfRule>
    <cfRule type="containsText" dxfId="1525" priority="2662" operator="containsText" text="N">
      <formula>NOT(ISERROR(SEARCH("N",AG42)))</formula>
    </cfRule>
  </conditionalFormatting>
  <conditionalFormatting sqref="AG42:AH42">
    <cfRule type="containsText" dxfId="1524" priority="2641" operator="containsText" text="21">
      <formula>NOT(ISERROR(SEARCH("21",AG42)))</formula>
    </cfRule>
    <cfRule type="cellIs" dxfId="1523" priority="2642" operator="equal">
      <formula>"F"</formula>
    </cfRule>
    <cfRule type="containsText" dxfId="1522" priority="2643" operator="containsText" text="CA">
      <formula>NOT(ISERROR(SEARCH("CA",AG42)))</formula>
    </cfRule>
    <cfRule type="cellIs" dxfId="1521" priority="2644" operator="equal">
      <formula>"LD"</formula>
    </cfRule>
    <cfRule type="containsText" dxfId="1520" priority="2645" operator="containsText" text="V">
      <formula>NOT(ISERROR(SEARCH("V",AG42)))</formula>
    </cfRule>
    <cfRule type="containsText" dxfId="1519" priority="2646" operator="containsText" text="P">
      <formula>NOT(ISERROR(SEARCH("P",AG42)))</formula>
    </cfRule>
    <cfRule type="cellIs" dxfId="1518" priority="2647" operator="equal">
      <formula>"LL"</formula>
    </cfRule>
    <cfRule type="cellIs" dxfId="1517" priority="2648" operator="equal">
      <formula>"AT"</formula>
    </cfRule>
    <cfRule type="containsText" dxfId="1516" priority="2649" operator="containsText" text="B">
      <formula>NOT(ISERROR(SEARCH("B",AG42)))</formula>
    </cfRule>
    <cfRule type="cellIs" dxfId="1515" priority="2650" operator="equal">
      <formula>"L"</formula>
    </cfRule>
    <cfRule type="containsText" dxfId="1514" priority="2651" operator="containsText" text="N">
      <formula>NOT(ISERROR(SEARCH("N",AG42)))</formula>
    </cfRule>
  </conditionalFormatting>
  <conditionalFormatting sqref="AG42:AH42">
    <cfRule type="containsText" dxfId="1513" priority="2630" operator="containsText" text="21">
      <formula>NOT(ISERROR(SEARCH("21",AG42)))</formula>
    </cfRule>
    <cfRule type="cellIs" dxfId="1512" priority="2631" operator="equal">
      <formula>"F"</formula>
    </cfRule>
    <cfRule type="containsText" dxfId="1511" priority="2632" operator="containsText" text="CA">
      <formula>NOT(ISERROR(SEARCH("CA",AG42)))</formula>
    </cfRule>
    <cfRule type="cellIs" dxfId="1510" priority="2633" operator="equal">
      <formula>"LD"</formula>
    </cfRule>
    <cfRule type="containsText" dxfId="1509" priority="2634" operator="containsText" text="V">
      <formula>NOT(ISERROR(SEARCH("V",AG42)))</formula>
    </cfRule>
    <cfRule type="containsText" dxfId="1508" priority="2635" operator="containsText" text="P">
      <formula>NOT(ISERROR(SEARCH("P",AG42)))</formula>
    </cfRule>
    <cfRule type="cellIs" dxfId="1507" priority="2636" operator="equal">
      <formula>"LL"</formula>
    </cfRule>
    <cfRule type="cellIs" dxfId="1506" priority="2637" operator="equal">
      <formula>"AT"</formula>
    </cfRule>
    <cfRule type="containsText" dxfId="1505" priority="2638" operator="containsText" text="B">
      <formula>NOT(ISERROR(SEARCH("B",AG42)))</formula>
    </cfRule>
    <cfRule type="cellIs" dxfId="1504" priority="2639" operator="equal">
      <formula>"L"</formula>
    </cfRule>
    <cfRule type="containsText" dxfId="1503" priority="2640" operator="containsText" text="N">
      <formula>NOT(ISERROR(SEARCH("N",AG42)))</formula>
    </cfRule>
  </conditionalFormatting>
  <conditionalFormatting sqref="AG42:AH42">
    <cfRule type="containsText" dxfId="1502" priority="2619" operator="containsText" text="21">
      <formula>NOT(ISERROR(SEARCH("21",AG42)))</formula>
    </cfRule>
    <cfRule type="cellIs" dxfId="1501" priority="2620" operator="equal">
      <formula>"F"</formula>
    </cfRule>
    <cfRule type="containsText" dxfId="1500" priority="2621" operator="containsText" text="CA">
      <formula>NOT(ISERROR(SEARCH("CA",AG42)))</formula>
    </cfRule>
    <cfRule type="cellIs" dxfId="1499" priority="2622" operator="equal">
      <formula>"LD"</formula>
    </cfRule>
    <cfRule type="containsText" dxfId="1498" priority="2623" operator="containsText" text="V">
      <formula>NOT(ISERROR(SEARCH("V",AG42)))</formula>
    </cfRule>
    <cfRule type="containsText" dxfId="1497" priority="2624" operator="containsText" text="P">
      <formula>NOT(ISERROR(SEARCH("P",AG42)))</formula>
    </cfRule>
    <cfRule type="cellIs" dxfId="1496" priority="2625" operator="equal">
      <formula>"LL"</formula>
    </cfRule>
    <cfRule type="cellIs" dxfId="1495" priority="2626" operator="equal">
      <formula>"AT"</formula>
    </cfRule>
    <cfRule type="containsText" dxfId="1494" priority="2627" operator="containsText" text="B">
      <formula>NOT(ISERROR(SEARCH("B",AG42)))</formula>
    </cfRule>
    <cfRule type="cellIs" dxfId="1493" priority="2628" operator="equal">
      <formula>"L"</formula>
    </cfRule>
    <cfRule type="containsText" dxfId="1492" priority="2629" operator="containsText" text="N">
      <formula>NOT(ISERROR(SEARCH("N",AG42)))</formula>
    </cfRule>
  </conditionalFormatting>
  <conditionalFormatting sqref="AG42:AH42">
    <cfRule type="containsText" dxfId="1491" priority="2608" operator="containsText" text="21">
      <formula>NOT(ISERROR(SEARCH("21",AG42)))</formula>
    </cfRule>
    <cfRule type="cellIs" dxfId="1490" priority="2609" operator="equal">
      <formula>"F"</formula>
    </cfRule>
    <cfRule type="containsText" dxfId="1489" priority="2610" operator="containsText" text="CA">
      <formula>NOT(ISERROR(SEARCH("CA",AG42)))</formula>
    </cfRule>
    <cfRule type="cellIs" dxfId="1488" priority="2611" operator="equal">
      <formula>"LD"</formula>
    </cfRule>
    <cfRule type="containsText" dxfId="1487" priority="2612" operator="containsText" text="V">
      <formula>NOT(ISERROR(SEARCH("V",AG42)))</formula>
    </cfRule>
    <cfRule type="containsText" dxfId="1486" priority="2613" operator="containsText" text="P">
      <formula>NOT(ISERROR(SEARCH("P",AG42)))</formula>
    </cfRule>
    <cfRule type="cellIs" dxfId="1485" priority="2614" operator="equal">
      <formula>"LL"</formula>
    </cfRule>
    <cfRule type="cellIs" dxfId="1484" priority="2615" operator="equal">
      <formula>"AT"</formula>
    </cfRule>
    <cfRule type="containsText" dxfId="1483" priority="2616" operator="containsText" text="B">
      <formula>NOT(ISERROR(SEARCH("B",AG42)))</formula>
    </cfRule>
    <cfRule type="cellIs" dxfId="1482" priority="2617" operator="equal">
      <formula>"L"</formula>
    </cfRule>
    <cfRule type="containsText" dxfId="1481" priority="2618" operator="containsText" text="N">
      <formula>NOT(ISERROR(SEARCH("N",AG42)))</formula>
    </cfRule>
  </conditionalFormatting>
  <conditionalFormatting sqref="AG42:AH42">
    <cfRule type="containsText" dxfId="1480" priority="2597" operator="containsText" text="21">
      <formula>NOT(ISERROR(SEARCH("21",AG42)))</formula>
    </cfRule>
    <cfRule type="cellIs" dxfId="1479" priority="2598" operator="equal">
      <formula>"F"</formula>
    </cfRule>
    <cfRule type="containsText" dxfId="1478" priority="2599" operator="containsText" text="CA">
      <formula>NOT(ISERROR(SEARCH("CA",AG42)))</formula>
    </cfRule>
    <cfRule type="cellIs" dxfId="1477" priority="2600" operator="equal">
      <formula>"LD"</formula>
    </cfRule>
    <cfRule type="containsText" dxfId="1476" priority="2601" operator="containsText" text="V">
      <formula>NOT(ISERROR(SEARCH("V",AG42)))</formula>
    </cfRule>
    <cfRule type="containsText" dxfId="1475" priority="2602" operator="containsText" text="P">
      <formula>NOT(ISERROR(SEARCH("P",AG42)))</formula>
    </cfRule>
    <cfRule type="cellIs" dxfId="1474" priority="2603" operator="equal">
      <formula>"LL"</formula>
    </cfRule>
    <cfRule type="cellIs" dxfId="1473" priority="2604" operator="equal">
      <formula>"AT"</formula>
    </cfRule>
    <cfRule type="containsText" dxfId="1472" priority="2605" operator="containsText" text="B">
      <formula>NOT(ISERROR(SEARCH("B",AG42)))</formula>
    </cfRule>
    <cfRule type="cellIs" dxfId="1471" priority="2606" operator="equal">
      <formula>"L"</formula>
    </cfRule>
    <cfRule type="containsText" dxfId="1470" priority="2607" operator="containsText" text="N">
      <formula>NOT(ISERROR(SEARCH("N",AG42)))</formula>
    </cfRule>
  </conditionalFormatting>
  <conditionalFormatting sqref="AG42:AH42">
    <cfRule type="containsText" dxfId="1469" priority="2586" operator="containsText" text="21">
      <formula>NOT(ISERROR(SEARCH("21",AG42)))</formula>
    </cfRule>
    <cfRule type="cellIs" dxfId="1468" priority="2587" operator="equal">
      <formula>"F"</formula>
    </cfRule>
    <cfRule type="containsText" dxfId="1467" priority="2588" operator="containsText" text="CA">
      <formula>NOT(ISERROR(SEARCH("CA",AG42)))</formula>
    </cfRule>
    <cfRule type="cellIs" dxfId="1466" priority="2589" operator="equal">
      <formula>"LD"</formula>
    </cfRule>
    <cfRule type="containsText" dxfId="1465" priority="2590" operator="containsText" text="V">
      <formula>NOT(ISERROR(SEARCH("V",AG42)))</formula>
    </cfRule>
    <cfRule type="containsText" dxfId="1464" priority="2591" operator="containsText" text="P">
      <formula>NOT(ISERROR(SEARCH("P",AG42)))</formula>
    </cfRule>
    <cfRule type="cellIs" dxfId="1463" priority="2592" operator="equal">
      <formula>"LL"</formula>
    </cfRule>
    <cfRule type="cellIs" dxfId="1462" priority="2593" operator="equal">
      <formula>"AT"</formula>
    </cfRule>
    <cfRule type="containsText" dxfId="1461" priority="2594" operator="containsText" text="B">
      <formula>NOT(ISERROR(SEARCH("B",AG42)))</formula>
    </cfRule>
    <cfRule type="cellIs" dxfId="1460" priority="2595" operator="equal">
      <formula>"L"</formula>
    </cfRule>
    <cfRule type="containsText" dxfId="1459" priority="2596" operator="containsText" text="N">
      <formula>NOT(ISERROR(SEARCH("N",AG42)))</formula>
    </cfRule>
  </conditionalFormatting>
  <conditionalFormatting sqref="AG42:AH42">
    <cfRule type="containsText" dxfId="1458" priority="2575" operator="containsText" text="21">
      <formula>NOT(ISERROR(SEARCH("21",AG42)))</formula>
    </cfRule>
    <cfRule type="cellIs" dxfId="1457" priority="2576" operator="equal">
      <formula>"F"</formula>
    </cfRule>
    <cfRule type="containsText" dxfId="1456" priority="2577" operator="containsText" text="CA">
      <formula>NOT(ISERROR(SEARCH("CA",AG42)))</formula>
    </cfRule>
    <cfRule type="cellIs" dxfId="1455" priority="2578" operator="equal">
      <formula>"LD"</formula>
    </cfRule>
    <cfRule type="containsText" dxfId="1454" priority="2579" operator="containsText" text="V">
      <formula>NOT(ISERROR(SEARCH("V",AG42)))</formula>
    </cfRule>
    <cfRule type="containsText" dxfId="1453" priority="2580" operator="containsText" text="P">
      <formula>NOT(ISERROR(SEARCH("P",AG42)))</formula>
    </cfRule>
    <cfRule type="cellIs" dxfId="1452" priority="2581" operator="equal">
      <formula>"LL"</formula>
    </cfRule>
    <cfRule type="cellIs" dxfId="1451" priority="2582" operator="equal">
      <formula>"AT"</formula>
    </cfRule>
    <cfRule type="containsText" dxfId="1450" priority="2583" operator="containsText" text="B">
      <formula>NOT(ISERROR(SEARCH("B",AG42)))</formula>
    </cfRule>
    <cfRule type="cellIs" dxfId="1449" priority="2584" operator="equal">
      <formula>"L"</formula>
    </cfRule>
    <cfRule type="containsText" dxfId="1448" priority="2585" operator="containsText" text="N">
      <formula>NOT(ISERROR(SEARCH("N",AG42)))</formula>
    </cfRule>
  </conditionalFormatting>
  <conditionalFormatting sqref="AG42:AH42">
    <cfRule type="containsText" dxfId="1447" priority="2564" operator="containsText" text="21">
      <formula>NOT(ISERROR(SEARCH("21",AG42)))</formula>
    </cfRule>
    <cfRule type="cellIs" dxfId="1446" priority="2565" operator="equal">
      <formula>"F"</formula>
    </cfRule>
    <cfRule type="containsText" dxfId="1445" priority="2566" operator="containsText" text="CA">
      <formula>NOT(ISERROR(SEARCH("CA",AG42)))</formula>
    </cfRule>
    <cfRule type="cellIs" dxfId="1444" priority="2567" operator="equal">
      <formula>"LD"</formula>
    </cfRule>
    <cfRule type="containsText" dxfId="1443" priority="2568" operator="containsText" text="V">
      <formula>NOT(ISERROR(SEARCH("V",AG42)))</formula>
    </cfRule>
    <cfRule type="containsText" dxfId="1442" priority="2569" operator="containsText" text="P">
      <formula>NOT(ISERROR(SEARCH("P",AG42)))</formula>
    </cfRule>
    <cfRule type="cellIs" dxfId="1441" priority="2570" operator="equal">
      <formula>"LL"</formula>
    </cfRule>
    <cfRule type="cellIs" dxfId="1440" priority="2571" operator="equal">
      <formula>"AT"</formula>
    </cfRule>
    <cfRule type="containsText" dxfId="1439" priority="2572" operator="containsText" text="B">
      <formula>NOT(ISERROR(SEARCH("B",AG42)))</formula>
    </cfRule>
    <cfRule type="cellIs" dxfId="1438" priority="2573" operator="equal">
      <formula>"L"</formula>
    </cfRule>
    <cfRule type="containsText" dxfId="1437" priority="2574" operator="containsText" text="N">
      <formula>NOT(ISERROR(SEARCH("N",AG42)))</formula>
    </cfRule>
  </conditionalFormatting>
  <conditionalFormatting sqref="AG42:AH42">
    <cfRule type="containsText" dxfId="1436" priority="2553" operator="containsText" text="21">
      <formula>NOT(ISERROR(SEARCH("21",AG42)))</formula>
    </cfRule>
    <cfRule type="cellIs" dxfId="1435" priority="2554" operator="equal">
      <formula>"F"</formula>
    </cfRule>
    <cfRule type="containsText" dxfId="1434" priority="2555" operator="containsText" text="CA">
      <formula>NOT(ISERROR(SEARCH("CA",AG42)))</formula>
    </cfRule>
    <cfRule type="cellIs" dxfId="1433" priority="2556" operator="equal">
      <formula>"LD"</formula>
    </cfRule>
    <cfRule type="containsText" dxfId="1432" priority="2557" operator="containsText" text="V">
      <formula>NOT(ISERROR(SEARCH("V",AG42)))</formula>
    </cfRule>
    <cfRule type="containsText" dxfId="1431" priority="2558" operator="containsText" text="P">
      <formula>NOT(ISERROR(SEARCH("P",AG42)))</formula>
    </cfRule>
    <cfRule type="cellIs" dxfId="1430" priority="2559" operator="equal">
      <formula>"LL"</formula>
    </cfRule>
    <cfRule type="cellIs" dxfId="1429" priority="2560" operator="equal">
      <formula>"AT"</formula>
    </cfRule>
    <cfRule type="containsText" dxfId="1428" priority="2561" operator="containsText" text="B">
      <formula>NOT(ISERROR(SEARCH("B",AG42)))</formula>
    </cfRule>
    <cfRule type="cellIs" dxfId="1427" priority="2562" operator="equal">
      <formula>"L"</formula>
    </cfRule>
    <cfRule type="containsText" dxfId="1426" priority="2563" operator="containsText" text="N">
      <formula>NOT(ISERROR(SEARCH("N",AG42)))</formula>
    </cfRule>
  </conditionalFormatting>
  <conditionalFormatting sqref="AG42:AH42">
    <cfRule type="containsText" dxfId="1425" priority="2542" operator="containsText" text="21">
      <formula>NOT(ISERROR(SEARCH("21",AG42)))</formula>
    </cfRule>
    <cfRule type="cellIs" dxfId="1424" priority="2543" operator="equal">
      <formula>"F"</formula>
    </cfRule>
    <cfRule type="containsText" dxfId="1423" priority="2544" operator="containsText" text="CA">
      <formula>NOT(ISERROR(SEARCH("CA",AG42)))</formula>
    </cfRule>
    <cfRule type="cellIs" dxfId="1422" priority="2545" operator="equal">
      <formula>"LD"</formula>
    </cfRule>
    <cfRule type="containsText" dxfId="1421" priority="2546" operator="containsText" text="V">
      <formula>NOT(ISERROR(SEARCH("V",AG42)))</formula>
    </cfRule>
    <cfRule type="containsText" dxfId="1420" priority="2547" operator="containsText" text="P">
      <formula>NOT(ISERROR(SEARCH("P",AG42)))</formula>
    </cfRule>
    <cfRule type="cellIs" dxfId="1419" priority="2548" operator="equal">
      <formula>"LL"</formula>
    </cfRule>
    <cfRule type="cellIs" dxfId="1418" priority="2549" operator="equal">
      <formula>"AT"</formula>
    </cfRule>
    <cfRule type="containsText" dxfId="1417" priority="2550" operator="containsText" text="B">
      <formula>NOT(ISERROR(SEARCH("B",AG42)))</formula>
    </cfRule>
    <cfRule type="cellIs" dxfId="1416" priority="2551" operator="equal">
      <formula>"L"</formula>
    </cfRule>
    <cfRule type="containsText" dxfId="1415" priority="2552" operator="containsText" text="N">
      <formula>NOT(ISERROR(SEARCH("N",AG42)))</formula>
    </cfRule>
  </conditionalFormatting>
  <conditionalFormatting sqref="AG42:AH42">
    <cfRule type="containsText" dxfId="1414" priority="2531" operator="containsText" text="21">
      <formula>NOT(ISERROR(SEARCH("21",AG42)))</formula>
    </cfRule>
    <cfRule type="cellIs" dxfId="1413" priority="2532" operator="equal">
      <formula>"F"</formula>
    </cfRule>
    <cfRule type="containsText" dxfId="1412" priority="2533" operator="containsText" text="CA">
      <formula>NOT(ISERROR(SEARCH("CA",AG42)))</formula>
    </cfRule>
    <cfRule type="cellIs" dxfId="1411" priority="2534" operator="equal">
      <formula>"LD"</formula>
    </cfRule>
    <cfRule type="containsText" dxfId="1410" priority="2535" operator="containsText" text="V">
      <formula>NOT(ISERROR(SEARCH("V",AG42)))</formula>
    </cfRule>
    <cfRule type="containsText" dxfId="1409" priority="2536" operator="containsText" text="P">
      <formula>NOT(ISERROR(SEARCH("P",AG42)))</formula>
    </cfRule>
    <cfRule type="cellIs" dxfId="1408" priority="2537" operator="equal">
      <formula>"LL"</formula>
    </cfRule>
    <cfRule type="cellIs" dxfId="1407" priority="2538" operator="equal">
      <formula>"AT"</formula>
    </cfRule>
    <cfRule type="containsText" dxfId="1406" priority="2539" operator="containsText" text="B">
      <formula>NOT(ISERROR(SEARCH("B",AG42)))</formula>
    </cfRule>
    <cfRule type="cellIs" dxfId="1405" priority="2540" operator="equal">
      <formula>"L"</formula>
    </cfRule>
    <cfRule type="containsText" dxfId="1404" priority="2541" operator="containsText" text="N">
      <formula>NOT(ISERROR(SEARCH("N",AG42)))</formula>
    </cfRule>
  </conditionalFormatting>
  <conditionalFormatting sqref="AG42:AH42">
    <cfRule type="containsText" dxfId="1403" priority="2520" operator="containsText" text="21">
      <formula>NOT(ISERROR(SEARCH("21",AG42)))</formula>
    </cfRule>
    <cfRule type="cellIs" dxfId="1402" priority="2521" operator="equal">
      <formula>"F"</formula>
    </cfRule>
    <cfRule type="containsText" dxfId="1401" priority="2522" operator="containsText" text="CA">
      <formula>NOT(ISERROR(SEARCH("CA",AG42)))</formula>
    </cfRule>
    <cfRule type="cellIs" dxfId="1400" priority="2523" operator="equal">
      <formula>"LD"</formula>
    </cfRule>
    <cfRule type="containsText" dxfId="1399" priority="2524" operator="containsText" text="V">
      <formula>NOT(ISERROR(SEARCH("V",AG42)))</formula>
    </cfRule>
    <cfRule type="containsText" dxfId="1398" priority="2525" operator="containsText" text="P">
      <formula>NOT(ISERROR(SEARCH("P",AG42)))</formula>
    </cfRule>
    <cfRule type="cellIs" dxfId="1397" priority="2526" operator="equal">
      <formula>"LL"</formula>
    </cfRule>
    <cfRule type="cellIs" dxfId="1396" priority="2527" operator="equal">
      <formula>"AT"</formula>
    </cfRule>
    <cfRule type="containsText" dxfId="1395" priority="2528" operator="containsText" text="B">
      <formula>NOT(ISERROR(SEARCH("B",AG42)))</formula>
    </cfRule>
    <cfRule type="cellIs" dxfId="1394" priority="2529" operator="equal">
      <formula>"L"</formula>
    </cfRule>
    <cfRule type="containsText" dxfId="1393" priority="2530" operator="containsText" text="N">
      <formula>NOT(ISERROR(SEARCH("N",AG42)))</formula>
    </cfRule>
  </conditionalFormatting>
  <conditionalFormatting sqref="AG42:AH42">
    <cfRule type="containsText" dxfId="1392" priority="2509" operator="containsText" text="21">
      <formula>NOT(ISERROR(SEARCH("21",AG42)))</formula>
    </cfRule>
    <cfRule type="cellIs" dxfId="1391" priority="2510" operator="equal">
      <formula>"F"</formula>
    </cfRule>
    <cfRule type="containsText" dxfId="1390" priority="2511" operator="containsText" text="CA">
      <formula>NOT(ISERROR(SEARCH("CA",AG42)))</formula>
    </cfRule>
    <cfRule type="cellIs" dxfId="1389" priority="2512" operator="equal">
      <formula>"LD"</formula>
    </cfRule>
    <cfRule type="containsText" dxfId="1388" priority="2513" operator="containsText" text="V">
      <formula>NOT(ISERROR(SEARCH("V",AG42)))</formula>
    </cfRule>
    <cfRule type="containsText" dxfId="1387" priority="2514" operator="containsText" text="P">
      <formula>NOT(ISERROR(SEARCH("P",AG42)))</formula>
    </cfRule>
    <cfRule type="cellIs" dxfId="1386" priority="2515" operator="equal">
      <formula>"LL"</formula>
    </cfRule>
    <cfRule type="cellIs" dxfId="1385" priority="2516" operator="equal">
      <formula>"AT"</formula>
    </cfRule>
    <cfRule type="containsText" dxfId="1384" priority="2517" operator="containsText" text="B">
      <formula>NOT(ISERROR(SEARCH("B",AG42)))</formula>
    </cfRule>
    <cfRule type="cellIs" dxfId="1383" priority="2518" operator="equal">
      <formula>"L"</formula>
    </cfRule>
    <cfRule type="containsText" dxfId="1382" priority="2519" operator="containsText" text="N">
      <formula>NOT(ISERROR(SEARCH("N",AG42)))</formula>
    </cfRule>
  </conditionalFormatting>
  <conditionalFormatting sqref="AG42:AH42">
    <cfRule type="containsText" dxfId="1381" priority="2498" operator="containsText" text="21">
      <formula>NOT(ISERROR(SEARCH("21",AG42)))</formula>
    </cfRule>
    <cfRule type="cellIs" dxfId="1380" priority="2499" operator="equal">
      <formula>"F"</formula>
    </cfRule>
    <cfRule type="containsText" dxfId="1379" priority="2500" operator="containsText" text="CA">
      <formula>NOT(ISERROR(SEARCH("CA",AG42)))</formula>
    </cfRule>
    <cfRule type="cellIs" dxfId="1378" priority="2501" operator="equal">
      <formula>"LD"</formula>
    </cfRule>
    <cfRule type="containsText" dxfId="1377" priority="2502" operator="containsText" text="V">
      <formula>NOT(ISERROR(SEARCH("V",AG42)))</formula>
    </cfRule>
    <cfRule type="containsText" dxfId="1376" priority="2503" operator="containsText" text="P">
      <formula>NOT(ISERROR(SEARCH("P",AG42)))</formula>
    </cfRule>
    <cfRule type="cellIs" dxfId="1375" priority="2504" operator="equal">
      <formula>"LL"</formula>
    </cfRule>
    <cfRule type="cellIs" dxfId="1374" priority="2505" operator="equal">
      <formula>"AT"</formula>
    </cfRule>
    <cfRule type="containsText" dxfId="1373" priority="2506" operator="containsText" text="B">
      <formula>NOT(ISERROR(SEARCH("B",AG42)))</formula>
    </cfRule>
    <cfRule type="cellIs" dxfId="1372" priority="2507" operator="equal">
      <formula>"L"</formula>
    </cfRule>
    <cfRule type="containsText" dxfId="1371" priority="2508" operator="containsText" text="N">
      <formula>NOT(ISERROR(SEARCH("N",AG42)))</formula>
    </cfRule>
  </conditionalFormatting>
  <conditionalFormatting sqref="AG42:AH42">
    <cfRule type="containsText" dxfId="1370" priority="2487" operator="containsText" text="21">
      <formula>NOT(ISERROR(SEARCH("21",AG42)))</formula>
    </cfRule>
    <cfRule type="cellIs" dxfId="1369" priority="2488" operator="equal">
      <formula>"F"</formula>
    </cfRule>
    <cfRule type="containsText" dxfId="1368" priority="2489" operator="containsText" text="CA">
      <formula>NOT(ISERROR(SEARCH("CA",AG42)))</formula>
    </cfRule>
    <cfRule type="cellIs" dxfId="1367" priority="2490" operator="equal">
      <formula>"LD"</formula>
    </cfRule>
    <cfRule type="containsText" dxfId="1366" priority="2491" operator="containsText" text="V">
      <formula>NOT(ISERROR(SEARCH("V",AG42)))</formula>
    </cfRule>
    <cfRule type="containsText" dxfId="1365" priority="2492" operator="containsText" text="P">
      <formula>NOT(ISERROR(SEARCH("P",AG42)))</formula>
    </cfRule>
    <cfRule type="cellIs" dxfId="1364" priority="2493" operator="equal">
      <formula>"LL"</formula>
    </cfRule>
    <cfRule type="cellIs" dxfId="1363" priority="2494" operator="equal">
      <formula>"AT"</formula>
    </cfRule>
    <cfRule type="containsText" dxfId="1362" priority="2495" operator="containsText" text="B">
      <formula>NOT(ISERROR(SEARCH("B",AG42)))</formula>
    </cfRule>
    <cfRule type="cellIs" dxfId="1361" priority="2496" operator="equal">
      <formula>"L"</formula>
    </cfRule>
    <cfRule type="containsText" dxfId="1360" priority="2497" operator="containsText" text="N">
      <formula>NOT(ISERROR(SEARCH("N",AG42)))</formula>
    </cfRule>
  </conditionalFormatting>
  <conditionalFormatting sqref="AG42:AH42">
    <cfRule type="containsText" dxfId="1359" priority="2476" operator="containsText" text="21">
      <formula>NOT(ISERROR(SEARCH("21",AG42)))</formula>
    </cfRule>
    <cfRule type="cellIs" dxfId="1358" priority="2477" operator="equal">
      <formula>"F"</formula>
    </cfRule>
    <cfRule type="containsText" dxfId="1357" priority="2478" operator="containsText" text="CA">
      <formula>NOT(ISERROR(SEARCH("CA",AG42)))</formula>
    </cfRule>
    <cfRule type="cellIs" dxfId="1356" priority="2479" operator="equal">
      <formula>"LD"</formula>
    </cfRule>
    <cfRule type="containsText" dxfId="1355" priority="2480" operator="containsText" text="V">
      <formula>NOT(ISERROR(SEARCH("V",AG42)))</formula>
    </cfRule>
    <cfRule type="containsText" dxfId="1354" priority="2481" operator="containsText" text="P">
      <formula>NOT(ISERROR(SEARCH("P",AG42)))</formula>
    </cfRule>
    <cfRule type="cellIs" dxfId="1353" priority="2482" operator="equal">
      <formula>"LL"</formula>
    </cfRule>
    <cfRule type="cellIs" dxfId="1352" priority="2483" operator="equal">
      <formula>"AT"</formula>
    </cfRule>
    <cfRule type="containsText" dxfId="1351" priority="2484" operator="containsText" text="B">
      <formula>NOT(ISERROR(SEARCH("B",AG42)))</formula>
    </cfRule>
    <cfRule type="cellIs" dxfId="1350" priority="2485" operator="equal">
      <formula>"L"</formula>
    </cfRule>
    <cfRule type="containsText" dxfId="1349" priority="2486" operator="containsText" text="N">
      <formula>NOT(ISERROR(SEARCH("N",AG42)))</formula>
    </cfRule>
  </conditionalFormatting>
  <conditionalFormatting sqref="AG42:AH42">
    <cfRule type="containsText" dxfId="1348" priority="2465" operator="containsText" text="21">
      <formula>NOT(ISERROR(SEARCH("21",AG42)))</formula>
    </cfRule>
    <cfRule type="cellIs" dxfId="1347" priority="2466" operator="equal">
      <formula>"F"</formula>
    </cfRule>
    <cfRule type="containsText" dxfId="1346" priority="2467" operator="containsText" text="CA">
      <formula>NOT(ISERROR(SEARCH("CA",AG42)))</formula>
    </cfRule>
    <cfRule type="cellIs" dxfId="1345" priority="2468" operator="equal">
      <formula>"LD"</formula>
    </cfRule>
    <cfRule type="containsText" dxfId="1344" priority="2469" operator="containsText" text="V">
      <formula>NOT(ISERROR(SEARCH("V",AG42)))</formula>
    </cfRule>
    <cfRule type="containsText" dxfId="1343" priority="2470" operator="containsText" text="P">
      <formula>NOT(ISERROR(SEARCH("P",AG42)))</formula>
    </cfRule>
    <cfRule type="cellIs" dxfId="1342" priority="2471" operator="equal">
      <formula>"LL"</formula>
    </cfRule>
    <cfRule type="cellIs" dxfId="1341" priority="2472" operator="equal">
      <formula>"AT"</formula>
    </cfRule>
    <cfRule type="containsText" dxfId="1340" priority="2473" operator="containsText" text="B">
      <formula>NOT(ISERROR(SEARCH("B",AG42)))</formula>
    </cfRule>
    <cfRule type="cellIs" dxfId="1339" priority="2474" operator="equal">
      <formula>"L"</formula>
    </cfRule>
    <cfRule type="containsText" dxfId="1338" priority="2475" operator="containsText" text="N">
      <formula>NOT(ISERROR(SEARCH("N",AG42)))</formula>
    </cfRule>
  </conditionalFormatting>
  <conditionalFormatting sqref="AG42:AH42">
    <cfRule type="containsText" dxfId="1337" priority="2454" operator="containsText" text="21">
      <formula>NOT(ISERROR(SEARCH("21",AG42)))</formula>
    </cfRule>
    <cfRule type="cellIs" dxfId="1336" priority="2455" operator="equal">
      <formula>"F"</formula>
    </cfRule>
    <cfRule type="containsText" dxfId="1335" priority="2456" operator="containsText" text="CA">
      <formula>NOT(ISERROR(SEARCH("CA",AG42)))</formula>
    </cfRule>
    <cfRule type="cellIs" dxfId="1334" priority="2457" operator="equal">
      <formula>"LD"</formula>
    </cfRule>
    <cfRule type="containsText" dxfId="1333" priority="2458" operator="containsText" text="V">
      <formula>NOT(ISERROR(SEARCH("V",AG42)))</formula>
    </cfRule>
    <cfRule type="containsText" dxfId="1332" priority="2459" operator="containsText" text="P">
      <formula>NOT(ISERROR(SEARCH("P",AG42)))</formula>
    </cfRule>
    <cfRule type="cellIs" dxfId="1331" priority="2460" operator="equal">
      <formula>"LL"</formula>
    </cfRule>
    <cfRule type="cellIs" dxfId="1330" priority="2461" operator="equal">
      <formula>"AT"</formula>
    </cfRule>
    <cfRule type="containsText" dxfId="1329" priority="2462" operator="containsText" text="B">
      <formula>NOT(ISERROR(SEARCH("B",AG42)))</formula>
    </cfRule>
    <cfRule type="cellIs" dxfId="1328" priority="2463" operator="equal">
      <formula>"L"</formula>
    </cfRule>
    <cfRule type="containsText" dxfId="1327" priority="2464" operator="containsText" text="N">
      <formula>NOT(ISERROR(SEARCH("N",AG42)))</formula>
    </cfRule>
  </conditionalFormatting>
  <conditionalFormatting sqref="AG42:AH42">
    <cfRule type="containsText" dxfId="1326" priority="2399" operator="containsText" text="21">
      <formula>NOT(ISERROR(SEARCH("21",AG42)))</formula>
    </cfRule>
    <cfRule type="cellIs" dxfId="1325" priority="2400" operator="equal">
      <formula>"F"</formula>
    </cfRule>
    <cfRule type="containsText" dxfId="1324" priority="2401" operator="containsText" text="CA">
      <formula>NOT(ISERROR(SEARCH("CA",AG42)))</formula>
    </cfRule>
    <cfRule type="cellIs" dxfId="1323" priority="2402" operator="equal">
      <formula>"LD"</formula>
    </cfRule>
    <cfRule type="containsText" dxfId="1322" priority="2403" operator="containsText" text="V">
      <formula>NOT(ISERROR(SEARCH("V",AG42)))</formula>
    </cfRule>
    <cfRule type="containsText" dxfId="1321" priority="2404" operator="containsText" text="P">
      <formula>NOT(ISERROR(SEARCH("P",AG42)))</formula>
    </cfRule>
    <cfRule type="cellIs" dxfId="1320" priority="2405" operator="equal">
      <formula>"LL"</formula>
    </cfRule>
    <cfRule type="cellIs" dxfId="1319" priority="2406" operator="equal">
      <formula>"AT"</formula>
    </cfRule>
    <cfRule type="containsText" dxfId="1318" priority="2407" operator="containsText" text="B">
      <formula>NOT(ISERROR(SEARCH("B",AG42)))</formula>
    </cfRule>
    <cfRule type="cellIs" dxfId="1317" priority="2408" operator="equal">
      <formula>"L"</formula>
    </cfRule>
    <cfRule type="containsText" dxfId="1316" priority="2409" operator="containsText" text="N">
      <formula>NOT(ISERROR(SEARCH("N",AG42)))</formula>
    </cfRule>
  </conditionalFormatting>
  <conditionalFormatting sqref="AG42:AH42">
    <cfRule type="containsText" dxfId="1315" priority="2388" operator="containsText" text="21">
      <formula>NOT(ISERROR(SEARCH("21",AG42)))</formula>
    </cfRule>
    <cfRule type="cellIs" dxfId="1314" priority="2389" operator="equal">
      <formula>"F"</formula>
    </cfRule>
    <cfRule type="containsText" dxfId="1313" priority="2390" operator="containsText" text="CA">
      <formula>NOT(ISERROR(SEARCH("CA",AG42)))</formula>
    </cfRule>
    <cfRule type="cellIs" dxfId="1312" priority="2391" operator="equal">
      <formula>"LD"</formula>
    </cfRule>
    <cfRule type="containsText" dxfId="1311" priority="2392" operator="containsText" text="V">
      <formula>NOT(ISERROR(SEARCH("V",AG42)))</formula>
    </cfRule>
    <cfRule type="containsText" dxfId="1310" priority="2393" operator="containsText" text="P">
      <formula>NOT(ISERROR(SEARCH("P",AG42)))</formula>
    </cfRule>
    <cfRule type="cellIs" dxfId="1309" priority="2394" operator="equal">
      <formula>"LL"</formula>
    </cfRule>
    <cfRule type="cellIs" dxfId="1308" priority="2395" operator="equal">
      <formula>"AT"</formula>
    </cfRule>
    <cfRule type="containsText" dxfId="1307" priority="2396" operator="containsText" text="B">
      <formula>NOT(ISERROR(SEARCH("B",AG42)))</formula>
    </cfRule>
    <cfRule type="cellIs" dxfId="1306" priority="2397" operator="equal">
      <formula>"L"</formula>
    </cfRule>
    <cfRule type="containsText" dxfId="1305" priority="2398" operator="containsText" text="N">
      <formula>NOT(ISERROR(SEARCH("N",AG42)))</formula>
    </cfRule>
  </conditionalFormatting>
  <conditionalFormatting sqref="AC42:AF42">
    <cfRule type="containsText" dxfId="1304" priority="2377" operator="containsText" text="21">
      <formula>NOT(ISERROR(SEARCH("21",AC42)))</formula>
    </cfRule>
    <cfRule type="cellIs" dxfId="1303" priority="2378" operator="equal">
      <formula>"F"</formula>
    </cfRule>
    <cfRule type="containsText" dxfId="1302" priority="2379" operator="containsText" text="CA">
      <formula>NOT(ISERROR(SEARCH("CA",AC42)))</formula>
    </cfRule>
    <cfRule type="cellIs" dxfId="1301" priority="2380" operator="equal">
      <formula>"LD"</formula>
    </cfRule>
    <cfRule type="containsText" dxfId="1300" priority="2381" operator="containsText" text="V">
      <formula>NOT(ISERROR(SEARCH("V",AC42)))</formula>
    </cfRule>
    <cfRule type="containsText" dxfId="1299" priority="2382" operator="containsText" text="P">
      <formula>NOT(ISERROR(SEARCH("P",AC42)))</formula>
    </cfRule>
    <cfRule type="cellIs" dxfId="1298" priority="2383" operator="equal">
      <formula>"LL"</formula>
    </cfRule>
    <cfRule type="cellIs" dxfId="1297" priority="2384" operator="equal">
      <formula>"AT"</formula>
    </cfRule>
    <cfRule type="containsText" dxfId="1296" priority="2385" operator="containsText" text="B">
      <formula>NOT(ISERROR(SEARCH("B",AC42)))</formula>
    </cfRule>
    <cfRule type="cellIs" dxfId="1295" priority="2386" operator="equal">
      <formula>"L"</formula>
    </cfRule>
    <cfRule type="containsText" dxfId="1294" priority="2387" operator="containsText" text="N">
      <formula>NOT(ISERROR(SEARCH("N",AC42)))</formula>
    </cfRule>
  </conditionalFormatting>
  <conditionalFormatting sqref="X30:AK30">
    <cfRule type="containsText" dxfId="1293" priority="1255" operator="containsText" text="21">
      <formula>NOT(ISERROR(SEARCH("21",X30)))</formula>
    </cfRule>
    <cfRule type="cellIs" dxfId="1292" priority="1256" operator="equal">
      <formula>"F"</formula>
    </cfRule>
    <cfRule type="containsText" dxfId="1291" priority="1257" operator="containsText" text="CA">
      <formula>NOT(ISERROR(SEARCH("CA",X30)))</formula>
    </cfRule>
    <cfRule type="cellIs" dxfId="1290" priority="1258" operator="equal">
      <formula>"LD"</formula>
    </cfRule>
    <cfRule type="containsText" dxfId="1289" priority="1259" operator="containsText" text="V">
      <formula>NOT(ISERROR(SEARCH("V",X30)))</formula>
    </cfRule>
    <cfRule type="containsText" dxfId="1288" priority="1260" operator="containsText" text="P">
      <formula>NOT(ISERROR(SEARCH("P",X30)))</formula>
    </cfRule>
    <cfRule type="cellIs" dxfId="1287" priority="1261" operator="equal">
      <formula>"LL"</formula>
    </cfRule>
    <cfRule type="cellIs" dxfId="1286" priority="1262" operator="equal">
      <formula>"AT"</formula>
    </cfRule>
    <cfRule type="containsText" dxfId="1285" priority="1263" operator="containsText" text="B">
      <formula>NOT(ISERROR(SEARCH("B",X30)))</formula>
    </cfRule>
    <cfRule type="cellIs" dxfId="1284" priority="1264" operator="equal">
      <formula>"L"</formula>
    </cfRule>
    <cfRule type="containsText" dxfId="1283" priority="1265" operator="containsText" text="N">
      <formula>NOT(ISERROR(SEARCH("N",X30)))</formula>
    </cfRule>
  </conditionalFormatting>
  <conditionalFormatting sqref="X30:AK30">
    <cfRule type="containsText" dxfId="1282" priority="1244" operator="containsText" text="21">
      <formula>NOT(ISERROR(SEARCH("21",X30)))</formula>
    </cfRule>
    <cfRule type="cellIs" dxfId="1281" priority="1245" operator="equal">
      <formula>"F"</formula>
    </cfRule>
    <cfRule type="containsText" dxfId="1280" priority="1246" operator="containsText" text="CA">
      <formula>NOT(ISERROR(SEARCH("CA",X30)))</formula>
    </cfRule>
    <cfRule type="cellIs" dxfId="1279" priority="1247" operator="equal">
      <formula>"LD"</formula>
    </cfRule>
    <cfRule type="containsText" dxfId="1278" priority="1248" operator="containsText" text="V">
      <formula>NOT(ISERROR(SEARCH("V",X30)))</formula>
    </cfRule>
    <cfRule type="containsText" dxfId="1277" priority="1249" operator="containsText" text="P">
      <formula>NOT(ISERROR(SEARCH("P",X30)))</formula>
    </cfRule>
    <cfRule type="cellIs" dxfId="1276" priority="1250" operator="equal">
      <formula>"LL"</formula>
    </cfRule>
    <cfRule type="cellIs" dxfId="1275" priority="1251" operator="equal">
      <formula>"AT"</formula>
    </cfRule>
    <cfRule type="containsText" dxfId="1274" priority="1252" operator="containsText" text="B">
      <formula>NOT(ISERROR(SEARCH("B",X30)))</formula>
    </cfRule>
    <cfRule type="cellIs" dxfId="1273" priority="1253" operator="equal">
      <formula>"L"</formula>
    </cfRule>
    <cfRule type="containsText" dxfId="1272" priority="1254" operator="containsText" text="N">
      <formula>NOT(ISERROR(SEARCH("N",X30)))</formula>
    </cfRule>
  </conditionalFormatting>
  <conditionalFormatting sqref="X30:AK30">
    <cfRule type="containsText" dxfId="1271" priority="1233" operator="containsText" text="21">
      <formula>NOT(ISERROR(SEARCH("21",X30)))</formula>
    </cfRule>
    <cfRule type="cellIs" dxfId="1270" priority="1234" operator="equal">
      <formula>"F"</formula>
    </cfRule>
    <cfRule type="containsText" dxfId="1269" priority="1235" operator="containsText" text="CA">
      <formula>NOT(ISERROR(SEARCH("CA",X30)))</formula>
    </cfRule>
    <cfRule type="cellIs" dxfId="1268" priority="1236" operator="equal">
      <formula>"LD"</formula>
    </cfRule>
    <cfRule type="containsText" dxfId="1267" priority="1237" operator="containsText" text="V">
      <formula>NOT(ISERROR(SEARCH("V",X30)))</formula>
    </cfRule>
    <cfRule type="containsText" dxfId="1266" priority="1238" operator="containsText" text="P">
      <formula>NOT(ISERROR(SEARCH("P",X30)))</formula>
    </cfRule>
    <cfRule type="cellIs" dxfId="1265" priority="1239" operator="equal">
      <formula>"LL"</formula>
    </cfRule>
    <cfRule type="cellIs" dxfId="1264" priority="1240" operator="equal">
      <formula>"AT"</formula>
    </cfRule>
    <cfRule type="containsText" dxfId="1263" priority="1241" operator="containsText" text="B">
      <formula>NOT(ISERROR(SEARCH("B",X30)))</formula>
    </cfRule>
    <cfRule type="cellIs" dxfId="1262" priority="1242" operator="equal">
      <formula>"L"</formula>
    </cfRule>
    <cfRule type="containsText" dxfId="1261" priority="1243" operator="containsText" text="N">
      <formula>NOT(ISERROR(SEARCH("N",X30)))</formula>
    </cfRule>
  </conditionalFormatting>
  <conditionalFormatting sqref="Z30:AB30">
    <cfRule type="containsText" dxfId="1260" priority="738" operator="containsText" text="21">
      <formula>NOT(ISERROR(SEARCH("21",Z30)))</formula>
    </cfRule>
    <cfRule type="cellIs" dxfId="1259" priority="739" operator="equal">
      <formula>"F"</formula>
    </cfRule>
    <cfRule type="containsText" dxfId="1258" priority="740" operator="containsText" text="CA">
      <formula>NOT(ISERROR(SEARCH("CA",Z30)))</formula>
    </cfRule>
    <cfRule type="cellIs" dxfId="1257" priority="741" operator="equal">
      <formula>"LD"</formula>
    </cfRule>
    <cfRule type="containsText" dxfId="1256" priority="742" operator="containsText" text="V">
      <formula>NOT(ISERROR(SEARCH("V",Z30)))</formula>
    </cfRule>
    <cfRule type="containsText" dxfId="1255" priority="743" operator="containsText" text="P">
      <formula>NOT(ISERROR(SEARCH("P",Z30)))</formula>
    </cfRule>
    <cfRule type="cellIs" dxfId="1254" priority="744" operator="equal">
      <formula>"LL"</formula>
    </cfRule>
    <cfRule type="cellIs" dxfId="1253" priority="745" operator="equal">
      <formula>"AT"</formula>
    </cfRule>
    <cfRule type="containsText" dxfId="1252" priority="746" operator="containsText" text="B">
      <formula>NOT(ISERROR(SEARCH("B",Z30)))</formula>
    </cfRule>
    <cfRule type="cellIs" dxfId="1251" priority="747" operator="equal">
      <formula>"L"</formula>
    </cfRule>
    <cfRule type="containsText" dxfId="1250" priority="748" operator="containsText" text="N">
      <formula>NOT(ISERROR(SEARCH("N",Z30)))</formula>
    </cfRule>
  </conditionalFormatting>
  <conditionalFormatting sqref="Z30:AB30">
    <cfRule type="containsText" dxfId="1249" priority="727" operator="containsText" text="21">
      <formula>NOT(ISERROR(SEARCH("21",Z30)))</formula>
    </cfRule>
    <cfRule type="cellIs" dxfId="1248" priority="728" operator="equal">
      <formula>"F"</formula>
    </cfRule>
    <cfRule type="containsText" dxfId="1247" priority="729" operator="containsText" text="CA">
      <formula>NOT(ISERROR(SEARCH("CA",Z30)))</formula>
    </cfRule>
    <cfRule type="cellIs" dxfId="1246" priority="730" operator="equal">
      <formula>"LD"</formula>
    </cfRule>
    <cfRule type="containsText" dxfId="1245" priority="731" operator="containsText" text="V">
      <formula>NOT(ISERROR(SEARCH("V",Z30)))</formula>
    </cfRule>
    <cfRule type="containsText" dxfId="1244" priority="732" operator="containsText" text="P">
      <formula>NOT(ISERROR(SEARCH("P",Z30)))</formula>
    </cfRule>
    <cfRule type="cellIs" dxfId="1243" priority="733" operator="equal">
      <formula>"LL"</formula>
    </cfRule>
    <cfRule type="cellIs" dxfId="1242" priority="734" operator="equal">
      <formula>"AT"</formula>
    </cfRule>
    <cfRule type="containsText" dxfId="1241" priority="735" operator="containsText" text="B">
      <formula>NOT(ISERROR(SEARCH("B",Z30)))</formula>
    </cfRule>
    <cfRule type="cellIs" dxfId="1240" priority="736" operator="equal">
      <formula>"L"</formula>
    </cfRule>
    <cfRule type="containsText" dxfId="1239" priority="737" operator="containsText" text="N">
      <formula>NOT(ISERROR(SEARCH("N",Z30)))</formula>
    </cfRule>
  </conditionalFormatting>
  <conditionalFormatting sqref="Z30:AB30">
    <cfRule type="containsText" dxfId="1238" priority="1211" operator="containsText" text="21">
      <formula>NOT(ISERROR(SEARCH("21",Z30)))</formula>
    </cfRule>
    <cfRule type="cellIs" dxfId="1237" priority="1212" operator="equal">
      <formula>"F"</formula>
    </cfRule>
    <cfRule type="containsText" dxfId="1236" priority="1213" operator="containsText" text="CA">
      <formula>NOT(ISERROR(SEARCH("CA",Z30)))</formula>
    </cfRule>
    <cfRule type="cellIs" dxfId="1235" priority="1214" operator="equal">
      <formula>"LD"</formula>
    </cfRule>
    <cfRule type="containsText" dxfId="1234" priority="1215" operator="containsText" text="V">
      <formula>NOT(ISERROR(SEARCH("V",Z30)))</formula>
    </cfRule>
    <cfRule type="containsText" dxfId="1233" priority="1216" operator="containsText" text="P">
      <formula>NOT(ISERROR(SEARCH("P",Z30)))</formula>
    </cfRule>
    <cfRule type="cellIs" dxfId="1232" priority="1217" operator="equal">
      <formula>"LL"</formula>
    </cfRule>
    <cfRule type="cellIs" dxfId="1231" priority="1218" operator="equal">
      <formula>"AT"</formula>
    </cfRule>
    <cfRule type="containsText" dxfId="1230" priority="1219" operator="containsText" text="B">
      <formula>NOT(ISERROR(SEARCH("B",Z30)))</formula>
    </cfRule>
    <cfRule type="cellIs" dxfId="1229" priority="1220" operator="equal">
      <formula>"L"</formula>
    </cfRule>
    <cfRule type="containsText" dxfId="1228" priority="1221" operator="containsText" text="N">
      <formula>NOT(ISERROR(SEARCH("N",Z30)))</formula>
    </cfRule>
  </conditionalFormatting>
  <conditionalFormatting sqref="Z30:AB30">
    <cfRule type="containsText" dxfId="1227" priority="1222" operator="containsText" text="21">
      <formula>NOT(ISERROR(SEARCH("21",Z30)))</formula>
    </cfRule>
    <cfRule type="cellIs" dxfId="1226" priority="1223" operator="equal">
      <formula>"F"</formula>
    </cfRule>
    <cfRule type="containsText" dxfId="1225" priority="1224" operator="containsText" text="CA">
      <formula>NOT(ISERROR(SEARCH("CA",Z30)))</formula>
    </cfRule>
    <cfRule type="cellIs" dxfId="1224" priority="1225" operator="equal">
      <formula>"LD"</formula>
    </cfRule>
    <cfRule type="containsText" dxfId="1223" priority="1226" operator="containsText" text="V">
      <formula>NOT(ISERROR(SEARCH("V",Z30)))</formula>
    </cfRule>
    <cfRule type="containsText" dxfId="1222" priority="1227" operator="containsText" text="P">
      <formula>NOT(ISERROR(SEARCH("P",Z30)))</formula>
    </cfRule>
    <cfRule type="cellIs" dxfId="1221" priority="1228" operator="equal">
      <formula>"LL"</formula>
    </cfRule>
    <cfRule type="cellIs" dxfId="1220" priority="1229" operator="equal">
      <formula>"AT"</formula>
    </cfRule>
    <cfRule type="containsText" dxfId="1219" priority="1230" operator="containsText" text="B">
      <formula>NOT(ISERROR(SEARCH("B",Z30)))</formula>
    </cfRule>
    <cfRule type="cellIs" dxfId="1218" priority="1231" operator="equal">
      <formula>"L"</formula>
    </cfRule>
    <cfRule type="containsText" dxfId="1217" priority="1232" operator="containsText" text="N">
      <formula>NOT(ISERROR(SEARCH("N",Z30)))</formula>
    </cfRule>
  </conditionalFormatting>
  <conditionalFormatting sqref="Z30:AB30">
    <cfRule type="containsText" dxfId="1216" priority="1200" operator="containsText" text="21">
      <formula>NOT(ISERROR(SEARCH("21",Z30)))</formula>
    </cfRule>
    <cfRule type="cellIs" dxfId="1215" priority="1201" operator="equal">
      <formula>"F"</formula>
    </cfRule>
    <cfRule type="containsText" dxfId="1214" priority="1202" operator="containsText" text="CA">
      <formula>NOT(ISERROR(SEARCH("CA",Z30)))</formula>
    </cfRule>
    <cfRule type="cellIs" dxfId="1213" priority="1203" operator="equal">
      <formula>"LD"</formula>
    </cfRule>
    <cfRule type="containsText" dxfId="1212" priority="1204" operator="containsText" text="V">
      <formula>NOT(ISERROR(SEARCH("V",Z30)))</formula>
    </cfRule>
    <cfRule type="containsText" dxfId="1211" priority="1205" operator="containsText" text="P">
      <formula>NOT(ISERROR(SEARCH("P",Z30)))</formula>
    </cfRule>
    <cfRule type="cellIs" dxfId="1210" priority="1206" operator="equal">
      <formula>"LL"</formula>
    </cfRule>
    <cfRule type="cellIs" dxfId="1209" priority="1207" operator="equal">
      <formula>"AT"</formula>
    </cfRule>
    <cfRule type="containsText" dxfId="1208" priority="1208" operator="containsText" text="B">
      <formula>NOT(ISERROR(SEARCH("B",Z30)))</formula>
    </cfRule>
    <cfRule type="cellIs" dxfId="1207" priority="1209" operator="equal">
      <formula>"L"</formula>
    </cfRule>
    <cfRule type="containsText" dxfId="1206" priority="1210" operator="containsText" text="N">
      <formula>NOT(ISERROR(SEARCH("N",Z30)))</formula>
    </cfRule>
  </conditionalFormatting>
  <conditionalFormatting sqref="Z30:AB30">
    <cfRule type="containsText" dxfId="1205" priority="1189" operator="containsText" text="21">
      <formula>NOT(ISERROR(SEARCH("21",Z30)))</formula>
    </cfRule>
    <cfRule type="cellIs" dxfId="1204" priority="1190" operator="equal">
      <formula>"F"</formula>
    </cfRule>
    <cfRule type="containsText" dxfId="1203" priority="1191" operator="containsText" text="CA">
      <formula>NOT(ISERROR(SEARCH("CA",Z30)))</formula>
    </cfRule>
    <cfRule type="cellIs" dxfId="1202" priority="1192" operator="equal">
      <formula>"LD"</formula>
    </cfRule>
    <cfRule type="containsText" dxfId="1201" priority="1193" operator="containsText" text="V">
      <formula>NOT(ISERROR(SEARCH("V",Z30)))</formula>
    </cfRule>
    <cfRule type="containsText" dxfId="1200" priority="1194" operator="containsText" text="P">
      <formula>NOT(ISERROR(SEARCH("P",Z30)))</formula>
    </cfRule>
    <cfRule type="cellIs" dxfId="1199" priority="1195" operator="equal">
      <formula>"LL"</formula>
    </cfRule>
    <cfRule type="cellIs" dxfId="1198" priority="1196" operator="equal">
      <formula>"AT"</formula>
    </cfRule>
    <cfRule type="containsText" dxfId="1197" priority="1197" operator="containsText" text="B">
      <formula>NOT(ISERROR(SEARCH("B",Z30)))</formula>
    </cfRule>
    <cfRule type="cellIs" dxfId="1196" priority="1198" operator="equal">
      <formula>"L"</formula>
    </cfRule>
    <cfRule type="containsText" dxfId="1195" priority="1199" operator="containsText" text="N">
      <formula>NOT(ISERROR(SEARCH("N",Z30)))</formula>
    </cfRule>
  </conditionalFormatting>
  <conditionalFormatting sqref="Z30:AB30">
    <cfRule type="containsText" dxfId="1194" priority="1178" operator="containsText" text="21">
      <formula>NOT(ISERROR(SEARCH("21",Z30)))</formula>
    </cfRule>
    <cfRule type="cellIs" dxfId="1193" priority="1179" operator="equal">
      <formula>"F"</formula>
    </cfRule>
    <cfRule type="containsText" dxfId="1192" priority="1180" operator="containsText" text="CA">
      <formula>NOT(ISERROR(SEARCH("CA",Z30)))</formula>
    </cfRule>
    <cfRule type="cellIs" dxfId="1191" priority="1181" operator="equal">
      <formula>"LD"</formula>
    </cfRule>
    <cfRule type="containsText" dxfId="1190" priority="1182" operator="containsText" text="V">
      <formula>NOT(ISERROR(SEARCH("V",Z30)))</formula>
    </cfRule>
    <cfRule type="containsText" dxfId="1189" priority="1183" operator="containsText" text="P">
      <formula>NOT(ISERROR(SEARCH("P",Z30)))</formula>
    </cfRule>
    <cfRule type="cellIs" dxfId="1188" priority="1184" operator="equal">
      <formula>"LL"</formula>
    </cfRule>
    <cfRule type="cellIs" dxfId="1187" priority="1185" operator="equal">
      <formula>"AT"</formula>
    </cfRule>
    <cfRule type="containsText" dxfId="1186" priority="1186" operator="containsText" text="B">
      <formula>NOT(ISERROR(SEARCH("B",Z30)))</formula>
    </cfRule>
    <cfRule type="cellIs" dxfId="1185" priority="1187" operator="equal">
      <formula>"L"</formula>
    </cfRule>
    <cfRule type="containsText" dxfId="1184" priority="1188" operator="containsText" text="N">
      <formula>NOT(ISERROR(SEARCH("N",Z30)))</formula>
    </cfRule>
  </conditionalFormatting>
  <conditionalFormatting sqref="Z30:AB30">
    <cfRule type="containsText" dxfId="1183" priority="1167" operator="containsText" text="21">
      <formula>NOT(ISERROR(SEARCH("21",Z30)))</formula>
    </cfRule>
    <cfRule type="cellIs" dxfId="1182" priority="1168" operator="equal">
      <formula>"F"</formula>
    </cfRule>
    <cfRule type="containsText" dxfId="1181" priority="1169" operator="containsText" text="CA">
      <formula>NOT(ISERROR(SEARCH("CA",Z30)))</formula>
    </cfRule>
    <cfRule type="cellIs" dxfId="1180" priority="1170" operator="equal">
      <formula>"LD"</formula>
    </cfRule>
    <cfRule type="containsText" dxfId="1179" priority="1171" operator="containsText" text="V">
      <formula>NOT(ISERROR(SEARCH("V",Z30)))</formula>
    </cfRule>
    <cfRule type="containsText" dxfId="1178" priority="1172" operator="containsText" text="P">
      <formula>NOT(ISERROR(SEARCH("P",Z30)))</formula>
    </cfRule>
    <cfRule type="cellIs" dxfId="1177" priority="1173" operator="equal">
      <formula>"LL"</formula>
    </cfRule>
    <cfRule type="cellIs" dxfId="1176" priority="1174" operator="equal">
      <formula>"AT"</formula>
    </cfRule>
    <cfRule type="containsText" dxfId="1175" priority="1175" operator="containsText" text="B">
      <formula>NOT(ISERROR(SEARCH("B",Z30)))</formula>
    </cfRule>
    <cfRule type="cellIs" dxfId="1174" priority="1176" operator="equal">
      <formula>"L"</formula>
    </cfRule>
    <cfRule type="containsText" dxfId="1173" priority="1177" operator="containsText" text="N">
      <formula>NOT(ISERROR(SEARCH("N",Z30)))</formula>
    </cfRule>
  </conditionalFormatting>
  <conditionalFormatting sqref="Z30:AB30">
    <cfRule type="containsText" dxfId="1172" priority="1156" operator="containsText" text="21">
      <formula>NOT(ISERROR(SEARCH("21",Z30)))</formula>
    </cfRule>
    <cfRule type="cellIs" dxfId="1171" priority="1157" operator="equal">
      <formula>"F"</formula>
    </cfRule>
    <cfRule type="containsText" dxfId="1170" priority="1158" operator="containsText" text="CA">
      <formula>NOT(ISERROR(SEARCH("CA",Z30)))</formula>
    </cfRule>
    <cfRule type="cellIs" dxfId="1169" priority="1159" operator="equal">
      <formula>"LD"</formula>
    </cfRule>
    <cfRule type="containsText" dxfId="1168" priority="1160" operator="containsText" text="V">
      <formula>NOT(ISERROR(SEARCH("V",Z30)))</formula>
    </cfRule>
    <cfRule type="containsText" dxfId="1167" priority="1161" operator="containsText" text="P">
      <formula>NOT(ISERROR(SEARCH("P",Z30)))</formula>
    </cfRule>
    <cfRule type="cellIs" dxfId="1166" priority="1162" operator="equal">
      <formula>"LL"</formula>
    </cfRule>
    <cfRule type="cellIs" dxfId="1165" priority="1163" operator="equal">
      <formula>"AT"</formula>
    </cfRule>
    <cfRule type="containsText" dxfId="1164" priority="1164" operator="containsText" text="B">
      <formula>NOT(ISERROR(SEARCH("B",Z30)))</formula>
    </cfRule>
    <cfRule type="cellIs" dxfId="1163" priority="1165" operator="equal">
      <formula>"L"</formula>
    </cfRule>
    <cfRule type="containsText" dxfId="1162" priority="1166" operator="containsText" text="N">
      <formula>NOT(ISERROR(SEARCH("N",Z30)))</formula>
    </cfRule>
  </conditionalFormatting>
  <conditionalFormatting sqref="Z30:AB30">
    <cfRule type="containsText" dxfId="1161" priority="1145" operator="containsText" text="21">
      <formula>NOT(ISERROR(SEARCH("21",Z30)))</formula>
    </cfRule>
    <cfRule type="cellIs" dxfId="1160" priority="1146" operator="equal">
      <formula>"F"</formula>
    </cfRule>
    <cfRule type="containsText" dxfId="1159" priority="1147" operator="containsText" text="CA">
      <formula>NOT(ISERROR(SEARCH("CA",Z30)))</formula>
    </cfRule>
    <cfRule type="cellIs" dxfId="1158" priority="1148" operator="equal">
      <formula>"LD"</formula>
    </cfRule>
    <cfRule type="containsText" dxfId="1157" priority="1149" operator="containsText" text="V">
      <formula>NOT(ISERROR(SEARCH("V",Z30)))</formula>
    </cfRule>
    <cfRule type="containsText" dxfId="1156" priority="1150" operator="containsText" text="P">
      <formula>NOT(ISERROR(SEARCH("P",Z30)))</formula>
    </cfRule>
    <cfRule type="cellIs" dxfId="1155" priority="1151" operator="equal">
      <formula>"LL"</formula>
    </cfRule>
    <cfRule type="cellIs" dxfId="1154" priority="1152" operator="equal">
      <formula>"AT"</formula>
    </cfRule>
    <cfRule type="containsText" dxfId="1153" priority="1153" operator="containsText" text="B">
      <formula>NOT(ISERROR(SEARCH("B",Z30)))</formula>
    </cfRule>
    <cfRule type="cellIs" dxfId="1152" priority="1154" operator="equal">
      <formula>"L"</formula>
    </cfRule>
    <cfRule type="containsText" dxfId="1151" priority="1155" operator="containsText" text="N">
      <formula>NOT(ISERROR(SEARCH("N",Z30)))</formula>
    </cfRule>
  </conditionalFormatting>
  <conditionalFormatting sqref="Z30:AB30">
    <cfRule type="containsText" dxfId="1150" priority="1134" operator="containsText" text="21">
      <formula>NOT(ISERROR(SEARCH("21",Z30)))</formula>
    </cfRule>
    <cfRule type="cellIs" dxfId="1149" priority="1135" operator="equal">
      <formula>"F"</formula>
    </cfRule>
    <cfRule type="containsText" dxfId="1148" priority="1136" operator="containsText" text="CA">
      <formula>NOT(ISERROR(SEARCH("CA",Z30)))</formula>
    </cfRule>
    <cfRule type="cellIs" dxfId="1147" priority="1137" operator="equal">
      <formula>"LD"</formula>
    </cfRule>
    <cfRule type="containsText" dxfId="1146" priority="1138" operator="containsText" text="V">
      <formula>NOT(ISERROR(SEARCH("V",Z30)))</formula>
    </cfRule>
    <cfRule type="containsText" dxfId="1145" priority="1139" operator="containsText" text="P">
      <formula>NOT(ISERROR(SEARCH("P",Z30)))</formula>
    </cfRule>
    <cfRule type="cellIs" dxfId="1144" priority="1140" operator="equal">
      <formula>"LL"</formula>
    </cfRule>
    <cfRule type="cellIs" dxfId="1143" priority="1141" operator="equal">
      <formula>"AT"</formula>
    </cfRule>
    <cfRule type="containsText" dxfId="1142" priority="1142" operator="containsText" text="B">
      <formula>NOT(ISERROR(SEARCH("B",Z30)))</formula>
    </cfRule>
    <cfRule type="cellIs" dxfId="1141" priority="1143" operator="equal">
      <formula>"L"</formula>
    </cfRule>
    <cfRule type="containsText" dxfId="1140" priority="1144" operator="containsText" text="N">
      <formula>NOT(ISERROR(SEARCH("N",Z30)))</formula>
    </cfRule>
  </conditionalFormatting>
  <conditionalFormatting sqref="Z30:AB30">
    <cfRule type="containsText" dxfId="1139" priority="1123" operator="containsText" text="21">
      <formula>NOT(ISERROR(SEARCH("21",Z30)))</formula>
    </cfRule>
    <cfRule type="cellIs" dxfId="1138" priority="1124" operator="equal">
      <formula>"F"</formula>
    </cfRule>
    <cfRule type="containsText" dxfId="1137" priority="1125" operator="containsText" text="CA">
      <formula>NOT(ISERROR(SEARCH("CA",Z30)))</formula>
    </cfRule>
    <cfRule type="cellIs" dxfId="1136" priority="1126" operator="equal">
      <formula>"LD"</formula>
    </cfRule>
    <cfRule type="containsText" dxfId="1135" priority="1127" operator="containsText" text="V">
      <formula>NOT(ISERROR(SEARCH("V",Z30)))</formula>
    </cfRule>
    <cfRule type="containsText" dxfId="1134" priority="1128" operator="containsText" text="P">
      <formula>NOT(ISERROR(SEARCH("P",Z30)))</formula>
    </cfRule>
    <cfRule type="cellIs" dxfId="1133" priority="1129" operator="equal">
      <formula>"LL"</formula>
    </cfRule>
    <cfRule type="cellIs" dxfId="1132" priority="1130" operator="equal">
      <formula>"AT"</formula>
    </cfRule>
    <cfRule type="containsText" dxfId="1131" priority="1131" operator="containsText" text="B">
      <formula>NOT(ISERROR(SEARCH("B",Z30)))</formula>
    </cfRule>
    <cfRule type="cellIs" dxfId="1130" priority="1132" operator="equal">
      <formula>"L"</formula>
    </cfRule>
    <cfRule type="containsText" dxfId="1129" priority="1133" operator="containsText" text="N">
      <formula>NOT(ISERROR(SEARCH("N",Z30)))</formula>
    </cfRule>
  </conditionalFormatting>
  <conditionalFormatting sqref="Z30:AB30">
    <cfRule type="containsText" dxfId="1128" priority="1112" operator="containsText" text="21">
      <formula>NOT(ISERROR(SEARCH("21",Z30)))</formula>
    </cfRule>
    <cfRule type="cellIs" dxfId="1127" priority="1113" operator="equal">
      <formula>"F"</formula>
    </cfRule>
    <cfRule type="containsText" dxfId="1126" priority="1114" operator="containsText" text="CA">
      <formula>NOT(ISERROR(SEARCH("CA",Z30)))</formula>
    </cfRule>
    <cfRule type="cellIs" dxfId="1125" priority="1115" operator="equal">
      <formula>"LD"</formula>
    </cfRule>
    <cfRule type="containsText" dxfId="1124" priority="1116" operator="containsText" text="V">
      <formula>NOT(ISERROR(SEARCH("V",Z30)))</formula>
    </cfRule>
    <cfRule type="containsText" dxfId="1123" priority="1117" operator="containsText" text="P">
      <formula>NOT(ISERROR(SEARCH("P",Z30)))</formula>
    </cfRule>
    <cfRule type="cellIs" dxfId="1122" priority="1118" operator="equal">
      <formula>"LL"</formula>
    </cfRule>
    <cfRule type="cellIs" dxfId="1121" priority="1119" operator="equal">
      <formula>"AT"</formula>
    </cfRule>
    <cfRule type="containsText" dxfId="1120" priority="1120" operator="containsText" text="B">
      <formula>NOT(ISERROR(SEARCH("B",Z30)))</formula>
    </cfRule>
    <cfRule type="cellIs" dxfId="1119" priority="1121" operator="equal">
      <formula>"L"</formula>
    </cfRule>
    <cfRule type="containsText" dxfId="1118" priority="1122" operator="containsText" text="N">
      <formula>NOT(ISERROR(SEARCH("N",Z30)))</formula>
    </cfRule>
  </conditionalFormatting>
  <conditionalFormatting sqref="Z30:AB30">
    <cfRule type="containsText" dxfId="1117" priority="1101" operator="containsText" text="21">
      <formula>NOT(ISERROR(SEARCH("21",Z30)))</formula>
    </cfRule>
    <cfRule type="cellIs" dxfId="1116" priority="1102" operator="equal">
      <formula>"F"</formula>
    </cfRule>
    <cfRule type="containsText" dxfId="1115" priority="1103" operator="containsText" text="CA">
      <formula>NOT(ISERROR(SEARCH("CA",Z30)))</formula>
    </cfRule>
    <cfRule type="cellIs" dxfId="1114" priority="1104" operator="equal">
      <formula>"LD"</formula>
    </cfRule>
    <cfRule type="containsText" dxfId="1113" priority="1105" operator="containsText" text="V">
      <formula>NOT(ISERROR(SEARCH("V",Z30)))</formula>
    </cfRule>
    <cfRule type="containsText" dxfId="1112" priority="1106" operator="containsText" text="P">
      <formula>NOT(ISERROR(SEARCH("P",Z30)))</formula>
    </cfRule>
    <cfRule type="cellIs" dxfId="1111" priority="1107" operator="equal">
      <formula>"LL"</formula>
    </cfRule>
    <cfRule type="cellIs" dxfId="1110" priority="1108" operator="equal">
      <formula>"AT"</formula>
    </cfRule>
    <cfRule type="containsText" dxfId="1109" priority="1109" operator="containsText" text="B">
      <formula>NOT(ISERROR(SEARCH("B",Z30)))</formula>
    </cfRule>
    <cfRule type="cellIs" dxfId="1108" priority="1110" operator="equal">
      <formula>"L"</formula>
    </cfRule>
    <cfRule type="containsText" dxfId="1107" priority="1111" operator="containsText" text="N">
      <formula>NOT(ISERROR(SEARCH("N",Z30)))</formula>
    </cfRule>
  </conditionalFormatting>
  <conditionalFormatting sqref="Z30:AB30">
    <cfRule type="containsText" dxfId="1106" priority="1090" operator="containsText" text="21">
      <formula>NOT(ISERROR(SEARCH("21",Z30)))</formula>
    </cfRule>
    <cfRule type="cellIs" dxfId="1105" priority="1091" operator="equal">
      <formula>"F"</formula>
    </cfRule>
    <cfRule type="containsText" dxfId="1104" priority="1092" operator="containsText" text="CA">
      <formula>NOT(ISERROR(SEARCH("CA",Z30)))</formula>
    </cfRule>
    <cfRule type="cellIs" dxfId="1103" priority="1093" operator="equal">
      <formula>"LD"</formula>
    </cfRule>
    <cfRule type="containsText" dxfId="1102" priority="1094" operator="containsText" text="V">
      <formula>NOT(ISERROR(SEARCH("V",Z30)))</formula>
    </cfRule>
    <cfRule type="containsText" dxfId="1101" priority="1095" operator="containsText" text="P">
      <formula>NOT(ISERROR(SEARCH("P",Z30)))</formula>
    </cfRule>
    <cfRule type="cellIs" dxfId="1100" priority="1096" operator="equal">
      <formula>"LL"</formula>
    </cfRule>
    <cfRule type="cellIs" dxfId="1099" priority="1097" operator="equal">
      <formula>"AT"</formula>
    </cfRule>
    <cfRule type="containsText" dxfId="1098" priority="1098" operator="containsText" text="B">
      <formula>NOT(ISERROR(SEARCH("B",Z30)))</formula>
    </cfRule>
    <cfRule type="cellIs" dxfId="1097" priority="1099" operator="equal">
      <formula>"L"</formula>
    </cfRule>
    <cfRule type="containsText" dxfId="1096" priority="1100" operator="containsText" text="N">
      <formula>NOT(ISERROR(SEARCH("N",Z30)))</formula>
    </cfRule>
  </conditionalFormatting>
  <conditionalFormatting sqref="Z30:AB30">
    <cfRule type="containsText" dxfId="1095" priority="1079" operator="containsText" text="21">
      <formula>NOT(ISERROR(SEARCH("21",Z30)))</formula>
    </cfRule>
    <cfRule type="cellIs" dxfId="1094" priority="1080" operator="equal">
      <formula>"F"</formula>
    </cfRule>
    <cfRule type="containsText" dxfId="1093" priority="1081" operator="containsText" text="CA">
      <formula>NOT(ISERROR(SEARCH("CA",Z30)))</formula>
    </cfRule>
    <cfRule type="cellIs" dxfId="1092" priority="1082" operator="equal">
      <formula>"LD"</formula>
    </cfRule>
    <cfRule type="containsText" dxfId="1091" priority="1083" operator="containsText" text="V">
      <formula>NOT(ISERROR(SEARCH("V",Z30)))</formula>
    </cfRule>
    <cfRule type="containsText" dxfId="1090" priority="1084" operator="containsText" text="P">
      <formula>NOT(ISERROR(SEARCH("P",Z30)))</formula>
    </cfRule>
    <cfRule type="cellIs" dxfId="1089" priority="1085" operator="equal">
      <formula>"LL"</formula>
    </cfRule>
    <cfRule type="cellIs" dxfId="1088" priority="1086" operator="equal">
      <formula>"AT"</formula>
    </cfRule>
    <cfRule type="containsText" dxfId="1087" priority="1087" operator="containsText" text="B">
      <formula>NOT(ISERROR(SEARCH("B",Z30)))</formula>
    </cfRule>
    <cfRule type="cellIs" dxfId="1086" priority="1088" operator="equal">
      <formula>"L"</formula>
    </cfRule>
    <cfRule type="containsText" dxfId="1085" priority="1089" operator="containsText" text="N">
      <formula>NOT(ISERROR(SEARCH("N",Z30)))</formula>
    </cfRule>
  </conditionalFormatting>
  <conditionalFormatting sqref="Z30:AB30">
    <cfRule type="containsText" dxfId="1084" priority="1068" operator="containsText" text="21">
      <formula>NOT(ISERROR(SEARCH("21",Z30)))</formula>
    </cfRule>
    <cfRule type="cellIs" dxfId="1083" priority="1069" operator="equal">
      <formula>"F"</formula>
    </cfRule>
    <cfRule type="containsText" dxfId="1082" priority="1070" operator="containsText" text="CA">
      <formula>NOT(ISERROR(SEARCH("CA",Z30)))</formula>
    </cfRule>
    <cfRule type="cellIs" dxfId="1081" priority="1071" operator="equal">
      <formula>"LD"</formula>
    </cfRule>
    <cfRule type="containsText" dxfId="1080" priority="1072" operator="containsText" text="V">
      <formula>NOT(ISERROR(SEARCH("V",Z30)))</formula>
    </cfRule>
    <cfRule type="containsText" dxfId="1079" priority="1073" operator="containsText" text="P">
      <formula>NOT(ISERROR(SEARCH("P",Z30)))</formula>
    </cfRule>
    <cfRule type="cellIs" dxfId="1078" priority="1074" operator="equal">
      <formula>"LL"</formula>
    </cfRule>
    <cfRule type="cellIs" dxfId="1077" priority="1075" operator="equal">
      <formula>"AT"</formula>
    </cfRule>
    <cfRule type="containsText" dxfId="1076" priority="1076" operator="containsText" text="B">
      <formula>NOT(ISERROR(SEARCH("B",Z30)))</formula>
    </cfRule>
    <cfRule type="cellIs" dxfId="1075" priority="1077" operator="equal">
      <formula>"L"</formula>
    </cfRule>
    <cfRule type="containsText" dxfId="1074" priority="1078" operator="containsText" text="N">
      <formula>NOT(ISERROR(SEARCH("N",Z30)))</formula>
    </cfRule>
  </conditionalFormatting>
  <conditionalFormatting sqref="Z30:AB30">
    <cfRule type="containsText" dxfId="1073" priority="1057" operator="containsText" text="21">
      <formula>NOT(ISERROR(SEARCH("21",Z30)))</formula>
    </cfRule>
    <cfRule type="cellIs" dxfId="1072" priority="1058" operator="equal">
      <formula>"F"</formula>
    </cfRule>
    <cfRule type="containsText" dxfId="1071" priority="1059" operator="containsText" text="CA">
      <formula>NOT(ISERROR(SEARCH("CA",Z30)))</formula>
    </cfRule>
    <cfRule type="cellIs" dxfId="1070" priority="1060" operator="equal">
      <formula>"LD"</formula>
    </cfRule>
    <cfRule type="containsText" dxfId="1069" priority="1061" operator="containsText" text="V">
      <formula>NOT(ISERROR(SEARCH("V",Z30)))</formula>
    </cfRule>
    <cfRule type="containsText" dxfId="1068" priority="1062" operator="containsText" text="P">
      <formula>NOT(ISERROR(SEARCH("P",Z30)))</formula>
    </cfRule>
    <cfRule type="cellIs" dxfId="1067" priority="1063" operator="equal">
      <formula>"LL"</formula>
    </cfRule>
    <cfRule type="cellIs" dxfId="1066" priority="1064" operator="equal">
      <formula>"AT"</formula>
    </cfRule>
    <cfRule type="containsText" dxfId="1065" priority="1065" operator="containsText" text="B">
      <formula>NOT(ISERROR(SEARCH("B",Z30)))</formula>
    </cfRule>
    <cfRule type="cellIs" dxfId="1064" priority="1066" operator="equal">
      <formula>"L"</formula>
    </cfRule>
    <cfRule type="containsText" dxfId="1063" priority="1067" operator="containsText" text="N">
      <formula>NOT(ISERROR(SEARCH("N",Z30)))</formula>
    </cfRule>
  </conditionalFormatting>
  <conditionalFormatting sqref="Z30:AB30">
    <cfRule type="containsText" dxfId="1062" priority="1046" operator="containsText" text="21">
      <formula>NOT(ISERROR(SEARCH("21",Z30)))</formula>
    </cfRule>
    <cfRule type="cellIs" dxfId="1061" priority="1047" operator="equal">
      <formula>"F"</formula>
    </cfRule>
    <cfRule type="containsText" dxfId="1060" priority="1048" operator="containsText" text="CA">
      <formula>NOT(ISERROR(SEARCH("CA",Z30)))</formula>
    </cfRule>
    <cfRule type="cellIs" dxfId="1059" priority="1049" operator="equal">
      <formula>"LD"</formula>
    </cfRule>
    <cfRule type="containsText" dxfId="1058" priority="1050" operator="containsText" text="V">
      <formula>NOT(ISERROR(SEARCH("V",Z30)))</formula>
    </cfRule>
    <cfRule type="containsText" dxfId="1057" priority="1051" operator="containsText" text="P">
      <formula>NOT(ISERROR(SEARCH("P",Z30)))</formula>
    </cfRule>
    <cfRule type="cellIs" dxfId="1056" priority="1052" operator="equal">
      <formula>"LL"</formula>
    </cfRule>
    <cfRule type="cellIs" dxfId="1055" priority="1053" operator="equal">
      <formula>"AT"</formula>
    </cfRule>
    <cfRule type="containsText" dxfId="1054" priority="1054" operator="containsText" text="B">
      <formula>NOT(ISERROR(SEARCH("B",Z30)))</formula>
    </cfRule>
    <cfRule type="cellIs" dxfId="1053" priority="1055" operator="equal">
      <formula>"L"</formula>
    </cfRule>
    <cfRule type="containsText" dxfId="1052" priority="1056" operator="containsText" text="N">
      <formula>NOT(ISERROR(SEARCH("N",Z30)))</formula>
    </cfRule>
  </conditionalFormatting>
  <conditionalFormatting sqref="Z30:AB30">
    <cfRule type="containsText" dxfId="1051" priority="1035" operator="containsText" text="21">
      <formula>NOT(ISERROR(SEARCH("21",Z30)))</formula>
    </cfRule>
    <cfRule type="cellIs" dxfId="1050" priority="1036" operator="equal">
      <formula>"F"</formula>
    </cfRule>
    <cfRule type="containsText" dxfId="1049" priority="1037" operator="containsText" text="CA">
      <formula>NOT(ISERROR(SEARCH("CA",Z30)))</formula>
    </cfRule>
    <cfRule type="cellIs" dxfId="1048" priority="1038" operator="equal">
      <formula>"LD"</formula>
    </cfRule>
    <cfRule type="containsText" dxfId="1047" priority="1039" operator="containsText" text="V">
      <formula>NOT(ISERROR(SEARCH("V",Z30)))</formula>
    </cfRule>
    <cfRule type="containsText" dxfId="1046" priority="1040" operator="containsText" text="P">
      <formula>NOT(ISERROR(SEARCH("P",Z30)))</formula>
    </cfRule>
    <cfRule type="cellIs" dxfId="1045" priority="1041" operator="equal">
      <formula>"LL"</formula>
    </cfRule>
    <cfRule type="cellIs" dxfId="1044" priority="1042" operator="equal">
      <formula>"AT"</formula>
    </cfRule>
    <cfRule type="containsText" dxfId="1043" priority="1043" operator="containsText" text="B">
      <formula>NOT(ISERROR(SEARCH("B",Z30)))</formula>
    </cfRule>
    <cfRule type="cellIs" dxfId="1042" priority="1044" operator="equal">
      <formula>"L"</formula>
    </cfRule>
    <cfRule type="containsText" dxfId="1041" priority="1045" operator="containsText" text="N">
      <formula>NOT(ISERROR(SEARCH("N",Z30)))</formula>
    </cfRule>
  </conditionalFormatting>
  <conditionalFormatting sqref="Z30:AB30">
    <cfRule type="containsText" dxfId="1040" priority="1024" operator="containsText" text="21">
      <formula>NOT(ISERROR(SEARCH("21",Z30)))</formula>
    </cfRule>
    <cfRule type="cellIs" dxfId="1039" priority="1025" operator="equal">
      <formula>"F"</formula>
    </cfRule>
    <cfRule type="containsText" dxfId="1038" priority="1026" operator="containsText" text="CA">
      <formula>NOT(ISERROR(SEARCH("CA",Z30)))</formula>
    </cfRule>
    <cfRule type="cellIs" dxfId="1037" priority="1027" operator="equal">
      <formula>"LD"</formula>
    </cfRule>
    <cfRule type="containsText" dxfId="1036" priority="1028" operator="containsText" text="V">
      <formula>NOT(ISERROR(SEARCH("V",Z30)))</formula>
    </cfRule>
    <cfRule type="containsText" dxfId="1035" priority="1029" operator="containsText" text="P">
      <formula>NOT(ISERROR(SEARCH("P",Z30)))</formula>
    </cfRule>
    <cfRule type="cellIs" dxfId="1034" priority="1030" operator="equal">
      <formula>"LL"</formula>
    </cfRule>
    <cfRule type="cellIs" dxfId="1033" priority="1031" operator="equal">
      <formula>"AT"</formula>
    </cfRule>
    <cfRule type="containsText" dxfId="1032" priority="1032" operator="containsText" text="B">
      <formula>NOT(ISERROR(SEARCH("B",Z30)))</formula>
    </cfRule>
    <cfRule type="cellIs" dxfId="1031" priority="1033" operator="equal">
      <formula>"L"</formula>
    </cfRule>
    <cfRule type="containsText" dxfId="1030" priority="1034" operator="containsText" text="N">
      <formula>NOT(ISERROR(SEARCH("N",Z30)))</formula>
    </cfRule>
  </conditionalFormatting>
  <conditionalFormatting sqref="Z30:AB30">
    <cfRule type="containsText" dxfId="1029" priority="1013" operator="containsText" text="21">
      <formula>NOT(ISERROR(SEARCH("21",Z30)))</formula>
    </cfRule>
    <cfRule type="cellIs" dxfId="1028" priority="1014" operator="equal">
      <formula>"F"</formula>
    </cfRule>
    <cfRule type="containsText" dxfId="1027" priority="1015" operator="containsText" text="CA">
      <formula>NOT(ISERROR(SEARCH("CA",Z30)))</formula>
    </cfRule>
    <cfRule type="cellIs" dxfId="1026" priority="1016" operator="equal">
      <formula>"LD"</formula>
    </cfRule>
    <cfRule type="containsText" dxfId="1025" priority="1017" operator="containsText" text="V">
      <formula>NOT(ISERROR(SEARCH("V",Z30)))</formula>
    </cfRule>
    <cfRule type="containsText" dxfId="1024" priority="1018" operator="containsText" text="P">
      <formula>NOT(ISERROR(SEARCH("P",Z30)))</formula>
    </cfRule>
    <cfRule type="cellIs" dxfId="1023" priority="1019" operator="equal">
      <formula>"LL"</formula>
    </cfRule>
    <cfRule type="cellIs" dxfId="1022" priority="1020" operator="equal">
      <formula>"AT"</formula>
    </cfRule>
    <cfRule type="containsText" dxfId="1021" priority="1021" operator="containsText" text="B">
      <formula>NOT(ISERROR(SEARCH("B",Z30)))</formula>
    </cfRule>
    <cfRule type="cellIs" dxfId="1020" priority="1022" operator="equal">
      <formula>"L"</formula>
    </cfRule>
    <cfRule type="containsText" dxfId="1019" priority="1023" operator="containsText" text="N">
      <formula>NOT(ISERROR(SEARCH("N",Z30)))</formula>
    </cfRule>
  </conditionalFormatting>
  <conditionalFormatting sqref="Z30:AB30">
    <cfRule type="containsText" dxfId="1018" priority="1002" operator="containsText" text="21">
      <formula>NOT(ISERROR(SEARCH("21",Z30)))</formula>
    </cfRule>
    <cfRule type="cellIs" dxfId="1017" priority="1003" operator="equal">
      <formula>"F"</formula>
    </cfRule>
    <cfRule type="containsText" dxfId="1016" priority="1004" operator="containsText" text="CA">
      <formula>NOT(ISERROR(SEARCH("CA",Z30)))</formula>
    </cfRule>
    <cfRule type="cellIs" dxfId="1015" priority="1005" operator="equal">
      <formula>"LD"</formula>
    </cfRule>
    <cfRule type="containsText" dxfId="1014" priority="1006" operator="containsText" text="V">
      <formula>NOT(ISERROR(SEARCH("V",Z30)))</formula>
    </cfRule>
    <cfRule type="containsText" dxfId="1013" priority="1007" operator="containsText" text="P">
      <formula>NOT(ISERROR(SEARCH("P",Z30)))</formula>
    </cfRule>
    <cfRule type="cellIs" dxfId="1012" priority="1008" operator="equal">
      <formula>"LL"</formula>
    </cfRule>
    <cfRule type="cellIs" dxfId="1011" priority="1009" operator="equal">
      <formula>"AT"</formula>
    </cfRule>
    <cfRule type="containsText" dxfId="1010" priority="1010" operator="containsText" text="B">
      <formula>NOT(ISERROR(SEARCH("B",Z30)))</formula>
    </cfRule>
    <cfRule type="cellIs" dxfId="1009" priority="1011" operator="equal">
      <formula>"L"</formula>
    </cfRule>
    <cfRule type="containsText" dxfId="1008" priority="1012" operator="containsText" text="N">
      <formula>NOT(ISERROR(SEARCH("N",Z30)))</formula>
    </cfRule>
  </conditionalFormatting>
  <conditionalFormatting sqref="Z30:AB30">
    <cfRule type="containsText" dxfId="1007" priority="991" operator="containsText" text="21">
      <formula>NOT(ISERROR(SEARCH("21",Z30)))</formula>
    </cfRule>
    <cfRule type="cellIs" dxfId="1006" priority="992" operator="equal">
      <formula>"F"</formula>
    </cfRule>
    <cfRule type="containsText" dxfId="1005" priority="993" operator="containsText" text="CA">
      <formula>NOT(ISERROR(SEARCH("CA",Z30)))</formula>
    </cfRule>
    <cfRule type="cellIs" dxfId="1004" priority="994" operator="equal">
      <formula>"LD"</formula>
    </cfRule>
    <cfRule type="containsText" dxfId="1003" priority="995" operator="containsText" text="V">
      <formula>NOT(ISERROR(SEARCH("V",Z30)))</formula>
    </cfRule>
    <cfRule type="containsText" dxfId="1002" priority="996" operator="containsText" text="P">
      <formula>NOT(ISERROR(SEARCH("P",Z30)))</formula>
    </cfRule>
    <cfRule type="cellIs" dxfId="1001" priority="997" operator="equal">
      <formula>"LL"</formula>
    </cfRule>
    <cfRule type="cellIs" dxfId="1000" priority="998" operator="equal">
      <formula>"AT"</formula>
    </cfRule>
    <cfRule type="containsText" dxfId="999" priority="999" operator="containsText" text="B">
      <formula>NOT(ISERROR(SEARCH("B",Z30)))</formula>
    </cfRule>
    <cfRule type="cellIs" dxfId="998" priority="1000" operator="equal">
      <formula>"L"</formula>
    </cfRule>
    <cfRule type="containsText" dxfId="997" priority="1001" operator="containsText" text="N">
      <formula>NOT(ISERROR(SEARCH("N",Z30)))</formula>
    </cfRule>
  </conditionalFormatting>
  <conditionalFormatting sqref="Z30:AB30">
    <cfRule type="containsText" dxfId="996" priority="980" operator="containsText" text="21">
      <formula>NOT(ISERROR(SEARCH("21",Z30)))</formula>
    </cfRule>
    <cfRule type="cellIs" dxfId="995" priority="981" operator="equal">
      <formula>"F"</formula>
    </cfRule>
    <cfRule type="containsText" dxfId="994" priority="982" operator="containsText" text="CA">
      <formula>NOT(ISERROR(SEARCH("CA",Z30)))</formula>
    </cfRule>
    <cfRule type="cellIs" dxfId="993" priority="983" operator="equal">
      <formula>"LD"</formula>
    </cfRule>
    <cfRule type="containsText" dxfId="992" priority="984" operator="containsText" text="V">
      <formula>NOT(ISERROR(SEARCH("V",Z30)))</formula>
    </cfRule>
    <cfRule type="containsText" dxfId="991" priority="985" operator="containsText" text="P">
      <formula>NOT(ISERROR(SEARCH("P",Z30)))</formula>
    </cfRule>
    <cfRule type="cellIs" dxfId="990" priority="986" operator="equal">
      <formula>"LL"</formula>
    </cfRule>
    <cfRule type="cellIs" dxfId="989" priority="987" operator="equal">
      <formula>"AT"</formula>
    </cfRule>
    <cfRule type="containsText" dxfId="988" priority="988" operator="containsText" text="B">
      <formula>NOT(ISERROR(SEARCH("B",Z30)))</formula>
    </cfRule>
    <cfRule type="cellIs" dxfId="987" priority="989" operator="equal">
      <formula>"L"</formula>
    </cfRule>
    <cfRule type="containsText" dxfId="986" priority="990" operator="containsText" text="N">
      <formula>NOT(ISERROR(SEARCH("N",Z30)))</formula>
    </cfRule>
  </conditionalFormatting>
  <conditionalFormatting sqref="Z30:AB30">
    <cfRule type="containsText" dxfId="985" priority="969" operator="containsText" text="21">
      <formula>NOT(ISERROR(SEARCH("21",Z30)))</formula>
    </cfRule>
    <cfRule type="cellIs" dxfId="984" priority="970" operator="equal">
      <formula>"F"</formula>
    </cfRule>
    <cfRule type="containsText" dxfId="983" priority="971" operator="containsText" text="CA">
      <formula>NOT(ISERROR(SEARCH("CA",Z30)))</formula>
    </cfRule>
    <cfRule type="cellIs" dxfId="982" priority="972" operator="equal">
      <formula>"LD"</formula>
    </cfRule>
    <cfRule type="containsText" dxfId="981" priority="973" operator="containsText" text="V">
      <formula>NOT(ISERROR(SEARCH("V",Z30)))</formula>
    </cfRule>
    <cfRule type="containsText" dxfId="980" priority="974" operator="containsText" text="P">
      <formula>NOT(ISERROR(SEARCH("P",Z30)))</formula>
    </cfRule>
    <cfRule type="cellIs" dxfId="979" priority="975" operator="equal">
      <formula>"LL"</formula>
    </cfRule>
    <cfRule type="cellIs" dxfId="978" priority="976" operator="equal">
      <formula>"AT"</formula>
    </cfRule>
    <cfRule type="containsText" dxfId="977" priority="977" operator="containsText" text="B">
      <formula>NOT(ISERROR(SEARCH("B",Z30)))</formula>
    </cfRule>
    <cfRule type="cellIs" dxfId="976" priority="978" operator="equal">
      <formula>"L"</formula>
    </cfRule>
    <cfRule type="containsText" dxfId="975" priority="979" operator="containsText" text="N">
      <formula>NOT(ISERROR(SEARCH("N",Z30)))</formula>
    </cfRule>
  </conditionalFormatting>
  <conditionalFormatting sqref="Z30:AB30">
    <cfRule type="containsText" dxfId="974" priority="958" operator="containsText" text="21">
      <formula>NOT(ISERROR(SEARCH("21",Z30)))</formula>
    </cfRule>
    <cfRule type="cellIs" dxfId="973" priority="959" operator="equal">
      <formula>"F"</formula>
    </cfRule>
    <cfRule type="containsText" dxfId="972" priority="960" operator="containsText" text="CA">
      <formula>NOT(ISERROR(SEARCH("CA",Z30)))</formula>
    </cfRule>
    <cfRule type="cellIs" dxfId="971" priority="961" operator="equal">
      <formula>"LD"</formula>
    </cfRule>
    <cfRule type="containsText" dxfId="970" priority="962" operator="containsText" text="V">
      <formula>NOT(ISERROR(SEARCH("V",Z30)))</formula>
    </cfRule>
    <cfRule type="containsText" dxfId="969" priority="963" operator="containsText" text="P">
      <formula>NOT(ISERROR(SEARCH("P",Z30)))</formula>
    </cfRule>
    <cfRule type="cellIs" dxfId="968" priority="964" operator="equal">
      <formula>"LL"</formula>
    </cfRule>
    <cfRule type="cellIs" dxfId="967" priority="965" operator="equal">
      <formula>"AT"</formula>
    </cfRule>
    <cfRule type="containsText" dxfId="966" priority="966" operator="containsText" text="B">
      <formula>NOT(ISERROR(SEARCH("B",Z30)))</formula>
    </cfRule>
    <cfRule type="cellIs" dxfId="965" priority="967" operator="equal">
      <formula>"L"</formula>
    </cfRule>
    <cfRule type="containsText" dxfId="964" priority="968" operator="containsText" text="N">
      <formula>NOT(ISERROR(SEARCH("N",Z30)))</formula>
    </cfRule>
  </conditionalFormatting>
  <conditionalFormatting sqref="Z30:AB30">
    <cfRule type="containsText" dxfId="963" priority="947" operator="containsText" text="21">
      <formula>NOT(ISERROR(SEARCH("21",Z30)))</formula>
    </cfRule>
    <cfRule type="cellIs" dxfId="962" priority="948" operator="equal">
      <formula>"F"</formula>
    </cfRule>
    <cfRule type="containsText" dxfId="961" priority="949" operator="containsText" text="CA">
      <formula>NOT(ISERROR(SEARCH("CA",Z30)))</formula>
    </cfRule>
    <cfRule type="cellIs" dxfId="960" priority="950" operator="equal">
      <formula>"LD"</formula>
    </cfRule>
    <cfRule type="containsText" dxfId="959" priority="951" operator="containsText" text="V">
      <formula>NOT(ISERROR(SEARCH("V",Z30)))</formula>
    </cfRule>
    <cfRule type="containsText" dxfId="958" priority="952" operator="containsText" text="P">
      <formula>NOT(ISERROR(SEARCH("P",Z30)))</formula>
    </cfRule>
    <cfRule type="cellIs" dxfId="957" priority="953" operator="equal">
      <formula>"LL"</formula>
    </cfRule>
    <cfRule type="cellIs" dxfId="956" priority="954" operator="equal">
      <formula>"AT"</formula>
    </cfRule>
    <cfRule type="containsText" dxfId="955" priority="955" operator="containsText" text="B">
      <formula>NOT(ISERROR(SEARCH("B",Z30)))</formula>
    </cfRule>
    <cfRule type="cellIs" dxfId="954" priority="956" operator="equal">
      <formula>"L"</formula>
    </cfRule>
    <cfRule type="containsText" dxfId="953" priority="957" operator="containsText" text="N">
      <formula>NOT(ISERROR(SEARCH("N",Z30)))</formula>
    </cfRule>
  </conditionalFormatting>
  <conditionalFormatting sqref="Z30:AB30">
    <cfRule type="containsText" dxfId="952" priority="936" operator="containsText" text="21">
      <formula>NOT(ISERROR(SEARCH("21",Z30)))</formula>
    </cfRule>
    <cfRule type="cellIs" dxfId="951" priority="937" operator="equal">
      <formula>"F"</formula>
    </cfRule>
    <cfRule type="containsText" dxfId="950" priority="938" operator="containsText" text="CA">
      <formula>NOT(ISERROR(SEARCH("CA",Z30)))</formula>
    </cfRule>
    <cfRule type="cellIs" dxfId="949" priority="939" operator="equal">
      <formula>"LD"</formula>
    </cfRule>
    <cfRule type="containsText" dxfId="948" priority="940" operator="containsText" text="V">
      <formula>NOT(ISERROR(SEARCH("V",Z30)))</formula>
    </cfRule>
    <cfRule type="containsText" dxfId="947" priority="941" operator="containsText" text="P">
      <formula>NOT(ISERROR(SEARCH("P",Z30)))</formula>
    </cfRule>
    <cfRule type="cellIs" dxfId="946" priority="942" operator="equal">
      <formula>"LL"</formula>
    </cfRule>
    <cfRule type="cellIs" dxfId="945" priority="943" operator="equal">
      <formula>"AT"</formula>
    </cfRule>
    <cfRule type="containsText" dxfId="944" priority="944" operator="containsText" text="B">
      <formula>NOT(ISERROR(SEARCH("B",Z30)))</formula>
    </cfRule>
    <cfRule type="cellIs" dxfId="943" priority="945" operator="equal">
      <formula>"L"</formula>
    </cfRule>
    <cfRule type="containsText" dxfId="942" priority="946" operator="containsText" text="N">
      <formula>NOT(ISERROR(SEARCH("N",Z30)))</formula>
    </cfRule>
  </conditionalFormatting>
  <conditionalFormatting sqref="Z30:AB30">
    <cfRule type="containsText" dxfId="941" priority="925" operator="containsText" text="21">
      <formula>NOT(ISERROR(SEARCH("21",Z30)))</formula>
    </cfRule>
    <cfRule type="cellIs" dxfId="940" priority="926" operator="equal">
      <formula>"F"</formula>
    </cfRule>
    <cfRule type="containsText" dxfId="939" priority="927" operator="containsText" text="CA">
      <formula>NOT(ISERROR(SEARCH("CA",Z30)))</formula>
    </cfRule>
    <cfRule type="cellIs" dxfId="938" priority="928" operator="equal">
      <formula>"LD"</formula>
    </cfRule>
    <cfRule type="containsText" dxfId="937" priority="929" operator="containsText" text="V">
      <formula>NOT(ISERROR(SEARCH("V",Z30)))</formula>
    </cfRule>
    <cfRule type="containsText" dxfId="936" priority="930" operator="containsText" text="P">
      <formula>NOT(ISERROR(SEARCH("P",Z30)))</formula>
    </cfRule>
    <cfRule type="cellIs" dxfId="935" priority="931" operator="equal">
      <formula>"LL"</formula>
    </cfRule>
    <cfRule type="cellIs" dxfId="934" priority="932" operator="equal">
      <formula>"AT"</formula>
    </cfRule>
    <cfRule type="containsText" dxfId="933" priority="933" operator="containsText" text="B">
      <formula>NOT(ISERROR(SEARCH("B",Z30)))</formula>
    </cfRule>
    <cfRule type="cellIs" dxfId="932" priority="934" operator="equal">
      <formula>"L"</formula>
    </cfRule>
    <cfRule type="containsText" dxfId="931" priority="935" operator="containsText" text="N">
      <formula>NOT(ISERROR(SEARCH("N",Z30)))</formula>
    </cfRule>
  </conditionalFormatting>
  <conditionalFormatting sqref="Z30:AB30">
    <cfRule type="containsText" dxfId="930" priority="914" operator="containsText" text="21">
      <formula>NOT(ISERROR(SEARCH("21",Z30)))</formula>
    </cfRule>
    <cfRule type="cellIs" dxfId="929" priority="915" operator="equal">
      <formula>"F"</formula>
    </cfRule>
    <cfRule type="containsText" dxfId="928" priority="916" operator="containsText" text="CA">
      <formula>NOT(ISERROR(SEARCH("CA",Z30)))</formula>
    </cfRule>
    <cfRule type="cellIs" dxfId="927" priority="917" operator="equal">
      <formula>"LD"</formula>
    </cfRule>
    <cfRule type="containsText" dxfId="926" priority="918" operator="containsText" text="V">
      <formula>NOT(ISERROR(SEARCH("V",Z30)))</formula>
    </cfRule>
    <cfRule type="containsText" dxfId="925" priority="919" operator="containsText" text="P">
      <formula>NOT(ISERROR(SEARCH("P",Z30)))</formula>
    </cfRule>
    <cfRule type="cellIs" dxfId="924" priority="920" operator="equal">
      <formula>"LL"</formula>
    </cfRule>
    <cfRule type="cellIs" dxfId="923" priority="921" operator="equal">
      <formula>"AT"</formula>
    </cfRule>
    <cfRule type="containsText" dxfId="922" priority="922" operator="containsText" text="B">
      <formula>NOT(ISERROR(SEARCH("B",Z30)))</formula>
    </cfRule>
    <cfRule type="cellIs" dxfId="921" priority="923" operator="equal">
      <formula>"L"</formula>
    </cfRule>
    <cfRule type="containsText" dxfId="920" priority="924" operator="containsText" text="N">
      <formula>NOT(ISERROR(SEARCH("N",Z30)))</formula>
    </cfRule>
  </conditionalFormatting>
  <conditionalFormatting sqref="Z30:AB30">
    <cfRule type="containsText" dxfId="919" priority="903" operator="containsText" text="21">
      <formula>NOT(ISERROR(SEARCH("21",Z30)))</formula>
    </cfRule>
    <cfRule type="cellIs" dxfId="918" priority="904" operator="equal">
      <formula>"F"</formula>
    </cfRule>
    <cfRule type="containsText" dxfId="917" priority="905" operator="containsText" text="CA">
      <formula>NOT(ISERROR(SEARCH("CA",Z30)))</formula>
    </cfRule>
    <cfRule type="cellIs" dxfId="916" priority="906" operator="equal">
      <formula>"LD"</formula>
    </cfRule>
    <cfRule type="containsText" dxfId="915" priority="907" operator="containsText" text="V">
      <formula>NOT(ISERROR(SEARCH("V",Z30)))</formula>
    </cfRule>
    <cfRule type="containsText" dxfId="914" priority="908" operator="containsText" text="P">
      <formula>NOT(ISERROR(SEARCH("P",Z30)))</formula>
    </cfRule>
    <cfRule type="cellIs" dxfId="913" priority="909" operator="equal">
      <formula>"LL"</formula>
    </cfRule>
    <cfRule type="cellIs" dxfId="912" priority="910" operator="equal">
      <formula>"AT"</formula>
    </cfRule>
    <cfRule type="containsText" dxfId="911" priority="911" operator="containsText" text="B">
      <formula>NOT(ISERROR(SEARCH("B",Z30)))</formula>
    </cfRule>
    <cfRule type="cellIs" dxfId="910" priority="912" operator="equal">
      <formula>"L"</formula>
    </cfRule>
    <cfRule type="containsText" dxfId="909" priority="913" operator="containsText" text="N">
      <formula>NOT(ISERROR(SEARCH("N",Z30)))</formula>
    </cfRule>
  </conditionalFormatting>
  <conditionalFormatting sqref="Z30:AB30">
    <cfRule type="containsText" dxfId="908" priority="892" operator="containsText" text="21">
      <formula>NOT(ISERROR(SEARCH("21",Z30)))</formula>
    </cfRule>
    <cfRule type="cellIs" dxfId="907" priority="893" operator="equal">
      <formula>"F"</formula>
    </cfRule>
    <cfRule type="containsText" dxfId="906" priority="894" operator="containsText" text="CA">
      <formula>NOT(ISERROR(SEARCH("CA",Z30)))</formula>
    </cfRule>
    <cfRule type="cellIs" dxfId="905" priority="895" operator="equal">
      <formula>"LD"</formula>
    </cfRule>
    <cfRule type="containsText" dxfId="904" priority="896" operator="containsText" text="V">
      <formula>NOT(ISERROR(SEARCH("V",Z30)))</formula>
    </cfRule>
    <cfRule type="containsText" dxfId="903" priority="897" operator="containsText" text="P">
      <formula>NOT(ISERROR(SEARCH("P",Z30)))</formula>
    </cfRule>
    <cfRule type="cellIs" dxfId="902" priority="898" operator="equal">
      <formula>"LL"</formula>
    </cfRule>
    <cfRule type="cellIs" dxfId="901" priority="899" operator="equal">
      <formula>"AT"</formula>
    </cfRule>
    <cfRule type="containsText" dxfId="900" priority="900" operator="containsText" text="B">
      <formula>NOT(ISERROR(SEARCH("B",Z30)))</formula>
    </cfRule>
    <cfRule type="cellIs" dxfId="899" priority="901" operator="equal">
      <formula>"L"</formula>
    </cfRule>
    <cfRule type="containsText" dxfId="898" priority="902" operator="containsText" text="N">
      <formula>NOT(ISERROR(SEARCH("N",Z30)))</formula>
    </cfRule>
  </conditionalFormatting>
  <conditionalFormatting sqref="Z30:AB30">
    <cfRule type="containsText" dxfId="897" priority="881" operator="containsText" text="21">
      <formula>NOT(ISERROR(SEARCH("21",Z30)))</formula>
    </cfRule>
    <cfRule type="cellIs" dxfId="896" priority="882" operator="equal">
      <formula>"F"</formula>
    </cfRule>
    <cfRule type="containsText" dxfId="895" priority="883" operator="containsText" text="CA">
      <formula>NOT(ISERROR(SEARCH("CA",Z30)))</formula>
    </cfRule>
    <cfRule type="cellIs" dxfId="894" priority="884" operator="equal">
      <formula>"LD"</formula>
    </cfRule>
    <cfRule type="containsText" dxfId="893" priority="885" operator="containsText" text="V">
      <formula>NOT(ISERROR(SEARCH("V",Z30)))</formula>
    </cfRule>
    <cfRule type="containsText" dxfId="892" priority="886" operator="containsText" text="P">
      <formula>NOT(ISERROR(SEARCH("P",Z30)))</formula>
    </cfRule>
    <cfRule type="cellIs" dxfId="891" priority="887" operator="equal">
      <formula>"LL"</formula>
    </cfRule>
    <cfRule type="cellIs" dxfId="890" priority="888" operator="equal">
      <formula>"AT"</formula>
    </cfRule>
    <cfRule type="containsText" dxfId="889" priority="889" operator="containsText" text="B">
      <formula>NOT(ISERROR(SEARCH("B",Z30)))</formula>
    </cfRule>
    <cfRule type="cellIs" dxfId="888" priority="890" operator="equal">
      <formula>"L"</formula>
    </cfRule>
    <cfRule type="containsText" dxfId="887" priority="891" operator="containsText" text="N">
      <formula>NOT(ISERROR(SEARCH("N",Z30)))</formula>
    </cfRule>
  </conditionalFormatting>
  <conditionalFormatting sqref="Z30:AB30">
    <cfRule type="containsText" dxfId="886" priority="870" operator="containsText" text="21">
      <formula>NOT(ISERROR(SEARCH("21",Z30)))</formula>
    </cfRule>
    <cfRule type="cellIs" dxfId="885" priority="871" operator="equal">
      <formula>"F"</formula>
    </cfRule>
    <cfRule type="containsText" dxfId="884" priority="872" operator="containsText" text="CA">
      <formula>NOT(ISERROR(SEARCH("CA",Z30)))</formula>
    </cfRule>
    <cfRule type="cellIs" dxfId="883" priority="873" operator="equal">
      <formula>"LD"</formula>
    </cfRule>
    <cfRule type="containsText" dxfId="882" priority="874" operator="containsText" text="V">
      <formula>NOT(ISERROR(SEARCH("V",Z30)))</formula>
    </cfRule>
    <cfRule type="containsText" dxfId="881" priority="875" operator="containsText" text="P">
      <formula>NOT(ISERROR(SEARCH("P",Z30)))</formula>
    </cfRule>
    <cfRule type="cellIs" dxfId="880" priority="876" operator="equal">
      <formula>"LL"</formula>
    </cfRule>
    <cfRule type="cellIs" dxfId="879" priority="877" operator="equal">
      <formula>"AT"</formula>
    </cfRule>
    <cfRule type="containsText" dxfId="878" priority="878" operator="containsText" text="B">
      <formula>NOT(ISERROR(SEARCH("B",Z30)))</formula>
    </cfRule>
    <cfRule type="cellIs" dxfId="877" priority="879" operator="equal">
      <formula>"L"</formula>
    </cfRule>
    <cfRule type="containsText" dxfId="876" priority="880" operator="containsText" text="N">
      <formula>NOT(ISERROR(SEARCH("N",Z30)))</formula>
    </cfRule>
  </conditionalFormatting>
  <conditionalFormatting sqref="Z30:AB30">
    <cfRule type="containsText" dxfId="875" priority="859" operator="containsText" text="21">
      <formula>NOT(ISERROR(SEARCH("21",Z30)))</formula>
    </cfRule>
    <cfRule type="cellIs" dxfId="874" priority="860" operator="equal">
      <formula>"F"</formula>
    </cfRule>
    <cfRule type="containsText" dxfId="873" priority="861" operator="containsText" text="CA">
      <formula>NOT(ISERROR(SEARCH("CA",Z30)))</formula>
    </cfRule>
    <cfRule type="cellIs" dxfId="872" priority="862" operator="equal">
      <formula>"LD"</formula>
    </cfRule>
    <cfRule type="containsText" dxfId="871" priority="863" operator="containsText" text="V">
      <formula>NOT(ISERROR(SEARCH("V",Z30)))</formula>
    </cfRule>
    <cfRule type="containsText" dxfId="870" priority="864" operator="containsText" text="P">
      <formula>NOT(ISERROR(SEARCH("P",Z30)))</formula>
    </cfRule>
    <cfRule type="cellIs" dxfId="869" priority="865" operator="equal">
      <formula>"LL"</formula>
    </cfRule>
    <cfRule type="cellIs" dxfId="868" priority="866" operator="equal">
      <formula>"AT"</formula>
    </cfRule>
    <cfRule type="containsText" dxfId="867" priority="867" operator="containsText" text="B">
      <formula>NOT(ISERROR(SEARCH("B",Z30)))</formula>
    </cfRule>
    <cfRule type="cellIs" dxfId="866" priority="868" operator="equal">
      <formula>"L"</formula>
    </cfRule>
    <cfRule type="containsText" dxfId="865" priority="869" operator="containsText" text="N">
      <formula>NOT(ISERROR(SEARCH("N",Z30)))</formula>
    </cfRule>
  </conditionalFormatting>
  <conditionalFormatting sqref="Z30:AB30">
    <cfRule type="containsText" dxfId="864" priority="848" operator="containsText" text="21">
      <formula>NOT(ISERROR(SEARCH("21",Z30)))</formula>
    </cfRule>
    <cfRule type="cellIs" dxfId="863" priority="849" operator="equal">
      <formula>"F"</formula>
    </cfRule>
    <cfRule type="containsText" dxfId="862" priority="850" operator="containsText" text="CA">
      <formula>NOT(ISERROR(SEARCH("CA",Z30)))</formula>
    </cfRule>
    <cfRule type="cellIs" dxfId="861" priority="851" operator="equal">
      <formula>"LD"</formula>
    </cfRule>
    <cfRule type="containsText" dxfId="860" priority="852" operator="containsText" text="V">
      <formula>NOT(ISERROR(SEARCH("V",Z30)))</formula>
    </cfRule>
    <cfRule type="containsText" dxfId="859" priority="853" operator="containsText" text="P">
      <formula>NOT(ISERROR(SEARCH("P",Z30)))</formula>
    </cfRule>
    <cfRule type="cellIs" dxfId="858" priority="854" operator="equal">
      <formula>"LL"</formula>
    </cfRule>
    <cfRule type="cellIs" dxfId="857" priority="855" operator="equal">
      <formula>"AT"</formula>
    </cfRule>
    <cfRule type="containsText" dxfId="856" priority="856" operator="containsText" text="B">
      <formula>NOT(ISERROR(SEARCH("B",Z30)))</formula>
    </cfRule>
    <cfRule type="cellIs" dxfId="855" priority="857" operator="equal">
      <formula>"L"</formula>
    </cfRule>
    <cfRule type="containsText" dxfId="854" priority="858" operator="containsText" text="N">
      <formula>NOT(ISERROR(SEARCH("N",Z30)))</formula>
    </cfRule>
  </conditionalFormatting>
  <conditionalFormatting sqref="Z30:AB30">
    <cfRule type="containsText" dxfId="853" priority="837" operator="containsText" text="21">
      <formula>NOT(ISERROR(SEARCH("21",Z30)))</formula>
    </cfRule>
    <cfRule type="cellIs" dxfId="852" priority="838" operator="equal">
      <formula>"F"</formula>
    </cfRule>
    <cfRule type="containsText" dxfId="851" priority="839" operator="containsText" text="CA">
      <formula>NOT(ISERROR(SEARCH("CA",Z30)))</formula>
    </cfRule>
    <cfRule type="cellIs" dxfId="850" priority="840" operator="equal">
      <formula>"LD"</formula>
    </cfRule>
    <cfRule type="containsText" dxfId="849" priority="841" operator="containsText" text="V">
      <formula>NOT(ISERROR(SEARCH("V",Z30)))</formula>
    </cfRule>
    <cfRule type="containsText" dxfId="848" priority="842" operator="containsText" text="P">
      <formula>NOT(ISERROR(SEARCH("P",Z30)))</formula>
    </cfRule>
    <cfRule type="cellIs" dxfId="847" priority="843" operator="equal">
      <formula>"LL"</formula>
    </cfRule>
    <cfRule type="cellIs" dxfId="846" priority="844" operator="equal">
      <formula>"AT"</formula>
    </cfRule>
    <cfRule type="containsText" dxfId="845" priority="845" operator="containsText" text="B">
      <formula>NOT(ISERROR(SEARCH("B",Z30)))</formula>
    </cfRule>
    <cfRule type="cellIs" dxfId="844" priority="846" operator="equal">
      <formula>"L"</formula>
    </cfRule>
    <cfRule type="containsText" dxfId="843" priority="847" operator="containsText" text="N">
      <formula>NOT(ISERROR(SEARCH("N",Z30)))</formula>
    </cfRule>
  </conditionalFormatting>
  <conditionalFormatting sqref="Z30:AB30">
    <cfRule type="containsText" dxfId="842" priority="826" operator="containsText" text="21">
      <formula>NOT(ISERROR(SEARCH("21",Z30)))</formula>
    </cfRule>
    <cfRule type="cellIs" dxfId="841" priority="827" operator="equal">
      <formula>"F"</formula>
    </cfRule>
    <cfRule type="containsText" dxfId="840" priority="828" operator="containsText" text="CA">
      <formula>NOT(ISERROR(SEARCH("CA",Z30)))</formula>
    </cfRule>
    <cfRule type="cellIs" dxfId="839" priority="829" operator="equal">
      <formula>"LD"</formula>
    </cfRule>
    <cfRule type="containsText" dxfId="838" priority="830" operator="containsText" text="V">
      <formula>NOT(ISERROR(SEARCH("V",Z30)))</formula>
    </cfRule>
    <cfRule type="containsText" dxfId="837" priority="831" operator="containsText" text="P">
      <formula>NOT(ISERROR(SEARCH("P",Z30)))</formula>
    </cfRule>
    <cfRule type="cellIs" dxfId="836" priority="832" operator="equal">
      <formula>"LL"</formula>
    </cfRule>
    <cfRule type="cellIs" dxfId="835" priority="833" operator="equal">
      <formula>"AT"</formula>
    </cfRule>
    <cfRule type="containsText" dxfId="834" priority="834" operator="containsText" text="B">
      <formula>NOT(ISERROR(SEARCH("B",Z30)))</formula>
    </cfRule>
    <cfRule type="cellIs" dxfId="833" priority="835" operator="equal">
      <formula>"L"</formula>
    </cfRule>
    <cfRule type="containsText" dxfId="832" priority="836" operator="containsText" text="N">
      <formula>NOT(ISERROR(SEARCH("N",Z30)))</formula>
    </cfRule>
  </conditionalFormatting>
  <conditionalFormatting sqref="Z30:AB30">
    <cfRule type="containsText" dxfId="831" priority="815" operator="containsText" text="21">
      <formula>NOT(ISERROR(SEARCH("21",Z30)))</formula>
    </cfRule>
    <cfRule type="cellIs" dxfId="830" priority="816" operator="equal">
      <formula>"F"</formula>
    </cfRule>
    <cfRule type="containsText" dxfId="829" priority="817" operator="containsText" text="CA">
      <formula>NOT(ISERROR(SEARCH("CA",Z30)))</formula>
    </cfRule>
    <cfRule type="cellIs" dxfId="828" priority="818" operator="equal">
      <formula>"LD"</formula>
    </cfRule>
    <cfRule type="containsText" dxfId="827" priority="819" operator="containsText" text="V">
      <formula>NOT(ISERROR(SEARCH("V",Z30)))</formula>
    </cfRule>
    <cfRule type="containsText" dxfId="826" priority="820" operator="containsText" text="P">
      <formula>NOT(ISERROR(SEARCH("P",Z30)))</formula>
    </cfRule>
    <cfRule type="cellIs" dxfId="825" priority="821" operator="equal">
      <formula>"LL"</formula>
    </cfRule>
    <cfRule type="cellIs" dxfId="824" priority="822" operator="equal">
      <formula>"AT"</formula>
    </cfRule>
    <cfRule type="containsText" dxfId="823" priority="823" operator="containsText" text="B">
      <formula>NOT(ISERROR(SEARCH("B",Z30)))</formula>
    </cfRule>
    <cfRule type="cellIs" dxfId="822" priority="824" operator="equal">
      <formula>"L"</formula>
    </cfRule>
    <cfRule type="containsText" dxfId="821" priority="825" operator="containsText" text="N">
      <formula>NOT(ISERROR(SEARCH("N",Z30)))</formula>
    </cfRule>
  </conditionalFormatting>
  <conditionalFormatting sqref="Z30:AB30">
    <cfRule type="containsText" dxfId="820" priority="804" operator="containsText" text="21">
      <formula>NOT(ISERROR(SEARCH("21",Z30)))</formula>
    </cfRule>
    <cfRule type="cellIs" dxfId="819" priority="805" operator="equal">
      <formula>"F"</formula>
    </cfRule>
    <cfRule type="containsText" dxfId="818" priority="806" operator="containsText" text="CA">
      <formula>NOT(ISERROR(SEARCH("CA",Z30)))</formula>
    </cfRule>
    <cfRule type="cellIs" dxfId="817" priority="807" operator="equal">
      <formula>"LD"</formula>
    </cfRule>
    <cfRule type="containsText" dxfId="816" priority="808" operator="containsText" text="V">
      <formula>NOT(ISERROR(SEARCH("V",Z30)))</formula>
    </cfRule>
    <cfRule type="containsText" dxfId="815" priority="809" operator="containsText" text="P">
      <formula>NOT(ISERROR(SEARCH("P",Z30)))</formula>
    </cfRule>
    <cfRule type="cellIs" dxfId="814" priority="810" operator="equal">
      <formula>"LL"</formula>
    </cfRule>
    <cfRule type="cellIs" dxfId="813" priority="811" operator="equal">
      <formula>"AT"</formula>
    </cfRule>
    <cfRule type="containsText" dxfId="812" priority="812" operator="containsText" text="B">
      <formula>NOT(ISERROR(SEARCH("B",Z30)))</formula>
    </cfRule>
    <cfRule type="cellIs" dxfId="811" priority="813" operator="equal">
      <formula>"L"</formula>
    </cfRule>
    <cfRule type="containsText" dxfId="810" priority="814" operator="containsText" text="N">
      <formula>NOT(ISERROR(SEARCH("N",Z30)))</formula>
    </cfRule>
  </conditionalFormatting>
  <conditionalFormatting sqref="Z30:AB30">
    <cfRule type="containsText" dxfId="809" priority="793" operator="containsText" text="21">
      <formula>NOT(ISERROR(SEARCH("21",Z30)))</formula>
    </cfRule>
    <cfRule type="cellIs" dxfId="808" priority="794" operator="equal">
      <formula>"F"</formula>
    </cfRule>
    <cfRule type="containsText" dxfId="807" priority="795" operator="containsText" text="CA">
      <formula>NOT(ISERROR(SEARCH("CA",Z30)))</formula>
    </cfRule>
    <cfRule type="cellIs" dxfId="806" priority="796" operator="equal">
      <formula>"LD"</formula>
    </cfRule>
    <cfRule type="containsText" dxfId="805" priority="797" operator="containsText" text="V">
      <formula>NOT(ISERROR(SEARCH("V",Z30)))</formula>
    </cfRule>
    <cfRule type="containsText" dxfId="804" priority="798" operator="containsText" text="P">
      <formula>NOT(ISERROR(SEARCH("P",Z30)))</formula>
    </cfRule>
    <cfRule type="cellIs" dxfId="803" priority="799" operator="equal">
      <formula>"LL"</formula>
    </cfRule>
    <cfRule type="cellIs" dxfId="802" priority="800" operator="equal">
      <formula>"AT"</formula>
    </cfRule>
    <cfRule type="containsText" dxfId="801" priority="801" operator="containsText" text="B">
      <formula>NOT(ISERROR(SEARCH("B",Z30)))</formula>
    </cfRule>
    <cfRule type="cellIs" dxfId="800" priority="802" operator="equal">
      <formula>"L"</formula>
    </cfRule>
    <cfRule type="containsText" dxfId="799" priority="803" operator="containsText" text="N">
      <formula>NOT(ISERROR(SEARCH("N",Z30)))</formula>
    </cfRule>
  </conditionalFormatting>
  <conditionalFormatting sqref="Z30:AB30">
    <cfRule type="containsText" dxfId="798" priority="782" operator="containsText" text="21">
      <formula>NOT(ISERROR(SEARCH("21",Z30)))</formula>
    </cfRule>
    <cfRule type="cellIs" dxfId="797" priority="783" operator="equal">
      <formula>"F"</formula>
    </cfRule>
    <cfRule type="containsText" dxfId="796" priority="784" operator="containsText" text="CA">
      <formula>NOT(ISERROR(SEARCH("CA",Z30)))</formula>
    </cfRule>
    <cfRule type="cellIs" dxfId="795" priority="785" operator="equal">
      <formula>"LD"</formula>
    </cfRule>
    <cfRule type="containsText" dxfId="794" priority="786" operator="containsText" text="V">
      <formula>NOT(ISERROR(SEARCH("V",Z30)))</formula>
    </cfRule>
    <cfRule type="containsText" dxfId="793" priority="787" operator="containsText" text="P">
      <formula>NOT(ISERROR(SEARCH("P",Z30)))</formula>
    </cfRule>
    <cfRule type="cellIs" dxfId="792" priority="788" operator="equal">
      <formula>"LL"</formula>
    </cfRule>
    <cfRule type="cellIs" dxfId="791" priority="789" operator="equal">
      <formula>"AT"</formula>
    </cfRule>
    <cfRule type="containsText" dxfId="790" priority="790" operator="containsText" text="B">
      <formula>NOT(ISERROR(SEARCH("B",Z30)))</formula>
    </cfRule>
    <cfRule type="cellIs" dxfId="789" priority="791" operator="equal">
      <formula>"L"</formula>
    </cfRule>
    <cfRule type="containsText" dxfId="788" priority="792" operator="containsText" text="N">
      <formula>NOT(ISERROR(SEARCH("N",Z30)))</formula>
    </cfRule>
  </conditionalFormatting>
  <conditionalFormatting sqref="Z30:AB30">
    <cfRule type="containsText" dxfId="787" priority="771" operator="containsText" text="21">
      <formula>NOT(ISERROR(SEARCH("21",Z30)))</formula>
    </cfRule>
    <cfRule type="cellIs" dxfId="786" priority="772" operator="equal">
      <formula>"F"</formula>
    </cfRule>
    <cfRule type="containsText" dxfId="785" priority="773" operator="containsText" text="CA">
      <formula>NOT(ISERROR(SEARCH("CA",Z30)))</formula>
    </cfRule>
    <cfRule type="cellIs" dxfId="784" priority="774" operator="equal">
      <formula>"LD"</formula>
    </cfRule>
    <cfRule type="containsText" dxfId="783" priority="775" operator="containsText" text="V">
      <formula>NOT(ISERROR(SEARCH("V",Z30)))</formula>
    </cfRule>
    <cfRule type="containsText" dxfId="782" priority="776" operator="containsText" text="P">
      <formula>NOT(ISERROR(SEARCH("P",Z30)))</formula>
    </cfRule>
    <cfRule type="cellIs" dxfId="781" priority="777" operator="equal">
      <formula>"LL"</formula>
    </cfRule>
    <cfRule type="cellIs" dxfId="780" priority="778" operator="equal">
      <formula>"AT"</formula>
    </cfRule>
    <cfRule type="containsText" dxfId="779" priority="779" operator="containsText" text="B">
      <formula>NOT(ISERROR(SEARCH("B",Z30)))</formula>
    </cfRule>
    <cfRule type="cellIs" dxfId="778" priority="780" operator="equal">
      <formula>"L"</formula>
    </cfRule>
    <cfRule type="containsText" dxfId="777" priority="781" operator="containsText" text="N">
      <formula>NOT(ISERROR(SEARCH("N",Z30)))</formula>
    </cfRule>
  </conditionalFormatting>
  <conditionalFormatting sqref="Z30:AB30">
    <cfRule type="containsText" dxfId="776" priority="760" operator="containsText" text="21">
      <formula>NOT(ISERROR(SEARCH("21",Z30)))</formula>
    </cfRule>
    <cfRule type="cellIs" dxfId="775" priority="761" operator="equal">
      <formula>"F"</formula>
    </cfRule>
    <cfRule type="containsText" dxfId="774" priority="762" operator="containsText" text="CA">
      <formula>NOT(ISERROR(SEARCH("CA",Z30)))</formula>
    </cfRule>
    <cfRule type="cellIs" dxfId="773" priority="763" operator="equal">
      <formula>"LD"</formula>
    </cfRule>
    <cfRule type="containsText" dxfId="772" priority="764" operator="containsText" text="V">
      <formula>NOT(ISERROR(SEARCH("V",Z30)))</formula>
    </cfRule>
    <cfRule type="containsText" dxfId="771" priority="765" operator="containsText" text="P">
      <formula>NOT(ISERROR(SEARCH("P",Z30)))</formula>
    </cfRule>
    <cfRule type="cellIs" dxfId="770" priority="766" operator="equal">
      <formula>"LL"</formula>
    </cfRule>
    <cfRule type="cellIs" dxfId="769" priority="767" operator="equal">
      <formula>"AT"</formula>
    </cfRule>
    <cfRule type="containsText" dxfId="768" priority="768" operator="containsText" text="B">
      <formula>NOT(ISERROR(SEARCH("B",Z30)))</formula>
    </cfRule>
    <cfRule type="cellIs" dxfId="767" priority="769" operator="equal">
      <formula>"L"</formula>
    </cfRule>
    <cfRule type="containsText" dxfId="766" priority="770" operator="containsText" text="N">
      <formula>NOT(ISERROR(SEARCH("N",Z30)))</formula>
    </cfRule>
  </conditionalFormatting>
  <conditionalFormatting sqref="Z30:AB30">
    <cfRule type="containsText" dxfId="765" priority="749" operator="containsText" text="21">
      <formula>NOT(ISERROR(SEARCH("21",Z30)))</formula>
    </cfRule>
    <cfRule type="cellIs" dxfId="764" priority="750" operator="equal">
      <formula>"F"</formula>
    </cfRule>
    <cfRule type="containsText" dxfId="763" priority="751" operator="containsText" text="CA">
      <formula>NOT(ISERROR(SEARCH("CA",Z30)))</formula>
    </cfRule>
    <cfRule type="cellIs" dxfId="762" priority="752" operator="equal">
      <formula>"LD"</formula>
    </cfRule>
    <cfRule type="containsText" dxfId="761" priority="753" operator="containsText" text="V">
      <formula>NOT(ISERROR(SEARCH("V",Z30)))</formula>
    </cfRule>
    <cfRule type="containsText" dxfId="760" priority="754" operator="containsText" text="P">
      <formula>NOT(ISERROR(SEARCH("P",Z30)))</formula>
    </cfRule>
    <cfRule type="cellIs" dxfId="759" priority="755" operator="equal">
      <formula>"LL"</formula>
    </cfRule>
    <cfRule type="cellIs" dxfId="758" priority="756" operator="equal">
      <formula>"AT"</formula>
    </cfRule>
    <cfRule type="containsText" dxfId="757" priority="757" operator="containsText" text="B">
      <formula>NOT(ISERROR(SEARCH("B",Z30)))</formula>
    </cfRule>
    <cfRule type="cellIs" dxfId="756" priority="758" operator="equal">
      <formula>"L"</formula>
    </cfRule>
    <cfRule type="containsText" dxfId="755" priority="759" operator="containsText" text="N">
      <formula>NOT(ISERROR(SEARCH("N",Z30)))</formula>
    </cfRule>
  </conditionalFormatting>
  <conditionalFormatting sqref="X38:AK38">
    <cfRule type="containsText" dxfId="754" priority="716" operator="containsText" text="21">
      <formula>NOT(ISERROR(SEARCH("21",X38)))</formula>
    </cfRule>
    <cfRule type="cellIs" dxfId="753" priority="717" operator="equal">
      <formula>"F"</formula>
    </cfRule>
    <cfRule type="containsText" dxfId="752" priority="718" operator="containsText" text="CA">
      <formula>NOT(ISERROR(SEARCH("CA",X38)))</formula>
    </cfRule>
    <cfRule type="cellIs" dxfId="751" priority="719" operator="equal">
      <formula>"LD"</formula>
    </cfRule>
    <cfRule type="containsText" dxfId="750" priority="720" operator="containsText" text="V">
      <formula>NOT(ISERROR(SEARCH("V",X38)))</formula>
    </cfRule>
    <cfRule type="containsText" dxfId="749" priority="721" operator="containsText" text="P">
      <formula>NOT(ISERROR(SEARCH("P",X38)))</formula>
    </cfRule>
    <cfRule type="cellIs" dxfId="748" priority="722" operator="equal">
      <formula>"LL"</formula>
    </cfRule>
    <cfRule type="cellIs" dxfId="747" priority="723" operator="equal">
      <formula>"AT"</formula>
    </cfRule>
    <cfRule type="containsText" dxfId="746" priority="724" operator="containsText" text="B">
      <formula>NOT(ISERROR(SEARCH("B",X38)))</formula>
    </cfRule>
    <cfRule type="cellIs" dxfId="745" priority="725" operator="equal">
      <formula>"L"</formula>
    </cfRule>
    <cfRule type="containsText" dxfId="744" priority="726" operator="containsText" text="N">
      <formula>NOT(ISERROR(SEARCH("N",X38)))</formula>
    </cfRule>
  </conditionalFormatting>
  <conditionalFormatting sqref="X38:AK38">
    <cfRule type="containsText" dxfId="743" priority="705" operator="containsText" text="21">
      <formula>NOT(ISERROR(SEARCH("21",X38)))</formula>
    </cfRule>
    <cfRule type="cellIs" dxfId="742" priority="706" operator="equal">
      <formula>"F"</formula>
    </cfRule>
    <cfRule type="containsText" dxfId="741" priority="707" operator="containsText" text="CA">
      <formula>NOT(ISERROR(SEARCH("CA",X38)))</formula>
    </cfRule>
    <cfRule type="cellIs" dxfId="740" priority="708" operator="equal">
      <formula>"LD"</formula>
    </cfRule>
    <cfRule type="containsText" dxfId="739" priority="709" operator="containsText" text="V">
      <formula>NOT(ISERROR(SEARCH("V",X38)))</formula>
    </cfRule>
    <cfRule type="containsText" dxfId="738" priority="710" operator="containsText" text="P">
      <formula>NOT(ISERROR(SEARCH("P",X38)))</formula>
    </cfRule>
    <cfRule type="cellIs" dxfId="737" priority="711" operator="equal">
      <formula>"LL"</formula>
    </cfRule>
    <cfRule type="cellIs" dxfId="736" priority="712" operator="equal">
      <formula>"AT"</formula>
    </cfRule>
    <cfRule type="containsText" dxfId="735" priority="713" operator="containsText" text="B">
      <formula>NOT(ISERROR(SEARCH("B",X38)))</formula>
    </cfRule>
    <cfRule type="cellIs" dxfId="734" priority="714" operator="equal">
      <formula>"L"</formula>
    </cfRule>
    <cfRule type="containsText" dxfId="733" priority="715" operator="containsText" text="N">
      <formula>NOT(ISERROR(SEARCH("N",X38)))</formula>
    </cfRule>
  </conditionalFormatting>
  <conditionalFormatting sqref="X38:AK38">
    <cfRule type="containsText" dxfId="732" priority="694" operator="containsText" text="21">
      <formula>NOT(ISERROR(SEARCH("21",X38)))</formula>
    </cfRule>
    <cfRule type="cellIs" dxfId="731" priority="695" operator="equal">
      <formula>"F"</formula>
    </cfRule>
    <cfRule type="containsText" dxfId="730" priority="696" operator="containsText" text="CA">
      <formula>NOT(ISERROR(SEARCH("CA",X38)))</formula>
    </cfRule>
    <cfRule type="cellIs" dxfId="729" priority="697" operator="equal">
      <formula>"LD"</formula>
    </cfRule>
    <cfRule type="containsText" dxfId="728" priority="698" operator="containsText" text="V">
      <formula>NOT(ISERROR(SEARCH("V",X38)))</formula>
    </cfRule>
    <cfRule type="containsText" dxfId="727" priority="699" operator="containsText" text="P">
      <formula>NOT(ISERROR(SEARCH("P",X38)))</formula>
    </cfRule>
    <cfRule type="cellIs" dxfId="726" priority="700" operator="equal">
      <formula>"LL"</formula>
    </cfRule>
    <cfRule type="cellIs" dxfId="725" priority="701" operator="equal">
      <formula>"AT"</formula>
    </cfRule>
    <cfRule type="containsText" dxfId="724" priority="702" operator="containsText" text="B">
      <formula>NOT(ISERROR(SEARCH("B",X38)))</formula>
    </cfRule>
    <cfRule type="cellIs" dxfId="723" priority="703" operator="equal">
      <formula>"L"</formula>
    </cfRule>
    <cfRule type="containsText" dxfId="722" priority="704" operator="containsText" text="N">
      <formula>NOT(ISERROR(SEARCH("N",X38)))</formula>
    </cfRule>
  </conditionalFormatting>
  <conditionalFormatting sqref="Z38:AB38">
    <cfRule type="containsText" dxfId="721" priority="199" operator="containsText" text="21">
      <formula>NOT(ISERROR(SEARCH("21",Z38)))</formula>
    </cfRule>
    <cfRule type="cellIs" dxfId="720" priority="200" operator="equal">
      <formula>"F"</formula>
    </cfRule>
    <cfRule type="containsText" dxfId="719" priority="201" operator="containsText" text="CA">
      <formula>NOT(ISERROR(SEARCH("CA",Z38)))</formula>
    </cfRule>
    <cfRule type="cellIs" dxfId="718" priority="202" operator="equal">
      <formula>"LD"</formula>
    </cfRule>
    <cfRule type="containsText" dxfId="717" priority="203" operator="containsText" text="V">
      <formula>NOT(ISERROR(SEARCH("V",Z38)))</formula>
    </cfRule>
    <cfRule type="containsText" dxfId="716" priority="204" operator="containsText" text="P">
      <formula>NOT(ISERROR(SEARCH("P",Z38)))</formula>
    </cfRule>
    <cfRule type="cellIs" dxfId="715" priority="205" operator="equal">
      <formula>"LL"</formula>
    </cfRule>
    <cfRule type="cellIs" dxfId="714" priority="206" operator="equal">
      <formula>"AT"</formula>
    </cfRule>
    <cfRule type="containsText" dxfId="713" priority="207" operator="containsText" text="B">
      <formula>NOT(ISERROR(SEARCH("B",Z38)))</formula>
    </cfRule>
    <cfRule type="cellIs" dxfId="712" priority="208" operator="equal">
      <formula>"L"</formula>
    </cfRule>
    <cfRule type="containsText" dxfId="711" priority="209" operator="containsText" text="N">
      <formula>NOT(ISERROR(SEARCH("N",Z38)))</formula>
    </cfRule>
  </conditionalFormatting>
  <conditionalFormatting sqref="Z38:AB38">
    <cfRule type="containsText" dxfId="710" priority="188" operator="containsText" text="21">
      <formula>NOT(ISERROR(SEARCH("21",Z38)))</formula>
    </cfRule>
    <cfRule type="cellIs" dxfId="709" priority="189" operator="equal">
      <formula>"F"</formula>
    </cfRule>
    <cfRule type="containsText" dxfId="708" priority="190" operator="containsText" text="CA">
      <formula>NOT(ISERROR(SEARCH("CA",Z38)))</formula>
    </cfRule>
    <cfRule type="cellIs" dxfId="707" priority="191" operator="equal">
      <formula>"LD"</formula>
    </cfRule>
    <cfRule type="containsText" dxfId="706" priority="192" operator="containsText" text="V">
      <formula>NOT(ISERROR(SEARCH("V",Z38)))</formula>
    </cfRule>
    <cfRule type="containsText" dxfId="705" priority="193" operator="containsText" text="P">
      <formula>NOT(ISERROR(SEARCH("P",Z38)))</formula>
    </cfRule>
    <cfRule type="cellIs" dxfId="704" priority="194" operator="equal">
      <formula>"LL"</formula>
    </cfRule>
    <cfRule type="cellIs" dxfId="703" priority="195" operator="equal">
      <formula>"AT"</formula>
    </cfRule>
    <cfRule type="containsText" dxfId="702" priority="196" operator="containsText" text="B">
      <formula>NOT(ISERROR(SEARCH("B",Z38)))</formula>
    </cfRule>
    <cfRule type="cellIs" dxfId="701" priority="197" operator="equal">
      <formula>"L"</formula>
    </cfRule>
    <cfRule type="containsText" dxfId="700" priority="198" operator="containsText" text="N">
      <formula>NOT(ISERROR(SEARCH("N",Z38)))</formula>
    </cfRule>
  </conditionalFormatting>
  <conditionalFormatting sqref="Z38:AB38">
    <cfRule type="containsText" dxfId="699" priority="672" operator="containsText" text="21">
      <formula>NOT(ISERROR(SEARCH("21",Z38)))</formula>
    </cfRule>
    <cfRule type="cellIs" dxfId="698" priority="673" operator="equal">
      <formula>"F"</formula>
    </cfRule>
    <cfRule type="containsText" dxfId="697" priority="674" operator="containsText" text="CA">
      <formula>NOT(ISERROR(SEARCH("CA",Z38)))</formula>
    </cfRule>
    <cfRule type="cellIs" dxfId="696" priority="675" operator="equal">
      <formula>"LD"</formula>
    </cfRule>
    <cfRule type="containsText" dxfId="695" priority="676" operator="containsText" text="V">
      <formula>NOT(ISERROR(SEARCH("V",Z38)))</formula>
    </cfRule>
    <cfRule type="containsText" dxfId="694" priority="677" operator="containsText" text="P">
      <formula>NOT(ISERROR(SEARCH("P",Z38)))</formula>
    </cfRule>
    <cfRule type="cellIs" dxfId="693" priority="678" operator="equal">
      <formula>"LL"</formula>
    </cfRule>
    <cfRule type="cellIs" dxfId="692" priority="679" operator="equal">
      <formula>"AT"</formula>
    </cfRule>
    <cfRule type="containsText" dxfId="691" priority="680" operator="containsText" text="B">
      <formula>NOT(ISERROR(SEARCH("B",Z38)))</formula>
    </cfRule>
    <cfRule type="cellIs" dxfId="690" priority="681" operator="equal">
      <formula>"L"</formula>
    </cfRule>
    <cfRule type="containsText" dxfId="689" priority="682" operator="containsText" text="N">
      <formula>NOT(ISERROR(SEARCH("N",Z38)))</formula>
    </cfRule>
  </conditionalFormatting>
  <conditionalFormatting sqref="Z38:AB38">
    <cfRule type="containsText" dxfId="688" priority="683" operator="containsText" text="21">
      <formula>NOT(ISERROR(SEARCH("21",Z38)))</formula>
    </cfRule>
    <cfRule type="cellIs" dxfId="687" priority="684" operator="equal">
      <formula>"F"</formula>
    </cfRule>
    <cfRule type="containsText" dxfId="686" priority="685" operator="containsText" text="CA">
      <formula>NOT(ISERROR(SEARCH("CA",Z38)))</formula>
    </cfRule>
    <cfRule type="cellIs" dxfId="685" priority="686" operator="equal">
      <formula>"LD"</formula>
    </cfRule>
    <cfRule type="containsText" dxfId="684" priority="687" operator="containsText" text="V">
      <formula>NOT(ISERROR(SEARCH("V",Z38)))</formula>
    </cfRule>
    <cfRule type="containsText" dxfId="683" priority="688" operator="containsText" text="P">
      <formula>NOT(ISERROR(SEARCH("P",Z38)))</formula>
    </cfRule>
    <cfRule type="cellIs" dxfId="682" priority="689" operator="equal">
      <formula>"LL"</formula>
    </cfRule>
    <cfRule type="cellIs" dxfId="681" priority="690" operator="equal">
      <formula>"AT"</formula>
    </cfRule>
    <cfRule type="containsText" dxfId="680" priority="691" operator="containsText" text="B">
      <formula>NOT(ISERROR(SEARCH("B",Z38)))</formula>
    </cfRule>
    <cfRule type="cellIs" dxfId="679" priority="692" operator="equal">
      <formula>"L"</formula>
    </cfRule>
    <cfRule type="containsText" dxfId="678" priority="693" operator="containsText" text="N">
      <formula>NOT(ISERROR(SEARCH("N",Z38)))</formula>
    </cfRule>
  </conditionalFormatting>
  <conditionalFormatting sqref="Z38:AB38">
    <cfRule type="containsText" dxfId="677" priority="661" operator="containsText" text="21">
      <formula>NOT(ISERROR(SEARCH("21",Z38)))</formula>
    </cfRule>
    <cfRule type="cellIs" dxfId="676" priority="662" operator="equal">
      <formula>"F"</formula>
    </cfRule>
    <cfRule type="containsText" dxfId="675" priority="663" operator="containsText" text="CA">
      <formula>NOT(ISERROR(SEARCH("CA",Z38)))</formula>
    </cfRule>
    <cfRule type="cellIs" dxfId="674" priority="664" operator="equal">
      <formula>"LD"</formula>
    </cfRule>
    <cfRule type="containsText" dxfId="673" priority="665" operator="containsText" text="V">
      <formula>NOT(ISERROR(SEARCH("V",Z38)))</formula>
    </cfRule>
    <cfRule type="containsText" dxfId="672" priority="666" operator="containsText" text="P">
      <formula>NOT(ISERROR(SEARCH("P",Z38)))</formula>
    </cfRule>
    <cfRule type="cellIs" dxfId="671" priority="667" operator="equal">
      <formula>"LL"</formula>
    </cfRule>
    <cfRule type="cellIs" dxfId="670" priority="668" operator="equal">
      <formula>"AT"</formula>
    </cfRule>
    <cfRule type="containsText" dxfId="669" priority="669" operator="containsText" text="B">
      <formula>NOT(ISERROR(SEARCH("B",Z38)))</formula>
    </cfRule>
    <cfRule type="cellIs" dxfId="668" priority="670" operator="equal">
      <formula>"L"</formula>
    </cfRule>
    <cfRule type="containsText" dxfId="667" priority="671" operator="containsText" text="N">
      <formula>NOT(ISERROR(SEARCH("N",Z38)))</formula>
    </cfRule>
  </conditionalFormatting>
  <conditionalFormatting sqref="Z38:AB38">
    <cfRule type="containsText" dxfId="666" priority="650" operator="containsText" text="21">
      <formula>NOT(ISERROR(SEARCH("21",Z38)))</formula>
    </cfRule>
    <cfRule type="cellIs" dxfId="665" priority="651" operator="equal">
      <formula>"F"</formula>
    </cfRule>
    <cfRule type="containsText" dxfId="664" priority="652" operator="containsText" text="CA">
      <formula>NOT(ISERROR(SEARCH("CA",Z38)))</formula>
    </cfRule>
    <cfRule type="cellIs" dxfId="663" priority="653" operator="equal">
      <formula>"LD"</formula>
    </cfRule>
    <cfRule type="containsText" dxfId="662" priority="654" operator="containsText" text="V">
      <formula>NOT(ISERROR(SEARCH("V",Z38)))</formula>
    </cfRule>
    <cfRule type="containsText" dxfId="661" priority="655" operator="containsText" text="P">
      <formula>NOT(ISERROR(SEARCH("P",Z38)))</formula>
    </cfRule>
    <cfRule type="cellIs" dxfId="660" priority="656" operator="equal">
      <formula>"LL"</formula>
    </cfRule>
    <cfRule type="cellIs" dxfId="659" priority="657" operator="equal">
      <formula>"AT"</formula>
    </cfRule>
    <cfRule type="containsText" dxfId="658" priority="658" operator="containsText" text="B">
      <formula>NOT(ISERROR(SEARCH("B",Z38)))</formula>
    </cfRule>
    <cfRule type="cellIs" dxfId="657" priority="659" operator="equal">
      <formula>"L"</formula>
    </cfRule>
    <cfRule type="containsText" dxfId="656" priority="660" operator="containsText" text="N">
      <formula>NOT(ISERROR(SEARCH("N",Z38)))</formula>
    </cfRule>
  </conditionalFormatting>
  <conditionalFormatting sqref="Z38:AB38">
    <cfRule type="containsText" dxfId="655" priority="639" operator="containsText" text="21">
      <formula>NOT(ISERROR(SEARCH("21",Z38)))</formula>
    </cfRule>
    <cfRule type="cellIs" dxfId="654" priority="640" operator="equal">
      <formula>"F"</formula>
    </cfRule>
    <cfRule type="containsText" dxfId="653" priority="641" operator="containsText" text="CA">
      <formula>NOT(ISERROR(SEARCH("CA",Z38)))</formula>
    </cfRule>
    <cfRule type="cellIs" dxfId="652" priority="642" operator="equal">
      <formula>"LD"</formula>
    </cfRule>
    <cfRule type="containsText" dxfId="651" priority="643" operator="containsText" text="V">
      <formula>NOT(ISERROR(SEARCH("V",Z38)))</formula>
    </cfRule>
    <cfRule type="containsText" dxfId="650" priority="644" operator="containsText" text="P">
      <formula>NOT(ISERROR(SEARCH("P",Z38)))</formula>
    </cfRule>
    <cfRule type="cellIs" dxfId="649" priority="645" operator="equal">
      <formula>"LL"</formula>
    </cfRule>
    <cfRule type="cellIs" dxfId="648" priority="646" operator="equal">
      <formula>"AT"</formula>
    </cfRule>
    <cfRule type="containsText" dxfId="647" priority="647" operator="containsText" text="B">
      <formula>NOT(ISERROR(SEARCH("B",Z38)))</formula>
    </cfRule>
    <cfRule type="cellIs" dxfId="646" priority="648" operator="equal">
      <formula>"L"</formula>
    </cfRule>
    <cfRule type="containsText" dxfId="645" priority="649" operator="containsText" text="N">
      <formula>NOT(ISERROR(SEARCH("N",Z38)))</formula>
    </cfRule>
  </conditionalFormatting>
  <conditionalFormatting sqref="Z38:AB38">
    <cfRule type="containsText" dxfId="644" priority="628" operator="containsText" text="21">
      <formula>NOT(ISERROR(SEARCH("21",Z38)))</formula>
    </cfRule>
    <cfRule type="cellIs" dxfId="643" priority="629" operator="equal">
      <formula>"F"</formula>
    </cfRule>
    <cfRule type="containsText" dxfId="642" priority="630" operator="containsText" text="CA">
      <formula>NOT(ISERROR(SEARCH("CA",Z38)))</formula>
    </cfRule>
    <cfRule type="cellIs" dxfId="641" priority="631" operator="equal">
      <formula>"LD"</formula>
    </cfRule>
    <cfRule type="containsText" dxfId="640" priority="632" operator="containsText" text="V">
      <formula>NOT(ISERROR(SEARCH("V",Z38)))</formula>
    </cfRule>
    <cfRule type="containsText" dxfId="639" priority="633" operator="containsText" text="P">
      <formula>NOT(ISERROR(SEARCH("P",Z38)))</formula>
    </cfRule>
    <cfRule type="cellIs" dxfId="638" priority="634" operator="equal">
      <formula>"LL"</formula>
    </cfRule>
    <cfRule type="cellIs" dxfId="637" priority="635" operator="equal">
      <formula>"AT"</formula>
    </cfRule>
    <cfRule type="containsText" dxfId="636" priority="636" operator="containsText" text="B">
      <formula>NOT(ISERROR(SEARCH("B",Z38)))</formula>
    </cfRule>
    <cfRule type="cellIs" dxfId="635" priority="637" operator="equal">
      <formula>"L"</formula>
    </cfRule>
    <cfRule type="containsText" dxfId="634" priority="638" operator="containsText" text="N">
      <formula>NOT(ISERROR(SEARCH("N",Z38)))</formula>
    </cfRule>
  </conditionalFormatting>
  <conditionalFormatting sqref="Z38:AB38">
    <cfRule type="containsText" dxfId="633" priority="617" operator="containsText" text="21">
      <formula>NOT(ISERROR(SEARCH("21",Z38)))</formula>
    </cfRule>
    <cfRule type="cellIs" dxfId="632" priority="618" operator="equal">
      <formula>"F"</formula>
    </cfRule>
    <cfRule type="containsText" dxfId="631" priority="619" operator="containsText" text="CA">
      <formula>NOT(ISERROR(SEARCH("CA",Z38)))</formula>
    </cfRule>
    <cfRule type="cellIs" dxfId="630" priority="620" operator="equal">
      <formula>"LD"</formula>
    </cfRule>
    <cfRule type="containsText" dxfId="629" priority="621" operator="containsText" text="V">
      <formula>NOT(ISERROR(SEARCH("V",Z38)))</formula>
    </cfRule>
    <cfRule type="containsText" dxfId="628" priority="622" operator="containsText" text="P">
      <formula>NOT(ISERROR(SEARCH("P",Z38)))</formula>
    </cfRule>
    <cfRule type="cellIs" dxfId="627" priority="623" operator="equal">
      <formula>"LL"</formula>
    </cfRule>
    <cfRule type="cellIs" dxfId="626" priority="624" operator="equal">
      <formula>"AT"</formula>
    </cfRule>
    <cfRule type="containsText" dxfId="625" priority="625" operator="containsText" text="B">
      <formula>NOT(ISERROR(SEARCH("B",Z38)))</formula>
    </cfRule>
    <cfRule type="cellIs" dxfId="624" priority="626" operator="equal">
      <formula>"L"</formula>
    </cfRule>
    <cfRule type="containsText" dxfId="623" priority="627" operator="containsText" text="N">
      <formula>NOT(ISERROR(SEARCH("N",Z38)))</formula>
    </cfRule>
  </conditionalFormatting>
  <conditionalFormatting sqref="Z38:AB38">
    <cfRule type="containsText" dxfId="622" priority="606" operator="containsText" text="21">
      <formula>NOT(ISERROR(SEARCH("21",Z38)))</formula>
    </cfRule>
    <cfRule type="cellIs" dxfId="621" priority="607" operator="equal">
      <formula>"F"</formula>
    </cfRule>
    <cfRule type="containsText" dxfId="620" priority="608" operator="containsText" text="CA">
      <formula>NOT(ISERROR(SEARCH("CA",Z38)))</formula>
    </cfRule>
    <cfRule type="cellIs" dxfId="619" priority="609" operator="equal">
      <formula>"LD"</formula>
    </cfRule>
    <cfRule type="containsText" dxfId="618" priority="610" operator="containsText" text="V">
      <formula>NOT(ISERROR(SEARCH("V",Z38)))</formula>
    </cfRule>
    <cfRule type="containsText" dxfId="617" priority="611" operator="containsText" text="P">
      <formula>NOT(ISERROR(SEARCH("P",Z38)))</formula>
    </cfRule>
    <cfRule type="cellIs" dxfId="616" priority="612" operator="equal">
      <formula>"LL"</formula>
    </cfRule>
    <cfRule type="cellIs" dxfId="615" priority="613" operator="equal">
      <formula>"AT"</formula>
    </cfRule>
    <cfRule type="containsText" dxfId="614" priority="614" operator="containsText" text="B">
      <formula>NOT(ISERROR(SEARCH("B",Z38)))</formula>
    </cfRule>
    <cfRule type="cellIs" dxfId="613" priority="615" operator="equal">
      <formula>"L"</formula>
    </cfRule>
    <cfRule type="containsText" dxfId="612" priority="616" operator="containsText" text="N">
      <formula>NOT(ISERROR(SEARCH("N",Z38)))</formula>
    </cfRule>
  </conditionalFormatting>
  <conditionalFormatting sqref="Z38:AB38">
    <cfRule type="containsText" dxfId="611" priority="595" operator="containsText" text="21">
      <formula>NOT(ISERROR(SEARCH("21",Z38)))</formula>
    </cfRule>
    <cfRule type="cellIs" dxfId="610" priority="596" operator="equal">
      <formula>"F"</formula>
    </cfRule>
    <cfRule type="containsText" dxfId="609" priority="597" operator="containsText" text="CA">
      <formula>NOT(ISERROR(SEARCH("CA",Z38)))</formula>
    </cfRule>
    <cfRule type="cellIs" dxfId="608" priority="598" operator="equal">
      <formula>"LD"</formula>
    </cfRule>
    <cfRule type="containsText" dxfId="607" priority="599" operator="containsText" text="V">
      <formula>NOT(ISERROR(SEARCH("V",Z38)))</formula>
    </cfRule>
    <cfRule type="containsText" dxfId="606" priority="600" operator="containsText" text="P">
      <formula>NOT(ISERROR(SEARCH("P",Z38)))</formula>
    </cfRule>
    <cfRule type="cellIs" dxfId="605" priority="601" operator="equal">
      <formula>"LL"</formula>
    </cfRule>
    <cfRule type="cellIs" dxfId="604" priority="602" operator="equal">
      <formula>"AT"</formula>
    </cfRule>
    <cfRule type="containsText" dxfId="603" priority="603" operator="containsText" text="B">
      <formula>NOT(ISERROR(SEARCH("B",Z38)))</formula>
    </cfRule>
    <cfRule type="cellIs" dxfId="602" priority="604" operator="equal">
      <formula>"L"</formula>
    </cfRule>
    <cfRule type="containsText" dxfId="601" priority="605" operator="containsText" text="N">
      <formula>NOT(ISERROR(SEARCH("N",Z38)))</formula>
    </cfRule>
  </conditionalFormatting>
  <conditionalFormatting sqref="Z38:AB38">
    <cfRule type="containsText" dxfId="600" priority="584" operator="containsText" text="21">
      <formula>NOT(ISERROR(SEARCH("21",Z38)))</formula>
    </cfRule>
    <cfRule type="cellIs" dxfId="599" priority="585" operator="equal">
      <formula>"F"</formula>
    </cfRule>
    <cfRule type="containsText" dxfId="598" priority="586" operator="containsText" text="CA">
      <formula>NOT(ISERROR(SEARCH("CA",Z38)))</formula>
    </cfRule>
    <cfRule type="cellIs" dxfId="597" priority="587" operator="equal">
      <formula>"LD"</formula>
    </cfRule>
    <cfRule type="containsText" dxfId="596" priority="588" operator="containsText" text="V">
      <formula>NOT(ISERROR(SEARCH("V",Z38)))</formula>
    </cfRule>
    <cfRule type="containsText" dxfId="595" priority="589" operator="containsText" text="P">
      <formula>NOT(ISERROR(SEARCH("P",Z38)))</formula>
    </cfRule>
    <cfRule type="cellIs" dxfId="594" priority="590" operator="equal">
      <formula>"LL"</formula>
    </cfRule>
    <cfRule type="cellIs" dxfId="593" priority="591" operator="equal">
      <formula>"AT"</formula>
    </cfRule>
    <cfRule type="containsText" dxfId="592" priority="592" operator="containsText" text="B">
      <formula>NOT(ISERROR(SEARCH("B",Z38)))</formula>
    </cfRule>
    <cfRule type="cellIs" dxfId="591" priority="593" operator="equal">
      <formula>"L"</formula>
    </cfRule>
    <cfRule type="containsText" dxfId="590" priority="594" operator="containsText" text="N">
      <formula>NOT(ISERROR(SEARCH("N",Z38)))</formula>
    </cfRule>
  </conditionalFormatting>
  <conditionalFormatting sqref="Z38:AB38">
    <cfRule type="containsText" dxfId="589" priority="573" operator="containsText" text="21">
      <formula>NOT(ISERROR(SEARCH("21",Z38)))</formula>
    </cfRule>
    <cfRule type="cellIs" dxfId="588" priority="574" operator="equal">
      <formula>"F"</formula>
    </cfRule>
    <cfRule type="containsText" dxfId="587" priority="575" operator="containsText" text="CA">
      <formula>NOT(ISERROR(SEARCH("CA",Z38)))</formula>
    </cfRule>
    <cfRule type="cellIs" dxfId="586" priority="576" operator="equal">
      <formula>"LD"</formula>
    </cfRule>
    <cfRule type="containsText" dxfId="585" priority="577" operator="containsText" text="V">
      <formula>NOT(ISERROR(SEARCH("V",Z38)))</formula>
    </cfRule>
    <cfRule type="containsText" dxfId="584" priority="578" operator="containsText" text="P">
      <formula>NOT(ISERROR(SEARCH("P",Z38)))</formula>
    </cfRule>
    <cfRule type="cellIs" dxfId="583" priority="579" operator="equal">
      <formula>"LL"</formula>
    </cfRule>
    <cfRule type="cellIs" dxfId="582" priority="580" operator="equal">
      <formula>"AT"</formula>
    </cfRule>
    <cfRule type="containsText" dxfId="581" priority="581" operator="containsText" text="B">
      <formula>NOT(ISERROR(SEARCH("B",Z38)))</formula>
    </cfRule>
    <cfRule type="cellIs" dxfId="580" priority="582" operator="equal">
      <formula>"L"</formula>
    </cfRule>
    <cfRule type="containsText" dxfId="579" priority="583" operator="containsText" text="N">
      <formula>NOT(ISERROR(SEARCH("N",Z38)))</formula>
    </cfRule>
  </conditionalFormatting>
  <conditionalFormatting sqref="Z38:AB38">
    <cfRule type="containsText" dxfId="578" priority="562" operator="containsText" text="21">
      <formula>NOT(ISERROR(SEARCH("21",Z38)))</formula>
    </cfRule>
    <cfRule type="cellIs" dxfId="577" priority="563" operator="equal">
      <formula>"F"</formula>
    </cfRule>
    <cfRule type="containsText" dxfId="576" priority="564" operator="containsText" text="CA">
      <formula>NOT(ISERROR(SEARCH("CA",Z38)))</formula>
    </cfRule>
    <cfRule type="cellIs" dxfId="575" priority="565" operator="equal">
      <formula>"LD"</formula>
    </cfRule>
    <cfRule type="containsText" dxfId="574" priority="566" operator="containsText" text="V">
      <formula>NOT(ISERROR(SEARCH("V",Z38)))</formula>
    </cfRule>
    <cfRule type="containsText" dxfId="573" priority="567" operator="containsText" text="P">
      <formula>NOT(ISERROR(SEARCH("P",Z38)))</formula>
    </cfRule>
    <cfRule type="cellIs" dxfId="572" priority="568" operator="equal">
      <formula>"LL"</formula>
    </cfRule>
    <cfRule type="cellIs" dxfId="571" priority="569" operator="equal">
      <formula>"AT"</formula>
    </cfRule>
    <cfRule type="containsText" dxfId="570" priority="570" operator="containsText" text="B">
      <formula>NOT(ISERROR(SEARCH("B",Z38)))</formula>
    </cfRule>
    <cfRule type="cellIs" dxfId="569" priority="571" operator="equal">
      <formula>"L"</formula>
    </cfRule>
    <cfRule type="containsText" dxfId="568" priority="572" operator="containsText" text="N">
      <formula>NOT(ISERROR(SEARCH("N",Z38)))</formula>
    </cfRule>
  </conditionalFormatting>
  <conditionalFormatting sqref="Z38:AB38">
    <cfRule type="containsText" dxfId="567" priority="551" operator="containsText" text="21">
      <formula>NOT(ISERROR(SEARCH("21",Z38)))</formula>
    </cfRule>
    <cfRule type="cellIs" dxfId="566" priority="552" operator="equal">
      <formula>"F"</formula>
    </cfRule>
    <cfRule type="containsText" dxfId="565" priority="553" operator="containsText" text="CA">
      <formula>NOT(ISERROR(SEARCH("CA",Z38)))</formula>
    </cfRule>
    <cfRule type="cellIs" dxfId="564" priority="554" operator="equal">
      <formula>"LD"</formula>
    </cfRule>
    <cfRule type="containsText" dxfId="563" priority="555" operator="containsText" text="V">
      <formula>NOT(ISERROR(SEARCH("V",Z38)))</formula>
    </cfRule>
    <cfRule type="containsText" dxfId="562" priority="556" operator="containsText" text="P">
      <formula>NOT(ISERROR(SEARCH("P",Z38)))</formula>
    </cfRule>
    <cfRule type="cellIs" dxfId="561" priority="557" operator="equal">
      <formula>"LL"</formula>
    </cfRule>
    <cfRule type="cellIs" dxfId="560" priority="558" operator="equal">
      <formula>"AT"</formula>
    </cfRule>
    <cfRule type="containsText" dxfId="559" priority="559" operator="containsText" text="B">
      <formula>NOT(ISERROR(SEARCH("B",Z38)))</formula>
    </cfRule>
    <cfRule type="cellIs" dxfId="558" priority="560" operator="equal">
      <formula>"L"</formula>
    </cfRule>
    <cfRule type="containsText" dxfId="557" priority="561" operator="containsText" text="N">
      <formula>NOT(ISERROR(SEARCH("N",Z38)))</formula>
    </cfRule>
  </conditionalFormatting>
  <conditionalFormatting sqref="Z38:AB38">
    <cfRule type="containsText" dxfId="556" priority="540" operator="containsText" text="21">
      <formula>NOT(ISERROR(SEARCH("21",Z38)))</formula>
    </cfRule>
    <cfRule type="cellIs" dxfId="555" priority="541" operator="equal">
      <formula>"F"</formula>
    </cfRule>
    <cfRule type="containsText" dxfId="554" priority="542" operator="containsText" text="CA">
      <formula>NOT(ISERROR(SEARCH("CA",Z38)))</formula>
    </cfRule>
    <cfRule type="cellIs" dxfId="553" priority="543" operator="equal">
      <formula>"LD"</formula>
    </cfRule>
    <cfRule type="containsText" dxfId="552" priority="544" operator="containsText" text="V">
      <formula>NOT(ISERROR(SEARCH("V",Z38)))</formula>
    </cfRule>
    <cfRule type="containsText" dxfId="551" priority="545" operator="containsText" text="P">
      <formula>NOT(ISERROR(SEARCH("P",Z38)))</formula>
    </cfRule>
    <cfRule type="cellIs" dxfId="550" priority="546" operator="equal">
      <formula>"LL"</formula>
    </cfRule>
    <cfRule type="cellIs" dxfId="549" priority="547" operator="equal">
      <formula>"AT"</formula>
    </cfRule>
    <cfRule type="containsText" dxfId="548" priority="548" operator="containsText" text="B">
      <formula>NOT(ISERROR(SEARCH("B",Z38)))</formula>
    </cfRule>
    <cfRule type="cellIs" dxfId="547" priority="549" operator="equal">
      <formula>"L"</formula>
    </cfRule>
    <cfRule type="containsText" dxfId="546" priority="550" operator="containsText" text="N">
      <formula>NOT(ISERROR(SEARCH("N",Z38)))</formula>
    </cfRule>
  </conditionalFormatting>
  <conditionalFormatting sqref="Z38:AB38">
    <cfRule type="containsText" dxfId="545" priority="529" operator="containsText" text="21">
      <formula>NOT(ISERROR(SEARCH("21",Z38)))</formula>
    </cfRule>
    <cfRule type="cellIs" dxfId="544" priority="530" operator="equal">
      <formula>"F"</formula>
    </cfRule>
    <cfRule type="containsText" dxfId="543" priority="531" operator="containsText" text="CA">
      <formula>NOT(ISERROR(SEARCH("CA",Z38)))</formula>
    </cfRule>
    <cfRule type="cellIs" dxfId="542" priority="532" operator="equal">
      <formula>"LD"</formula>
    </cfRule>
    <cfRule type="containsText" dxfId="541" priority="533" operator="containsText" text="V">
      <formula>NOT(ISERROR(SEARCH("V",Z38)))</formula>
    </cfRule>
    <cfRule type="containsText" dxfId="540" priority="534" operator="containsText" text="P">
      <formula>NOT(ISERROR(SEARCH("P",Z38)))</formula>
    </cfRule>
    <cfRule type="cellIs" dxfId="539" priority="535" operator="equal">
      <formula>"LL"</formula>
    </cfRule>
    <cfRule type="cellIs" dxfId="538" priority="536" operator="equal">
      <formula>"AT"</formula>
    </cfRule>
    <cfRule type="containsText" dxfId="537" priority="537" operator="containsText" text="B">
      <formula>NOT(ISERROR(SEARCH("B",Z38)))</formula>
    </cfRule>
    <cfRule type="cellIs" dxfId="536" priority="538" operator="equal">
      <formula>"L"</formula>
    </cfRule>
    <cfRule type="containsText" dxfId="535" priority="539" operator="containsText" text="N">
      <formula>NOT(ISERROR(SEARCH("N",Z38)))</formula>
    </cfRule>
  </conditionalFormatting>
  <conditionalFormatting sqref="Z38:AB38">
    <cfRule type="containsText" dxfId="534" priority="518" operator="containsText" text="21">
      <formula>NOT(ISERROR(SEARCH("21",Z38)))</formula>
    </cfRule>
    <cfRule type="cellIs" dxfId="533" priority="519" operator="equal">
      <formula>"F"</formula>
    </cfRule>
    <cfRule type="containsText" dxfId="532" priority="520" operator="containsText" text="CA">
      <formula>NOT(ISERROR(SEARCH("CA",Z38)))</formula>
    </cfRule>
    <cfRule type="cellIs" dxfId="531" priority="521" operator="equal">
      <formula>"LD"</formula>
    </cfRule>
    <cfRule type="containsText" dxfId="530" priority="522" operator="containsText" text="V">
      <formula>NOT(ISERROR(SEARCH("V",Z38)))</formula>
    </cfRule>
    <cfRule type="containsText" dxfId="529" priority="523" operator="containsText" text="P">
      <formula>NOT(ISERROR(SEARCH("P",Z38)))</formula>
    </cfRule>
    <cfRule type="cellIs" dxfId="528" priority="524" operator="equal">
      <formula>"LL"</formula>
    </cfRule>
    <cfRule type="cellIs" dxfId="527" priority="525" operator="equal">
      <formula>"AT"</formula>
    </cfRule>
    <cfRule type="containsText" dxfId="526" priority="526" operator="containsText" text="B">
      <formula>NOT(ISERROR(SEARCH("B",Z38)))</formula>
    </cfRule>
    <cfRule type="cellIs" dxfId="525" priority="527" operator="equal">
      <formula>"L"</formula>
    </cfRule>
    <cfRule type="containsText" dxfId="524" priority="528" operator="containsText" text="N">
      <formula>NOT(ISERROR(SEARCH("N",Z38)))</formula>
    </cfRule>
  </conditionalFormatting>
  <conditionalFormatting sqref="Z38:AB38">
    <cfRule type="containsText" dxfId="523" priority="507" operator="containsText" text="21">
      <formula>NOT(ISERROR(SEARCH("21",Z38)))</formula>
    </cfRule>
    <cfRule type="cellIs" dxfId="522" priority="508" operator="equal">
      <formula>"F"</formula>
    </cfRule>
    <cfRule type="containsText" dxfId="521" priority="509" operator="containsText" text="CA">
      <formula>NOT(ISERROR(SEARCH("CA",Z38)))</formula>
    </cfRule>
    <cfRule type="cellIs" dxfId="520" priority="510" operator="equal">
      <formula>"LD"</formula>
    </cfRule>
    <cfRule type="containsText" dxfId="519" priority="511" operator="containsText" text="V">
      <formula>NOT(ISERROR(SEARCH("V",Z38)))</formula>
    </cfRule>
    <cfRule type="containsText" dxfId="518" priority="512" operator="containsText" text="P">
      <formula>NOT(ISERROR(SEARCH("P",Z38)))</formula>
    </cfRule>
    <cfRule type="cellIs" dxfId="517" priority="513" operator="equal">
      <formula>"LL"</formula>
    </cfRule>
    <cfRule type="cellIs" dxfId="516" priority="514" operator="equal">
      <formula>"AT"</formula>
    </cfRule>
    <cfRule type="containsText" dxfId="515" priority="515" operator="containsText" text="B">
      <formula>NOT(ISERROR(SEARCH("B",Z38)))</formula>
    </cfRule>
    <cfRule type="cellIs" dxfId="514" priority="516" operator="equal">
      <formula>"L"</formula>
    </cfRule>
    <cfRule type="containsText" dxfId="513" priority="517" operator="containsText" text="N">
      <formula>NOT(ISERROR(SEARCH("N",Z38)))</formula>
    </cfRule>
  </conditionalFormatting>
  <conditionalFormatting sqref="Z38:AB38">
    <cfRule type="containsText" dxfId="512" priority="496" operator="containsText" text="21">
      <formula>NOT(ISERROR(SEARCH("21",Z38)))</formula>
    </cfRule>
    <cfRule type="cellIs" dxfId="511" priority="497" operator="equal">
      <formula>"F"</formula>
    </cfRule>
    <cfRule type="containsText" dxfId="510" priority="498" operator="containsText" text="CA">
      <formula>NOT(ISERROR(SEARCH("CA",Z38)))</formula>
    </cfRule>
    <cfRule type="cellIs" dxfId="509" priority="499" operator="equal">
      <formula>"LD"</formula>
    </cfRule>
    <cfRule type="containsText" dxfId="508" priority="500" operator="containsText" text="V">
      <formula>NOT(ISERROR(SEARCH("V",Z38)))</formula>
    </cfRule>
    <cfRule type="containsText" dxfId="507" priority="501" operator="containsText" text="P">
      <formula>NOT(ISERROR(SEARCH("P",Z38)))</formula>
    </cfRule>
    <cfRule type="cellIs" dxfId="506" priority="502" operator="equal">
      <formula>"LL"</formula>
    </cfRule>
    <cfRule type="cellIs" dxfId="505" priority="503" operator="equal">
      <formula>"AT"</formula>
    </cfRule>
    <cfRule type="containsText" dxfId="504" priority="504" operator="containsText" text="B">
      <formula>NOT(ISERROR(SEARCH("B",Z38)))</formula>
    </cfRule>
    <cfRule type="cellIs" dxfId="503" priority="505" operator="equal">
      <formula>"L"</formula>
    </cfRule>
    <cfRule type="containsText" dxfId="502" priority="506" operator="containsText" text="N">
      <formula>NOT(ISERROR(SEARCH("N",Z38)))</formula>
    </cfRule>
  </conditionalFormatting>
  <conditionalFormatting sqref="Z38:AB38">
    <cfRule type="containsText" dxfId="501" priority="485" operator="containsText" text="21">
      <formula>NOT(ISERROR(SEARCH("21",Z38)))</formula>
    </cfRule>
    <cfRule type="cellIs" dxfId="500" priority="486" operator="equal">
      <formula>"F"</formula>
    </cfRule>
    <cfRule type="containsText" dxfId="499" priority="487" operator="containsText" text="CA">
      <formula>NOT(ISERROR(SEARCH("CA",Z38)))</formula>
    </cfRule>
    <cfRule type="cellIs" dxfId="498" priority="488" operator="equal">
      <formula>"LD"</formula>
    </cfRule>
    <cfRule type="containsText" dxfId="497" priority="489" operator="containsText" text="V">
      <formula>NOT(ISERROR(SEARCH("V",Z38)))</formula>
    </cfRule>
    <cfRule type="containsText" dxfId="496" priority="490" operator="containsText" text="P">
      <formula>NOT(ISERROR(SEARCH("P",Z38)))</formula>
    </cfRule>
    <cfRule type="cellIs" dxfId="495" priority="491" operator="equal">
      <formula>"LL"</formula>
    </cfRule>
    <cfRule type="cellIs" dxfId="494" priority="492" operator="equal">
      <formula>"AT"</formula>
    </cfRule>
    <cfRule type="containsText" dxfId="493" priority="493" operator="containsText" text="B">
      <formula>NOT(ISERROR(SEARCH("B",Z38)))</formula>
    </cfRule>
    <cfRule type="cellIs" dxfId="492" priority="494" operator="equal">
      <formula>"L"</formula>
    </cfRule>
    <cfRule type="containsText" dxfId="491" priority="495" operator="containsText" text="N">
      <formula>NOT(ISERROR(SEARCH("N",Z38)))</formula>
    </cfRule>
  </conditionalFormatting>
  <conditionalFormatting sqref="Z38:AB38">
    <cfRule type="containsText" dxfId="490" priority="474" operator="containsText" text="21">
      <formula>NOT(ISERROR(SEARCH("21",Z38)))</formula>
    </cfRule>
    <cfRule type="cellIs" dxfId="489" priority="475" operator="equal">
      <formula>"F"</formula>
    </cfRule>
    <cfRule type="containsText" dxfId="488" priority="476" operator="containsText" text="CA">
      <formula>NOT(ISERROR(SEARCH("CA",Z38)))</formula>
    </cfRule>
    <cfRule type="cellIs" dxfId="487" priority="477" operator="equal">
      <formula>"LD"</formula>
    </cfRule>
    <cfRule type="containsText" dxfId="486" priority="478" operator="containsText" text="V">
      <formula>NOT(ISERROR(SEARCH("V",Z38)))</formula>
    </cfRule>
    <cfRule type="containsText" dxfId="485" priority="479" operator="containsText" text="P">
      <formula>NOT(ISERROR(SEARCH("P",Z38)))</formula>
    </cfRule>
    <cfRule type="cellIs" dxfId="484" priority="480" operator="equal">
      <formula>"LL"</formula>
    </cfRule>
    <cfRule type="cellIs" dxfId="483" priority="481" operator="equal">
      <formula>"AT"</formula>
    </cfRule>
    <cfRule type="containsText" dxfId="482" priority="482" operator="containsText" text="B">
      <formula>NOT(ISERROR(SEARCH("B",Z38)))</formula>
    </cfRule>
    <cfRule type="cellIs" dxfId="481" priority="483" operator="equal">
      <formula>"L"</formula>
    </cfRule>
    <cfRule type="containsText" dxfId="480" priority="484" operator="containsText" text="N">
      <formula>NOT(ISERROR(SEARCH("N",Z38)))</formula>
    </cfRule>
  </conditionalFormatting>
  <conditionalFormatting sqref="Z38:AB38">
    <cfRule type="containsText" dxfId="479" priority="463" operator="containsText" text="21">
      <formula>NOT(ISERROR(SEARCH("21",Z38)))</formula>
    </cfRule>
    <cfRule type="cellIs" dxfId="478" priority="464" operator="equal">
      <formula>"F"</formula>
    </cfRule>
    <cfRule type="containsText" dxfId="477" priority="465" operator="containsText" text="CA">
      <formula>NOT(ISERROR(SEARCH("CA",Z38)))</formula>
    </cfRule>
    <cfRule type="cellIs" dxfId="476" priority="466" operator="equal">
      <formula>"LD"</formula>
    </cfRule>
    <cfRule type="containsText" dxfId="475" priority="467" operator="containsText" text="V">
      <formula>NOT(ISERROR(SEARCH("V",Z38)))</formula>
    </cfRule>
    <cfRule type="containsText" dxfId="474" priority="468" operator="containsText" text="P">
      <formula>NOT(ISERROR(SEARCH("P",Z38)))</formula>
    </cfRule>
    <cfRule type="cellIs" dxfId="473" priority="469" operator="equal">
      <formula>"LL"</formula>
    </cfRule>
    <cfRule type="cellIs" dxfId="472" priority="470" operator="equal">
      <formula>"AT"</formula>
    </cfRule>
    <cfRule type="containsText" dxfId="471" priority="471" operator="containsText" text="B">
      <formula>NOT(ISERROR(SEARCH("B",Z38)))</formula>
    </cfRule>
    <cfRule type="cellIs" dxfId="470" priority="472" operator="equal">
      <formula>"L"</formula>
    </cfRule>
    <cfRule type="containsText" dxfId="469" priority="473" operator="containsText" text="N">
      <formula>NOT(ISERROR(SEARCH("N",Z38)))</formula>
    </cfRule>
  </conditionalFormatting>
  <conditionalFormatting sqref="Z38:AB38">
    <cfRule type="containsText" dxfId="468" priority="452" operator="containsText" text="21">
      <formula>NOT(ISERROR(SEARCH("21",Z38)))</formula>
    </cfRule>
    <cfRule type="cellIs" dxfId="467" priority="453" operator="equal">
      <formula>"F"</formula>
    </cfRule>
    <cfRule type="containsText" dxfId="466" priority="454" operator="containsText" text="CA">
      <formula>NOT(ISERROR(SEARCH("CA",Z38)))</formula>
    </cfRule>
    <cfRule type="cellIs" dxfId="465" priority="455" operator="equal">
      <formula>"LD"</formula>
    </cfRule>
    <cfRule type="containsText" dxfId="464" priority="456" operator="containsText" text="V">
      <formula>NOT(ISERROR(SEARCH("V",Z38)))</formula>
    </cfRule>
    <cfRule type="containsText" dxfId="463" priority="457" operator="containsText" text="P">
      <formula>NOT(ISERROR(SEARCH("P",Z38)))</formula>
    </cfRule>
    <cfRule type="cellIs" dxfId="462" priority="458" operator="equal">
      <formula>"LL"</formula>
    </cfRule>
    <cfRule type="cellIs" dxfId="461" priority="459" operator="equal">
      <formula>"AT"</formula>
    </cfRule>
    <cfRule type="containsText" dxfId="460" priority="460" operator="containsText" text="B">
      <formula>NOT(ISERROR(SEARCH("B",Z38)))</formula>
    </cfRule>
    <cfRule type="cellIs" dxfId="459" priority="461" operator="equal">
      <formula>"L"</formula>
    </cfRule>
    <cfRule type="containsText" dxfId="458" priority="462" operator="containsText" text="N">
      <formula>NOT(ISERROR(SEARCH("N",Z38)))</formula>
    </cfRule>
  </conditionalFormatting>
  <conditionalFormatting sqref="Z38:AB38">
    <cfRule type="containsText" dxfId="457" priority="441" operator="containsText" text="21">
      <formula>NOT(ISERROR(SEARCH("21",Z38)))</formula>
    </cfRule>
    <cfRule type="cellIs" dxfId="456" priority="442" operator="equal">
      <formula>"F"</formula>
    </cfRule>
    <cfRule type="containsText" dxfId="455" priority="443" operator="containsText" text="CA">
      <formula>NOT(ISERROR(SEARCH("CA",Z38)))</formula>
    </cfRule>
    <cfRule type="cellIs" dxfId="454" priority="444" operator="equal">
      <formula>"LD"</formula>
    </cfRule>
    <cfRule type="containsText" dxfId="453" priority="445" operator="containsText" text="V">
      <formula>NOT(ISERROR(SEARCH("V",Z38)))</formula>
    </cfRule>
    <cfRule type="containsText" dxfId="452" priority="446" operator="containsText" text="P">
      <formula>NOT(ISERROR(SEARCH("P",Z38)))</formula>
    </cfRule>
    <cfRule type="cellIs" dxfId="451" priority="447" operator="equal">
      <formula>"LL"</formula>
    </cfRule>
    <cfRule type="cellIs" dxfId="450" priority="448" operator="equal">
      <formula>"AT"</formula>
    </cfRule>
    <cfRule type="containsText" dxfId="449" priority="449" operator="containsText" text="B">
      <formula>NOT(ISERROR(SEARCH("B",Z38)))</formula>
    </cfRule>
    <cfRule type="cellIs" dxfId="448" priority="450" operator="equal">
      <formula>"L"</formula>
    </cfRule>
    <cfRule type="containsText" dxfId="447" priority="451" operator="containsText" text="N">
      <formula>NOT(ISERROR(SEARCH("N",Z38)))</formula>
    </cfRule>
  </conditionalFormatting>
  <conditionalFormatting sqref="Z38:AB38">
    <cfRule type="containsText" dxfId="446" priority="430" operator="containsText" text="21">
      <formula>NOT(ISERROR(SEARCH("21",Z38)))</formula>
    </cfRule>
    <cfRule type="cellIs" dxfId="445" priority="431" operator="equal">
      <formula>"F"</formula>
    </cfRule>
    <cfRule type="containsText" dxfId="444" priority="432" operator="containsText" text="CA">
      <formula>NOT(ISERROR(SEARCH("CA",Z38)))</formula>
    </cfRule>
    <cfRule type="cellIs" dxfId="443" priority="433" operator="equal">
      <formula>"LD"</formula>
    </cfRule>
    <cfRule type="containsText" dxfId="442" priority="434" operator="containsText" text="V">
      <formula>NOT(ISERROR(SEARCH("V",Z38)))</formula>
    </cfRule>
    <cfRule type="containsText" dxfId="441" priority="435" operator="containsText" text="P">
      <formula>NOT(ISERROR(SEARCH("P",Z38)))</formula>
    </cfRule>
    <cfRule type="cellIs" dxfId="440" priority="436" operator="equal">
      <formula>"LL"</formula>
    </cfRule>
    <cfRule type="cellIs" dxfId="439" priority="437" operator="equal">
      <formula>"AT"</formula>
    </cfRule>
    <cfRule type="containsText" dxfId="438" priority="438" operator="containsText" text="B">
      <formula>NOT(ISERROR(SEARCH("B",Z38)))</formula>
    </cfRule>
    <cfRule type="cellIs" dxfId="437" priority="439" operator="equal">
      <formula>"L"</formula>
    </cfRule>
    <cfRule type="containsText" dxfId="436" priority="440" operator="containsText" text="N">
      <formula>NOT(ISERROR(SEARCH("N",Z38)))</formula>
    </cfRule>
  </conditionalFormatting>
  <conditionalFormatting sqref="Z38:AB38">
    <cfRule type="containsText" dxfId="435" priority="419" operator="containsText" text="21">
      <formula>NOT(ISERROR(SEARCH("21",Z38)))</formula>
    </cfRule>
    <cfRule type="cellIs" dxfId="434" priority="420" operator="equal">
      <formula>"F"</formula>
    </cfRule>
    <cfRule type="containsText" dxfId="433" priority="421" operator="containsText" text="CA">
      <formula>NOT(ISERROR(SEARCH("CA",Z38)))</formula>
    </cfRule>
    <cfRule type="cellIs" dxfId="432" priority="422" operator="equal">
      <formula>"LD"</formula>
    </cfRule>
    <cfRule type="containsText" dxfId="431" priority="423" operator="containsText" text="V">
      <formula>NOT(ISERROR(SEARCH("V",Z38)))</formula>
    </cfRule>
    <cfRule type="containsText" dxfId="430" priority="424" operator="containsText" text="P">
      <formula>NOT(ISERROR(SEARCH("P",Z38)))</formula>
    </cfRule>
    <cfRule type="cellIs" dxfId="429" priority="425" operator="equal">
      <formula>"LL"</formula>
    </cfRule>
    <cfRule type="cellIs" dxfId="428" priority="426" operator="equal">
      <formula>"AT"</formula>
    </cfRule>
    <cfRule type="containsText" dxfId="427" priority="427" operator="containsText" text="B">
      <formula>NOT(ISERROR(SEARCH("B",Z38)))</formula>
    </cfRule>
    <cfRule type="cellIs" dxfId="426" priority="428" operator="equal">
      <formula>"L"</formula>
    </cfRule>
    <cfRule type="containsText" dxfId="425" priority="429" operator="containsText" text="N">
      <formula>NOT(ISERROR(SEARCH("N",Z38)))</formula>
    </cfRule>
  </conditionalFormatting>
  <conditionalFormatting sqref="Z38:AB38">
    <cfRule type="containsText" dxfId="424" priority="408" operator="containsText" text="21">
      <formula>NOT(ISERROR(SEARCH("21",Z38)))</formula>
    </cfRule>
    <cfRule type="cellIs" dxfId="423" priority="409" operator="equal">
      <formula>"F"</formula>
    </cfRule>
    <cfRule type="containsText" dxfId="422" priority="410" operator="containsText" text="CA">
      <formula>NOT(ISERROR(SEARCH("CA",Z38)))</formula>
    </cfRule>
    <cfRule type="cellIs" dxfId="421" priority="411" operator="equal">
      <formula>"LD"</formula>
    </cfRule>
    <cfRule type="containsText" dxfId="420" priority="412" operator="containsText" text="V">
      <formula>NOT(ISERROR(SEARCH("V",Z38)))</formula>
    </cfRule>
    <cfRule type="containsText" dxfId="419" priority="413" operator="containsText" text="P">
      <formula>NOT(ISERROR(SEARCH("P",Z38)))</formula>
    </cfRule>
    <cfRule type="cellIs" dxfId="418" priority="414" operator="equal">
      <formula>"LL"</formula>
    </cfRule>
    <cfRule type="cellIs" dxfId="417" priority="415" operator="equal">
      <formula>"AT"</formula>
    </cfRule>
    <cfRule type="containsText" dxfId="416" priority="416" operator="containsText" text="B">
      <formula>NOT(ISERROR(SEARCH("B",Z38)))</formula>
    </cfRule>
    <cfRule type="cellIs" dxfId="415" priority="417" operator="equal">
      <formula>"L"</formula>
    </cfRule>
    <cfRule type="containsText" dxfId="414" priority="418" operator="containsText" text="N">
      <formula>NOT(ISERROR(SEARCH("N",Z38)))</formula>
    </cfRule>
  </conditionalFormatting>
  <conditionalFormatting sqref="Z38:AB38">
    <cfRule type="containsText" dxfId="413" priority="397" operator="containsText" text="21">
      <formula>NOT(ISERROR(SEARCH("21",Z38)))</formula>
    </cfRule>
    <cfRule type="cellIs" dxfId="412" priority="398" operator="equal">
      <formula>"F"</formula>
    </cfRule>
    <cfRule type="containsText" dxfId="411" priority="399" operator="containsText" text="CA">
      <formula>NOT(ISERROR(SEARCH("CA",Z38)))</formula>
    </cfRule>
    <cfRule type="cellIs" dxfId="410" priority="400" operator="equal">
      <formula>"LD"</formula>
    </cfRule>
    <cfRule type="containsText" dxfId="409" priority="401" operator="containsText" text="V">
      <formula>NOT(ISERROR(SEARCH("V",Z38)))</formula>
    </cfRule>
    <cfRule type="containsText" dxfId="408" priority="402" operator="containsText" text="P">
      <formula>NOT(ISERROR(SEARCH("P",Z38)))</formula>
    </cfRule>
    <cfRule type="cellIs" dxfId="407" priority="403" operator="equal">
      <formula>"LL"</formula>
    </cfRule>
    <cfRule type="cellIs" dxfId="406" priority="404" operator="equal">
      <formula>"AT"</formula>
    </cfRule>
    <cfRule type="containsText" dxfId="405" priority="405" operator="containsText" text="B">
      <formula>NOT(ISERROR(SEARCH("B",Z38)))</formula>
    </cfRule>
    <cfRule type="cellIs" dxfId="404" priority="406" operator="equal">
      <formula>"L"</formula>
    </cfRule>
    <cfRule type="containsText" dxfId="403" priority="407" operator="containsText" text="N">
      <formula>NOT(ISERROR(SEARCH("N",Z38)))</formula>
    </cfRule>
  </conditionalFormatting>
  <conditionalFormatting sqref="Z38:AB38">
    <cfRule type="containsText" dxfId="402" priority="386" operator="containsText" text="21">
      <formula>NOT(ISERROR(SEARCH("21",Z38)))</formula>
    </cfRule>
    <cfRule type="cellIs" dxfId="401" priority="387" operator="equal">
      <formula>"F"</formula>
    </cfRule>
    <cfRule type="containsText" dxfId="400" priority="388" operator="containsText" text="CA">
      <formula>NOT(ISERROR(SEARCH("CA",Z38)))</formula>
    </cfRule>
    <cfRule type="cellIs" dxfId="399" priority="389" operator="equal">
      <formula>"LD"</formula>
    </cfRule>
    <cfRule type="containsText" dxfId="398" priority="390" operator="containsText" text="V">
      <formula>NOT(ISERROR(SEARCH("V",Z38)))</formula>
    </cfRule>
    <cfRule type="containsText" dxfId="397" priority="391" operator="containsText" text="P">
      <formula>NOT(ISERROR(SEARCH("P",Z38)))</formula>
    </cfRule>
    <cfRule type="cellIs" dxfId="396" priority="392" operator="equal">
      <formula>"LL"</formula>
    </cfRule>
    <cfRule type="cellIs" dxfId="395" priority="393" operator="equal">
      <formula>"AT"</formula>
    </cfRule>
    <cfRule type="containsText" dxfId="394" priority="394" operator="containsText" text="B">
      <formula>NOT(ISERROR(SEARCH("B",Z38)))</formula>
    </cfRule>
    <cfRule type="cellIs" dxfId="393" priority="395" operator="equal">
      <formula>"L"</formula>
    </cfRule>
    <cfRule type="containsText" dxfId="392" priority="396" operator="containsText" text="N">
      <formula>NOT(ISERROR(SEARCH("N",Z38)))</formula>
    </cfRule>
  </conditionalFormatting>
  <conditionalFormatting sqref="Z38:AB38">
    <cfRule type="containsText" dxfId="391" priority="375" operator="containsText" text="21">
      <formula>NOT(ISERROR(SEARCH("21",Z38)))</formula>
    </cfRule>
    <cfRule type="cellIs" dxfId="390" priority="376" operator="equal">
      <formula>"F"</formula>
    </cfRule>
    <cfRule type="containsText" dxfId="389" priority="377" operator="containsText" text="CA">
      <formula>NOT(ISERROR(SEARCH("CA",Z38)))</formula>
    </cfRule>
    <cfRule type="cellIs" dxfId="388" priority="378" operator="equal">
      <formula>"LD"</formula>
    </cfRule>
    <cfRule type="containsText" dxfId="387" priority="379" operator="containsText" text="V">
      <formula>NOT(ISERROR(SEARCH("V",Z38)))</formula>
    </cfRule>
    <cfRule type="containsText" dxfId="386" priority="380" operator="containsText" text="P">
      <formula>NOT(ISERROR(SEARCH("P",Z38)))</formula>
    </cfRule>
    <cfRule type="cellIs" dxfId="385" priority="381" operator="equal">
      <formula>"LL"</formula>
    </cfRule>
    <cfRule type="cellIs" dxfId="384" priority="382" operator="equal">
      <formula>"AT"</formula>
    </cfRule>
    <cfRule type="containsText" dxfId="383" priority="383" operator="containsText" text="B">
      <formula>NOT(ISERROR(SEARCH("B",Z38)))</formula>
    </cfRule>
    <cfRule type="cellIs" dxfId="382" priority="384" operator="equal">
      <formula>"L"</formula>
    </cfRule>
    <cfRule type="containsText" dxfId="381" priority="385" operator="containsText" text="N">
      <formula>NOT(ISERROR(SEARCH("N",Z38)))</formula>
    </cfRule>
  </conditionalFormatting>
  <conditionalFormatting sqref="Z38:AB38">
    <cfRule type="containsText" dxfId="380" priority="364" operator="containsText" text="21">
      <formula>NOT(ISERROR(SEARCH("21",Z38)))</formula>
    </cfRule>
    <cfRule type="cellIs" dxfId="379" priority="365" operator="equal">
      <formula>"F"</formula>
    </cfRule>
    <cfRule type="containsText" dxfId="378" priority="366" operator="containsText" text="CA">
      <formula>NOT(ISERROR(SEARCH("CA",Z38)))</formula>
    </cfRule>
    <cfRule type="cellIs" dxfId="377" priority="367" operator="equal">
      <formula>"LD"</formula>
    </cfRule>
    <cfRule type="containsText" dxfId="376" priority="368" operator="containsText" text="V">
      <formula>NOT(ISERROR(SEARCH("V",Z38)))</formula>
    </cfRule>
    <cfRule type="containsText" dxfId="375" priority="369" operator="containsText" text="P">
      <formula>NOT(ISERROR(SEARCH("P",Z38)))</formula>
    </cfRule>
    <cfRule type="cellIs" dxfId="374" priority="370" operator="equal">
      <formula>"LL"</formula>
    </cfRule>
    <cfRule type="cellIs" dxfId="373" priority="371" operator="equal">
      <formula>"AT"</formula>
    </cfRule>
    <cfRule type="containsText" dxfId="372" priority="372" operator="containsText" text="B">
      <formula>NOT(ISERROR(SEARCH("B",Z38)))</formula>
    </cfRule>
    <cfRule type="cellIs" dxfId="371" priority="373" operator="equal">
      <formula>"L"</formula>
    </cfRule>
    <cfRule type="containsText" dxfId="370" priority="374" operator="containsText" text="N">
      <formula>NOT(ISERROR(SEARCH("N",Z38)))</formula>
    </cfRule>
  </conditionalFormatting>
  <conditionalFormatting sqref="Z38:AB38">
    <cfRule type="containsText" dxfId="369" priority="353" operator="containsText" text="21">
      <formula>NOT(ISERROR(SEARCH("21",Z38)))</formula>
    </cfRule>
    <cfRule type="cellIs" dxfId="368" priority="354" operator="equal">
      <formula>"F"</formula>
    </cfRule>
    <cfRule type="containsText" dxfId="367" priority="355" operator="containsText" text="CA">
      <formula>NOT(ISERROR(SEARCH("CA",Z38)))</formula>
    </cfRule>
    <cfRule type="cellIs" dxfId="366" priority="356" operator="equal">
      <formula>"LD"</formula>
    </cfRule>
    <cfRule type="containsText" dxfId="365" priority="357" operator="containsText" text="V">
      <formula>NOT(ISERROR(SEARCH("V",Z38)))</formula>
    </cfRule>
    <cfRule type="containsText" dxfId="364" priority="358" operator="containsText" text="P">
      <formula>NOT(ISERROR(SEARCH("P",Z38)))</formula>
    </cfRule>
    <cfRule type="cellIs" dxfId="363" priority="359" operator="equal">
      <formula>"LL"</formula>
    </cfRule>
    <cfRule type="cellIs" dxfId="362" priority="360" operator="equal">
      <formula>"AT"</formula>
    </cfRule>
    <cfRule type="containsText" dxfId="361" priority="361" operator="containsText" text="B">
      <formula>NOT(ISERROR(SEARCH("B",Z38)))</formula>
    </cfRule>
    <cfRule type="cellIs" dxfId="360" priority="362" operator="equal">
      <formula>"L"</formula>
    </cfRule>
    <cfRule type="containsText" dxfId="359" priority="363" operator="containsText" text="N">
      <formula>NOT(ISERROR(SEARCH("N",Z38)))</formula>
    </cfRule>
  </conditionalFormatting>
  <conditionalFormatting sqref="Z38:AB38">
    <cfRule type="containsText" dxfId="358" priority="342" operator="containsText" text="21">
      <formula>NOT(ISERROR(SEARCH("21",Z38)))</formula>
    </cfRule>
    <cfRule type="cellIs" dxfId="357" priority="343" operator="equal">
      <formula>"F"</formula>
    </cfRule>
    <cfRule type="containsText" dxfId="356" priority="344" operator="containsText" text="CA">
      <formula>NOT(ISERROR(SEARCH("CA",Z38)))</formula>
    </cfRule>
    <cfRule type="cellIs" dxfId="355" priority="345" operator="equal">
      <formula>"LD"</formula>
    </cfRule>
    <cfRule type="containsText" dxfId="354" priority="346" operator="containsText" text="V">
      <formula>NOT(ISERROR(SEARCH("V",Z38)))</formula>
    </cfRule>
    <cfRule type="containsText" dxfId="353" priority="347" operator="containsText" text="P">
      <formula>NOT(ISERROR(SEARCH("P",Z38)))</formula>
    </cfRule>
    <cfRule type="cellIs" dxfId="352" priority="348" operator="equal">
      <formula>"LL"</formula>
    </cfRule>
    <cfRule type="cellIs" dxfId="351" priority="349" operator="equal">
      <formula>"AT"</formula>
    </cfRule>
    <cfRule type="containsText" dxfId="350" priority="350" operator="containsText" text="B">
      <formula>NOT(ISERROR(SEARCH("B",Z38)))</formula>
    </cfRule>
    <cfRule type="cellIs" dxfId="349" priority="351" operator="equal">
      <formula>"L"</formula>
    </cfRule>
    <cfRule type="containsText" dxfId="348" priority="352" operator="containsText" text="N">
      <formula>NOT(ISERROR(SEARCH("N",Z38)))</formula>
    </cfRule>
  </conditionalFormatting>
  <conditionalFormatting sqref="Z38:AB38">
    <cfRule type="containsText" dxfId="347" priority="331" operator="containsText" text="21">
      <formula>NOT(ISERROR(SEARCH("21",Z38)))</formula>
    </cfRule>
    <cfRule type="cellIs" dxfId="346" priority="332" operator="equal">
      <formula>"F"</formula>
    </cfRule>
    <cfRule type="containsText" dxfId="345" priority="333" operator="containsText" text="CA">
      <formula>NOT(ISERROR(SEARCH("CA",Z38)))</formula>
    </cfRule>
    <cfRule type="cellIs" dxfId="344" priority="334" operator="equal">
      <formula>"LD"</formula>
    </cfRule>
    <cfRule type="containsText" dxfId="343" priority="335" operator="containsText" text="V">
      <formula>NOT(ISERROR(SEARCH("V",Z38)))</formula>
    </cfRule>
    <cfRule type="containsText" dxfId="342" priority="336" operator="containsText" text="P">
      <formula>NOT(ISERROR(SEARCH("P",Z38)))</formula>
    </cfRule>
    <cfRule type="cellIs" dxfId="341" priority="337" operator="equal">
      <formula>"LL"</formula>
    </cfRule>
    <cfRule type="cellIs" dxfId="340" priority="338" operator="equal">
      <formula>"AT"</formula>
    </cfRule>
    <cfRule type="containsText" dxfId="339" priority="339" operator="containsText" text="B">
      <formula>NOT(ISERROR(SEARCH("B",Z38)))</formula>
    </cfRule>
    <cfRule type="cellIs" dxfId="338" priority="340" operator="equal">
      <formula>"L"</formula>
    </cfRule>
    <cfRule type="containsText" dxfId="337" priority="341" operator="containsText" text="N">
      <formula>NOT(ISERROR(SEARCH("N",Z38)))</formula>
    </cfRule>
  </conditionalFormatting>
  <conditionalFormatting sqref="Z38:AB38">
    <cfRule type="containsText" dxfId="336" priority="320" operator="containsText" text="21">
      <formula>NOT(ISERROR(SEARCH("21",Z38)))</formula>
    </cfRule>
    <cfRule type="cellIs" dxfId="335" priority="321" operator="equal">
      <formula>"F"</formula>
    </cfRule>
    <cfRule type="containsText" dxfId="334" priority="322" operator="containsText" text="CA">
      <formula>NOT(ISERROR(SEARCH("CA",Z38)))</formula>
    </cfRule>
    <cfRule type="cellIs" dxfId="333" priority="323" operator="equal">
      <formula>"LD"</formula>
    </cfRule>
    <cfRule type="containsText" dxfId="332" priority="324" operator="containsText" text="V">
      <formula>NOT(ISERROR(SEARCH("V",Z38)))</formula>
    </cfRule>
    <cfRule type="containsText" dxfId="331" priority="325" operator="containsText" text="P">
      <formula>NOT(ISERROR(SEARCH("P",Z38)))</formula>
    </cfRule>
    <cfRule type="cellIs" dxfId="330" priority="326" operator="equal">
      <formula>"LL"</formula>
    </cfRule>
    <cfRule type="cellIs" dxfId="329" priority="327" operator="equal">
      <formula>"AT"</formula>
    </cfRule>
    <cfRule type="containsText" dxfId="328" priority="328" operator="containsText" text="B">
      <formula>NOT(ISERROR(SEARCH("B",Z38)))</formula>
    </cfRule>
    <cfRule type="cellIs" dxfId="327" priority="329" operator="equal">
      <formula>"L"</formula>
    </cfRule>
    <cfRule type="containsText" dxfId="326" priority="330" operator="containsText" text="N">
      <formula>NOT(ISERROR(SEARCH("N",Z38)))</formula>
    </cfRule>
  </conditionalFormatting>
  <conditionalFormatting sqref="Z38:AB38">
    <cfRule type="containsText" dxfId="325" priority="309" operator="containsText" text="21">
      <formula>NOT(ISERROR(SEARCH("21",Z38)))</formula>
    </cfRule>
    <cfRule type="cellIs" dxfId="324" priority="310" operator="equal">
      <formula>"F"</formula>
    </cfRule>
    <cfRule type="containsText" dxfId="323" priority="311" operator="containsText" text="CA">
      <formula>NOT(ISERROR(SEARCH("CA",Z38)))</formula>
    </cfRule>
    <cfRule type="cellIs" dxfId="322" priority="312" operator="equal">
      <formula>"LD"</formula>
    </cfRule>
    <cfRule type="containsText" dxfId="321" priority="313" operator="containsText" text="V">
      <formula>NOT(ISERROR(SEARCH("V",Z38)))</formula>
    </cfRule>
    <cfRule type="containsText" dxfId="320" priority="314" operator="containsText" text="P">
      <formula>NOT(ISERROR(SEARCH("P",Z38)))</formula>
    </cfRule>
    <cfRule type="cellIs" dxfId="319" priority="315" operator="equal">
      <formula>"LL"</formula>
    </cfRule>
    <cfRule type="cellIs" dxfId="318" priority="316" operator="equal">
      <formula>"AT"</formula>
    </cfRule>
    <cfRule type="containsText" dxfId="317" priority="317" operator="containsText" text="B">
      <formula>NOT(ISERROR(SEARCH("B",Z38)))</formula>
    </cfRule>
    <cfRule type="cellIs" dxfId="316" priority="318" operator="equal">
      <formula>"L"</formula>
    </cfRule>
    <cfRule type="containsText" dxfId="315" priority="319" operator="containsText" text="N">
      <formula>NOT(ISERROR(SEARCH("N",Z38)))</formula>
    </cfRule>
  </conditionalFormatting>
  <conditionalFormatting sqref="Z38:AB38">
    <cfRule type="containsText" dxfId="314" priority="298" operator="containsText" text="21">
      <formula>NOT(ISERROR(SEARCH("21",Z38)))</formula>
    </cfRule>
    <cfRule type="cellIs" dxfId="313" priority="299" operator="equal">
      <formula>"F"</formula>
    </cfRule>
    <cfRule type="containsText" dxfId="312" priority="300" operator="containsText" text="CA">
      <formula>NOT(ISERROR(SEARCH("CA",Z38)))</formula>
    </cfRule>
    <cfRule type="cellIs" dxfId="311" priority="301" operator="equal">
      <formula>"LD"</formula>
    </cfRule>
    <cfRule type="containsText" dxfId="310" priority="302" operator="containsText" text="V">
      <formula>NOT(ISERROR(SEARCH("V",Z38)))</formula>
    </cfRule>
    <cfRule type="containsText" dxfId="309" priority="303" operator="containsText" text="P">
      <formula>NOT(ISERROR(SEARCH("P",Z38)))</formula>
    </cfRule>
    <cfRule type="cellIs" dxfId="308" priority="304" operator="equal">
      <formula>"LL"</formula>
    </cfRule>
    <cfRule type="cellIs" dxfId="307" priority="305" operator="equal">
      <formula>"AT"</formula>
    </cfRule>
    <cfRule type="containsText" dxfId="306" priority="306" operator="containsText" text="B">
      <formula>NOT(ISERROR(SEARCH("B",Z38)))</formula>
    </cfRule>
    <cfRule type="cellIs" dxfId="305" priority="307" operator="equal">
      <formula>"L"</formula>
    </cfRule>
    <cfRule type="containsText" dxfId="304" priority="308" operator="containsText" text="N">
      <formula>NOT(ISERROR(SEARCH("N",Z38)))</formula>
    </cfRule>
  </conditionalFormatting>
  <conditionalFormatting sqref="Z38:AB38">
    <cfRule type="containsText" dxfId="303" priority="287" operator="containsText" text="21">
      <formula>NOT(ISERROR(SEARCH("21",Z38)))</formula>
    </cfRule>
    <cfRule type="cellIs" dxfId="302" priority="288" operator="equal">
      <formula>"F"</formula>
    </cfRule>
    <cfRule type="containsText" dxfId="301" priority="289" operator="containsText" text="CA">
      <formula>NOT(ISERROR(SEARCH("CA",Z38)))</formula>
    </cfRule>
    <cfRule type="cellIs" dxfId="300" priority="290" operator="equal">
      <formula>"LD"</formula>
    </cfRule>
    <cfRule type="containsText" dxfId="299" priority="291" operator="containsText" text="V">
      <formula>NOT(ISERROR(SEARCH("V",Z38)))</formula>
    </cfRule>
    <cfRule type="containsText" dxfId="298" priority="292" operator="containsText" text="P">
      <formula>NOT(ISERROR(SEARCH("P",Z38)))</formula>
    </cfRule>
    <cfRule type="cellIs" dxfId="297" priority="293" operator="equal">
      <formula>"LL"</formula>
    </cfRule>
    <cfRule type="cellIs" dxfId="296" priority="294" operator="equal">
      <formula>"AT"</formula>
    </cfRule>
    <cfRule type="containsText" dxfId="295" priority="295" operator="containsText" text="B">
      <formula>NOT(ISERROR(SEARCH("B",Z38)))</formula>
    </cfRule>
    <cfRule type="cellIs" dxfId="294" priority="296" operator="equal">
      <formula>"L"</formula>
    </cfRule>
    <cfRule type="containsText" dxfId="293" priority="297" operator="containsText" text="N">
      <formula>NOT(ISERROR(SEARCH("N",Z38)))</formula>
    </cfRule>
  </conditionalFormatting>
  <conditionalFormatting sqref="Z38:AB38">
    <cfRule type="containsText" dxfId="292" priority="276" operator="containsText" text="21">
      <formula>NOT(ISERROR(SEARCH("21",Z38)))</formula>
    </cfRule>
    <cfRule type="cellIs" dxfId="291" priority="277" operator="equal">
      <formula>"F"</formula>
    </cfRule>
    <cfRule type="containsText" dxfId="290" priority="278" operator="containsText" text="CA">
      <formula>NOT(ISERROR(SEARCH("CA",Z38)))</formula>
    </cfRule>
    <cfRule type="cellIs" dxfId="289" priority="279" operator="equal">
      <formula>"LD"</formula>
    </cfRule>
    <cfRule type="containsText" dxfId="288" priority="280" operator="containsText" text="V">
      <formula>NOT(ISERROR(SEARCH("V",Z38)))</formula>
    </cfRule>
    <cfRule type="containsText" dxfId="287" priority="281" operator="containsText" text="P">
      <formula>NOT(ISERROR(SEARCH("P",Z38)))</formula>
    </cfRule>
    <cfRule type="cellIs" dxfId="286" priority="282" operator="equal">
      <formula>"LL"</formula>
    </cfRule>
    <cfRule type="cellIs" dxfId="285" priority="283" operator="equal">
      <formula>"AT"</formula>
    </cfRule>
    <cfRule type="containsText" dxfId="284" priority="284" operator="containsText" text="B">
      <formula>NOT(ISERROR(SEARCH("B",Z38)))</formula>
    </cfRule>
    <cfRule type="cellIs" dxfId="283" priority="285" operator="equal">
      <formula>"L"</formula>
    </cfRule>
    <cfRule type="containsText" dxfId="282" priority="286" operator="containsText" text="N">
      <formula>NOT(ISERROR(SEARCH("N",Z38)))</formula>
    </cfRule>
  </conditionalFormatting>
  <conditionalFormatting sqref="Z38:AB38">
    <cfRule type="containsText" dxfId="281" priority="265" operator="containsText" text="21">
      <formula>NOT(ISERROR(SEARCH("21",Z38)))</formula>
    </cfRule>
    <cfRule type="cellIs" dxfId="280" priority="266" operator="equal">
      <formula>"F"</formula>
    </cfRule>
    <cfRule type="containsText" dxfId="279" priority="267" operator="containsText" text="CA">
      <formula>NOT(ISERROR(SEARCH("CA",Z38)))</formula>
    </cfRule>
    <cfRule type="cellIs" dxfId="278" priority="268" operator="equal">
      <formula>"LD"</formula>
    </cfRule>
    <cfRule type="containsText" dxfId="277" priority="269" operator="containsText" text="V">
      <formula>NOT(ISERROR(SEARCH("V",Z38)))</formula>
    </cfRule>
    <cfRule type="containsText" dxfId="276" priority="270" operator="containsText" text="P">
      <formula>NOT(ISERROR(SEARCH("P",Z38)))</formula>
    </cfRule>
    <cfRule type="cellIs" dxfId="275" priority="271" operator="equal">
      <formula>"LL"</formula>
    </cfRule>
    <cfRule type="cellIs" dxfId="274" priority="272" operator="equal">
      <formula>"AT"</formula>
    </cfRule>
    <cfRule type="containsText" dxfId="273" priority="273" operator="containsText" text="B">
      <formula>NOT(ISERROR(SEARCH("B",Z38)))</formula>
    </cfRule>
    <cfRule type="cellIs" dxfId="272" priority="274" operator="equal">
      <formula>"L"</formula>
    </cfRule>
    <cfRule type="containsText" dxfId="271" priority="275" operator="containsText" text="N">
      <formula>NOT(ISERROR(SEARCH("N",Z38)))</formula>
    </cfRule>
  </conditionalFormatting>
  <conditionalFormatting sqref="Z38:AB38">
    <cfRule type="containsText" dxfId="270" priority="254" operator="containsText" text="21">
      <formula>NOT(ISERROR(SEARCH("21",Z38)))</formula>
    </cfRule>
    <cfRule type="cellIs" dxfId="269" priority="255" operator="equal">
      <formula>"F"</formula>
    </cfRule>
    <cfRule type="containsText" dxfId="268" priority="256" operator="containsText" text="CA">
      <formula>NOT(ISERROR(SEARCH("CA",Z38)))</formula>
    </cfRule>
    <cfRule type="cellIs" dxfId="267" priority="257" operator="equal">
      <formula>"LD"</formula>
    </cfRule>
    <cfRule type="containsText" dxfId="266" priority="258" operator="containsText" text="V">
      <formula>NOT(ISERROR(SEARCH("V",Z38)))</formula>
    </cfRule>
    <cfRule type="containsText" dxfId="265" priority="259" operator="containsText" text="P">
      <formula>NOT(ISERROR(SEARCH("P",Z38)))</formula>
    </cfRule>
    <cfRule type="cellIs" dxfId="264" priority="260" operator="equal">
      <formula>"LL"</formula>
    </cfRule>
    <cfRule type="cellIs" dxfId="263" priority="261" operator="equal">
      <formula>"AT"</formula>
    </cfRule>
    <cfRule type="containsText" dxfId="262" priority="262" operator="containsText" text="B">
      <formula>NOT(ISERROR(SEARCH("B",Z38)))</formula>
    </cfRule>
    <cfRule type="cellIs" dxfId="261" priority="263" operator="equal">
      <formula>"L"</formula>
    </cfRule>
    <cfRule type="containsText" dxfId="260" priority="264" operator="containsText" text="N">
      <formula>NOT(ISERROR(SEARCH("N",Z38)))</formula>
    </cfRule>
  </conditionalFormatting>
  <conditionalFormatting sqref="Z38:AB38">
    <cfRule type="containsText" dxfId="259" priority="243" operator="containsText" text="21">
      <formula>NOT(ISERROR(SEARCH("21",Z38)))</formula>
    </cfRule>
    <cfRule type="cellIs" dxfId="258" priority="244" operator="equal">
      <formula>"F"</formula>
    </cfRule>
    <cfRule type="containsText" dxfId="257" priority="245" operator="containsText" text="CA">
      <formula>NOT(ISERROR(SEARCH("CA",Z38)))</formula>
    </cfRule>
    <cfRule type="cellIs" dxfId="256" priority="246" operator="equal">
      <formula>"LD"</formula>
    </cfRule>
    <cfRule type="containsText" dxfId="255" priority="247" operator="containsText" text="V">
      <formula>NOT(ISERROR(SEARCH("V",Z38)))</formula>
    </cfRule>
    <cfRule type="containsText" dxfId="254" priority="248" operator="containsText" text="P">
      <formula>NOT(ISERROR(SEARCH("P",Z38)))</formula>
    </cfRule>
    <cfRule type="cellIs" dxfId="253" priority="249" operator="equal">
      <formula>"LL"</formula>
    </cfRule>
    <cfRule type="cellIs" dxfId="252" priority="250" operator="equal">
      <formula>"AT"</formula>
    </cfRule>
    <cfRule type="containsText" dxfId="251" priority="251" operator="containsText" text="B">
      <formula>NOT(ISERROR(SEARCH("B",Z38)))</formula>
    </cfRule>
    <cfRule type="cellIs" dxfId="250" priority="252" operator="equal">
      <formula>"L"</formula>
    </cfRule>
    <cfRule type="containsText" dxfId="249" priority="253" operator="containsText" text="N">
      <formula>NOT(ISERROR(SEARCH("N",Z38)))</formula>
    </cfRule>
  </conditionalFormatting>
  <conditionalFormatting sqref="Z38:AB38">
    <cfRule type="containsText" dxfId="248" priority="232" operator="containsText" text="21">
      <formula>NOT(ISERROR(SEARCH("21",Z38)))</formula>
    </cfRule>
    <cfRule type="cellIs" dxfId="247" priority="233" operator="equal">
      <formula>"F"</formula>
    </cfRule>
    <cfRule type="containsText" dxfId="246" priority="234" operator="containsText" text="CA">
      <formula>NOT(ISERROR(SEARCH("CA",Z38)))</formula>
    </cfRule>
    <cfRule type="cellIs" dxfId="245" priority="235" operator="equal">
      <formula>"LD"</formula>
    </cfRule>
    <cfRule type="containsText" dxfId="244" priority="236" operator="containsText" text="V">
      <formula>NOT(ISERROR(SEARCH("V",Z38)))</formula>
    </cfRule>
    <cfRule type="containsText" dxfId="243" priority="237" operator="containsText" text="P">
      <formula>NOT(ISERROR(SEARCH("P",Z38)))</formula>
    </cfRule>
    <cfRule type="cellIs" dxfId="242" priority="238" operator="equal">
      <formula>"LL"</formula>
    </cfRule>
    <cfRule type="cellIs" dxfId="241" priority="239" operator="equal">
      <formula>"AT"</formula>
    </cfRule>
    <cfRule type="containsText" dxfId="240" priority="240" operator="containsText" text="B">
      <formula>NOT(ISERROR(SEARCH("B",Z38)))</formula>
    </cfRule>
    <cfRule type="cellIs" dxfId="239" priority="241" operator="equal">
      <formula>"L"</formula>
    </cfRule>
    <cfRule type="containsText" dxfId="238" priority="242" operator="containsText" text="N">
      <formula>NOT(ISERROR(SEARCH("N",Z38)))</formula>
    </cfRule>
  </conditionalFormatting>
  <conditionalFormatting sqref="Z38:AB38">
    <cfRule type="containsText" dxfId="237" priority="221" operator="containsText" text="21">
      <formula>NOT(ISERROR(SEARCH("21",Z38)))</formula>
    </cfRule>
    <cfRule type="cellIs" dxfId="236" priority="222" operator="equal">
      <formula>"F"</formula>
    </cfRule>
    <cfRule type="containsText" dxfId="235" priority="223" operator="containsText" text="CA">
      <formula>NOT(ISERROR(SEARCH("CA",Z38)))</formula>
    </cfRule>
    <cfRule type="cellIs" dxfId="234" priority="224" operator="equal">
      <formula>"LD"</formula>
    </cfRule>
    <cfRule type="containsText" dxfId="233" priority="225" operator="containsText" text="V">
      <formula>NOT(ISERROR(SEARCH("V",Z38)))</formula>
    </cfRule>
    <cfRule type="containsText" dxfId="232" priority="226" operator="containsText" text="P">
      <formula>NOT(ISERROR(SEARCH("P",Z38)))</formula>
    </cfRule>
    <cfRule type="cellIs" dxfId="231" priority="227" operator="equal">
      <formula>"LL"</formula>
    </cfRule>
    <cfRule type="cellIs" dxfId="230" priority="228" operator="equal">
      <formula>"AT"</formula>
    </cfRule>
    <cfRule type="containsText" dxfId="229" priority="229" operator="containsText" text="B">
      <formula>NOT(ISERROR(SEARCH("B",Z38)))</formula>
    </cfRule>
    <cfRule type="cellIs" dxfId="228" priority="230" operator="equal">
      <formula>"L"</formula>
    </cfRule>
    <cfRule type="containsText" dxfId="227" priority="231" operator="containsText" text="N">
      <formula>NOT(ISERROR(SEARCH("N",Z38)))</formula>
    </cfRule>
  </conditionalFormatting>
  <conditionalFormatting sqref="Z38:AB38">
    <cfRule type="containsText" dxfId="226" priority="210" operator="containsText" text="21">
      <formula>NOT(ISERROR(SEARCH("21",Z38)))</formula>
    </cfRule>
    <cfRule type="cellIs" dxfId="225" priority="211" operator="equal">
      <formula>"F"</formula>
    </cfRule>
    <cfRule type="containsText" dxfId="224" priority="212" operator="containsText" text="CA">
      <formula>NOT(ISERROR(SEARCH("CA",Z38)))</formula>
    </cfRule>
    <cfRule type="cellIs" dxfId="223" priority="213" operator="equal">
      <formula>"LD"</formula>
    </cfRule>
    <cfRule type="containsText" dxfId="222" priority="214" operator="containsText" text="V">
      <formula>NOT(ISERROR(SEARCH("V",Z38)))</formula>
    </cfRule>
    <cfRule type="containsText" dxfId="221" priority="215" operator="containsText" text="P">
      <formula>NOT(ISERROR(SEARCH("P",Z38)))</formula>
    </cfRule>
    <cfRule type="cellIs" dxfId="220" priority="216" operator="equal">
      <formula>"LL"</formula>
    </cfRule>
    <cfRule type="cellIs" dxfId="219" priority="217" operator="equal">
      <formula>"AT"</formula>
    </cfRule>
    <cfRule type="containsText" dxfId="218" priority="218" operator="containsText" text="B">
      <formula>NOT(ISERROR(SEARCH("B",Z38)))</formula>
    </cfRule>
    <cfRule type="cellIs" dxfId="217" priority="219" operator="equal">
      <formula>"L"</formula>
    </cfRule>
    <cfRule type="containsText" dxfId="216" priority="220" operator="containsText" text="N">
      <formula>NOT(ISERROR(SEARCH("N",Z38)))</formula>
    </cfRule>
  </conditionalFormatting>
  <conditionalFormatting sqref="X40:AK40">
    <cfRule type="containsText" dxfId="215" priority="177" operator="containsText" text="21">
      <formula>NOT(ISERROR(SEARCH("21",X40)))</formula>
    </cfRule>
    <cfRule type="cellIs" dxfId="214" priority="178" operator="equal">
      <formula>"F"</formula>
    </cfRule>
    <cfRule type="containsText" dxfId="213" priority="179" operator="containsText" text="CA">
      <formula>NOT(ISERROR(SEARCH("CA",X40)))</formula>
    </cfRule>
    <cfRule type="cellIs" dxfId="212" priority="180" operator="equal">
      <formula>"LD"</formula>
    </cfRule>
    <cfRule type="containsText" dxfId="211" priority="181" operator="containsText" text="V">
      <formula>NOT(ISERROR(SEARCH("V",X40)))</formula>
    </cfRule>
    <cfRule type="containsText" dxfId="210" priority="182" operator="containsText" text="P">
      <formula>NOT(ISERROR(SEARCH("P",X40)))</formula>
    </cfRule>
    <cfRule type="cellIs" dxfId="209" priority="183" operator="equal">
      <formula>"LL"</formula>
    </cfRule>
    <cfRule type="cellIs" dxfId="208" priority="184" operator="equal">
      <formula>"AT"</formula>
    </cfRule>
    <cfRule type="containsText" dxfId="207" priority="185" operator="containsText" text="B">
      <formula>NOT(ISERROR(SEARCH("B",X40)))</formula>
    </cfRule>
    <cfRule type="cellIs" dxfId="206" priority="186" operator="equal">
      <formula>"L"</formula>
    </cfRule>
    <cfRule type="containsText" dxfId="205" priority="187" operator="containsText" text="N">
      <formula>NOT(ISERROR(SEARCH("N",X40)))</formula>
    </cfRule>
  </conditionalFormatting>
  <conditionalFormatting sqref="AA40:AE40">
    <cfRule type="containsText" dxfId="204" priority="166" operator="containsText" text="21">
      <formula>NOT(ISERROR(SEARCH("21",AA40)))</formula>
    </cfRule>
    <cfRule type="cellIs" dxfId="203" priority="167" operator="equal">
      <formula>"F"</formula>
    </cfRule>
    <cfRule type="containsText" dxfId="202" priority="168" operator="containsText" text="CA">
      <formula>NOT(ISERROR(SEARCH("CA",AA40)))</formula>
    </cfRule>
    <cfRule type="cellIs" dxfId="201" priority="169" operator="equal">
      <formula>"LD"</formula>
    </cfRule>
    <cfRule type="containsText" dxfId="200" priority="170" operator="containsText" text="V">
      <formula>NOT(ISERROR(SEARCH("V",AA40)))</formula>
    </cfRule>
    <cfRule type="containsText" dxfId="199" priority="171" operator="containsText" text="P">
      <formula>NOT(ISERROR(SEARCH("P",AA40)))</formula>
    </cfRule>
    <cfRule type="cellIs" dxfId="198" priority="172" operator="equal">
      <formula>"LL"</formula>
    </cfRule>
    <cfRule type="cellIs" dxfId="197" priority="173" operator="equal">
      <formula>"AT"</formula>
    </cfRule>
    <cfRule type="containsText" dxfId="196" priority="174" operator="containsText" text="B">
      <formula>NOT(ISERROR(SEARCH("B",AA40)))</formula>
    </cfRule>
    <cfRule type="cellIs" dxfId="195" priority="175" operator="equal">
      <formula>"L"</formula>
    </cfRule>
    <cfRule type="containsText" dxfId="194" priority="176" operator="containsText" text="N">
      <formula>NOT(ISERROR(SEARCH("N",AA40)))</formula>
    </cfRule>
  </conditionalFormatting>
  <conditionalFormatting sqref="X40:Z40 AF40:AH40">
    <cfRule type="containsText" dxfId="193" priority="155" operator="containsText" text="21">
      <formula>NOT(ISERROR(SEARCH("21",X40)))</formula>
    </cfRule>
    <cfRule type="cellIs" dxfId="192" priority="156" operator="equal">
      <formula>"F"</formula>
    </cfRule>
    <cfRule type="containsText" dxfId="191" priority="157" operator="containsText" text="CA">
      <formula>NOT(ISERROR(SEARCH("CA",X40)))</formula>
    </cfRule>
    <cfRule type="cellIs" dxfId="190" priority="158" operator="equal">
      <formula>"LD"</formula>
    </cfRule>
    <cfRule type="containsText" dxfId="189" priority="159" operator="containsText" text="V">
      <formula>NOT(ISERROR(SEARCH("V",X40)))</formula>
    </cfRule>
    <cfRule type="containsText" dxfId="188" priority="160" operator="containsText" text="P">
      <formula>NOT(ISERROR(SEARCH("P",X40)))</formula>
    </cfRule>
    <cfRule type="cellIs" dxfId="187" priority="161" operator="equal">
      <formula>"LL"</formula>
    </cfRule>
    <cfRule type="cellIs" dxfId="186" priority="162" operator="equal">
      <formula>"AT"</formula>
    </cfRule>
    <cfRule type="containsText" dxfId="185" priority="163" operator="containsText" text="B">
      <formula>NOT(ISERROR(SEARCH("B",X40)))</formula>
    </cfRule>
    <cfRule type="cellIs" dxfId="184" priority="164" operator="equal">
      <formula>"L"</formula>
    </cfRule>
    <cfRule type="containsText" dxfId="183" priority="165" operator="containsText" text="N">
      <formula>NOT(ISERROR(SEARCH("N",X40)))</formula>
    </cfRule>
  </conditionalFormatting>
  <conditionalFormatting sqref="X40:Z40">
    <cfRule type="containsText" dxfId="182" priority="144" operator="containsText" text="21">
      <formula>NOT(ISERROR(SEARCH("21",X40)))</formula>
    </cfRule>
    <cfRule type="cellIs" dxfId="181" priority="145" operator="equal">
      <formula>"F"</formula>
    </cfRule>
    <cfRule type="containsText" dxfId="180" priority="146" operator="containsText" text="CA">
      <formula>NOT(ISERROR(SEARCH("CA",X40)))</formula>
    </cfRule>
    <cfRule type="cellIs" dxfId="179" priority="147" operator="equal">
      <formula>"LD"</formula>
    </cfRule>
    <cfRule type="containsText" dxfId="178" priority="148" operator="containsText" text="V">
      <formula>NOT(ISERROR(SEARCH("V",X40)))</formula>
    </cfRule>
    <cfRule type="containsText" dxfId="177" priority="149" operator="containsText" text="P">
      <formula>NOT(ISERROR(SEARCH("P",X40)))</formula>
    </cfRule>
    <cfRule type="cellIs" dxfId="176" priority="150" operator="equal">
      <formula>"LL"</formula>
    </cfRule>
    <cfRule type="cellIs" dxfId="175" priority="151" operator="equal">
      <formula>"AT"</formula>
    </cfRule>
    <cfRule type="containsText" dxfId="174" priority="152" operator="containsText" text="B">
      <formula>NOT(ISERROR(SEARCH("B",X40)))</formula>
    </cfRule>
    <cfRule type="cellIs" dxfId="173" priority="153" operator="equal">
      <formula>"L"</formula>
    </cfRule>
    <cfRule type="containsText" dxfId="172" priority="154" operator="containsText" text="N">
      <formula>NOT(ISERROR(SEARCH("N",X40)))</formula>
    </cfRule>
  </conditionalFormatting>
  <conditionalFormatting sqref="AJ40:AK40">
    <cfRule type="containsText" dxfId="171" priority="133" operator="containsText" text="21">
      <formula>NOT(ISERROR(SEARCH("21",AJ40)))</formula>
    </cfRule>
    <cfRule type="cellIs" dxfId="170" priority="134" operator="equal">
      <formula>"F"</formula>
    </cfRule>
    <cfRule type="containsText" dxfId="169" priority="135" operator="containsText" text="CA">
      <formula>NOT(ISERROR(SEARCH("CA",AJ40)))</formula>
    </cfRule>
    <cfRule type="cellIs" dxfId="168" priority="136" operator="equal">
      <formula>"LD"</formula>
    </cfRule>
    <cfRule type="containsText" dxfId="167" priority="137" operator="containsText" text="V">
      <formula>NOT(ISERROR(SEARCH("V",AJ40)))</formula>
    </cfRule>
    <cfRule type="containsText" dxfId="166" priority="138" operator="containsText" text="P">
      <formula>NOT(ISERROR(SEARCH("P",AJ40)))</formula>
    </cfRule>
    <cfRule type="cellIs" dxfId="165" priority="139" operator="equal">
      <formula>"LL"</formula>
    </cfRule>
    <cfRule type="cellIs" dxfId="164" priority="140" operator="equal">
      <formula>"AT"</formula>
    </cfRule>
    <cfRule type="containsText" dxfId="163" priority="141" operator="containsText" text="B">
      <formula>NOT(ISERROR(SEARCH("B",AJ40)))</formula>
    </cfRule>
    <cfRule type="cellIs" dxfId="162" priority="142" operator="equal">
      <formula>"L"</formula>
    </cfRule>
    <cfRule type="containsText" dxfId="161" priority="143" operator="containsText" text="N">
      <formula>NOT(ISERROR(SEARCH("N",AJ40)))</formula>
    </cfRule>
  </conditionalFormatting>
  <conditionalFormatting sqref="AK40">
    <cfRule type="containsText" dxfId="160" priority="122" operator="containsText" text="21">
      <formula>NOT(ISERROR(SEARCH("21",AK40)))</formula>
    </cfRule>
    <cfRule type="cellIs" dxfId="159" priority="123" operator="equal">
      <formula>"F"</formula>
    </cfRule>
    <cfRule type="containsText" dxfId="158" priority="124" operator="containsText" text="CA">
      <formula>NOT(ISERROR(SEARCH("CA",AK40)))</formula>
    </cfRule>
    <cfRule type="cellIs" dxfId="157" priority="125" operator="equal">
      <formula>"LD"</formula>
    </cfRule>
    <cfRule type="containsText" dxfId="156" priority="126" operator="containsText" text="V">
      <formula>NOT(ISERROR(SEARCH("V",AK40)))</formula>
    </cfRule>
    <cfRule type="containsText" dxfId="155" priority="127" operator="containsText" text="P">
      <formula>NOT(ISERROR(SEARCH("P",AK40)))</formula>
    </cfRule>
    <cfRule type="cellIs" dxfId="154" priority="128" operator="equal">
      <formula>"LL"</formula>
    </cfRule>
    <cfRule type="cellIs" dxfId="153" priority="129" operator="equal">
      <formula>"AT"</formula>
    </cfRule>
    <cfRule type="containsText" dxfId="152" priority="130" operator="containsText" text="B">
      <formula>NOT(ISERROR(SEARCH("B",AK40)))</formula>
    </cfRule>
    <cfRule type="cellIs" dxfId="151" priority="131" operator="equal">
      <formula>"L"</formula>
    </cfRule>
    <cfRule type="containsText" dxfId="150" priority="132" operator="containsText" text="N">
      <formula>NOT(ISERROR(SEARCH("N",AK40)))</formula>
    </cfRule>
  </conditionalFormatting>
  <conditionalFormatting sqref="AJ33:AK33 X33:Y33">
    <cfRule type="containsText" dxfId="149" priority="111" operator="containsText" text="21">
      <formula>NOT(ISERROR(SEARCH("21",X33)))</formula>
    </cfRule>
    <cfRule type="cellIs" dxfId="148" priority="112" operator="equal">
      <formula>"F"</formula>
    </cfRule>
    <cfRule type="containsText" dxfId="147" priority="113" operator="containsText" text="CA">
      <formula>NOT(ISERROR(SEARCH("CA",X33)))</formula>
    </cfRule>
    <cfRule type="cellIs" dxfId="146" priority="114" operator="equal">
      <formula>"LD"</formula>
    </cfRule>
    <cfRule type="containsText" dxfId="145" priority="115" operator="containsText" text="V">
      <formula>NOT(ISERROR(SEARCH("V",X33)))</formula>
    </cfRule>
    <cfRule type="containsText" dxfId="144" priority="116" operator="containsText" text="P">
      <formula>NOT(ISERROR(SEARCH("P",X33)))</formula>
    </cfRule>
    <cfRule type="cellIs" dxfId="143" priority="117" operator="equal">
      <formula>"LL"</formula>
    </cfRule>
    <cfRule type="cellIs" dxfId="142" priority="118" operator="equal">
      <formula>"AT"</formula>
    </cfRule>
    <cfRule type="containsText" dxfId="141" priority="119" operator="containsText" text="B">
      <formula>NOT(ISERROR(SEARCH("B",X33)))</formula>
    </cfRule>
    <cfRule type="cellIs" dxfId="140" priority="120" operator="equal">
      <formula>"L"</formula>
    </cfRule>
    <cfRule type="containsText" dxfId="139" priority="121" operator="containsText" text="N">
      <formula>NOT(ISERROR(SEARCH("N",X33)))</formula>
    </cfRule>
  </conditionalFormatting>
  <conditionalFormatting sqref="AJ33:AK33 X33:Y33">
    <cfRule type="containsText" dxfId="138" priority="100" operator="containsText" text="21">
      <formula>NOT(ISERROR(SEARCH("21",X33)))</formula>
    </cfRule>
    <cfRule type="cellIs" dxfId="137" priority="101" operator="equal">
      <formula>"F"</formula>
    </cfRule>
    <cfRule type="containsText" dxfId="136" priority="102" operator="containsText" text="CA">
      <formula>NOT(ISERROR(SEARCH("CA",X33)))</formula>
    </cfRule>
    <cfRule type="cellIs" dxfId="135" priority="103" operator="equal">
      <formula>"LD"</formula>
    </cfRule>
    <cfRule type="containsText" dxfId="134" priority="104" operator="containsText" text="V">
      <formula>NOT(ISERROR(SEARCH("V",X33)))</formula>
    </cfRule>
    <cfRule type="containsText" dxfId="133" priority="105" operator="containsText" text="P">
      <formula>NOT(ISERROR(SEARCH("P",X33)))</formula>
    </cfRule>
    <cfRule type="cellIs" dxfId="132" priority="106" operator="equal">
      <formula>"LL"</formula>
    </cfRule>
    <cfRule type="cellIs" dxfId="131" priority="107" operator="equal">
      <formula>"AT"</formula>
    </cfRule>
    <cfRule type="containsText" dxfId="130" priority="108" operator="containsText" text="B">
      <formula>NOT(ISERROR(SEARCH("B",X33)))</formula>
    </cfRule>
    <cfRule type="cellIs" dxfId="129" priority="109" operator="equal">
      <formula>"L"</formula>
    </cfRule>
    <cfRule type="containsText" dxfId="128" priority="110" operator="containsText" text="N">
      <formula>NOT(ISERROR(SEARCH("N",X33)))</formula>
    </cfRule>
  </conditionalFormatting>
  <conditionalFormatting sqref="AJ33:AK33 X33:Y33">
    <cfRule type="containsText" dxfId="127" priority="89" operator="containsText" text="21">
      <formula>NOT(ISERROR(SEARCH("21",X33)))</formula>
    </cfRule>
    <cfRule type="cellIs" dxfId="126" priority="90" operator="equal">
      <formula>"F"</formula>
    </cfRule>
    <cfRule type="containsText" dxfId="125" priority="91" operator="containsText" text="CA">
      <formula>NOT(ISERROR(SEARCH("CA",X33)))</formula>
    </cfRule>
    <cfRule type="cellIs" dxfId="124" priority="92" operator="equal">
      <formula>"LD"</formula>
    </cfRule>
    <cfRule type="containsText" dxfId="123" priority="93" operator="containsText" text="V">
      <formula>NOT(ISERROR(SEARCH("V",X33)))</formula>
    </cfRule>
    <cfRule type="containsText" dxfId="122" priority="94" operator="containsText" text="P">
      <formula>NOT(ISERROR(SEARCH("P",X33)))</formula>
    </cfRule>
    <cfRule type="cellIs" dxfId="121" priority="95" operator="equal">
      <formula>"LL"</formula>
    </cfRule>
    <cfRule type="cellIs" dxfId="120" priority="96" operator="equal">
      <formula>"AT"</formula>
    </cfRule>
    <cfRule type="containsText" dxfId="119" priority="97" operator="containsText" text="B">
      <formula>NOT(ISERROR(SEARCH("B",X33)))</formula>
    </cfRule>
    <cfRule type="cellIs" dxfId="118" priority="98" operator="equal">
      <formula>"L"</formula>
    </cfRule>
    <cfRule type="containsText" dxfId="117" priority="99" operator="containsText" text="N">
      <formula>NOT(ISERROR(SEARCH("N",X33)))</formula>
    </cfRule>
  </conditionalFormatting>
  <conditionalFormatting sqref="AJ33:AK33 X33:Y33">
    <cfRule type="containsText" dxfId="116" priority="78" operator="containsText" text="21">
      <formula>NOT(ISERROR(SEARCH("21",X33)))</formula>
    </cfRule>
    <cfRule type="cellIs" dxfId="115" priority="79" operator="equal">
      <formula>"F"</formula>
    </cfRule>
    <cfRule type="containsText" dxfId="114" priority="80" operator="containsText" text="CA">
      <formula>NOT(ISERROR(SEARCH("CA",X33)))</formula>
    </cfRule>
    <cfRule type="cellIs" dxfId="113" priority="81" operator="equal">
      <formula>"LD"</formula>
    </cfRule>
    <cfRule type="containsText" dxfId="112" priority="82" operator="containsText" text="V">
      <formula>NOT(ISERROR(SEARCH("V",X33)))</formula>
    </cfRule>
    <cfRule type="containsText" dxfId="111" priority="83" operator="containsText" text="P">
      <formula>NOT(ISERROR(SEARCH("P",X33)))</formula>
    </cfRule>
    <cfRule type="cellIs" dxfId="110" priority="84" operator="equal">
      <formula>"LL"</formula>
    </cfRule>
    <cfRule type="cellIs" dxfId="109" priority="85" operator="equal">
      <formula>"AT"</formula>
    </cfRule>
    <cfRule type="containsText" dxfId="108" priority="86" operator="containsText" text="B">
      <formula>NOT(ISERROR(SEARCH("B",X33)))</formula>
    </cfRule>
    <cfRule type="cellIs" dxfId="107" priority="87" operator="equal">
      <formula>"L"</formula>
    </cfRule>
    <cfRule type="containsText" dxfId="106" priority="88" operator="containsText" text="N">
      <formula>NOT(ISERROR(SEARCH("N",X33)))</formula>
    </cfRule>
  </conditionalFormatting>
  <conditionalFormatting sqref="AJ33:AK33 X33:Y33">
    <cfRule type="containsText" dxfId="105" priority="67" operator="containsText" text="21">
      <formula>NOT(ISERROR(SEARCH("21",X33)))</formula>
    </cfRule>
    <cfRule type="cellIs" dxfId="104" priority="68" operator="equal">
      <formula>"F"</formula>
    </cfRule>
    <cfRule type="containsText" dxfId="103" priority="69" operator="containsText" text="CA">
      <formula>NOT(ISERROR(SEARCH("CA",X33)))</formula>
    </cfRule>
    <cfRule type="cellIs" dxfId="102" priority="70" operator="equal">
      <formula>"LD"</formula>
    </cfRule>
    <cfRule type="containsText" dxfId="101" priority="71" operator="containsText" text="V">
      <formula>NOT(ISERROR(SEARCH("V",X33)))</formula>
    </cfRule>
    <cfRule type="containsText" dxfId="100" priority="72" operator="containsText" text="P">
      <formula>NOT(ISERROR(SEARCH("P",X33)))</formula>
    </cfRule>
    <cfRule type="cellIs" dxfId="99" priority="73" operator="equal">
      <formula>"LL"</formula>
    </cfRule>
    <cfRule type="cellIs" dxfId="98" priority="74" operator="equal">
      <formula>"AT"</formula>
    </cfRule>
    <cfRule type="containsText" dxfId="97" priority="75" operator="containsText" text="B">
      <formula>NOT(ISERROR(SEARCH("B",X33)))</formula>
    </cfRule>
    <cfRule type="cellIs" dxfId="96" priority="76" operator="equal">
      <formula>"L"</formula>
    </cfRule>
    <cfRule type="containsText" dxfId="95" priority="77" operator="containsText" text="N">
      <formula>NOT(ISERROR(SEARCH("N",X33)))</formula>
    </cfRule>
  </conditionalFormatting>
  <conditionalFormatting sqref="AJ33:AK33 X33:Y33">
    <cfRule type="containsText" dxfId="94" priority="56" operator="containsText" text="21">
      <formula>NOT(ISERROR(SEARCH("21",X33)))</formula>
    </cfRule>
    <cfRule type="cellIs" dxfId="93" priority="57" operator="equal">
      <formula>"F"</formula>
    </cfRule>
    <cfRule type="containsText" dxfId="92" priority="58" operator="containsText" text="CA">
      <formula>NOT(ISERROR(SEARCH("CA",X33)))</formula>
    </cfRule>
    <cfRule type="cellIs" dxfId="91" priority="59" operator="equal">
      <formula>"LD"</formula>
    </cfRule>
    <cfRule type="containsText" dxfId="90" priority="60" operator="containsText" text="V">
      <formula>NOT(ISERROR(SEARCH("V",X33)))</formula>
    </cfRule>
    <cfRule type="containsText" dxfId="89" priority="61" operator="containsText" text="P">
      <formula>NOT(ISERROR(SEARCH("P",X33)))</formula>
    </cfRule>
    <cfRule type="cellIs" dxfId="88" priority="62" operator="equal">
      <formula>"LL"</formula>
    </cfRule>
    <cfRule type="cellIs" dxfId="87" priority="63" operator="equal">
      <formula>"AT"</formula>
    </cfRule>
    <cfRule type="containsText" dxfId="86" priority="64" operator="containsText" text="B">
      <formula>NOT(ISERROR(SEARCH("B",X33)))</formula>
    </cfRule>
    <cfRule type="cellIs" dxfId="85" priority="65" operator="equal">
      <formula>"L"</formula>
    </cfRule>
    <cfRule type="containsText" dxfId="84" priority="66" operator="containsText" text="N">
      <formula>NOT(ISERROR(SEARCH("N",X33)))</formula>
    </cfRule>
  </conditionalFormatting>
  <conditionalFormatting sqref="AJ33:AK33 X33:Y33">
    <cfRule type="containsText" dxfId="83" priority="45" operator="containsText" text="21">
      <formula>NOT(ISERROR(SEARCH("21",X33)))</formula>
    </cfRule>
    <cfRule type="cellIs" dxfId="82" priority="46" operator="equal">
      <formula>"F"</formula>
    </cfRule>
    <cfRule type="containsText" dxfId="81" priority="47" operator="containsText" text="CA">
      <formula>NOT(ISERROR(SEARCH("CA",X33)))</formula>
    </cfRule>
    <cfRule type="cellIs" dxfId="80" priority="48" operator="equal">
      <formula>"LD"</formula>
    </cfRule>
    <cfRule type="containsText" dxfId="79" priority="49" operator="containsText" text="V">
      <formula>NOT(ISERROR(SEARCH("V",X33)))</formula>
    </cfRule>
    <cfRule type="containsText" dxfId="78" priority="50" operator="containsText" text="P">
      <formula>NOT(ISERROR(SEARCH("P",X33)))</formula>
    </cfRule>
    <cfRule type="cellIs" dxfId="77" priority="51" operator="equal">
      <formula>"LL"</formula>
    </cfRule>
    <cfRule type="cellIs" dxfId="76" priority="52" operator="equal">
      <formula>"AT"</formula>
    </cfRule>
    <cfRule type="containsText" dxfId="75" priority="53" operator="containsText" text="B">
      <formula>NOT(ISERROR(SEARCH("B",X33)))</formula>
    </cfRule>
    <cfRule type="cellIs" dxfId="74" priority="54" operator="equal">
      <formula>"L"</formula>
    </cfRule>
    <cfRule type="containsText" dxfId="73" priority="55" operator="containsText" text="N">
      <formula>NOT(ISERROR(SEARCH("N",X33)))</formula>
    </cfRule>
  </conditionalFormatting>
  <conditionalFormatting sqref="AJ33:AK33 X33:Y33">
    <cfRule type="containsText" dxfId="72" priority="34" operator="containsText" text="21">
      <formula>NOT(ISERROR(SEARCH("21",X33)))</formula>
    </cfRule>
    <cfRule type="cellIs" dxfId="71" priority="35" operator="equal">
      <formula>"F"</formula>
    </cfRule>
    <cfRule type="containsText" dxfId="70" priority="36" operator="containsText" text="CA">
      <formula>NOT(ISERROR(SEARCH("CA",X33)))</formula>
    </cfRule>
    <cfRule type="cellIs" dxfId="69" priority="37" operator="equal">
      <formula>"LD"</formula>
    </cfRule>
    <cfRule type="containsText" dxfId="68" priority="38" operator="containsText" text="V">
      <formula>NOT(ISERROR(SEARCH("V",X33)))</formula>
    </cfRule>
    <cfRule type="containsText" dxfId="67" priority="39" operator="containsText" text="P">
      <formula>NOT(ISERROR(SEARCH("P",X33)))</formula>
    </cfRule>
    <cfRule type="cellIs" dxfId="66" priority="40" operator="equal">
      <formula>"LL"</formula>
    </cfRule>
    <cfRule type="cellIs" dxfId="65" priority="41" operator="equal">
      <formula>"AT"</formula>
    </cfRule>
    <cfRule type="containsText" dxfId="64" priority="42" operator="containsText" text="B">
      <formula>NOT(ISERROR(SEARCH("B",X33)))</formula>
    </cfRule>
    <cfRule type="cellIs" dxfId="63" priority="43" operator="equal">
      <formula>"L"</formula>
    </cfRule>
    <cfRule type="containsText" dxfId="62" priority="44" operator="containsText" text="N">
      <formula>NOT(ISERROR(SEARCH("N",X33)))</formula>
    </cfRule>
  </conditionalFormatting>
  <conditionalFormatting sqref="AJ33:AK33 X33:Y33">
    <cfRule type="containsText" dxfId="61" priority="23" operator="containsText" text="21">
      <formula>NOT(ISERROR(SEARCH("21",X33)))</formula>
    </cfRule>
    <cfRule type="cellIs" dxfId="60" priority="24" operator="equal">
      <formula>"F"</formula>
    </cfRule>
    <cfRule type="containsText" dxfId="59" priority="25" operator="containsText" text="CA">
      <formula>NOT(ISERROR(SEARCH("CA",X33)))</formula>
    </cfRule>
    <cfRule type="cellIs" dxfId="58" priority="26" operator="equal">
      <formula>"LD"</formula>
    </cfRule>
    <cfRule type="containsText" dxfId="57" priority="27" operator="containsText" text="V">
      <formula>NOT(ISERROR(SEARCH("V",X33)))</formula>
    </cfRule>
    <cfRule type="containsText" dxfId="56" priority="28" operator="containsText" text="P">
      <formula>NOT(ISERROR(SEARCH("P",X33)))</formula>
    </cfRule>
    <cfRule type="cellIs" dxfId="55" priority="29" operator="equal">
      <formula>"LL"</formula>
    </cfRule>
    <cfRule type="cellIs" dxfId="54" priority="30" operator="equal">
      <formula>"AT"</formula>
    </cfRule>
    <cfRule type="containsText" dxfId="53" priority="31" operator="containsText" text="B">
      <formula>NOT(ISERROR(SEARCH("B",X33)))</formula>
    </cfRule>
    <cfRule type="cellIs" dxfId="52" priority="32" operator="equal">
      <formula>"L"</formula>
    </cfRule>
    <cfRule type="containsText" dxfId="51" priority="33" operator="containsText" text="N">
      <formula>NOT(ISERROR(SEARCH("N",X33)))</formula>
    </cfRule>
  </conditionalFormatting>
  <conditionalFormatting sqref="AJ33:AK33 X33:Y33">
    <cfRule type="containsText" dxfId="50" priority="12" operator="containsText" text="21">
      <formula>NOT(ISERROR(SEARCH("21",X33)))</formula>
    </cfRule>
    <cfRule type="cellIs" dxfId="49" priority="13" operator="equal">
      <formula>"F"</formula>
    </cfRule>
    <cfRule type="containsText" dxfId="48" priority="14" operator="containsText" text="CA">
      <formula>NOT(ISERROR(SEARCH("CA",X33)))</formula>
    </cfRule>
    <cfRule type="cellIs" dxfId="47" priority="15" operator="equal">
      <formula>"LD"</formula>
    </cfRule>
    <cfRule type="containsText" dxfId="46" priority="16" operator="containsText" text="V">
      <formula>NOT(ISERROR(SEARCH("V",X33)))</formula>
    </cfRule>
    <cfRule type="containsText" dxfId="45" priority="17" operator="containsText" text="P">
      <formula>NOT(ISERROR(SEARCH("P",X33)))</formula>
    </cfRule>
    <cfRule type="cellIs" dxfId="44" priority="18" operator="equal">
      <formula>"LL"</formula>
    </cfRule>
    <cfRule type="cellIs" dxfId="43" priority="19" operator="equal">
      <formula>"AT"</formula>
    </cfRule>
    <cfRule type="containsText" dxfId="42" priority="20" operator="containsText" text="B">
      <formula>NOT(ISERROR(SEARCH("B",X33)))</formula>
    </cfRule>
    <cfRule type="cellIs" dxfId="41" priority="21" operator="equal">
      <formula>"L"</formula>
    </cfRule>
    <cfRule type="containsText" dxfId="40" priority="22" operator="containsText" text="N">
      <formula>NOT(ISERROR(SEARCH("N",X33)))</formula>
    </cfRule>
  </conditionalFormatting>
  <conditionalFormatting sqref="AI43:AK43">
    <cfRule type="containsText" dxfId="39" priority="1" operator="containsText" text="21">
      <formula>NOT(ISERROR(SEARCH("21",AI43)))</formula>
    </cfRule>
    <cfRule type="cellIs" dxfId="38" priority="2" operator="equal">
      <formula>"F"</formula>
    </cfRule>
    <cfRule type="containsText" dxfId="37" priority="3" operator="containsText" text="CA">
      <formula>NOT(ISERROR(SEARCH("CA",AI43)))</formula>
    </cfRule>
    <cfRule type="cellIs" dxfId="36" priority="4" operator="equal">
      <formula>"LD"</formula>
    </cfRule>
    <cfRule type="containsText" dxfId="35" priority="5" operator="containsText" text="V">
      <formula>NOT(ISERROR(SEARCH("V",AI43)))</formula>
    </cfRule>
    <cfRule type="containsText" dxfId="34" priority="6" operator="containsText" text="P">
      <formula>NOT(ISERROR(SEARCH("P",AI43)))</formula>
    </cfRule>
    <cfRule type="cellIs" dxfId="33" priority="7" operator="equal">
      <formula>"LL"</formula>
    </cfRule>
    <cfRule type="cellIs" dxfId="32" priority="8" operator="equal">
      <formula>"AT"</formula>
    </cfRule>
    <cfRule type="containsText" dxfId="31" priority="9" operator="containsText" text="B">
      <formula>NOT(ISERROR(SEARCH("B",AI43)))</formula>
    </cfRule>
    <cfRule type="cellIs" dxfId="30" priority="10" operator="equal">
      <formula>"L"</formula>
    </cfRule>
    <cfRule type="containsText" dxfId="29" priority="11" operator="containsText" text="N">
      <formula>NOT(ISERROR(SEARCH("N",AI43)))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46:AK60 G7 G8:AK42 H7:AK7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1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50800</xdr:rowOff>
                  </from>
                  <to>
                    <xdr:col>5</xdr:col>
                    <xdr:colOff>2717800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FF0000"/>
  </sheetPr>
  <dimension ref="B1:AL53"/>
  <sheetViews>
    <sheetView topLeftCell="C1" zoomScale="55" zoomScaleNormal="55" zoomScaleSheetLayoutView="55" workbookViewId="0">
      <selection activeCell="D7" sqref="D7"/>
    </sheetView>
  </sheetViews>
  <sheetFormatPr baseColWidth="10" defaultRowHeight="14.5" x14ac:dyDescent="0.35"/>
  <cols>
    <col min="1" max="1" width="2" customWidth="1"/>
    <col min="2" max="2" width="12.7265625" customWidth="1"/>
    <col min="3" max="3" width="5" customWidth="1"/>
    <col min="4" max="4" width="13.26953125" style="232" customWidth="1"/>
    <col min="5" max="36" width="5.7265625" customWidth="1"/>
    <col min="37" max="38" width="15.7265625" customWidth="1"/>
    <col min="39" max="51" width="5.7265625" customWidth="1"/>
  </cols>
  <sheetData>
    <row r="1" spans="2:38" ht="55.5" customHeight="1" x14ac:dyDescent="0.35"/>
    <row r="2" spans="2:38" ht="33.65" customHeight="1" thickBot="1" x14ac:dyDescent="0.4">
      <c r="B2" s="233"/>
      <c r="C2" s="233"/>
      <c r="D2" s="234"/>
      <c r="E2" s="467" t="s">
        <v>126</v>
      </c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7"/>
      <c r="S2" s="467"/>
      <c r="T2" s="467"/>
      <c r="U2" s="467"/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</row>
    <row r="3" spans="2:38" ht="14.25" customHeight="1" x14ac:dyDescent="0.35">
      <c r="B3" s="235"/>
      <c r="C3" s="236"/>
      <c r="D3" s="237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9"/>
      <c r="AL3" s="240"/>
    </row>
    <row r="4" spans="2:38" s="245" customFormat="1" ht="33.65" customHeight="1" x14ac:dyDescent="0.35">
      <c r="B4" s="241" t="s">
        <v>127</v>
      </c>
      <c r="C4" s="468">
        <v>1</v>
      </c>
      <c r="D4" s="469"/>
      <c r="E4" s="470" t="s">
        <v>128</v>
      </c>
      <c r="F4" s="471"/>
      <c r="G4" s="471"/>
      <c r="H4" s="471"/>
      <c r="I4" s="472" t="str">
        <f>VLOOKUP($C$4,Plantilla!D:E,2,FALSE)</f>
        <v>Beatriz Mayoral Villén (75%)</v>
      </c>
      <c r="J4" s="472"/>
      <c r="K4" s="472"/>
      <c r="L4" s="472"/>
      <c r="M4" s="472"/>
      <c r="N4" s="472"/>
      <c r="O4" s="472"/>
      <c r="P4" s="472"/>
      <c r="Q4" s="472"/>
      <c r="R4" s="242"/>
      <c r="S4" s="242" t="s">
        <v>129</v>
      </c>
      <c r="T4" s="242">
        <f>VLOOKUP($C$4,Plantilla!D:J,7,FALSE)</f>
        <v>0</v>
      </c>
      <c r="U4" s="242"/>
      <c r="V4" s="242"/>
      <c r="W4" s="242"/>
      <c r="X4" s="473" t="s">
        <v>130</v>
      </c>
      <c r="Y4" s="473"/>
      <c r="Z4" s="242" t="str">
        <f>Plantilla!F5</f>
        <v>Hosp. Médica</v>
      </c>
      <c r="AA4" s="242"/>
      <c r="AB4" s="242"/>
      <c r="AC4" s="242"/>
      <c r="AD4" s="473" t="s">
        <v>131</v>
      </c>
      <c r="AE4" s="473"/>
      <c r="AF4" s="473"/>
      <c r="AG4" s="243" t="str">
        <f>Plantilla!F4</f>
        <v>ENFERMERÍA</v>
      </c>
      <c r="AH4" s="242"/>
      <c r="AI4" s="242"/>
      <c r="AJ4" s="242"/>
      <c r="AK4" s="242"/>
      <c r="AL4" s="244"/>
    </row>
    <row r="5" spans="2:38" ht="13.5" customHeight="1" thickBot="1" x14ac:dyDescent="0.4">
      <c r="B5" s="246"/>
      <c r="C5" s="247"/>
      <c r="D5" s="248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9"/>
    </row>
    <row r="6" spans="2:38" ht="13.5" customHeight="1" x14ac:dyDescent="0.35"/>
    <row r="7" spans="2:38" ht="33.65" customHeight="1" x14ac:dyDescent="0.35">
      <c r="E7" s="463" t="str">
        <f>CONCATENATE("ACTIVIDAD LABORAL AÑO ",'Diseño Patrón'!J6)</f>
        <v>ACTIVIDAD LABORAL AÑO 2025</v>
      </c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</row>
    <row r="8" spans="2:38" ht="33.65" customHeight="1" x14ac:dyDescent="0.35">
      <c r="E8" s="17">
        <v>1</v>
      </c>
      <c r="F8" s="17">
        <v>2</v>
      </c>
      <c r="G8" s="17">
        <v>3</v>
      </c>
      <c r="H8" s="17">
        <v>4</v>
      </c>
      <c r="I8" s="17">
        <v>5</v>
      </c>
      <c r="J8" s="17">
        <v>6</v>
      </c>
      <c r="K8" s="17">
        <v>7</v>
      </c>
      <c r="L8" s="17">
        <v>8</v>
      </c>
      <c r="M8" s="17">
        <v>9</v>
      </c>
      <c r="N8" s="17">
        <v>10</v>
      </c>
      <c r="O8" s="17">
        <v>11</v>
      </c>
      <c r="P8" s="17">
        <v>12</v>
      </c>
      <c r="Q8" s="17">
        <v>13</v>
      </c>
      <c r="R8" s="17">
        <v>14</v>
      </c>
      <c r="S8" s="17">
        <v>15</v>
      </c>
      <c r="T8" s="17">
        <v>16</v>
      </c>
      <c r="U8" s="17">
        <v>17</v>
      </c>
      <c r="V8" s="17">
        <v>18</v>
      </c>
      <c r="W8" s="17">
        <v>19</v>
      </c>
      <c r="X8" s="17">
        <v>20</v>
      </c>
      <c r="Y8" s="17">
        <v>21</v>
      </c>
      <c r="Z8" s="17">
        <v>22</v>
      </c>
      <c r="AA8" s="17">
        <v>23</v>
      </c>
      <c r="AB8" s="17">
        <v>24</v>
      </c>
      <c r="AC8" s="17">
        <v>25</v>
      </c>
      <c r="AD8" s="17">
        <v>26</v>
      </c>
      <c r="AE8" s="17">
        <v>27</v>
      </c>
      <c r="AF8" s="17">
        <v>28</v>
      </c>
      <c r="AG8" s="17">
        <v>29</v>
      </c>
      <c r="AH8" s="17">
        <v>30</v>
      </c>
      <c r="AI8" s="17">
        <v>31</v>
      </c>
      <c r="AK8" s="250" t="s">
        <v>132</v>
      </c>
      <c r="AL8" s="250" t="s">
        <v>133</v>
      </c>
    </row>
    <row r="9" spans="2:38" ht="33.65" customHeight="1" x14ac:dyDescent="0.35">
      <c r="D9" s="251" t="s">
        <v>93</v>
      </c>
      <c r="E9" s="253" t="str">
        <f t="shared" ref="E9:T10" ca="1" si="0">VLOOKUP($C$4,INDIRECT($D9&amp;"!$E$7:$AK$60"),2+E$8,FALSE)</f>
        <v>Mc</v>
      </c>
      <c r="F9" s="253" t="str">
        <f t="shared" ca="1" si="0"/>
        <v>Mc</v>
      </c>
      <c r="G9" s="253" t="str">
        <f t="shared" ca="1" si="0"/>
        <v>Mc</v>
      </c>
      <c r="H9" s="253" t="str">
        <f t="shared" ca="1" si="0"/>
        <v>N</v>
      </c>
      <c r="I9" s="253" t="str">
        <f t="shared" ca="1" si="0"/>
        <v>N</v>
      </c>
      <c r="J9" s="253" t="str">
        <f t="shared" ca="1" si="0"/>
        <v>-</v>
      </c>
      <c r="K9" s="253" t="str">
        <f t="shared" ca="1" si="0"/>
        <v>-</v>
      </c>
      <c r="L9" s="253" t="str">
        <f t="shared" ca="1" si="0"/>
        <v>L</v>
      </c>
      <c r="M9" s="253" t="str">
        <f t="shared" ca="1" si="0"/>
        <v>L</v>
      </c>
      <c r="N9" s="253" t="str">
        <f t="shared" ca="1" si="0"/>
        <v>N</v>
      </c>
      <c r="O9" s="253" t="str">
        <f t="shared" ca="1" si="0"/>
        <v>-</v>
      </c>
      <c r="P9" s="253" t="str">
        <f t="shared" ca="1" si="0"/>
        <v>Tc</v>
      </c>
      <c r="Q9" s="253" t="str">
        <f t="shared" ca="1" si="0"/>
        <v>L</v>
      </c>
      <c r="R9" s="253" t="str">
        <f t="shared" ca="1" si="0"/>
        <v>L</v>
      </c>
      <c r="S9" s="253" t="str">
        <f t="shared" ca="1" si="0"/>
        <v>L</v>
      </c>
      <c r="T9" s="253" t="str">
        <f t="shared" ca="1" si="0"/>
        <v>L</v>
      </c>
      <c r="U9" s="253" t="str">
        <f t="shared" ref="U9:AI10" ca="1" si="1">VLOOKUP($C$4,INDIRECT($D9&amp;"!$E$7:$AK$60"),2+U$8,FALSE)</f>
        <v>L</v>
      </c>
      <c r="V9" s="253" t="str">
        <f t="shared" ca="1" si="1"/>
        <v>N</v>
      </c>
      <c r="W9" s="253" t="str">
        <f t="shared" ca="1" si="1"/>
        <v>-</v>
      </c>
      <c r="X9" s="253" t="str">
        <f t="shared" ca="1" si="1"/>
        <v>N</v>
      </c>
      <c r="Y9" s="253" t="str">
        <f t="shared" ca="1" si="1"/>
        <v>-</v>
      </c>
      <c r="Z9" s="253" t="str">
        <f t="shared" ca="1" si="1"/>
        <v>L</v>
      </c>
      <c r="AA9" s="253" t="str">
        <f t="shared" ca="1" si="1"/>
        <v>L</v>
      </c>
      <c r="AB9" s="253" t="str">
        <f t="shared" ca="1" si="1"/>
        <v>L</v>
      </c>
      <c r="AC9" s="253" t="str">
        <f t="shared" ca="1" si="1"/>
        <v>Mc</v>
      </c>
      <c r="AD9" s="253" t="str">
        <f t="shared" ca="1" si="1"/>
        <v>Mc</v>
      </c>
      <c r="AE9" s="253" t="str">
        <f t="shared" ca="1" si="1"/>
        <v>N</v>
      </c>
      <c r="AF9" s="253" t="str">
        <f t="shared" ca="1" si="1"/>
        <v>-</v>
      </c>
      <c r="AG9" s="253" t="str">
        <f t="shared" ca="1" si="1"/>
        <v>L</v>
      </c>
      <c r="AH9" s="253" t="str">
        <f t="shared" ca="1" si="1"/>
        <v>L</v>
      </c>
      <c r="AI9" s="253" t="str">
        <f t="shared" ca="1" si="1"/>
        <v>L</v>
      </c>
      <c r="AK9" s="252">
        <f ca="1">VLOOKUP($C$4,INDIRECT($D9&amp;"!$E$7:$BP$60"),64,FALSE)</f>
        <v>118.2</v>
      </c>
      <c r="AL9" s="231">
        <f ca="1">'Diseño Patrón'!$F$6*(COUNTA($E9:$AI9)-COUNTIF($E9:$AI9,0)-COUNTIF($E9:$AI9,""))/PATRÓN!$N$4 *INDEX(INDIRECT(CONCATENATE(TEXT($D9,"00"),"!$AM$7:$AM$60")),MATCH($C$4,INDIRECT(CONCATENATE($D$9,"!$E$7:$E$60"))),1)</f>
        <v>139.5</v>
      </c>
    </row>
    <row r="10" spans="2:38" ht="33.65" customHeight="1" x14ac:dyDescent="0.35">
      <c r="D10" s="251" t="s">
        <v>94</v>
      </c>
      <c r="E10" s="253" t="str">
        <f t="shared" ca="1" si="0"/>
        <v>L</v>
      </c>
      <c r="F10" s="253" t="str">
        <f t="shared" ca="1" si="0"/>
        <v>L</v>
      </c>
      <c r="G10" s="253" t="str">
        <f t="shared" ca="1" si="0"/>
        <v>Mc</v>
      </c>
      <c r="H10" s="253" t="str">
        <f t="shared" ca="1" si="0"/>
        <v>L</v>
      </c>
      <c r="I10" s="253" t="str">
        <f t="shared" ca="1" si="0"/>
        <v>L</v>
      </c>
      <c r="J10" s="253" t="str">
        <f t="shared" ca="1" si="0"/>
        <v>Mc;N</v>
      </c>
      <c r="K10" s="253" t="str">
        <f t="shared" ca="1" si="0"/>
        <v>-</v>
      </c>
      <c r="L10" s="253" t="str">
        <f t="shared" ca="1" si="0"/>
        <v>L</v>
      </c>
      <c r="M10" s="253" t="str">
        <f t="shared" ca="1" si="0"/>
        <v>L</v>
      </c>
      <c r="N10" s="253" t="str">
        <f t="shared" ca="1" si="0"/>
        <v>Mc</v>
      </c>
      <c r="O10" s="253" t="str">
        <f t="shared" ca="1" si="0"/>
        <v>Mc</v>
      </c>
      <c r="P10" s="253" t="str">
        <f t="shared" ca="1" si="0"/>
        <v>N</v>
      </c>
      <c r="Q10" s="253" t="str">
        <f t="shared" ca="1" si="0"/>
        <v>-</v>
      </c>
      <c r="R10" s="253" t="str">
        <f t="shared" ca="1" si="0"/>
        <v>L</v>
      </c>
      <c r="S10" s="253" t="str">
        <f t="shared" ca="1" si="0"/>
        <v>L</v>
      </c>
      <c r="T10" s="253" t="str">
        <f t="shared" ca="1" si="0"/>
        <v>L</v>
      </c>
      <c r="U10" s="253" t="str">
        <f t="shared" ca="1" si="1"/>
        <v>Mc</v>
      </c>
      <c r="V10" s="253" t="str">
        <f t="shared" ca="1" si="1"/>
        <v>Mc</v>
      </c>
      <c r="W10" s="253" t="str">
        <f t="shared" ca="1" si="1"/>
        <v>Mc</v>
      </c>
      <c r="X10" s="253" t="str">
        <f t="shared" ca="1" si="1"/>
        <v>L</v>
      </c>
      <c r="Y10" s="253" t="str">
        <f t="shared" ca="1" si="1"/>
        <v>Mc</v>
      </c>
      <c r="Z10" s="253" t="str">
        <f t="shared" ca="1" si="1"/>
        <v>Mc</v>
      </c>
      <c r="AA10" s="253" t="str">
        <f t="shared" ca="1" si="1"/>
        <v>Mc</v>
      </c>
      <c r="AB10" s="253" t="str">
        <f t="shared" ca="1" si="1"/>
        <v>N</v>
      </c>
      <c r="AC10" s="253" t="str">
        <f t="shared" ca="1" si="1"/>
        <v>N</v>
      </c>
      <c r="AD10" s="253" t="str">
        <f t="shared" ca="1" si="1"/>
        <v>-</v>
      </c>
      <c r="AE10" s="253" t="str">
        <f t="shared" ca="1" si="1"/>
        <v>-</v>
      </c>
      <c r="AF10" s="253" t="str">
        <f t="shared" ca="1" si="1"/>
        <v>L</v>
      </c>
      <c r="AG10" s="253" t="str">
        <f t="shared" ca="1" si="1"/>
        <v/>
      </c>
      <c r="AH10" s="253">
        <f t="shared" ca="1" si="1"/>
        <v>0</v>
      </c>
      <c r="AI10" s="253">
        <f t="shared" ca="1" si="1"/>
        <v>0</v>
      </c>
      <c r="AK10" s="252">
        <f ca="1">VLOOKUP($C$4,INDIRECT($D10&amp;"!$E$7:$BP$60"),64,FALSE)</f>
        <v>120.8</v>
      </c>
      <c r="AL10" s="231">
        <f ca="1">'Diseño Patrón'!$F$6*(COUNTA($E10:$AI10)-COUNTIF($E10:$AI10,0)-COUNTIF($E10:$AI10,""))/PATRÓN!$N$4 *INDEX(INDIRECT(CONCATENATE(TEXT($D10,"00"),"!$AM$7:$AM$60")),MATCH($C$4,INDIRECT(CONCATENATE($D$9,"!$E$7:$E$60"))),1)</f>
        <v>126</v>
      </c>
    </row>
    <row r="11" spans="2:38" ht="33.65" customHeight="1" x14ac:dyDescent="0.35">
      <c r="D11" s="251" t="s">
        <v>95</v>
      </c>
      <c r="E11" s="253" t="str">
        <f t="shared" ref="E11:E20" ca="1" si="2">VLOOKUP($C$4,INDIRECT($D11&amp;"!$E$7:$AK$60"),2+E$8,FALSE)</f>
        <v>L</v>
      </c>
      <c r="F11" s="253" t="str">
        <f t="shared" ref="F11:AI19" ca="1" si="3">VLOOKUP($C$4,INDIRECT($D11&amp;"!$E$7:$AK$60"),2+F$8,FALSE)</f>
        <v>L</v>
      </c>
      <c r="G11" s="253" t="str">
        <f t="shared" ca="1" si="3"/>
        <v>L</v>
      </c>
      <c r="H11" s="253" t="str">
        <f t="shared" ca="1" si="3"/>
        <v>L</v>
      </c>
      <c r="I11" s="253" t="str">
        <f t="shared" ca="1" si="3"/>
        <v>Mc</v>
      </c>
      <c r="J11" s="253" t="str">
        <f t="shared" ca="1" si="3"/>
        <v>N</v>
      </c>
      <c r="K11" s="253" t="str">
        <f t="shared" ca="1" si="3"/>
        <v>N</v>
      </c>
      <c r="L11" s="253" t="str">
        <f t="shared" ca="1" si="3"/>
        <v>-</v>
      </c>
      <c r="M11" s="253" t="str">
        <f t="shared" ca="1" si="3"/>
        <v>-</v>
      </c>
      <c r="N11" s="253" t="str">
        <f t="shared" ca="1" si="3"/>
        <v>L</v>
      </c>
      <c r="O11" s="253" t="str">
        <f t="shared" ca="1" si="3"/>
        <v>L</v>
      </c>
      <c r="P11" s="253" t="str">
        <f t="shared" ca="1" si="3"/>
        <v>L</v>
      </c>
      <c r="Q11" s="253" t="str">
        <f t="shared" ca="1" si="3"/>
        <v>Mc</v>
      </c>
      <c r="R11" s="253" t="str">
        <f t="shared" ca="1" si="3"/>
        <v>Mc</v>
      </c>
      <c r="S11" s="253" t="str">
        <f t="shared" ca="1" si="3"/>
        <v>N</v>
      </c>
      <c r="T11" s="253" t="str">
        <f t="shared" ca="1" si="3"/>
        <v>N</v>
      </c>
      <c r="U11" s="253" t="str">
        <f t="shared" ca="1" si="3"/>
        <v>-</v>
      </c>
      <c r="V11" s="253" t="str">
        <f t="shared" ca="1" si="3"/>
        <v>-</v>
      </c>
      <c r="W11" s="253" t="str">
        <f t="shared" ca="1" si="3"/>
        <v>L</v>
      </c>
      <c r="X11" s="253" t="str">
        <f t="shared" ca="1" si="3"/>
        <v>L</v>
      </c>
      <c r="Y11" s="253" t="str">
        <f t="shared" ca="1" si="3"/>
        <v>L</v>
      </c>
      <c r="Z11" s="253" t="str">
        <f t="shared" ca="1" si="3"/>
        <v>L</v>
      </c>
      <c r="AA11" s="253" t="str">
        <f t="shared" ca="1" si="3"/>
        <v>L</v>
      </c>
      <c r="AB11" s="253" t="str">
        <f t="shared" ca="1" si="3"/>
        <v>L</v>
      </c>
      <c r="AC11" s="253" t="str">
        <f t="shared" ca="1" si="3"/>
        <v>N</v>
      </c>
      <c r="AD11" s="253" t="str">
        <f t="shared" ca="1" si="3"/>
        <v>N</v>
      </c>
      <c r="AE11" s="253" t="str">
        <f t="shared" ca="1" si="3"/>
        <v>-</v>
      </c>
      <c r="AF11" s="253" t="str">
        <f t="shared" ca="1" si="3"/>
        <v>-</v>
      </c>
      <c r="AG11" s="253" t="str">
        <f t="shared" ca="1" si="3"/>
        <v>N</v>
      </c>
      <c r="AH11" s="253" t="str">
        <f t="shared" ca="1" si="3"/>
        <v>-</v>
      </c>
      <c r="AI11" s="253" t="str">
        <f t="shared" ca="1" si="3"/>
        <v>Mc</v>
      </c>
      <c r="AK11" s="252">
        <f ca="1">VLOOKUP($C$4,INDIRECT($D11&amp;"!$E$7:$BP$60"),64,FALSE)</f>
        <v>116.9</v>
      </c>
      <c r="AL11" s="231">
        <f ca="1">'Diseño Patrón'!$F$6*(COUNTA($E11:$AI11)-COUNTIF($E11:$AI11,0)-COUNTIF($E11:$AI11,""))/PATRÓN!$N$4 *INDEX(INDIRECT(CONCATENATE(TEXT($D11,"00"),"!$AM$7:$AM$60")),MATCH($C$4,INDIRECT(CONCATENATE($D$9,"!$E$7:$E$60"))),1)</f>
        <v>139.5</v>
      </c>
    </row>
    <row r="12" spans="2:38" ht="33.65" customHeight="1" x14ac:dyDescent="0.35">
      <c r="D12" s="251" t="s">
        <v>96</v>
      </c>
      <c r="E12" s="253" t="str">
        <f t="shared" ca="1" si="2"/>
        <v>Mc</v>
      </c>
      <c r="F12" s="253" t="str">
        <f t="shared" ca="1" si="3"/>
        <v>N</v>
      </c>
      <c r="G12" s="253" t="str">
        <f t="shared" ca="1" si="3"/>
        <v>-</v>
      </c>
      <c r="H12" s="253" t="str">
        <f t="shared" ca="1" si="3"/>
        <v>L</v>
      </c>
      <c r="I12" s="253" t="str">
        <f t="shared" ca="1" si="3"/>
        <v>Mc</v>
      </c>
      <c r="J12" s="253" t="str">
        <f t="shared" ca="1" si="3"/>
        <v>Mc</v>
      </c>
      <c r="K12" s="253" t="str">
        <f t="shared" ca="1" si="3"/>
        <v>N</v>
      </c>
      <c r="L12" s="253" t="str">
        <f t="shared" ca="1" si="3"/>
        <v>-</v>
      </c>
      <c r="M12" s="253" t="str">
        <f t="shared" ca="1" si="3"/>
        <v>L</v>
      </c>
      <c r="N12" s="253" t="str">
        <f t="shared" ca="1" si="3"/>
        <v>L</v>
      </c>
      <c r="O12" s="253" t="str">
        <f t="shared" ca="1" si="3"/>
        <v>L</v>
      </c>
      <c r="P12" s="253" t="str">
        <f t="shared" ca="1" si="3"/>
        <v>L</v>
      </c>
      <c r="Q12" s="253" t="str">
        <f t="shared" ca="1" si="3"/>
        <v>L</v>
      </c>
      <c r="R12" s="253" t="str">
        <f t="shared" ca="1" si="3"/>
        <v>L</v>
      </c>
      <c r="S12" s="253" t="str">
        <f t="shared" ca="1" si="3"/>
        <v>L</v>
      </c>
      <c r="T12" s="253" t="str">
        <f t="shared" ca="1" si="3"/>
        <v>L</v>
      </c>
      <c r="U12" s="253" t="str">
        <f t="shared" ca="1" si="3"/>
        <v>N</v>
      </c>
      <c r="V12" s="253" t="str">
        <f t="shared" ca="1" si="3"/>
        <v>N</v>
      </c>
      <c r="W12" s="253" t="str">
        <f t="shared" ca="1" si="3"/>
        <v>-</v>
      </c>
      <c r="X12" s="253" t="str">
        <f t="shared" ca="1" si="3"/>
        <v>-</v>
      </c>
      <c r="Y12" s="253" t="str">
        <f t="shared" ca="1" si="3"/>
        <v>L</v>
      </c>
      <c r="Z12" s="253" t="str">
        <f t="shared" ca="1" si="3"/>
        <v>L</v>
      </c>
      <c r="AA12" s="253" t="str">
        <f t="shared" ca="1" si="3"/>
        <v>L</v>
      </c>
      <c r="AB12" s="253" t="str">
        <f t="shared" ca="1" si="3"/>
        <v>L</v>
      </c>
      <c r="AC12" s="253" t="str">
        <f t="shared" ca="1" si="3"/>
        <v>Mc</v>
      </c>
      <c r="AD12" s="253" t="str">
        <f t="shared" ca="1" si="3"/>
        <v>N</v>
      </c>
      <c r="AE12" s="253" t="str">
        <f t="shared" ca="1" si="3"/>
        <v>N</v>
      </c>
      <c r="AF12" s="253" t="str">
        <f t="shared" ca="1" si="3"/>
        <v>-</v>
      </c>
      <c r="AG12" s="253" t="str">
        <f t="shared" ca="1" si="3"/>
        <v>-</v>
      </c>
      <c r="AH12" s="253" t="str">
        <f t="shared" ca="1" si="3"/>
        <v>L</v>
      </c>
      <c r="AI12" s="253" t="str">
        <f t="shared" ca="1" si="3"/>
        <v>EB</v>
      </c>
      <c r="AK12" s="252">
        <f t="shared" ref="AK12:AK20" ca="1" si="4">VLOOKUP($C$4,INDIRECT($D12&amp;"!$E$7:$BP$60"),64,FALSE)</f>
        <v>109.18</v>
      </c>
      <c r="AL12" s="231">
        <f ca="1">'Diseño Patrón'!$F$6*(COUNTA($E12:$AI12)-COUNTIF($E12:$AI12,0)-COUNTIF($E12:$AI12,""))/PATRÓN!$N$4 *INDEX(INDIRECT(CONCATENATE(TEXT($D12,"00"),"!$AM$7:$AM$60")),MATCH($C$4,INDIRECT(CONCATENATE($D$9,"!$E$7:$E$60"))),1)</f>
        <v>139.5</v>
      </c>
    </row>
    <row r="13" spans="2:38" ht="33.65" customHeight="1" x14ac:dyDescent="0.35">
      <c r="D13" s="251" t="s">
        <v>97</v>
      </c>
      <c r="E13" s="253" t="str">
        <f t="shared" ca="1" si="2"/>
        <v>L</v>
      </c>
      <c r="F13" s="253" t="str">
        <f t="shared" ca="1" si="3"/>
        <v>L</v>
      </c>
      <c r="G13" s="253" t="str">
        <f t="shared" ca="1" si="3"/>
        <v>LD</v>
      </c>
      <c r="H13" s="253" t="str">
        <f t="shared" ca="1" si="3"/>
        <v>LD</v>
      </c>
      <c r="I13" s="253" t="str">
        <f t="shared" ca="1" si="3"/>
        <v>N</v>
      </c>
      <c r="J13" s="253" t="str">
        <f t="shared" ca="1" si="3"/>
        <v>N</v>
      </c>
      <c r="K13" s="253" t="str">
        <f t="shared" ca="1" si="3"/>
        <v>-</v>
      </c>
      <c r="L13" s="253" t="str">
        <f t="shared" ca="1" si="3"/>
        <v>-</v>
      </c>
      <c r="M13" s="253" t="str">
        <f t="shared" ca="1" si="3"/>
        <v>L</v>
      </c>
      <c r="N13" s="253" t="str">
        <f t="shared" ca="1" si="3"/>
        <v>L</v>
      </c>
      <c r="O13" s="253" t="str">
        <f t="shared" ca="1" si="3"/>
        <v>L</v>
      </c>
      <c r="P13" s="253" t="str">
        <f t="shared" ca="1" si="3"/>
        <v>Mc</v>
      </c>
      <c r="Q13" s="253" t="str">
        <f t="shared" ca="1" si="3"/>
        <v>Mc</v>
      </c>
      <c r="R13" s="253" t="str">
        <f t="shared" ca="1" si="3"/>
        <v>L</v>
      </c>
      <c r="S13" s="253" t="str">
        <f t="shared" ca="1" si="3"/>
        <v>N</v>
      </c>
      <c r="T13" s="253" t="str">
        <f t="shared" ca="1" si="3"/>
        <v>-</v>
      </c>
      <c r="U13" s="253" t="str">
        <f t="shared" ca="1" si="3"/>
        <v>Mc</v>
      </c>
      <c r="V13" s="253" t="str">
        <f t="shared" ca="1" si="3"/>
        <v>Mc</v>
      </c>
      <c r="W13" s="253" t="str">
        <f t="shared" ca="1" si="3"/>
        <v>N</v>
      </c>
      <c r="X13" s="253" t="str">
        <f t="shared" ca="1" si="3"/>
        <v>-</v>
      </c>
      <c r="Y13" s="253" t="str">
        <f t="shared" ca="1" si="3"/>
        <v>L</v>
      </c>
      <c r="Z13" s="253" t="str">
        <f t="shared" ca="1" si="3"/>
        <v>L</v>
      </c>
      <c r="AA13" s="253" t="str">
        <f t="shared" ca="1" si="3"/>
        <v>L</v>
      </c>
      <c r="AB13" s="253" t="str">
        <f t="shared" ca="1" si="3"/>
        <v>L</v>
      </c>
      <c r="AC13" s="253" t="str">
        <f t="shared" ca="1" si="3"/>
        <v>L</v>
      </c>
      <c r="AD13" s="253" t="str">
        <f t="shared" ca="1" si="3"/>
        <v>L</v>
      </c>
      <c r="AE13" s="253" t="str">
        <f t="shared" ca="1" si="3"/>
        <v>L</v>
      </c>
      <c r="AF13" s="253" t="str">
        <f t="shared" ca="1" si="3"/>
        <v>Mc</v>
      </c>
      <c r="AG13" s="253" t="str">
        <f t="shared" ca="1" si="3"/>
        <v>N</v>
      </c>
      <c r="AH13" s="253" t="str">
        <f t="shared" ca="1" si="3"/>
        <v>N</v>
      </c>
      <c r="AI13" s="253" t="str">
        <f t="shared" ca="1" si="3"/>
        <v>-</v>
      </c>
      <c r="AK13" s="252">
        <f t="shared" ca="1" si="4"/>
        <v>111.2</v>
      </c>
      <c r="AL13" s="231">
        <f ca="1">'Diseño Patrón'!$F$6*(COUNTA($E13:$AI13)-COUNTIF($E13:$AI13,0)-COUNTIF($E13:$AI13,""))/PATRÓN!$N$4 *INDEX(INDIRECT(CONCATENATE(TEXT($D13,"00"),"!$AM$7:$AM$60")),MATCH($C$4,INDIRECT(CONCATENATE($D$9,"!$E$7:$E$60"))),1)</f>
        <v>139.5</v>
      </c>
    </row>
    <row r="14" spans="2:38" ht="33.65" customHeight="1" x14ac:dyDescent="0.35">
      <c r="D14" s="251" t="s">
        <v>98</v>
      </c>
      <c r="E14" s="253" t="str">
        <f t="shared" ca="1" si="2"/>
        <v>-</v>
      </c>
      <c r="F14" s="253" t="str">
        <f t="shared" ca="1" si="3"/>
        <v>L</v>
      </c>
      <c r="G14" s="253" t="str">
        <f t="shared" ca="1" si="3"/>
        <v>L</v>
      </c>
      <c r="H14" s="253" t="str">
        <f t="shared" ca="1" si="3"/>
        <v>L</v>
      </c>
      <c r="I14" s="253" t="str">
        <f t="shared" ca="1" si="3"/>
        <v>Mc</v>
      </c>
      <c r="J14" s="253" t="str">
        <f t="shared" ca="1" si="3"/>
        <v>Mc</v>
      </c>
      <c r="K14" s="253" t="str">
        <f t="shared" ca="1" si="3"/>
        <v>N</v>
      </c>
      <c r="L14" s="253" t="str">
        <f t="shared" ca="1" si="3"/>
        <v>N</v>
      </c>
      <c r="M14" s="253" t="str">
        <f t="shared" ca="1" si="3"/>
        <v>-</v>
      </c>
      <c r="N14" s="253" t="str">
        <f t="shared" ca="1" si="3"/>
        <v>-</v>
      </c>
      <c r="O14" s="253" t="str">
        <f t="shared" ca="1" si="3"/>
        <v>L</v>
      </c>
      <c r="P14" s="253" t="str">
        <f t="shared" ca="1" si="3"/>
        <v>L</v>
      </c>
      <c r="Q14" s="253" t="str">
        <f t="shared" ca="1" si="3"/>
        <v>L</v>
      </c>
      <c r="R14" s="253" t="str">
        <f t="shared" ca="1" si="3"/>
        <v>Mc</v>
      </c>
      <c r="S14" s="253" t="str">
        <f t="shared" ca="1" si="3"/>
        <v>Mc</v>
      </c>
      <c r="T14" s="253" t="str">
        <f t="shared" ca="1" si="3"/>
        <v>N</v>
      </c>
      <c r="U14" s="253" t="str">
        <f t="shared" ca="1" si="3"/>
        <v>N</v>
      </c>
      <c r="V14" s="253" t="str">
        <f t="shared" ca="1" si="3"/>
        <v>-</v>
      </c>
      <c r="W14" s="253" t="str">
        <f t="shared" ca="1" si="3"/>
        <v>-</v>
      </c>
      <c r="X14" s="253" t="str">
        <f t="shared" ca="1" si="3"/>
        <v>L</v>
      </c>
      <c r="Y14" s="253" t="str">
        <f t="shared" ca="1" si="3"/>
        <v>L</v>
      </c>
      <c r="Z14" s="253" t="str">
        <f t="shared" ca="1" si="3"/>
        <v>L</v>
      </c>
      <c r="AA14" s="253" t="str">
        <f t="shared" ca="1" si="3"/>
        <v>Mc</v>
      </c>
      <c r="AB14" s="253" t="str">
        <f t="shared" ca="1" si="3"/>
        <v>Mc</v>
      </c>
      <c r="AC14" s="253" t="str">
        <f t="shared" ca="1" si="3"/>
        <v>L</v>
      </c>
      <c r="AD14" s="253" t="str">
        <f t="shared" ca="1" si="3"/>
        <v>L</v>
      </c>
      <c r="AE14" s="253" t="str">
        <f t="shared" ca="1" si="3"/>
        <v>L</v>
      </c>
      <c r="AF14" s="253" t="str">
        <f t="shared" ca="1" si="3"/>
        <v>L</v>
      </c>
      <c r="AG14" s="253" t="str">
        <f t="shared" ca="1" si="3"/>
        <v>L</v>
      </c>
      <c r="AH14" s="253" t="str">
        <f t="shared" ca="1" si="3"/>
        <v>Mc</v>
      </c>
      <c r="AI14" s="253">
        <f t="shared" ca="1" si="3"/>
        <v>0</v>
      </c>
      <c r="AK14" s="252">
        <f t="shared" ca="1" si="4"/>
        <v>99.8</v>
      </c>
      <c r="AL14" s="231">
        <f ca="1">'Diseño Patrón'!$F$6*(COUNTA($E14:$AI14)-COUNTIF($E14:$AI14,0)-COUNTIF($E14:$AI14,""))/PATRÓN!$N$4 *INDEX(INDIRECT(CONCATENATE(TEXT($D14,"00"),"!$AM$7:$AM$60")),MATCH($C$4,INDIRECT(CONCATENATE($D$9,"!$E$7:$E$60"))),1)</f>
        <v>135</v>
      </c>
    </row>
    <row r="15" spans="2:38" ht="33.65" customHeight="1" x14ac:dyDescent="0.35">
      <c r="D15" s="251" t="s">
        <v>99</v>
      </c>
      <c r="E15" s="253" t="str">
        <f t="shared" ca="1" si="2"/>
        <v>M</v>
      </c>
      <c r="F15" s="253" t="str">
        <f t="shared" ca="1" si="3"/>
        <v>N</v>
      </c>
      <c r="G15" s="253" t="str">
        <f t="shared" ca="1" si="3"/>
        <v>-</v>
      </c>
      <c r="H15" s="253" t="str">
        <f t="shared" ca="1" si="3"/>
        <v>L</v>
      </c>
      <c r="I15" s="253" t="str">
        <f t="shared" ca="1" si="3"/>
        <v>L</v>
      </c>
      <c r="J15" s="253" t="str">
        <f t="shared" ca="1" si="3"/>
        <v>L</v>
      </c>
      <c r="K15" s="253" t="str">
        <f t="shared" ca="1" si="3"/>
        <v>M</v>
      </c>
      <c r="L15" s="253" t="str">
        <f t="shared" ca="1" si="3"/>
        <v>M</v>
      </c>
      <c r="M15" s="253" t="str">
        <f t="shared" ca="1" si="3"/>
        <v>M</v>
      </c>
      <c r="N15" s="253" t="str">
        <f t="shared" ca="1" si="3"/>
        <v>L</v>
      </c>
      <c r="O15" s="253" t="str">
        <f t="shared" ca="1" si="3"/>
        <v>M</v>
      </c>
      <c r="P15" s="253" t="str">
        <f t="shared" ca="1" si="3"/>
        <v>M</v>
      </c>
      <c r="Q15" s="253" t="str">
        <f t="shared" ca="1" si="3"/>
        <v>M</v>
      </c>
      <c r="R15" s="253" t="str">
        <f t="shared" ca="1" si="3"/>
        <v>L</v>
      </c>
      <c r="S15" s="253" t="str">
        <f t="shared" ca="1" si="3"/>
        <v>L</v>
      </c>
      <c r="T15" s="253" t="str">
        <f t="shared" ca="1" si="3"/>
        <v>M</v>
      </c>
      <c r="U15" s="253" t="str">
        <f t="shared" ca="1" si="3"/>
        <v>M</v>
      </c>
      <c r="V15" s="253" t="str">
        <f t="shared" ca="1" si="3"/>
        <v>M</v>
      </c>
      <c r="W15" s="253" t="str">
        <f t="shared" ca="1" si="3"/>
        <v>L</v>
      </c>
      <c r="X15" s="253" t="str">
        <f t="shared" ca="1" si="3"/>
        <v>L</v>
      </c>
      <c r="Y15" s="253" t="str">
        <f t="shared" ca="1" si="3"/>
        <v>M</v>
      </c>
      <c r="Z15" s="253" t="str">
        <f t="shared" ca="1" si="3"/>
        <v>M</v>
      </c>
      <c r="AA15" s="253" t="str">
        <f t="shared" ca="1" si="3"/>
        <v>M</v>
      </c>
      <c r="AB15" s="253" t="str">
        <f t="shared" ca="1" si="3"/>
        <v>N</v>
      </c>
      <c r="AC15" s="253" t="str">
        <f t="shared" ca="1" si="3"/>
        <v>N</v>
      </c>
      <c r="AD15" s="253" t="str">
        <f t="shared" ca="1" si="3"/>
        <v>-</v>
      </c>
      <c r="AE15" s="253" t="str">
        <f t="shared" ca="1" si="3"/>
        <v>-</v>
      </c>
      <c r="AF15" s="253" t="str">
        <f t="shared" ca="1" si="3"/>
        <v>L</v>
      </c>
      <c r="AG15" s="253" t="str">
        <f t="shared" ca="1" si="3"/>
        <v>M</v>
      </c>
      <c r="AH15" s="253" t="str">
        <f t="shared" ca="1" si="3"/>
        <v>M</v>
      </c>
      <c r="AI15" s="253" t="str">
        <f t="shared" ca="1" si="3"/>
        <v>M</v>
      </c>
      <c r="AK15" s="252">
        <f t="shared" ca="1" si="4"/>
        <v>150.1</v>
      </c>
      <c r="AL15" s="231">
        <f ca="1">'Diseño Patrón'!$F$6*(COUNTA($E15:$AI15)-COUNTIF($E15:$AI15,0)-COUNTIF($E15:$AI15,""))/PATRÓN!$N$4 *INDEX(INDIRECT(CONCATENATE(TEXT($D15,"00"),"!$AM$7:$AM$60")),MATCH($C$4,INDIRECT(CONCATENATE($D$9,"!$E$7:$E$60"))),1)</f>
        <v>139.5</v>
      </c>
    </row>
    <row r="16" spans="2:38" ht="33.65" customHeight="1" x14ac:dyDescent="0.35">
      <c r="D16" s="251" t="s">
        <v>100</v>
      </c>
      <c r="E16" s="253" t="str">
        <f t="shared" ca="1" si="2"/>
        <v>M</v>
      </c>
      <c r="F16" s="253" t="str">
        <f t="shared" ca="1" si="3"/>
        <v>N</v>
      </c>
      <c r="G16" s="253" t="str">
        <f t="shared" ca="1" si="3"/>
        <v>N</v>
      </c>
      <c r="H16" s="253" t="str">
        <f t="shared" ca="1" si="3"/>
        <v>-</v>
      </c>
      <c r="I16" s="253" t="str">
        <f t="shared" ca="1" si="3"/>
        <v>-</v>
      </c>
      <c r="J16" s="253" t="str">
        <f t="shared" ca="1" si="3"/>
        <v>L</v>
      </c>
      <c r="K16" s="253" t="str">
        <f t="shared" ca="1" si="3"/>
        <v>M</v>
      </c>
      <c r="L16" s="253" t="str">
        <f t="shared" ca="1" si="3"/>
        <v>M</v>
      </c>
      <c r="M16" s="253" t="str">
        <f t="shared" ca="1" si="3"/>
        <v>M</v>
      </c>
      <c r="N16" s="253" t="str">
        <f t="shared" ca="1" si="3"/>
        <v>M</v>
      </c>
      <c r="O16" s="253" t="str">
        <f t="shared" ca="1" si="3"/>
        <v>N</v>
      </c>
      <c r="P16" s="253" t="str">
        <f t="shared" ca="1" si="3"/>
        <v>N</v>
      </c>
      <c r="Q16" s="253" t="str">
        <f t="shared" ca="1" si="3"/>
        <v>-</v>
      </c>
      <c r="R16" s="253" t="str">
        <f t="shared" ca="1" si="3"/>
        <v>-</v>
      </c>
      <c r="S16" s="253" t="str">
        <f t="shared" ca="1" si="3"/>
        <v>L</v>
      </c>
      <c r="T16" s="253" t="str">
        <f t="shared" ca="1" si="3"/>
        <v>L</v>
      </c>
      <c r="U16" s="253" t="str">
        <f t="shared" ca="1" si="3"/>
        <v>L</v>
      </c>
      <c r="V16" s="253" t="str">
        <f t="shared" ca="1" si="3"/>
        <v>M</v>
      </c>
      <c r="W16" s="253" t="str">
        <f t="shared" ca="1" si="3"/>
        <v>M</v>
      </c>
      <c r="X16" s="253" t="str">
        <f t="shared" ca="1" si="3"/>
        <v>N</v>
      </c>
      <c r="Y16" s="253" t="str">
        <f t="shared" ca="1" si="3"/>
        <v>-</v>
      </c>
      <c r="Z16" s="253" t="str">
        <f t="shared" ca="1" si="3"/>
        <v>L</v>
      </c>
      <c r="AA16" s="253" t="str">
        <f t="shared" ca="1" si="3"/>
        <v>M</v>
      </c>
      <c r="AB16" s="253" t="str">
        <f t="shared" ca="1" si="3"/>
        <v>M</v>
      </c>
      <c r="AC16" s="253" t="str">
        <f t="shared" ca="1" si="3"/>
        <v>M</v>
      </c>
      <c r="AD16" s="253" t="str">
        <f t="shared" ca="1" si="3"/>
        <v>L</v>
      </c>
      <c r="AE16" s="253" t="str">
        <f t="shared" ca="1" si="3"/>
        <v>M</v>
      </c>
      <c r="AF16" s="253" t="str">
        <f t="shared" ca="1" si="3"/>
        <v>M</v>
      </c>
      <c r="AG16" s="253" t="str">
        <f t="shared" ca="1" si="3"/>
        <v>M</v>
      </c>
      <c r="AH16" s="253" t="str">
        <f t="shared" ca="1" si="3"/>
        <v>L</v>
      </c>
      <c r="AI16" s="253" t="str">
        <f t="shared" ca="1" si="3"/>
        <v>L</v>
      </c>
      <c r="AK16" s="252">
        <f t="shared" ca="1" si="4"/>
        <v>154.5</v>
      </c>
      <c r="AL16" s="231">
        <f ca="1">'Diseño Patrón'!$F$6*(COUNTA($E16:$AI16)-COUNTIF($E16:$AI16,0)-COUNTIF($E16:$AI16,""))/PATRÓN!$N$4 *INDEX(INDIRECT(CONCATENATE(TEXT($D16,"00"),"!$AM$7:$AM$60")),MATCH($C$4,INDIRECT(CONCATENATE($D$9,"!$E$7:$E$60"))),1)</f>
        <v>139.5</v>
      </c>
    </row>
    <row r="17" spans="4:38" ht="33.65" customHeight="1" x14ac:dyDescent="0.35">
      <c r="D17" s="251" t="s">
        <v>101</v>
      </c>
      <c r="E17" s="253" t="str">
        <f t="shared" ca="1" si="2"/>
        <v>M</v>
      </c>
      <c r="F17" s="253" t="str">
        <f t="shared" ca="1" si="3"/>
        <v>M</v>
      </c>
      <c r="G17" s="253" t="str">
        <f t="shared" ca="1" si="3"/>
        <v>M</v>
      </c>
      <c r="H17" s="253" t="str">
        <f t="shared" ca="1" si="3"/>
        <v>N</v>
      </c>
      <c r="I17" s="253" t="str">
        <f t="shared" ca="1" si="3"/>
        <v>N</v>
      </c>
      <c r="J17" s="253" t="str">
        <f t="shared" ca="1" si="3"/>
        <v>-</v>
      </c>
      <c r="K17" s="253" t="str">
        <f t="shared" ca="1" si="3"/>
        <v>-</v>
      </c>
      <c r="L17" s="253" t="str">
        <f t="shared" ca="1" si="3"/>
        <v>L</v>
      </c>
      <c r="M17" s="253" t="str">
        <f t="shared" ca="1" si="3"/>
        <v>L</v>
      </c>
      <c r="N17" s="253" t="str">
        <f t="shared" ca="1" si="3"/>
        <v>M</v>
      </c>
      <c r="O17" s="253" t="str">
        <f t="shared" ca="1" si="3"/>
        <v>M</v>
      </c>
      <c r="P17" s="253" t="str">
        <f t="shared" ca="1" si="3"/>
        <v>M</v>
      </c>
      <c r="Q17" s="253" t="str">
        <f t="shared" ca="1" si="3"/>
        <v>N</v>
      </c>
      <c r="R17" s="253" t="str">
        <f t="shared" ca="1" si="3"/>
        <v>N</v>
      </c>
      <c r="S17" s="253" t="str">
        <f t="shared" ca="1" si="3"/>
        <v>-</v>
      </c>
      <c r="T17" s="253" t="str">
        <f t="shared" ca="1" si="3"/>
        <v>-</v>
      </c>
      <c r="U17" s="253" t="str">
        <f t="shared" ca="1" si="3"/>
        <v>L</v>
      </c>
      <c r="V17" s="253" t="str">
        <f t="shared" ca="1" si="3"/>
        <v>M</v>
      </c>
      <c r="W17" s="253" t="str">
        <f t="shared" ca="1" si="3"/>
        <v>M</v>
      </c>
      <c r="X17" s="253" t="str">
        <f t="shared" ca="1" si="3"/>
        <v>M</v>
      </c>
      <c r="Y17" s="253" t="str">
        <f t="shared" ca="1" si="3"/>
        <v>M</v>
      </c>
      <c r="Z17" s="253" t="str">
        <f t="shared" ca="1" si="3"/>
        <v>N</v>
      </c>
      <c r="AA17" s="253" t="str">
        <f t="shared" ca="1" si="3"/>
        <v>N</v>
      </c>
      <c r="AB17" s="253" t="str">
        <f t="shared" ca="1" si="3"/>
        <v>-</v>
      </c>
      <c r="AC17" s="253" t="str">
        <f t="shared" ca="1" si="3"/>
        <v>-</v>
      </c>
      <c r="AD17" s="253" t="str">
        <f t="shared" ca="1" si="3"/>
        <v>L</v>
      </c>
      <c r="AE17" s="253" t="str">
        <f t="shared" ca="1" si="3"/>
        <v>L</v>
      </c>
      <c r="AF17" s="253" t="str">
        <f t="shared" ca="1" si="3"/>
        <v>L</v>
      </c>
      <c r="AG17" s="253" t="str">
        <f t="shared" ca="1" si="3"/>
        <v>M</v>
      </c>
      <c r="AH17" s="253" t="str">
        <f t="shared" ca="1" si="3"/>
        <v>M</v>
      </c>
      <c r="AI17" s="253">
        <f t="shared" ca="1" si="3"/>
        <v>0</v>
      </c>
      <c r="AK17" s="252">
        <f t="shared" ca="1" si="4"/>
        <v>149.69999999999999</v>
      </c>
      <c r="AL17" s="231">
        <f ca="1">'Diseño Patrón'!$F$6*(COUNTA($E17:$AI17)-COUNTIF($E17:$AI17,0)-COUNTIF($E17:$AI17,""))/PATRÓN!$N$4 *INDEX(INDIRECT(CONCATENATE(TEXT($D17,"00"),"!$AM$7:$AM$60")),MATCH($C$4,INDIRECT(CONCATENATE($D$9,"!$E$7:$E$60"))),1)</f>
        <v>135</v>
      </c>
    </row>
    <row r="18" spans="4:38" ht="33.65" customHeight="1" x14ac:dyDescent="0.35">
      <c r="D18" s="251" t="s">
        <v>102</v>
      </c>
      <c r="E18" s="253" t="str">
        <f t="shared" ca="1" si="2"/>
        <v>M</v>
      </c>
      <c r="F18" s="253" t="str">
        <f t="shared" ca="1" si="3"/>
        <v>M</v>
      </c>
      <c r="G18" s="253" t="str">
        <f t="shared" ca="1" si="3"/>
        <v>L</v>
      </c>
      <c r="H18" s="253" t="str">
        <f t="shared" ca="1" si="3"/>
        <v>M</v>
      </c>
      <c r="I18" s="253" t="str">
        <f t="shared" ca="1" si="3"/>
        <v>M</v>
      </c>
      <c r="J18" s="253" t="str">
        <f t="shared" ca="1" si="3"/>
        <v>M</v>
      </c>
      <c r="K18" s="253" t="str">
        <f t="shared" ca="1" si="3"/>
        <v>M</v>
      </c>
      <c r="L18" s="253" t="str">
        <f t="shared" ca="1" si="3"/>
        <v>N</v>
      </c>
      <c r="M18" s="253" t="str">
        <f t="shared" ca="1" si="3"/>
        <v>-</v>
      </c>
      <c r="N18" s="253" t="str">
        <f t="shared" ca="1" si="3"/>
        <v>L</v>
      </c>
      <c r="O18" s="253" t="str">
        <f t="shared" ca="1" si="3"/>
        <v>L</v>
      </c>
      <c r="P18" s="253" t="str">
        <f t="shared" ca="1" si="3"/>
        <v>L</v>
      </c>
      <c r="Q18" s="253" t="str">
        <f t="shared" ca="1" si="3"/>
        <v>M</v>
      </c>
      <c r="R18" s="253" t="str">
        <f t="shared" ca="1" si="3"/>
        <v>M</v>
      </c>
      <c r="S18" s="253" t="str">
        <f t="shared" ca="1" si="3"/>
        <v>M</v>
      </c>
      <c r="T18" s="253" t="str">
        <f t="shared" ca="1" si="3"/>
        <v>N</v>
      </c>
      <c r="U18" s="253" t="str">
        <f t="shared" ca="1" si="3"/>
        <v>N</v>
      </c>
      <c r="V18" s="253" t="str">
        <f t="shared" ca="1" si="3"/>
        <v>-</v>
      </c>
      <c r="W18" s="253" t="str">
        <f t="shared" ca="1" si="3"/>
        <v>-</v>
      </c>
      <c r="X18" s="253" t="str">
        <f t="shared" ca="1" si="3"/>
        <v>L</v>
      </c>
      <c r="Y18" s="253" t="str">
        <f t="shared" ca="1" si="3"/>
        <v>M</v>
      </c>
      <c r="Z18" s="253" t="str">
        <f t="shared" ca="1" si="3"/>
        <v>M</v>
      </c>
      <c r="AA18" s="253" t="str">
        <f t="shared" ca="1" si="3"/>
        <v>M</v>
      </c>
      <c r="AB18" s="253" t="str">
        <f t="shared" ca="1" si="3"/>
        <v>M</v>
      </c>
      <c r="AC18" s="253" t="str">
        <f t="shared" ca="1" si="3"/>
        <v>N</v>
      </c>
      <c r="AD18" s="253" t="str">
        <f t="shared" ca="1" si="3"/>
        <v>N</v>
      </c>
      <c r="AE18" s="253" t="str">
        <f t="shared" ca="1" si="3"/>
        <v>-</v>
      </c>
      <c r="AF18" s="253" t="str">
        <f t="shared" ca="1" si="3"/>
        <v>-</v>
      </c>
      <c r="AG18" s="253" t="str">
        <f t="shared" ca="1" si="3"/>
        <v>L</v>
      </c>
      <c r="AH18" s="253" t="str">
        <f t="shared" ca="1" si="3"/>
        <v>M</v>
      </c>
      <c r="AI18" s="253" t="str">
        <f t="shared" ca="1" si="3"/>
        <v>M</v>
      </c>
      <c r="AK18" s="252">
        <f t="shared" ca="1" si="4"/>
        <v>158</v>
      </c>
      <c r="AL18" s="231">
        <f ca="1">'Diseño Patrón'!$F$6*(COUNTA($E18:$AI18)-COUNTIF($E18:$AI18,0)-COUNTIF($E18:$AI18,""))/PATRÓN!$N$4 *INDEX(INDIRECT(CONCATENATE(TEXT($D18,"00"),"!$AM$7:$AM$60")),MATCH($C$4,INDIRECT(CONCATENATE($D$9,"!$E$7:$E$60"))),1)</f>
        <v>139.5</v>
      </c>
    </row>
    <row r="19" spans="4:38" ht="33.65" customHeight="1" x14ac:dyDescent="0.35">
      <c r="D19" s="251" t="s">
        <v>103</v>
      </c>
      <c r="E19" s="253" t="str">
        <f t="shared" ca="1" si="2"/>
        <v>L</v>
      </c>
      <c r="F19" s="253" t="str">
        <f t="shared" ca="1" si="3"/>
        <v>M</v>
      </c>
      <c r="G19" s="253" t="str">
        <f t="shared" ca="1" si="3"/>
        <v>M</v>
      </c>
      <c r="H19" s="253" t="str">
        <f t="shared" ca="1" si="3"/>
        <v>M</v>
      </c>
      <c r="I19" s="253" t="str">
        <f t="shared" ca="1" si="3"/>
        <v>L</v>
      </c>
      <c r="J19" s="253" t="str">
        <f t="shared" ca="1" si="3"/>
        <v>M</v>
      </c>
      <c r="K19" s="253" t="str">
        <f t="shared" ca="1" si="3"/>
        <v>M</v>
      </c>
      <c r="L19" s="253" t="str">
        <f t="shared" ca="1" si="3"/>
        <v>M</v>
      </c>
      <c r="M19" s="253" t="str">
        <f t="shared" ca="1" si="3"/>
        <v>L</v>
      </c>
      <c r="N19" s="253" t="str">
        <f t="shared" ca="1" si="3"/>
        <v>L</v>
      </c>
      <c r="O19" s="253" t="str">
        <f t="shared" ca="1" si="3"/>
        <v>M</v>
      </c>
      <c r="P19" s="253" t="str">
        <f t="shared" ca="1" si="3"/>
        <v>M</v>
      </c>
      <c r="Q19" s="253" t="str">
        <f t="shared" ca="1" si="3"/>
        <v>M</v>
      </c>
      <c r="R19" s="253" t="str">
        <f t="shared" ca="1" si="3"/>
        <v>N</v>
      </c>
      <c r="S19" s="253" t="str">
        <f t="shared" ca="1" si="3"/>
        <v>N</v>
      </c>
      <c r="T19" s="253" t="str">
        <f t="shared" ca="1" si="3"/>
        <v>-</v>
      </c>
      <c r="U19" s="253" t="str">
        <f t="shared" ref="U19:AI20" ca="1" si="5">VLOOKUP($C$4,INDIRECT($D19&amp;"!$E$7:$AK$60"),2+U$8,FALSE)</f>
        <v>-</v>
      </c>
      <c r="V19" s="253" t="str">
        <f t="shared" ca="1" si="5"/>
        <v>L</v>
      </c>
      <c r="W19" s="253" t="str">
        <f t="shared" ca="1" si="5"/>
        <v>L</v>
      </c>
      <c r="X19" s="253" t="str">
        <f t="shared" ca="1" si="5"/>
        <v>M</v>
      </c>
      <c r="Y19" s="253" t="str">
        <f t="shared" ca="1" si="5"/>
        <v>M</v>
      </c>
      <c r="Z19" s="253" t="str">
        <f t="shared" ca="1" si="5"/>
        <v>M</v>
      </c>
      <c r="AA19" s="253" t="str">
        <f t="shared" ca="1" si="5"/>
        <v>N</v>
      </c>
      <c r="AB19" s="253" t="str">
        <f t="shared" ca="1" si="5"/>
        <v>N</v>
      </c>
      <c r="AC19" s="253" t="str">
        <f t="shared" ca="1" si="5"/>
        <v>-</v>
      </c>
      <c r="AD19" s="253" t="str">
        <f t="shared" ca="1" si="5"/>
        <v>-</v>
      </c>
      <c r="AE19" s="253" t="str">
        <f t="shared" ca="1" si="5"/>
        <v>L</v>
      </c>
      <c r="AF19" s="253" t="str">
        <f t="shared" ca="1" si="5"/>
        <v>M</v>
      </c>
      <c r="AG19" s="253" t="str">
        <f t="shared" ca="1" si="5"/>
        <v>M</v>
      </c>
      <c r="AH19" s="253" t="str">
        <f t="shared" ca="1" si="5"/>
        <v>M</v>
      </c>
      <c r="AI19" s="253">
        <f t="shared" ca="1" si="5"/>
        <v>0</v>
      </c>
      <c r="AK19" s="252">
        <f t="shared" ca="1" si="4"/>
        <v>147.4</v>
      </c>
      <c r="AL19" s="231">
        <f ca="1">'Diseño Patrón'!$F$6*(COUNTA($E19:$AI19)-COUNTIF($E19:$AI19,0)-COUNTIF($E19:$AI19,""))/PATRÓN!$N$4 *INDEX(INDIRECT(CONCATENATE(TEXT($D19,"00"),"!$AM$7:$AM$60")),MATCH($C$4,INDIRECT(CONCATENATE($D$9,"!$E$7:$E$60"))),1)</f>
        <v>135</v>
      </c>
    </row>
    <row r="20" spans="4:38" ht="33.65" customHeight="1" x14ac:dyDescent="0.35">
      <c r="D20" s="251" t="s">
        <v>104</v>
      </c>
      <c r="E20" s="253" t="str">
        <f t="shared" ca="1" si="2"/>
        <v>L</v>
      </c>
      <c r="F20" s="253" t="str">
        <f t="shared" ref="F20:T20" ca="1" si="6">VLOOKUP($C$4,INDIRECT($D20&amp;"!$E$7:$AK$60"),2+F$8,FALSE)</f>
        <v>L</v>
      </c>
      <c r="G20" s="253" t="str">
        <f t="shared" ca="1" si="6"/>
        <v>M</v>
      </c>
      <c r="H20" s="253" t="str">
        <f t="shared" ca="1" si="6"/>
        <v>M</v>
      </c>
      <c r="I20" s="253" t="str">
        <f t="shared" ca="1" si="6"/>
        <v>M</v>
      </c>
      <c r="J20" s="253" t="str">
        <f t="shared" ca="1" si="6"/>
        <v>L</v>
      </c>
      <c r="K20" s="253" t="str">
        <f t="shared" ca="1" si="6"/>
        <v>L</v>
      </c>
      <c r="L20" s="253" t="str">
        <f t="shared" ca="1" si="6"/>
        <v>M</v>
      </c>
      <c r="M20" s="253" t="str">
        <f t="shared" ca="1" si="6"/>
        <v>M</v>
      </c>
      <c r="N20" s="253" t="str">
        <f t="shared" ca="1" si="6"/>
        <v>M</v>
      </c>
      <c r="O20" s="253" t="str">
        <f t="shared" ca="1" si="6"/>
        <v>N</v>
      </c>
      <c r="P20" s="253" t="str">
        <f t="shared" ca="1" si="6"/>
        <v>N</v>
      </c>
      <c r="Q20" s="253" t="str">
        <f t="shared" ca="1" si="6"/>
        <v>-</v>
      </c>
      <c r="R20" s="253" t="str">
        <f t="shared" ca="1" si="6"/>
        <v>-</v>
      </c>
      <c r="S20" s="253" t="str">
        <f t="shared" ca="1" si="6"/>
        <v>L</v>
      </c>
      <c r="T20" s="253" t="str">
        <f t="shared" ca="1" si="6"/>
        <v>M</v>
      </c>
      <c r="U20" s="253" t="str">
        <f t="shared" ca="1" si="5"/>
        <v>M</v>
      </c>
      <c r="V20" s="253" t="str">
        <f t="shared" ca="1" si="5"/>
        <v>M</v>
      </c>
      <c r="W20" s="253" t="str">
        <f t="shared" ca="1" si="5"/>
        <v>M</v>
      </c>
      <c r="X20" s="253" t="str">
        <f t="shared" ca="1" si="5"/>
        <v>N</v>
      </c>
      <c r="Y20" s="253" t="str">
        <f t="shared" ca="1" si="5"/>
        <v>N</v>
      </c>
      <c r="Z20" s="253" t="str">
        <f t="shared" ca="1" si="5"/>
        <v>-</v>
      </c>
      <c r="AA20" s="253" t="str">
        <f t="shared" ca="1" si="5"/>
        <v>-</v>
      </c>
      <c r="AB20" s="253" t="str">
        <f t="shared" ca="1" si="5"/>
        <v>L</v>
      </c>
      <c r="AC20" s="253" t="str">
        <f t="shared" ca="1" si="5"/>
        <v>M</v>
      </c>
      <c r="AD20" s="253" t="str">
        <f t="shared" ca="1" si="5"/>
        <v>M</v>
      </c>
      <c r="AE20" s="253" t="str">
        <f t="shared" ca="1" si="5"/>
        <v>M</v>
      </c>
      <c r="AF20" s="253" t="str">
        <f t="shared" ca="1" si="5"/>
        <v>M</v>
      </c>
      <c r="AG20" s="253" t="str">
        <f t="shared" ca="1" si="5"/>
        <v>N</v>
      </c>
      <c r="AH20" s="253" t="str">
        <f t="shared" ca="1" si="5"/>
        <v>N</v>
      </c>
      <c r="AI20" s="253" t="str">
        <f t="shared" ca="1" si="5"/>
        <v>-</v>
      </c>
      <c r="AK20" s="252">
        <f t="shared" ca="1" si="4"/>
        <v>161.6</v>
      </c>
      <c r="AL20" s="231">
        <f ca="1">'Diseño Patrón'!$F$6*(COUNTA($E20:$AI20)-COUNTIF($E20:$AI20,0)-COUNTIF($E20:$AI20,""))/PATRÓN!$N$4 *INDEX(INDIRECT(CONCATENATE(TEXT($D20,"00"),"!$AM$7:$AM$60")),MATCH($C$4,INDIRECT(CONCATENATE($D$9,"!$E$7:$E$60"))),1)</f>
        <v>139.5</v>
      </c>
    </row>
    <row r="21" spans="4:38" ht="13.5" customHeight="1" x14ac:dyDescent="0.35">
      <c r="D21" s="251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50"/>
      <c r="AC21" s="250"/>
      <c r="AD21" s="250"/>
      <c r="AE21" s="250"/>
      <c r="AF21" s="250"/>
      <c r="AG21" s="250"/>
      <c r="AH21" s="250"/>
      <c r="AI21" s="250"/>
      <c r="AK21" s="252"/>
      <c r="AL21" s="231"/>
    </row>
    <row r="22" spans="4:38" ht="33.65" customHeight="1" x14ac:dyDescent="0.35">
      <c r="AI22" s="464" t="s">
        <v>11</v>
      </c>
      <c r="AJ22" s="464"/>
      <c r="AK22" s="254">
        <f ca="1">SUM(AK9:AK20)</f>
        <v>1597.3799999999999</v>
      </c>
      <c r="AL22" s="255">
        <f ca="1">SUM(AL9:AL20)</f>
        <v>1647</v>
      </c>
    </row>
    <row r="23" spans="4:38" ht="13.5" customHeight="1" thickBot="1" x14ac:dyDescent="0.4">
      <c r="AI23" s="156"/>
      <c r="AJ23" s="156"/>
      <c r="AK23" s="252"/>
      <c r="AL23" s="231"/>
    </row>
    <row r="24" spans="4:38" ht="33.65" customHeight="1" thickBot="1" x14ac:dyDescent="0.4">
      <c r="AI24" s="465" t="s">
        <v>134</v>
      </c>
      <c r="AJ24" s="466"/>
      <c r="AK24" s="256">
        <f ca="1">AK22-AL22</f>
        <v>-49.620000000000118</v>
      </c>
      <c r="AL24" s="257" t="s">
        <v>135</v>
      </c>
    </row>
    <row r="25" spans="4:38" ht="33.65" customHeight="1" x14ac:dyDescent="0.35">
      <c r="AI25" s="152"/>
      <c r="AK25" t="str">
        <f ca="1">CONCATENATE("(",TEXT(AK24/7,"0,00"),") Jornadas de 7 horas")</f>
        <v>(-7,09) Jornadas de 7 horas</v>
      </c>
    </row>
    <row r="26" spans="4:38" ht="33.65" customHeight="1" x14ac:dyDescent="0.35"/>
    <row r="27" spans="4:38" ht="33.65" customHeight="1" x14ac:dyDescent="0.35"/>
    <row r="28" spans="4:38" ht="33.65" customHeight="1" x14ac:dyDescent="0.35"/>
    <row r="29" spans="4:38" ht="33.65" customHeight="1" x14ac:dyDescent="0.35"/>
    <row r="30" spans="4:38" ht="33.65" customHeight="1" x14ac:dyDescent="0.35"/>
    <row r="31" spans="4:38" ht="33.65" customHeight="1" x14ac:dyDescent="0.35"/>
    <row r="32" spans="4:38" ht="33.65" customHeight="1" x14ac:dyDescent="0.35"/>
    <row r="33" ht="33.65" customHeight="1" x14ac:dyDescent="0.35"/>
    <row r="34" ht="33.65" customHeight="1" x14ac:dyDescent="0.35"/>
    <row r="35" ht="33.65" customHeight="1" x14ac:dyDescent="0.35"/>
    <row r="36" ht="33.65" customHeight="1" x14ac:dyDescent="0.35"/>
    <row r="37" ht="33.65" customHeight="1" x14ac:dyDescent="0.35"/>
    <row r="38" ht="33.65" customHeight="1" x14ac:dyDescent="0.35"/>
    <row r="39" ht="33.65" customHeight="1" x14ac:dyDescent="0.35"/>
    <row r="40" ht="33.65" customHeight="1" x14ac:dyDescent="0.35"/>
    <row r="41" ht="33.65" customHeight="1" x14ac:dyDescent="0.35"/>
    <row r="42" ht="33.65" customHeight="1" x14ac:dyDescent="0.35"/>
    <row r="43" ht="33.65" customHeight="1" x14ac:dyDescent="0.35"/>
    <row r="44" ht="33.65" customHeight="1" x14ac:dyDescent="0.35"/>
    <row r="45" ht="33.65" customHeight="1" x14ac:dyDescent="0.35"/>
    <row r="46" ht="33.65" customHeight="1" x14ac:dyDescent="0.35"/>
    <row r="47" ht="33.65" customHeight="1" x14ac:dyDescent="0.35"/>
    <row r="48" ht="33.65" customHeight="1" x14ac:dyDescent="0.35"/>
    <row r="49" ht="33.65" customHeight="1" x14ac:dyDescent="0.35"/>
    <row r="50" ht="33.65" customHeight="1" x14ac:dyDescent="0.35"/>
    <row r="51" ht="33.65" customHeight="1" x14ac:dyDescent="0.35"/>
    <row r="52" ht="33.65" customHeight="1" x14ac:dyDescent="0.35"/>
    <row r="53" ht="33.65" customHeight="1" x14ac:dyDescent="0.35"/>
  </sheetData>
  <sheetProtection sheet="1" objects="1" scenarios="1"/>
  <protectedRanges>
    <protectedRange sqref="C4:D4 AK25" name="Rango1"/>
  </protectedRanges>
  <mergeCells count="9">
    <mergeCell ref="E7:AI7"/>
    <mergeCell ref="AI22:AJ22"/>
    <mergeCell ref="AI24:AJ24"/>
    <mergeCell ref="E2:AJ2"/>
    <mergeCell ref="C4:D4"/>
    <mergeCell ref="E4:H4"/>
    <mergeCell ref="I4:Q4"/>
    <mergeCell ref="X4:Y4"/>
    <mergeCell ref="AD4:AF4"/>
  </mergeCells>
  <conditionalFormatting sqref="E9:AI20">
    <cfRule type="containsBlanks" dxfId="28" priority="1">
      <formula>LEN(TRIM(E9))=0</formula>
    </cfRule>
    <cfRule type="cellIs" dxfId="27" priority="2" operator="equal">
      <formula>0</formula>
    </cfRule>
  </conditionalFormatting>
  <printOptions horizontalCentered="1" verticalCentered="1"/>
  <pageMargins left="0" right="0" top="0" bottom="0" header="0.31496062992125984" footer="0.31496062992125984"/>
  <pageSetup paperSize="9" scale="5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"/>
  <dimension ref="A1:X4"/>
  <sheetViews>
    <sheetView workbookViewId="0">
      <selection activeCell="AM79" sqref="AM79"/>
    </sheetView>
  </sheetViews>
  <sheetFormatPr baseColWidth="10" defaultColWidth="11.453125" defaultRowHeight="14.5" x14ac:dyDescent="0.35"/>
  <cols>
    <col min="1" max="1" width="11.453125" style="156"/>
    <col min="2" max="26" width="3.7265625" style="156" customWidth="1"/>
    <col min="27" max="16384" width="11.453125" style="156"/>
  </cols>
  <sheetData>
    <row r="1" spans="1:24" x14ac:dyDescent="0.35">
      <c r="A1" s="156" t="s">
        <v>42</v>
      </c>
      <c r="B1" s="156" t="s">
        <v>5</v>
      </c>
      <c r="C1" s="156" t="s">
        <v>31</v>
      </c>
      <c r="D1" s="156" t="s">
        <v>32</v>
      </c>
      <c r="E1" s="156" t="s">
        <v>10</v>
      </c>
      <c r="F1" s="156" t="s">
        <v>62</v>
      </c>
      <c r="G1" s="156" t="s">
        <v>67</v>
      </c>
      <c r="H1" s="156" t="s">
        <v>71</v>
      </c>
      <c r="I1" s="156" t="s">
        <v>68</v>
      </c>
      <c r="J1" s="156" t="s">
        <v>69</v>
      </c>
      <c r="K1" s="156" t="s">
        <v>70</v>
      </c>
      <c r="L1" s="156" t="s">
        <v>72</v>
      </c>
      <c r="M1" s="156" t="s">
        <v>73</v>
      </c>
      <c r="N1" s="156" t="s">
        <v>108</v>
      </c>
      <c r="O1" s="156" t="s">
        <v>74</v>
      </c>
      <c r="P1" s="156" t="s">
        <v>75</v>
      </c>
      <c r="Q1" s="156" t="s">
        <v>79</v>
      </c>
      <c r="R1" s="156" t="s">
        <v>76</v>
      </c>
      <c r="S1" s="156" t="s">
        <v>109</v>
      </c>
      <c r="T1" s="156" t="s">
        <v>110</v>
      </c>
      <c r="U1" s="156" t="s">
        <v>107</v>
      </c>
      <c r="V1" s="156" t="s">
        <v>123</v>
      </c>
      <c r="W1" s="156" t="s">
        <v>111</v>
      </c>
      <c r="X1" s="156" t="s">
        <v>112</v>
      </c>
    </row>
    <row r="2" spans="1:24" x14ac:dyDescent="0.35">
      <c r="A2" s="156" t="s">
        <v>64</v>
      </c>
      <c r="B2" s="156">
        <v>7</v>
      </c>
      <c r="C2" s="156">
        <v>7</v>
      </c>
      <c r="D2" s="156">
        <v>0</v>
      </c>
      <c r="E2" s="156">
        <v>12</v>
      </c>
      <c r="F2" s="156">
        <v>2</v>
      </c>
      <c r="G2" s="156">
        <v>6</v>
      </c>
      <c r="H2" s="156">
        <v>6</v>
      </c>
      <c r="I2" s="156">
        <v>7</v>
      </c>
      <c r="J2" s="156">
        <v>7</v>
      </c>
      <c r="K2" s="156">
        <v>0</v>
      </c>
      <c r="L2" s="156">
        <v>12</v>
      </c>
      <c r="M2" s="156">
        <v>2</v>
      </c>
      <c r="N2" s="156">
        <v>7.5</v>
      </c>
      <c r="O2" s="156">
        <v>4.9800000000000004</v>
      </c>
      <c r="P2" s="156">
        <v>4.9800000000000004</v>
      </c>
      <c r="Q2" s="156">
        <v>4.9800000000000004</v>
      </c>
      <c r="R2" s="156">
        <v>7.5</v>
      </c>
      <c r="S2" s="156">
        <v>-2.5199999999999996</v>
      </c>
      <c r="T2" s="156">
        <v>-2.5199999999999996</v>
      </c>
      <c r="U2" s="156">
        <v>-2.5199999999999996</v>
      </c>
      <c r="V2" s="156">
        <f>4.98</f>
        <v>4.9800000000000004</v>
      </c>
      <c r="W2" s="156">
        <v>7.5</v>
      </c>
      <c r="X2" s="156">
        <v>7.5</v>
      </c>
    </row>
    <row r="3" spans="1:24" x14ac:dyDescent="0.35">
      <c r="A3" s="156" t="s">
        <v>65</v>
      </c>
      <c r="B3" s="156">
        <v>0</v>
      </c>
      <c r="C3" s="156">
        <v>0</v>
      </c>
      <c r="D3" s="156">
        <v>10</v>
      </c>
      <c r="E3" s="156">
        <v>0</v>
      </c>
      <c r="F3" s="156">
        <v>10</v>
      </c>
      <c r="G3" s="156">
        <v>0</v>
      </c>
      <c r="H3" s="156">
        <v>0</v>
      </c>
      <c r="I3" s="156">
        <v>0</v>
      </c>
      <c r="J3" s="156">
        <v>0</v>
      </c>
      <c r="K3" s="156">
        <v>10</v>
      </c>
      <c r="L3" s="156">
        <v>0</v>
      </c>
      <c r="M3" s="156">
        <v>10</v>
      </c>
      <c r="N3" s="156">
        <v>0</v>
      </c>
      <c r="O3" s="156">
        <v>0</v>
      </c>
      <c r="P3" s="156">
        <v>0</v>
      </c>
      <c r="Q3" s="156">
        <v>0</v>
      </c>
      <c r="R3" s="156">
        <v>0</v>
      </c>
      <c r="S3" s="156">
        <v>0</v>
      </c>
      <c r="T3" s="156">
        <v>0</v>
      </c>
      <c r="U3" s="156">
        <v>0</v>
      </c>
      <c r="V3" s="156">
        <v>0</v>
      </c>
      <c r="W3" s="156">
        <v>0</v>
      </c>
      <c r="X3" s="156">
        <v>0</v>
      </c>
    </row>
    <row r="4" spans="1:24" x14ac:dyDescent="0.35">
      <c r="A4" s="156" t="s">
        <v>66</v>
      </c>
      <c r="B4" s="156" t="s">
        <v>48</v>
      </c>
      <c r="C4" s="156" t="s">
        <v>48</v>
      </c>
      <c r="D4" s="156" t="s">
        <v>49</v>
      </c>
      <c r="E4" s="156" t="s">
        <v>48</v>
      </c>
      <c r="F4" s="156" t="s">
        <v>49</v>
      </c>
      <c r="G4" s="156" t="s">
        <v>48</v>
      </c>
      <c r="H4" s="156" t="s">
        <v>48</v>
      </c>
      <c r="I4" s="156" t="s">
        <v>49</v>
      </c>
      <c r="J4" s="156" t="s">
        <v>49</v>
      </c>
      <c r="K4" s="156" t="s">
        <v>48</v>
      </c>
      <c r="L4" s="156" t="s">
        <v>49</v>
      </c>
      <c r="M4" s="156" t="s">
        <v>48</v>
      </c>
      <c r="N4" s="156" t="s">
        <v>48</v>
      </c>
      <c r="O4" s="156" t="s">
        <v>48</v>
      </c>
      <c r="P4" s="156" t="s">
        <v>48</v>
      </c>
      <c r="Q4" s="156" t="s">
        <v>48</v>
      </c>
      <c r="R4" s="156" t="s">
        <v>48</v>
      </c>
      <c r="S4" s="156" t="s">
        <v>48</v>
      </c>
      <c r="T4" s="156" t="s">
        <v>48</v>
      </c>
      <c r="U4" s="156" t="s">
        <v>48</v>
      </c>
      <c r="V4" s="156" t="s">
        <v>48</v>
      </c>
      <c r="W4" s="156" t="s">
        <v>48</v>
      </c>
      <c r="X4" s="156" t="s">
        <v>48</v>
      </c>
    </row>
  </sheetData>
  <pageMargins left="0.7" right="0.7" top="0.75" bottom="0.75" header="0.3" footer="0.3"/>
  <legacyDrawingHF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rgb="FF00B050"/>
  </sheetPr>
  <dimension ref="A1:NL59"/>
  <sheetViews>
    <sheetView topLeftCell="GY1" zoomScale="70" zoomScaleNormal="70" workbookViewId="0">
      <selection activeCell="HO7" sqref="HO7:IS42"/>
    </sheetView>
  </sheetViews>
  <sheetFormatPr baseColWidth="10" defaultRowHeight="14.5" x14ac:dyDescent="0.35"/>
  <cols>
    <col min="1" max="1" width="40.7265625" customWidth="1"/>
    <col min="3" max="3" width="2.7265625" customWidth="1"/>
    <col min="4" max="376" width="4.7265625" customWidth="1"/>
  </cols>
  <sheetData>
    <row r="1" spans="1:376" x14ac:dyDescent="0.35">
      <c r="A1" s="27"/>
      <c r="B1" s="25"/>
      <c r="C1" s="25" t="s">
        <v>48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5"/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5"/>
      <c r="NG1" s="25"/>
      <c r="NH1" s="25"/>
      <c r="NI1" s="25"/>
      <c r="NJ1" s="25"/>
      <c r="NK1" s="25"/>
      <c r="NL1" s="25"/>
    </row>
    <row r="2" spans="1:376" ht="15" thickBot="1" x14ac:dyDescent="0.4">
      <c r="A2" s="27"/>
      <c r="B2" s="25"/>
      <c r="C2" s="25" t="s">
        <v>49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5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  <c r="KC2" s="25"/>
      <c r="KD2" s="25"/>
      <c r="KE2" s="25"/>
      <c r="KF2" s="25"/>
      <c r="KG2" s="25"/>
      <c r="KH2" s="25"/>
      <c r="KI2" s="25"/>
      <c r="KJ2" s="25"/>
      <c r="KK2" s="25"/>
      <c r="KL2" s="25"/>
      <c r="KM2" s="25"/>
      <c r="KN2" s="25"/>
      <c r="KO2" s="25"/>
      <c r="KP2" s="25"/>
      <c r="KQ2" s="25"/>
      <c r="KR2" s="25"/>
      <c r="KS2" s="25"/>
      <c r="KT2" s="25"/>
      <c r="KU2" s="25"/>
      <c r="KV2" s="25"/>
      <c r="KW2" s="25"/>
      <c r="KX2" s="25"/>
      <c r="KY2" s="25"/>
      <c r="KZ2" s="25"/>
      <c r="LA2" s="25"/>
      <c r="LB2" s="25"/>
      <c r="LC2" s="25"/>
      <c r="LD2" s="25"/>
      <c r="LE2" s="25"/>
      <c r="LF2" s="25"/>
      <c r="LG2" s="25"/>
      <c r="LH2" s="25"/>
      <c r="LI2" s="25"/>
      <c r="LJ2" s="25"/>
      <c r="LK2" s="25"/>
      <c r="LL2" s="25"/>
      <c r="LM2" s="25"/>
      <c r="LN2" s="25"/>
      <c r="LO2" s="25"/>
      <c r="LP2" s="25"/>
      <c r="LQ2" s="25"/>
      <c r="LR2" s="25"/>
      <c r="LS2" s="25"/>
      <c r="LT2" s="25"/>
      <c r="LU2" s="25"/>
      <c r="LV2" s="25"/>
      <c r="LW2" s="25"/>
      <c r="LX2" s="25"/>
      <c r="LY2" s="25"/>
      <c r="LZ2" s="25"/>
      <c r="MA2" s="25"/>
      <c r="MB2" s="25"/>
      <c r="MC2" s="25"/>
      <c r="MD2" s="25"/>
      <c r="ME2" s="25"/>
      <c r="MF2" s="25"/>
      <c r="MG2" s="25"/>
      <c r="MH2" s="25"/>
      <c r="MI2" s="25"/>
      <c r="MJ2" s="25"/>
      <c r="MK2" s="25"/>
      <c r="ML2" s="25"/>
      <c r="MM2" s="25"/>
      <c r="MN2" s="25"/>
      <c r="MO2" s="25"/>
      <c r="MP2" s="25"/>
      <c r="MQ2" s="25"/>
      <c r="MR2" s="25"/>
      <c r="MS2" s="25"/>
      <c r="MT2" s="25"/>
      <c r="MU2" s="25"/>
      <c r="MV2" s="25"/>
      <c r="MW2" s="25"/>
      <c r="MX2" s="25"/>
      <c r="MY2" s="25"/>
      <c r="MZ2" s="25"/>
      <c r="NA2" s="25"/>
      <c r="NB2" s="25"/>
      <c r="NC2" s="25"/>
      <c r="ND2" s="25"/>
      <c r="NE2" s="25"/>
      <c r="NF2" s="25"/>
      <c r="NG2" s="25"/>
      <c r="NH2" s="25"/>
      <c r="NI2" s="25"/>
      <c r="NJ2" s="25"/>
      <c r="NK2" s="25"/>
      <c r="NL2" s="25"/>
    </row>
    <row r="3" spans="1:376" ht="30.5" thickBot="1" x14ac:dyDescent="0.65">
      <c r="A3" s="23"/>
      <c r="B3" s="25"/>
      <c r="C3" s="8"/>
      <c r="D3" s="8"/>
      <c r="E3" s="8"/>
      <c r="F3" s="8"/>
      <c r="G3" s="8"/>
      <c r="H3" s="8"/>
      <c r="I3" s="8"/>
      <c r="J3" s="8"/>
      <c r="K3" s="477" t="s">
        <v>19</v>
      </c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9"/>
      <c r="AP3" s="477" t="s">
        <v>18</v>
      </c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8"/>
      <c r="BC3" s="478"/>
      <c r="BD3" s="478"/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9"/>
      <c r="BR3" s="169"/>
      <c r="BS3" s="474" t="s">
        <v>20</v>
      </c>
      <c r="BT3" s="475"/>
      <c r="BU3" s="475"/>
      <c r="BV3" s="475"/>
      <c r="BW3" s="475"/>
      <c r="BX3" s="475"/>
      <c r="BY3" s="475"/>
      <c r="BZ3" s="475"/>
      <c r="CA3" s="475"/>
      <c r="CB3" s="475"/>
      <c r="CC3" s="475"/>
      <c r="CD3" s="475"/>
      <c r="CE3" s="475"/>
      <c r="CF3" s="475"/>
      <c r="CG3" s="475"/>
      <c r="CH3" s="475"/>
      <c r="CI3" s="475"/>
      <c r="CJ3" s="475"/>
      <c r="CK3" s="475"/>
      <c r="CL3" s="475"/>
      <c r="CM3" s="475"/>
      <c r="CN3" s="475"/>
      <c r="CO3" s="475"/>
      <c r="CP3" s="475"/>
      <c r="CQ3" s="475"/>
      <c r="CR3" s="475"/>
      <c r="CS3" s="475"/>
      <c r="CT3" s="475"/>
      <c r="CU3" s="475"/>
      <c r="CV3" s="475"/>
      <c r="CW3" s="476"/>
      <c r="CX3" s="474" t="s">
        <v>21</v>
      </c>
      <c r="CY3" s="475"/>
      <c r="CZ3" s="475"/>
      <c r="DA3" s="475"/>
      <c r="DB3" s="475"/>
      <c r="DC3" s="475"/>
      <c r="DD3" s="475"/>
      <c r="DE3" s="475"/>
      <c r="DF3" s="475"/>
      <c r="DG3" s="475"/>
      <c r="DH3" s="475"/>
      <c r="DI3" s="475"/>
      <c r="DJ3" s="475"/>
      <c r="DK3" s="475"/>
      <c r="DL3" s="475"/>
      <c r="DM3" s="475"/>
      <c r="DN3" s="475"/>
      <c r="DO3" s="475"/>
      <c r="DP3" s="475"/>
      <c r="DQ3" s="475"/>
      <c r="DR3" s="475"/>
      <c r="DS3" s="475"/>
      <c r="DT3" s="475"/>
      <c r="DU3" s="475"/>
      <c r="DV3" s="475"/>
      <c r="DW3" s="475"/>
      <c r="DX3" s="475"/>
      <c r="DY3" s="475"/>
      <c r="DZ3" s="475"/>
      <c r="EA3" s="476"/>
      <c r="EB3" s="474" t="s">
        <v>22</v>
      </c>
      <c r="EC3" s="475"/>
      <c r="ED3" s="475"/>
      <c r="EE3" s="475"/>
      <c r="EF3" s="475"/>
      <c r="EG3" s="475"/>
      <c r="EH3" s="475"/>
      <c r="EI3" s="475"/>
      <c r="EJ3" s="475"/>
      <c r="EK3" s="475"/>
      <c r="EL3" s="475"/>
      <c r="EM3" s="475"/>
      <c r="EN3" s="475"/>
      <c r="EO3" s="475"/>
      <c r="EP3" s="475"/>
      <c r="EQ3" s="475"/>
      <c r="ER3" s="475"/>
      <c r="ES3" s="475"/>
      <c r="ET3" s="475"/>
      <c r="EU3" s="475"/>
      <c r="EV3" s="475"/>
      <c r="EW3" s="475"/>
      <c r="EX3" s="475"/>
      <c r="EY3" s="475"/>
      <c r="EZ3" s="475"/>
      <c r="FA3" s="475"/>
      <c r="FB3" s="475"/>
      <c r="FC3" s="475"/>
      <c r="FD3" s="475"/>
      <c r="FE3" s="475"/>
      <c r="FF3" s="476"/>
      <c r="FG3" s="474" t="s">
        <v>23</v>
      </c>
      <c r="FH3" s="475"/>
      <c r="FI3" s="475"/>
      <c r="FJ3" s="475"/>
      <c r="FK3" s="475"/>
      <c r="FL3" s="475"/>
      <c r="FM3" s="475"/>
      <c r="FN3" s="475"/>
      <c r="FO3" s="475"/>
      <c r="FP3" s="475"/>
      <c r="FQ3" s="475"/>
      <c r="FR3" s="475"/>
      <c r="FS3" s="475"/>
      <c r="FT3" s="475"/>
      <c r="FU3" s="475"/>
      <c r="FV3" s="475"/>
      <c r="FW3" s="475"/>
      <c r="FX3" s="475"/>
      <c r="FY3" s="475"/>
      <c r="FZ3" s="475"/>
      <c r="GA3" s="475"/>
      <c r="GB3" s="475"/>
      <c r="GC3" s="475"/>
      <c r="GD3" s="475"/>
      <c r="GE3" s="475"/>
      <c r="GF3" s="475"/>
      <c r="GG3" s="475"/>
      <c r="GH3" s="475"/>
      <c r="GI3" s="475"/>
      <c r="GJ3" s="476"/>
      <c r="GK3" s="481" t="s">
        <v>24</v>
      </c>
      <c r="GL3" s="482"/>
      <c r="GM3" s="482"/>
      <c r="GN3" s="482"/>
      <c r="GO3" s="482"/>
      <c r="GP3" s="482"/>
      <c r="GQ3" s="482"/>
      <c r="GR3" s="482"/>
      <c r="GS3" s="482"/>
      <c r="GT3" s="482"/>
      <c r="GU3" s="482"/>
      <c r="GV3" s="482"/>
      <c r="GW3" s="482"/>
      <c r="GX3" s="482"/>
      <c r="GY3" s="482"/>
      <c r="GZ3" s="482"/>
      <c r="HA3" s="482"/>
      <c r="HB3" s="482"/>
      <c r="HC3" s="482"/>
      <c r="HD3" s="482"/>
      <c r="HE3" s="482"/>
      <c r="HF3" s="482"/>
      <c r="HG3" s="482"/>
      <c r="HH3" s="482"/>
      <c r="HI3" s="482"/>
      <c r="HJ3" s="482"/>
      <c r="HK3" s="482"/>
      <c r="HL3" s="482"/>
      <c r="HM3" s="482"/>
      <c r="HN3" s="482"/>
      <c r="HO3" s="483"/>
      <c r="HP3" s="481" t="s">
        <v>25</v>
      </c>
      <c r="HQ3" s="482"/>
      <c r="HR3" s="482"/>
      <c r="HS3" s="482"/>
      <c r="HT3" s="482"/>
      <c r="HU3" s="482"/>
      <c r="HV3" s="482"/>
      <c r="HW3" s="482"/>
      <c r="HX3" s="482"/>
      <c r="HY3" s="482"/>
      <c r="HZ3" s="482"/>
      <c r="IA3" s="482"/>
      <c r="IB3" s="482"/>
      <c r="IC3" s="482"/>
      <c r="ID3" s="482"/>
      <c r="IE3" s="482"/>
      <c r="IF3" s="482"/>
      <c r="IG3" s="482"/>
      <c r="IH3" s="482"/>
      <c r="II3" s="482"/>
      <c r="IJ3" s="482"/>
      <c r="IK3" s="482"/>
      <c r="IL3" s="482"/>
      <c r="IM3" s="482"/>
      <c r="IN3" s="482"/>
      <c r="IO3" s="482"/>
      <c r="IP3" s="482"/>
      <c r="IQ3" s="482"/>
      <c r="IR3" s="482"/>
      <c r="IS3" s="482"/>
      <c r="IT3" s="483"/>
      <c r="IU3" s="474" t="s">
        <v>26</v>
      </c>
      <c r="IV3" s="475"/>
      <c r="IW3" s="475"/>
      <c r="IX3" s="475"/>
      <c r="IY3" s="475"/>
      <c r="IZ3" s="475"/>
      <c r="JA3" s="475"/>
      <c r="JB3" s="475"/>
      <c r="JC3" s="475"/>
      <c r="JD3" s="475"/>
      <c r="JE3" s="475"/>
      <c r="JF3" s="475"/>
      <c r="JG3" s="475"/>
      <c r="JH3" s="475"/>
      <c r="JI3" s="475"/>
      <c r="JJ3" s="475"/>
      <c r="JK3" s="475"/>
      <c r="JL3" s="475"/>
      <c r="JM3" s="475"/>
      <c r="JN3" s="475"/>
      <c r="JO3" s="475"/>
      <c r="JP3" s="475"/>
      <c r="JQ3" s="475"/>
      <c r="JR3" s="475"/>
      <c r="JS3" s="475"/>
      <c r="JT3" s="475"/>
      <c r="JU3" s="475"/>
      <c r="JV3" s="475"/>
      <c r="JW3" s="475"/>
      <c r="JX3" s="476"/>
      <c r="JY3" s="474" t="s">
        <v>27</v>
      </c>
      <c r="JZ3" s="475"/>
      <c r="KA3" s="475"/>
      <c r="KB3" s="475"/>
      <c r="KC3" s="475"/>
      <c r="KD3" s="475"/>
      <c r="KE3" s="475"/>
      <c r="KF3" s="475"/>
      <c r="KG3" s="475"/>
      <c r="KH3" s="475"/>
      <c r="KI3" s="475"/>
      <c r="KJ3" s="475"/>
      <c r="KK3" s="475"/>
      <c r="KL3" s="475"/>
      <c r="KM3" s="475"/>
      <c r="KN3" s="475"/>
      <c r="KO3" s="475"/>
      <c r="KP3" s="475"/>
      <c r="KQ3" s="475"/>
      <c r="KR3" s="475"/>
      <c r="KS3" s="475"/>
      <c r="KT3" s="475"/>
      <c r="KU3" s="475"/>
      <c r="KV3" s="475"/>
      <c r="KW3" s="475"/>
      <c r="KX3" s="475"/>
      <c r="KY3" s="475"/>
      <c r="KZ3" s="475"/>
      <c r="LA3" s="475"/>
      <c r="LB3" s="475"/>
      <c r="LC3" s="476"/>
      <c r="LD3" s="474" t="s">
        <v>28</v>
      </c>
      <c r="LE3" s="475"/>
      <c r="LF3" s="475"/>
      <c r="LG3" s="475"/>
      <c r="LH3" s="475"/>
      <c r="LI3" s="475"/>
      <c r="LJ3" s="475"/>
      <c r="LK3" s="475"/>
      <c r="LL3" s="475"/>
      <c r="LM3" s="475"/>
      <c r="LN3" s="475"/>
      <c r="LO3" s="475"/>
      <c r="LP3" s="475"/>
      <c r="LQ3" s="475"/>
      <c r="LR3" s="475"/>
      <c r="LS3" s="475"/>
      <c r="LT3" s="475"/>
      <c r="LU3" s="475"/>
      <c r="LV3" s="475"/>
      <c r="LW3" s="475"/>
      <c r="LX3" s="475"/>
      <c r="LY3" s="475"/>
      <c r="LZ3" s="475"/>
      <c r="MA3" s="475"/>
      <c r="MB3" s="475"/>
      <c r="MC3" s="475"/>
      <c r="MD3" s="475"/>
      <c r="ME3" s="475"/>
      <c r="MF3" s="475"/>
      <c r="MG3" s="476"/>
      <c r="MH3" s="474" t="s">
        <v>29</v>
      </c>
      <c r="MI3" s="475"/>
      <c r="MJ3" s="475"/>
      <c r="MK3" s="475"/>
      <c r="ML3" s="475"/>
      <c r="MM3" s="475"/>
      <c r="MN3" s="475"/>
      <c r="MO3" s="475"/>
      <c r="MP3" s="475"/>
      <c r="MQ3" s="475"/>
      <c r="MR3" s="475"/>
      <c r="MS3" s="475"/>
      <c r="MT3" s="475"/>
      <c r="MU3" s="475"/>
      <c r="MV3" s="475"/>
      <c r="MW3" s="475"/>
      <c r="MX3" s="475"/>
      <c r="MY3" s="475"/>
      <c r="MZ3" s="475"/>
      <c r="NA3" s="475"/>
      <c r="NB3" s="475"/>
      <c r="NC3" s="475"/>
      <c r="ND3" s="475"/>
      <c r="NE3" s="475"/>
      <c r="NF3" s="475"/>
      <c r="NG3" s="475"/>
      <c r="NH3" s="475"/>
      <c r="NI3" s="475"/>
      <c r="NJ3" s="475"/>
      <c r="NK3" s="475"/>
      <c r="NL3" s="476"/>
    </row>
    <row r="4" spans="1:376" ht="20.5" thickBot="1" x14ac:dyDescent="0.45">
      <c r="A4" s="33" t="s">
        <v>38</v>
      </c>
      <c r="B4" s="168" t="s">
        <v>47</v>
      </c>
      <c r="C4" s="114" t="str">
        <f>'Diseño Patrón'!C4</f>
        <v>SI</v>
      </c>
      <c r="D4" s="10"/>
      <c r="E4" s="69"/>
      <c r="F4" s="69"/>
      <c r="G4" s="69"/>
      <c r="H4" s="69"/>
      <c r="I4" s="69"/>
      <c r="J4" s="10"/>
      <c r="K4" s="480">
        <f>'Diseño Patrón'!J6</f>
        <v>2025</v>
      </c>
      <c r="L4" s="480"/>
      <c r="M4" s="480"/>
      <c r="N4" s="104">
        <f>DATEVALUE(CONCATENATE("31/12/",K4))-DATEVALUE(CONCATENATE("01/01/",K4))+1</f>
        <v>365</v>
      </c>
      <c r="O4" s="10"/>
      <c r="P4" s="10"/>
      <c r="Q4" s="10"/>
      <c r="R4" s="10"/>
      <c r="S4" s="11"/>
      <c r="T4" s="11"/>
      <c r="U4" s="11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</row>
    <row r="5" spans="1:376" ht="15" thickBot="1" x14ac:dyDescent="0.4">
      <c r="A5" s="32">
        <f>'Diseño Patrón'!F6</f>
        <v>1642.5</v>
      </c>
      <c r="B5" s="98" t="s">
        <v>42</v>
      </c>
      <c r="C5" s="97"/>
      <c r="D5" s="390" t="s">
        <v>51</v>
      </c>
      <c r="E5" s="390"/>
      <c r="F5" s="390"/>
      <c r="G5" s="390"/>
      <c r="H5" s="390"/>
      <c r="I5" s="390"/>
      <c r="J5" s="390"/>
      <c r="K5" s="85">
        <f>DATEVALUE(CONCATENATE("01/01/",K4))</f>
        <v>45658</v>
      </c>
      <c r="L5" s="86">
        <f>K5+1</f>
        <v>45659</v>
      </c>
      <c r="M5" s="86">
        <f t="shared" ref="M5:BX5" si="0">L5+1</f>
        <v>45660</v>
      </c>
      <c r="N5" s="86">
        <f t="shared" si="0"/>
        <v>45661</v>
      </c>
      <c r="O5" s="86">
        <f t="shared" si="0"/>
        <v>45662</v>
      </c>
      <c r="P5" s="86">
        <f t="shared" si="0"/>
        <v>45663</v>
      </c>
      <c r="Q5" s="86">
        <f t="shared" si="0"/>
        <v>45664</v>
      </c>
      <c r="R5" s="86">
        <f t="shared" si="0"/>
        <v>45665</v>
      </c>
      <c r="S5" s="86">
        <f t="shared" si="0"/>
        <v>45666</v>
      </c>
      <c r="T5" s="86">
        <f t="shared" si="0"/>
        <v>45667</v>
      </c>
      <c r="U5" s="86">
        <f t="shared" si="0"/>
        <v>45668</v>
      </c>
      <c r="V5" s="86">
        <f t="shared" si="0"/>
        <v>45669</v>
      </c>
      <c r="W5" s="86">
        <f t="shared" si="0"/>
        <v>45670</v>
      </c>
      <c r="X5" s="86">
        <f t="shared" si="0"/>
        <v>45671</v>
      </c>
      <c r="Y5" s="86">
        <f t="shared" si="0"/>
        <v>45672</v>
      </c>
      <c r="Z5" s="86">
        <f t="shared" si="0"/>
        <v>45673</v>
      </c>
      <c r="AA5" s="86">
        <f t="shared" si="0"/>
        <v>45674</v>
      </c>
      <c r="AB5" s="86">
        <f t="shared" si="0"/>
        <v>45675</v>
      </c>
      <c r="AC5" s="86">
        <f t="shared" si="0"/>
        <v>45676</v>
      </c>
      <c r="AD5" s="86">
        <f t="shared" si="0"/>
        <v>45677</v>
      </c>
      <c r="AE5" s="86">
        <f t="shared" si="0"/>
        <v>45678</v>
      </c>
      <c r="AF5" s="86">
        <f t="shared" si="0"/>
        <v>45679</v>
      </c>
      <c r="AG5" s="86">
        <f t="shared" si="0"/>
        <v>45680</v>
      </c>
      <c r="AH5" s="86">
        <f t="shared" si="0"/>
        <v>45681</v>
      </c>
      <c r="AI5" s="86">
        <f t="shared" si="0"/>
        <v>45682</v>
      </c>
      <c r="AJ5" s="86">
        <f t="shared" si="0"/>
        <v>45683</v>
      </c>
      <c r="AK5" s="86">
        <f t="shared" si="0"/>
        <v>45684</v>
      </c>
      <c r="AL5" s="86">
        <f t="shared" si="0"/>
        <v>45685</v>
      </c>
      <c r="AM5" s="86">
        <f t="shared" si="0"/>
        <v>45686</v>
      </c>
      <c r="AN5" s="86">
        <f t="shared" si="0"/>
        <v>45687</v>
      </c>
      <c r="AO5" s="86">
        <f t="shared" si="0"/>
        <v>45688</v>
      </c>
      <c r="AP5" s="86">
        <f t="shared" si="0"/>
        <v>45689</v>
      </c>
      <c r="AQ5" s="86">
        <f t="shared" si="0"/>
        <v>45690</v>
      </c>
      <c r="AR5" s="86">
        <f t="shared" si="0"/>
        <v>45691</v>
      </c>
      <c r="AS5" s="86">
        <f t="shared" si="0"/>
        <v>45692</v>
      </c>
      <c r="AT5" s="86">
        <f t="shared" si="0"/>
        <v>45693</v>
      </c>
      <c r="AU5" s="86">
        <f t="shared" si="0"/>
        <v>45694</v>
      </c>
      <c r="AV5" s="86">
        <f t="shared" si="0"/>
        <v>45695</v>
      </c>
      <c r="AW5" s="86">
        <f t="shared" si="0"/>
        <v>45696</v>
      </c>
      <c r="AX5" s="86">
        <f t="shared" si="0"/>
        <v>45697</v>
      </c>
      <c r="AY5" s="86">
        <f t="shared" si="0"/>
        <v>45698</v>
      </c>
      <c r="AZ5" s="86">
        <f t="shared" si="0"/>
        <v>45699</v>
      </c>
      <c r="BA5" s="86">
        <f t="shared" si="0"/>
        <v>45700</v>
      </c>
      <c r="BB5" s="86">
        <f t="shared" si="0"/>
        <v>45701</v>
      </c>
      <c r="BC5" s="86">
        <f t="shared" si="0"/>
        <v>45702</v>
      </c>
      <c r="BD5" s="86">
        <f t="shared" si="0"/>
        <v>45703</v>
      </c>
      <c r="BE5" s="86">
        <f t="shared" si="0"/>
        <v>45704</v>
      </c>
      <c r="BF5" s="86">
        <f t="shared" si="0"/>
        <v>45705</v>
      </c>
      <c r="BG5" s="86">
        <f t="shared" si="0"/>
        <v>45706</v>
      </c>
      <c r="BH5" s="86">
        <f t="shared" si="0"/>
        <v>45707</v>
      </c>
      <c r="BI5" s="86">
        <f t="shared" si="0"/>
        <v>45708</v>
      </c>
      <c r="BJ5" s="86">
        <f t="shared" si="0"/>
        <v>45709</v>
      </c>
      <c r="BK5" s="86">
        <f t="shared" si="0"/>
        <v>45710</v>
      </c>
      <c r="BL5" s="86">
        <f t="shared" si="0"/>
        <v>45711</v>
      </c>
      <c r="BM5" s="86">
        <f t="shared" si="0"/>
        <v>45712</v>
      </c>
      <c r="BN5" s="86">
        <f t="shared" si="0"/>
        <v>45713</v>
      </c>
      <c r="BO5" s="86">
        <f t="shared" si="0"/>
        <v>45714</v>
      </c>
      <c r="BP5" s="86">
        <f t="shared" si="0"/>
        <v>45715</v>
      </c>
      <c r="BQ5" s="86">
        <f t="shared" si="0"/>
        <v>45716</v>
      </c>
      <c r="BR5" s="86">
        <f t="shared" si="0"/>
        <v>45717</v>
      </c>
      <c r="BS5" s="86">
        <f t="shared" si="0"/>
        <v>45718</v>
      </c>
      <c r="BT5" s="86">
        <f t="shared" si="0"/>
        <v>45719</v>
      </c>
      <c r="BU5" s="86">
        <f t="shared" si="0"/>
        <v>45720</v>
      </c>
      <c r="BV5" s="86">
        <f t="shared" si="0"/>
        <v>45721</v>
      </c>
      <c r="BW5" s="86">
        <f t="shared" si="0"/>
        <v>45722</v>
      </c>
      <c r="BX5" s="86">
        <f t="shared" si="0"/>
        <v>45723</v>
      </c>
      <c r="BY5" s="86">
        <f t="shared" ref="BY5:EJ5" si="1">BX5+1</f>
        <v>45724</v>
      </c>
      <c r="BZ5" s="86">
        <f t="shared" si="1"/>
        <v>45725</v>
      </c>
      <c r="CA5" s="86">
        <f t="shared" si="1"/>
        <v>45726</v>
      </c>
      <c r="CB5" s="86">
        <f t="shared" si="1"/>
        <v>45727</v>
      </c>
      <c r="CC5" s="86">
        <f t="shared" si="1"/>
        <v>45728</v>
      </c>
      <c r="CD5" s="86">
        <f t="shared" si="1"/>
        <v>45729</v>
      </c>
      <c r="CE5" s="86">
        <f t="shared" si="1"/>
        <v>45730</v>
      </c>
      <c r="CF5" s="86">
        <f t="shared" si="1"/>
        <v>45731</v>
      </c>
      <c r="CG5" s="86">
        <f t="shared" si="1"/>
        <v>45732</v>
      </c>
      <c r="CH5" s="86">
        <f t="shared" si="1"/>
        <v>45733</v>
      </c>
      <c r="CI5" s="86">
        <f t="shared" si="1"/>
        <v>45734</v>
      </c>
      <c r="CJ5" s="86">
        <f t="shared" si="1"/>
        <v>45735</v>
      </c>
      <c r="CK5" s="86">
        <f t="shared" si="1"/>
        <v>45736</v>
      </c>
      <c r="CL5" s="86">
        <f t="shared" si="1"/>
        <v>45737</v>
      </c>
      <c r="CM5" s="86">
        <f t="shared" si="1"/>
        <v>45738</v>
      </c>
      <c r="CN5" s="86">
        <f t="shared" si="1"/>
        <v>45739</v>
      </c>
      <c r="CO5" s="86">
        <f t="shared" si="1"/>
        <v>45740</v>
      </c>
      <c r="CP5" s="86">
        <f t="shared" si="1"/>
        <v>45741</v>
      </c>
      <c r="CQ5" s="86">
        <f t="shared" si="1"/>
        <v>45742</v>
      </c>
      <c r="CR5" s="86">
        <f t="shared" si="1"/>
        <v>45743</v>
      </c>
      <c r="CS5" s="86">
        <f t="shared" si="1"/>
        <v>45744</v>
      </c>
      <c r="CT5" s="86">
        <f t="shared" si="1"/>
        <v>45745</v>
      </c>
      <c r="CU5" s="86">
        <f t="shared" si="1"/>
        <v>45746</v>
      </c>
      <c r="CV5" s="86">
        <f t="shared" si="1"/>
        <v>45747</v>
      </c>
      <c r="CW5" s="86">
        <f t="shared" si="1"/>
        <v>45748</v>
      </c>
      <c r="CX5" s="86">
        <f t="shared" si="1"/>
        <v>45749</v>
      </c>
      <c r="CY5" s="86">
        <f t="shared" si="1"/>
        <v>45750</v>
      </c>
      <c r="CZ5" s="86">
        <f t="shared" si="1"/>
        <v>45751</v>
      </c>
      <c r="DA5" s="86">
        <f t="shared" si="1"/>
        <v>45752</v>
      </c>
      <c r="DB5" s="86">
        <f t="shared" si="1"/>
        <v>45753</v>
      </c>
      <c r="DC5" s="86">
        <f t="shared" si="1"/>
        <v>45754</v>
      </c>
      <c r="DD5" s="86">
        <f t="shared" si="1"/>
        <v>45755</v>
      </c>
      <c r="DE5" s="86">
        <f t="shared" si="1"/>
        <v>45756</v>
      </c>
      <c r="DF5" s="86">
        <f t="shared" si="1"/>
        <v>45757</v>
      </c>
      <c r="DG5" s="86">
        <f t="shared" si="1"/>
        <v>45758</v>
      </c>
      <c r="DH5" s="86">
        <f t="shared" si="1"/>
        <v>45759</v>
      </c>
      <c r="DI5" s="86">
        <f t="shared" si="1"/>
        <v>45760</v>
      </c>
      <c r="DJ5" s="86">
        <f t="shared" si="1"/>
        <v>45761</v>
      </c>
      <c r="DK5" s="86">
        <f t="shared" si="1"/>
        <v>45762</v>
      </c>
      <c r="DL5" s="86">
        <f t="shared" si="1"/>
        <v>45763</v>
      </c>
      <c r="DM5" s="86">
        <f t="shared" si="1"/>
        <v>45764</v>
      </c>
      <c r="DN5" s="86">
        <f t="shared" si="1"/>
        <v>45765</v>
      </c>
      <c r="DO5" s="86">
        <f t="shared" si="1"/>
        <v>45766</v>
      </c>
      <c r="DP5" s="86">
        <f t="shared" si="1"/>
        <v>45767</v>
      </c>
      <c r="DQ5" s="86">
        <f t="shared" si="1"/>
        <v>45768</v>
      </c>
      <c r="DR5" s="86">
        <f t="shared" si="1"/>
        <v>45769</v>
      </c>
      <c r="DS5" s="86">
        <f t="shared" si="1"/>
        <v>45770</v>
      </c>
      <c r="DT5" s="86">
        <f t="shared" si="1"/>
        <v>45771</v>
      </c>
      <c r="DU5" s="86">
        <f t="shared" si="1"/>
        <v>45772</v>
      </c>
      <c r="DV5" s="86">
        <f t="shared" si="1"/>
        <v>45773</v>
      </c>
      <c r="DW5" s="86">
        <f t="shared" si="1"/>
        <v>45774</v>
      </c>
      <c r="DX5" s="86">
        <f t="shared" si="1"/>
        <v>45775</v>
      </c>
      <c r="DY5" s="86">
        <f t="shared" si="1"/>
        <v>45776</v>
      </c>
      <c r="DZ5" s="86">
        <f t="shared" si="1"/>
        <v>45777</v>
      </c>
      <c r="EA5" s="86">
        <f t="shared" si="1"/>
        <v>45778</v>
      </c>
      <c r="EB5" s="86">
        <f t="shared" si="1"/>
        <v>45779</v>
      </c>
      <c r="EC5" s="86">
        <f t="shared" si="1"/>
        <v>45780</v>
      </c>
      <c r="ED5" s="86">
        <f t="shared" si="1"/>
        <v>45781</v>
      </c>
      <c r="EE5" s="86">
        <f t="shared" si="1"/>
        <v>45782</v>
      </c>
      <c r="EF5" s="86">
        <f t="shared" si="1"/>
        <v>45783</v>
      </c>
      <c r="EG5" s="86">
        <f t="shared" si="1"/>
        <v>45784</v>
      </c>
      <c r="EH5" s="86">
        <f t="shared" si="1"/>
        <v>45785</v>
      </c>
      <c r="EI5" s="86">
        <f t="shared" si="1"/>
        <v>45786</v>
      </c>
      <c r="EJ5" s="86">
        <f t="shared" si="1"/>
        <v>45787</v>
      </c>
      <c r="EK5" s="86">
        <f t="shared" ref="EK5:GV5" si="2">EJ5+1</f>
        <v>45788</v>
      </c>
      <c r="EL5" s="86">
        <f t="shared" si="2"/>
        <v>45789</v>
      </c>
      <c r="EM5" s="86">
        <f t="shared" si="2"/>
        <v>45790</v>
      </c>
      <c r="EN5" s="86">
        <f t="shared" si="2"/>
        <v>45791</v>
      </c>
      <c r="EO5" s="86">
        <f t="shared" si="2"/>
        <v>45792</v>
      </c>
      <c r="EP5" s="86">
        <f t="shared" si="2"/>
        <v>45793</v>
      </c>
      <c r="EQ5" s="86">
        <f t="shared" si="2"/>
        <v>45794</v>
      </c>
      <c r="ER5" s="86">
        <f t="shared" si="2"/>
        <v>45795</v>
      </c>
      <c r="ES5" s="86">
        <f t="shared" si="2"/>
        <v>45796</v>
      </c>
      <c r="ET5" s="86">
        <f t="shared" si="2"/>
        <v>45797</v>
      </c>
      <c r="EU5" s="86">
        <f t="shared" si="2"/>
        <v>45798</v>
      </c>
      <c r="EV5" s="86">
        <f t="shared" si="2"/>
        <v>45799</v>
      </c>
      <c r="EW5" s="86">
        <f t="shared" si="2"/>
        <v>45800</v>
      </c>
      <c r="EX5" s="86">
        <f t="shared" si="2"/>
        <v>45801</v>
      </c>
      <c r="EY5" s="86">
        <f t="shared" si="2"/>
        <v>45802</v>
      </c>
      <c r="EZ5" s="86">
        <f t="shared" si="2"/>
        <v>45803</v>
      </c>
      <c r="FA5" s="86">
        <f t="shared" si="2"/>
        <v>45804</v>
      </c>
      <c r="FB5" s="86">
        <f t="shared" si="2"/>
        <v>45805</v>
      </c>
      <c r="FC5" s="86">
        <f t="shared" si="2"/>
        <v>45806</v>
      </c>
      <c r="FD5" s="86">
        <f t="shared" si="2"/>
        <v>45807</v>
      </c>
      <c r="FE5" s="86">
        <f t="shared" si="2"/>
        <v>45808</v>
      </c>
      <c r="FF5" s="86">
        <f t="shared" si="2"/>
        <v>45809</v>
      </c>
      <c r="FG5" s="86">
        <f t="shared" si="2"/>
        <v>45810</v>
      </c>
      <c r="FH5" s="86">
        <f t="shared" si="2"/>
        <v>45811</v>
      </c>
      <c r="FI5" s="86">
        <f t="shared" si="2"/>
        <v>45812</v>
      </c>
      <c r="FJ5" s="86">
        <f t="shared" si="2"/>
        <v>45813</v>
      </c>
      <c r="FK5" s="86">
        <f t="shared" si="2"/>
        <v>45814</v>
      </c>
      <c r="FL5" s="86">
        <f t="shared" si="2"/>
        <v>45815</v>
      </c>
      <c r="FM5" s="86">
        <f t="shared" si="2"/>
        <v>45816</v>
      </c>
      <c r="FN5" s="86">
        <f t="shared" si="2"/>
        <v>45817</v>
      </c>
      <c r="FO5" s="86">
        <f t="shared" si="2"/>
        <v>45818</v>
      </c>
      <c r="FP5" s="86">
        <f t="shared" si="2"/>
        <v>45819</v>
      </c>
      <c r="FQ5" s="86">
        <f t="shared" si="2"/>
        <v>45820</v>
      </c>
      <c r="FR5" s="86">
        <f t="shared" si="2"/>
        <v>45821</v>
      </c>
      <c r="FS5" s="86">
        <f t="shared" si="2"/>
        <v>45822</v>
      </c>
      <c r="FT5" s="86">
        <f t="shared" si="2"/>
        <v>45823</v>
      </c>
      <c r="FU5" s="86">
        <f t="shared" si="2"/>
        <v>45824</v>
      </c>
      <c r="FV5" s="86">
        <f t="shared" si="2"/>
        <v>45825</v>
      </c>
      <c r="FW5" s="86">
        <f t="shared" si="2"/>
        <v>45826</v>
      </c>
      <c r="FX5" s="86">
        <f t="shared" si="2"/>
        <v>45827</v>
      </c>
      <c r="FY5" s="86">
        <f t="shared" si="2"/>
        <v>45828</v>
      </c>
      <c r="FZ5" s="86">
        <f t="shared" si="2"/>
        <v>45829</v>
      </c>
      <c r="GA5" s="86">
        <f t="shared" si="2"/>
        <v>45830</v>
      </c>
      <c r="GB5" s="86">
        <f t="shared" si="2"/>
        <v>45831</v>
      </c>
      <c r="GC5" s="86">
        <f t="shared" si="2"/>
        <v>45832</v>
      </c>
      <c r="GD5" s="86">
        <f t="shared" si="2"/>
        <v>45833</v>
      </c>
      <c r="GE5" s="86">
        <f t="shared" si="2"/>
        <v>45834</v>
      </c>
      <c r="GF5" s="86">
        <f t="shared" si="2"/>
        <v>45835</v>
      </c>
      <c r="GG5" s="86">
        <f t="shared" si="2"/>
        <v>45836</v>
      </c>
      <c r="GH5" s="86">
        <f t="shared" si="2"/>
        <v>45837</v>
      </c>
      <c r="GI5" s="86">
        <f t="shared" si="2"/>
        <v>45838</v>
      </c>
      <c r="GJ5" s="86">
        <f t="shared" si="2"/>
        <v>45839</v>
      </c>
      <c r="GK5" s="86">
        <f t="shared" si="2"/>
        <v>45840</v>
      </c>
      <c r="GL5" s="86">
        <f t="shared" si="2"/>
        <v>45841</v>
      </c>
      <c r="GM5" s="86">
        <f t="shared" si="2"/>
        <v>45842</v>
      </c>
      <c r="GN5" s="86">
        <f t="shared" si="2"/>
        <v>45843</v>
      </c>
      <c r="GO5" s="86">
        <f t="shared" si="2"/>
        <v>45844</v>
      </c>
      <c r="GP5" s="86">
        <f t="shared" si="2"/>
        <v>45845</v>
      </c>
      <c r="GQ5" s="86">
        <f t="shared" si="2"/>
        <v>45846</v>
      </c>
      <c r="GR5" s="86">
        <f t="shared" si="2"/>
        <v>45847</v>
      </c>
      <c r="GS5" s="86">
        <f t="shared" si="2"/>
        <v>45848</v>
      </c>
      <c r="GT5" s="86">
        <f t="shared" si="2"/>
        <v>45849</v>
      </c>
      <c r="GU5" s="86">
        <f t="shared" si="2"/>
        <v>45850</v>
      </c>
      <c r="GV5" s="86">
        <f t="shared" si="2"/>
        <v>45851</v>
      </c>
      <c r="GW5" s="86">
        <f t="shared" ref="GW5:JH5" si="3">GV5+1</f>
        <v>45852</v>
      </c>
      <c r="GX5" s="86">
        <f t="shared" si="3"/>
        <v>45853</v>
      </c>
      <c r="GY5" s="86">
        <f t="shared" si="3"/>
        <v>45854</v>
      </c>
      <c r="GZ5" s="86">
        <f t="shared" si="3"/>
        <v>45855</v>
      </c>
      <c r="HA5" s="86">
        <f t="shared" si="3"/>
        <v>45856</v>
      </c>
      <c r="HB5" s="86">
        <f t="shared" si="3"/>
        <v>45857</v>
      </c>
      <c r="HC5" s="86">
        <f t="shared" si="3"/>
        <v>45858</v>
      </c>
      <c r="HD5" s="86">
        <f t="shared" si="3"/>
        <v>45859</v>
      </c>
      <c r="HE5" s="86">
        <f t="shared" si="3"/>
        <v>45860</v>
      </c>
      <c r="HF5" s="86">
        <f t="shared" si="3"/>
        <v>45861</v>
      </c>
      <c r="HG5" s="86">
        <f t="shared" si="3"/>
        <v>45862</v>
      </c>
      <c r="HH5" s="86">
        <f t="shared" si="3"/>
        <v>45863</v>
      </c>
      <c r="HI5" s="86">
        <f t="shared" si="3"/>
        <v>45864</v>
      </c>
      <c r="HJ5" s="86">
        <f t="shared" si="3"/>
        <v>45865</v>
      </c>
      <c r="HK5" s="86">
        <f t="shared" si="3"/>
        <v>45866</v>
      </c>
      <c r="HL5" s="86">
        <f t="shared" si="3"/>
        <v>45867</v>
      </c>
      <c r="HM5" s="86">
        <f t="shared" si="3"/>
        <v>45868</v>
      </c>
      <c r="HN5" s="86">
        <f t="shared" si="3"/>
        <v>45869</v>
      </c>
      <c r="HO5" s="86">
        <f t="shared" si="3"/>
        <v>45870</v>
      </c>
      <c r="HP5" s="86">
        <f t="shared" si="3"/>
        <v>45871</v>
      </c>
      <c r="HQ5" s="86">
        <f t="shared" si="3"/>
        <v>45872</v>
      </c>
      <c r="HR5" s="86">
        <f t="shared" si="3"/>
        <v>45873</v>
      </c>
      <c r="HS5" s="86">
        <f t="shared" si="3"/>
        <v>45874</v>
      </c>
      <c r="HT5" s="86">
        <f t="shared" si="3"/>
        <v>45875</v>
      </c>
      <c r="HU5" s="86">
        <f t="shared" si="3"/>
        <v>45876</v>
      </c>
      <c r="HV5" s="86">
        <f t="shared" si="3"/>
        <v>45877</v>
      </c>
      <c r="HW5" s="86">
        <f t="shared" si="3"/>
        <v>45878</v>
      </c>
      <c r="HX5" s="86">
        <f t="shared" si="3"/>
        <v>45879</v>
      </c>
      <c r="HY5" s="86">
        <f t="shared" si="3"/>
        <v>45880</v>
      </c>
      <c r="HZ5" s="86">
        <f t="shared" si="3"/>
        <v>45881</v>
      </c>
      <c r="IA5" s="86">
        <f t="shared" si="3"/>
        <v>45882</v>
      </c>
      <c r="IB5" s="86">
        <f t="shared" si="3"/>
        <v>45883</v>
      </c>
      <c r="IC5" s="86">
        <f t="shared" si="3"/>
        <v>45884</v>
      </c>
      <c r="ID5" s="86">
        <f t="shared" si="3"/>
        <v>45885</v>
      </c>
      <c r="IE5" s="86">
        <f t="shared" si="3"/>
        <v>45886</v>
      </c>
      <c r="IF5" s="86">
        <f t="shared" si="3"/>
        <v>45887</v>
      </c>
      <c r="IG5" s="86">
        <f t="shared" si="3"/>
        <v>45888</v>
      </c>
      <c r="IH5" s="86">
        <f t="shared" si="3"/>
        <v>45889</v>
      </c>
      <c r="II5" s="86">
        <f t="shared" si="3"/>
        <v>45890</v>
      </c>
      <c r="IJ5" s="86">
        <f t="shared" si="3"/>
        <v>45891</v>
      </c>
      <c r="IK5" s="86">
        <f t="shared" si="3"/>
        <v>45892</v>
      </c>
      <c r="IL5" s="86">
        <f t="shared" si="3"/>
        <v>45893</v>
      </c>
      <c r="IM5" s="86">
        <f t="shared" si="3"/>
        <v>45894</v>
      </c>
      <c r="IN5" s="86">
        <f t="shared" si="3"/>
        <v>45895</v>
      </c>
      <c r="IO5" s="86">
        <f t="shared" si="3"/>
        <v>45896</v>
      </c>
      <c r="IP5" s="86">
        <f t="shared" si="3"/>
        <v>45897</v>
      </c>
      <c r="IQ5" s="86">
        <f t="shared" si="3"/>
        <v>45898</v>
      </c>
      <c r="IR5" s="86">
        <f t="shared" si="3"/>
        <v>45899</v>
      </c>
      <c r="IS5" s="86">
        <f t="shared" si="3"/>
        <v>45900</v>
      </c>
      <c r="IT5" s="86">
        <f t="shared" si="3"/>
        <v>45901</v>
      </c>
      <c r="IU5" s="86">
        <f t="shared" si="3"/>
        <v>45902</v>
      </c>
      <c r="IV5" s="86">
        <f t="shared" si="3"/>
        <v>45903</v>
      </c>
      <c r="IW5" s="86">
        <f t="shared" si="3"/>
        <v>45904</v>
      </c>
      <c r="IX5" s="86">
        <f t="shared" si="3"/>
        <v>45905</v>
      </c>
      <c r="IY5" s="86">
        <f t="shared" si="3"/>
        <v>45906</v>
      </c>
      <c r="IZ5" s="86">
        <f t="shared" si="3"/>
        <v>45907</v>
      </c>
      <c r="JA5" s="86">
        <f t="shared" si="3"/>
        <v>45908</v>
      </c>
      <c r="JB5" s="86">
        <f t="shared" si="3"/>
        <v>45909</v>
      </c>
      <c r="JC5" s="86">
        <f t="shared" si="3"/>
        <v>45910</v>
      </c>
      <c r="JD5" s="86">
        <f t="shared" si="3"/>
        <v>45911</v>
      </c>
      <c r="JE5" s="86">
        <f t="shared" si="3"/>
        <v>45912</v>
      </c>
      <c r="JF5" s="86">
        <f t="shared" si="3"/>
        <v>45913</v>
      </c>
      <c r="JG5" s="86">
        <f t="shared" si="3"/>
        <v>45914</v>
      </c>
      <c r="JH5" s="86">
        <f t="shared" si="3"/>
        <v>45915</v>
      </c>
      <c r="JI5" s="86">
        <f t="shared" ref="JI5:LT5" si="4">JH5+1</f>
        <v>45916</v>
      </c>
      <c r="JJ5" s="86">
        <f t="shared" si="4"/>
        <v>45917</v>
      </c>
      <c r="JK5" s="86">
        <f t="shared" si="4"/>
        <v>45918</v>
      </c>
      <c r="JL5" s="86">
        <f t="shared" si="4"/>
        <v>45919</v>
      </c>
      <c r="JM5" s="86">
        <f t="shared" si="4"/>
        <v>45920</v>
      </c>
      <c r="JN5" s="86">
        <f t="shared" si="4"/>
        <v>45921</v>
      </c>
      <c r="JO5" s="86">
        <f t="shared" si="4"/>
        <v>45922</v>
      </c>
      <c r="JP5" s="86">
        <f t="shared" si="4"/>
        <v>45923</v>
      </c>
      <c r="JQ5" s="86">
        <f t="shared" si="4"/>
        <v>45924</v>
      </c>
      <c r="JR5" s="86">
        <f t="shared" si="4"/>
        <v>45925</v>
      </c>
      <c r="JS5" s="86">
        <f t="shared" si="4"/>
        <v>45926</v>
      </c>
      <c r="JT5" s="86">
        <f t="shared" si="4"/>
        <v>45927</v>
      </c>
      <c r="JU5" s="86">
        <f t="shared" si="4"/>
        <v>45928</v>
      </c>
      <c r="JV5" s="86">
        <f t="shared" si="4"/>
        <v>45929</v>
      </c>
      <c r="JW5" s="86">
        <f t="shared" si="4"/>
        <v>45930</v>
      </c>
      <c r="JX5" s="86">
        <f t="shared" si="4"/>
        <v>45931</v>
      </c>
      <c r="JY5" s="86">
        <f t="shared" si="4"/>
        <v>45932</v>
      </c>
      <c r="JZ5" s="86">
        <f t="shared" si="4"/>
        <v>45933</v>
      </c>
      <c r="KA5" s="86">
        <f t="shared" si="4"/>
        <v>45934</v>
      </c>
      <c r="KB5" s="86">
        <f t="shared" si="4"/>
        <v>45935</v>
      </c>
      <c r="KC5" s="86">
        <f t="shared" si="4"/>
        <v>45936</v>
      </c>
      <c r="KD5" s="86">
        <f t="shared" si="4"/>
        <v>45937</v>
      </c>
      <c r="KE5" s="86">
        <f t="shared" si="4"/>
        <v>45938</v>
      </c>
      <c r="KF5" s="86">
        <f t="shared" si="4"/>
        <v>45939</v>
      </c>
      <c r="KG5" s="86">
        <f t="shared" si="4"/>
        <v>45940</v>
      </c>
      <c r="KH5" s="86">
        <f t="shared" si="4"/>
        <v>45941</v>
      </c>
      <c r="KI5" s="86">
        <f t="shared" si="4"/>
        <v>45942</v>
      </c>
      <c r="KJ5" s="86">
        <f t="shared" si="4"/>
        <v>45943</v>
      </c>
      <c r="KK5" s="86">
        <f t="shared" si="4"/>
        <v>45944</v>
      </c>
      <c r="KL5" s="86">
        <f t="shared" si="4"/>
        <v>45945</v>
      </c>
      <c r="KM5" s="86">
        <f t="shared" si="4"/>
        <v>45946</v>
      </c>
      <c r="KN5" s="86">
        <f t="shared" si="4"/>
        <v>45947</v>
      </c>
      <c r="KO5" s="86">
        <f t="shared" si="4"/>
        <v>45948</v>
      </c>
      <c r="KP5" s="86">
        <f t="shared" si="4"/>
        <v>45949</v>
      </c>
      <c r="KQ5" s="86">
        <f t="shared" si="4"/>
        <v>45950</v>
      </c>
      <c r="KR5" s="86">
        <f t="shared" si="4"/>
        <v>45951</v>
      </c>
      <c r="KS5" s="86">
        <f t="shared" si="4"/>
        <v>45952</v>
      </c>
      <c r="KT5" s="86">
        <f t="shared" si="4"/>
        <v>45953</v>
      </c>
      <c r="KU5" s="86">
        <f t="shared" si="4"/>
        <v>45954</v>
      </c>
      <c r="KV5" s="86">
        <f t="shared" si="4"/>
        <v>45955</v>
      </c>
      <c r="KW5" s="86">
        <f t="shared" si="4"/>
        <v>45956</v>
      </c>
      <c r="KX5" s="86">
        <f t="shared" si="4"/>
        <v>45957</v>
      </c>
      <c r="KY5" s="86">
        <f t="shared" si="4"/>
        <v>45958</v>
      </c>
      <c r="KZ5" s="86">
        <f t="shared" si="4"/>
        <v>45959</v>
      </c>
      <c r="LA5" s="86">
        <f t="shared" si="4"/>
        <v>45960</v>
      </c>
      <c r="LB5" s="86">
        <f t="shared" si="4"/>
        <v>45961</v>
      </c>
      <c r="LC5" s="86">
        <f t="shared" si="4"/>
        <v>45962</v>
      </c>
      <c r="LD5" s="86">
        <f t="shared" si="4"/>
        <v>45963</v>
      </c>
      <c r="LE5" s="86">
        <f t="shared" si="4"/>
        <v>45964</v>
      </c>
      <c r="LF5" s="86">
        <f t="shared" si="4"/>
        <v>45965</v>
      </c>
      <c r="LG5" s="86">
        <f t="shared" si="4"/>
        <v>45966</v>
      </c>
      <c r="LH5" s="86">
        <f t="shared" si="4"/>
        <v>45967</v>
      </c>
      <c r="LI5" s="86">
        <f t="shared" si="4"/>
        <v>45968</v>
      </c>
      <c r="LJ5" s="86">
        <f t="shared" si="4"/>
        <v>45969</v>
      </c>
      <c r="LK5" s="86">
        <f t="shared" si="4"/>
        <v>45970</v>
      </c>
      <c r="LL5" s="86">
        <f t="shared" si="4"/>
        <v>45971</v>
      </c>
      <c r="LM5" s="86">
        <f t="shared" si="4"/>
        <v>45972</v>
      </c>
      <c r="LN5" s="86">
        <f t="shared" si="4"/>
        <v>45973</v>
      </c>
      <c r="LO5" s="86">
        <f t="shared" si="4"/>
        <v>45974</v>
      </c>
      <c r="LP5" s="86">
        <f t="shared" si="4"/>
        <v>45975</v>
      </c>
      <c r="LQ5" s="86">
        <f t="shared" si="4"/>
        <v>45976</v>
      </c>
      <c r="LR5" s="86">
        <f t="shared" si="4"/>
        <v>45977</v>
      </c>
      <c r="LS5" s="86">
        <f t="shared" si="4"/>
        <v>45978</v>
      </c>
      <c r="LT5" s="86">
        <f t="shared" si="4"/>
        <v>45979</v>
      </c>
      <c r="LU5" s="86">
        <f t="shared" ref="LU5:NL5" si="5">LT5+1</f>
        <v>45980</v>
      </c>
      <c r="LV5" s="86">
        <f t="shared" si="5"/>
        <v>45981</v>
      </c>
      <c r="LW5" s="86">
        <f t="shared" si="5"/>
        <v>45982</v>
      </c>
      <c r="LX5" s="86">
        <f t="shared" si="5"/>
        <v>45983</v>
      </c>
      <c r="LY5" s="86">
        <f t="shared" si="5"/>
        <v>45984</v>
      </c>
      <c r="LZ5" s="86">
        <f t="shared" si="5"/>
        <v>45985</v>
      </c>
      <c r="MA5" s="86">
        <f t="shared" si="5"/>
        <v>45986</v>
      </c>
      <c r="MB5" s="86">
        <f t="shared" si="5"/>
        <v>45987</v>
      </c>
      <c r="MC5" s="86">
        <f t="shared" si="5"/>
        <v>45988</v>
      </c>
      <c r="MD5" s="86">
        <f t="shared" si="5"/>
        <v>45989</v>
      </c>
      <c r="ME5" s="86">
        <f t="shared" si="5"/>
        <v>45990</v>
      </c>
      <c r="MF5" s="86">
        <f t="shared" si="5"/>
        <v>45991</v>
      </c>
      <c r="MG5" s="86">
        <f t="shared" si="5"/>
        <v>45992</v>
      </c>
      <c r="MH5" s="86">
        <f t="shared" si="5"/>
        <v>45993</v>
      </c>
      <c r="MI5" s="86">
        <f t="shared" si="5"/>
        <v>45994</v>
      </c>
      <c r="MJ5" s="86">
        <f t="shared" si="5"/>
        <v>45995</v>
      </c>
      <c r="MK5" s="86">
        <f t="shared" si="5"/>
        <v>45996</v>
      </c>
      <c r="ML5" s="86">
        <f t="shared" si="5"/>
        <v>45997</v>
      </c>
      <c r="MM5" s="86">
        <f t="shared" si="5"/>
        <v>45998</v>
      </c>
      <c r="MN5" s="86">
        <f t="shared" si="5"/>
        <v>45999</v>
      </c>
      <c r="MO5" s="86">
        <f t="shared" si="5"/>
        <v>46000</v>
      </c>
      <c r="MP5" s="86">
        <f t="shared" si="5"/>
        <v>46001</v>
      </c>
      <c r="MQ5" s="86">
        <f t="shared" si="5"/>
        <v>46002</v>
      </c>
      <c r="MR5" s="86">
        <f t="shared" si="5"/>
        <v>46003</v>
      </c>
      <c r="MS5" s="86">
        <f t="shared" si="5"/>
        <v>46004</v>
      </c>
      <c r="MT5" s="86">
        <f t="shared" si="5"/>
        <v>46005</v>
      </c>
      <c r="MU5" s="86">
        <f t="shared" si="5"/>
        <v>46006</v>
      </c>
      <c r="MV5" s="86">
        <f t="shared" si="5"/>
        <v>46007</v>
      </c>
      <c r="MW5" s="86">
        <f t="shared" si="5"/>
        <v>46008</v>
      </c>
      <c r="MX5" s="86">
        <f t="shared" si="5"/>
        <v>46009</v>
      </c>
      <c r="MY5" s="86">
        <f t="shared" si="5"/>
        <v>46010</v>
      </c>
      <c r="MZ5" s="86">
        <f t="shared" si="5"/>
        <v>46011</v>
      </c>
      <c r="NA5" s="86">
        <f t="shared" si="5"/>
        <v>46012</v>
      </c>
      <c r="NB5" s="86">
        <f t="shared" si="5"/>
        <v>46013</v>
      </c>
      <c r="NC5" s="86">
        <f t="shared" si="5"/>
        <v>46014</v>
      </c>
      <c r="ND5" s="86">
        <f t="shared" si="5"/>
        <v>46015</v>
      </c>
      <c r="NE5" s="86">
        <f t="shared" si="5"/>
        <v>46016</v>
      </c>
      <c r="NF5" s="86">
        <f t="shared" si="5"/>
        <v>46017</v>
      </c>
      <c r="NG5" s="86">
        <f t="shared" si="5"/>
        <v>46018</v>
      </c>
      <c r="NH5" s="86">
        <f t="shared" si="5"/>
        <v>46019</v>
      </c>
      <c r="NI5" s="86">
        <f t="shared" si="5"/>
        <v>46020</v>
      </c>
      <c r="NJ5" s="86">
        <f t="shared" si="5"/>
        <v>46021</v>
      </c>
      <c r="NK5" s="86">
        <f t="shared" si="5"/>
        <v>46022</v>
      </c>
      <c r="NL5" s="86">
        <f t="shared" si="5"/>
        <v>46023</v>
      </c>
    </row>
    <row r="6" spans="1:376" ht="15" thickBot="1" x14ac:dyDescent="0.4">
      <c r="A6" s="15" t="s">
        <v>13</v>
      </c>
      <c r="B6" s="25">
        <v>1</v>
      </c>
      <c r="C6" s="16"/>
      <c r="D6" s="52" t="s">
        <v>4</v>
      </c>
      <c r="E6" s="52" t="s">
        <v>5</v>
      </c>
      <c r="F6" s="52" t="s">
        <v>6</v>
      </c>
      <c r="G6" s="52" t="s">
        <v>7</v>
      </c>
      <c r="H6" s="52" t="s">
        <v>8</v>
      </c>
      <c r="I6" s="52" t="s">
        <v>9</v>
      </c>
      <c r="J6" s="52" t="s">
        <v>10</v>
      </c>
      <c r="K6" s="53" t="str">
        <f>IF(LEFT(UPPER(TEXT(K5,"DDD")),2)="MI","X",LEFT(UPPER(TEXT(K5,"DDD")),1))</f>
        <v>X</v>
      </c>
      <c r="L6" s="53" t="str">
        <f>IF(LEFT(UPPER(TEXT(L5,"DDD")),2)="MI","X",LEFT(UPPER(TEXT(L5,"DDD")),1))</f>
        <v>J</v>
      </c>
      <c r="M6" s="53" t="str">
        <f t="shared" ref="M6:BX6" si="6">IF(LEFT(UPPER(TEXT(M5,"DDD")),2)="MI","X",LEFT(UPPER(TEXT(M5,"DDD")),1))</f>
        <v>V</v>
      </c>
      <c r="N6" s="53" t="str">
        <f t="shared" si="6"/>
        <v>S</v>
      </c>
      <c r="O6" s="53" t="str">
        <f t="shared" si="6"/>
        <v>D</v>
      </c>
      <c r="P6" s="53" t="str">
        <f t="shared" si="6"/>
        <v>L</v>
      </c>
      <c r="Q6" s="53" t="str">
        <f t="shared" si="6"/>
        <v>M</v>
      </c>
      <c r="R6" s="53" t="str">
        <f t="shared" si="6"/>
        <v>X</v>
      </c>
      <c r="S6" s="53" t="str">
        <f t="shared" si="6"/>
        <v>J</v>
      </c>
      <c r="T6" s="53" t="str">
        <f t="shared" si="6"/>
        <v>V</v>
      </c>
      <c r="U6" s="53" t="str">
        <f t="shared" si="6"/>
        <v>S</v>
      </c>
      <c r="V6" s="53" t="str">
        <f t="shared" si="6"/>
        <v>D</v>
      </c>
      <c r="W6" s="53" t="str">
        <f t="shared" si="6"/>
        <v>L</v>
      </c>
      <c r="X6" s="53" t="str">
        <f t="shared" si="6"/>
        <v>M</v>
      </c>
      <c r="Y6" s="53" t="str">
        <f t="shared" si="6"/>
        <v>X</v>
      </c>
      <c r="Z6" s="53" t="str">
        <f t="shared" si="6"/>
        <v>J</v>
      </c>
      <c r="AA6" s="53" t="str">
        <f t="shared" si="6"/>
        <v>V</v>
      </c>
      <c r="AB6" s="53" t="str">
        <f t="shared" si="6"/>
        <v>S</v>
      </c>
      <c r="AC6" s="53" t="str">
        <f t="shared" si="6"/>
        <v>D</v>
      </c>
      <c r="AD6" s="53" t="str">
        <f t="shared" si="6"/>
        <v>L</v>
      </c>
      <c r="AE6" s="53" t="str">
        <f t="shared" si="6"/>
        <v>M</v>
      </c>
      <c r="AF6" s="53" t="str">
        <f t="shared" si="6"/>
        <v>X</v>
      </c>
      <c r="AG6" s="53" t="str">
        <f t="shared" si="6"/>
        <v>J</v>
      </c>
      <c r="AH6" s="53" t="str">
        <f t="shared" si="6"/>
        <v>V</v>
      </c>
      <c r="AI6" s="53" t="str">
        <f t="shared" si="6"/>
        <v>S</v>
      </c>
      <c r="AJ6" s="53" t="str">
        <f t="shared" si="6"/>
        <v>D</v>
      </c>
      <c r="AK6" s="53" t="str">
        <f t="shared" si="6"/>
        <v>L</v>
      </c>
      <c r="AL6" s="53" t="str">
        <f t="shared" si="6"/>
        <v>M</v>
      </c>
      <c r="AM6" s="53" t="str">
        <f t="shared" si="6"/>
        <v>X</v>
      </c>
      <c r="AN6" s="53" t="str">
        <f t="shared" si="6"/>
        <v>J</v>
      </c>
      <c r="AO6" s="53" t="str">
        <f t="shared" si="6"/>
        <v>V</v>
      </c>
      <c r="AP6" s="53" t="str">
        <f t="shared" si="6"/>
        <v>S</v>
      </c>
      <c r="AQ6" s="53" t="str">
        <f t="shared" si="6"/>
        <v>D</v>
      </c>
      <c r="AR6" s="53" t="str">
        <f t="shared" si="6"/>
        <v>L</v>
      </c>
      <c r="AS6" s="53" t="str">
        <f t="shared" si="6"/>
        <v>M</v>
      </c>
      <c r="AT6" s="53" t="str">
        <f t="shared" si="6"/>
        <v>X</v>
      </c>
      <c r="AU6" s="53" t="str">
        <f t="shared" si="6"/>
        <v>J</v>
      </c>
      <c r="AV6" s="53" t="str">
        <f t="shared" si="6"/>
        <v>V</v>
      </c>
      <c r="AW6" s="53" t="str">
        <f t="shared" si="6"/>
        <v>S</v>
      </c>
      <c r="AX6" s="53" t="str">
        <f t="shared" si="6"/>
        <v>D</v>
      </c>
      <c r="AY6" s="53" t="str">
        <f t="shared" si="6"/>
        <v>L</v>
      </c>
      <c r="AZ6" s="53" t="str">
        <f t="shared" si="6"/>
        <v>M</v>
      </c>
      <c r="BA6" s="53" t="str">
        <f t="shared" si="6"/>
        <v>X</v>
      </c>
      <c r="BB6" s="53" t="str">
        <f t="shared" si="6"/>
        <v>J</v>
      </c>
      <c r="BC6" s="53" t="str">
        <f t="shared" si="6"/>
        <v>V</v>
      </c>
      <c r="BD6" s="53" t="str">
        <f t="shared" si="6"/>
        <v>S</v>
      </c>
      <c r="BE6" s="53" t="str">
        <f t="shared" si="6"/>
        <v>D</v>
      </c>
      <c r="BF6" s="53" t="str">
        <f t="shared" si="6"/>
        <v>L</v>
      </c>
      <c r="BG6" s="53" t="str">
        <f t="shared" si="6"/>
        <v>M</v>
      </c>
      <c r="BH6" s="53" t="str">
        <f t="shared" si="6"/>
        <v>X</v>
      </c>
      <c r="BI6" s="53" t="str">
        <f t="shared" si="6"/>
        <v>J</v>
      </c>
      <c r="BJ6" s="53" t="str">
        <f t="shared" si="6"/>
        <v>V</v>
      </c>
      <c r="BK6" s="53" t="str">
        <f t="shared" si="6"/>
        <v>S</v>
      </c>
      <c r="BL6" s="53" t="str">
        <f t="shared" si="6"/>
        <v>D</v>
      </c>
      <c r="BM6" s="53" t="str">
        <f t="shared" si="6"/>
        <v>L</v>
      </c>
      <c r="BN6" s="53" t="str">
        <f t="shared" si="6"/>
        <v>M</v>
      </c>
      <c r="BO6" s="53" t="str">
        <f t="shared" si="6"/>
        <v>X</v>
      </c>
      <c r="BP6" s="53" t="str">
        <f t="shared" si="6"/>
        <v>J</v>
      </c>
      <c r="BQ6" s="53" t="str">
        <f t="shared" si="6"/>
        <v>V</v>
      </c>
      <c r="BR6" s="53" t="str">
        <f t="shared" si="6"/>
        <v>S</v>
      </c>
      <c r="BS6" s="53" t="str">
        <f t="shared" si="6"/>
        <v>D</v>
      </c>
      <c r="BT6" s="53" t="str">
        <f t="shared" si="6"/>
        <v>L</v>
      </c>
      <c r="BU6" s="53" t="str">
        <f t="shared" si="6"/>
        <v>M</v>
      </c>
      <c r="BV6" s="53" t="str">
        <f t="shared" si="6"/>
        <v>X</v>
      </c>
      <c r="BW6" s="53" t="str">
        <f t="shared" si="6"/>
        <v>J</v>
      </c>
      <c r="BX6" s="53" t="str">
        <f t="shared" si="6"/>
        <v>V</v>
      </c>
      <c r="BY6" s="53" t="str">
        <f t="shared" ref="BY6:EJ6" si="7">IF(LEFT(UPPER(TEXT(BY5,"DDD")),2)="MI","X",LEFT(UPPER(TEXT(BY5,"DDD")),1))</f>
        <v>S</v>
      </c>
      <c r="BZ6" s="53" t="str">
        <f t="shared" si="7"/>
        <v>D</v>
      </c>
      <c r="CA6" s="53" t="str">
        <f t="shared" si="7"/>
        <v>L</v>
      </c>
      <c r="CB6" s="53" t="str">
        <f t="shared" si="7"/>
        <v>M</v>
      </c>
      <c r="CC6" s="53" t="str">
        <f t="shared" si="7"/>
        <v>X</v>
      </c>
      <c r="CD6" s="53" t="str">
        <f t="shared" si="7"/>
        <v>J</v>
      </c>
      <c r="CE6" s="53" t="str">
        <f t="shared" si="7"/>
        <v>V</v>
      </c>
      <c r="CF6" s="53" t="str">
        <f t="shared" si="7"/>
        <v>S</v>
      </c>
      <c r="CG6" s="53" t="str">
        <f t="shared" si="7"/>
        <v>D</v>
      </c>
      <c r="CH6" s="53" t="str">
        <f t="shared" si="7"/>
        <v>L</v>
      </c>
      <c r="CI6" s="53" t="str">
        <f t="shared" si="7"/>
        <v>M</v>
      </c>
      <c r="CJ6" s="53" t="str">
        <f t="shared" si="7"/>
        <v>X</v>
      </c>
      <c r="CK6" s="53" t="str">
        <f t="shared" si="7"/>
        <v>J</v>
      </c>
      <c r="CL6" s="53" t="str">
        <f t="shared" si="7"/>
        <v>V</v>
      </c>
      <c r="CM6" s="53" t="str">
        <f t="shared" si="7"/>
        <v>S</v>
      </c>
      <c r="CN6" s="53" t="str">
        <f t="shared" si="7"/>
        <v>D</v>
      </c>
      <c r="CO6" s="53" t="str">
        <f t="shared" si="7"/>
        <v>L</v>
      </c>
      <c r="CP6" s="53" t="str">
        <f t="shared" si="7"/>
        <v>M</v>
      </c>
      <c r="CQ6" s="53" t="str">
        <f t="shared" si="7"/>
        <v>X</v>
      </c>
      <c r="CR6" s="53" t="str">
        <f t="shared" si="7"/>
        <v>J</v>
      </c>
      <c r="CS6" s="53" t="str">
        <f t="shared" si="7"/>
        <v>V</v>
      </c>
      <c r="CT6" s="53" t="str">
        <f t="shared" si="7"/>
        <v>S</v>
      </c>
      <c r="CU6" s="53" t="str">
        <f t="shared" si="7"/>
        <v>D</v>
      </c>
      <c r="CV6" s="53" t="str">
        <f t="shared" si="7"/>
        <v>L</v>
      </c>
      <c r="CW6" s="53" t="str">
        <f t="shared" si="7"/>
        <v>M</v>
      </c>
      <c r="CX6" s="53" t="str">
        <f t="shared" si="7"/>
        <v>X</v>
      </c>
      <c r="CY6" s="53" t="str">
        <f t="shared" si="7"/>
        <v>J</v>
      </c>
      <c r="CZ6" s="53" t="str">
        <f t="shared" si="7"/>
        <v>V</v>
      </c>
      <c r="DA6" s="53" t="str">
        <f t="shared" si="7"/>
        <v>S</v>
      </c>
      <c r="DB6" s="53" t="str">
        <f t="shared" si="7"/>
        <v>D</v>
      </c>
      <c r="DC6" s="53" t="str">
        <f t="shared" si="7"/>
        <v>L</v>
      </c>
      <c r="DD6" s="53" t="str">
        <f t="shared" si="7"/>
        <v>M</v>
      </c>
      <c r="DE6" s="53" t="str">
        <f t="shared" si="7"/>
        <v>X</v>
      </c>
      <c r="DF6" s="53" t="str">
        <f t="shared" si="7"/>
        <v>J</v>
      </c>
      <c r="DG6" s="53" t="str">
        <f t="shared" si="7"/>
        <v>V</v>
      </c>
      <c r="DH6" s="53" t="str">
        <f t="shared" si="7"/>
        <v>S</v>
      </c>
      <c r="DI6" s="53" t="str">
        <f t="shared" si="7"/>
        <v>D</v>
      </c>
      <c r="DJ6" s="53" t="str">
        <f t="shared" si="7"/>
        <v>L</v>
      </c>
      <c r="DK6" s="53" t="str">
        <f t="shared" si="7"/>
        <v>M</v>
      </c>
      <c r="DL6" s="53" t="str">
        <f t="shared" si="7"/>
        <v>X</v>
      </c>
      <c r="DM6" s="53" t="str">
        <f t="shared" si="7"/>
        <v>J</v>
      </c>
      <c r="DN6" s="53" t="str">
        <f t="shared" si="7"/>
        <v>V</v>
      </c>
      <c r="DO6" s="53" t="str">
        <f t="shared" si="7"/>
        <v>S</v>
      </c>
      <c r="DP6" s="53" t="str">
        <f t="shared" si="7"/>
        <v>D</v>
      </c>
      <c r="DQ6" s="53" t="str">
        <f t="shared" si="7"/>
        <v>L</v>
      </c>
      <c r="DR6" s="53" t="str">
        <f t="shared" si="7"/>
        <v>M</v>
      </c>
      <c r="DS6" s="53" t="str">
        <f t="shared" si="7"/>
        <v>X</v>
      </c>
      <c r="DT6" s="53" t="str">
        <f t="shared" si="7"/>
        <v>J</v>
      </c>
      <c r="DU6" s="53" t="str">
        <f t="shared" si="7"/>
        <v>V</v>
      </c>
      <c r="DV6" s="53" t="str">
        <f t="shared" si="7"/>
        <v>S</v>
      </c>
      <c r="DW6" s="53" t="str">
        <f t="shared" si="7"/>
        <v>D</v>
      </c>
      <c r="DX6" s="53" t="str">
        <f t="shared" si="7"/>
        <v>L</v>
      </c>
      <c r="DY6" s="53" t="str">
        <f t="shared" si="7"/>
        <v>M</v>
      </c>
      <c r="DZ6" s="53" t="str">
        <f t="shared" si="7"/>
        <v>X</v>
      </c>
      <c r="EA6" s="53" t="str">
        <f t="shared" si="7"/>
        <v>J</v>
      </c>
      <c r="EB6" s="53" t="str">
        <f t="shared" si="7"/>
        <v>V</v>
      </c>
      <c r="EC6" s="53" t="str">
        <f t="shared" si="7"/>
        <v>S</v>
      </c>
      <c r="ED6" s="53" t="str">
        <f t="shared" si="7"/>
        <v>D</v>
      </c>
      <c r="EE6" s="53" t="str">
        <f t="shared" si="7"/>
        <v>L</v>
      </c>
      <c r="EF6" s="53" t="str">
        <f t="shared" si="7"/>
        <v>M</v>
      </c>
      <c r="EG6" s="53" t="str">
        <f t="shared" si="7"/>
        <v>X</v>
      </c>
      <c r="EH6" s="53" t="str">
        <f t="shared" si="7"/>
        <v>J</v>
      </c>
      <c r="EI6" s="53" t="str">
        <f t="shared" si="7"/>
        <v>V</v>
      </c>
      <c r="EJ6" s="53" t="str">
        <f t="shared" si="7"/>
        <v>S</v>
      </c>
      <c r="EK6" s="53" t="str">
        <f t="shared" ref="EK6:GV6" si="8">IF(LEFT(UPPER(TEXT(EK5,"DDD")),2)="MI","X",LEFT(UPPER(TEXT(EK5,"DDD")),1))</f>
        <v>D</v>
      </c>
      <c r="EL6" s="53" t="str">
        <f t="shared" si="8"/>
        <v>L</v>
      </c>
      <c r="EM6" s="53" t="str">
        <f t="shared" si="8"/>
        <v>M</v>
      </c>
      <c r="EN6" s="53" t="str">
        <f t="shared" si="8"/>
        <v>X</v>
      </c>
      <c r="EO6" s="53" t="str">
        <f t="shared" si="8"/>
        <v>J</v>
      </c>
      <c r="EP6" s="53" t="str">
        <f t="shared" si="8"/>
        <v>V</v>
      </c>
      <c r="EQ6" s="53" t="str">
        <f t="shared" si="8"/>
        <v>S</v>
      </c>
      <c r="ER6" s="53" t="str">
        <f t="shared" si="8"/>
        <v>D</v>
      </c>
      <c r="ES6" s="53" t="str">
        <f t="shared" si="8"/>
        <v>L</v>
      </c>
      <c r="ET6" s="53" t="str">
        <f t="shared" si="8"/>
        <v>M</v>
      </c>
      <c r="EU6" s="53" t="str">
        <f t="shared" si="8"/>
        <v>X</v>
      </c>
      <c r="EV6" s="53" t="str">
        <f t="shared" si="8"/>
        <v>J</v>
      </c>
      <c r="EW6" s="53" t="str">
        <f t="shared" si="8"/>
        <v>V</v>
      </c>
      <c r="EX6" s="53" t="str">
        <f t="shared" si="8"/>
        <v>S</v>
      </c>
      <c r="EY6" s="53" t="str">
        <f t="shared" si="8"/>
        <v>D</v>
      </c>
      <c r="EZ6" s="53" t="str">
        <f t="shared" si="8"/>
        <v>L</v>
      </c>
      <c r="FA6" s="53" t="str">
        <f t="shared" si="8"/>
        <v>M</v>
      </c>
      <c r="FB6" s="53" t="str">
        <f t="shared" si="8"/>
        <v>X</v>
      </c>
      <c r="FC6" s="53" t="str">
        <f t="shared" si="8"/>
        <v>J</v>
      </c>
      <c r="FD6" s="53" t="str">
        <f t="shared" si="8"/>
        <v>V</v>
      </c>
      <c r="FE6" s="53" t="str">
        <f t="shared" si="8"/>
        <v>S</v>
      </c>
      <c r="FF6" s="53" t="str">
        <f t="shared" si="8"/>
        <v>D</v>
      </c>
      <c r="FG6" s="53" t="str">
        <f t="shared" si="8"/>
        <v>L</v>
      </c>
      <c r="FH6" s="53" t="str">
        <f t="shared" si="8"/>
        <v>M</v>
      </c>
      <c r="FI6" s="53" t="str">
        <f t="shared" si="8"/>
        <v>X</v>
      </c>
      <c r="FJ6" s="53" t="str">
        <f t="shared" si="8"/>
        <v>J</v>
      </c>
      <c r="FK6" s="53" t="str">
        <f t="shared" si="8"/>
        <v>V</v>
      </c>
      <c r="FL6" s="53" t="str">
        <f t="shared" si="8"/>
        <v>S</v>
      </c>
      <c r="FM6" s="53" t="str">
        <f t="shared" si="8"/>
        <v>D</v>
      </c>
      <c r="FN6" s="53" t="str">
        <f t="shared" si="8"/>
        <v>L</v>
      </c>
      <c r="FO6" s="53" t="str">
        <f t="shared" si="8"/>
        <v>M</v>
      </c>
      <c r="FP6" s="53" t="str">
        <f t="shared" si="8"/>
        <v>X</v>
      </c>
      <c r="FQ6" s="53" t="str">
        <f t="shared" si="8"/>
        <v>J</v>
      </c>
      <c r="FR6" s="53" t="str">
        <f t="shared" si="8"/>
        <v>V</v>
      </c>
      <c r="FS6" s="53" t="str">
        <f t="shared" si="8"/>
        <v>S</v>
      </c>
      <c r="FT6" s="53" t="str">
        <f t="shared" si="8"/>
        <v>D</v>
      </c>
      <c r="FU6" s="53" t="str">
        <f t="shared" si="8"/>
        <v>L</v>
      </c>
      <c r="FV6" s="53" t="str">
        <f t="shared" si="8"/>
        <v>M</v>
      </c>
      <c r="FW6" s="53" t="str">
        <f t="shared" si="8"/>
        <v>X</v>
      </c>
      <c r="FX6" s="53" t="str">
        <f t="shared" si="8"/>
        <v>J</v>
      </c>
      <c r="FY6" s="53" t="str">
        <f t="shared" si="8"/>
        <v>V</v>
      </c>
      <c r="FZ6" s="53" t="str">
        <f t="shared" si="8"/>
        <v>S</v>
      </c>
      <c r="GA6" s="53" t="str">
        <f t="shared" si="8"/>
        <v>D</v>
      </c>
      <c r="GB6" s="53" t="str">
        <f t="shared" si="8"/>
        <v>L</v>
      </c>
      <c r="GC6" s="53" t="str">
        <f t="shared" si="8"/>
        <v>M</v>
      </c>
      <c r="GD6" s="53" t="str">
        <f t="shared" si="8"/>
        <v>X</v>
      </c>
      <c r="GE6" s="53" t="str">
        <f t="shared" si="8"/>
        <v>J</v>
      </c>
      <c r="GF6" s="53" t="str">
        <f t="shared" si="8"/>
        <v>V</v>
      </c>
      <c r="GG6" s="53" t="str">
        <f t="shared" si="8"/>
        <v>S</v>
      </c>
      <c r="GH6" s="53" t="str">
        <f t="shared" si="8"/>
        <v>D</v>
      </c>
      <c r="GI6" s="53" t="str">
        <f t="shared" si="8"/>
        <v>L</v>
      </c>
      <c r="GJ6" s="53" t="str">
        <f t="shared" si="8"/>
        <v>M</v>
      </c>
      <c r="GK6" s="53" t="str">
        <f t="shared" si="8"/>
        <v>X</v>
      </c>
      <c r="GL6" s="53" t="str">
        <f t="shared" si="8"/>
        <v>J</v>
      </c>
      <c r="GM6" s="53" t="str">
        <f t="shared" si="8"/>
        <v>V</v>
      </c>
      <c r="GN6" s="53" t="str">
        <f t="shared" si="8"/>
        <v>S</v>
      </c>
      <c r="GO6" s="53" t="str">
        <f t="shared" si="8"/>
        <v>D</v>
      </c>
      <c r="GP6" s="53" t="str">
        <f t="shared" si="8"/>
        <v>L</v>
      </c>
      <c r="GQ6" s="53" t="str">
        <f t="shared" si="8"/>
        <v>M</v>
      </c>
      <c r="GR6" s="53" t="str">
        <f t="shared" si="8"/>
        <v>X</v>
      </c>
      <c r="GS6" s="53" t="str">
        <f t="shared" si="8"/>
        <v>J</v>
      </c>
      <c r="GT6" s="53" t="str">
        <f t="shared" si="8"/>
        <v>V</v>
      </c>
      <c r="GU6" s="53" t="str">
        <f t="shared" si="8"/>
        <v>S</v>
      </c>
      <c r="GV6" s="53" t="str">
        <f t="shared" si="8"/>
        <v>D</v>
      </c>
      <c r="GW6" s="53" t="str">
        <f t="shared" ref="GW6:JH6" si="9">IF(LEFT(UPPER(TEXT(GW5,"DDD")),2)="MI","X",LEFT(UPPER(TEXT(GW5,"DDD")),1))</f>
        <v>L</v>
      </c>
      <c r="GX6" s="53" t="str">
        <f t="shared" si="9"/>
        <v>M</v>
      </c>
      <c r="GY6" s="53" t="str">
        <f t="shared" si="9"/>
        <v>X</v>
      </c>
      <c r="GZ6" s="53" t="str">
        <f t="shared" si="9"/>
        <v>J</v>
      </c>
      <c r="HA6" s="53" t="str">
        <f t="shared" si="9"/>
        <v>V</v>
      </c>
      <c r="HB6" s="53" t="str">
        <f t="shared" si="9"/>
        <v>S</v>
      </c>
      <c r="HC6" s="53" t="str">
        <f t="shared" si="9"/>
        <v>D</v>
      </c>
      <c r="HD6" s="53" t="str">
        <f t="shared" si="9"/>
        <v>L</v>
      </c>
      <c r="HE6" s="53" t="str">
        <f t="shared" si="9"/>
        <v>M</v>
      </c>
      <c r="HF6" s="53" t="str">
        <f t="shared" si="9"/>
        <v>X</v>
      </c>
      <c r="HG6" s="53" t="str">
        <f t="shared" si="9"/>
        <v>J</v>
      </c>
      <c r="HH6" s="53" t="str">
        <f t="shared" si="9"/>
        <v>V</v>
      </c>
      <c r="HI6" s="53" t="str">
        <f t="shared" si="9"/>
        <v>S</v>
      </c>
      <c r="HJ6" s="53" t="str">
        <f t="shared" si="9"/>
        <v>D</v>
      </c>
      <c r="HK6" s="53" t="str">
        <f t="shared" si="9"/>
        <v>L</v>
      </c>
      <c r="HL6" s="53" t="str">
        <f t="shared" si="9"/>
        <v>M</v>
      </c>
      <c r="HM6" s="53" t="str">
        <f t="shared" si="9"/>
        <v>X</v>
      </c>
      <c r="HN6" s="53" t="str">
        <f t="shared" si="9"/>
        <v>J</v>
      </c>
      <c r="HO6" s="53" t="str">
        <f t="shared" si="9"/>
        <v>V</v>
      </c>
      <c r="HP6" s="53" t="str">
        <f t="shared" si="9"/>
        <v>S</v>
      </c>
      <c r="HQ6" s="53" t="str">
        <f t="shared" si="9"/>
        <v>D</v>
      </c>
      <c r="HR6" s="53" t="str">
        <f t="shared" si="9"/>
        <v>L</v>
      </c>
      <c r="HS6" s="53" t="str">
        <f t="shared" si="9"/>
        <v>M</v>
      </c>
      <c r="HT6" s="53" t="str">
        <f t="shared" si="9"/>
        <v>X</v>
      </c>
      <c r="HU6" s="53" t="str">
        <f t="shared" si="9"/>
        <v>J</v>
      </c>
      <c r="HV6" s="53" t="str">
        <f t="shared" si="9"/>
        <v>V</v>
      </c>
      <c r="HW6" s="53" t="str">
        <f t="shared" si="9"/>
        <v>S</v>
      </c>
      <c r="HX6" s="53" t="str">
        <f t="shared" si="9"/>
        <v>D</v>
      </c>
      <c r="HY6" s="53" t="str">
        <f t="shared" si="9"/>
        <v>L</v>
      </c>
      <c r="HZ6" s="53" t="str">
        <f t="shared" si="9"/>
        <v>M</v>
      </c>
      <c r="IA6" s="53" t="str">
        <f t="shared" si="9"/>
        <v>X</v>
      </c>
      <c r="IB6" s="53" t="str">
        <f t="shared" si="9"/>
        <v>J</v>
      </c>
      <c r="IC6" s="53" t="str">
        <f t="shared" si="9"/>
        <v>V</v>
      </c>
      <c r="ID6" s="53" t="str">
        <f t="shared" si="9"/>
        <v>S</v>
      </c>
      <c r="IE6" s="53" t="str">
        <f t="shared" si="9"/>
        <v>D</v>
      </c>
      <c r="IF6" s="53" t="str">
        <f t="shared" si="9"/>
        <v>L</v>
      </c>
      <c r="IG6" s="53" t="str">
        <f t="shared" si="9"/>
        <v>M</v>
      </c>
      <c r="IH6" s="53" t="str">
        <f t="shared" si="9"/>
        <v>X</v>
      </c>
      <c r="II6" s="53" t="str">
        <f t="shared" si="9"/>
        <v>J</v>
      </c>
      <c r="IJ6" s="53" t="str">
        <f t="shared" si="9"/>
        <v>V</v>
      </c>
      <c r="IK6" s="53" t="str">
        <f t="shared" si="9"/>
        <v>S</v>
      </c>
      <c r="IL6" s="53" t="str">
        <f t="shared" si="9"/>
        <v>D</v>
      </c>
      <c r="IM6" s="53" t="str">
        <f t="shared" si="9"/>
        <v>L</v>
      </c>
      <c r="IN6" s="53" t="str">
        <f t="shared" si="9"/>
        <v>M</v>
      </c>
      <c r="IO6" s="53" t="str">
        <f t="shared" si="9"/>
        <v>X</v>
      </c>
      <c r="IP6" s="53" t="str">
        <f t="shared" si="9"/>
        <v>J</v>
      </c>
      <c r="IQ6" s="53" t="str">
        <f t="shared" si="9"/>
        <v>V</v>
      </c>
      <c r="IR6" s="53" t="str">
        <f t="shared" si="9"/>
        <v>S</v>
      </c>
      <c r="IS6" s="53" t="str">
        <f t="shared" si="9"/>
        <v>D</v>
      </c>
      <c r="IT6" s="53" t="str">
        <f t="shared" si="9"/>
        <v>L</v>
      </c>
      <c r="IU6" s="53" t="str">
        <f t="shared" si="9"/>
        <v>M</v>
      </c>
      <c r="IV6" s="53" t="str">
        <f t="shared" si="9"/>
        <v>X</v>
      </c>
      <c r="IW6" s="53" t="str">
        <f t="shared" si="9"/>
        <v>J</v>
      </c>
      <c r="IX6" s="53" t="str">
        <f t="shared" si="9"/>
        <v>V</v>
      </c>
      <c r="IY6" s="53" t="str">
        <f t="shared" si="9"/>
        <v>S</v>
      </c>
      <c r="IZ6" s="53" t="str">
        <f t="shared" si="9"/>
        <v>D</v>
      </c>
      <c r="JA6" s="53" t="str">
        <f t="shared" si="9"/>
        <v>L</v>
      </c>
      <c r="JB6" s="53" t="str">
        <f t="shared" si="9"/>
        <v>M</v>
      </c>
      <c r="JC6" s="53" t="str">
        <f t="shared" si="9"/>
        <v>X</v>
      </c>
      <c r="JD6" s="53" t="str">
        <f t="shared" si="9"/>
        <v>J</v>
      </c>
      <c r="JE6" s="53" t="str">
        <f t="shared" si="9"/>
        <v>V</v>
      </c>
      <c r="JF6" s="53" t="str">
        <f t="shared" si="9"/>
        <v>S</v>
      </c>
      <c r="JG6" s="53" t="str">
        <f t="shared" si="9"/>
        <v>D</v>
      </c>
      <c r="JH6" s="53" t="str">
        <f t="shared" si="9"/>
        <v>L</v>
      </c>
      <c r="JI6" s="53" t="str">
        <f t="shared" ref="JI6:LT6" si="10">IF(LEFT(UPPER(TEXT(JI5,"DDD")),2)="MI","X",LEFT(UPPER(TEXT(JI5,"DDD")),1))</f>
        <v>M</v>
      </c>
      <c r="JJ6" s="53" t="str">
        <f t="shared" si="10"/>
        <v>X</v>
      </c>
      <c r="JK6" s="53" t="str">
        <f t="shared" si="10"/>
        <v>J</v>
      </c>
      <c r="JL6" s="53" t="str">
        <f t="shared" si="10"/>
        <v>V</v>
      </c>
      <c r="JM6" s="53" t="str">
        <f t="shared" si="10"/>
        <v>S</v>
      </c>
      <c r="JN6" s="53" t="str">
        <f t="shared" si="10"/>
        <v>D</v>
      </c>
      <c r="JO6" s="53" t="str">
        <f t="shared" si="10"/>
        <v>L</v>
      </c>
      <c r="JP6" s="53" t="str">
        <f t="shared" si="10"/>
        <v>M</v>
      </c>
      <c r="JQ6" s="53" t="str">
        <f t="shared" si="10"/>
        <v>X</v>
      </c>
      <c r="JR6" s="53" t="str">
        <f t="shared" si="10"/>
        <v>J</v>
      </c>
      <c r="JS6" s="53" t="str">
        <f t="shared" si="10"/>
        <v>V</v>
      </c>
      <c r="JT6" s="53" t="str">
        <f t="shared" si="10"/>
        <v>S</v>
      </c>
      <c r="JU6" s="53" t="str">
        <f t="shared" si="10"/>
        <v>D</v>
      </c>
      <c r="JV6" s="53" t="str">
        <f t="shared" si="10"/>
        <v>L</v>
      </c>
      <c r="JW6" s="53" t="str">
        <f t="shared" si="10"/>
        <v>M</v>
      </c>
      <c r="JX6" s="53" t="str">
        <f t="shared" si="10"/>
        <v>X</v>
      </c>
      <c r="JY6" s="53" t="str">
        <f t="shared" si="10"/>
        <v>J</v>
      </c>
      <c r="JZ6" s="53" t="str">
        <f t="shared" si="10"/>
        <v>V</v>
      </c>
      <c r="KA6" s="53" t="str">
        <f t="shared" si="10"/>
        <v>S</v>
      </c>
      <c r="KB6" s="53" t="str">
        <f t="shared" si="10"/>
        <v>D</v>
      </c>
      <c r="KC6" s="53" t="str">
        <f t="shared" si="10"/>
        <v>L</v>
      </c>
      <c r="KD6" s="53" t="str">
        <f t="shared" si="10"/>
        <v>M</v>
      </c>
      <c r="KE6" s="53" t="str">
        <f t="shared" si="10"/>
        <v>X</v>
      </c>
      <c r="KF6" s="53" t="str">
        <f t="shared" si="10"/>
        <v>J</v>
      </c>
      <c r="KG6" s="53" t="str">
        <f t="shared" si="10"/>
        <v>V</v>
      </c>
      <c r="KH6" s="53" t="str">
        <f t="shared" si="10"/>
        <v>S</v>
      </c>
      <c r="KI6" s="53" t="str">
        <f t="shared" si="10"/>
        <v>D</v>
      </c>
      <c r="KJ6" s="53" t="str">
        <f t="shared" si="10"/>
        <v>L</v>
      </c>
      <c r="KK6" s="53" t="str">
        <f t="shared" si="10"/>
        <v>M</v>
      </c>
      <c r="KL6" s="53" t="str">
        <f t="shared" si="10"/>
        <v>X</v>
      </c>
      <c r="KM6" s="53" t="str">
        <f t="shared" si="10"/>
        <v>J</v>
      </c>
      <c r="KN6" s="53" t="str">
        <f t="shared" si="10"/>
        <v>V</v>
      </c>
      <c r="KO6" s="53" t="str">
        <f t="shared" si="10"/>
        <v>S</v>
      </c>
      <c r="KP6" s="53" t="str">
        <f t="shared" si="10"/>
        <v>D</v>
      </c>
      <c r="KQ6" s="53" t="str">
        <f t="shared" si="10"/>
        <v>L</v>
      </c>
      <c r="KR6" s="53" t="str">
        <f t="shared" si="10"/>
        <v>M</v>
      </c>
      <c r="KS6" s="53" t="str">
        <f t="shared" si="10"/>
        <v>X</v>
      </c>
      <c r="KT6" s="53" t="str">
        <f t="shared" si="10"/>
        <v>J</v>
      </c>
      <c r="KU6" s="53" t="str">
        <f t="shared" si="10"/>
        <v>V</v>
      </c>
      <c r="KV6" s="53" t="str">
        <f t="shared" si="10"/>
        <v>S</v>
      </c>
      <c r="KW6" s="53" t="str">
        <f t="shared" si="10"/>
        <v>D</v>
      </c>
      <c r="KX6" s="53" t="str">
        <f t="shared" si="10"/>
        <v>L</v>
      </c>
      <c r="KY6" s="53" t="str">
        <f t="shared" si="10"/>
        <v>M</v>
      </c>
      <c r="KZ6" s="53" t="str">
        <f t="shared" si="10"/>
        <v>X</v>
      </c>
      <c r="LA6" s="53" t="str">
        <f t="shared" si="10"/>
        <v>J</v>
      </c>
      <c r="LB6" s="53" t="str">
        <f t="shared" si="10"/>
        <v>V</v>
      </c>
      <c r="LC6" s="53" t="str">
        <f t="shared" si="10"/>
        <v>S</v>
      </c>
      <c r="LD6" s="53" t="str">
        <f t="shared" si="10"/>
        <v>D</v>
      </c>
      <c r="LE6" s="53" t="str">
        <f t="shared" si="10"/>
        <v>L</v>
      </c>
      <c r="LF6" s="53" t="str">
        <f t="shared" si="10"/>
        <v>M</v>
      </c>
      <c r="LG6" s="53" t="str">
        <f t="shared" si="10"/>
        <v>X</v>
      </c>
      <c r="LH6" s="53" t="str">
        <f t="shared" si="10"/>
        <v>J</v>
      </c>
      <c r="LI6" s="53" t="str">
        <f t="shared" si="10"/>
        <v>V</v>
      </c>
      <c r="LJ6" s="53" t="str">
        <f t="shared" si="10"/>
        <v>S</v>
      </c>
      <c r="LK6" s="53" t="str">
        <f t="shared" si="10"/>
        <v>D</v>
      </c>
      <c r="LL6" s="53" t="str">
        <f t="shared" si="10"/>
        <v>L</v>
      </c>
      <c r="LM6" s="53" t="str">
        <f t="shared" si="10"/>
        <v>M</v>
      </c>
      <c r="LN6" s="53" t="str">
        <f t="shared" si="10"/>
        <v>X</v>
      </c>
      <c r="LO6" s="53" t="str">
        <f t="shared" si="10"/>
        <v>J</v>
      </c>
      <c r="LP6" s="53" t="str">
        <f t="shared" si="10"/>
        <v>V</v>
      </c>
      <c r="LQ6" s="53" t="str">
        <f t="shared" si="10"/>
        <v>S</v>
      </c>
      <c r="LR6" s="53" t="str">
        <f t="shared" si="10"/>
        <v>D</v>
      </c>
      <c r="LS6" s="53" t="str">
        <f t="shared" si="10"/>
        <v>L</v>
      </c>
      <c r="LT6" s="53" t="str">
        <f t="shared" si="10"/>
        <v>M</v>
      </c>
      <c r="LU6" s="53" t="str">
        <f t="shared" ref="LU6:NL6" si="11">IF(LEFT(UPPER(TEXT(LU5,"DDD")),2)="MI","X",LEFT(UPPER(TEXT(LU5,"DDD")),1))</f>
        <v>X</v>
      </c>
      <c r="LV6" s="53" t="str">
        <f t="shared" si="11"/>
        <v>J</v>
      </c>
      <c r="LW6" s="53" t="str">
        <f t="shared" si="11"/>
        <v>V</v>
      </c>
      <c r="LX6" s="53" t="str">
        <f t="shared" si="11"/>
        <v>S</v>
      </c>
      <c r="LY6" s="53" t="str">
        <f t="shared" si="11"/>
        <v>D</v>
      </c>
      <c r="LZ6" s="53" t="str">
        <f t="shared" si="11"/>
        <v>L</v>
      </c>
      <c r="MA6" s="53" t="str">
        <f t="shared" si="11"/>
        <v>M</v>
      </c>
      <c r="MB6" s="53" t="str">
        <f t="shared" si="11"/>
        <v>X</v>
      </c>
      <c r="MC6" s="53" t="str">
        <f t="shared" si="11"/>
        <v>J</v>
      </c>
      <c r="MD6" s="53" t="str">
        <f t="shared" si="11"/>
        <v>V</v>
      </c>
      <c r="ME6" s="53" t="str">
        <f t="shared" si="11"/>
        <v>S</v>
      </c>
      <c r="MF6" s="53" t="str">
        <f t="shared" si="11"/>
        <v>D</v>
      </c>
      <c r="MG6" s="53" t="str">
        <f t="shared" si="11"/>
        <v>L</v>
      </c>
      <c r="MH6" s="53" t="str">
        <f t="shared" si="11"/>
        <v>M</v>
      </c>
      <c r="MI6" s="53" t="str">
        <f t="shared" si="11"/>
        <v>X</v>
      </c>
      <c r="MJ6" s="53" t="str">
        <f t="shared" si="11"/>
        <v>J</v>
      </c>
      <c r="MK6" s="53" t="str">
        <f t="shared" si="11"/>
        <v>V</v>
      </c>
      <c r="ML6" s="53" t="str">
        <f t="shared" si="11"/>
        <v>S</v>
      </c>
      <c r="MM6" s="53" t="str">
        <f t="shared" si="11"/>
        <v>D</v>
      </c>
      <c r="MN6" s="53" t="str">
        <f t="shared" si="11"/>
        <v>L</v>
      </c>
      <c r="MO6" s="53" t="str">
        <f t="shared" si="11"/>
        <v>M</v>
      </c>
      <c r="MP6" s="53" t="str">
        <f t="shared" si="11"/>
        <v>X</v>
      </c>
      <c r="MQ6" s="53" t="str">
        <f t="shared" si="11"/>
        <v>J</v>
      </c>
      <c r="MR6" s="53" t="str">
        <f t="shared" si="11"/>
        <v>V</v>
      </c>
      <c r="MS6" s="53" t="str">
        <f t="shared" si="11"/>
        <v>S</v>
      </c>
      <c r="MT6" s="53" t="str">
        <f t="shared" si="11"/>
        <v>D</v>
      </c>
      <c r="MU6" s="53" t="str">
        <f t="shared" si="11"/>
        <v>L</v>
      </c>
      <c r="MV6" s="53" t="str">
        <f t="shared" si="11"/>
        <v>M</v>
      </c>
      <c r="MW6" s="53" t="str">
        <f t="shared" si="11"/>
        <v>X</v>
      </c>
      <c r="MX6" s="53" t="str">
        <f t="shared" si="11"/>
        <v>J</v>
      </c>
      <c r="MY6" s="53" t="str">
        <f t="shared" si="11"/>
        <v>V</v>
      </c>
      <c r="MZ6" s="53" t="str">
        <f t="shared" si="11"/>
        <v>S</v>
      </c>
      <c r="NA6" s="53" t="str">
        <f t="shared" si="11"/>
        <v>D</v>
      </c>
      <c r="NB6" s="53" t="str">
        <f t="shared" si="11"/>
        <v>L</v>
      </c>
      <c r="NC6" s="53" t="str">
        <f t="shared" si="11"/>
        <v>M</v>
      </c>
      <c r="ND6" s="53" t="str">
        <f t="shared" si="11"/>
        <v>X</v>
      </c>
      <c r="NE6" s="53" t="str">
        <f t="shared" si="11"/>
        <v>J</v>
      </c>
      <c r="NF6" s="53" t="str">
        <f t="shared" si="11"/>
        <v>V</v>
      </c>
      <c r="NG6" s="53" t="str">
        <f t="shared" si="11"/>
        <v>S</v>
      </c>
      <c r="NH6" s="53" t="str">
        <f t="shared" si="11"/>
        <v>D</v>
      </c>
      <c r="NI6" s="53" t="str">
        <f t="shared" si="11"/>
        <v>L</v>
      </c>
      <c r="NJ6" s="53" t="str">
        <f t="shared" si="11"/>
        <v>M</v>
      </c>
      <c r="NK6" s="53" t="str">
        <f t="shared" si="11"/>
        <v>X</v>
      </c>
      <c r="NL6" s="53" t="str">
        <f t="shared" si="11"/>
        <v>J</v>
      </c>
    </row>
    <row r="7" spans="1:376" x14ac:dyDescent="0.35">
      <c r="A7" s="54" t="str">
        <f>Plantilla!E7</f>
        <v>Beatriz Mayoral Villén (75%)</v>
      </c>
      <c r="B7" s="99" t="str">
        <f>'Diseño Patrón'!B10</f>
        <v>M</v>
      </c>
      <c r="C7" s="23">
        <f t="array" ref="C7">IF($C$4="SI",SMALL(IF($B$7:$B7=B7,ROW($B$7:$B7), ""),1),7)</f>
        <v>7</v>
      </c>
      <c r="D7" s="142" t="str">
        <f>'Diseño Patrón'!M10</f>
        <v>M</v>
      </c>
      <c r="E7" s="142" t="str">
        <f>'Diseño Patrón'!N10</f>
        <v>M</v>
      </c>
      <c r="F7" s="142" t="str">
        <f>'Diseño Patrón'!O10</f>
        <v>N</v>
      </c>
      <c r="G7" s="142" t="str">
        <f>'Diseño Patrón'!P10</f>
        <v>-</v>
      </c>
      <c r="H7" s="142" t="str">
        <f>'Diseño Patrón'!Q10</f>
        <v>L</v>
      </c>
      <c r="I7" s="143" t="str">
        <f>'Diseño Patrón'!R10</f>
        <v>L</v>
      </c>
      <c r="J7" s="143" t="str">
        <f>'Diseño Patrón'!S10</f>
        <v>L</v>
      </c>
      <c r="K7" s="87" t="str">
        <f t="shared" ref="K7:K18" ca="1" si="12">IF($D7="",             "",             IF(WEEKNUM(K$5,2)=1,                     INDEX($D7:$J7,MATCH(K$6,$D$6:$J$6,0)),                     IF(OR(INDEX($D8:$J8,MATCH(K$6,$D$6:$J$6,0))="",$C7&lt;&gt;$C8),                               INDIRECT(ADDRESS($C7,CELL("columna",$C7)+MATCH(K$6,$D$6:$J$6,0),4)),                               INDEX($D8:$J8,MATCH(K$6,$D$6:$J$6,0)))))</f>
        <v>N</v>
      </c>
      <c r="L7" s="87" t="str">
        <f t="shared" ref="L7:L18" ca="1" si="13">IF($D7="",             "",             IF(WEEKNUM(L$5,2)=1,                     INDEX($D7:$J7,MATCH(L$6,$D$6:$J$6,0)),                     IF(OR(INDEX($D8:$J8,MATCH(L$6,$D$6:$J$6,0))="",$C7&lt;&gt;$C8),                               INDIRECT(ADDRESS($C7,CELL("columna",$C7)+MATCH(L$6,$D$6:$J$6,0),4)),                               INDEX($D8:$J8,MATCH(L$6,$D$6:$J$6,0)))))</f>
        <v>-</v>
      </c>
      <c r="M7" s="87" t="str">
        <f t="shared" ref="M7:M18" ca="1" si="14">IF($D7="",             "",             IF(WEEKNUM(M$5,2)=1,                     INDEX($D7:$J7,MATCH(M$6,$D$6:$J$6,0)),                     IF(OR(INDEX($D8:$J8,MATCH(M$6,$D$6:$J$6,0))="",$C7&lt;&gt;$C8),                               INDIRECT(ADDRESS($C7,CELL("columna",$C7)+MATCH(M$6,$D$6:$J$6,0),4)),                               INDEX($D8:$J8,MATCH(M$6,$D$6:$J$6,0)))))</f>
        <v>L</v>
      </c>
      <c r="N7" s="87" t="str">
        <f t="shared" ref="N7:N18" ca="1" si="15">IF($D7="",             "",             IF(WEEKNUM(N$5,2)=1,                     INDEX($D7:$J7,MATCH(N$6,$D$6:$J$6,0)),                     IF(OR(INDEX($D8:$J8,MATCH(N$6,$D$6:$J$6,0))="",$C7&lt;&gt;$C8),                               INDIRECT(ADDRESS($C7,CELL("columna",$C7)+MATCH(N$6,$D$6:$J$6,0),4)),                               INDEX($D8:$J8,MATCH(N$6,$D$6:$J$6,0)))))</f>
        <v>L</v>
      </c>
      <c r="O7" s="87" t="str">
        <f t="shared" ref="O7:O18" ca="1" si="16">IF($D7="",             "",             IF(WEEKNUM(O$5,2)=1,                     INDEX($D7:$J7,MATCH(O$6,$D$6:$J$6,0)),                     IF(OR(INDEX($D8:$J8,MATCH(O$6,$D$6:$J$6,0))="",$C7&lt;&gt;$C8),                               INDIRECT(ADDRESS($C7,CELL("columna",$C7)+MATCH(O$6,$D$6:$J$6,0),4)),                               INDEX($D8:$J8,MATCH(O$6,$D$6:$J$6,0)))))</f>
        <v>L</v>
      </c>
      <c r="P7" s="87" t="str">
        <f t="shared" ref="P7:P18" ca="1" si="17">IF($D7="",             "",             IF(WEEKNUM(P$5,2)=1,                     INDEX($D7:$J7,MATCH(P$6,$D$6:$J$6,0)),                     IF(OR(INDEX($D8:$J8,MATCH(P$6,$D$6:$J$6,0))="",$C7&lt;&gt;$C8),                               INDIRECT(ADDRESS($C7,CELL("columna",$C7)+MATCH(P$6,$D$6:$J$6,0),4)),                               INDEX($D8:$J8,MATCH(P$6,$D$6:$J$6,0)))))</f>
        <v>M</v>
      </c>
      <c r="Q7" s="87" t="str">
        <f t="shared" ref="Q7:Q18" ca="1" si="18">IF($D7="",             "",             IF(WEEKNUM(Q$5,2)=1,                     INDEX($D7:$J7,MATCH(Q$6,$D$6:$J$6,0)),                     IF(OR(INDEX($D8:$J8,MATCH(Q$6,$D$6:$J$6,0))="",$C7&lt;&gt;$C8),                               INDIRECT(ADDRESS($C7,CELL("columna",$C7)+MATCH(Q$6,$D$6:$J$6,0),4)),                               INDEX($D8:$J8,MATCH(Q$6,$D$6:$J$6,0)))))</f>
        <v>M</v>
      </c>
      <c r="R7" s="87" t="str">
        <f ca="1">IF(AND($C$4="NO",COUNTIF($B$7:$B$20,IF(OR(E7="",ISBLANK(E7)),"",IF(OR(K8="",$C7&lt;&gt;$C8),IF(ISBLANK($C7),K$7,INDIRECT(ADDRESS($C7,CELL("columna",K7),4))),K8)))&gt;0),$B7,IF(OR($D7="",ISBLANK($D7)),"",IF(OR(K8="",$C7&lt;&gt;$C8),IF(ISBLANK($C7),K$7,INDIRECT(ADDRESS($C7,CELL("columna",K7),4))),K8)))</f>
        <v>M</v>
      </c>
      <c r="S7" s="87" t="str">
        <f t="shared" ref="S7:CD10" ca="1" si="19">IF(AND($C$4="NO",COUNTIF($B$7:$B$20,IF(OR(F7="",ISBLANK(F7)),"",IF(OR(L8="",$C7&lt;&gt;$C8),IF(ISBLANK($C7),L$7,INDIRECT(ADDRESS($C7,CELL("columna",L7),4))),L8)))&gt;0),$B7,IF(OR($D7="",ISBLANK($D7)),"",IF(OR(L8="",$C7&lt;&gt;$C8),IF(ISBLANK($C7),L$7,INDIRECT(ADDRESS($C7,CELL("columna",L7),4))),L8)))</f>
        <v>N</v>
      </c>
      <c r="T7" s="87" t="str">
        <f t="shared" ca="1" si="19"/>
        <v>N</v>
      </c>
      <c r="U7" s="87" t="str">
        <f t="shared" ca="1" si="19"/>
        <v>-</v>
      </c>
      <c r="V7" s="87" t="str">
        <f t="shared" ca="1" si="19"/>
        <v>-</v>
      </c>
      <c r="W7" s="87" t="str">
        <f t="shared" ca="1" si="19"/>
        <v>L</v>
      </c>
      <c r="X7" s="87" t="str">
        <f t="shared" ca="1" si="19"/>
        <v>M</v>
      </c>
      <c r="Y7" s="87" t="str">
        <f t="shared" ca="1" si="19"/>
        <v>M</v>
      </c>
      <c r="Z7" s="87" t="str">
        <f t="shared" ca="1" si="19"/>
        <v>M</v>
      </c>
      <c r="AA7" s="87" t="str">
        <f t="shared" ca="1" si="19"/>
        <v>M</v>
      </c>
      <c r="AB7" s="87" t="str">
        <f t="shared" ca="1" si="19"/>
        <v>N</v>
      </c>
      <c r="AC7" s="87" t="str">
        <f t="shared" ca="1" si="19"/>
        <v>N</v>
      </c>
      <c r="AD7" s="87" t="str">
        <f t="shared" ca="1" si="19"/>
        <v>-</v>
      </c>
      <c r="AE7" s="87" t="str">
        <f t="shared" ca="1" si="19"/>
        <v>-</v>
      </c>
      <c r="AF7" s="87" t="str">
        <f t="shared" ca="1" si="19"/>
        <v>L</v>
      </c>
      <c r="AG7" s="87" t="str">
        <f t="shared" ca="1" si="19"/>
        <v>M</v>
      </c>
      <c r="AH7" s="87" t="str">
        <f t="shared" ca="1" si="19"/>
        <v>M</v>
      </c>
      <c r="AI7" s="87" t="str">
        <f t="shared" ca="1" si="19"/>
        <v>M</v>
      </c>
      <c r="AJ7" s="87" t="str">
        <f t="shared" ca="1" si="19"/>
        <v>M</v>
      </c>
      <c r="AK7" s="87" t="str">
        <f t="shared" ca="1" si="19"/>
        <v>N</v>
      </c>
      <c r="AL7" s="87" t="str">
        <f t="shared" ca="1" si="19"/>
        <v>N</v>
      </c>
      <c r="AM7" s="87" t="str">
        <f t="shared" ca="1" si="19"/>
        <v>-</v>
      </c>
      <c r="AN7" s="87" t="str">
        <f t="shared" ca="1" si="19"/>
        <v>-</v>
      </c>
      <c r="AO7" s="87" t="str">
        <f t="shared" ca="1" si="19"/>
        <v>L</v>
      </c>
      <c r="AP7" s="87" t="str">
        <f t="shared" ca="1" si="19"/>
        <v>L</v>
      </c>
      <c r="AQ7" s="87" t="str">
        <f t="shared" ca="1" si="19"/>
        <v>L</v>
      </c>
      <c r="AR7" s="87" t="str">
        <f t="shared" ca="1" si="19"/>
        <v>M</v>
      </c>
      <c r="AS7" s="87" t="str">
        <f t="shared" ca="1" si="19"/>
        <v>M</v>
      </c>
      <c r="AT7" s="87" t="str">
        <f t="shared" ca="1" si="19"/>
        <v>M</v>
      </c>
      <c r="AU7" s="87" t="str">
        <f t="shared" ca="1" si="19"/>
        <v>M</v>
      </c>
      <c r="AV7" s="87" t="str">
        <f t="shared" ca="1" si="19"/>
        <v>L</v>
      </c>
      <c r="AW7" s="87" t="str">
        <f t="shared" ca="1" si="19"/>
        <v>M</v>
      </c>
      <c r="AX7" s="87" t="str">
        <f t="shared" ca="1" si="19"/>
        <v>M</v>
      </c>
      <c r="AY7" s="87" t="str">
        <f t="shared" ca="1" si="19"/>
        <v>M</v>
      </c>
      <c r="AZ7" s="87" t="str">
        <f t="shared" ca="1" si="19"/>
        <v>M</v>
      </c>
      <c r="BA7" s="87" t="str">
        <f t="shared" ca="1" si="19"/>
        <v>N</v>
      </c>
      <c r="BB7" s="87" t="str">
        <f t="shared" ca="1" si="19"/>
        <v>-</v>
      </c>
      <c r="BC7" s="87" t="str">
        <f t="shared" ca="1" si="19"/>
        <v>L</v>
      </c>
      <c r="BD7" s="87" t="str">
        <f t="shared" ca="1" si="19"/>
        <v>L</v>
      </c>
      <c r="BE7" s="87" t="str">
        <f t="shared" ca="1" si="19"/>
        <v>L</v>
      </c>
      <c r="BF7" s="87" t="str">
        <f t="shared" ca="1" si="19"/>
        <v>M</v>
      </c>
      <c r="BG7" s="87" t="str">
        <f t="shared" ca="1" si="19"/>
        <v>M</v>
      </c>
      <c r="BH7" s="87" t="str">
        <f t="shared" ca="1" si="19"/>
        <v>M</v>
      </c>
      <c r="BI7" s="87" t="str">
        <f t="shared" ca="1" si="19"/>
        <v>L</v>
      </c>
      <c r="BJ7" s="87" t="str">
        <f t="shared" ca="1" si="19"/>
        <v>M</v>
      </c>
      <c r="BK7" s="87" t="str">
        <f t="shared" ca="1" si="19"/>
        <v>M</v>
      </c>
      <c r="BL7" s="87" t="str">
        <f t="shared" ca="1" si="19"/>
        <v>M</v>
      </c>
      <c r="BM7" s="87" t="str">
        <f t="shared" ca="1" si="19"/>
        <v>L</v>
      </c>
      <c r="BN7" s="87" t="str">
        <f t="shared" ca="1" si="19"/>
        <v>L</v>
      </c>
      <c r="BO7" s="87" t="str">
        <f t="shared" ca="1" si="19"/>
        <v>M</v>
      </c>
      <c r="BP7" s="87" t="str">
        <f t="shared" ca="1" si="19"/>
        <v>M</v>
      </c>
      <c r="BQ7" s="87" t="str">
        <f t="shared" ca="1" si="19"/>
        <v>M</v>
      </c>
      <c r="BR7" s="87" t="str">
        <f t="shared" ca="1" si="19"/>
        <v>L</v>
      </c>
      <c r="BS7" s="87" t="str">
        <f t="shared" ca="1" si="19"/>
        <v>L</v>
      </c>
      <c r="BT7" s="87" t="str">
        <f t="shared" ca="1" si="19"/>
        <v>M</v>
      </c>
      <c r="BU7" s="87" t="str">
        <f t="shared" ca="1" si="19"/>
        <v>M</v>
      </c>
      <c r="BV7" s="87" t="str">
        <f t="shared" ca="1" si="19"/>
        <v>M</v>
      </c>
      <c r="BW7" s="87" t="str">
        <f t="shared" ca="1" si="19"/>
        <v>N</v>
      </c>
      <c r="BX7" s="87" t="str">
        <f t="shared" ca="1" si="19"/>
        <v>N</v>
      </c>
      <c r="BY7" s="87" t="str">
        <f t="shared" ca="1" si="19"/>
        <v>-</v>
      </c>
      <c r="BZ7" s="87" t="str">
        <f t="shared" ca="1" si="19"/>
        <v>-</v>
      </c>
      <c r="CA7" s="87" t="str">
        <f t="shared" ca="1" si="19"/>
        <v>L</v>
      </c>
      <c r="CB7" s="87" t="str">
        <f t="shared" ca="1" si="19"/>
        <v>M</v>
      </c>
      <c r="CC7" s="87" t="str">
        <f t="shared" ca="1" si="19"/>
        <v>M</v>
      </c>
      <c r="CD7" s="87" t="str">
        <f t="shared" ca="1" si="19"/>
        <v>M</v>
      </c>
      <c r="CE7" s="87" t="str">
        <f t="shared" ref="CE7:EP10" ca="1" si="20">IF(AND($C$4="NO",COUNTIF($B$7:$B$20,IF(OR(BR7="",ISBLANK(BR7)),"",IF(OR(BX8="",$C7&lt;&gt;$C8),IF(ISBLANK($C7),BX$7,INDIRECT(ADDRESS($C7,CELL("columna",BX7),4))),BX8)))&gt;0),$B7,IF(OR($D7="",ISBLANK($D7)),"",IF(OR(BX8="",$C7&lt;&gt;$C8),IF(ISBLANK($C7),BX$7,INDIRECT(ADDRESS($C7,CELL("columna",BX7),4))),BX8)))</f>
        <v>M</v>
      </c>
      <c r="CF7" s="87" t="str">
        <f t="shared" ca="1" si="20"/>
        <v>N</v>
      </c>
      <c r="CG7" s="87" t="str">
        <f t="shared" ca="1" si="20"/>
        <v>N</v>
      </c>
      <c r="CH7" s="87" t="str">
        <f t="shared" ca="1" si="20"/>
        <v>-</v>
      </c>
      <c r="CI7" s="87" t="str">
        <f t="shared" ca="1" si="20"/>
        <v>-</v>
      </c>
      <c r="CJ7" s="87" t="str">
        <f t="shared" ca="1" si="20"/>
        <v>L</v>
      </c>
      <c r="CK7" s="87" t="str">
        <f t="shared" ca="1" si="20"/>
        <v>M</v>
      </c>
      <c r="CL7" s="87" t="str">
        <f t="shared" ca="1" si="20"/>
        <v>M</v>
      </c>
      <c r="CM7" s="87" t="str">
        <f t="shared" ca="1" si="20"/>
        <v>M</v>
      </c>
      <c r="CN7" s="87" t="str">
        <f t="shared" ca="1" si="20"/>
        <v>M</v>
      </c>
      <c r="CO7" s="87" t="str">
        <f t="shared" ca="1" si="20"/>
        <v>N</v>
      </c>
      <c r="CP7" s="87" t="str">
        <f t="shared" ca="1" si="20"/>
        <v>N</v>
      </c>
      <c r="CQ7" s="87" t="str">
        <f t="shared" ca="1" si="20"/>
        <v>-</v>
      </c>
      <c r="CR7" s="87" t="str">
        <f t="shared" ca="1" si="20"/>
        <v>-</v>
      </c>
      <c r="CS7" s="87" t="str">
        <f t="shared" ca="1" si="20"/>
        <v>L</v>
      </c>
      <c r="CT7" s="87" t="str">
        <f t="shared" ca="1" si="20"/>
        <v>L</v>
      </c>
      <c r="CU7" s="87" t="str">
        <f t="shared" ca="1" si="20"/>
        <v>L</v>
      </c>
      <c r="CV7" s="87" t="str">
        <f t="shared" ca="1" si="20"/>
        <v>M</v>
      </c>
      <c r="CW7" s="87" t="str">
        <f t="shared" ca="1" si="20"/>
        <v>M</v>
      </c>
      <c r="CX7" s="87" t="str">
        <f t="shared" ca="1" si="20"/>
        <v>N</v>
      </c>
      <c r="CY7" s="87" t="str">
        <f t="shared" ca="1" si="20"/>
        <v>-</v>
      </c>
      <c r="CZ7" s="87" t="str">
        <f t="shared" ca="1" si="20"/>
        <v>L</v>
      </c>
      <c r="DA7" s="87" t="str">
        <f t="shared" ca="1" si="20"/>
        <v>M</v>
      </c>
      <c r="DB7" s="87" t="str">
        <f t="shared" ca="1" si="20"/>
        <v>M</v>
      </c>
      <c r="DC7" s="87" t="str">
        <f t="shared" ca="1" si="20"/>
        <v>M</v>
      </c>
      <c r="DD7" s="87" t="str">
        <f t="shared" ca="1" si="20"/>
        <v>L</v>
      </c>
      <c r="DE7" s="87" t="str">
        <f t="shared" ca="1" si="20"/>
        <v>M</v>
      </c>
      <c r="DF7" s="87" t="str">
        <f t="shared" ca="1" si="20"/>
        <v>M</v>
      </c>
      <c r="DG7" s="87" t="str">
        <f t="shared" ca="1" si="20"/>
        <v>M</v>
      </c>
      <c r="DH7" s="87" t="str">
        <f t="shared" ca="1" si="20"/>
        <v>L</v>
      </c>
      <c r="DI7" s="87" t="str">
        <f t="shared" ca="1" si="20"/>
        <v>L</v>
      </c>
      <c r="DJ7" s="87" t="str">
        <f t="shared" ca="1" si="20"/>
        <v>M</v>
      </c>
      <c r="DK7" s="87" t="str">
        <f t="shared" ca="1" si="20"/>
        <v>M</v>
      </c>
      <c r="DL7" s="87" t="str">
        <f t="shared" ca="1" si="20"/>
        <v>M</v>
      </c>
      <c r="DM7" s="87" t="str">
        <f t="shared" ca="1" si="20"/>
        <v>N</v>
      </c>
      <c r="DN7" s="87" t="str">
        <f t="shared" ca="1" si="20"/>
        <v>N</v>
      </c>
      <c r="DO7" s="87" t="str">
        <f t="shared" ca="1" si="20"/>
        <v>-</v>
      </c>
      <c r="DP7" s="87" t="str">
        <f t="shared" ca="1" si="20"/>
        <v>-</v>
      </c>
      <c r="DQ7" s="87" t="str">
        <f t="shared" ca="1" si="20"/>
        <v>L</v>
      </c>
      <c r="DR7" s="87" t="str">
        <f t="shared" ca="1" si="20"/>
        <v>L</v>
      </c>
      <c r="DS7" s="87" t="str">
        <f t="shared" ca="1" si="20"/>
        <v>M</v>
      </c>
      <c r="DT7" s="87" t="str">
        <f t="shared" ca="1" si="20"/>
        <v>M</v>
      </c>
      <c r="DU7" s="87" t="str">
        <f t="shared" ca="1" si="20"/>
        <v>M</v>
      </c>
      <c r="DV7" s="87" t="str">
        <f t="shared" ca="1" si="20"/>
        <v>N</v>
      </c>
      <c r="DW7" s="87" t="str">
        <f t="shared" ca="1" si="20"/>
        <v>N</v>
      </c>
      <c r="DX7" s="87" t="str">
        <f t="shared" ca="1" si="20"/>
        <v>-</v>
      </c>
      <c r="DY7" s="87" t="str">
        <f t="shared" ca="1" si="20"/>
        <v>-</v>
      </c>
      <c r="DZ7" s="87" t="str">
        <f t="shared" ca="1" si="20"/>
        <v>L</v>
      </c>
      <c r="EA7" s="87" t="str">
        <f t="shared" ca="1" si="20"/>
        <v>M</v>
      </c>
      <c r="EB7" s="87" t="str">
        <f t="shared" ca="1" si="20"/>
        <v>M</v>
      </c>
      <c r="EC7" s="87" t="str">
        <f t="shared" ca="1" si="20"/>
        <v>M</v>
      </c>
      <c r="ED7" s="87" t="str">
        <f t="shared" ca="1" si="20"/>
        <v>M</v>
      </c>
      <c r="EE7" s="87" t="str">
        <f t="shared" ca="1" si="20"/>
        <v>N</v>
      </c>
      <c r="EF7" s="87" t="str">
        <f t="shared" ca="1" si="20"/>
        <v>N</v>
      </c>
      <c r="EG7" s="87" t="str">
        <f t="shared" ca="1" si="20"/>
        <v>-</v>
      </c>
      <c r="EH7" s="87" t="str">
        <f t="shared" ca="1" si="20"/>
        <v>-</v>
      </c>
      <c r="EI7" s="87" t="str">
        <f t="shared" ca="1" si="20"/>
        <v>L</v>
      </c>
      <c r="EJ7" s="87" t="str">
        <f t="shared" ca="1" si="20"/>
        <v>L</v>
      </c>
      <c r="EK7" s="87" t="str">
        <f t="shared" ca="1" si="20"/>
        <v>L</v>
      </c>
      <c r="EL7" s="87" t="str">
        <f t="shared" ca="1" si="20"/>
        <v>M</v>
      </c>
      <c r="EM7" s="87" t="str">
        <f t="shared" ca="1" si="20"/>
        <v>M</v>
      </c>
      <c r="EN7" s="87" t="str">
        <f t="shared" ca="1" si="20"/>
        <v>M</v>
      </c>
      <c r="EO7" s="87" t="str">
        <f t="shared" ca="1" si="20"/>
        <v>M</v>
      </c>
      <c r="EP7" s="87" t="str">
        <f t="shared" ca="1" si="20"/>
        <v>L</v>
      </c>
      <c r="EQ7" s="87" t="str">
        <f t="shared" ref="EQ7:HB10" ca="1" si="21">IF(AND($C$4="NO",COUNTIF($B$7:$B$20,IF(OR(ED7="",ISBLANK(ED7)),"",IF(OR(EJ8="",$C7&lt;&gt;$C8),IF(ISBLANK($C7),EJ$7,INDIRECT(ADDRESS($C7,CELL("columna",EJ7),4))),EJ8)))&gt;0),$B7,IF(OR($D7="",ISBLANK($D7)),"",IF(OR(EJ8="",$C7&lt;&gt;$C8),IF(ISBLANK($C7),EJ$7,INDIRECT(ADDRESS($C7,CELL("columna",EJ7),4))),EJ8)))</f>
        <v>M</v>
      </c>
      <c r="ER7" s="87" t="str">
        <f t="shared" ca="1" si="21"/>
        <v>M</v>
      </c>
      <c r="ES7" s="87" t="str">
        <f t="shared" ca="1" si="21"/>
        <v>M</v>
      </c>
      <c r="ET7" s="87" t="str">
        <f t="shared" ca="1" si="21"/>
        <v>M</v>
      </c>
      <c r="EU7" s="87" t="str">
        <f t="shared" ca="1" si="21"/>
        <v>N</v>
      </c>
      <c r="EV7" s="87" t="str">
        <f t="shared" ca="1" si="21"/>
        <v>-</v>
      </c>
      <c r="EW7" s="87" t="str">
        <f t="shared" ca="1" si="21"/>
        <v>L</v>
      </c>
      <c r="EX7" s="87" t="str">
        <f t="shared" ca="1" si="21"/>
        <v>L</v>
      </c>
      <c r="EY7" s="87" t="str">
        <f t="shared" ca="1" si="21"/>
        <v>L</v>
      </c>
      <c r="EZ7" s="87" t="str">
        <f t="shared" ca="1" si="21"/>
        <v>M</v>
      </c>
      <c r="FA7" s="87" t="str">
        <f t="shared" ca="1" si="21"/>
        <v>M</v>
      </c>
      <c r="FB7" s="87" t="str">
        <f t="shared" ca="1" si="21"/>
        <v>M</v>
      </c>
      <c r="FC7" s="87" t="str">
        <f t="shared" ca="1" si="21"/>
        <v>N</v>
      </c>
      <c r="FD7" s="87" t="str">
        <f t="shared" ca="1" si="21"/>
        <v>N</v>
      </c>
      <c r="FE7" s="87" t="str">
        <f t="shared" ca="1" si="21"/>
        <v>-</v>
      </c>
      <c r="FF7" s="87" t="str">
        <f t="shared" ca="1" si="21"/>
        <v>-</v>
      </c>
      <c r="FG7" s="87" t="str">
        <f t="shared" ca="1" si="21"/>
        <v>L</v>
      </c>
      <c r="FH7" s="87" t="str">
        <f t="shared" ca="1" si="21"/>
        <v>M</v>
      </c>
      <c r="FI7" s="87" t="str">
        <f t="shared" ca="1" si="21"/>
        <v>M</v>
      </c>
      <c r="FJ7" s="87" t="str">
        <f t="shared" ca="1" si="21"/>
        <v>M</v>
      </c>
      <c r="FK7" s="87" t="str">
        <f t="shared" ca="1" si="21"/>
        <v>M</v>
      </c>
      <c r="FL7" s="87" t="str">
        <f t="shared" ca="1" si="21"/>
        <v>N</v>
      </c>
      <c r="FM7" s="87" t="str">
        <f t="shared" ca="1" si="21"/>
        <v>N</v>
      </c>
      <c r="FN7" s="87" t="str">
        <f t="shared" ca="1" si="21"/>
        <v>-</v>
      </c>
      <c r="FO7" s="87" t="str">
        <f t="shared" ca="1" si="21"/>
        <v>-</v>
      </c>
      <c r="FP7" s="87" t="str">
        <f t="shared" ca="1" si="21"/>
        <v>L</v>
      </c>
      <c r="FQ7" s="87" t="str">
        <f t="shared" ca="1" si="21"/>
        <v>M</v>
      </c>
      <c r="FR7" s="87" t="str">
        <f t="shared" ca="1" si="21"/>
        <v>M</v>
      </c>
      <c r="FS7" s="87" t="str">
        <f t="shared" ca="1" si="21"/>
        <v>M</v>
      </c>
      <c r="FT7" s="87" t="str">
        <f t="shared" ca="1" si="21"/>
        <v>M</v>
      </c>
      <c r="FU7" s="87" t="str">
        <f t="shared" ca="1" si="21"/>
        <v>N</v>
      </c>
      <c r="FV7" s="87" t="str">
        <f t="shared" ca="1" si="21"/>
        <v>N</v>
      </c>
      <c r="FW7" s="87" t="str">
        <f t="shared" ca="1" si="21"/>
        <v>-</v>
      </c>
      <c r="FX7" s="87" t="str">
        <f t="shared" ca="1" si="21"/>
        <v>-</v>
      </c>
      <c r="FY7" s="87" t="str">
        <f t="shared" ca="1" si="21"/>
        <v>L</v>
      </c>
      <c r="FZ7" s="87" t="str">
        <f t="shared" ca="1" si="21"/>
        <v>L</v>
      </c>
      <c r="GA7" s="87" t="str">
        <f t="shared" ca="1" si="21"/>
        <v>L</v>
      </c>
      <c r="GB7" s="87" t="str">
        <f t="shared" ca="1" si="21"/>
        <v>M</v>
      </c>
      <c r="GC7" s="87" t="str">
        <f t="shared" ca="1" si="21"/>
        <v>M</v>
      </c>
      <c r="GD7" s="87" t="str">
        <f t="shared" ca="1" si="21"/>
        <v>M</v>
      </c>
      <c r="GE7" s="87" t="str">
        <f t="shared" ca="1" si="21"/>
        <v>M</v>
      </c>
      <c r="GF7" s="87" t="str">
        <f t="shared" ca="1" si="21"/>
        <v>L</v>
      </c>
      <c r="GG7" s="87" t="str">
        <f t="shared" ca="1" si="21"/>
        <v>M</v>
      </c>
      <c r="GH7" s="87" t="str">
        <f t="shared" ca="1" si="21"/>
        <v>M</v>
      </c>
      <c r="GI7" s="87" t="str">
        <f t="shared" ca="1" si="21"/>
        <v>M</v>
      </c>
      <c r="GJ7" s="87" t="str">
        <f t="shared" ca="1" si="21"/>
        <v>M</v>
      </c>
      <c r="GK7" s="87" t="str">
        <f t="shared" ca="1" si="21"/>
        <v>N</v>
      </c>
      <c r="GL7" s="87" t="str">
        <f t="shared" ca="1" si="21"/>
        <v>-</v>
      </c>
      <c r="GM7" s="87" t="str">
        <f t="shared" ca="1" si="21"/>
        <v>L</v>
      </c>
      <c r="GN7" s="87" t="str">
        <f t="shared" ca="1" si="21"/>
        <v>L</v>
      </c>
      <c r="GO7" s="87" t="str">
        <f t="shared" ca="1" si="21"/>
        <v>L</v>
      </c>
      <c r="GP7" s="87" t="str">
        <f t="shared" ca="1" si="21"/>
        <v>M</v>
      </c>
      <c r="GQ7" s="87" t="str">
        <f t="shared" ca="1" si="21"/>
        <v>M</v>
      </c>
      <c r="GR7" s="87" t="str">
        <f t="shared" ca="1" si="21"/>
        <v>M</v>
      </c>
      <c r="GS7" s="87" t="str">
        <f t="shared" ca="1" si="21"/>
        <v>L</v>
      </c>
      <c r="GT7" s="87" t="str">
        <f t="shared" ca="1" si="21"/>
        <v>M</v>
      </c>
      <c r="GU7" s="87" t="str">
        <f t="shared" ca="1" si="21"/>
        <v>M</v>
      </c>
      <c r="GV7" s="87" t="str">
        <f t="shared" ca="1" si="21"/>
        <v>M</v>
      </c>
      <c r="GW7" s="87" t="str">
        <f t="shared" ca="1" si="21"/>
        <v>L</v>
      </c>
      <c r="GX7" s="87" t="str">
        <f t="shared" ca="1" si="21"/>
        <v>L</v>
      </c>
      <c r="GY7" s="87" t="str">
        <f t="shared" ca="1" si="21"/>
        <v>M</v>
      </c>
      <c r="GZ7" s="87" t="str">
        <f t="shared" ca="1" si="21"/>
        <v>M</v>
      </c>
      <c r="HA7" s="87" t="str">
        <f t="shared" ca="1" si="21"/>
        <v>M</v>
      </c>
      <c r="HB7" s="87" t="str">
        <f t="shared" ca="1" si="21"/>
        <v>L</v>
      </c>
      <c r="HC7" s="87" t="str">
        <f t="shared" ref="HC7:JN10" ca="1" si="22">IF(AND($C$4="NO",COUNTIF($B$7:$B$20,IF(OR(GP7="",ISBLANK(GP7)),"",IF(OR(GV8="",$C7&lt;&gt;$C8),IF(ISBLANK($C7),GV$7,INDIRECT(ADDRESS($C7,CELL("columna",GV7),4))),GV8)))&gt;0),$B7,IF(OR($D7="",ISBLANK($D7)),"",IF(OR(GV8="",$C7&lt;&gt;$C8),IF(ISBLANK($C7),GV$7,INDIRECT(ADDRESS($C7,CELL("columna",GV7),4))),GV8)))</f>
        <v>L</v>
      </c>
      <c r="HD7" s="87" t="str">
        <f t="shared" ca="1" si="22"/>
        <v>M</v>
      </c>
      <c r="HE7" s="87" t="str">
        <f t="shared" ca="1" si="22"/>
        <v>M</v>
      </c>
      <c r="HF7" s="87" t="str">
        <f t="shared" ca="1" si="22"/>
        <v>M</v>
      </c>
      <c r="HG7" s="87" t="str">
        <f t="shared" ca="1" si="22"/>
        <v>N</v>
      </c>
      <c r="HH7" s="87" t="str">
        <f t="shared" ca="1" si="22"/>
        <v>N</v>
      </c>
      <c r="HI7" s="87" t="str">
        <f t="shared" ca="1" si="22"/>
        <v>-</v>
      </c>
      <c r="HJ7" s="87" t="str">
        <f t="shared" ca="1" si="22"/>
        <v>-</v>
      </c>
      <c r="HK7" s="87" t="str">
        <f t="shared" ca="1" si="22"/>
        <v>L</v>
      </c>
      <c r="HL7" s="87" t="str">
        <f t="shared" ca="1" si="22"/>
        <v>M</v>
      </c>
      <c r="HM7" s="87" t="str">
        <f t="shared" ca="1" si="22"/>
        <v>M</v>
      </c>
      <c r="HN7" s="87" t="str">
        <f t="shared" ca="1" si="22"/>
        <v>M</v>
      </c>
      <c r="HO7" s="87" t="str">
        <f t="shared" ca="1" si="22"/>
        <v>M</v>
      </c>
      <c r="HP7" s="87" t="str">
        <f t="shared" ca="1" si="22"/>
        <v>N</v>
      </c>
      <c r="HQ7" s="87" t="str">
        <f t="shared" ca="1" si="22"/>
        <v>N</v>
      </c>
      <c r="HR7" s="87" t="str">
        <f t="shared" ca="1" si="22"/>
        <v>-</v>
      </c>
      <c r="HS7" s="87" t="str">
        <f t="shared" ca="1" si="22"/>
        <v>-</v>
      </c>
      <c r="HT7" s="87" t="str">
        <f t="shared" ca="1" si="22"/>
        <v>L</v>
      </c>
      <c r="HU7" s="87" t="str">
        <f t="shared" ca="1" si="22"/>
        <v>M</v>
      </c>
      <c r="HV7" s="87" t="str">
        <f t="shared" ca="1" si="22"/>
        <v>M</v>
      </c>
      <c r="HW7" s="87" t="str">
        <f t="shared" ca="1" si="22"/>
        <v>M</v>
      </c>
      <c r="HX7" s="87" t="str">
        <f t="shared" ca="1" si="22"/>
        <v>M</v>
      </c>
      <c r="HY7" s="87" t="str">
        <f t="shared" ca="1" si="22"/>
        <v>N</v>
      </c>
      <c r="HZ7" s="87" t="str">
        <f t="shared" ca="1" si="22"/>
        <v>N</v>
      </c>
      <c r="IA7" s="87" t="str">
        <f t="shared" ca="1" si="22"/>
        <v>-</v>
      </c>
      <c r="IB7" s="87" t="str">
        <f t="shared" ca="1" si="22"/>
        <v>-</v>
      </c>
      <c r="IC7" s="87" t="str">
        <f t="shared" ca="1" si="22"/>
        <v>L</v>
      </c>
      <c r="ID7" s="87" t="str">
        <f t="shared" ca="1" si="22"/>
        <v>L</v>
      </c>
      <c r="IE7" s="87" t="str">
        <f t="shared" ca="1" si="22"/>
        <v>L</v>
      </c>
      <c r="IF7" s="87" t="str">
        <f t="shared" ca="1" si="22"/>
        <v>M</v>
      </c>
      <c r="IG7" s="87" t="str">
        <f t="shared" ca="1" si="22"/>
        <v>M</v>
      </c>
      <c r="IH7" s="87" t="str">
        <f t="shared" ca="1" si="22"/>
        <v>N</v>
      </c>
      <c r="II7" s="87" t="str">
        <f t="shared" ca="1" si="22"/>
        <v>-</v>
      </c>
      <c r="IJ7" s="87" t="str">
        <f t="shared" ca="1" si="22"/>
        <v>L</v>
      </c>
      <c r="IK7" s="87" t="str">
        <f t="shared" ca="1" si="22"/>
        <v>M</v>
      </c>
      <c r="IL7" s="87" t="str">
        <f t="shared" ca="1" si="22"/>
        <v>M</v>
      </c>
      <c r="IM7" s="87" t="str">
        <f t="shared" ca="1" si="22"/>
        <v>M</v>
      </c>
      <c r="IN7" s="87" t="str">
        <f t="shared" ca="1" si="22"/>
        <v>L</v>
      </c>
      <c r="IO7" s="87" t="str">
        <f t="shared" ca="1" si="22"/>
        <v>M</v>
      </c>
      <c r="IP7" s="87" t="str">
        <f t="shared" ca="1" si="22"/>
        <v>M</v>
      </c>
      <c r="IQ7" s="87" t="str">
        <f t="shared" ca="1" si="22"/>
        <v>M</v>
      </c>
      <c r="IR7" s="87" t="str">
        <f t="shared" ca="1" si="22"/>
        <v>L</v>
      </c>
      <c r="IS7" s="87" t="str">
        <f t="shared" ca="1" si="22"/>
        <v>L</v>
      </c>
      <c r="IT7" s="87" t="str">
        <f t="shared" ca="1" si="22"/>
        <v>M</v>
      </c>
      <c r="IU7" s="87" t="str">
        <f t="shared" ca="1" si="22"/>
        <v>M</v>
      </c>
      <c r="IV7" s="87" t="str">
        <f t="shared" ca="1" si="22"/>
        <v>M</v>
      </c>
      <c r="IW7" s="87" t="str">
        <f t="shared" ca="1" si="22"/>
        <v>N</v>
      </c>
      <c r="IX7" s="87" t="str">
        <f t="shared" ca="1" si="22"/>
        <v>N</v>
      </c>
      <c r="IY7" s="87" t="str">
        <f t="shared" ca="1" si="22"/>
        <v>-</v>
      </c>
      <c r="IZ7" s="87" t="str">
        <f t="shared" ca="1" si="22"/>
        <v>-</v>
      </c>
      <c r="JA7" s="87" t="str">
        <f t="shared" ca="1" si="22"/>
        <v>L</v>
      </c>
      <c r="JB7" s="87" t="str">
        <f t="shared" ca="1" si="22"/>
        <v>L</v>
      </c>
      <c r="JC7" s="87" t="str">
        <f t="shared" ca="1" si="22"/>
        <v>M</v>
      </c>
      <c r="JD7" s="87" t="str">
        <f t="shared" ca="1" si="22"/>
        <v>M</v>
      </c>
      <c r="JE7" s="87" t="str">
        <f t="shared" ca="1" si="22"/>
        <v>M</v>
      </c>
      <c r="JF7" s="87" t="str">
        <f t="shared" ca="1" si="22"/>
        <v>N</v>
      </c>
      <c r="JG7" s="87" t="str">
        <f t="shared" ca="1" si="22"/>
        <v>N</v>
      </c>
      <c r="JH7" s="87" t="str">
        <f t="shared" ca="1" si="22"/>
        <v>-</v>
      </c>
      <c r="JI7" s="87" t="str">
        <f t="shared" ca="1" si="22"/>
        <v>-</v>
      </c>
      <c r="JJ7" s="87" t="str">
        <f t="shared" ca="1" si="22"/>
        <v>L</v>
      </c>
      <c r="JK7" s="87" t="str">
        <f t="shared" ca="1" si="22"/>
        <v>M</v>
      </c>
      <c r="JL7" s="87" t="str">
        <f t="shared" ca="1" si="22"/>
        <v>M</v>
      </c>
      <c r="JM7" s="87" t="str">
        <f t="shared" ca="1" si="22"/>
        <v>M</v>
      </c>
      <c r="JN7" s="87" t="str">
        <f t="shared" ca="1" si="22"/>
        <v>M</v>
      </c>
      <c r="JO7" s="87" t="str">
        <f t="shared" ref="JO7:LZ10" ca="1" si="23">IF(AND($C$4="NO",COUNTIF($B$7:$B$20,IF(OR(JB7="",ISBLANK(JB7)),"",IF(OR(JH8="",$C7&lt;&gt;$C8),IF(ISBLANK($C7),JH$7,INDIRECT(ADDRESS($C7,CELL("columna",JH7),4))),JH8)))&gt;0),$B7,IF(OR($D7="",ISBLANK($D7)),"",IF(OR(JH8="",$C7&lt;&gt;$C8),IF(ISBLANK($C7),JH$7,INDIRECT(ADDRESS($C7,CELL("columna",JH7),4))),JH8)))</f>
        <v>N</v>
      </c>
      <c r="JP7" s="87" t="str">
        <f t="shared" ca="1" si="23"/>
        <v>N</v>
      </c>
      <c r="JQ7" s="87" t="str">
        <f t="shared" ca="1" si="23"/>
        <v>-</v>
      </c>
      <c r="JR7" s="87" t="str">
        <f t="shared" ca="1" si="23"/>
        <v>-</v>
      </c>
      <c r="JS7" s="87" t="str">
        <f t="shared" ca="1" si="23"/>
        <v>L</v>
      </c>
      <c r="JT7" s="87" t="str">
        <f t="shared" ca="1" si="23"/>
        <v>L</v>
      </c>
      <c r="JU7" s="87" t="str">
        <f t="shared" ca="1" si="23"/>
        <v>L</v>
      </c>
      <c r="JV7" s="87" t="str">
        <f t="shared" ca="1" si="23"/>
        <v>M</v>
      </c>
      <c r="JW7" s="87" t="str">
        <f t="shared" ca="1" si="23"/>
        <v>M</v>
      </c>
      <c r="JX7" s="87" t="str">
        <f t="shared" ca="1" si="23"/>
        <v>M</v>
      </c>
      <c r="JY7" s="87" t="str">
        <f t="shared" ca="1" si="23"/>
        <v>M</v>
      </c>
      <c r="JZ7" s="87" t="str">
        <f t="shared" ca="1" si="23"/>
        <v>L</v>
      </c>
      <c r="KA7" s="87" t="str">
        <f t="shared" ca="1" si="23"/>
        <v>M</v>
      </c>
      <c r="KB7" s="87" t="str">
        <f t="shared" ca="1" si="23"/>
        <v>M</v>
      </c>
      <c r="KC7" s="87" t="str">
        <f t="shared" ca="1" si="23"/>
        <v>M</v>
      </c>
      <c r="KD7" s="87" t="str">
        <f t="shared" ca="1" si="23"/>
        <v>M</v>
      </c>
      <c r="KE7" s="87" t="str">
        <f t="shared" ca="1" si="23"/>
        <v>N</v>
      </c>
      <c r="KF7" s="87" t="str">
        <f t="shared" ca="1" si="23"/>
        <v>-</v>
      </c>
      <c r="KG7" s="87" t="str">
        <f t="shared" ca="1" si="23"/>
        <v>L</v>
      </c>
      <c r="KH7" s="87" t="str">
        <f t="shared" ca="1" si="23"/>
        <v>L</v>
      </c>
      <c r="KI7" s="87" t="str">
        <f t="shared" ca="1" si="23"/>
        <v>L</v>
      </c>
      <c r="KJ7" s="87" t="str">
        <f t="shared" ca="1" si="23"/>
        <v>M</v>
      </c>
      <c r="KK7" s="87" t="str">
        <f t="shared" ca="1" si="23"/>
        <v>M</v>
      </c>
      <c r="KL7" s="87" t="str">
        <f t="shared" ca="1" si="23"/>
        <v>M</v>
      </c>
      <c r="KM7" s="87" t="str">
        <f t="shared" ca="1" si="23"/>
        <v>N</v>
      </c>
      <c r="KN7" s="87" t="str">
        <f t="shared" ca="1" si="23"/>
        <v>N</v>
      </c>
      <c r="KO7" s="87" t="str">
        <f t="shared" ca="1" si="23"/>
        <v>-</v>
      </c>
      <c r="KP7" s="87" t="str">
        <f t="shared" ca="1" si="23"/>
        <v>-</v>
      </c>
      <c r="KQ7" s="87" t="str">
        <f t="shared" ca="1" si="23"/>
        <v>L</v>
      </c>
      <c r="KR7" s="87" t="str">
        <f t="shared" ca="1" si="23"/>
        <v>M</v>
      </c>
      <c r="KS7" s="87" t="str">
        <f t="shared" ca="1" si="23"/>
        <v>M</v>
      </c>
      <c r="KT7" s="87" t="str">
        <f t="shared" ca="1" si="23"/>
        <v>M</v>
      </c>
      <c r="KU7" s="87" t="str">
        <f t="shared" ca="1" si="23"/>
        <v>M</v>
      </c>
      <c r="KV7" s="87" t="str">
        <f t="shared" ca="1" si="23"/>
        <v>N</v>
      </c>
      <c r="KW7" s="87" t="str">
        <f t="shared" ca="1" si="23"/>
        <v>N</v>
      </c>
      <c r="KX7" s="87" t="str">
        <f t="shared" ca="1" si="23"/>
        <v>-</v>
      </c>
      <c r="KY7" s="87" t="str">
        <f t="shared" ca="1" si="23"/>
        <v>-</v>
      </c>
      <c r="KZ7" s="87" t="str">
        <f t="shared" ca="1" si="23"/>
        <v>L</v>
      </c>
      <c r="LA7" s="87" t="str">
        <f t="shared" ca="1" si="23"/>
        <v>M</v>
      </c>
      <c r="LB7" s="87" t="str">
        <f t="shared" ca="1" si="23"/>
        <v>M</v>
      </c>
      <c r="LC7" s="87" t="str">
        <f t="shared" ca="1" si="23"/>
        <v>M</v>
      </c>
      <c r="LD7" s="87" t="str">
        <f t="shared" ca="1" si="23"/>
        <v>M</v>
      </c>
      <c r="LE7" s="87" t="str">
        <f t="shared" ca="1" si="23"/>
        <v>N</v>
      </c>
      <c r="LF7" s="87" t="str">
        <f t="shared" ca="1" si="23"/>
        <v>N</v>
      </c>
      <c r="LG7" s="87" t="str">
        <f t="shared" ca="1" si="23"/>
        <v>-</v>
      </c>
      <c r="LH7" s="87" t="str">
        <f t="shared" ca="1" si="23"/>
        <v>-</v>
      </c>
      <c r="LI7" s="87" t="str">
        <f t="shared" ca="1" si="23"/>
        <v>L</v>
      </c>
      <c r="LJ7" s="87" t="str">
        <f t="shared" ca="1" si="23"/>
        <v>L</v>
      </c>
      <c r="LK7" s="87" t="str">
        <f t="shared" ca="1" si="23"/>
        <v>L</v>
      </c>
      <c r="LL7" s="87" t="str">
        <f t="shared" ca="1" si="23"/>
        <v>M</v>
      </c>
      <c r="LM7" s="87" t="str">
        <f t="shared" ca="1" si="23"/>
        <v>M</v>
      </c>
      <c r="LN7" s="87" t="str">
        <f t="shared" ca="1" si="23"/>
        <v>M</v>
      </c>
      <c r="LO7" s="87" t="str">
        <f t="shared" ca="1" si="23"/>
        <v>M</v>
      </c>
      <c r="LP7" s="87" t="str">
        <f t="shared" ca="1" si="23"/>
        <v>L</v>
      </c>
      <c r="LQ7" s="87" t="str">
        <f t="shared" ca="1" si="23"/>
        <v>M</v>
      </c>
      <c r="LR7" s="87" t="str">
        <f t="shared" ca="1" si="23"/>
        <v>M</v>
      </c>
      <c r="LS7" s="87" t="str">
        <f t="shared" ca="1" si="23"/>
        <v>M</v>
      </c>
      <c r="LT7" s="87" t="str">
        <f t="shared" ca="1" si="23"/>
        <v>M</v>
      </c>
      <c r="LU7" s="87" t="str">
        <f t="shared" ca="1" si="23"/>
        <v>N</v>
      </c>
      <c r="LV7" s="87" t="str">
        <f t="shared" ca="1" si="23"/>
        <v>-</v>
      </c>
      <c r="LW7" s="87" t="str">
        <f t="shared" ca="1" si="23"/>
        <v>L</v>
      </c>
      <c r="LX7" s="87" t="str">
        <f t="shared" ca="1" si="23"/>
        <v>L</v>
      </c>
      <c r="LY7" s="87" t="str">
        <f t="shared" ca="1" si="23"/>
        <v>L</v>
      </c>
      <c r="LZ7" s="87" t="str">
        <f t="shared" ca="1" si="23"/>
        <v>M</v>
      </c>
      <c r="MA7" s="87" t="str">
        <f t="shared" ref="MA7:NL13" ca="1" si="24">IF(AND($C$4="NO",COUNTIF($B$7:$B$20,IF(OR(LN7="",ISBLANK(LN7)),"",IF(OR(LT8="",$C7&lt;&gt;$C8),IF(ISBLANK($C7),LT$7,INDIRECT(ADDRESS($C7,CELL("columna",LT7),4))),LT8)))&gt;0),$B7,IF(OR($D7="",ISBLANK($D7)),"",IF(OR(LT8="",$C7&lt;&gt;$C8),IF(ISBLANK($C7),LT$7,INDIRECT(ADDRESS($C7,CELL("columna",LT7),4))),LT8)))</f>
        <v>M</v>
      </c>
      <c r="MB7" s="87" t="str">
        <f t="shared" ca="1" si="24"/>
        <v>M</v>
      </c>
      <c r="MC7" s="87" t="str">
        <f t="shared" ca="1" si="24"/>
        <v>L</v>
      </c>
      <c r="MD7" s="87" t="str">
        <f t="shared" ca="1" si="24"/>
        <v>M</v>
      </c>
      <c r="ME7" s="87" t="str">
        <f t="shared" ca="1" si="24"/>
        <v>M</v>
      </c>
      <c r="MF7" s="87" t="str">
        <f t="shared" ca="1" si="24"/>
        <v>M</v>
      </c>
      <c r="MG7" s="87" t="str">
        <f t="shared" ca="1" si="24"/>
        <v>L</v>
      </c>
      <c r="MH7" s="87" t="str">
        <f t="shared" ca="1" si="24"/>
        <v>L</v>
      </c>
      <c r="MI7" s="87" t="str">
        <f t="shared" ca="1" si="24"/>
        <v>M</v>
      </c>
      <c r="MJ7" s="87" t="str">
        <f t="shared" ca="1" si="24"/>
        <v>M</v>
      </c>
      <c r="MK7" s="87" t="str">
        <f t="shared" ca="1" si="24"/>
        <v>M</v>
      </c>
      <c r="ML7" s="87" t="str">
        <f t="shared" ca="1" si="24"/>
        <v>L</v>
      </c>
      <c r="MM7" s="87" t="str">
        <f t="shared" ca="1" si="24"/>
        <v>L</v>
      </c>
      <c r="MN7" s="87" t="str">
        <f t="shared" ca="1" si="24"/>
        <v>M</v>
      </c>
      <c r="MO7" s="87" t="str">
        <f t="shared" ca="1" si="24"/>
        <v>M</v>
      </c>
      <c r="MP7" s="87" t="str">
        <f t="shared" ca="1" si="24"/>
        <v>M</v>
      </c>
      <c r="MQ7" s="87" t="str">
        <f t="shared" ca="1" si="24"/>
        <v>N</v>
      </c>
      <c r="MR7" s="87" t="str">
        <f t="shared" ca="1" si="24"/>
        <v>N</v>
      </c>
      <c r="MS7" s="87" t="str">
        <f t="shared" ca="1" si="24"/>
        <v>-</v>
      </c>
      <c r="MT7" s="87" t="str">
        <f t="shared" ca="1" si="24"/>
        <v>-</v>
      </c>
      <c r="MU7" s="87" t="str">
        <f t="shared" ca="1" si="24"/>
        <v>L</v>
      </c>
      <c r="MV7" s="87" t="str">
        <f t="shared" ca="1" si="24"/>
        <v>M</v>
      </c>
      <c r="MW7" s="87" t="str">
        <f t="shared" ca="1" si="24"/>
        <v>M</v>
      </c>
      <c r="MX7" s="87" t="str">
        <f t="shared" ca="1" si="24"/>
        <v>M</v>
      </c>
      <c r="MY7" s="87" t="str">
        <f t="shared" ca="1" si="24"/>
        <v>M</v>
      </c>
      <c r="MZ7" s="87" t="str">
        <f t="shared" ca="1" si="24"/>
        <v>N</v>
      </c>
      <c r="NA7" s="87" t="str">
        <f t="shared" ca="1" si="24"/>
        <v>N</v>
      </c>
      <c r="NB7" s="87" t="str">
        <f t="shared" ca="1" si="24"/>
        <v>-</v>
      </c>
      <c r="NC7" s="87" t="str">
        <f t="shared" ca="1" si="24"/>
        <v>-</v>
      </c>
      <c r="ND7" s="87" t="str">
        <f t="shared" ca="1" si="24"/>
        <v>L</v>
      </c>
      <c r="NE7" s="87" t="str">
        <f t="shared" ca="1" si="24"/>
        <v>M</v>
      </c>
      <c r="NF7" s="87" t="str">
        <f t="shared" ca="1" si="24"/>
        <v>M</v>
      </c>
      <c r="NG7" s="87" t="str">
        <f t="shared" ca="1" si="24"/>
        <v>M</v>
      </c>
      <c r="NH7" s="87" t="str">
        <f t="shared" ca="1" si="24"/>
        <v>M</v>
      </c>
      <c r="NI7" s="87" t="str">
        <f t="shared" ca="1" si="24"/>
        <v>N</v>
      </c>
      <c r="NJ7" s="87" t="str">
        <f t="shared" ca="1" si="24"/>
        <v>N</v>
      </c>
      <c r="NK7" s="87" t="str">
        <f t="shared" ca="1" si="24"/>
        <v>-</v>
      </c>
      <c r="NL7" s="87" t="str">
        <f t="shared" ca="1" si="24"/>
        <v>-</v>
      </c>
    </row>
    <row r="8" spans="1:376" x14ac:dyDescent="0.35">
      <c r="A8" s="54" t="str">
        <f>Plantilla!E8</f>
        <v>Maria Isabel Berdié Calle</v>
      </c>
      <c r="B8" s="99" t="str">
        <f>'Diseño Patrón'!B11</f>
        <v>M</v>
      </c>
      <c r="C8" s="23">
        <f t="array" ref="C8">IF($C$4="SI",SMALL(IF($B$7:$B8=B8,ROW($B$7:$B8), ""),1),7)</f>
        <v>7</v>
      </c>
      <c r="D8" s="142" t="str">
        <f>'Diseño Patrón'!M11</f>
        <v>M</v>
      </c>
      <c r="E8" s="142" t="str">
        <f>'Diseño Patrón'!N11</f>
        <v>M</v>
      </c>
      <c r="F8" s="142" t="str">
        <f>'Diseño Patrón'!O11</f>
        <v>M</v>
      </c>
      <c r="G8" s="142" t="str">
        <f>'Diseño Patrón'!P11</f>
        <v>N</v>
      </c>
      <c r="H8" s="142" t="str">
        <f>'Diseño Patrón'!Q11</f>
        <v>N</v>
      </c>
      <c r="I8" s="143" t="str">
        <f>'Diseño Patrón'!R11</f>
        <v>-</v>
      </c>
      <c r="J8" s="143" t="str">
        <f>'Diseño Patrón'!S11</f>
        <v>-</v>
      </c>
      <c r="K8" s="87" t="str">
        <f t="shared" ca="1" si="12"/>
        <v>M</v>
      </c>
      <c r="L8" s="87" t="str">
        <f t="shared" ca="1" si="13"/>
        <v>N</v>
      </c>
      <c r="M8" s="87" t="str">
        <f t="shared" ca="1" si="14"/>
        <v>N</v>
      </c>
      <c r="N8" s="87" t="str">
        <f t="shared" ca="1" si="15"/>
        <v>-</v>
      </c>
      <c r="O8" s="87" t="str">
        <f t="shared" ca="1" si="16"/>
        <v>-</v>
      </c>
      <c r="P8" s="87" t="str">
        <f t="shared" ca="1" si="17"/>
        <v>L</v>
      </c>
      <c r="Q8" s="87" t="str">
        <f t="shared" ca="1" si="18"/>
        <v>M</v>
      </c>
      <c r="R8" s="87" t="str">
        <f t="shared" ref="R8:R59" ca="1" si="25">IF(AND($C$4="NO",COUNTIF($B$7:$B$20,IF(OR(E8="",ISBLANK(E8)),"",IF(OR(K9="",$C8&lt;&gt;$C9),IF(ISBLANK($C8),K$7,INDIRECT(ADDRESS($C8,CELL("columna",K8),4))),K9)))&gt;0),$B8,IF(OR($D8="",ISBLANK($D8)),"",IF(OR(K9="",$C8&lt;&gt;$C9),IF(ISBLANK($C8),K$7,INDIRECT(ADDRESS($C8,CELL("columna",K8),4))),K9)))</f>
        <v>M</v>
      </c>
      <c r="S8" s="87" t="str">
        <f t="shared" ca="1" si="19"/>
        <v>M</v>
      </c>
      <c r="T8" s="87" t="str">
        <f t="shared" ca="1" si="19"/>
        <v>M</v>
      </c>
      <c r="U8" s="87" t="str">
        <f t="shared" ca="1" si="19"/>
        <v>N</v>
      </c>
      <c r="V8" s="87" t="str">
        <f t="shared" ca="1" si="19"/>
        <v>N</v>
      </c>
      <c r="W8" s="87" t="str">
        <f t="shared" ca="1" si="19"/>
        <v>-</v>
      </c>
      <c r="X8" s="87" t="str">
        <f t="shared" ca="1" si="19"/>
        <v>-</v>
      </c>
      <c r="Y8" s="87" t="str">
        <f t="shared" ca="1" si="19"/>
        <v>L</v>
      </c>
      <c r="Z8" s="87" t="str">
        <f t="shared" ca="1" si="19"/>
        <v>M</v>
      </c>
      <c r="AA8" s="87" t="str">
        <f t="shared" ca="1" si="19"/>
        <v>M</v>
      </c>
      <c r="AB8" s="87" t="str">
        <f t="shared" ca="1" si="19"/>
        <v>M</v>
      </c>
      <c r="AC8" s="87" t="str">
        <f t="shared" ca="1" si="19"/>
        <v>M</v>
      </c>
      <c r="AD8" s="87" t="str">
        <f t="shared" ca="1" si="19"/>
        <v>N</v>
      </c>
      <c r="AE8" s="87" t="str">
        <f t="shared" ca="1" si="19"/>
        <v>N</v>
      </c>
      <c r="AF8" s="87" t="str">
        <f t="shared" ca="1" si="19"/>
        <v>-</v>
      </c>
      <c r="AG8" s="87" t="str">
        <f t="shared" ca="1" si="19"/>
        <v>-</v>
      </c>
      <c r="AH8" s="87" t="str">
        <f t="shared" ca="1" si="19"/>
        <v>L</v>
      </c>
      <c r="AI8" s="87" t="str">
        <f t="shared" ca="1" si="19"/>
        <v>L</v>
      </c>
      <c r="AJ8" s="87" t="str">
        <f t="shared" ca="1" si="19"/>
        <v>L</v>
      </c>
      <c r="AK8" s="87" t="str">
        <f t="shared" ca="1" si="19"/>
        <v>M</v>
      </c>
      <c r="AL8" s="87" t="str">
        <f t="shared" ca="1" si="19"/>
        <v>M</v>
      </c>
      <c r="AM8" s="87" t="str">
        <f t="shared" ca="1" si="19"/>
        <v>M</v>
      </c>
      <c r="AN8" s="87" t="str">
        <f t="shared" ca="1" si="19"/>
        <v>M</v>
      </c>
      <c r="AO8" s="87" t="str">
        <f t="shared" ca="1" si="19"/>
        <v>L</v>
      </c>
      <c r="AP8" s="87" t="str">
        <f t="shared" ca="1" si="19"/>
        <v>M</v>
      </c>
      <c r="AQ8" s="87" t="str">
        <f t="shared" ca="1" si="19"/>
        <v>M</v>
      </c>
      <c r="AR8" s="87" t="str">
        <f t="shared" ca="1" si="19"/>
        <v>M</v>
      </c>
      <c r="AS8" s="87" t="str">
        <f t="shared" ca="1" si="19"/>
        <v>M</v>
      </c>
      <c r="AT8" s="87" t="str">
        <f t="shared" ca="1" si="19"/>
        <v>N</v>
      </c>
      <c r="AU8" s="87" t="str">
        <f t="shared" ca="1" si="19"/>
        <v>-</v>
      </c>
      <c r="AV8" s="87" t="str">
        <f t="shared" ca="1" si="19"/>
        <v>L</v>
      </c>
      <c r="AW8" s="87" t="str">
        <f t="shared" ca="1" si="19"/>
        <v>L</v>
      </c>
      <c r="AX8" s="87" t="str">
        <f t="shared" ca="1" si="19"/>
        <v>L</v>
      </c>
      <c r="AY8" s="87" t="str">
        <f t="shared" ca="1" si="19"/>
        <v>M</v>
      </c>
      <c r="AZ8" s="87" t="str">
        <f t="shared" ca="1" si="19"/>
        <v>M</v>
      </c>
      <c r="BA8" s="87" t="str">
        <f t="shared" ca="1" si="19"/>
        <v>M</v>
      </c>
      <c r="BB8" s="87" t="str">
        <f t="shared" ca="1" si="19"/>
        <v>L</v>
      </c>
      <c r="BC8" s="87" t="str">
        <f t="shared" ca="1" si="19"/>
        <v>M</v>
      </c>
      <c r="BD8" s="87" t="str">
        <f t="shared" ca="1" si="19"/>
        <v>M</v>
      </c>
      <c r="BE8" s="87" t="str">
        <f t="shared" ca="1" si="19"/>
        <v>M</v>
      </c>
      <c r="BF8" s="87" t="str">
        <f t="shared" ca="1" si="19"/>
        <v>L</v>
      </c>
      <c r="BG8" s="87" t="str">
        <f t="shared" ca="1" si="19"/>
        <v>L</v>
      </c>
      <c r="BH8" s="87" t="str">
        <f t="shared" ca="1" si="19"/>
        <v>M</v>
      </c>
      <c r="BI8" s="87" t="str">
        <f t="shared" ca="1" si="19"/>
        <v>M</v>
      </c>
      <c r="BJ8" s="87" t="str">
        <f t="shared" ca="1" si="19"/>
        <v>M</v>
      </c>
      <c r="BK8" s="87" t="str">
        <f t="shared" ca="1" si="19"/>
        <v>L</v>
      </c>
      <c r="BL8" s="87" t="str">
        <f t="shared" ca="1" si="19"/>
        <v>L</v>
      </c>
      <c r="BM8" s="87" t="str">
        <f t="shared" ca="1" si="19"/>
        <v>M</v>
      </c>
      <c r="BN8" s="87" t="str">
        <f t="shared" ca="1" si="19"/>
        <v>M</v>
      </c>
      <c r="BO8" s="87" t="str">
        <f t="shared" ca="1" si="19"/>
        <v>M</v>
      </c>
      <c r="BP8" s="87" t="str">
        <f t="shared" ca="1" si="19"/>
        <v>N</v>
      </c>
      <c r="BQ8" s="87" t="str">
        <f t="shared" ca="1" si="19"/>
        <v>N</v>
      </c>
      <c r="BR8" s="87" t="str">
        <f t="shared" ca="1" si="19"/>
        <v>-</v>
      </c>
      <c r="BS8" s="87" t="str">
        <f t="shared" ca="1" si="19"/>
        <v>-</v>
      </c>
      <c r="BT8" s="87" t="str">
        <f t="shared" ca="1" si="19"/>
        <v>L</v>
      </c>
      <c r="BU8" s="87" t="str">
        <f t="shared" ca="1" si="19"/>
        <v>M</v>
      </c>
      <c r="BV8" s="87" t="str">
        <f t="shared" ca="1" si="19"/>
        <v>M</v>
      </c>
      <c r="BW8" s="87" t="str">
        <f t="shared" ca="1" si="19"/>
        <v>M</v>
      </c>
      <c r="BX8" s="87" t="str">
        <f t="shared" ca="1" si="19"/>
        <v>M</v>
      </c>
      <c r="BY8" s="87" t="str">
        <f t="shared" ca="1" si="19"/>
        <v>N</v>
      </c>
      <c r="BZ8" s="87" t="str">
        <f t="shared" ca="1" si="19"/>
        <v>N</v>
      </c>
      <c r="CA8" s="87" t="str">
        <f t="shared" ca="1" si="19"/>
        <v>-</v>
      </c>
      <c r="CB8" s="87" t="str">
        <f t="shared" ca="1" si="19"/>
        <v>-</v>
      </c>
      <c r="CC8" s="87" t="str">
        <f t="shared" ca="1" si="19"/>
        <v>L</v>
      </c>
      <c r="CD8" s="87" t="str">
        <f t="shared" ca="1" si="19"/>
        <v>M</v>
      </c>
      <c r="CE8" s="87" t="str">
        <f t="shared" ca="1" si="20"/>
        <v>M</v>
      </c>
      <c r="CF8" s="87" t="str">
        <f t="shared" ca="1" si="20"/>
        <v>M</v>
      </c>
      <c r="CG8" s="87" t="str">
        <f t="shared" ca="1" si="20"/>
        <v>M</v>
      </c>
      <c r="CH8" s="87" t="str">
        <f t="shared" ca="1" si="20"/>
        <v>N</v>
      </c>
      <c r="CI8" s="87" t="str">
        <f t="shared" ca="1" si="20"/>
        <v>N</v>
      </c>
      <c r="CJ8" s="87" t="str">
        <f t="shared" ca="1" si="20"/>
        <v>-</v>
      </c>
      <c r="CK8" s="87" t="str">
        <f t="shared" ca="1" si="20"/>
        <v>-</v>
      </c>
      <c r="CL8" s="87" t="str">
        <f t="shared" ca="1" si="20"/>
        <v>L</v>
      </c>
      <c r="CM8" s="87" t="str">
        <f t="shared" ca="1" si="20"/>
        <v>L</v>
      </c>
      <c r="CN8" s="87" t="str">
        <f t="shared" ca="1" si="20"/>
        <v>L</v>
      </c>
      <c r="CO8" s="87" t="str">
        <f t="shared" ca="1" si="20"/>
        <v>M</v>
      </c>
      <c r="CP8" s="87" t="str">
        <f t="shared" ca="1" si="20"/>
        <v>M</v>
      </c>
      <c r="CQ8" s="87" t="str">
        <f t="shared" ca="1" si="20"/>
        <v>N</v>
      </c>
      <c r="CR8" s="87" t="str">
        <f t="shared" ca="1" si="20"/>
        <v>-</v>
      </c>
      <c r="CS8" s="87" t="str">
        <f t="shared" ca="1" si="20"/>
        <v>L</v>
      </c>
      <c r="CT8" s="87" t="str">
        <f t="shared" ca="1" si="20"/>
        <v>M</v>
      </c>
      <c r="CU8" s="87" t="str">
        <f t="shared" ca="1" si="20"/>
        <v>M</v>
      </c>
      <c r="CV8" s="87" t="str">
        <f t="shared" ca="1" si="20"/>
        <v>M</v>
      </c>
      <c r="CW8" s="87" t="str">
        <f t="shared" ca="1" si="20"/>
        <v>L</v>
      </c>
      <c r="CX8" s="87" t="str">
        <f t="shared" ca="1" si="20"/>
        <v>M</v>
      </c>
      <c r="CY8" s="87" t="str">
        <f t="shared" ca="1" si="20"/>
        <v>M</v>
      </c>
      <c r="CZ8" s="87" t="str">
        <f t="shared" ca="1" si="20"/>
        <v>M</v>
      </c>
      <c r="DA8" s="87" t="str">
        <f t="shared" ca="1" si="20"/>
        <v>L</v>
      </c>
      <c r="DB8" s="87" t="str">
        <f t="shared" ca="1" si="20"/>
        <v>L</v>
      </c>
      <c r="DC8" s="87" t="str">
        <f t="shared" ca="1" si="20"/>
        <v>M</v>
      </c>
      <c r="DD8" s="87" t="str">
        <f t="shared" ca="1" si="20"/>
        <v>M</v>
      </c>
      <c r="DE8" s="87" t="str">
        <f t="shared" ca="1" si="20"/>
        <v>M</v>
      </c>
      <c r="DF8" s="87" t="str">
        <f t="shared" ca="1" si="20"/>
        <v>N</v>
      </c>
      <c r="DG8" s="87" t="str">
        <f t="shared" ca="1" si="20"/>
        <v>N</v>
      </c>
      <c r="DH8" s="87" t="str">
        <f t="shared" ca="1" si="20"/>
        <v>-</v>
      </c>
      <c r="DI8" s="87" t="str">
        <f t="shared" ca="1" si="20"/>
        <v>-</v>
      </c>
      <c r="DJ8" s="87" t="str">
        <f t="shared" ca="1" si="20"/>
        <v>L</v>
      </c>
      <c r="DK8" s="87" t="str">
        <f t="shared" ca="1" si="20"/>
        <v>L</v>
      </c>
      <c r="DL8" s="87" t="str">
        <f t="shared" ca="1" si="20"/>
        <v>M</v>
      </c>
      <c r="DM8" s="87" t="str">
        <f t="shared" ca="1" si="20"/>
        <v>M</v>
      </c>
      <c r="DN8" s="87" t="str">
        <f t="shared" ca="1" si="20"/>
        <v>M</v>
      </c>
      <c r="DO8" s="87" t="str">
        <f t="shared" ca="1" si="20"/>
        <v>N</v>
      </c>
      <c r="DP8" s="87" t="str">
        <f t="shared" ca="1" si="20"/>
        <v>N</v>
      </c>
      <c r="DQ8" s="87" t="str">
        <f t="shared" ca="1" si="20"/>
        <v>-</v>
      </c>
      <c r="DR8" s="87" t="str">
        <f t="shared" ca="1" si="20"/>
        <v>-</v>
      </c>
      <c r="DS8" s="87" t="str">
        <f t="shared" ca="1" si="20"/>
        <v>L</v>
      </c>
      <c r="DT8" s="87" t="str">
        <f t="shared" ca="1" si="20"/>
        <v>M</v>
      </c>
      <c r="DU8" s="87" t="str">
        <f t="shared" ca="1" si="20"/>
        <v>M</v>
      </c>
      <c r="DV8" s="87" t="str">
        <f t="shared" ca="1" si="20"/>
        <v>M</v>
      </c>
      <c r="DW8" s="87" t="str">
        <f t="shared" ca="1" si="20"/>
        <v>M</v>
      </c>
      <c r="DX8" s="87" t="str">
        <f t="shared" ca="1" si="20"/>
        <v>N</v>
      </c>
      <c r="DY8" s="87" t="str">
        <f t="shared" ca="1" si="20"/>
        <v>N</v>
      </c>
      <c r="DZ8" s="87" t="str">
        <f t="shared" ca="1" si="20"/>
        <v>-</v>
      </c>
      <c r="EA8" s="87" t="str">
        <f t="shared" ca="1" si="20"/>
        <v>-</v>
      </c>
      <c r="EB8" s="87" t="str">
        <f t="shared" ca="1" si="20"/>
        <v>L</v>
      </c>
      <c r="EC8" s="87" t="str">
        <f t="shared" ca="1" si="20"/>
        <v>L</v>
      </c>
      <c r="ED8" s="87" t="str">
        <f t="shared" ca="1" si="20"/>
        <v>L</v>
      </c>
      <c r="EE8" s="87" t="str">
        <f t="shared" ca="1" si="20"/>
        <v>M</v>
      </c>
      <c r="EF8" s="87" t="str">
        <f t="shared" ca="1" si="20"/>
        <v>M</v>
      </c>
      <c r="EG8" s="87" t="str">
        <f t="shared" ca="1" si="20"/>
        <v>M</v>
      </c>
      <c r="EH8" s="87" t="str">
        <f t="shared" ca="1" si="20"/>
        <v>M</v>
      </c>
      <c r="EI8" s="87" t="str">
        <f t="shared" ca="1" si="20"/>
        <v>L</v>
      </c>
      <c r="EJ8" s="87" t="str">
        <f t="shared" ca="1" si="20"/>
        <v>M</v>
      </c>
      <c r="EK8" s="87" t="str">
        <f t="shared" ca="1" si="20"/>
        <v>M</v>
      </c>
      <c r="EL8" s="87" t="str">
        <f t="shared" ca="1" si="20"/>
        <v>M</v>
      </c>
      <c r="EM8" s="87" t="str">
        <f t="shared" ca="1" si="20"/>
        <v>M</v>
      </c>
      <c r="EN8" s="87" t="str">
        <f t="shared" ca="1" si="20"/>
        <v>N</v>
      </c>
      <c r="EO8" s="87" t="str">
        <f t="shared" ca="1" si="20"/>
        <v>-</v>
      </c>
      <c r="EP8" s="87" t="str">
        <f t="shared" ca="1" si="20"/>
        <v>L</v>
      </c>
      <c r="EQ8" s="87" t="str">
        <f t="shared" ca="1" si="21"/>
        <v>L</v>
      </c>
      <c r="ER8" s="87" t="str">
        <f t="shared" ca="1" si="21"/>
        <v>L</v>
      </c>
      <c r="ES8" s="87" t="str">
        <f t="shared" ca="1" si="21"/>
        <v>M</v>
      </c>
      <c r="ET8" s="87" t="str">
        <f t="shared" ca="1" si="21"/>
        <v>M</v>
      </c>
      <c r="EU8" s="87" t="str">
        <f t="shared" ca="1" si="21"/>
        <v>M</v>
      </c>
      <c r="EV8" s="87" t="str">
        <f t="shared" ca="1" si="21"/>
        <v>N</v>
      </c>
      <c r="EW8" s="87" t="str">
        <f t="shared" ca="1" si="21"/>
        <v>N</v>
      </c>
      <c r="EX8" s="87" t="str">
        <f t="shared" ca="1" si="21"/>
        <v>-</v>
      </c>
      <c r="EY8" s="87" t="str">
        <f t="shared" ca="1" si="21"/>
        <v>-</v>
      </c>
      <c r="EZ8" s="87" t="str">
        <f t="shared" ca="1" si="21"/>
        <v>L</v>
      </c>
      <c r="FA8" s="87" t="str">
        <f t="shared" ca="1" si="21"/>
        <v>M</v>
      </c>
      <c r="FB8" s="87" t="str">
        <f t="shared" ca="1" si="21"/>
        <v>M</v>
      </c>
      <c r="FC8" s="87" t="str">
        <f t="shared" ca="1" si="21"/>
        <v>M</v>
      </c>
      <c r="FD8" s="87" t="str">
        <f t="shared" ca="1" si="21"/>
        <v>M</v>
      </c>
      <c r="FE8" s="87" t="str">
        <f t="shared" ca="1" si="21"/>
        <v>N</v>
      </c>
      <c r="FF8" s="87" t="str">
        <f t="shared" ca="1" si="21"/>
        <v>N</v>
      </c>
      <c r="FG8" s="87" t="str">
        <f t="shared" ca="1" si="21"/>
        <v>-</v>
      </c>
      <c r="FH8" s="87" t="str">
        <f t="shared" ca="1" si="21"/>
        <v>-</v>
      </c>
      <c r="FI8" s="87" t="str">
        <f t="shared" ca="1" si="21"/>
        <v>L</v>
      </c>
      <c r="FJ8" s="87" t="str">
        <f t="shared" ca="1" si="21"/>
        <v>M</v>
      </c>
      <c r="FK8" s="87" t="str">
        <f t="shared" ca="1" si="21"/>
        <v>M</v>
      </c>
      <c r="FL8" s="87" t="str">
        <f t="shared" ca="1" si="21"/>
        <v>M</v>
      </c>
      <c r="FM8" s="87" t="str">
        <f t="shared" ca="1" si="21"/>
        <v>M</v>
      </c>
      <c r="FN8" s="87" t="str">
        <f t="shared" ca="1" si="21"/>
        <v>N</v>
      </c>
      <c r="FO8" s="87" t="str">
        <f t="shared" ca="1" si="21"/>
        <v>N</v>
      </c>
      <c r="FP8" s="87" t="str">
        <f t="shared" ca="1" si="21"/>
        <v>-</v>
      </c>
      <c r="FQ8" s="87" t="str">
        <f t="shared" ca="1" si="21"/>
        <v>-</v>
      </c>
      <c r="FR8" s="87" t="str">
        <f t="shared" ca="1" si="21"/>
        <v>L</v>
      </c>
      <c r="FS8" s="87" t="str">
        <f t="shared" ca="1" si="21"/>
        <v>L</v>
      </c>
      <c r="FT8" s="87" t="str">
        <f t="shared" ca="1" si="21"/>
        <v>L</v>
      </c>
      <c r="FU8" s="87" t="str">
        <f t="shared" ca="1" si="21"/>
        <v>M</v>
      </c>
      <c r="FV8" s="87" t="str">
        <f t="shared" ca="1" si="21"/>
        <v>M</v>
      </c>
      <c r="FW8" s="87" t="str">
        <f t="shared" ca="1" si="21"/>
        <v>M</v>
      </c>
      <c r="FX8" s="87" t="str">
        <f t="shared" ca="1" si="21"/>
        <v>M</v>
      </c>
      <c r="FY8" s="87" t="str">
        <f t="shared" ca="1" si="21"/>
        <v>L</v>
      </c>
      <c r="FZ8" s="87" t="str">
        <f t="shared" ca="1" si="21"/>
        <v>M</v>
      </c>
      <c r="GA8" s="87" t="str">
        <f t="shared" ca="1" si="21"/>
        <v>M</v>
      </c>
      <c r="GB8" s="87" t="str">
        <f t="shared" ca="1" si="21"/>
        <v>M</v>
      </c>
      <c r="GC8" s="87" t="str">
        <f t="shared" ca="1" si="21"/>
        <v>M</v>
      </c>
      <c r="GD8" s="87" t="str">
        <f t="shared" ca="1" si="21"/>
        <v>N</v>
      </c>
      <c r="GE8" s="87" t="str">
        <f t="shared" ca="1" si="21"/>
        <v>-</v>
      </c>
      <c r="GF8" s="87" t="str">
        <f t="shared" ca="1" si="21"/>
        <v>L</v>
      </c>
      <c r="GG8" s="87" t="str">
        <f t="shared" ca="1" si="21"/>
        <v>L</v>
      </c>
      <c r="GH8" s="87" t="str">
        <f t="shared" ca="1" si="21"/>
        <v>L</v>
      </c>
      <c r="GI8" s="87" t="str">
        <f t="shared" ca="1" si="21"/>
        <v>M</v>
      </c>
      <c r="GJ8" s="87" t="str">
        <f t="shared" ca="1" si="21"/>
        <v>M</v>
      </c>
      <c r="GK8" s="87" t="str">
        <f t="shared" ca="1" si="21"/>
        <v>M</v>
      </c>
      <c r="GL8" s="87" t="str">
        <f t="shared" ca="1" si="21"/>
        <v>L</v>
      </c>
      <c r="GM8" s="87" t="str">
        <f t="shared" ca="1" si="21"/>
        <v>M</v>
      </c>
      <c r="GN8" s="87" t="str">
        <f t="shared" ca="1" si="21"/>
        <v>M</v>
      </c>
      <c r="GO8" s="87" t="str">
        <f t="shared" ca="1" si="21"/>
        <v>M</v>
      </c>
      <c r="GP8" s="87" t="str">
        <f t="shared" ca="1" si="21"/>
        <v>L</v>
      </c>
      <c r="GQ8" s="87" t="str">
        <f t="shared" ca="1" si="21"/>
        <v>L</v>
      </c>
      <c r="GR8" s="87" t="str">
        <f t="shared" ca="1" si="21"/>
        <v>M</v>
      </c>
      <c r="GS8" s="87" t="str">
        <f t="shared" ca="1" si="21"/>
        <v>M</v>
      </c>
      <c r="GT8" s="87" t="str">
        <f t="shared" ca="1" si="21"/>
        <v>M</v>
      </c>
      <c r="GU8" s="87" t="str">
        <f t="shared" ca="1" si="21"/>
        <v>L</v>
      </c>
      <c r="GV8" s="87" t="str">
        <f t="shared" ca="1" si="21"/>
        <v>L</v>
      </c>
      <c r="GW8" s="87" t="str">
        <f t="shared" ca="1" si="21"/>
        <v>M</v>
      </c>
      <c r="GX8" s="87" t="str">
        <f t="shared" ca="1" si="21"/>
        <v>M</v>
      </c>
      <c r="GY8" s="87" t="str">
        <f t="shared" ca="1" si="21"/>
        <v>M</v>
      </c>
      <c r="GZ8" s="87" t="str">
        <f t="shared" ca="1" si="21"/>
        <v>N</v>
      </c>
      <c r="HA8" s="87" t="str">
        <f t="shared" ca="1" si="21"/>
        <v>N</v>
      </c>
      <c r="HB8" s="87" t="str">
        <f t="shared" ca="1" si="21"/>
        <v>-</v>
      </c>
      <c r="HC8" s="87" t="str">
        <f t="shared" ca="1" si="22"/>
        <v>-</v>
      </c>
      <c r="HD8" s="87" t="str">
        <f t="shared" ca="1" si="22"/>
        <v>L</v>
      </c>
      <c r="HE8" s="87" t="str">
        <f t="shared" ca="1" si="22"/>
        <v>M</v>
      </c>
      <c r="HF8" s="87" t="str">
        <f t="shared" ca="1" si="22"/>
        <v>M</v>
      </c>
      <c r="HG8" s="87" t="str">
        <f t="shared" ca="1" si="22"/>
        <v>M</v>
      </c>
      <c r="HH8" s="87" t="str">
        <f t="shared" ca="1" si="22"/>
        <v>M</v>
      </c>
      <c r="HI8" s="87" t="str">
        <f t="shared" ca="1" si="22"/>
        <v>N</v>
      </c>
      <c r="HJ8" s="87" t="str">
        <f t="shared" ca="1" si="22"/>
        <v>N</v>
      </c>
      <c r="HK8" s="87" t="str">
        <f t="shared" ca="1" si="22"/>
        <v>-</v>
      </c>
      <c r="HL8" s="87" t="str">
        <f t="shared" ca="1" si="22"/>
        <v>-</v>
      </c>
      <c r="HM8" s="87" t="str">
        <f t="shared" ca="1" si="22"/>
        <v>L</v>
      </c>
      <c r="HN8" s="87" t="str">
        <f t="shared" ca="1" si="22"/>
        <v>M</v>
      </c>
      <c r="HO8" s="87" t="str">
        <f t="shared" ca="1" si="22"/>
        <v>M</v>
      </c>
      <c r="HP8" s="87" t="str">
        <f t="shared" ca="1" si="22"/>
        <v>M</v>
      </c>
      <c r="HQ8" s="87" t="str">
        <f t="shared" ca="1" si="22"/>
        <v>M</v>
      </c>
      <c r="HR8" s="87" t="str">
        <f t="shared" ca="1" si="22"/>
        <v>N</v>
      </c>
      <c r="HS8" s="87" t="str">
        <f t="shared" ca="1" si="22"/>
        <v>N</v>
      </c>
      <c r="HT8" s="87" t="str">
        <f t="shared" ca="1" si="22"/>
        <v>-</v>
      </c>
      <c r="HU8" s="87" t="str">
        <f t="shared" ca="1" si="22"/>
        <v>-</v>
      </c>
      <c r="HV8" s="87" t="str">
        <f t="shared" ca="1" si="22"/>
        <v>L</v>
      </c>
      <c r="HW8" s="87" t="str">
        <f t="shared" ca="1" si="22"/>
        <v>L</v>
      </c>
      <c r="HX8" s="87" t="str">
        <f t="shared" ca="1" si="22"/>
        <v>L</v>
      </c>
      <c r="HY8" s="87" t="str">
        <f t="shared" ca="1" si="22"/>
        <v>M</v>
      </c>
      <c r="HZ8" s="87" t="str">
        <f t="shared" ca="1" si="22"/>
        <v>M</v>
      </c>
      <c r="IA8" s="87" t="str">
        <f t="shared" ca="1" si="22"/>
        <v>N</v>
      </c>
      <c r="IB8" s="87" t="str">
        <f t="shared" ca="1" si="22"/>
        <v>-</v>
      </c>
      <c r="IC8" s="87" t="str">
        <f t="shared" ca="1" si="22"/>
        <v>L</v>
      </c>
      <c r="ID8" s="87" t="str">
        <f t="shared" ca="1" si="22"/>
        <v>M</v>
      </c>
      <c r="IE8" s="87" t="str">
        <f t="shared" ca="1" si="22"/>
        <v>M</v>
      </c>
      <c r="IF8" s="87" t="str">
        <f t="shared" ca="1" si="22"/>
        <v>M</v>
      </c>
      <c r="IG8" s="87" t="str">
        <f t="shared" ca="1" si="22"/>
        <v>L</v>
      </c>
      <c r="IH8" s="87" t="str">
        <f t="shared" ca="1" si="22"/>
        <v>M</v>
      </c>
      <c r="II8" s="87" t="str">
        <f t="shared" ca="1" si="22"/>
        <v>M</v>
      </c>
      <c r="IJ8" s="87" t="str">
        <f t="shared" ca="1" si="22"/>
        <v>M</v>
      </c>
      <c r="IK8" s="87" t="str">
        <f t="shared" ca="1" si="22"/>
        <v>L</v>
      </c>
      <c r="IL8" s="87" t="str">
        <f t="shared" ca="1" si="22"/>
        <v>L</v>
      </c>
      <c r="IM8" s="87" t="str">
        <f t="shared" ca="1" si="22"/>
        <v>M</v>
      </c>
      <c r="IN8" s="87" t="str">
        <f t="shared" ca="1" si="22"/>
        <v>M</v>
      </c>
      <c r="IO8" s="87" t="str">
        <f t="shared" ca="1" si="22"/>
        <v>M</v>
      </c>
      <c r="IP8" s="87" t="str">
        <f t="shared" ca="1" si="22"/>
        <v>N</v>
      </c>
      <c r="IQ8" s="87" t="str">
        <f t="shared" ca="1" si="22"/>
        <v>N</v>
      </c>
      <c r="IR8" s="87" t="str">
        <f t="shared" ca="1" si="22"/>
        <v>-</v>
      </c>
      <c r="IS8" s="87" t="str">
        <f t="shared" ca="1" si="22"/>
        <v>-</v>
      </c>
      <c r="IT8" s="87" t="str">
        <f t="shared" ca="1" si="22"/>
        <v>L</v>
      </c>
      <c r="IU8" s="87" t="str">
        <f t="shared" ca="1" si="22"/>
        <v>L</v>
      </c>
      <c r="IV8" s="87" t="str">
        <f t="shared" ca="1" si="22"/>
        <v>M</v>
      </c>
      <c r="IW8" s="87" t="str">
        <f t="shared" ca="1" si="22"/>
        <v>M</v>
      </c>
      <c r="IX8" s="87" t="str">
        <f t="shared" ca="1" si="22"/>
        <v>M</v>
      </c>
      <c r="IY8" s="87" t="str">
        <f t="shared" ca="1" si="22"/>
        <v>N</v>
      </c>
      <c r="IZ8" s="87" t="str">
        <f t="shared" ca="1" si="22"/>
        <v>N</v>
      </c>
      <c r="JA8" s="87" t="str">
        <f t="shared" ca="1" si="22"/>
        <v>-</v>
      </c>
      <c r="JB8" s="87" t="str">
        <f t="shared" ca="1" si="22"/>
        <v>-</v>
      </c>
      <c r="JC8" s="87" t="str">
        <f t="shared" ca="1" si="22"/>
        <v>L</v>
      </c>
      <c r="JD8" s="87" t="str">
        <f t="shared" ca="1" si="22"/>
        <v>M</v>
      </c>
      <c r="JE8" s="87" t="str">
        <f t="shared" ca="1" si="22"/>
        <v>M</v>
      </c>
      <c r="JF8" s="87" t="str">
        <f t="shared" ca="1" si="22"/>
        <v>M</v>
      </c>
      <c r="JG8" s="87" t="str">
        <f t="shared" ca="1" si="22"/>
        <v>M</v>
      </c>
      <c r="JH8" s="87" t="str">
        <f t="shared" ca="1" si="22"/>
        <v>N</v>
      </c>
      <c r="JI8" s="87" t="str">
        <f t="shared" ca="1" si="22"/>
        <v>N</v>
      </c>
      <c r="JJ8" s="87" t="str">
        <f t="shared" ca="1" si="22"/>
        <v>-</v>
      </c>
      <c r="JK8" s="87" t="str">
        <f t="shared" ca="1" si="22"/>
        <v>-</v>
      </c>
      <c r="JL8" s="87" t="str">
        <f t="shared" ca="1" si="22"/>
        <v>L</v>
      </c>
      <c r="JM8" s="87" t="str">
        <f t="shared" ca="1" si="22"/>
        <v>L</v>
      </c>
      <c r="JN8" s="87" t="str">
        <f t="shared" ca="1" si="22"/>
        <v>L</v>
      </c>
      <c r="JO8" s="87" t="str">
        <f t="shared" ca="1" si="23"/>
        <v>M</v>
      </c>
      <c r="JP8" s="87" t="str">
        <f t="shared" ca="1" si="23"/>
        <v>M</v>
      </c>
      <c r="JQ8" s="87" t="str">
        <f t="shared" ca="1" si="23"/>
        <v>M</v>
      </c>
      <c r="JR8" s="87" t="str">
        <f t="shared" ca="1" si="23"/>
        <v>M</v>
      </c>
      <c r="JS8" s="87" t="str">
        <f t="shared" ca="1" si="23"/>
        <v>L</v>
      </c>
      <c r="JT8" s="87" t="str">
        <f t="shared" ca="1" si="23"/>
        <v>M</v>
      </c>
      <c r="JU8" s="87" t="str">
        <f t="shared" ca="1" si="23"/>
        <v>M</v>
      </c>
      <c r="JV8" s="87" t="str">
        <f t="shared" ca="1" si="23"/>
        <v>M</v>
      </c>
      <c r="JW8" s="87" t="str">
        <f t="shared" ca="1" si="23"/>
        <v>M</v>
      </c>
      <c r="JX8" s="87" t="str">
        <f t="shared" ca="1" si="23"/>
        <v>N</v>
      </c>
      <c r="JY8" s="87" t="str">
        <f t="shared" ca="1" si="23"/>
        <v>-</v>
      </c>
      <c r="JZ8" s="87" t="str">
        <f t="shared" ca="1" si="23"/>
        <v>L</v>
      </c>
      <c r="KA8" s="87" t="str">
        <f t="shared" ca="1" si="23"/>
        <v>L</v>
      </c>
      <c r="KB8" s="87" t="str">
        <f t="shared" ca="1" si="23"/>
        <v>L</v>
      </c>
      <c r="KC8" s="87" t="str">
        <f t="shared" ca="1" si="23"/>
        <v>M</v>
      </c>
      <c r="KD8" s="87" t="str">
        <f t="shared" ca="1" si="23"/>
        <v>M</v>
      </c>
      <c r="KE8" s="87" t="str">
        <f t="shared" ca="1" si="23"/>
        <v>M</v>
      </c>
      <c r="KF8" s="87" t="str">
        <f t="shared" ca="1" si="23"/>
        <v>N</v>
      </c>
      <c r="KG8" s="87" t="str">
        <f t="shared" ca="1" si="23"/>
        <v>N</v>
      </c>
      <c r="KH8" s="87" t="str">
        <f t="shared" ca="1" si="23"/>
        <v>-</v>
      </c>
      <c r="KI8" s="87" t="str">
        <f t="shared" ca="1" si="23"/>
        <v>-</v>
      </c>
      <c r="KJ8" s="87" t="str">
        <f t="shared" ca="1" si="23"/>
        <v>L</v>
      </c>
      <c r="KK8" s="87" t="str">
        <f t="shared" ca="1" si="23"/>
        <v>M</v>
      </c>
      <c r="KL8" s="87" t="str">
        <f t="shared" ca="1" si="23"/>
        <v>M</v>
      </c>
      <c r="KM8" s="87" t="str">
        <f t="shared" ca="1" si="23"/>
        <v>M</v>
      </c>
      <c r="KN8" s="87" t="str">
        <f t="shared" ca="1" si="23"/>
        <v>M</v>
      </c>
      <c r="KO8" s="87" t="str">
        <f t="shared" ca="1" si="23"/>
        <v>N</v>
      </c>
      <c r="KP8" s="87" t="str">
        <f t="shared" ca="1" si="23"/>
        <v>N</v>
      </c>
      <c r="KQ8" s="87" t="str">
        <f t="shared" ca="1" si="23"/>
        <v>-</v>
      </c>
      <c r="KR8" s="87" t="str">
        <f t="shared" ca="1" si="23"/>
        <v>-</v>
      </c>
      <c r="KS8" s="87" t="str">
        <f t="shared" ca="1" si="23"/>
        <v>L</v>
      </c>
      <c r="KT8" s="87" t="str">
        <f t="shared" ca="1" si="23"/>
        <v>M</v>
      </c>
      <c r="KU8" s="87" t="str">
        <f t="shared" ca="1" si="23"/>
        <v>M</v>
      </c>
      <c r="KV8" s="87" t="str">
        <f t="shared" ca="1" si="23"/>
        <v>M</v>
      </c>
      <c r="KW8" s="87" t="str">
        <f t="shared" ca="1" si="23"/>
        <v>M</v>
      </c>
      <c r="KX8" s="87" t="str">
        <f t="shared" ca="1" si="23"/>
        <v>N</v>
      </c>
      <c r="KY8" s="87" t="str">
        <f t="shared" ca="1" si="23"/>
        <v>N</v>
      </c>
      <c r="KZ8" s="87" t="str">
        <f t="shared" ca="1" si="23"/>
        <v>-</v>
      </c>
      <c r="LA8" s="87" t="str">
        <f t="shared" ca="1" si="23"/>
        <v>-</v>
      </c>
      <c r="LB8" s="87" t="str">
        <f t="shared" ca="1" si="23"/>
        <v>L</v>
      </c>
      <c r="LC8" s="87" t="str">
        <f t="shared" ca="1" si="23"/>
        <v>L</v>
      </c>
      <c r="LD8" s="87" t="str">
        <f t="shared" ca="1" si="23"/>
        <v>L</v>
      </c>
      <c r="LE8" s="87" t="str">
        <f t="shared" ca="1" si="23"/>
        <v>M</v>
      </c>
      <c r="LF8" s="87" t="str">
        <f t="shared" ca="1" si="23"/>
        <v>M</v>
      </c>
      <c r="LG8" s="87" t="str">
        <f t="shared" ca="1" si="23"/>
        <v>M</v>
      </c>
      <c r="LH8" s="87" t="str">
        <f t="shared" ca="1" si="23"/>
        <v>M</v>
      </c>
      <c r="LI8" s="87" t="str">
        <f t="shared" ca="1" si="23"/>
        <v>L</v>
      </c>
      <c r="LJ8" s="87" t="str">
        <f t="shared" ca="1" si="23"/>
        <v>M</v>
      </c>
      <c r="LK8" s="87" t="str">
        <f t="shared" ca="1" si="23"/>
        <v>M</v>
      </c>
      <c r="LL8" s="87" t="str">
        <f t="shared" ca="1" si="23"/>
        <v>M</v>
      </c>
      <c r="LM8" s="87" t="str">
        <f t="shared" ca="1" si="23"/>
        <v>M</v>
      </c>
      <c r="LN8" s="87" t="str">
        <f t="shared" ca="1" si="23"/>
        <v>N</v>
      </c>
      <c r="LO8" s="87" t="str">
        <f t="shared" ca="1" si="23"/>
        <v>-</v>
      </c>
      <c r="LP8" s="87" t="str">
        <f t="shared" ca="1" si="23"/>
        <v>L</v>
      </c>
      <c r="LQ8" s="87" t="str">
        <f t="shared" ca="1" si="23"/>
        <v>L</v>
      </c>
      <c r="LR8" s="87" t="str">
        <f t="shared" ca="1" si="23"/>
        <v>L</v>
      </c>
      <c r="LS8" s="87" t="str">
        <f t="shared" ca="1" si="23"/>
        <v>M</v>
      </c>
      <c r="LT8" s="87" t="str">
        <f t="shared" ca="1" si="23"/>
        <v>M</v>
      </c>
      <c r="LU8" s="87" t="str">
        <f t="shared" ca="1" si="23"/>
        <v>M</v>
      </c>
      <c r="LV8" s="87" t="str">
        <f t="shared" ca="1" si="23"/>
        <v>L</v>
      </c>
      <c r="LW8" s="87" t="str">
        <f t="shared" ca="1" si="23"/>
        <v>M</v>
      </c>
      <c r="LX8" s="87" t="str">
        <f t="shared" ca="1" si="23"/>
        <v>M</v>
      </c>
      <c r="LY8" s="87" t="str">
        <f t="shared" ca="1" si="23"/>
        <v>M</v>
      </c>
      <c r="LZ8" s="87" t="str">
        <f t="shared" ca="1" si="23"/>
        <v>L</v>
      </c>
      <c r="MA8" s="87" t="str">
        <f t="shared" ca="1" si="24"/>
        <v>L</v>
      </c>
      <c r="MB8" s="87" t="str">
        <f t="shared" ca="1" si="24"/>
        <v>M</v>
      </c>
      <c r="MC8" s="87" t="str">
        <f t="shared" ca="1" si="24"/>
        <v>M</v>
      </c>
      <c r="MD8" s="87" t="str">
        <f t="shared" ca="1" si="24"/>
        <v>M</v>
      </c>
      <c r="ME8" s="87" t="str">
        <f t="shared" ca="1" si="24"/>
        <v>L</v>
      </c>
      <c r="MF8" s="87" t="str">
        <f t="shared" ca="1" si="24"/>
        <v>L</v>
      </c>
      <c r="MG8" s="87" t="str">
        <f t="shared" ca="1" si="24"/>
        <v>M</v>
      </c>
      <c r="MH8" s="87" t="str">
        <f t="shared" ca="1" si="24"/>
        <v>M</v>
      </c>
      <c r="MI8" s="87" t="str">
        <f t="shared" ca="1" si="24"/>
        <v>M</v>
      </c>
      <c r="MJ8" s="87" t="str">
        <f t="shared" ca="1" si="24"/>
        <v>N</v>
      </c>
      <c r="MK8" s="87" t="str">
        <f t="shared" ca="1" si="24"/>
        <v>N</v>
      </c>
      <c r="ML8" s="87" t="str">
        <f t="shared" ca="1" si="24"/>
        <v>-</v>
      </c>
      <c r="MM8" s="87" t="str">
        <f t="shared" ca="1" si="24"/>
        <v>-</v>
      </c>
      <c r="MN8" s="87" t="str">
        <f t="shared" ca="1" si="24"/>
        <v>L</v>
      </c>
      <c r="MO8" s="87" t="str">
        <f t="shared" ca="1" si="24"/>
        <v>M</v>
      </c>
      <c r="MP8" s="87" t="str">
        <f t="shared" ca="1" si="24"/>
        <v>M</v>
      </c>
      <c r="MQ8" s="87" t="str">
        <f t="shared" ca="1" si="24"/>
        <v>M</v>
      </c>
      <c r="MR8" s="87" t="str">
        <f t="shared" ca="1" si="24"/>
        <v>M</v>
      </c>
      <c r="MS8" s="87" t="str">
        <f t="shared" ca="1" si="24"/>
        <v>N</v>
      </c>
      <c r="MT8" s="87" t="str">
        <f t="shared" ca="1" si="24"/>
        <v>N</v>
      </c>
      <c r="MU8" s="87" t="str">
        <f t="shared" ca="1" si="24"/>
        <v>-</v>
      </c>
      <c r="MV8" s="87" t="str">
        <f t="shared" ca="1" si="24"/>
        <v>-</v>
      </c>
      <c r="MW8" s="87" t="str">
        <f t="shared" ca="1" si="24"/>
        <v>L</v>
      </c>
      <c r="MX8" s="87" t="str">
        <f t="shared" ca="1" si="24"/>
        <v>M</v>
      </c>
      <c r="MY8" s="87" t="str">
        <f t="shared" ca="1" si="24"/>
        <v>M</v>
      </c>
      <c r="MZ8" s="87" t="str">
        <f t="shared" ca="1" si="24"/>
        <v>M</v>
      </c>
      <c r="NA8" s="87" t="str">
        <f t="shared" ca="1" si="24"/>
        <v>M</v>
      </c>
      <c r="NB8" s="87" t="str">
        <f t="shared" ca="1" si="24"/>
        <v>N</v>
      </c>
      <c r="NC8" s="87" t="str">
        <f t="shared" ca="1" si="24"/>
        <v>N</v>
      </c>
      <c r="ND8" s="87" t="str">
        <f t="shared" ca="1" si="24"/>
        <v>-</v>
      </c>
      <c r="NE8" s="87" t="str">
        <f t="shared" ca="1" si="24"/>
        <v>-</v>
      </c>
      <c r="NF8" s="87" t="str">
        <f t="shared" ca="1" si="24"/>
        <v>L</v>
      </c>
      <c r="NG8" s="87" t="str">
        <f t="shared" ca="1" si="24"/>
        <v>L</v>
      </c>
      <c r="NH8" s="87" t="str">
        <f t="shared" ca="1" si="24"/>
        <v>L</v>
      </c>
      <c r="NI8" s="87" t="str">
        <f t="shared" ca="1" si="24"/>
        <v>M</v>
      </c>
      <c r="NJ8" s="87" t="str">
        <f t="shared" ca="1" si="24"/>
        <v>M</v>
      </c>
      <c r="NK8" s="87" t="str">
        <f t="shared" ca="1" si="24"/>
        <v>N</v>
      </c>
      <c r="NL8" s="87" t="str">
        <f t="shared" ca="1" si="24"/>
        <v>-</v>
      </c>
    </row>
    <row r="9" spans="1:376" x14ac:dyDescent="0.35">
      <c r="A9" s="54" t="str">
        <f>Plantilla!E9</f>
        <v>César Fuentes Poza (75%)</v>
      </c>
      <c r="B9" s="99" t="str">
        <f>'Diseño Patrón'!B12</f>
        <v>M</v>
      </c>
      <c r="C9" s="23">
        <f t="array" ref="C9">IF($C$4="SI",SMALL(IF($B$7:$B9=B9,ROW($B$7:$B9), ""),1),7)</f>
        <v>7</v>
      </c>
      <c r="D9" s="142" t="str">
        <f>'Diseño Patrón'!M12</f>
        <v>L</v>
      </c>
      <c r="E9" s="142" t="str">
        <f>'Diseño Patrón'!N12</f>
        <v>M</v>
      </c>
      <c r="F9" s="142" t="str">
        <f>'Diseño Patrón'!O12</f>
        <v>M</v>
      </c>
      <c r="G9" s="142" t="str">
        <f>'Diseño Patrón'!P12</f>
        <v>M</v>
      </c>
      <c r="H9" s="142" t="str">
        <f>'Diseño Patrón'!Q12</f>
        <v>M</v>
      </c>
      <c r="I9" s="143" t="str">
        <f>'Diseño Patrón'!R12</f>
        <v>N</v>
      </c>
      <c r="J9" s="143" t="str">
        <f>'Diseño Patrón'!S12</f>
        <v>N</v>
      </c>
      <c r="K9" s="87" t="str">
        <f t="shared" ca="1" si="12"/>
        <v>M</v>
      </c>
      <c r="L9" s="87" t="str">
        <f t="shared" ca="1" si="13"/>
        <v>M</v>
      </c>
      <c r="M9" s="87" t="str">
        <f t="shared" ca="1" si="14"/>
        <v>M</v>
      </c>
      <c r="N9" s="87" t="str">
        <f t="shared" ca="1" si="15"/>
        <v>N</v>
      </c>
      <c r="O9" s="87" t="str">
        <f t="shared" ca="1" si="16"/>
        <v>N</v>
      </c>
      <c r="P9" s="87" t="str">
        <f t="shared" ca="1" si="17"/>
        <v>-</v>
      </c>
      <c r="Q9" s="87" t="str">
        <f t="shared" ca="1" si="18"/>
        <v>-</v>
      </c>
      <c r="R9" s="87" t="str">
        <f t="shared" ca="1" si="25"/>
        <v>L</v>
      </c>
      <c r="S9" s="87" t="str">
        <f t="shared" ca="1" si="19"/>
        <v>M</v>
      </c>
      <c r="T9" s="87" t="str">
        <f t="shared" ca="1" si="19"/>
        <v>M</v>
      </c>
      <c r="U9" s="87" t="str">
        <f t="shared" ca="1" si="19"/>
        <v>M</v>
      </c>
      <c r="V9" s="87" t="str">
        <f t="shared" ca="1" si="19"/>
        <v>M</v>
      </c>
      <c r="W9" s="87" t="str">
        <f t="shared" ca="1" si="19"/>
        <v>N</v>
      </c>
      <c r="X9" s="87" t="str">
        <f t="shared" ca="1" si="19"/>
        <v>N</v>
      </c>
      <c r="Y9" s="87" t="str">
        <f t="shared" ca="1" si="19"/>
        <v>-</v>
      </c>
      <c r="Z9" s="87" t="str">
        <f t="shared" ca="1" si="19"/>
        <v>-</v>
      </c>
      <c r="AA9" s="87" t="str">
        <f t="shared" ca="1" si="19"/>
        <v>L</v>
      </c>
      <c r="AB9" s="87" t="str">
        <f t="shared" ca="1" si="19"/>
        <v>L</v>
      </c>
      <c r="AC9" s="87" t="str">
        <f t="shared" ca="1" si="19"/>
        <v>L</v>
      </c>
      <c r="AD9" s="87" t="str">
        <f t="shared" ca="1" si="19"/>
        <v>M</v>
      </c>
      <c r="AE9" s="87" t="str">
        <f t="shared" ca="1" si="19"/>
        <v>M</v>
      </c>
      <c r="AF9" s="87" t="str">
        <f t="shared" ca="1" si="19"/>
        <v>M</v>
      </c>
      <c r="AG9" s="87" t="str">
        <f t="shared" ca="1" si="19"/>
        <v>M</v>
      </c>
      <c r="AH9" s="87" t="str">
        <f t="shared" ca="1" si="19"/>
        <v>L</v>
      </c>
      <c r="AI9" s="87" t="str">
        <f t="shared" ca="1" si="19"/>
        <v>M</v>
      </c>
      <c r="AJ9" s="87" t="str">
        <f t="shared" ca="1" si="19"/>
        <v>M</v>
      </c>
      <c r="AK9" s="87" t="str">
        <f t="shared" ca="1" si="19"/>
        <v>M</v>
      </c>
      <c r="AL9" s="87" t="str">
        <f t="shared" ca="1" si="19"/>
        <v>M</v>
      </c>
      <c r="AM9" s="87" t="str">
        <f t="shared" ca="1" si="19"/>
        <v>N</v>
      </c>
      <c r="AN9" s="87" t="str">
        <f t="shared" ca="1" si="19"/>
        <v>-</v>
      </c>
      <c r="AO9" s="87" t="str">
        <f t="shared" ca="1" si="19"/>
        <v>L</v>
      </c>
      <c r="AP9" s="87" t="str">
        <f t="shared" ca="1" si="19"/>
        <v>L</v>
      </c>
      <c r="AQ9" s="87" t="str">
        <f t="shared" ca="1" si="19"/>
        <v>L</v>
      </c>
      <c r="AR9" s="87" t="str">
        <f t="shared" ca="1" si="19"/>
        <v>M</v>
      </c>
      <c r="AS9" s="87" t="str">
        <f t="shared" ca="1" si="19"/>
        <v>M</v>
      </c>
      <c r="AT9" s="87" t="str">
        <f t="shared" ca="1" si="19"/>
        <v>M</v>
      </c>
      <c r="AU9" s="87" t="str">
        <f t="shared" ca="1" si="19"/>
        <v>L</v>
      </c>
      <c r="AV9" s="87" t="str">
        <f t="shared" ca="1" si="19"/>
        <v>M</v>
      </c>
      <c r="AW9" s="87" t="str">
        <f t="shared" ca="1" si="19"/>
        <v>M</v>
      </c>
      <c r="AX9" s="87" t="str">
        <f t="shared" ca="1" si="19"/>
        <v>M</v>
      </c>
      <c r="AY9" s="87" t="str">
        <f t="shared" ca="1" si="19"/>
        <v>L</v>
      </c>
      <c r="AZ9" s="87" t="str">
        <f t="shared" ca="1" si="19"/>
        <v>L</v>
      </c>
      <c r="BA9" s="87" t="str">
        <f t="shared" ca="1" si="19"/>
        <v>M</v>
      </c>
      <c r="BB9" s="87" t="str">
        <f t="shared" ca="1" si="19"/>
        <v>M</v>
      </c>
      <c r="BC9" s="87" t="str">
        <f t="shared" ca="1" si="19"/>
        <v>M</v>
      </c>
      <c r="BD9" s="87" t="str">
        <f t="shared" ca="1" si="19"/>
        <v>L</v>
      </c>
      <c r="BE9" s="87" t="str">
        <f t="shared" ca="1" si="19"/>
        <v>L</v>
      </c>
      <c r="BF9" s="87" t="str">
        <f t="shared" ca="1" si="19"/>
        <v>M</v>
      </c>
      <c r="BG9" s="87" t="str">
        <f t="shared" ca="1" si="19"/>
        <v>M</v>
      </c>
      <c r="BH9" s="87" t="str">
        <f t="shared" ca="1" si="19"/>
        <v>M</v>
      </c>
      <c r="BI9" s="87" t="str">
        <f t="shared" ca="1" si="19"/>
        <v>N</v>
      </c>
      <c r="BJ9" s="87" t="str">
        <f t="shared" ca="1" si="19"/>
        <v>N</v>
      </c>
      <c r="BK9" s="87" t="str">
        <f t="shared" ca="1" si="19"/>
        <v>-</v>
      </c>
      <c r="BL9" s="87" t="str">
        <f t="shared" ca="1" si="19"/>
        <v>-</v>
      </c>
      <c r="BM9" s="87" t="str">
        <f t="shared" ca="1" si="19"/>
        <v>L</v>
      </c>
      <c r="BN9" s="87" t="str">
        <f t="shared" ca="1" si="19"/>
        <v>M</v>
      </c>
      <c r="BO9" s="87" t="str">
        <f t="shared" ca="1" si="19"/>
        <v>M</v>
      </c>
      <c r="BP9" s="87" t="str">
        <f t="shared" ca="1" si="19"/>
        <v>M</v>
      </c>
      <c r="BQ9" s="87" t="str">
        <f t="shared" ca="1" si="19"/>
        <v>M</v>
      </c>
      <c r="BR9" s="87" t="str">
        <f t="shared" ca="1" si="19"/>
        <v>N</v>
      </c>
      <c r="BS9" s="87" t="str">
        <f t="shared" ca="1" si="19"/>
        <v>N</v>
      </c>
      <c r="BT9" s="87" t="str">
        <f t="shared" ca="1" si="19"/>
        <v>-</v>
      </c>
      <c r="BU9" s="87" t="str">
        <f t="shared" ca="1" si="19"/>
        <v>-</v>
      </c>
      <c r="BV9" s="87" t="str">
        <f t="shared" ca="1" si="19"/>
        <v>L</v>
      </c>
      <c r="BW9" s="87" t="str">
        <f t="shared" ca="1" si="19"/>
        <v>M</v>
      </c>
      <c r="BX9" s="87" t="str">
        <f t="shared" ca="1" si="19"/>
        <v>M</v>
      </c>
      <c r="BY9" s="87" t="str">
        <f t="shared" ca="1" si="19"/>
        <v>M</v>
      </c>
      <c r="BZ9" s="87" t="str">
        <f t="shared" ca="1" si="19"/>
        <v>M</v>
      </c>
      <c r="CA9" s="87" t="str">
        <f t="shared" ca="1" si="19"/>
        <v>N</v>
      </c>
      <c r="CB9" s="87" t="str">
        <f t="shared" ca="1" si="19"/>
        <v>N</v>
      </c>
      <c r="CC9" s="87" t="str">
        <f t="shared" ca="1" si="19"/>
        <v>-</v>
      </c>
      <c r="CD9" s="87" t="str">
        <f t="shared" ca="1" si="19"/>
        <v>-</v>
      </c>
      <c r="CE9" s="87" t="str">
        <f t="shared" ca="1" si="20"/>
        <v>L</v>
      </c>
      <c r="CF9" s="87" t="str">
        <f t="shared" ca="1" si="20"/>
        <v>L</v>
      </c>
      <c r="CG9" s="87" t="str">
        <f t="shared" ca="1" si="20"/>
        <v>L</v>
      </c>
      <c r="CH9" s="87" t="str">
        <f t="shared" ca="1" si="20"/>
        <v>M</v>
      </c>
      <c r="CI9" s="87" t="str">
        <f t="shared" ca="1" si="20"/>
        <v>M</v>
      </c>
      <c r="CJ9" s="87" t="str">
        <f t="shared" ca="1" si="20"/>
        <v>N</v>
      </c>
      <c r="CK9" s="87" t="str">
        <f t="shared" ca="1" si="20"/>
        <v>-</v>
      </c>
      <c r="CL9" s="87" t="str">
        <f t="shared" ca="1" si="20"/>
        <v>L</v>
      </c>
      <c r="CM9" s="87" t="str">
        <f t="shared" ca="1" si="20"/>
        <v>M</v>
      </c>
      <c r="CN9" s="87" t="str">
        <f t="shared" ca="1" si="20"/>
        <v>M</v>
      </c>
      <c r="CO9" s="87" t="str">
        <f t="shared" ca="1" si="20"/>
        <v>M</v>
      </c>
      <c r="CP9" s="87" t="str">
        <f t="shared" ca="1" si="20"/>
        <v>L</v>
      </c>
      <c r="CQ9" s="87" t="str">
        <f t="shared" ca="1" si="20"/>
        <v>M</v>
      </c>
      <c r="CR9" s="87" t="str">
        <f t="shared" ca="1" si="20"/>
        <v>M</v>
      </c>
      <c r="CS9" s="87" t="str">
        <f t="shared" ca="1" si="20"/>
        <v>M</v>
      </c>
      <c r="CT9" s="87" t="str">
        <f t="shared" ca="1" si="20"/>
        <v>L</v>
      </c>
      <c r="CU9" s="87" t="str">
        <f t="shared" ca="1" si="20"/>
        <v>L</v>
      </c>
      <c r="CV9" s="87" t="str">
        <f t="shared" ca="1" si="20"/>
        <v>M</v>
      </c>
      <c r="CW9" s="87" t="str">
        <f t="shared" ca="1" si="20"/>
        <v>M</v>
      </c>
      <c r="CX9" s="87" t="str">
        <f t="shared" ca="1" si="20"/>
        <v>M</v>
      </c>
      <c r="CY9" s="87" t="str">
        <f t="shared" ca="1" si="20"/>
        <v>N</v>
      </c>
      <c r="CZ9" s="87" t="str">
        <f t="shared" ca="1" si="20"/>
        <v>N</v>
      </c>
      <c r="DA9" s="87" t="str">
        <f t="shared" ca="1" si="20"/>
        <v>-</v>
      </c>
      <c r="DB9" s="87" t="str">
        <f t="shared" ca="1" si="20"/>
        <v>-</v>
      </c>
      <c r="DC9" s="87" t="str">
        <f t="shared" ca="1" si="20"/>
        <v>L</v>
      </c>
      <c r="DD9" s="87" t="str">
        <f t="shared" ca="1" si="20"/>
        <v>L</v>
      </c>
      <c r="DE9" s="87" t="str">
        <f t="shared" ca="1" si="20"/>
        <v>M</v>
      </c>
      <c r="DF9" s="87" t="str">
        <f t="shared" ca="1" si="20"/>
        <v>M</v>
      </c>
      <c r="DG9" s="87" t="str">
        <f t="shared" ca="1" si="20"/>
        <v>M</v>
      </c>
      <c r="DH9" s="87" t="str">
        <f t="shared" ca="1" si="20"/>
        <v>N</v>
      </c>
      <c r="DI9" s="87" t="str">
        <f t="shared" ca="1" si="20"/>
        <v>N</v>
      </c>
      <c r="DJ9" s="87" t="str">
        <f t="shared" ca="1" si="20"/>
        <v>-</v>
      </c>
      <c r="DK9" s="87" t="str">
        <f t="shared" ca="1" si="20"/>
        <v>-</v>
      </c>
      <c r="DL9" s="87" t="str">
        <f t="shared" ca="1" si="20"/>
        <v>L</v>
      </c>
      <c r="DM9" s="87" t="str">
        <f t="shared" ca="1" si="20"/>
        <v>M</v>
      </c>
      <c r="DN9" s="87" t="str">
        <f t="shared" ca="1" si="20"/>
        <v>M</v>
      </c>
      <c r="DO9" s="87" t="str">
        <f t="shared" ca="1" si="20"/>
        <v>M</v>
      </c>
      <c r="DP9" s="87" t="str">
        <f t="shared" ca="1" si="20"/>
        <v>M</v>
      </c>
      <c r="DQ9" s="87" t="str">
        <f t="shared" ca="1" si="20"/>
        <v>N</v>
      </c>
      <c r="DR9" s="87" t="str">
        <f t="shared" ca="1" si="20"/>
        <v>N</v>
      </c>
      <c r="DS9" s="87" t="str">
        <f t="shared" ca="1" si="20"/>
        <v>-</v>
      </c>
      <c r="DT9" s="87" t="str">
        <f t="shared" ca="1" si="20"/>
        <v>-</v>
      </c>
      <c r="DU9" s="87" t="str">
        <f t="shared" ca="1" si="20"/>
        <v>L</v>
      </c>
      <c r="DV9" s="87" t="str">
        <f t="shared" ca="1" si="20"/>
        <v>L</v>
      </c>
      <c r="DW9" s="87" t="str">
        <f t="shared" ca="1" si="20"/>
        <v>L</v>
      </c>
      <c r="DX9" s="87" t="str">
        <f t="shared" ca="1" si="20"/>
        <v>M</v>
      </c>
      <c r="DY9" s="87" t="str">
        <f t="shared" ca="1" si="20"/>
        <v>M</v>
      </c>
      <c r="DZ9" s="87" t="str">
        <f t="shared" ca="1" si="20"/>
        <v>M</v>
      </c>
      <c r="EA9" s="87" t="str">
        <f t="shared" ca="1" si="20"/>
        <v>M</v>
      </c>
      <c r="EB9" s="87" t="str">
        <f t="shared" ca="1" si="20"/>
        <v>L</v>
      </c>
      <c r="EC9" s="87" t="str">
        <f t="shared" ca="1" si="20"/>
        <v>M</v>
      </c>
      <c r="ED9" s="87" t="str">
        <f t="shared" ca="1" si="20"/>
        <v>M</v>
      </c>
      <c r="EE9" s="87" t="str">
        <f t="shared" ca="1" si="20"/>
        <v>M</v>
      </c>
      <c r="EF9" s="87" t="str">
        <f t="shared" ca="1" si="20"/>
        <v>M</v>
      </c>
      <c r="EG9" s="87" t="str">
        <f t="shared" ca="1" si="20"/>
        <v>N</v>
      </c>
      <c r="EH9" s="87" t="str">
        <f t="shared" ca="1" si="20"/>
        <v>-</v>
      </c>
      <c r="EI9" s="87" t="str">
        <f t="shared" ca="1" si="20"/>
        <v>L</v>
      </c>
      <c r="EJ9" s="87" t="str">
        <f t="shared" ca="1" si="20"/>
        <v>L</v>
      </c>
      <c r="EK9" s="87" t="str">
        <f t="shared" ca="1" si="20"/>
        <v>L</v>
      </c>
      <c r="EL9" s="87" t="str">
        <f t="shared" ca="1" si="20"/>
        <v>M</v>
      </c>
      <c r="EM9" s="87" t="str">
        <f t="shared" ca="1" si="20"/>
        <v>M</v>
      </c>
      <c r="EN9" s="87" t="str">
        <f t="shared" ca="1" si="20"/>
        <v>M</v>
      </c>
      <c r="EO9" s="87" t="str">
        <f t="shared" ca="1" si="20"/>
        <v>N</v>
      </c>
      <c r="EP9" s="87" t="str">
        <f t="shared" ca="1" si="20"/>
        <v>N</v>
      </c>
      <c r="EQ9" s="87" t="str">
        <f t="shared" ca="1" si="21"/>
        <v>-</v>
      </c>
      <c r="ER9" s="87" t="str">
        <f t="shared" ca="1" si="21"/>
        <v>-</v>
      </c>
      <c r="ES9" s="87" t="str">
        <f t="shared" ca="1" si="21"/>
        <v>L</v>
      </c>
      <c r="ET9" s="87" t="str">
        <f t="shared" ca="1" si="21"/>
        <v>M</v>
      </c>
      <c r="EU9" s="87" t="str">
        <f t="shared" ca="1" si="21"/>
        <v>M</v>
      </c>
      <c r="EV9" s="87" t="str">
        <f t="shared" ca="1" si="21"/>
        <v>M</v>
      </c>
      <c r="EW9" s="87" t="str">
        <f t="shared" ca="1" si="21"/>
        <v>M</v>
      </c>
      <c r="EX9" s="87" t="str">
        <f t="shared" ca="1" si="21"/>
        <v>N</v>
      </c>
      <c r="EY9" s="87" t="str">
        <f t="shared" ca="1" si="21"/>
        <v>N</v>
      </c>
      <c r="EZ9" s="87" t="str">
        <f t="shared" ca="1" si="21"/>
        <v>-</v>
      </c>
      <c r="FA9" s="87" t="str">
        <f t="shared" ca="1" si="21"/>
        <v>-</v>
      </c>
      <c r="FB9" s="87" t="str">
        <f t="shared" ca="1" si="21"/>
        <v>L</v>
      </c>
      <c r="FC9" s="87" t="str">
        <f t="shared" ca="1" si="21"/>
        <v>M</v>
      </c>
      <c r="FD9" s="87" t="str">
        <f t="shared" ca="1" si="21"/>
        <v>M</v>
      </c>
      <c r="FE9" s="87" t="str">
        <f t="shared" ca="1" si="21"/>
        <v>M</v>
      </c>
      <c r="FF9" s="87" t="str">
        <f t="shared" ca="1" si="21"/>
        <v>M</v>
      </c>
      <c r="FG9" s="87" t="str">
        <f t="shared" ca="1" si="21"/>
        <v>N</v>
      </c>
      <c r="FH9" s="87" t="str">
        <f t="shared" ca="1" si="21"/>
        <v>N</v>
      </c>
      <c r="FI9" s="87" t="str">
        <f t="shared" ca="1" si="21"/>
        <v>-</v>
      </c>
      <c r="FJ9" s="87" t="str">
        <f t="shared" ca="1" si="21"/>
        <v>-</v>
      </c>
      <c r="FK9" s="87" t="str">
        <f t="shared" ca="1" si="21"/>
        <v>L</v>
      </c>
      <c r="FL9" s="87" t="str">
        <f t="shared" ca="1" si="21"/>
        <v>L</v>
      </c>
      <c r="FM9" s="87" t="str">
        <f t="shared" ca="1" si="21"/>
        <v>L</v>
      </c>
      <c r="FN9" s="87" t="str">
        <f t="shared" ca="1" si="21"/>
        <v>M</v>
      </c>
      <c r="FO9" s="87" t="str">
        <f t="shared" ca="1" si="21"/>
        <v>M</v>
      </c>
      <c r="FP9" s="87" t="str">
        <f t="shared" ca="1" si="21"/>
        <v>M</v>
      </c>
      <c r="FQ9" s="87" t="str">
        <f t="shared" ca="1" si="21"/>
        <v>M</v>
      </c>
      <c r="FR9" s="87" t="str">
        <f t="shared" ca="1" si="21"/>
        <v>L</v>
      </c>
      <c r="FS9" s="87" t="str">
        <f t="shared" ca="1" si="21"/>
        <v>M</v>
      </c>
      <c r="FT9" s="87" t="str">
        <f t="shared" ca="1" si="21"/>
        <v>M</v>
      </c>
      <c r="FU9" s="87" t="str">
        <f t="shared" ca="1" si="21"/>
        <v>M</v>
      </c>
      <c r="FV9" s="87" t="str">
        <f t="shared" ca="1" si="21"/>
        <v>M</v>
      </c>
      <c r="FW9" s="87" t="str">
        <f t="shared" ca="1" si="21"/>
        <v>N</v>
      </c>
      <c r="FX9" s="87" t="str">
        <f t="shared" ca="1" si="21"/>
        <v>-</v>
      </c>
      <c r="FY9" s="87" t="str">
        <f t="shared" ca="1" si="21"/>
        <v>L</v>
      </c>
      <c r="FZ9" s="87" t="str">
        <f t="shared" ca="1" si="21"/>
        <v>L</v>
      </c>
      <c r="GA9" s="87" t="str">
        <f t="shared" ca="1" si="21"/>
        <v>L</v>
      </c>
      <c r="GB9" s="87" t="str">
        <f t="shared" ca="1" si="21"/>
        <v>M</v>
      </c>
      <c r="GC9" s="87" t="str">
        <f t="shared" ca="1" si="21"/>
        <v>M</v>
      </c>
      <c r="GD9" s="87" t="str">
        <f t="shared" ca="1" si="21"/>
        <v>M</v>
      </c>
      <c r="GE9" s="87" t="str">
        <f t="shared" ca="1" si="21"/>
        <v>L</v>
      </c>
      <c r="GF9" s="87" t="str">
        <f t="shared" ca="1" si="21"/>
        <v>M</v>
      </c>
      <c r="GG9" s="87" t="str">
        <f t="shared" ca="1" si="21"/>
        <v>M</v>
      </c>
      <c r="GH9" s="87" t="str">
        <f t="shared" ca="1" si="21"/>
        <v>M</v>
      </c>
      <c r="GI9" s="87" t="str">
        <f t="shared" ca="1" si="21"/>
        <v>L</v>
      </c>
      <c r="GJ9" s="87" t="str">
        <f t="shared" ca="1" si="21"/>
        <v>L</v>
      </c>
      <c r="GK9" s="87" t="str">
        <f t="shared" ca="1" si="21"/>
        <v>M</v>
      </c>
      <c r="GL9" s="87" t="str">
        <f t="shared" ca="1" si="21"/>
        <v>M</v>
      </c>
      <c r="GM9" s="87" t="str">
        <f t="shared" ca="1" si="21"/>
        <v>M</v>
      </c>
      <c r="GN9" s="87" t="str">
        <f t="shared" ca="1" si="21"/>
        <v>L</v>
      </c>
      <c r="GO9" s="87" t="str">
        <f t="shared" ca="1" si="21"/>
        <v>L</v>
      </c>
      <c r="GP9" s="87" t="str">
        <f t="shared" ca="1" si="21"/>
        <v>M</v>
      </c>
      <c r="GQ9" s="87" t="str">
        <f t="shared" ca="1" si="21"/>
        <v>M</v>
      </c>
      <c r="GR9" s="87" t="str">
        <f t="shared" ca="1" si="21"/>
        <v>M</v>
      </c>
      <c r="GS9" s="87" t="str">
        <f t="shared" ca="1" si="21"/>
        <v>N</v>
      </c>
      <c r="GT9" s="87" t="str">
        <f t="shared" ca="1" si="21"/>
        <v>N</v>
      </c>
      <c r="GU9" s="87" t="str">
        <f t="shared" ca="1" si="21"/>
        <v>-</v>
      </c>
      <c r="GV9" s="87" t="str">
        <f t="shared" ca="1" si="21"/>
        <v>-</v>
      </c>
      <c r="GW9" s="87" t="str">
        <f t="shared" ca="1" si="21"/>
        <v>L</v>
      </c>
      <c r="GX9" s="87" t="str">
        <f t="shared" ca="1" si="21"/>
        <v>M</v>
      </c>
      <c r="GY9" s="87" t="str">
        <f t="shared" ca="1" si="21"/>
        <v>M</v>
      </c>
      <c r="GZ9" s="87" t="str">
        <f t="shared" ca="1" si="21"/>
        <v>M</v>
      </c>
      <c r="HA9" s="87" t="str">
        <f t="shared" ca="1" si="21"/>
        <v>M</v>
      </c>
      <c r="HB9" s="87" t="str">
        <f t="shared" ca="1" si="21"/>
        <v>N</v>
      </c>
      <c r="HC9" s="87" t="str">
        <f t="shared" ca="1" si="22"/>
        <v>N</v>
      </c>
      <c r="HD9" s="87" t="str">
        <f t="shared" ca="1" si="22"/>
        <v>-</v>
      </c>
      <c r="HE9" s="87" t="str">
        <f t="shared" ca="1" si="22"/>
        <v>-</v>
      </c>
      <c r="HF9" s="87" t="str">
        <f t="shared" ca="1" si="22"/>
        <v>L</v>
      </c>
      <c r="HG9" s="87" t="str">
        <f t="shared" ca="1" si="22"/>
        <v>M</v>
      </c>
      <c r="HH9" s="87" t="str">
        <f t="shared" ca="1" si="22"/>
        <v>M</v>
      </c>
      <c r="HI9" s="87" t="str">
        <f t="shared" ca="1" si="22"/>
        <v>M</v>
      </c>
      <c r="HJ9" s="87" t="str">
        <f t="shared" ca="1" si="22"/>
        <v>M</v>
      </c>
      <c r="HK9" s="87" t="str">
        <f t="shared" ca="1" si="22"/>
        <v>N</v>
      </c>
      <c r="HL9" s="87" t="str">
        <f t="shared" ca="1" si="22"/>
        <v>N</v>
      </c>
      <c r="HM9" s="87" t="str">
        <f t="shared" ca="1" si="22"/>
        <v>-</v>
      </c>
      <c r="HN9" s="87" t="str">
        <f t="shared" ca="1" si="22"/>
        <v>-</v>
      </c>
      <c r="HO9" s="87" t="str">
        <f t="shared" ca="1" si="22"/>
        <v>L</v>
      </c>
      <c r="HP9" s="87" t="str">
        <f t="shared" ca="1" si="22"/>
        <v>L</v>
      </c>
      <c r="HQ9" s="87" t="str">
        <f t="shared" ca="1" si="22"/>
        <v>L</v>
      </c>
      <c r="HR9" s="87" t="str">
        <f t="shared" ca="1" si="22"/>
        <v>M</v>
      </c>
      <c r="HS9" s="87" t="str">
        <f t="shared" ca="1" si="22"/>
        <v>M</v>
      </c>
      <c r="HT9" s="87" t="str">
        <f t="shared" ca="1" si="22"/>
        <v>N</v>
      </c>
      <c r="HU9" s="87" t="str">
        <f t="shared" ca="1" si="22"/>
        <v>-</v>
      </c>
      <c r="HV9" s="87" t="str">
        <f t="shared" ca="1" si="22"/>
        <v>L</v>
      </c>
      <c r="HW9" s="87" t="str">
        <f t="shared" ca="1" si="22"/>
        <v>M</v>
      </c>
      <c r="HX9" s="87" t="str">
        <f t="shared" ca="1" si="22"/>
        <v>M</v>
      </c>
      <c r="HY9" s="87" t="str">
        <f t="shared" ca="1" si="22"/>
        <v>M</v>
      </c>
      <c r="HZ9" s="87" t="str">
        <f t="shared" ca="1" si="22"/>
        <v>L</v>
      </c>
      <c r="IA9" s="87" t="str">
        <f t="shared" ca="1" si="22"/>
        <v>M</v>
      </c>
      <c r="IB9" s="87" t="str">
        <f t="shared" ca="1" si="22"/>
        <v>M</v>
      </c>
      <c r="IC9" s="87" t="str">
        <f t="shared" ca="1" si="22"/>
        <v>M</v>
      </c>
      <c r="ID9" s="87" t="str">
        <f t="shared" ca="1" si="22"/>
        <v>L</v>
      </c>
      <c r="IE9" s="87" t="str">
        <f t="shared" ca="1" si="22"/>
        <v>L</v>
      </c>
      <c r="IF9" s="87" t="str">
        <f t="shared" ca="1" si="22"/>
        <v>M</v>
      </c>
      <c r="IG9" s="87" t="str">
        <f t="shared" ca="1" si="22"/>
        <v>M</v>
      </c>
      <c r="IH9" s="87" t="str">
        <f t="shared" ca="1" si="22"/>
        <v>M</v>
      </c>
      <c r="II9" s="87" t="str">
        <f t="shared" ca="1" si="22"/>
        <v>N</v>
      </c>
      <c r="IJ9" s="87" t="str">
        <f t="shared" ca="1" si="22"/>
        <v>N</v>
      </c>
      <c r="IK9" s="87" t="str">
        <f t="shared" ca="1" si="22"/>
        <v>-</v>
      </c>
      <c r="IL9" s="87" t="str">
        <f t="shared" ca="1" si="22"/>
        <v>-</v>
      </c>
      <c r="IM9" s="87" t="str">
        <f t="shared" ca="1" si="22"/>
        <v>L</v>
      </c>
      <c r="IN9" s="87" t="str">
        <f t="shared" ca="1" si="22"/>
        <v>L</v>
      </c>
      <c r="IO9" s="87" t="str">
        <f t="shared" ca="1" si="22"/>
        <v>M</v>
      </c>
      <c r="IP9" s="87" t="str">
        <f t="shared" ca="1" si="22"/>
        <v>M</v>
      </c>
      <c r="IQ9" s="87" t="str">
        <f t="shared" ca="1" si="22"/>
        <v>M</v>
      </c>
      <c r="IR9" s="87" t="str">
        <f t="shared" ca="1" si="22"/>
        <v>N</v>
      </c>
      <c r="IS9" s="87" t="str">
        <f t="shared" ca="1" si="22"/>
        <v>N</v>
      </c>
      <c r="IT9" s="87" t="str">
        <f t="shared" ca="1" si="22"/>
        <v>-</v>
      </c>
      <c r="IU9" s="87" t="str">
        <f t="shared" ca="1" si="22"/>
        <v>-</v>
      </c>
      <c r="IV9" s="87" t="str">
        <f t="shared" ca="1" si="22"/>
        <v>L</v>
      </c>
      <c r="IW9" s="87" t="str">
        <f t="shared" ca="1" si="22"/>
        <v>M</v>
      </c>
      <c r="IX9" s="87" t="str">
        <f t="shared" ca="1" si="22"/>
        <v>M</v>
      </c>
      <c r="IY9" s="87" t="str">
        <f t="shared" ca="1" si="22"/>
        <v>M</v>
      </c>
      <c r="IZ9" s="87" t="str">
        <f t="shared" ca="1" si="22"/>
        <v>M</v>
      </c>
      <c r="JA9" s="87" t="str">
        <f t="shared" ca="1" si="22"/>
        <v>N</v>
      </c>
      <c r="JB9" s="87" t="str">
        <f t="shared" ca="1" si="22"/>
        <v>N</v>
      </c>
      <c r="JC9" s="87" t="str">
        <f t="shared" ca="1" si="22"/>
        <v>-</v>
      </c>
      <c r="JD9" s="87" t="str">
        <f t="shared" ca="1" si="22"/>
        <v>-</v>
      </c>
      <c r="JE9" s="87" t="str">
        <f t="shared" ca="1" si="22"/>
        <v>L</v>
      </c>
      <c r="JF9" s="87" t="str">
        <f t="shared" ca="1" si="22"/>
        <v>L</v>
      </c>
      <c r="JG9" s="87" t="str">
        <f t="shared" ca="1" si="22"/>
        <v>L</v>
      </c>
      <c r="JH9" s="87" t="str">
        <f t="shared" ca="1" si="22"/>
        <v>M</v>
      </c>
      <c r="JI9" s="87" t="str">
        <f t="shared" ca="1" si="22"/>
        <v>M</v>
      </c>
      <c r="JJ9" s="87" t="str">
        <f t="shared" ca="1" si="22"/>
        <v>M</v>
      </c>
      <c r="JK9" s="87" t="str">
        <f t="shared" ca="1" si="22"/>
        <v>M</v>
      </c>
      <c r="JL9" s="87" t="str">
        <f t="shared" ca="1" si="22"/>
        <v>L</v>
      </c>
      <c r="JM9" s="87" t="str">
        <f t="shared" ca="1" si="22"/>
        <v>M</v>
      </c>
      <c r="JN9" s="87" t="str">
        <f t="shared" ca="1" si="22"/>
        <v>M</v>
      </c>
      <c r="JO9" s="87" t="str">
        <f t="shared" ca="1" si="23"/>
        <v>M</v>
      </c>
      <c r="JP9" s="87" t="str">
        <f t="shared" ca="1" si="23"/>
        <v>M</v>
      </c>
      <c r="JQ9" s="87" t="str">
        <f t="shared" ca="1" si="23"/>
        <v>N</v>
      </c>
      <c r="JR9" s="87" t="str">
        <f t="shared" ca="1" si="23"/>
        <v>-</v>
      </c>
      <c r="JS9" s="87" t="str">
        <f t="shared" ca="1" si="23"/>
        <v>L</v>
      </c>
      <c r="JT9" s="87" t="str">
        <f t="shared" ca="1" si="23"/>
        <v>L</v>
      </c>
      <c r="JU9" s="87" t="str">
        <f t="shared" ca="1" si="23"/>
        <v>L</v>
      </c>
      <c r="JV9" s="87" t="str">
        <f t="shared" ca="1" si="23"/>
        <v>M</v>
      </c>
      <c r="JW9" s="87" t="str">
        <f t="shared" ca="1" si="23"/>
        <v>M</v>
      </c>
      <c r="JX9" s="87" t="str">
        <f t="shared" ca="1" si="23"/>
        <v>M</v>
      </c>
      <c r="JY9" s="87" t="str">
        <f t="shared" ca="1" si="23"/>
        <v>N</v>
      </c>
      <c r="JZ9" s="87" t="str">
        <f t="shared" ca="1" si="23"/>
        <v>N</v>
      </c>
      <c r="KA9" s="87" t="str">
        <f t="shared" ca="1" si="23"/>
        <v>-</v>
      </c>
      <c r="KB9" s="87" t="str">
        <f t="shared" ca="1" si="23"/>
        <v>-</v>
      </c>
      <c r="KC9" s="87" t="str">
        <f t="shared" ca="1" si="23"/>
        <v>L</v>
      </c>
      <c r="KD9" s="87" t="str">
        <f t="shared" ca="1" si="23"/>
        <v>M</v>
      </c>
      <c r="KE9" s="87" t="str">
        <f t="shared" ca="1" si="23"/>
        <v>M</v>
      </c>
      <c r="KF9" s="87" t="str">
        <f t="shared" ca="1" si="23"/>
        <v>M</v>
      </c>
      <c r="KG9" s="87" t="str">
        <f t="shared" ca="1" si="23"/>
        <v>M</v>
      </c>
      <c r="KH9" s="87" t="str">
        <f t="shared" ca="1" si="23"/>
        <v>N</v>
      </c>
      <c r="KI9" s="87" t="str">
        <f t="shared" ca="1" si="23"/>
        <v>N</v>
      </c>
      <c r="KJ9" s="87" t="str">
        <f t="shared" ca="1" si="23"/>
        <v>-</v>
      </c>
      <c r="KK9" s="87" t="str">
        <f t="shared" ca="1" si="23"/>
        <v>-</v>
      </c>
      <c r="KL9" s="87" t="str">
        <f t="shared" ca="1" si="23"/>
        <v>L</v>
      </c>
      <c r="KM9" s="87" t="str">
        <f t="shared" ca="1" si="23"/>
        <v>M</v>
      </c>
      <c r="KN9" s="87" t="str">
        <f t="shared" ca="1" si="23"/>
        <v>M</v>
      </c>
      <c r="KO9" s="87" t="str">
        <f t="shared" ca="1" si="23"/>
        <v>M</v>
      </c>
      <c r="KP9" s="87" t="str">
        <f t="shared" ca="1" si="23"/>
        <v>M</v>
      </c>
      <c r="KQ9" s="87" t="str">
        <f t="shared" ca="1" si="23"/>
        <v>N</v>
      </c>
      <c r="KR9" s="87" t="str">
        <f t="shared" ca="1" si="23"/>
        <v>N</v>
      </c>
      <c r="KS9" s="87" t="str">
        <f t="shared" ca="1" si="23"/>
        <v>-</v>
      </c>
      <c r="KT9" s="87" t="str">
        <f t="shared" ca="1" si="23"/>
        <v>-</v>
      </c>
      <c r="KU9" s="87" t="str">
        <f t="shared" ca="1" si="23"/>
        <v>L</v>
      </c>
      <c r="KV9" s="87" t="str">
        <f t="shared" ca="1" si="23"/>
        <v>L</v>
      </c>
      <c r="KW9" s="87" t="str">
        <f t="shared" ca="1" si="23"/>
        <v>L</v>
      </c>
      <c r="KX9" s="87" t="str">
        <f t="shared" ca="1" si="23"/>
        <v>M</v>
      </c>
      <c r="KY9" s="87" t="str">
        <f t="shared" ca="1" si="23"/>
        <v>M</v>
      </c>
      <c r="KZ9" s="87" t="str">
        <f t="shared" ca="1" si="23"/>
        <v>M</v>
      </c>
      <c r="LA9" s="87" t="str">
        <f t="shared" ca="1" si="23"/>
        <v>M</v>
      </c>
      <c r="LB9" s="87" t="str">
        <f t="shared" ca="1" si="23"/>
        <v>L</v>
      </c>
      <c r="LC9" s="87" t="str">
        <f t="shared" ca="1" si="23"/>
        <v>M</v>
      </c>
      <c r="LD9" s="87" t="str">
        <f t="shared" ca="1" si="23"/>
        <v>M</v>
      </c>
      <c r="LE9" s="87" t="str">
        <f t="shared" ca="1" si="23"/>
        <v>M</v>
      </c>
      <c r="LF9" s="87" t="str">
        <f t="shared" ca="1" si="23"/>
        <v>M</v>
      </c>
      <c r="LG9" s="87" t="str">
        <f t="shared" ca="1" si="23"/>
        <v>N</v>
      </c>
      <c r="LH9" s="87" t="str">
        <f t="shared" ca="1" si="23"/>
        <v>-</v>
      </c>
      <c r="LI9" s="87" t="str">
        <f t="shared" ca="1" si="23"/>
        <v>L</v>
      </c>
      <c r="LJ9" s="87" t="str">
        <f t="shared" ca="1" si="23"/>
        <v>L</v>
      </c>
      <c r="LK9" s="87" t="str">
        <f t="shared" ca="1" si="23"/>
        <v>L</v>
      </c>
      <c r="LL9" s="87" t="str">
        <f t="shared" ca="1" si="23"/>
        <v>M</v>
      </c>
      <c r="LM9" s="87" t="str">
        <f t="shared" ca="1" si="23"/>
        <v>M</v>
      </c>
      <c r="LN9" s="87" t="str">
        <f t="shared" ca="1" si="23"/>
        <v>M</v>
      </c>
      <c r="LO9" s="87" t="str">
        <f t="shared" ca="1" si="23"/>
        <v>L</v>
      </c>
      <c r="LP9" s="87" t="str">
        <f t="shared" ca="1" si="23"/>
        <v>M</v>
      </c>
      <c r="LQ9" s="87" t="str">
        <f t="shared" ca="1" si="23"/>
        <v>M</v>
      </c>
      <c r="LR9" s="87" t="str">
        <f t="shared" ca="1" si="23"/>
        <v>M</v>
      </c>
      <c r="LS9" s="87" t="str">
        <f t="shared" ca="1" si="23"/>
        <v>L</v>
      </c>
      <c r="LT9" s="87" t="str">
        <f t="shared" ca="1" si="23"/>
        <v>L</v>
      </c>
      <c r="LU9" s="87" t="str">
        <f t="shared" ca="1" si="23"/>
        <v>M</v>
      </c>
      <c r="LV9" s="87" t="str">
        <f t="shared" ca="1" si="23"/>
        <v>M</v>
      </c>
      <c r="LW9" s="87" t="str">
        <f t="shared" ca="1" si="23"/>
        <v>M</v>
      </c>
      <c r="LX9" s="87" t="str">
        <f t="shared" ca="1" si="23"/>
        <v>L</v>
      </c>
      <c r="LY9" s="87" t="str">
        <f t="shared" ca="1" si="23"/>
        <v>L</v>
      </c>
      <c r="LZ9" s="87" t="str">
        <f t="shared" ca="1" si="23"/>
        <v>M</v>
      </c>
      <c r="MA9" s="87" t="str">
        <f t="shared" ca="1" si="24"/>
        <v>M</v>
      </c>
      <c r="MB9" s="87" t="str">
        <f t="shared" ca="1" si="24"/>
        <v>M</v>
      </c>
      <c r="MC9" s="87" t="str">
        <f t="shared" ca="1" si="24"/>
        <v>N</v>
      </c>
      <c r="MD9" s="87" t="str">
        <f t="shared" ca="1" si="24"/>
        <v>N</v>
      </c>
      <c r="ME9" s="87" t="str">
        <f t="shared" ca="1" si="24"/>
        <v>-</v>
      </c>
      <c r="MF9" s="87" t="str">
        <f t="shared" ca="1" si="24"/>
        <v>-</v>
      </c>
      <c r="MG9" s="87" t="str">
        <f t="shared" ca="1" si="24"/>
        <v>L</v>
      </c>
      <c r="MH9" s="87" t="str">
        <f t="shared" ca="1" si="24"/>
        <v>M</v>
      </c>
      <c r="MI9" s="87" t="str">
        <f t="shared" ca="1" si="24"/>
        <v>M</v>
      </c>
      <c r="MJ9" s="87" t="str">
        <f t="shared" ca="1" si="24"/>
        <v>M</v>
      </c>
      <c r="MK9" s="87" t="str">
        <f t="shared" ca="1" si="24"/>
        <v>M</v>
      </c>
      <c r="ML9" s="87" t="str">
        <f t="shared" ca="1" si="24"/>
        <v>N</v>
      </c>
      <c r="MM9" s="87" t="str">
        <f t="shared" ca="1" si="24"/>
        <v>N</v>
      </c>
      <c r="MN9" s="87" t="str">
        <f t="shared" ca="1" si="24"/>
        <v>-</v>
      </c>
      <c r="MO9" s="87" t="str">
        <f t="shared" ca="1" si="24"/>
        <v>-</v>
      </c>
      <c r="MP9" s="87" t="str">
        <f t="shared" ca="1" si="24"/>
        <v>L</v>
      </c>
      <c r="MQ9" s="87" t="str">
        <f t="shared" ca="1" si="24"/>
        <v>M</v>
      </c>
      <c r="MR9" s="87" t="str">
        <f t="shared" ca="1" si="24"/>
        <v>M</v>
      </c>
      <c r="MS9" s="87" t="str">
        <f t="shared" ca="1" si="24"/>
        <v>M</v>
      </c>
      <c r="MT9" s="87" t="str">
        <f t="shared" ca="1" si="24"/>
        <v>M</v>
      </c>
      <c r="MU9" s="87" t="str">
        <f t="shared" ca="1" si="24"/>
        <v>N</v>
      </c>
      <c r="MV9" s="87" t="str">
        <f t="shared" ca="1" si="24"/>
        <v>N</v>
      </c>
      <c r="MW9" s="87" t="str">
        <f t="shared" ca="1" si="24"/>
        <v>-</v>
      </c>
      <c r="MX9" s="87" t="str">
        <f t="shared" ca="1" si="24"/>
        <v>-</v>
      </c>
      <c r="MY9" s="87" t="str">
        <f t="shared" ca="1" si="24"/>
        <v>L</v>
      </c>
      <c r="MZ9" s="87" t="str">
        <f t="shared" ca="1" si="24"/>
        <v>L</v>
      </c>
      <c r="NA9" s="87" t="str">
        <f t="shared" ca="1" si="24"/>
        <v>L</v>
      </c>
      <c r="NB9" s="87" t="str">
        <f t="shared" ca="1" si="24"/>
        <v>M</v>
      </c>
      <c r="NC9" s="87" t="str">
        <f t="shared" ca="1" si="24"/>
        <v>M</v>
      </c>
      <c r="ND9" s="87" t="str">
        <f t="shared" ca="1" si="24"/>
        <v>N</v>
      </c>
      <c r="NE9" s="87" t="str">
        <f t="shared" ca="1" si="24"/>
        <v>-</v>
      </c>
      <c r="NF9" s="87" t="str">
        <f t="shared" ca="1" si="24"/>
        <v>L</v>
      </c>
      <c r="NG9" s="87" t="str">
        <f t="shared" ca="1" si="24"/>
        <v>M</v>
      </c>
      <c r="NH9" s="87" t="str">
        <f t="shared" ca="1" si="24"/>
        <v>M</v>
      </c>
      <c r="NI9" s="87" t="str">
        <f t="shared" ca="1" si="24"/>
        <v>M</v>
      </c>
      <c r="NJ9" s="87" t="str">
        <f t="shared" ca="1" si="24"/>
        <v>L</v>
      </c>
      <c r="NK9" s="87" t="str">
        <f t="shared" ca="1" si="24"/>
        <v>M</v>
      </c>
      <c r="NL9" s="87" t="str">
        <f t="shared" ca="1" si="24"/>
        <v>M</v>
      </c>
    </row>
    <row r="10" spans="1:376" x14ac:dyDescent="0.35">
      <c r="A10" s="54" t="str">
        <f>Plantilla!E10</f>
        <v>Virginia Postigo Órtiz</v>
      </c>
      <c r="B10" s="99" t="str">
        <f>'Diseño Patrón'!B13</f>
        <v>M</v>
      </c>
      <c r="C10" s="23">
        <f t="array" ref="C10">IF($C$4="SI",SMALL(IF($B$7:$B10=B10,ROW($B$7:$B10), ""),1),7)</f>
        <v>7</v>
      </c>
      <c r="D10" s="142" t="str">
        <f>'Diseño Patrón'!M13</f>
        <v>-</v>
      </c>
      <c r="E10" s="142" t="str">
        <f>'Diseño Patrón'!N13</f>
        <v>-</v>
      </c>
      <c r="F10" s="142" t="str">
        <f>'Diseño Patrón'!O13</f>
        <v>L</v>
      </c>
      <c r="G10" s="142" t="str">
        <f>'Diseño Patrón'!P13</f>
        <v>M</v>
      </c>
      <c r="H10" s="142" t="str">
        <f>'Diseño Patrón'!Q13</f>
        <v>M</v>
      </c>
      <c r="I10" s="143" t="str">
        <f>'Diseño Patrón'!R13</f>
        <v>M</v>
      </c>
      <c r="J10" s="143" t="str">
        <f>'Diseño Patrón'!S13</f>
        <v>M</v>
      </c>
      <c r="K10" s="87" t="str">
        <f t="shared" ca="1" si="12"/>
        <v>L</v>
      </c>
      <c r="L10" s="87" t="str">
        <f t="shared" ca="1" si="13"/>
        <v>M</v>
      </c>
      <c r="M10" s="87" t="str">
        <f t="shared" ca="1" si="14"/>
        <v>M</v>
      </c>
      <c r="N10" s="87" t="str">
        <f t="shared" ca="1" si="15"/>
        <v>M</v>
      </c>
      <c r="O10" s="87" t="str">
        <f t="shared" ca="1" si="16"/>
        <v>M</v>
      </c>
      <c r="P10" s="87" t="str">
        <f t="shared" ca="1" si="17"/>
        <v>N</v>
      </c>
      <c r="Q10" s="87" t="str">
        <f t="shared" ca="1" si="18"/>
        <v>N</v>
      </c>
      <c r="R10" s="87" t="str">
        <f t="shared" ca="1" si="25"/>
        <v>-</v>
      </c>
      <c r="S10" s="87" t="str">
        <f t="shared" ca="1" si="19"/>
        <v>-</v>
      </c>
      <c r="T10" s="87" t="str">
        <f t="shared" ca="1" si="19"/>
        <v>L</v>
      </c>
      <c r="U10" s="87" t="str">
        <f t="shared" ca="1" si="19"/>
        <v>L</v>
      </c>
      <c r="V10" s="87" t="str">
        <f t="shared" ca="1" si="19"/>
        <v>L</v>
      </c>
      <c r="W10" s="87" t="str">
        <f t="shared" ca="1" si="19"/>
        <v>M</v>
      </c>
      <c r="X10" s="87" t="str">
        <f t="shared" ca="1" si="19"/>
        <v>M</v>
      </c>
      <c r="Y10" s="87" t="str">
        <f t="shared" ca="1" si="19"/>
        <v>M</v>
      </c>
      <c r="Z10" s="87" t="str">
        <f t="shared" ca="1" si="19"/>
        <v>M</v>
      </c>
      <c r="AA10" s="87" t="str">
        <f t="shared" ca="1" si="19"/>
        <v>L</v>
      </c>
      <c r="AB10" s="87" t="str">
        <f t="shared" ca="1" si="19"/>
        <v>M</v>
      </c>
      <c r="AC10" s="87" t="str">
        <f t="shared" ca="1" si="19"/>
        <v>M</v>
      </c>
      <c r="AD10" s="87" t="str">
        <f t="shared" ca="1" si="19"/>
        <v>M</v>
      </c>
      <c r="AE10" s="87" t="str">
        <f t="shared" ca="1" si="19"/>
        <v>M</v>
      </c>
      <c r="AF10" s="87" t="str">
        <f t="shared" ca="1" si="19"/>
        <v>N</v>
      </c>
      <c r="AG10" s="87" t="str">
        <f t="shared" ca="1" si="19"/>
        <v>-</v>
      </c>
      <c r="AH10" s="87" t="str">
        <f t="shared" ca="1" si="19"/>
        <v>L</v>
      </c>
      <c r="AI10" s="87" t="str">
        <f t="shared" ca="1" si="19"/>
        <v>L</v>
      </c>
      <c r="AJ10" s="87" t="str">
        <f t="shared" ca="1" si="19"/>
        <v>L</v>
      </c>
      <c r="AK10" s="87" t="str">
        <f t="shared" ca="1" si="19"/>
        <v>M</v>
      </c>
      <c r="AL10" s="87" t="str">
        <f t="shared" ca="1" si="19"/>
        <v>M</v>
      </c>
      <c r="AM10" s="87" t="str">
        <f t="shared" ca="1" si="19"/>
        <v>M</v>
      </c>
      <c r="AN10" s="87" t="str">
        <f t="shared" ca="1" si="19"/>
        <v>L</v>
      </c>
      <c r="AO10" s="87" t="str">
        <f t="shared" ca="1" si="19"/>
        <v>M</v>
      </c>
      <c r="AP10" s="87" t="str">
        <f t="shared" ca="1" si="19"/>
        <v>M</v>
      </c>
      <c r="AQ10" s="87" t="str">
        <f t="shared" ca="1" si="19"/>
        <v>M</v>
      </c>
      <c r="AR10" s="87" t="str">
        <f t="shared" ca="1" si="19"/>
        <v>L</v>
      </c>
      <c r="AS10" s="87" t="str">
        <f t="shared" ca="1" si="19"/>
        <v>L</v>
      </c>
      <c r="AT10" s="87" t="str">
        <f t="shared" ca="1" si="19"/>
        <v>M</v>
      </c>
      <c r="AU10" s="87" t="str">
        <f t="shared" ca="1" si="19"/>
        <v>M</v>
      </c>
      <c r="AV10" s="87" t="str">
        <f t="shared" ca="1" si="19"/>
        <v>M</v>
      </c>
      <c r="AW10" s="87" t="str">
        <f t="shared" ca="1" si="19"/>
        <v>L</v>
      </c>
      <c r="AX10" s="87" t="str">
        <f t="shared" ca="1" si="19"/>
        <v>L</v>
      </c>
      <c r="AY10" s="87" t="str">
        <f t="shared" ca="1" si="19"/>
        <v>M</v>
      </c>
      <c r="AZ10" s="87" t="str">
        <f t="shared" ca="1" si="19"/>
        <v>M</v>
      </c>
      <c r="BA10" s="87" t="str">
        <f t="shared" ca="1" si="19"/>
        <v>M</v>
      </c>
      <c r="BB10" s="87" t="str">
        <f t="shared" ca="1" si="19"/>
        <v>N</v>
      </c>
      <c r="BC10" s="87" t="str">
        <f t="shared" ca="1" si="19"/>
        <v>N</v>
      </c>
      <c r="BD10" s="87" t="str">
        <f t="shared" ca="1" si="19"/>
        <v>-</v>
      </c>
      <c r="BE10" s="87" t="str">
        <f t="shared" ca="1" si="19"/>
        <v>-</v>
      </c>
      <c r="BF10" s="87" t="str">
        <f t="shared" ca="1" si="19"/>
        <v>L</v>
      </c>
      <c r="BG10" s="87" t="str">
        <f t="shared" ca="1" si="19"/>
        <v>M</v>
      </c>
      <c r="BH10" s="87" t="str">
        <f t="shared" ca="1" si="19"/>
        <v>M</v>
      </c>
      <c r="BI10" s="87" t="str">
        <f t="shared" ca="1" si="19"/>
        <v>M</v>
      </c>
      <c r="BJ10" s="87" t="str">
        <f t="shared" ca="1" si="19"/>
        <v>M</v>
      </c>
      <c r="BK10" s="87" t="str">
        <f t="shared" ca="1" si="19"/>
        <v>N</v>
      </c>
      <c r="BL10" s="87" t="str">
        <f t="shared" ca="1" si="19"/>
        <v>N</v>
      </c>
      <c r="BM10" s="87" t="str">
        <f t="shared" ca="1" si="19"/>
        <v>-</v>
      </c>
      <c r="BN10" s="87" t="str">
        <f t="shared" ca="1" si="19"/>
        <v>-</v>
      </c>
      <c r="BO10" s="87" t="str">
        <f t="shared" ca="1" si="19"/>
        <v>L</v>
      </c>
      <c r="BP10" s="87" t="str">
        <f t="shared" ca="1" si="19"/>
        <v>M</v>
      </c>
      <c r="BQ10" s="87" t="str">
        <f t="shared" ca="1" si="19"/>
        <v>M</v>
      </c>
      <c r="BR10" s="87" t="str">
        <f t="shared" ca="1" si="19"/>
        <v>M</v>
      </c>
      <c r="BS10" s="87" t="str">
        <f t="shared" ca="1" si="19"/>
        <v>M</v>
      </c>
      <c r="BT10" s="87" t="str">
        <f t="shared" ca="1" si="19"/>
        <v>N</v>
      </c>
      <c r="BU10" s="87" t="str">
        <f t="shared" ca="1" si="19"/>
        <v>N</v>
      </c>
      <c r="BV10" s="87" t="str">
        <f t="shared" ca="1" si="19"/>
        <v>-</v>
      </c>
      <c r="BW10" s="87" t="str">
        <f t="shared" ca="1" si="19"/>
        <v>-</v>
      </c>
      <c r="BX10" s="87" t="str">
        <f t="shared" ca="1" si="19"/>
        <v>L</v>
      </c>
      <c r="BY10" s="87" t="str">
        <f t="shared" ca="1" si="19"/>
        <v>L</v>
      </c>
      <c r="BZ10" s="87" t="str">
        <f t="shared" ca="1" si="19"/>
        <v>L</v>
      </c>
      <c r="CA10" s="87" t="str">
        <f t="shared" ca="1" si="19"/>
        <v>M</v>
      </c>
      <c r="CB10" s="87" t="str">
        <f t="shared" ca="1" si="19"/>
        <v>M</v>
      </c>
      <c r="CC10" s="87" t="str">
        <f t="shared" ca="1" si="19"/>
        <v>N</v>
      </c>
      <c r="CD10" s="87" t="str">
        <f t="shared" ref="CD10:CD59" ca="1" si="26">IF(AND($C$4="NO",COUNTIF($B$7:$B$20,IF(OR(BQ10="",ISBLANK(BQ10)),"",IF(OR(BW11="",$C10&lt;&gt;$C11),IF(ISBLANK($C10),BW$7,INDIRECT(ADDRESS($C10,CELL("columna",BW10),4))),BW11)))&gt;0),$B10,IF(OR($D10="",ISBLANK($D10)),"",IF(OR(BW11="",$C10&lt;&gt;$C11),IF(ISBLANK($C10),BW$7,INDIRECT(ADDRESS($C10,CELL("columna",BW10),4))),BW11)))</f>
        <v>-</v>
      </c>
      <c r="CE10" s="87" t="str">
        <f t="shared" ca="1" si="20"/>
        <v>L</v>
      </c>
      <c r="CF10" s="87" t="str">
        <f t="shared" ca="1" si="20"/>
        <v>M</v>
      </c>
      <c r="CG10" s="87" t="str">
        <f t="shared" ca="1" si="20"/>
        <v>M</v>
      </c>
      <c r="CH10" s="87" t="str">
        <f t="shared" ca="1" si="20"/>
        <v>M</v>
      </c>
      <c r="CI10" s="87" t="str">
        <f t="shared" ca="1" si="20"/>
        <v>L</v>
      </c>
      <c r="CJ10" s="87" t="str">
        <f t="shared" ca="1" si="20"/>
        <v>M</v>
      </c>
      <c r="CK10" s="87" t="str">
        <f t="shared" ca="1" si="20"/>
        <v>M</v>
      </c>
      <c r="CL10" s="87" t="str">
        <f t="shared" ca="1" si="20"/>
        <v>M</v>
      </c>
      <c r="CM10" s="87" t="str">
        <f t="shared" ca="1" si="20"/>
        <v>L</v>
      </c>
      <c r="CN10" s="87" t="str">
        <f t="shared" ca="1" si="20"/>
        <v>L</v>
      </c>
      <c r="CO10" s="87" t="str">
        <f t="shared" ca="1" si="20"/>
        <v>M</v>
      </c>
      <c r="CP10" s="87" t="str">
        <f t="shared" ca="1" si="20"/>
        <v>M</v>
      </c>
      <c r="CQ10" s="87" t="str">
        <f t="shared" ca="1" si="20"/>
        <v>M</v>
      </c>
      <c r="CR10" s="87" t="str">
        <f t="shared" ca="1" si="20"/>
        <v>N</v>
      </c>
      <c r="CS10" s="87" t="str">
        <f t="shared" ca="1" si="20"/>
        <v>N</v>
      </c>
      <c r="CT10" s="87" t="str">
        <f t="shared" ca="1" si="20"/>
        <v>-</v>
      </c>
      <c r="CU10" s="87" t="str">
        <f t="shared" ca="1" si="20"/>
        <v>-</v>
      </c>
      <c r="CV10" s="87" t="str">
        <f t="shared" ca="1" si="20"/>
        <v>L</v>
      </c>
      <c r="CW10" s="87" t="str">
        <f t="shared" ca="1" si="20"/>
        <v>L</v>
      </c>
      <c r="CX10" s="87" t="str">
        <f t="shared" ca="1" si="20"/>
        <v>M</v>
      </c>
      <c r="CY10" s="87" t="str">
        <f t="shared" ca="1" si="20"/>
        <v>M</v>
      </c>
      <c r="CZ10" s="87" t="str">
        <f t="shared" ca="1" si="20"/>
        <v>M</v>
      </c>
      <c r="DA10" s="87" t="str">
        <f t="shared" ca="1" si="20"/>
        <v>N</v>
      </c>
      <c r="DB10" s="87" t="str">
        <f t="shared" ca="1" si="20"/>
        <v>N</v>
      </c>
      <c r="DC10" s="87" t="str">
        <f t="shared" ca="1" si="20"/>
        <v>-</v>
      </c>
      <c r="DD10" s="87" t="str">
        <f t="shared" ca="1" si="20"/>
        <v>-</v>
      </c>
      <c r="DE10" s="87" t="str">
        <f t="shared" ca="1" si="20"/>
        <v>L</v>
      </c>
      <c r="DF10" s="87" t="str">
        <f t="shared" ca="1" si="20"/>
        <v>M</v>
      </c>
      <c r="DG10" s="87" t="str">
        <f t="shared" ca="1" si="20"/>
        <v>M</v>
      </c>
      <c r="DH10" s="87" t="str">
        <f t="shared" ca="1" si="20"/>
        <v>M</v>
      </c>
      <c r="DI10" s="87" t="str">
        <f t="shared" ca="1" si="20"/>
        <v>M</v>
      </c>
      <c r="DJ10" s="87" t="str">
        <f t="shared" ca="1" si="20"/>
        <v>N</v>
      </c>
      <c r="DK10" s="87" t="str">
        <f t="shared" ca="1" si="20"/>
        <v>N</v>
      </c>
      <c r="DL10" s="87" t="str">
        <f t="shared" ca="1" si="20"/>
        <v>-</v>
      </c>
      <c r="DM10" s="87" t="str">
        <f t="shared" ca="1" si="20"/>
        <v>-</v>
      </c>
      <c r="DN10" s="87" t="str">
        <f t="shared" ca="1" si="20"/>
        <v>L</v>
      </c>
      <c r="DO10" s="87" t="str">
        <f t="shared" ca="1" si="20"/>
        <v>L</v>
      </c>
      <c r="DP10" s="87" t="str">
        <f t="shared" ca="1" si="20"/>
        <v>L</v>
      </c>
      <c r="DQ10" s="87" t="str">
        <f t="shared" ca="1" si="20"/>
        <v>M</v>
      </c>
      <c r="DR10" s="87" t="str">
        <f t="shared" ca="1" si="20"/>
        <v>M</v>
      </c>
      <c r="DS10" s="87" t="str">
        <f t="shared" ca="1" si="20"/>
        <v>M</v>
      </c>
      <c r="DT10" s="87" t="str">
        <f t="shared" ca="1" si="20"/>
        <v>M</v>
      </c>
      <c r="DU10" s="87" t="str">
        <f t="shared" ca="1" si="20"/>
        <v>L</v>
      </c>
      <c r="DV10" s="87" t="str">
        <f t="shared" ca="1" si="20"/>
        <v>M</v>
      </c>
      <c r="DW10" s="87" t="str">
        <f t="shared" ca="1" si="20"/>
        <v>M</v>
      </c>
      <c r="DX10" s="87" t="str">
        <f t="shared" ca="1" si="20"/>
        <v>M</v>
      </c>
      <c r="DY10" s="87" t="str">
        <f t="shared" ca="1" si="20"/>
        <v>M</v>
      </c>
      <c r="DZ10" s="87" t="str">
        <f t="shared" ca="1" si="20"/>
        <v>N</v>
      </c>
      <c r="EA10" s="87" t="str">
        <f t="shared" ca="1" si="20"/>
        <v>-</v>
      </c>
      <c r="EB10" s="87" t="str">
        <f t="shared" ca="1" si="20"/>
        <v>L</v>
      </c>
      <c r="EC10" s="87" t="str">
        <f t="shared" ca="1" si="20"/>
        <v>L</v>
      </c>
      <c r="ED10" s="87" t="str">
        <f t="shared" ca="1" si="20"/>
        <v>L</v>
      </c>
      <c r="EE10" s="87" t="str">
        <f t="shared" ca="1" si="20"/>
        <v>M</v>
      </c>
      <c r="EF10" s="87" t="str">
        <f t="shared" ca="1" si="20"/>
        <v>M</v>
      </c>
      <c r="EG10" s="87" t="str">
        <f t="shared" ca="1" si="20"/>
        <v>M</v>
      </c>
      <c r="EH10" s="87" t="str">
        <f t="shared" ca="1" si="20"/>
        <v>N</v>
      </c>
      <c r="EI10" s="87" t="str">
        <f t="shared" ca="1" si="20"/>
        <v>N</v>
      </c>
      <c r="EJ10" s="87" t="str">
        <f t="shared" ca="1" si="20"/>
        <v>-</v>
      </c>
      <c r="EK10" s="87" t="str">
        <f t="shared" ca="1" si="20"/>
        <v>-</v>
      </c>
      <c r="EL10" s="87" t="str">
        <f t="shared" ca="1" si="20"/>
        <v>L</v>
      </c>
      <c r="EM10" s="87" t="str">
        <f t="shared" ca="1" si="20"/>
        <v>M</v>
      </c>
      <c r="EN10" s="87" t="str">
        <f t="shared" ca="1" si="20"/>
        <v>M</v>
      </c>
      <c r="EO10" s="87" t="str">
        <f t="shared" ca="1" si="20"/>
        <v>M</v>
      </c>
      <c r="EP10" s="87" t="str">
        <f t="shared" ref="EP10:EP59" ca="1" si="27">IF(AND($C$4="NO",COUNTIF($B$7:$B$20,IF(OR(EC10="",ISBLANK(EC10)),"",IF(OR(EI11="",$C10&lt;&gt;$C11),IF(ISBLANK($C10),EI$7,INDIRECT(ADDRESS($C10,CELL("columna",EI10),4))),EI11)))&gt;0),$B10,IF(OR($D10="",ISBLANK($D10)),"",IF(OR(EI11="",$C10&lt;&gt;$C11),IF(ISBLANK($C10),EI$7,INDIRECT(ADDRESS($C10,CELL("columna",EI10),4))),EI11)))</f>
        <v>M</v>
      </c>
      <c r="EQ10" s="87" t="str">
        <f t="shared" ca="1" si="21"/>
        <v>N</v>
      </c>
      <c r="ER10" s="87" t="str">
        <f t="shared" ca="1" si="21"/>
        <v>N</v>
      </c>
      <c r="ES10" s="87" t="str">
        <f t="shared" ca="1" si="21"/>
        <v>-</v>
      </c>
      <c r="ET10" s="87" t="str">
        <f t="shared" ca="1" si="21"/>
        <v>-</v>
      </c>
      <c r="EU10" s="87" t="str">
        <f t="shared" ca="1" si="21"/>
        <v>L</v>
      </c>
      <c r="EV10" s="87" t="str">
        <f t="shared" ca="1" si="21"/>
        <v>M</v>
      </c>
      <c r="EW10" s="87" t="str">
        <f t="shared" ca="1" si="21"/>
        <v>M</v>
      </c>
      <c r="EX10" s="87" t="str">
        <f t="shared" ca="1" si="21"/>
        <v>M</v>
      </c>
      <c r="EY10" s="87" t="str">
        <f t="shared" ca="1" si="21"/>
        <v>M</v>
      </c>
      <c r="EZ10" s="87" t="str">
        <f t="shared" ca="1" si="21"/>
        <v>N</v>
      </c>
      <c r="FA10" s="87" t="str">
        <f t="shared" ca="1" si="21"/>
        <v>N</v>
      </c>
      <c r="FB10" s="87" t="str">
        <f t="shared" ca="1" si="21"/>
        <v>-</v>
      </c>
      <c r="FC10" s="87" t="str">
        <f t="shared" ca="1" si="21"/>
        <v>-</v>
      </c>
      <c r="FD10" s="87" t="str">
        <f t="shared" ca="1" si="21"/>
        <v>L</v>
      </c>
      <c r="FE10" s="87" t="str">
        <f t="shared" ca="1" si="21"/>
        <v>L</v>
      </c>
      <c r="FF10" s="87" t="str">
        <f t="shared" ca="1" si="21"/>
        <v>L</v>
      </c>
      <c r="FG10" s="87" t="str">
        <f t="shared" ca="1" si="21"/>
        <v>M</v>
      </c>
      <c r="FH10" s="87" t="str">
        <f t="shared" ca="1" si="21"/>
        <v>M</v>
      </c>
      <c r="FI10" s="87" t="str">
        <f t="shared" ca="1" si="21"/>
        <v>M</v>
      </c>
      <c r="FJ10" s="87" t="str">
        <f t="shared" ca="1" si="21"/>
        <v>M</v>
      </c>
      <c r="FK10" s="87" t="str">
        <f t="shared" ca="1" si="21"/>
        <v>L</v>
      </c>
      <c r="FL10" s="87" t="str">
        <f t="shared" ca="1" si="21"/>
        <v>M</v>
      </c>
      <c r="FM10" s="87" t="str">
        <f t="shared" ca="1" si="21"/>
        <v>M</v>
      </c>
      <c r="FN10" s="87" t="str">
        <f t="shared" ca="1" si="21"/>
        <v>M</v>
      </c>
      <c r="FO10" s="87" t="str">
        <f t="shared" ca="1" si="21"/>
        <v>M</v>
      </c>
      <c r="FP10" s="87" t="str">
        <f t="shared" ca="1" si="21"/>
        <v>N</v>
      </c>
      <c r="FQ10" s="87" t="str">
        <f t="shared" ca="1" si="21"/>
        <v>-</v>
      </c>
      <c r="FR10" s="87" t="str">
        <f t="shared" ca="1" si="21"/>
        <v>L</v>
      </c>
      <c r="FS10" s="87" t="str">
        <f t="shared" ca="1" si="21"/>
        <v>L</v>
      </c>
      <c r="FT10" s="87" t="str">
        <f t="shared" ca="1" si="21"/>
        <v>L</v>
      </c>
      <c r="FU10" s="87" t="str">
        <f t="shared" ca="1" si="21"/>
        <v>M</v>
      </c>
      <c r="FV10" s="87" t="str">
        <f t="shared" ca="1" si="21"/>
        <v>M</v>
      </c>
      <c r="FW10" s="87" t="str">
        <f t="shared" ca="1" si="21"/>
        <v>M</v>
      </c>
      <c r="FX10" s="87" t="str">
        <f t="shared" ca="1" si="21"/>
        <v>L</v>
      </c>
      <c r="FY10" s="87" t="str">
        <f t="shared" ca="1" si="21"/>
        <v>M</v>
      </c>
      <c r="FZ10" s="87" t="str">
        <f t="shared" ca="1" si="21"/>
        <v>M</v>
      </c>
      <c r="GA10" s="87" t="str">
        <f t="shared" ca="1" si="21"/>
        <v>M</v>
      </c>
      <c r="GB10" s="87" t="str">
        <f t="shared" ca="1" si="21"/>
        <v>L</v>
      </c>
      <c r="GC10" s="87" t="str">
        <f t="shared" ca="1" si="21"/>
        <v>L</v>
      </c>
      <c r="GD10" s="87" t="str">
        <f t="shared" ca="1" si="21"/>
        <v>M</v>
      </c>
      <c r="GE10" s="87" t="str">
        <f t="shared" ca="1" si="21"/>
        <v>M</v>
      </c>
      <c r="GF10" s="87" t="str">
        <f t="shared" ca="1" si="21"/>
        <v>M</v>
      </c>
      <c r="GG10" s="87" t="str">
        <f t="shared" ca="1" si="21"/>
        <v>L</v>
      </c>
      <c r="GH10" s="87" t="str">
        <f t="shared" ca="1" si="21"/>
        <v>L</v>
      </c>
      <c r="GI10" s="87" t="str">
        <f t="shared" ca="1" si="21"/>
        <v>M</v>
      </c>
      <c r="GJ10" s="87" t="str">
        <f t="shared" ca="1" si="21"/>
        <v>M</v>
      </c>
      <c r="GK10" s="87" t="str">
        <f t="shared" ca="1" si="21"/>
        <v>M</v>
      </c>
      <c r="GL10" s="87" t="str">
        <f t="shared" ca="1" si="21"/>
        <v>N</v>
      </c>
      <c r="GM10" s="87" t="str">
        <f t="shared" ca="1" si="21"/>
        <v>N</v>
      </c>
      <c r="GN10" s="87" t="str">
        <f t="shared" ca="1" si="21"/>
        <v>-</v>
      </c>
      <c r="GO10" s="87" t="str">
        <f t="shared" ca="1" si="21"/>
        <v>-</v>
      </c>
      <c r="GP10" s="87" t="str">
        <f t="shared" ca="1" si="21"/>
        <v>L</v>
      </c>
      <c r="GQ10" s="87" t="str">
        <f t="shared" ca="1" si="21"/>
        <v>M</v>
      </c>
      <c r="GR10" s="87" t="str">
        <f t="shared" ca="1" si="21"/>
        <v>M</v>
      </c>
      <c r="GS10" s="87" t="str">
        <f t="shared" ca="1" si="21"/>
        <v>M</v>
      </c>
      <c r="GT10" s="87" t="str">
        <f t="shared" ca="1" si="21"/>
        <v>M</v>
      </c>
      <c r="GU10" s="87" t="str">
        <f t="shared" ca="1" si="21"/>
        <v>N</v>
      </c>
      <c r="GV10" s="87" t="str">
        <f t="shared" ca="1" si="21"/>
        <v>N</v>
      </c>
      <c r="GW10" s="87" t="str">
        <f t="shared" ca="1" si="21"/>
        <v>-</v>
      </c>
      <c r="GX10" s="87" t="str">
        <f t="shared" ca="1" si="21"/>
        <v>-</v>
      </c>
      <c r="GY10" s="87" t="str">
        <f t="shared" ca="1" si="21"/>
        <v>L</v>
      </c>
      <c r="GZ10" s="87" t="str">
        <f t="shared" ca="1" si="21"/>
        <v>M</v>
      </c>
      <c r="HA10" s="87" t="str">
        <f t="shared" ca="1" si="21"/>
        <v>M</v>
      </c>
      <c r="HB10" s="87" t="str">
        <f t="shared" ref="HB10:HB59" ca="1" si="28">IF(AND($C$4="NO",COUNTIF($B$7:$B$20,IF(OR(GO10="",ISBLANK(GO10)),"",IF(OR(GU11="",$C10&lt;&gt;$C11),IF(ISBLANK($C10),GU$7,INDIRECT(ADDRESS($C10,CELL("columna",GU10),4))),GU11)))&gt;0),$B10,IF(OR($D10="",ISBLANK($D10)),"",IF(OR(GU11="",$C10&lt;&gt;$C11),IF(ISBLANK($C10),GU$7,INDIRECT(ADDRESS($C10,CELL("columna",GU10),4))),GU11)))</f>
        <v>M</v>
      </c>
      <c r="HC10" s="87" t="str">
        <f t="shared" ca="1" si="22"/>
        <v>M</v>
      </c>
      <c r="HD10" s="87" t="str">
        <f t="shared" ca="1" si="22"/>
        <v>N</v>
      </c>
      <c r="HE10" s="87" t="str">
        <f t="shared" ca="1" si="22"/>
        <v>N</v>
      </c>
      <c r="HF10" s="87" t="str">
        <f t="shared" ca="1" si="22"/>
        <v>-</v>
      </c>
      <c r="HG10" s="87" t="str">
        <f t="shared" ca="1" si="22"/>
        <v>-</v>
      </c>
      <c r="HH10" s="87" t="str">
        <f t="shared" ca="1" si="22"/>
        <v>L</v>
      </c>
      <c r="HI10" s="87" t="str">
        <f t="shared" ca="1" si="22"/>
        <v>L</v>
      </c>
      <c r="HJ10" s="87" t="str">
        <f t="shared" ca="1" si="22"/>
        <v>L</v>
      </c>
      <c r="HK10" s="87" t="str">
        <f t="shared" ca="1" si="22"/>
        <v>M</v>
      </c>
      <c r="HL10" s="87" t="str">
        <f t="shared" ca="1" si="22"/>
        <v>M</v>
      </c>
      <c r="HM10" s="87" t="str">
        <f t="shared" ca="1" si="22"/>
        <v>N</v>
      </c>
      <c r="HN10" s="87" t="str">
        <f t="shared" ca="1" si="22"/>
        <v>-</v>
      </c>
      <c r="HO10" s="87" t="str">
        <f t="shared" ca="1" si="22"/>
        <v>L</v>
      </c>
      <c r="HP10" s="87" t="str">
        <f t="shared" ca="1" si="22"/>
        <v>M</v>
      </c>
      <c r="HQ10" s="87" t="str">
        <f t="shared" ca="1" si="22"/>
        <v>M</v>
      </c>
      <c r="HR10" s="87" t="str">
        <f t="shared" ca="1" si="22"/>
        <v>M</v>
      </c>
      <c r="HS10" s="87" t="str">
        <f t="shared" ca="1" si="22"/>
        <v>L</v>
      </c>
      <c r="HT10" s="87" t="str">
        <f t="shared" ca="1" si="22"/>
        <v>M</v>
      </c>
      <c r="HU10" s="87" t="str">
        <f t="shared" ca="1" si="22"/>
        <v>M</v>
      </c>
      <c r="HV10" s="87" t="str">
        <f t="shared" ca="1" si="22"/>
        <v>M</v>
      </c>
      <c r="HW10" s="87" t="str">
        <f t="shared" ca="1" si="22"/>
        <v>L</v>
      </c>
      <c r="HX10" s="87" t="str">
        <f t="shared" ca="1" si="22"/>
        <v>L</v>
      </c>
      <c r="HY10" s="87" t="str">
        <f t="shared" ca="1" si="22"/>
        <v>M</v>
      </c>
      <c r="HZ10" s="87" t="str">
        <f t="shared" ca="1" si="22"/>
        <v>M</v>
      </c>
      <c r="IA10" s="87" t="str">
        <f t="shared" ca="1" si="22"/>
        <v>M</v>
      </c>
      <c r="IB10" s="87" t="str">
        <f t="shared" ca="1" si="22"/>
        <v>N</v>
      </c>
      <c r="IC10" s="87" t="str">
        <f t="shared" ca="1" si="22"/>
        <v>N</v>
      </c>
      <c r="ID10" s="87" t="str">
        <f t="shared" ca="1" si="22"/>
        <v>-</v>
      </c>
      <c r="IE10" s="87" t="str">
        <f t="shared" ca="1" si="22"/>
        <v>-</v>
      </c>
      <c r="IF10" s="87" t="str">
        <f t="shared" ca="1" si="22"/>
        <v>L</v>
      </c>
      <c r="IG10" s="87" t="str">
        <f t="shared" ca="1" si="22"/>
        <v>L</v>
      </c>
      <c r="IH10" s="87" t="str">
        <f t="shared" ca="1" si="22"/>
        <v>M</v>
      </c>
      <c r="II10" s="87" t="str">
        <f t="shared" ca="1" si="22"/>
        <v>M</v>
      </c>
      <c r="IJ10" s="87" t="str">
        <f t="shared" ca="1" si="22"/>
        <v>M</v>
      </c>
      <c r="IK10" s="87" t="str">
        <f t="shared" ca="1" si="22"/>
        <v>N</v>
      </c>
      <c r="IL10" s="87" t="str">
        <f t="shared" ca="1" si="22"/>
        <v>N</v>
      </c>
      <c r="IM10" s="87" t="str">
        <f t="shared" ca="1" si="22"/>
        <v>-</v>
      </c>
      <c r="IN10" s="87" t="str">
        <f t="shared" ca="1" si="22"/>
        <v>-</v>
      </c>
      <c r="IO10" s="87" t="str">
        <f t="shared" ca="1" si="22"/>
        <v>L</v>
      </c>
      <c r="IP10" s="87" t="str">
        <f t="shared" ca="1" si="22"/>
        <v>M</v>
      </c>
      <c r="IQ10" s="87" t="str">
        <f t="shared" ca="1" si="22"/>
        <v>M</v>
      </c>
      <c r="IR10" s="87" t="str">
        <f t="shared" ca="1" si="22"/>
        <v>M</v>
      </c>
      <c r="IS10" s="87" t="str">
        <f t="shared" ca="1" si="22"/>
        <v>M</v>
      </c>
      <c r="IT10" s="87" t="str">
        <f t="shared" ca="1" si="22"/>
        <v>N</v>
      </c>
      <c r="IU10" s="87" t="str">
        <f t="shared" ca="1" si="22"/>
        <v>N</v>
      </c>
      <c r="IV10" s="87" t="str">
        <f t="shared" ca="1" si="22"/>
        <v>-</v>
      </c>
      <c r="IW10" s="87" t="str">
        <f t="shared" ca="1" si="22"/>
        <v>-</v>
      </c>
      <c r="IX10" s="87" t="str">
        <f t="shared" ca="1" si="22"/>
        <v>L</v>
      </c>
      <c r="IY10" s="87" t="str">
        <f t="shared" ca="1" si="22"/>
        <v>L</v>
      </c>
      <c r="IZ10" s="87" t="str">
        <f t="shared" ca="1" si="22"/>
        <v>L</v>
      </c>
      <c r="JA10" s="87" t="str">
        <f t="shared" ca="1" si="22"/>
        <v>M</v>
      </c>
      <c r="JB10" s="87" t="str">
        <f t="shared" ca="1" si="22"/>
        <v>M</v>
      </c>
      <c r="JC10" s="87" t="str">
        <f t="shared" ca="1" si="22"/>
        <v>M</v>
      </c>
      <c r="JD10" s="87" t="str">
        <f t="shared" ca="1" si="22"/>
        <v>M</v>
      </c>
      <c r="JE10" s="87" t="str">
        <f t="shared" ca="1" si="22"/>
        <v>L</v>
      </c>
      <c r="JF10" s="87" t="str">
        <f t="shared" ca="1" si="22"/>
        <v>M</v>
      </c>
      <c r="JG10" s="87" t="str">
        <f t="shared" ca="1" si="22"/>
        <v>M</v>
      </c>
      <c r="JH10" s="87" t="str">
        <f t="shared" ca="1" si="22"/>
        <v>M</v>
      </c>
      <c r="JI10" s="87" t="str">
        <f t="shared" ca="1" si="22"/>
        <v>M</v>
      </c>
      <c r="JJ10" s="87" t="str">
        <f t="shared" ca="1" si="22"/>
        <v>N</v>
      </c>
      <c r="JK10" s="87" t="str">
        <f t="shared" ca="1" si="22"/>
        <v>-</v>
      </c>
      <c r="JL10" s="87" t="str">
        <f t="shared" ca="1" si="22"/>
        <v>L</v>
      </c>
      <c r="JM10" s="87" t="str">
        <f t="shared" ca="1" si="22"/>
        <v>L</v>
      </c>
      <c r="JN10" s="87" t="str">
        <f t="shared" ref="JN10:JN59" ca="1" si="29">IF(AND($C$4="NO",COUNTIF($B$7:$B$20,IF(OR(JA10="",ISBLANK(JA10)),"",IF(OR(JG11="",$C10&lt;&gt;$C11),IF(ISBLANK($C10),JG$7,INDIRECT(ADDRESS($C10,CELL("columna",JG10),4))),JG11)))&gt;0),$B10,IF(OR($D10="",ISBLANK($D10)),"",IF(OR(JG11="",$C10&lt;&gt;$C11),IF(ISBLANK($C10),JG$7,INDIRECT(ADDRESS($C10,CELL("columna",JG10),4))),JG11)))</f>
        <v>L</v>
      </c>
      <c r="JO10" s="87" t="str">
        <f t="shared" ca="1" si="23"/>
        <v>M</v>
      </c>
      <c r="JP10" s="87" t="str">
        <f t="shared" ca="1" si="23"/>
        <v>M</v>
      </c>
      <c r="JQ10" s="87" t="str">
        <f t="shared" ca="1" si="23"/>
        <v>M</v>
      </c>
      <c r="JR10" s="87" t="str">
        <f t="shared" ca="1" si="23"/>
        <v>N</v>
      </c>
      <c r="JS10" s="87" t="str">
        <f t="shared" ca="1" si="23"/>
        <v>N</v>
      </c>
      <c r="JT10" s="87" t="str">
        <f t="shared" ca="1" si="23"/>
        <v>-</v>
      </c>
      <c r="JU10" s="87" t="str">
        <f t="shared" ca="1" si="23"/>
        <v>-</v>
      </c>
      <c r="JV10" s="87" t="str">
        <f t="shared" ca="1" si="23"/>
        <v>L</v>
      </c>
      <c r="JW10" s="87" t="str">
        <f t="shared" ca="1" si="23"/>
        <v>M</v>
      </c>
      <c r="JX10" s="87" t="str">
        <f t="shared" ca="1" si="23"/>
        <v>M</v>
      </c>
      <c r="JY10" s="87" t="str">
        <f t="shared" ca="1" si="23"/>
        <v>M</v>
      </c>
      <c r="JZ10" s="87" t="str">
        <f t="shared" ca="1" si="23"/>
        <v>M</v>
      </c>
      <c r="KA10" s="87" t="str">
        <f t="shared" ca="1" si="23"/>
        <v>N</v>
      </c>
      <c r="KB10" s="87" t="str">
        <f t="shared" ca="1" si="23"/>
        <v>N</v>
      </c>
      <c r="KC10" s="87" t="str">
        <f t="shared" ca="1" si="23"/>
        <v>-</v>
      </c>
      <c r="KD10" s="87" t="str">
        <f t="shared" ca="1" si="23"/>
        <v>-</v>
      </c>
      <c r="KE10" s="87" t="str">
        <f t="shared" ca="1" si="23"/>
        <v>L</v>
      </c>
      <c r="KF10" s="87" t="str">
        <f t="shared" ca="1" si="23"/>
        <v>M</v>
      </c>
      <c r="KG10" s="87" t="str">
        <f t="shared" ca="1" si="23"/>
        <v>M</v>
      </c>
      <c r="KH10" s="87" t="str">
        <f t="shared" ca="1" si="23"/>
        <v>M</v>
      </c>
      <c r="KI10" s="87" t="str">
        <f t="shared" ca="1" si="23"/>
        <v>M</v>
      </c>
      <c r="KJ10" s="87" t="str">
        <f t="shared" ca="1" si="23"/>
        <v>N</v>
      </c>
      <c r="KK10" s="87" t="str">
        <f t="shared" ca="1" si="23"/>
        <v>N</v>
      </c>
      <c r="KL10" s="87" t="str">
        <f t="shared" ca="1" si="23"/>
        <v>-</v>
      </c>
      <c r="KM10" s="87" t="str">
        <f t="shared" ca="1" si="23"/>
        <v>-</v>
      </c>
      <c r="KN10" s="87" t="str">
        <f t="shared" ca="1" si="23"/>
        <v>L</v>
      </c>
      <c r="KO10" s="87" t="str">
        <f t="shared" ca="1" si="23"/>
        <v>L</v>
      </c>
      <c r="KP10" s="87" t="str">
        <f t="shared" ca="1" si="23"/>
        <v>L</v>
      </c>
      <c r="KQ10" s="87" t="str">
        <f t="shared" ca="1" si="23"/>
        <v>M</v>
      </c>
      <c r="KR10" s="87" t="str">
        <f t="shared" ca="1" si="23"/>
        <v>M</v>
      </c>
      <c r="KS10" s="87" t="str">
        <f t="shared" ca="1" si="23"/>
        <v>M</v>
      </c>
      <c r="KT10" s="87" t="str">
        <f t="shared" ca="1" si="23"/>
        <v>M</v>
      </c>
      <c r="KU10" s="87" t="str">
        <f t="shared" ca="1" si="23"/>
        <v>L</v>
      </c>
      <c r="KV10" s="87" t="str">
        <f t="shared" ca="1" si="23"/>
        <v>M</v>
      </c>
      <c r="KW10" s="87" t="str">
        <f t="shared" ca="1" si="23"/>
        <v>M</v>
      </c>
      <c r="KX10" s="87" t="str">
        <f t="shared" ca="1" si="23"/>
        <v>M</v>
      </c>
      <c r="KY10" s="87" t="str">
        <f t="shared" ca="1" si="23"/>
        <v>M</v>
      </c>
      <c r="KZ10" s="87" t="str">
        <f t="shared" ca="1" si="23"/>
        <v>N</v>
      </c>
      <c r="LA10" s="87" t="str">
        <f t="shared" ca="1" si="23"/>
        <v>-</v>
      </c>
      <c r="LB10" s="87" t="str">
        <f t="shared" ca="1" si="23"/>
        <v>L</v>
      </c>
      <c r="LC10" s="87" t="str">
        <f t="shared" ca="1" si="23"/>
        <v>L</v>
      </c>
      <c r="LD10" s="87" t="str">
        <f t="shared" ca="1" si="23"/>
        <v>L</v>
      </c>
      <c r="LE10" s="87" t="str">
        <f t="shared" ca="1" si="23"/>
        <v>M</v>
      </c>
      <c r="LF10" s="87" t="str">
        <f t="shared" ca="1" si="23"/>
        <v>M</v>
      </c>
      <c r="LG10" s="87" t="str">
        <f t="shared" ca="1" si="23"/>
        <v>M</v>
      </c>
      <c r="LH10" s="87" t="str">
        <f t="shared" ca="1" si="23"/>
        <v>L</v>
      </c>
      <c r="LI10" s="87" t="str">
        <f t="shared" ca="1" si="23"/>
        <v>M</v>
      </c>
      <c r="LJ10" s="87" t="str">
        <f t="shared" ca="1" si="23"/>
        <v>M</v>
      </c>
      <c r="LK10" s="87" t="str">
        <f t="shared" ca="1" si="23"/>
        <v>M</v>
      </c>
      <c r="LL10" s="87" t="str">
        <f t="shared" ca="1" si="23"/>
        <v>L</v>
      </c>
      <c r="LM10" s="87" t="str">
        <f t="shared" ca="1" si="23"/>
        <v>L</v>
      </c>
      <c r="LN10" s="87" t="str">
        <f t="shared" ca="1" si="23"/>
        <v>M</v>
      </c>
      <c r="LO10" s="87" t="str">
        <f t="shared" ca="1" si="23"/>
        <v>M</v>
      </c>
      <c r="LP10" s="87" t="str">
        <f t="shared" ca="1" si="23"/>
        <v>M</v>
      </c>
      <c r="LQ10" s="87" t="str">
        <f t="shared" ca="1" si="23"/>
        <v>L</v>
      </c>
      <c r="LR10" s="87" t="str">
        <f t="shared" ca="1" si="23"/>
        <v>L</v>
      </c>
      <c r="LS10" s="87" t="str">
        <f t="shared" ca="1" si="23"/>
        <v>M</v>
      </c>
      <c r="LT10" s="87" t="str">
        <f t="shared" ca="1" si="23"/>
        <v>M</v>
      </c>
      <c r="LU10" s="87" t="str">
        <f t="shared" ca="1" si="23"/>
        <v>M</v>
      </c>
      <c r="LV10" s="87" t="str">
        <f t="shared" ca="1" si="23"/>
        <v>N</v>
      </c>
      <c r="LW10" s="87" t="str">
        <f t="shared" ca="1" si="23"/>
        <v>N</v>
      </c>
      <c r="LX10" s="87" t="str">
        <f t="shared" ca="1" si="23"/>
        <v>-</v>
      </c>
      <c r="LY10" s="87" t="str">
        <f t="shared" ca="1" si="23"/>
        <v>-</v>
      </c>
      <c r="LZ10" s="87" t="str">
        <f t="shared" ref="LZ10:LZ59" ca="1" si="30">IF(AND($C$4="NO",COUNTIF($B$7:$B$20,IF(OR(LM10="",ISBLANK(LM10)),"",IF(OR(LS11="",$C10&lt;&gt;$C11),IF(ISBLANK($C10),LS$7,INDIRECT(ADDRESS($C10,CELL("columna",LS10),4))),LS11)))&gt;0),$B10,IF(OR($D10="",ISBLANK($D10)),"",IF(OR(LS11="",$C10&lt;&gt;$C11),IF(ISBLANK($C10),LS$7,INDIRECT(ADDRESS($C10,CELL("columna",LS10),4))),LS11)))</f>
        <v>L</v>
      </c>
      <c r="MA10" s="87" t="str">
        <f t="shared" ca="1" si="24"/>
        <v>M</v>
      </c>
      <c r="MB10" s="87" t="str">
        <f t="shared" ca="1" si="24"/>
        <v>M</v>
      </c>
      <c r="MC10" s="87" t="str">
        <f t="shared" ca="1" si="24"/>
        <v>M</v>
      </c>
      <c r="MD10" s="87" t="str">
        <f t="shared" ca="1" si="24"/>
        <v>M</v>
      </c>
      <c r="ME10" s="87" t="str">
        <f t="shared" ca="1" si="24"/>
        <v>N</v>
      </c>
      <c r="MF10" s="87" t="str">
        <f t="shared" ca="1" si="24"/>
        <v>N</v>
      </c>
      <c r="MG10" s="87" t="str">
        <f t="shared" ca="1" si="24"/>
        <v>-</v>
      </c>
      <c r="MH10" s="87" t="str">
        <f t="shared" ca="1" si="24"/>
        <v>-</v>
      </c>
      <c r="MI10" s="87" t="str">
        <f t="shared" ca="1" si="24"/>
        <v>L</v>
      </c>
      <c r="MJ10" s="87" t="str">
        <f t="shared" ca="1" si="24"/>
        <v>M</v>
      </c>
      <c r="MK10" s="87" t="str">
        <f t="shared" ca="1" si="24"/>
        <v>M</v>
      </c>
      <c r="ML10" s="87" t="str">
        <f t="shared" ca="1" si="24"/>
        <v>M</v>
      </c>
      <c r="MM10" s="87" t="str">
        <f t="shared" ca="1" si="24"/>
        <v>M</v>
      </c>
      <c r="MN10" s="87" t="str">
        <f t="shared" ca="1" si="24"/>
        <v>N</v>
      </c>
      <c r="MO10" s="87" t="str">
        <f t="shared" ca="1" si="24"/>
        <v>N</v>
      </c>
      <c r="MP10" s="87" t="str">
        <f t="shared" ca="1" si="24"/>
        <v>-</v>
      </c>
      <c r="MQ10" s="87" t="str">
        <f t="shared" ca="1" si="24"/>
        <v>-</v>
      </c>
      <c r="MR10" s="87" t="str">
        <f t="shared" ca="1" si="24"/>
        <v>L</v>
      </c>
      <c r="MS10" s="87" t="str">
        <f t="shared" ca="1" si="24"/>
        <v>L</v>
      </c>
      <c r="MT10" s="87" t="str">
        <f t="shared" ca="1" si="24"/>
        <v>L</v>
      </c>
      <c r="MU10" s="87" t="str">
        <f t="shared" ca="1" si="24"/>
        <v>M</v>
      </c>
      <c r="MV10" s="87" t="str">
        <f t="shared" ca="1" si="24"/>
        <v>M</v>
      </c>
      <c r="MW10" s="87" t="str">
        <f t="shared" ca="1" si="24"/>
        <v>N</v>
      </c>
      <c r="MX10" s="87" t="str">
        <f t="shared" ca="1" si="24"/>
        <v>-</v>
      </c>
      <c r="MY10" s="87" t="str">
        <f t="shared" ca="1" si="24"/>
        <v>L</v>
      </c>
      <c r="MZ10" s="87" t="str">
        <f t="shared" ca="1" si="24"/>
        <v>M</v>
      </c>
      <c r="NA10" s="87" t="str">
        <f t="shared" ca="1" si="24"/>
        <v>M</v>
      </c>
      <c r="NB10" s="87" t="str">
        <f t="shared" ca="1" si="24"/>
        <v>M</v>
      </c>
      <c r="NC10" s="87" t="str">
        <f t="shared" ca="1" si="24"/>
        <v>L</v>
      </c>
      <c r="ND10" s="87" t="str">
        <f t="shared" ca="1" si="24"/>
        <v>M</v>
      </c>
      <c r="NE10" s="87" t="str">
        <f t="shared" ca="1" si="24"/>
        <v>M</v>
      </c>
      <c r="NF10" s="87" t="str">
        <f t="shared" ca="1" si="24"/>
        <v>M</v>
      </c>
      <c r="NG10" s="87" t="str">
        <f t="shared" ca="1" si="24"/>
        <v>L</v>
      </c>
      <c r="NH10" s="87" t="str">
        <f t="shared" ca="1" si="24"/>
        <v>L</v>
      </c>
      <c r="NI10" s="87" t="str">
        <f t="shared" ca="1" si="24"/>
        <v>M</v>
      </c>
      <c r="NJ10" s="87" t="str">
        <f t="shared" ca="1" si="24"/>
        <v>M</v>
      </c>
      <c r="NK10" s="87" t="str">
        <f t="shared" ca="1" si="24"/>
        <v>M</v>
      </c>
      <c r="NL10" s="87" t="str">
        <f t="shared" ca="1" si="24"/>
        <v>N</v>
      </c>
    </row>
    <row r="11" spans="1:376" x14ac:dyDescent="0.35">
      <c r="A11" s="54" t="str">
        <f>Plantilla!E11</f>
        <v>Rosa Aguirre Rodríguez (75%)</v>
      </c>
      <c r="B11" s="99" t="str">
        <f>'Diseño Patrón'!B14</f>
        <v>M</v>
      </c>
      <c r="C11" s="23">
        <f t="array" ref="C11">IF($C$4="SI",SMALL(IF($B$7:$B11=B11,ROW($B$7:$B11), ""),1),7)</f>
        <v>7</v>
      </c>
      <c r="D11" s="142" t="str">
        <f>'Diseño Patrón'!M14</f>
        <v>N</v>
      </c>
      <c r="E11" s="142" t="str">
        <f>'Diseño Patrón'!N14</f>
        <v>N</v>
      </c>
      <c r="F11" s="142" t="str">
        <f>'Diseño Patrón'!O14</f>
        <v>-</v>
      </c>
      <c r="G11" s="142" t="str">
        <f>'Diseño Patrón'!P14</f>
        <v>-</v>
      </c>
      <c r="H11" s="142" t="str">
        <f>'Diseño Patrón'!Q14</f>
        <v>L</v>
      </c>
      <c r="I11" s="143" t="str">
        <f>'Diseño Patrón'!R14</f>
        <v>L</v>
      </c>
      <c r="J11" s="143" t="str">
        <f>'Diseño Patrón'!S14</f>
        <v>L</v>
      </c>
      <c r="K11" s="87" t="str">
        <f t="shared" ca="1" si="12"/>
        <v>-</v>
      </c>
      <c r="L11" s="87" t="str">
        <f t="shared" ca="1" si="13"/>
        <v>-</v>
      </c>
      <c r="M11" s="87" t="str">
        <f t="shared" ca="1" si="14"/>
        <v>L</v>
      </c>
      <c r="N11" s="87" t="str">
        <f t="shared" ca="1" si="15"/>
        <v>L</v>
      </c>
      <c r="O11" s="87" t="str">
        <f t="shared" ca="1" si="16"/>
        <v>L</v>
      </c>
      <c r="P11" s="87" t="str">
        <f t="shared" ca="1" si="17"/>
        <v>M</v>
      </c>
      <c r="Q11" s="87" t="str">
        <f t="shared" ca="1" si="18"/>
        <v>M</v>
      </c>
      <c r="R11" s="87" t="str">
        <f t="shared" ca="1" si="25"/>
        <v>M</v>
      </c>
      <c r="S11" s="87" t="str">
        <f t="shared" ref="S11:S59" ca="1" si="31">IF(AND($C$4="NO",COUNTIF($B$7:$B$20,IF(OR(F11="",ISBLANK(F11)),"",IF(OR(L12="",$C11&lt;&gt;$C12),IF(ISBLANK($C11),L$7,INDIRECT(ADDRESS($C11,CELL("columna",L11),4))),L12)))&gt;0),$B11,IF(OR($D11="",ISBLANK($D11)),"",IF(OR(L12="",$C11&lt;&gt;$C12),IF(ISBLANK($C11),L$7,INDIRECT(ADDRESS($C11,CELL("columna",L11),4))),L12)))</f>
        <v>M</v>
      </c>
      <c r="T11" s="87" t="str">
        <f t="shared" ref="T11:T59" ca="1" si="32">IF(AND($C$4="NO",COUNTIF($B$7:$B$20,IF(OR(G11="",ISBLANK(G11)),"",IF(OR(M12="",$C11&lt;&gt;$C12),IF(ISBLANK($C11),M$7,INDIRECT(ADDRESS($C11,CELL("columna",M11),4))),M12)))&gt;0),$B11,IF(OR($D11="",ISBLANK($D11)),"",IF(OR(M12="",$C11&lt;&gt;$C12),IF(ISBLANK($C11),M$7,INDIRECT(ADDRESS($C11,CELL("columna",M11),4))),M12)))</f>
        <v>L</v>
      </c>
      <c r="U11" s="87" t="str">
        <f t="shared" ref="U11:U59" ca="1" si="33">IF(AND($C$4="NO",COUNTIF($B$7:$B$20,IF(OR(H11="",ISBLANK(H11)),"",IF(OR(N12="",$C11&lt;&gt;$C12),IF(ISBLANK($C11),N$7,INDIRECT(ADDRESS($C11,CELL("columna",N11),4))),N12)))&gt;0),$B11,IF(OR($D11="",ISBLANK($D11)),"",IF(OR(N12="",$C11&lt;&gt;$C12),IF(ISBLANK($C11),N$7,INDIRECT(ADDRESS($C11,CELL("columna",N11),4))),N12)))</f>
        <v>M</v>
      </c>
      <c r="V11" s="87" t="str">
        <f t="shared" ref="V11:V59" ca="1" si="34">IF(AND($C$4="NO",COUNTIF($B$7:$B$20,IF(OR(I11="",ISBLANK(I11)),"",IF(OR(O12="",$C11&lt;&gt;$C12),IF(ISBLANK($C11),O$7,INDIRECT(ADDRESS($C11,CELL("columna",O11),4))),O12)))&gt;0),$B11,IF(OR($D11="",ISBLANK($D11)),"",IF(OR(O12="",$C11&lt;&gt;$C12),IF(ISBLANK($C11),O$7,INDIRECT(ADDRESS($C11,CELL("columna",O11),4))),O12)))</f>
        <v>M</v>
      </c>
      <c r="W11" s="87" t="str">
        <f t="shared" ref="W11:W59" ca="1" si="35">IF(AND($C$4="NO",COUNTIF($B$7:$B$20,IF(OR(J11="",ISBLANK(J11)),"",IF(OR(P12="",$C11&lt;&gt;$C12),IF(ISBLANK($C11),P$7,INDIRECT(ADDRESS($C11,CELL("columna",P11),4))),P12)))&gt;0),$B11,IF(OR($D11="",ISBLANK($D11)),"",IF(OR(P12="",$C11&lt;&gt;$C12),IF(ISBLANK($C11),P$7,INDIRECT(ADDRESS($C11,CELL("columna",P11),4))),P12)))</f>
        <v>M</v>
      </c>
      <c r="X11" s="87" t="str">
        <f t="shared" ref="X11:X59" ca="1" si="36">IF(AND($C$4="NO",COUNTIF($B$7:$B$20,IF(OR(K11="",ISBLANK(K11)),"",IF(OR(Q12="",$C11&lt;&gt;$C12),IF(ISBLANK($C11),Q$7,INDIRECT(ADDRESS($C11,CELL("columna",Q11),4))),Q12)))&gt;0),$B11,IF(OR($D11="",ISBLANK($D11)),"",IF(OR(Q12="",$C11&lt;&gt;$C12),IF(ISBLANK($C11),Q$7,INDIRECT(ADDRESS($C11,CELL("columna",Q11),4))),Q12)))</f>
        <v>M</v>
      </c>
      <c r="Y11" s="87" t="str">
        <f t="shared" ref="Y11:Y59" ca="1" si="37">IF(AND($C$4="NO",COUNTIF($B$7:$B$20,IF(OR(L11="",ISBLANK(L11)),"",IF(OR(R12="",$C11&lt;&gt;$C12),IF(ISBLANK($C11),R$7,INDIRECT(ADDRESS($C11,CELL("columna",R11),4))),R12)))&gt;0),$B11,IF(OR($D11="",ISBLANK($D11)),"",IF(OR(R12="",$C11&lt;&gt;$C12),IF(ISBLANK($C11),R$7,INDIRECT(ADDRESS($C11,CELL("columna",R11),4))),R12)))</f>
        <v>N</v>
      </c>
      <c r="Z11" s="87" t="str">
        <f t="shared" ref="Z11:Z59" ca="1" si="38">IF(AND($C$4="NO",COUNTIF($B$7:$B$20,IF(OR(M11="",ISBLANK(M11)),"",IF(OR(S12="",$C11&lt;&gt;$C12),IF(ISBLANK($C11),S$7,INDIRECT(ADDRESS($C11,CELL("columna",S11),4))),S12)))&gt;0),$B11,IF(OR($D11="",ISBLANK($D11)),"",IF(OR(S12="",$C11&lt;&gt;$C12),IF(ISBLANK($C11),S$7,INDIRECT(ADDRESS($C11,CELL("columna",S11),4))),S12)))</f>
        <v>-</v>
      </c>
      <c r="AA11" s="87" t="str">
        <f t="shared" ref="AA11:AA59" ca="1" si="39">IF(AND($C$4="NO",COUNTIF($B$7:$B$20,IF(OR(N11="",ISBLANK(N11)),"",IF(OR(T12="",$C11&lt;&gt;$C12),IF(ISBLANK($C11),T$7,INDIRECT(ADDRESS($C11,CELL("columna",T11),4))),T12)))&gt;0),$B11,IF(OR($D11="",ISBLANK($D11)),"",IF(OR(T12="",$C11&lt;&gt;$C12),IF(ISBLANK($C11),T$7,INDIRECT(ADDRESS($C11,CELL("columna",T11),4))),T12)))</f>
        <v>L</v>
      </c>
      <c r="AB11" s="87" t="str">
        <f t="shared" ref="AB11:AB59" ca="1" si="40">IF(AND($C$4="NO",COUNTIF($B$7:$B$20,IF(OR(O11="",ISBLANK(O11)),"",IF(OR(U12="",$C11&lt;&gt;$C12),IF(ISBLANK($C11),U$7,INDIRECT(ADDRESS($C11,CELL("columna",U11),4))),U12)))&gt;0),$B11,IF(OR($D11="",ISBLANK($D11)),"",IF(OR(U12="",$C11&lt;&gt;$C12),IF(ISBLANK($C11),U$7,INDIRECT(ADDRESS($C11,CELL("columna",U11),4))),U12)))</f>
        <v>L</v>
      </c>
      <c r="AC11" s="87" t="str">
        <f t="shared" ref="AC11:AC59" ca="1" si="41">IF(AND($C$4="NO",COUNTIF($B$7:$B$20,IF(OR(P11="",ISBLANK(P11)),"",IF(OR(V12="",$C11&lt;&gt;$C12),IF(ISBLANK($C11),V$7,INDIRECT(ADDRESS($C11,CELL("columna",V11),4))),V12)))&gt;0),$B11,IF(OR($D11="",ISBLANK($D11)),"",IF(OR(V12="",$C11&lt;&gt;$C12),IF(ISBLANK($C11),V$7,INDIRECT(ADDRESS($C11,CELL("columna",V11),4))),V12)))</f>
        <v>L</v>
      </c>
      <c r="AD11" s="87" t="str">
        <f t="shared" ref="AD11:AD59" ca="1" si="42">IF(AND($C$4="NO",COUNTIF($B$7:$B$20,IF(OR(Q11="",ISBLANK(Q11)),"",IF(OR(W12="",$C11&lt;&gt;$C12),IF(ISBLANK($C11),W$7,INDIRECT(ADDRESS($C11,CELL("columna",W11),4))),W12)))&gt;0),$B11,IF(OR($D11="",ISBLANK($D11)),"",IF(OR(W12="",$C11&lt;&gt;$C12),IF(ISBLANK($C11),W$7,INDIRECT(ADDRESS($C11,CELL("columna",W11),4))),W12)))</f>
        <v>M</v>
      </c>
      <c r="AE11" s="87" t="str">
        <f t="shared" ref="AE11:AE59" ca="1" si="43">IF(AND($C$4="NO",COUNTIF($B$7:$B$20,IF(OR(R11="",ISBLANK(R11)),"",IF(OR(X12="",$C11&lt;&gt;$C12),IF(ISBLANK($C11),X$7,INDIRECT(ADDRESS($C11,CELL("columna",X11),4))),X12)))&gt;0),$B11,IF(OR($D11="",ISBLANK($D11)),"",IF(OR(X12="",$C11&lt;&gt;$C12),IF(ISBLANK($C11),X$7,INDIRECT(ADDRESS($C11,CELL("columna",X11),4))),X12)))</f>
        <v>M</v>
      </c>
      <c r="AF11" s="87" t="str">
        <f t="shared" ref="AF11:AF59" ca="1" si="44">IF(AND($C$4="NO",COUNTIF($B$7:$B$20,IF(OR(S11="",ISBLANK(S11)),"",IF(OR(Y12="",$C11&lt;&gt;$C12),IF(ISBLANK($C11),Y$7,INDIRECT(ADDRESS($C11,CELL("columna",Y11),4))),Y12)))&gt;0),$B11,IF(OR($D11="",ISBLANK($D11)),"",IF(OR(Y12="",$C11&lt;&gt;$C12),IF(ISBLANK($C11),Y$7,INDIRECT(ADDRESS($C11,CELL("columna",Y11),4))),Y12)))</f>
        <v>M</v>
      </c>
      <c r="AG11" s="87" t="str">
        <f t="shared" ref="AG11:AG59" ca="1" si="45">IF(AND($C$4="NO",COUNTIF($B$7:$B$20,IF(OR(T11="",ISBLANK(T11)),"",IF(OR(Z12="",$C11&lt;&gt;$C12),IF(ISBLANK($C11),Z$7,INDIRECT(ADDRESS($C11,CELL("columna",Z11),4))),Z12)))&gt;0),$B11,IF(OR($D11="",ISBLANK($D11)),"",IF(OR(Z12="",$C11&lt;&gt;$C12),IF(ISBLANK($C11),Z$7,INDIRECT(ADDRESS($C11,CELL("columna",Z11),4))),Z12)))</f>
        <v>L</v>
      </c>
      <c r="AH11" s="87" t="str">
        <f t="shared" ref="AH11:AH59" ca="1" si="46">IF(AND($C$4="NO",COUNTIF($B$7:$B$20,IF(OR(U11="",ISBLANK(U11)),"",IF(OR(AA12="",$C11&lt;&gt;$C12),IF(ISBLANK($C11),AA$7,INDIRECT(ADDRESS($C11,CELL("columna",AA11),4))),AA12)))&gt;0),$B11,IF(OR($D11="",ISBLANK($D11)),"",IF(OR(AA12="",$C11&lt;&gt;$C12),IF(ISBLANK($C11),AA$7,INDIRECT(ADDRESS($C11,CELL("columna",AA11),4))),AA12)))</f>
        <v>M</v>
      </c>
      <c r="AI11" s="87" t="str">
        <f t="shared" ref="AI11:AI59" ca="1" si="47">IF(AND($C$4="NO",COUNTIF($B$7:$B$20,IF(OR(V11="",ISBLANK(V11)),"",IF(OR(AB12="",$C11&lt;&gt;$C12),IF(ISBLANK($C11),AB$7,INDIRECT(ADDRESS($C11,CELL("columna",AB11),4))),AB12)))&gt;0),$B11,IF(OR($D11="",ISBLANK($D11)),"",IF(OR(AB12="",$C11&lt;&gt;$C12),IF(ISBLANK($C11),AB$7,INDIRECT(ADDRESS($C11,CELL("columna",AB11),4))),AB12)))</f>
        <v>M</v>
      </c>
      <c r="AJ11" s="87" t="str">
        <f t="shared" ref="AJ11:AJ59" ca="1" si="48">IF(AND($C$4="NO",COUNTIF($B$7:$B$20,IF(OR(W11="",ISBLANK(W11)),"",IF(OR(AC12="",$C11&lt;&gt;$C12),IF(ISBLANK($C11),AC$7,INDIRECT(ADDRESS($C11,CELL("columna",AC11),4))),AC12)))&gt;0),$B11,IF(OR($D11="",ISBLANK($D11)),"",IF(OR(AC12="",$C11&lt;&gt;$C12),IF(ISBLANK($C11),AC$7,INDIRECT(ADDRESS($C11,CELL("columna",AC11),4))),AC12)))</f>
        <v>M</v>
      </c>
      <c r="AK11" s="87" t="str">
        <f t="shared" ref="AK11:AK59" ca="1" si="49">IF(AND($C$4="NO",COUNTIF($B$7:$B$20,IF(OR(X11="",ISBLANK(X11)),"",IF(OR(AD12="",$C11&lt;&gt;$C12),IF(ISBLANK($C11),AD$7,INDIRECT(ADDRESS($C11,CELL("columna",AD11),4))),AD12)))&gt;0),$B11,IF(OR($D11="",ISBLANK($D11)),"",IF(OR(AD12="",$C11&lt;&gt;$C12),IF(ISBLANK($C11),AD$7,INDIRECT(ADDRESS($C11,CELL("columna",AD11),4))),AD12)))</f>
        <v>L</v>
      </c>
      <c r="AL11" s="87" t="str">
        <f t="shared" ref="AL11:AL59" ca="1" si="50">IF(AND($C$4="NO",COUNTIF($B$7:$B$20,IF(OR(Y11="",ISBLANK(Y11)),"",IF(OR(AE12="",$C11&lt;&gt;$C12),IF(ISBLANK($C11),AE$7,INDIRECT(ADDRESS($C11,CELL("columna",AE11),4))),AE12)))&gt;0),$B11,IF(OR($D11="",ISBLANK($D11)),"",IF(OR(AE12="",$C11&lt;&gt;$C12),IF(ISBLANK($C11),AE$7,INDIRECT(ADDRESS($C11,CELL("columna",AE11),4))),AE12)))</f>
        <v>L</v>
      </c>
      <c r="AM11" s="87" t="str">
        <f t="shared" ref="AM11:AM59" ca="1" si="51">IF(AND($C$4="NO",COUNTIF($B$7:$B$20,IF(OR(Z11="",ISBLANK(Z11)),"",IF(OR(AF12="",$C11&lt;&gt;$C12),IF(ISBLANK($C11),AF$7,INDIRECT(ADDRESS($C11,CELL("columna",AF11),4))),AF12)))&gt;0),$B11,IF(OR($D11="",ISBLANK($D11)),"",IF(OR(AF12="",$C11&lt;&gt;$C12),IF(ISBLANK($C11),AF$7,INDIRECT(ADDRESS($C11,CELL("columna",AF11),4))),AF12)))</f>
        <v>M</v>
      </c>
      <c r="AN11" s="87" t="str">
        <f t="shared" ref="AN11:AN59" ca="1" si="52">IF(AND($C$4="NO",COUNTIF($B$7:$B$20,IF(OR(AA11="",ISBLANK(AA11)),"",IF(OR(AG12="",$C11&lt;&gt;$C12),IF(ISBLANK($C11),AG$7,INDIRECT(ADDRESS($C11,CELL("columna",AG11),4))),AG12)))&gt;0),$B11,IF(OR($D11="",ISBLANK($D11)),"",IF(OR(AG12="",$C11&lt;&gt;$C12),IF(ISBLANK($C11),AG$7,INDIRECT(ADDRESS($C11,CELL("columna",AG11),4))),AG12)))</f>
        <v>M</v>
      </c>
      <c r="AO11" s="87" t="str">
        <f t="shared" ref="AO11:AO59" ca="1" si="53">IF(AND($C$4="NO",COUNTIF($B$7:$B$20,IF(OR(AB11="",ISBLANK(AB11)),"",IF(OR(AH12="",$C11&lt;&gt;$C12),IF(ISBLANK($C11),AH$7,INDIRECT(ADDRESS($C11,CELL("columna",AH11),4))),AH12)))&gt;0),$B11,IF(OR($D11="",ISBLANK($D11)),"",IF(OR(AH12="",$C11&lt;&gt;$C12),IF(ISBLANK($C11),AH$7,INDIRECT(ADDRESS($C11,CELL("columna",AH11),4))),AH12)))</f>
        <v>M</v>
      </c>
      <c r="AP11" s="87" t="str">
        <f t="shared" ref="AP11:AP59" ca="1" si="54">IF(AND($C$4="NO",COUNTIF($B$7:$B$20,IF(OR(AC11="",ISBLANK(AC11)),"",IF(OR(AI12="",$C11&lt;&gt;$C12),IF(ISBLANK($C11),AI$7,INDIRECT(ADDRESS($C11,CELL("columna",AI11),4))),AI12)))&gt;0),$B11,IF(OR($D11="",ISBLANK($D11)),"",IF(OR(AI12="",$C11&lt;&gt;$C12),IF(ISBLANK($C11),AI$7,INDIRECT(ADDRESS($C11,CELL("columna",AI11),4))),AI12)))</f>
        <v>L</v>
      </c>
      <c r="AQ11" s="87" t="str">
        <f t="shared" ref="AQ11:AQ59" ca="1" si="55">IF(AND($C$4="NO",COUNTIF($B$7:$B$20,IF(OR(AD11="",ISBLANK(AD11)),"",IF(OR(AJ12="",$C11&lt;&gt;$C12),IF(ISBLANK($C11),AJ$7,INDIRECT(ADDRESS($C11,CELL("columna",AJ11),4))),AJ12)))&gt;0),$B11,IF(OR($D11="",ISBLANK($D11)),"",IF(OR(AJ12="",$C11&lt;&gt;$C12),IF(ISBLANK($C11),AJ$7,INDIRECT(ADDRESS($C11,CELL("columna",AJ11),4))),AJ12)))</f>
        <v>L</v>
      </c>
      <c r="AR11" s="87" t="str">
        <f t="shared" ref="AR11:AR59" ca="1" si="56">IF(AND($C$4="NO",COUNTIF($B$7:$B$20,IF(OR(AE11="",ISBLANK(AE11)),"",IF(OR(AK12="",$C11&lt;&gt;$C12),IF(ISBLANK($C11),AK$7,INDIRECT(ADDRESS($C11,CELL("columna",AK11),4))),AK12)))&gt;0),$B11,IF(OR($D11="",ISBLANK($D11)),"",IF(OR(AK12="",$C11&lt;&gt;$C12),IF(ISBLANK($C11),AK$7,INDIRECT(ADDRESS($C11,CELL("columna",AK11),4))),AK12)))</f>
        <v>M</v>
      </c>
      <c r="AS11" s="87" t="str">
        <f t="shared" ref="AS11:AS59" ca="1" si="57">IF(AND($C$4="NO",COUNTIF($B$7:$B$20,IF(OR(AF11="",ISBLANK(AF11)),"",IF(OR(AL12="",$C11&lt;&gt;$C12),IF(ISBLANK($C11),AL$7,INDIRECT(ADDRESS($C11,CELL("columna",AL11),4))),AL12)))&gt;0),$B11,IF(OR($D11="",ISBLANK($D11)),"",IF(OR(AL12="",$C11&lt;&gt;$C12),IF(ISBLANK($C11),AL$7,INDIRECT(ADDRESS($C11,CELL("columna",AL11),4))),AL12)))</f>
        <v>M</v>
      </c>
      <c r="AT11" s="87" t="str">
        <f t="shared" ref="AT11:AT59" ca="1" si="58">IF(AND($C$4="NO",COUNTIF($B$7:$B$20,IF(OR(AG11="",ISBLANK(AG11)),"",IF(OR(AM12="",$C11&lt;&gt;$C12),IF(ISBLANK($C11),AM$7,INDIRECT(ADDRESS($C11,CELL("columna",AM11),4))),AM12)))&gt;0),$B11,IF(OR($D11="",ISBLANK($D11)),"",IF(OR(AM12="",$C11&lt;&gt;$C12),IF(ISBLANK($C11),AM$7,INDIRECT(ADDRESS($C11,CELL("columna",AM11),4))),AM12)))</f>
        <v>M</v>
      </c>
      <c r="AU11" s="87" t="str">
        <f t="shared" ref="AU11:AU59" ca="1" si="59">IF(AND($C$4="NO",COUNTIF($B$7:$B$20,IF(OR(AH11="",ISBLANK(AH11)),"",IF(OR(AN12="",$C11&lt;&gt;$C12),IF(ISBLANK($C11),AN$7,INDIRECT(ADDRESS($C11,CELL("columna",AN11),4))),AN12)))&gt;0),$B11,IF(OR($D11="",ISBLANK($D11)),"",IF(OR(AN12="",$C11&lt;&gt;$C12),IF(ISBLANK($C11),AN$7,INDIRECT(ADDRESS($C11,CELL("columna",AN11),4))),AN12)))</f>
        <v>N</v>
      </c>
      <c r="AV11" s="87" t="str">
        <f t="shared" ref="AV11:AV59" ca="1" si="60">IF(AND($C$4="NO",COUNTIF($B$7:$B$20,IF(OR(AI11="",ISBLANK(AI11)),"",IF(OR(AO12="",$C11&lt;&gt;$C12),IF(ISBLANK($C11),AO$7,INDIRECT(ADDRESS($C11,CELL("columna",AO11),4))),AO12)))&gt;0),$B11,IF(OR($D11="",ISBLANK($D11)),"",IF(OR(AO12="",$C11&lt;&gt;$C12),IF(ISBLANK($C11),AO$7,INDIRECT(ADDRESS($C11,CELL("columna",AO11),4))),AO12)))</f>
        <v>N</v>
      </c>
      <c r="AW11" s="87" t="str">
        <f t="shared" ref="AW11:AW59" ca="1" si="61">IF(AND($C$4="NO",COUNTIF($B$7:$B$20,IF(OR(AJ11="",ISBLANK(AJ11)),"",IF(OR(AP12="",$C11&lt;&gt;$C12),IF(ISBLANK($C11),AP$7,INDIRECT(ADDRESS($C11,CELL("columna",AP11),4))),AP12)))&gt;0),$B11,IF(OR($D11="",ISBLANK($D11)),"",IF(OR(AP12="",$C11&lt;&gt;$C12),IF(ISBLANK($C11),AP$7,INDIRECT(ADDRESS($C11,CELL("columna",AP11),4))),AP12)))</f>
        <v>-</v>
      </c>
      <c r="AX11" s="87" t="str">
        <f t="shared" ref="AX11:AX59" ca="1" si="62">IF(AND($C$4="NO",COUNTIF($B$7:$B$20,IF(OR(AK11="",ISBLANK(AK11)),"",IF(OR(AQ12="",$C11&lt;&gt;$C12),IF(ISBLANK($C11),AQ$7,INDIRECT(ADDRESS($C11,CELL("columna",AQ11),4))),AQ12)))&gt;0),$B11,IF(OR($D11="",ISBLANK($D11)),"",IF(OR(AQ12="",$C11&lt;&gt;$C12),IF(ISBLANK($C11),AQ$7,INDIRECT(ADDRESS($C11,CELL("columna",AQ11),4))),AQ12)))</f>
        <v>-</v>
      </c>
      <c r="AY11" s="87" t="str">
        <f t="shared" ref="AY11:AY59" ca="1" si="63">IF(AND($C$4="NO",COUNTIF($B$7:$B$20,IF(OR(AL11="",ISBLANK(AL11)),"",IF(OR(AR12="",$C11&lt;&gt;$C12),IF(ISBLANK($C11),AR$7,INDIRECT(ADDRESS($C11,CELL("columna",AR11),4))),AR12)))&gt;0),$B11,IF(OR($D11="",ISBLANK($D11)),"",IF(OR(AR12="",$C11&lt;&gt;$C12),IF(ISBLANK($C11),AR$7,INDIRECT(ADDRESS($C11,CELL("columna",AR11),4))),AR12)))</f>
        <v>L</v>
      </c>
      <c r="AZ11" s="87" t="str">
        <f t="shared" ref="AZ11:AZ59" ca="1" si="64">IF(AND($C$4="NO",COUNTIF($B$7:$B$20,IF(OR(AM11="",ISBLANK(AM11)),"",IF(OR(AS12="",$C11&lt;&gt;$C12),IF(ISBLANK($C11),AS$7,INDIRECT(ADDRESS($C11,CELL("columna",AS11),4))),AS12)))&gt;0),$B11,IF(OR($D11="",ISBLANK($D11)),"",IF(OR(AS12="",$C11&lt;&gt;$C12),IF(ISBLANK($C11),AS$7,INDIRECT(ADDRESS($C11,CELL("columna",AS11),4))),AS12)))</f>
        <v>M</v>
      </c>
      <c r="BA11" s="87" t="str">
        <f t="shared" ref="BA11:BA59" ca="1" si="65">IF(AND($C$4="NO",COUNTIF($B$7:$B$20,IF(OR(AN11="",ISBLANK(AN11)),"",IF(OR(AT12="",$C11&lt;&gt;$C12),IF(ISBLANK($C11),AT$7,INDIRECT(ADDRESS($C11,CELL("columna",AT11),4))),AT12)))&gt;0),$B11,IF(OR($D11="",ISBLANK($D11)),"",IF(OR(AT12="",$C11&lt;&gt;$C12),IF(ISBLANK($C11),AT$7,INDIRECT(ADDRESS($C11,CELL("columna",AT11),4))),AT12)))</f>
        <v>M</v>
      </c>
      <c r="BB11" s="87" t="str">
        <f t="shared" ref="BB11:BB59" ca="1" si="66">IF(AND($C$4="NO",COUNTIF($B$7:$B$20,IF(OR(AO11="",ISBLANK(AO11)),"",IF(OR(AU12="",$C11&lt;&gt;$C12),IF(ISBLANK($C11),AU$7,INDIRECT(ADDRESS($C11,CELL("columna",AU11),4))),AU12)))&gt;0),$B11,IF(OR($D11="",ISBLANK($D11)),"",IF(OR(AU12="",$C11&lt;&gt;$C12),IF(ISBLANK($C11),AU$7,INDIRECT(ADDRESS($C11,CELL("columna",AU11),4))),AU12)))</f>
        <v>M</v>
      </c>
      <c r="BC11" s="87" t="str">
        <f t="shared" ref="BC11:BC59" ca="1" si="67">IF(AND($C$4="NO",COUNTIF($B$7:$B$20,IF(OR(AP11="",ISBLANK(AP11)),"",IF(OR(AV12="",$C11&lt;&gt;$C12),IF(ISBLANK($C11),AV$7,INDIRECT(ADDRESS($C11,CELL("columna",AV11),4))),AV12)))&gt;0),$B11,IF(OR($D11="",ISBLANK($D11)),"",IF(OR(AV12="",$C11&lt;&gt;$C12),IF(ISBLANK($C11),AV$7,INDIRECT(ADDRESS($C11,CELL("columna",AV11),4))),AV12)))</f>
        <v>M</v>
      </c>
      <c r="BD11" s="87" t="str">
        <f t="shared" ref="BD11:BD59" ca="1" si="68">IF(AND($C$4="NO",COUNTIF($B$7:$B$20,IF(OR(AQ11="",ISBLANK(AQ11)),"",IF(OR(AW12="",$C11&lt;&gt;$C12),IF(ISBLANK($C11),AW$7,INDIRECT(ADDRESS($C11,CELL("columna",AW11),4))),AW12)))&gt;0),$B11,IF(OR($D11="",ISBLANK($D11)),"",IF(OR(AW12="",$C11&lt;&gt;$C12),IF(ISBLANK($C11),AW$7,INDIRECT(ADDRESS($C11,CELL("columna",AW11),4))),AW12)))</f>
        <v>N</v>
      </c>
      <c r="BE11" s="87" t="str">
        <f t="shared" ref="BE11:BE59" ca="1" si="69">IF(AND($C$4="NO",COUNTIF($B$7:$B$20,IF(OR(AR11="",ISBLANK(AR11)),"",IF(OR(AX12="",$C11&lt;&gt;$C12),IF(ISBLANK($C11),AX$7,INDIRECT(ADDRESS($C11,CELL("columna",AX11),4))),AX12)))&gt;0),$B11,IF(OR($D11="",ISBLANK($D11)),"",IF(OR(AX12="",$C11&lt;&gt;$C12),IF(ISBLANK($C11),AX$7,INDIRECT(ADDRESS($C11,CELL("columna",AX11),4))),AX12)))</f>
        <v>N</v>
      </c>
      <c r="BF11" s="87" t="str">
        <f t="shared" ref="BF11:BF59" ca="1" si="70">IF(AND($C$4="NO",COUNTIF($B$7:$B$20,IF(OR(AS11="",ISBLANK(AS11)),"",IF(OR(AY12="",$C11&lt;&gt;$C12),IF(ISBLANK($C11),AY$7,INDIRECT(ADDRESS($C11,CELL("columna",AY11),4))),AY12)))&gt;0),$B11,IF(OR($D11="",ISBLANK($D11)),"",IF(OR(AY12="",$C11&lt;&gt;$C12),IF(ISBLANK($C11),AY$7,INDIRECT(ADDRESS($C11,CELL("columna",AY11),4))),AY12)))</f>
        <v>-</v>
      </c>
      <c r="BG11" s="87" t="str">
        <f t="shared" ref="BG11:BG59" ca="1" si="71">IF(AND($C$4="NO",COUNTIF($B$7:$B$20,IF(OR(AT11="",ISBLANK(AT11)),"",IF(OR(AZ12="",$C11&lt;&gt;$C12),IF(ISBLANK($C11),AZ$7,INDIRECT(ADDRESS($C11,CELL("columna",AZ11),4))),AZ12)))&gt;0),$B11,IF(OR($D11="",ISBLANK($D11)),"",IF(OR(AZ12="",$C11&lt;&gt;$C12),IF(ISBLANK($C11),AZ$7,INDIRECT(ADDRESS($C11,CELL("columna",AZ11),4))),AZ12)))</f>
        <v>-</v>
      </c>
      <c r="BH11" s="87" t="str">
        <f t="shared" ref="BH11:BH59" ca="1" si="72">IF(AND($C$4="NO",COUNTIF($B$7:$B$20,IF(OR(AU11="",ISBLANK(AU11)),"",IF(OR(BA12="",$C11&lt;&gt;$C12),IF(ISBLANK($C11),BA$7,INDIRECT(ADDRESS($C11,CELL("columna",BA11),4))),BA12)))&gt;0),$B11,IF(OR($D11="",ISBLANK($D11)),"",IF(OR(BA12="",$C11&lt;&gt;$C12),IF(ISBLANK($C11),BA$7,INDIRECT(ADDRESS($C11,CELL("columna",BA11),4))),BA12)))</f>
        <v>L</v>
      </c>
      <c r="BI11" s="87" t="str">
        <f t="shared" ref="BI11:BI59" ca="1" si="73">IF(AND($C$4="NO",COUNTIF($B$7:$B$20,IF(OR(AV11="",ISBLANK(AV11)),"",IF(OR(BB12="",$C11&lt;&gt;$C12),IF(ISBLANK($C11),BB$7,INDIRECT(ADDRESS($C11,CELL("columna",BB11),4))),BB12)))&gt;0),$B11,IF(OR($D11="",ISBLANK($D11)),"",IF(OR(BB12="",$C11&lt;&gt;$C12),IF(ISBLANK($C11),BB$7,INDIRECT(ADDRESS($C11,CELL("columna",BB11),4))),BB12)))</f>
        <v>M</v>
      </c>
      <c r="BJ11" s="87" t="str">
        <f t="shared" ref="BJ11:BJ59" ca="1" si="74">IF(AND($C$4="NO",COUNTIF($B$7:$B$20,IF(OR(AW11="",ISBLANK(AW11)),"",IF(OR(BC12="",$C11&lt;&gt;$C12),IF(ISBLANK($C11),BC$7,INDIRECT(ADDRESS($C11,CELL("columna",BC11),4))),BC12)))&gt;0),$B11,IF(OR($D11="",ISBLANK($D11)),"",IF(OR(BC12="",$C11&lt;&gt;$C12),IF(ISBLANK($C11),BC$7,INDIRECT(ADDRESS($C11,CELL("columna",BC11),4))),BC12)))</f>
        <v>M</v>
      </c>
      <c r="BK11" s="87" t="str">
        <f t="shared" ref="BK11:BK59" ca="1" si="75">IF(AND($C$4="NO",COUNTIF($B$7:$B$20,IF(OR(AX11="",ISBLANK(AX11)),"",IF(OR(BD12="",$C11&lt;&gt;$C12),IF(ISBLANK($C11),BD$7,INDIRECT(ADDRESS($C11,CELL("columna",BD11),4))),BD12)))&gt;0),$B11,IF(OR($D11="",ISBLANK($D11)),"",IF(OR(BD12="",$C11&lt;&gt;$C12),IF(ISBLANK($C11),BD$7,INDIRECT(ADDRESS($C11,CELL("columna",BD11),4))),BD12)))</f>
        <v>M</v>
      </c>
      <c r="BL11" s="87" t="str">
        <f t="shared" ref="BL11:BL59" ca="1" si="76">IF(AND($C$4="NO",COUNTIF($B$7:$B$20,IF(OR(AY11="",ISBLANK(AY11)),"",IF(OR(BE12="",$C11&lt;&gt;$C12),IF(ISBLANK($C11),BE$7,INDIRECT(ADDRESS($C11,CELL("columna",BE11),4))),BE12)))&gt;0),$B11,IF(OR($D11="",ISBLANK($D11)),"",IF(OR(BE12="",$C11&lt;&gt;$C12),IF(ISBLANK($C11),BE$7,INDIRECT(ADDRESS($C11,CELL("columna",BE11),4))),BE12)))</f>
        <v>M</v>
      </c>
      <c r="BM11" s="87" t="str">
        <f t="shared" ref="BM11:BM59" ca="1" si="77">IF(AND($C$4="NO",COUNTIF($B$7:$B$20,IF(OR(AZ11="",ISBLANK(AZ11)),"",IF(OR(BF12="",$C11&lt;&gt;$C12),IF(ISBLANK($C11),BF$7,INDIRECT(ADDRESS($C11,CELL("columna",BF11),4))),BF12)))&gt;0),$B11,IF(OR($D11="",ISBLANK($D11)),"",IF(OR(BF12="",$C11&lt;&gt;$C12),IF(ISBLANK($C11),BF$7,INDIRECT(ADDRESS($C11,CELL("columna",BF11),4))),BF12)))</f>
        <v>N</v>
      </c>
      <c r="BN11" s="87" t="str">
        <f t="shared" ref="BN11:BN59" ca="1" si="78">IF(AND($C$4="NO",COUNTIF($B$7:$B$20,IF(OR(BA11="",ISBLANK(BA11)),"",IF(OR(BG12="",$C11&lt;&gt;$C12),IF(ISBLANK($C11),BG$7,INDIRECT(ADDRESS($C11,CELL("columna",BG11),4))),BG12)))&gt;0),$B11,IF(OR($D11="",ISBLANK($D11)),"",IF(OR(BG12="",$C11&lt;&gt;$C12),IF(ISBLANK($C11),BG$7,INDIRECT(ADDRESS($C11,CELL("columna",BG11),4))),BG12)))</f>
        <v>N</v>
      </c>
      <c r="BO11" s="87" t="str">
        <f t="shared" ref="BO11:BO59" ca="1" si="79">IF(AND($C$4="NO",COUNTIF($B$7:$B$20,IF(OR(BB11="",ISBLANK(BB11)),"",IF(OR(BH12="",$C11&lt;&gt;$C12),IF(ISBLANK($C11),BH$7,INDIRECT(ADDRESS($C11,CELL("columna",BH11),4))),BH12)))&gt;0),$B11,IF(OR($D11="",ISBLANK($D11)),"",IF(OR(BH12="",$C11&lt;&gt;$C12),IF(ISBLANK($C11),BH$7,INDIRECT(ADDRESS($C11,CELL("columna",BH11),4))),BH12)))</f>
        <v>-</v>
      </c>
      <c r="BP11" s="87" t="str">
        <f t="shared" ref="BP11:BP59" ca="1" si="80">IF(AND($C$4="NO",COUNTIF($B$7:$B$20,IF(OR(BC11="",ISBLANK(BC11)),"",IF(OR(BI12="",$C11&lt;&gt;$C12),IF(ISBLANK($C11),BI$7,INDIRECT(ADDRESS($C11,CELL("columna",BI11),4))),BI12)))&gt;0),$B11,IF(OR($D11="",ISBLANK($D11)),"",IF(OR(BI12="",$C11&lt;&gt;$C12),IF(ISBLANK($C11),BI$7,INDIRECT(ADDRESS($C11,CELL("columna",BI11),4))),BI12)))</f>
        <v>-</v>
      </c>
      <c r="BQ11" s="87" t="str">
        <f t="shared" ref="BQ11:BQ59" ca="1" si="81">IF(AND($C$4="NO",COUNTIF($B$7:$B$20,IF(OR(BD11="",ISBLANK(BD11)),"",IF(OR(BJ12="",$C11&lt;&gt;$C12),IF(ISBLANK($C11),BJ$7,INDIRECT(ADDRESS($C11,CELL("columna",BJ11),4))),BJ12)))&gt;0),$B11,IF(OR($D11="",ISBLANK($D11)),"",IF(OR(BJ12="",$C11&lt;&gt;$C12),IF(ISBLANK($C11),BJ$7,INDIRECT(ADDRESS($C11,CELL("columna",BJ11),4))),BJ12)))</f>
        <v>L</v>
      </c>
      <c r="BR11" s="87" t="str">
        <f t="shared" ref="BR11:BR59" ca="1" si="82">IF(AND($C$4="NO",COUNTIF($B$7:$B$20,IF(OR(BE11="",ISBLANK(BE11)),"",IF(OR(BK12="",$C11&lt;&gt;$C12),IF(ISBLANK($C11),BK$7,INDIRECT(ADDRESS($C11,CELL("columna",BK11),4))),BK12)))&gt;0),$B11,IF(OR($D11="",ISBLANK($D11)),"",IF(OR(BK12="",$C11&lt;&gt;$C12),IF(ISBLANK($C11),BK$7,INDIRECT(ADDRESS($C11,CELL("columna",BK11),4))),BK12)))</f>
        <v>L</v>
      </c>
      <c r="BS11" s="87" t="str">
        <f t="shared" ref="BS11:BS59" ca="1" si="83">IF(AND($C$4="NO",COUNTIF($B$7:$B$20,IF(OR(BF11="",ISBLANK(BF11)),"",IF(OR(BL12="",$C11&lt;&gt;$C12),IF(ISBLANK($C11),BL$7,INDIRECT(ADDRESS($C11,CELL("columna",BL11),4))),BL12)))&gt;0),$B11,IF(OR($D11="",ISBLANK($D11)),"",IF(OR(BL12="",$C11&lt;&gt;$C12),IF(ISBLANK($C11),BL$7,INDIRECT(ADDRESS($C11,CELL("columna",BL11),4))),BL12)))</f>
        <v>L</v>
      </c>
      <c r="BT11" s="87" t="str">
        <f t="shared" ref="BT11:BT59" ca="1" si="84">IF(AND($C$4="NO",COUNTIF($B$7:$B$20,IF(OR(BG11="",ISBLANK(BG11)),"",IF(OR(BM12="",$C11&lt;&gt;$C12),IF(ISBLANK($C11),BM$7,INDIRECT(ADDRESS($C11,CELL("columna",BM11),4))),BM12)))&gt;0),$B11,IF(OR($D11="",ISBLANK($D11)),"",IF(OR(BM12="",$C11&lt;&gt;$C12),IF(ISBLANK($C11),BM$7,INDIRECT(ADDRESS($C11,CELL("columna",BM11),4))),BM12)))</f>
        <v>M</v>
      </c>
      <c r="BU11" s="87" t="str">
        <f t="shared" ref="BU11:BU59" ca="1" si="85">IF(AND($C$4="NO",COUNTIF($B$7:$B$20,IF(OR(BH11="",ISBLANK(BH11)),"",IF(OR(BN12="",$C11&lt;&gt;$C12),IF(ISBLANK($C11),BN$7,INDIRECT(ADDRESS($C11,CELL("columna",BN11),4))),BN12)))&gt;0),$B11,IF(OR($D11="",ISBLANK($D11)),"",IF(OR(BN12="",$C11&lt;&gt;$C12),IF(ISBLANK($C11),BN$7,INDIRECT(ADDRESS($C11,CELL("columna",BN11),4))),BN12)))</f>
        <v>M</v>
      </c>
      <c r="BV11" s="87" t="str">
        <f t="shared" ref="BV11:BV59" ca="1" si="86">IF(AND($C$4="NO",COUNTIF($B$7:$B$20,IF(OR(BI11="",ISBLANK(BI11)),"",IF(OR(BO12="",$C11&lt;&gt;$C12),IF(ISBLANK($C11),BO$7,INDIRECT(ADDRESS($C11,CELL("columna",BO11),4))),BO12)))&gt;0),$B11,IF(OR($D11="",ISBLANK($D11)),"",IF(OR(BO12="",$C11&lt;&gt;$C12),IF(ISBLANK($C11),BO$7,INDIRECT(ADDRESS($C11,CELL("columna",BO11),4))),BO12)))</f>
        <v>N</v>
      </c>
      <c r="BW11" s="87" t="str">
        <f t="shared" ref="BW11:BW59" ca="1" si="87">IF(AND($C$4="NO",COUNTIF($B$7:$B$20,IF(OR(BJ11="",ISBLANK(BJ11)),"",IF(OR(BP12="",$C11&lt;&gt;$C12),IF(ISBLANK($C11),BP$7,INDIRECT(ADDRESS($C11,CELL("columna",BP11),4))),BP12)))&gt;0),$B11,IF(OR($D11="",ISBLANK($D11)),"",IF(OR(BP12="",$C11&lt;&gt;$C12),IF(ISBLANK($C11),BP$7,INDIRECT(ADDRESS($C11,CELL("columna",BP11),4))),BP12)))</f>
        <v>-</v>
      </c>
      <c r="BX11" s="87" t="str">
        <f t="shared" ref="BX11:BX59" ca="1" si="88">IF(AND($C$4="NO",COUNTIF($B$7:$B$20,IF(OR(BK11="",ISBLANK(BK11)),"",IF(OR(BQ12="",$C11&lt;&gt;$C12),IF(ISBLANK($C11),BQ$7,INDIRECT(ADDRESS($C11,CELL("columna",BQ11),4))),BQ12)))&gt;0),$B11,IF(OR($D11="",ISBLANK($D11)),"",IF(OR(BQ12="",$C11&lt;&gt;$C12),IF(ISBLANK($C11),BQ$7,INDIRECT(ADDRESS($C11,CELL("columna",BQ11),4))),BQ12)))</f>
        <v>L</v>
      </c>
      <c r="BY11" s="87" t="str">
        <f t="shared" ref="BY11:BY59" ca="1" si="89">IF(AND($C$4="NO",COUNTIF($B$7:$B$20,IF(OR(BL11="",ISBLANK(BL11)),"",IF(OR(BR12="",$C11&lt;&gt;$C12),IF(ISBLANK($C11),BR$7,INDIRECT(ADDRESS($C11,CELL("columna",BR11),4))),BR12)))&gt;0),$B11,IF(OR($D11="",ISBLANK($D11)),"",IF(OR(BR12="",$C11&lt;&gt;$C12),IF(ISBLANK($C11),BR$7,INDIRECT(ADDRESS($C11,CELL("columna",BR11),4))),BR12)))</f>
        <v>M</v>
      </c>
      <c r="BZ11" s="87" t="str">
        <f t="shared" ref="BZ11:BZ59" ca="1" si="90">IF(AND($C$4="NO",COUNTIF($B$7:$B$20,IF(OR(BM11="",ISBLANK(BM11)),"",IF(OR(BS12="",$C11&lt;&gt;$C12),IF(ISBLANK($C11),BS$7,INDIRECT(ADDRESS($C11,CELL("columna",BS11),4))),BS12)))&gt;0),$B11,IF(OR($D11="",ISBLANK($D11)),"",IF(OR(BS12="",$C11&lt;&gt;$C12),IF(ISBLANK($C11),BS$7,INDIRECT(ADDRESS($C11,CELL("columna",BS11),4))),BS12)))</f>
        <v>M</v>
      </c>
      <c r="CA11" s="87" t="str">
        <f t="shared" ref="CA11:CA59" ca="1" si="91">IF(AND($C$4="NO",COUNTIF($B$7:$B$20,IF(OR(BN11="",ISBLANK(BN11)),"",IF(OR(BT12="",$C11&lt;&gt;$C12),IF(ISBLANK($C11),BT$7,INDIRECT(ADDRESS($C11,CELL("columna",BT11),4))),BT12)))&gt;0),$B11,IF(OR($D11="",ISBLANK($D11)),"",IF(OR(BT12="",$C11&lt;&gt;$C12),IF(ISBLANK($C11),BT$7,INDIRECT(ADDRESS($C11,CELL("columna",BT11),4))),BT12)))</f>
        <v>M</v>
      </c>
      <c r="CB11" s="87" t="str">
        <f t="shared" ref="CB11:CB59" ca="1" si="92">IF(AND($C$4="NO",COUNTIF($B$7:$B$20,IF(OR(BO11="",ISBLANK(BO11)),"",IF(OR(BU12="",$C11&lt;&gt;$C12),IF(ISBLANK($C11),BU$7,INDIRECT(ADDRESS($C11,CELL("columna",BU11),4))),BU12)))&gt;0),$B11,IF(OR($D11="",ISBLANK($D11)),"",IF(OR(BU12="",$C11&lt;&gt;$C12),IF(ISBLANK($C11),BU$7,INDIRECT(ADDRESS($C11,CELL("columna",BU11),4))),BU12)))</f>
        <v>L</v>
      </c>
      <c r="CC11" s="87" t="str">
        <f t="shared" ref="CC11:CC59" ca="1" si="93">IF(AND($C$4="NO",COUNTIF($B$7:$B$20,IF(OR(BP11="",ISBLANK(BP11)),"",IF(OR(BV12="",$C11&lt;&gt;$C12),IF(ISBLANK($C11),BV$7,INDIRECT(ADDRESS($C11,CELL("columna",BV11),4))),BV12)))&gt;0),$B11,IF(OR($D11="",ISBLANK($D11)),"",IF(OR(BV12="",$C11&lt;&gt;$C12),IF(ISBLANK($C11),BV$7,INDIRECT(ADDRESS($C11,CELL("columna",BV11),4))),BV12)))</f>
        <v>M</v>
      </c>
      <c r="CD11" s="87" t="str">
        <f t="shared" ca="1" si="26"/>
        <v>M</v>
      </c>
      <c r="CE11" s="87" t="str">
        <f t="shared" ref="CE11:CE59" ca="1" si="94">IF(AND($C$4="NO",COUNTIF($B$7:$B$20,IF(OR(BR11="",ISBLANK(BR11)),"",IF(OR(BX12="",$C11&lt;&gt;$C12),IF(ISBLANK($C11),BX$7,INDIRECT(ADDRESS($C11,CELL("columna",BX11),4))),BX12)))&gt;0),$B11,IF(OR($D11="",ISBLANK($D11)),"",IF(OR(BX12="",$C11&lt;&gt;$C12),IF(ISBLANK($C11),BX$7,INDIRECT(ADDRESS($C11,CELL("columna",BX11),4))),BX12)))</f>
        <v>M</v>
      </c>
      <c r="CF11" s="87" t="str">
        <f t="shared" ref="CF11:CF59" ca="1" si="95">IF(AND($C$4="NO",COUNTIF($B$7:$B$20,IF(OR(BS11="",ISBLANK(BS11)),"",IF(OR(BY12="",$C11&lt;&gt;$C12),IF(ISBLANK($C11),BY$7,INDIRECT(ADDRESS($C11,CELL("columna",BY11),4))),BY12)))&gt;0),$B11,IF(OR($D11="",ISBLANK($D11)),"",IF(OR(BY12="",$C11&lt;&gt;$C12),IF(ISBLANK($C11),BY$7,INDIRECT(ADDRESS($C11,CELL("columna",BY11),4))),BY12)))</f>
        <v>L</v>
      </c>
      <c r="CG11" s="87" t="str">
        <f t="shared" ref="CG11:CG59" ca="1" si="96">IF(AND($C$4="NO",COUNTIF($B$7:$B$20,IF(OR(BT11="",ISBLANK(BT11)),"",IF(OR(BZ12="",$C11&lt;&gt;$C12),IF(ISBLANK($C11),BZ$7,INDIRECT(ADDRESS($C11,CELL("columna",BZ11),4))),BZ12)))&gt;0),$B11,IF(OR($D11="",ISBLANK($D11)),"",IF(OR(BZ12="",$C11&lt;&gt;$C12),IF(ISBLANK($C11),BZ$7,INDIRECT(ADDRESS($C11,CELL("columna",BZ11),4))),BZ12)))</f>
        <v>L</v>
      </c>
      <c r="CH11" s="87" t="str">
        <f t="shared" ref="CH11:CH59" ca="1" si="97">IF(AND($C$4="NO",COUNTIF($B$7:$B$20,IF(OR(BU11="",ISBLANK(BU11)),"",IF(OR(CA12="",$C11&lt;&gt;$C12),IF(ISBLANK($C11),CA$7,INDIRECT(ADDRESS($C11,CELL("columna",CA11),4))),CA12)))&gt;0),$B11,IF(OR($D11="",ISBLANK($D11)),"",IF(OR(CA12="",$C11&lt;&gt;$C12),IF(ISBLANK($C11),CA$7,INDIRECT(ADDRESS($C11,CELL("columna",CA11),4))),CA12)))</f>
        <v>M</v>
      </c>
      <c r="CI11" s="87" t="str">
        <f t="shared" ref="CI11:CI59" ca="1" si="98">IF(AND($C$4="NO",COUNTIF($B$7:$B$20,IF(OR(BV11="",ISBLANK(BV11)),"",IF(OR(CB12="",$C11&lt;&gt;$C12),IF(ISBLANK($C11),CB$7,INDIRECT(ADDRESS($C11,CELL("columna",CB11),4))),CB12)))&gt;0),$B11,IF(OR($D11="",ISBLANK($D11)),"",IF(OR(CB12="",$C11&lt;&gt;$C12),IF(ISBLANK($C11),CB$7,INDIRECT(ADDRESS($C11,CELL("columna",CB11),4))),CB12)))</f>
        <v>M</v>
      </c>
      <c r="CJ11" s="87" t="str">
        <f t="shared" ref="CJ11:CJ59" ca="1" si="99">IF(AND($C$4="NO",COUNTIF($B$7:$B$20,IF(OR(BW11="",ISBLANK(BW11)),"",IF(OR(CC12="",$C11&lt;&gt;$C12),IF(ISBLANK($C11),CC$7,INDIRECT(ADDRESS($C11,CELL("columna",CC11),4))),CC12)))&gt;0),$B11,IF(OR($D11="",ISBLANK($D11)),"",IF(OR(CC12="",$C11&lt;&gt;$C12),IF(ISBLANK($C11),CC$7,INDIRECT(ADDRESS($C11,CELL("columna",CC11),4))),CC12)))</f>
        <v>M</v>
      </c>
      <c r="CK11" s="87" t="str">
        <f t="shared" ref="CK11:CK59" ca="1" si="100">IF(AND($C$4="NO",COUNTIF($B$7:$B$20,IF(OR(BX11="",ISBLANK(BX11)),"",IF(OR(CD12="",$C11&lt;&gt;$C12),IF(ISBLANK($C11),CD$7,INDIRECT(ADDRESS($C11,CELL("columna",CD11),4))),CD12)))&gt;0),$B11,IF(OR($D11="",ISBLANK($D11)),"",IF(OR(CD12="",$C11&lt;&gt;$C12),IF(ISBLANK($C11),CD$7,INDIRECT(ADDRESS($C11,CELL("columna",CD11),4))),CD12)))</f>
        <v>N</v>
      </c>
      <c r="CL11" s="87" t="str">
        <f t="shared" ref="CL11:CL59" ca="1" si="101">IF(AND($C$4="NO",COUNTIF($B$7:$B$20,IF(OR(BY11="",ISBLANK(BY11)),"",IF(OR(CE12="",$C11&lt;&gt;$C12),IF(ISBLANK($C11),CE$7,INDIRECT(ADDRESS($C11,CELL("columna",CE11),4))),CE12)))&gt;0),$B11,IF(OR($D11="",ISBLANK($D11)),"",IF(OR(CE12="",$C11&lt;&gt;$C12),IF(ISBLANK($C11),CE$7,INDIRECT(ADDRESS($C11,CELL("columna",CE11),4))),CE12)))</f>
        <v>N</v>
      </c>
      <c r="CM11" s="87" t="str">
        <f t="shared" ref="CM11:CM59" ca="1" si="102">IF(AND($C$4="NO",COUNTIF($B$7:$B$20,IF(OR(BZ11="",ISBLANK(BZ11)),"",IF(OR(CF12="",$C11&lt;&gt;$C12),IF(ISBLANK($C11),CF$7,INDIRECT(ADDRESS($C11,CELL("columna",CF11),4))),CF12)))&gt;0),$B11,IF(OR($D11="",ISBLANK($D11)),"",IF(OR(CF12="",$C11&lt;&gt;$C12),IF(ISBLANK($C11),CF$7,INDIRECT(ADDRESS($C11,CELL("columna",CF11),4))),CF12)))</f>
        <v>-</v>
      </c>
      <c r="CN11" s="87" t="str">
        <f t="shared" ref="CN11:CN59" ca="1" si="103">IF(AND($C$4="NO",COUNTIF($B$7:$B$20,IF(OR(CA11="",ISBLANK(CA11)),"",IF(OR(CG12="",$C11&lt;&gt;$C12),IF(ISBLANK($C11),CG$7,INDIRECT(ADDRESS($C11,CELL("columna",CG11),4))),CG12)))&gt;0),$B11,IF(OR($D11="",ISBLANK($D11)),"",IF(OR(CG12="",$C11&lt;&gt;$C12),IF(ISBLANK($C11),CG$7,INDIRECT(ADDRESS($C11,CELL("columna",CG11),4))),CG12)))</f>
        <v>-</v>
      </c>
      <c r="CO11" s="87" t="str">
        <f t="shared" ref="CO11:CO59" ca="1" si="104">IF(AND($C$4="NO",COUNTIF($B$7:$B$20,IF(OR(CB11="",ISBLANK(CB11)),"",IF(OR(CH12="",$C11&lt;&gt;$C12),IF(ISBLANK($C11),CH$7,INDIRECT(ADDRESS($C11,CELL("columna",CH11),4))),CH12)))&gt;0),$B11,IF(OR($D11="",ISBLANK($D11)),"",IF(OR(CH12="",$C11&lt;&gt;$C12),IF(ISBLANK($C11),CH$7,INDIRECT(ADDRESS($C11,CELL("columna",CH11),4))),CH12)))</f>
        <v>L</v>
      </c>
      <c r="CP11" s="87" t="str">
        <f t="shared" ref="CP11:CP59" ca="1" si="105">IF(AND($C$4="NO",COUNTIF($B$7:$B$20,IF(OR(CC11="",ISBLANK(CC11)),"",IF(OR(CI12="",$C11&lt;&gt;$C12),IF(ISBLANK($C11),CI$7,INDIRECT(ADDRESS($C11,CELL("columna",CI11),4))),CI12)))&gt;0),$B11,IF(OR($D11="",ISBLANK($D11)),"",IF(OR(CI12="",$C11&lt;&gt;$C12),IF(ISBLANK($C11),CI$7,INDIRECT(ADDRESS($C11,CELL("columna",CI11),4))),CI12)))</f>
        <v>L</v>
      </c>
      <c r="CQ11" s="87" t="str">
        <f t="shared" ref="CQ11:CQ59" ca="1" si="106">IF(AND($C$4="NO",COUNTIF($B$7:$B$20,IF(OR(CD11="",ISBLANK(CD11)),"",IF(OR(CJ12="",$C11&lt;&gt;$C12),IF(ISBLANK($C11),CJ$7,INDIRECT(ADDRESS($C11,CELL("columna",CJ11),4))),CJ12)))&gt;0),$B11,IF(OR($D11="",ISBLANK($D11)),"",IF(OR(CJ12="",$C11&lt;&gt;$C12),IF(ISBLANK($C11),CJ$7,INDIRECT(ADDRESS($C11,CELL("columna",CJ11),4))),CJ12)))</f>
        <v>M</v>
      </c>
      <c r="CR11" s="87" t="str">
        <f t="shared" ref="CR11:CR59" ca="1" si="107">IF(AND($C$4="NO",COUNTIF($B$7:$B$20,IF(OR(CE11="",ISBLANK(CE11)),"",IF(OR(CK12="",$C11&lt;&gt;$C12),IF(ISBLANK($C11),CK$7,INDIRECT(ADDRESS($C11,CELL("columna",CK11),4))),CK12)))&gt;0),$B11,IF(OR($D11="",ISBLANK($D11)),"",IF(OR(CK12="",$C11&lt;&gt;$C12),IF(ISBLANK($C11),CK$7,INDIRECT(ADDRESS($C11,CELL("columna",CK11),4))),CK12)))</f>
        <v>M</v>
      </c>
      <c r="CS11" s="87" t="str">
        <f t="shared" ref="CS11:CS59" ca="1" si="108">IF(AND($C$4="NO",COUNTIF($B$7:$B$20,IF(OR(CF11="",ISBLANK(CF11)),"",IF(OR(CL12="",$C11&lt;&gt;$C12),IF(ISBLANK($C11),CL$7,INDIRECT(ADDRESS($C11,CELL("columna",CL11),4))),CL12)))&gt;0),$B11,IF(OR($D11="",ISBLANK($D11)),"",IF(OR(CL12="",$C11&lt;&gt;$C12),IF(ISBLANK($C11),CL$7,INDIRECT(ADDRESS($C11,CELL("columna",CL11),4))),CL12)))</f>
        <v>M</v>
      </c>
      <c r="CT11" s="87" t="str">
        <f t="shared" ref="CT11:CT59" ca="1" si="109">IF(AND($C$4="NO",COUNTIF($B$7:$B$20,IF(OR(CG11="",ISBLANK(CG11)),"",IF(OR(CM12="",$C11&lt;&gt;$C12),IF(ISBLANK($C11),CM$7,INDIRECT(ADDRESS($C11,CELL("columna",CM11),4))),CM12)))&gt;0),$B11,IF(OR($D11="",ISBLANK($D11)),"",IF(OR(CM12="",$C11&lt;&gt;$C12),IF(ISBLANK($C11),CM$7,INDIRECT(ADDRESS($C11,CELL("columna",CM11),4))),CM12)))</f>
        <v>N</v>
      </c>
      <c r="CU11" s="87" t="str">
        <f t="shared" ref="CU11:CU59" ca="1" si="110">IF(AND($C$4="NO",COUNTIF($B$7:$B$20,IF(OR(CH11="",ISBLANK(CH11)),"",IF(OR(CN12="",$C11&lt;&gt;$C12),IF(ISBLANK($C11),CN$7,INDIRECT(ADDRESS($C11,CELL("columna",CN11),4))),CN12)))&gt;0),$B11,IF(OR($D11="",ISBLANK($D11)),"",IF(OR(CN12="",$C11&lt;&gt;$C12),IF(ISBLANK($C11),CN$7,INDIRECT(ADDRESS($C11,CELL("columna",CN11),4))),CN12)))</f>
        <v>N</v>
      </c>
      <c r="CV11" s="87" t="str">
        <f t="shared" ref="CV11:CV59" ca="1" si="111">IF(AND($C$4="NO",COUNTIF($B$7:$B$20,IF(OR(CI11="",ISBLANK(CI11)),"",IF(OR(CO12="",$C11&lt;&gt;$C12),IF(ISBLANK($C11),CO$7,INDIRECT(ADDRESS($C11,CELL("columna",CO11),4))),CO12)))&gt;0),$B11,IF(OR($D11="",ISBLANK($D11)),"",IF(OR(CO12="",$C11&lt;&gt;$C12),IF(ISBLANK($C11),CO$7,INDIRECT(ADDRESS($C11,CELL("columna",CO11),4))),CO12)))</f>
        <v>-</v>
      </c>
      <c r="CW11" s="87" t="str">
        <f t="shared" ref="CW11:CW59" ca="1" si="112">IF(AND($C$4="NO",COUNTIF($B$7:$B$20,IF(OR(CJ11="",ISBLANK(CJ11)),"",IF(OR(CP12="",$C11&lt;&gt;$C12),IF(ISBLANK($C11),CP$7,INDIRECT(ADDRESS($C11,CELL("columna",CP11),4))),CP12)))&gt;0),$B11,IF(OR($D11="",ISBLANK($D11)),"",IF(OR(CP12="",$C11&lt;&gt;$C12),IF(ISBLANK($C11),CP$7,INDIRECT(ADDRESS($C11,CELL("columna",CP11),4))),CP12)))</f>
        <v>-</v>
      </c>
      <c r="CX11" s="87" t="str">
        <f t="shared" ref="CX11:CX59" ca="1" si="113">IF(AND($C$4="NO",COUNTIF($B$7:$B$20,IF(OR(CK11="",ISBLANK(CK11)),"",IF(OR(CQ12="",$C11&lt;&gt;$C12),IF(ISBLANK($C11),CQ$7,INDIRECT(ADDRESS($C11,CELL("columna",CQ11),4))),CQ12)))&gt;0),$B11,IF(OR($D11="",ISBLANK($D11)),"",IF(OR(CQ12="",$C11&lt;&gt;$C12),IF(ISBLANK($C11),CQ$7,INDIRECT(ADDRESS($C11,CELL("columna",CQ11),4))),CQ12)))</f>
        <v>L</v>
      </c>
      <c r="CY11" s="87" t="str">
        <f t="shared" ref="CY11:CY59" ca="1" si="114">IF(AND($C$4="NO",COUNTIF($B$7:$B$20,IF(OR(CL11="",ISBLANK(CL11)),"",IF(OR(CR12="",$C11&lt;&gt;$C12),IF(ISBLANK($C11),CR$7,INDIRECT(ADDRESS($C11,CELL("columna",CR11),4))),CR12)))&gt;0),$B11,IF(OR($D11="",ISBLANK($D11)),"",IF(OR(CR12="",$C11&lt;&gt;$C12),IF(ISBLANK($C11),CR$7,INDIRECT(ADDRESS($C11,CELL("columna",CR11),4))),CR12)))</f>
        <v>M</v>
      </c>
      <c r="CZ11" s="87" t="str">
        <f t="shared" ref="CZ11:CZ59" ca="1" si="115">IF(AND($C$4="NO",COUNTIF($B$7:$B$20,IF(OR(CM11="",ISBLANK(CM11)),"",IF(OR(CS12="",$C11&lt;&gt;$C12),IF(ISBLANK($C11),CS$7,INDIRECT(ADDRESS($C11,CELL("columna",CS11),4))),CS12)))&gt;0),$B11,IF(OR($D11="",ISBLANK($D11)),"",IF(OR(CS12="",$C11&lt;&gt;$C12),IF(ISBLANK($C11),CS$7,INDIRECT(ADDRESS($C11,CELL("columna",CS11),4))),CS12)))</f>
        <v>M</v>
      </c>
      <c r="DA11" s="87" t="str">
        <f t="shared" ref="DA11:DA59" ca="1" si="116">IF(AND($C$4="NO",COUNTIF($B$7:$B$20,IF(OR(CN11="",ISBLANK(CN11)),"",IF(OR(CT12="",$C11&lt;&gt;$C12),IF(ISBLANK($C11),CT$7,INDIRECT(ADDRESS($C11,CELL("columna",CT11),4))),CT12)))&gt;0),$B11,IF(OR($D11="",ISBLANK($D11)),"",IF(OR(CT12="",$C11&lt;&gt;$C12),IF(ISBLANK($C11),CT$7,INDIRECT(ADDRESS($C11,CELL("columna",CT11),4))),CT12)))</f>
        <v>M</v>
      </c>
      <c r="DB11" s="87" t="str">
        <f t="shared" ref="DB11:DB59" ca="1" si="117">IF(AND($C$4="NO",COUNTIF($B$7:$B$20,IF(OR(CO11="",ISBLANK(CO11)),"",IF(OR(CU12="",$C11&lt;&gt;$C12),IF(ISBLANK($C11),CU$7,INDIRECT(ADDRESS($C11,CELL("columna",CU11),4))),CU12)))&gt;0),$B11,IF(OR($D11="",ISBLANK($D11)),"",IF(OR(CU12="",$C11&lt;&gt;$C12),IF(ISBLANK($C11),CU$7,INDIRECT(ADDRESS($C11,CELL("columna",CU11),4))),CU12)))</f>
        <v>M</v>
      </c>
      <c r="DC11" s="87" t="str">
        <f t="shared" ref="DC11:DC59" ca="1" si="118">IF(AND($C$4="NO",COUNTIF($B$7:$B$20,IF(OR(CP11="",ISBLANK(CP11)),"",IF(OR(CV12="",$C11&lt;&gt;$C12),IF(ISBLANK($C11),CV$7,INDIRECT(ADDRESS($C11,CELL("columna",CV11),4))),CV12)))&gt;0),$B11,IF(OR($D11="",ISBLANK($D11)),"",IF(OR(CV12="",$C11&lt;&gt;$C12),IF(ISBLANK($C11),CV$7,INDIRECT(ADDRESS($C11,CELL("columna",CV11),4))),CV12)))</f>
        <v>N</v>
      </c>
      <c r="DD11" s="87" t="str">
        <f t="shared" ref="DD11:DD59" ca="1" si="119">IF(AND($C$4="NO",COUNTIF($B$7:$B$20,IF(OR(CQ11="",ISBLANK(CQ11)),"",IF(OR(CW12="",$C11&lt;&gt;$C12),IF(ISBLANK($C11),CW$7,INDIRECT(ADDRESS($C11,CELL("columna",CW11),4))),CW12)))&gt;0),$B11,IF(OR($D11="",ISBLANK($D11)),"",IF(OR(CW12="",$C11&lt;&gt;$C12),IF(ISBLANK($C11),CW$7,INDIRECT(ADDRESS($C11,CELL("columna",CW11),4))),CW12)))</f>
        <v>N</v>
      </c>
      <c r="DE11" s="87" t="str">
        <f t="shared" ref="DE11:DE59" ca="1" si="120">IF(AND($C$4="NO",COUNTIF($B$7:$B$20,IF(OR(CR11="",ISBLANK(CR11)),"",IF(OR(CX12="",$C11&lt;&gt;$C12),IF(ISBLANK($C11),CX$7,INDIRECT(ADDRESS($C11,CELL("columna",CX11),4))),CX12)))&gt;0),$B11,IF(OR($D11="",ISBLANK($D11)),"",IF(OR(CX12="",$C11&lt;&gt;$C12),IF(ISBLANK($C11),CX$7,INDIRECT(ADDRESS($C11,CELL("columna",CX11),4))),CX12)))</f>
        <v>-</v>
      </c>
      <c r="DF11" s="87" t="str">
        <f t="shared" ref="DF11:DF59" ca="1" si="121">IF(AND($C$4="NO",COUNTIF($B$7:$B$20,IF(OR(CS11="",ISBLANK(CS11)),"",IF(OR(CY12="",$C11&lt;&gt;$C12),IF(ISBLANK($C11),CY$7,INDIRECT(ADDRESS($C11,CELL("columna",CY11),4))),CY12)))&gt;0),$B11,IF(OR($D11="",ISBLANK($D11)),"",IF(OR(CY12="",$C11&lt;&gt;$C12),IF(ISBLANK($C11),CY$7,INDIRECT(ADDRESS($C11,CELL("columna",CY11),4))),CY12)))</f>
        <v>-</v>
      </c>
      <c r="DG11" s="87" t="str">
        <f t="shared" ref="DG11:DG59" ca="1" si="122">IF(AND($C$4="NO",COUNTIF($B$7:$B$20,IF(OR(CT11="",ISBLANK(CT11)),"",IF(OR(CZ12="",$C11&lt;&gt;$C12),IF(ISBLANK($C11),CZ$7,INDIRECT(ADDRESS($C11,CELL("columna",CZ11),4))),CZ12)))&gt;0),$B11,IF(OR($D11="",ISBLANK($D11)),"",IF(OR(CZ12="",$C11&lt;&gt;$C12),IF(ISBLANK($C11),CZ$7,INDIRECT(ADDRESS($C11,CELL("columna",CZ11),4))),CZ12)))</f>
        <v>L</v>
      </c>
      <c r="DH11" s="87" t="str">
        <f t="shared" ref="DH11:DH59" ca="1" si="123">IF(AND($C$4="NO",COUNTIF($B$7:$B$20,IF(OR(CU11="",ISBLANK(CU11)),"",IF(OR(DA12="",$C11&lt;&gt;$C12),IF(ISBLANK($C11),DA$7,INDIRECT(ADDRESS($C11,CELL("columna",DA11),4))),DA12)))&gt;0),$B11,IF(OR($D11="",ISBLANK($D11)),"",IF(OR(DA12="",$C11&lt;&gt;$C12),IF(ISBLANK($C11),DA$7,INDIRECT(ADDRESS($C11,CELL("columna",DA11),4))),DA12)))</f>
        <v>L</v>
      </c>
      <c r="DI11" s="87" t="str">
        <f t="shared" ref="DI11:DI59" ca="1" si="124">IF(AND($C$4="NO",COUNTIF($B$7:$B$20,IF(OR(CV11="",ISBLANK(CV11)),"",IF(OR(DB12="",$C11&lt;&gt;$C12),IF(ISBLANK($C11),DB$7,INDIRECT(ADDRESS($C11,CELL("columna",DB11),4))),DB12)))&gt;0),$B11,IF(OR($D11="",ISBLANK($D11)),"",IF(OR(DB12="",$C11&lt;&gt;$C12),IF(ISBLANK($C11),DB$7,INDIRECT(ADDRESS($C11,CELL("columna",DB11),4))),DB12)))</f>
        <v>L</v>
      </c>
      <c r="DJ11" s="87" t="str">
        <f t="shared" ref="DJ11:DJ59" ca="1" si="125">IF(AND($C$4="NO",COUNTIF($B$7:$B$20,IF(OR(CW11="",ISBLANK(CW11)),"",IF(OR(DC12="",$C11&lt;&gt;$C12),IF(ISBLANK($C11),DC$7,INDIRECT(ADDRESS($C11,CELL("columna",DC11),4))),DC12)))&gt;0),$B11,IF(OR($D11="",ISBLANK($D11)),"",IF(OR(DC12="",$C11&lt;&gt;$C12),IF(ISBLANK($C11),DC$7,INDIRECT(ADDRESS($C11,CELL("columna",DC11),4))),DC12)))</f>
        <v>M</v>
      </c>
      <c r="DK11" s="87" t="str">
        <f t="shared" ref="DK11:DK59" ca="1" si="126">IF(AND($C$4="NO",COUNTIF($B$7:$B$20,IF(OR(CX11="",ISBLANK(CX11)),"",IF(OR(DD12="",$C11&lt;&gt;$C12),IF(ISBLANK($C11),DD$7,INDIRECT(ADDRESS($C11,CELL("columna",DD11),4))),DD12)))&gt;0),$B11,IF(OR($D11="",ISBLANK($D11)),"",IF(OR(DD12="",$C11&lt;&gt;$C12),IF(ISBLANK($C11),DD$7,INDIRECT(ADDRESS($C11,CELL("columna",DD11),4))),DD12)))</f>
        <v>M</v>
      </c>
      <c r="DL11" s="87" t="str">
        <f t="shared" ref="DL11:DL59" ca="1" si="127">IF(AND($C$4="NO",COUNTIF($B$7:$B$20,IF(OR(CY11="",ISBLANK(CY11)),"",IF(OR(DE12="",$C11&lt;&gt;$C12),IF(ISBLANK($C11),DE$7,INDIRECT(ADDRESS($C11,CELL("columna",DE11),4))),DE12)))&gt;0),$B11,IF(OR($D11="",ISBLANK($D11)),"",IF(OR(DE12="",$C11&lt;&gt;$C12),IF(ISBLANK($C11),DE$7,INDIRECT(ADDRESS($C11,CELL("columna",DE11),4))),DE12)))</f>
        <v>M</v>
      </c>
      <c r="DM11" s="87" t="str">
        <f t="shared" ref="DM11:DM59" ca="1" si="128">IF(AND($C$4="NO",COUNTIF($B$7:$B$20,IF(OR(CZ11="",ISBLANK(CZ11)),"",IF(OR(DF12="",$C11&lt;&gt;$C12),IF(ISBLANK($C11),DF$7,INDIRECT(ADDRESS($C11,CELL("columna",DF11),4))),DF12)))&gt;0),$B11,IF(OR($D11="",ISBLANK($D11)),"",IF(OR(DF12="",$C11&lt;&gt;$C12),IF(ISBLANK($C11),DF$7,INDIRECT(ADDRESS($C11,CELL("columna",DF11),4))),DF12)))</f>
        <v>M</v>
      </c>
      <c r="DN11" s="87" t="str">
        <f t="shared" ref="DN11:DN59" ca="1" si="129">IF(AND($C$4="NO",COUNTIF($B$7:$B$20,IF(OR(DA11="",ISBLANK(DA11)),"",IF(OR(DG12="",$C11&lt;&gt;$C12),IF(ISBLANK($C11),DG$7,INDIRECT(ADDRESS($C11,CELL("columna",DG11),4))),DG12)))&gt;0),$B11,IF(OR($D11="",ISBLANK($D11)),"",IF(OR(DG12="",$C11&lt;&gt;$C12),IF(ISBLANK($C11),DG$7,INDIRECT(ADDRESS($C11,CELL("columna",DG11),4))),DG12)))</f>
        <v>L</v>
      </c>
      <c r="DO11" s="87" t="str">
        <f t="shared" ref="DO11:DO59" ca="1" si="130">IF(AND($C$4="NO",COUNTIF($B$7:$B$20,IF(OR(DB11="",ISBLANK(DB11)),"",IF(OR(DH12="",$C11&lt;&gt;$C12),IF(ISBLANK($C11),DH$7,INDIRECT(ADDRESS($C11,CELL("columna",DH11),4))),DH12)))&gt;0),$B11,IF(OR($D11="",ISBLANK($D11)),"",IF(OR(DH12="",$C11&lt;&gt;$C12),IF(ISBLANK($C11),DH$7,INDIRECT(ADDRESS($C11,CELL("columna",DH11),4))),DH12)))</f>
        <v>M</v>
      </c>
      <c r="DP11" s="87" t="str">
        <f t="shared" ref="DP11:DP59" ca="1" si="131">IF(AND($C$4="NO",COUNTIF($B$7:$B$20,IF(OR(DC11="",ISBLANK(DC11)),"",IF(OR(DI12="",$C11&lt;&gt;$C12),IF(ISBLANK($C11),DI$7,INDIRECT(ADDRESS($C11,CELL("columna",DI11),4))),DI12)))&gt;0),$B11,IF(OR($D11="",ISBLANK($D11)),"",IF(OR(DI12="",$C11&lt;&gt;$C12),IF(ISBLANK($C11),DI$7,INDIRECT(ADDRESS($C11,CELL("columna",DI11),4))),DI12)))</f>
        <v>M</v>
      </c>
      <c r="DQ11" s="87" t="str">
        <f t="shared" ref="DQ11:DQ59" ca="1" si="132">IF(AND($C$4="NO",COUNTIF($B$7:$B$20,IF(OR(DD11="",ISBLANK(DD11)),"",IF(OR(DJ12="",$C11&lt;&gt;$C12),IF(ISBLANK($C11),DJ$7,INDIRECT(ADDRESS($C11,CELL("columna",DJ11),4))),DJ12)))&gt;0),$B11,IF(OR($D11="",ISBLANK($D11)),"",IF(OR(DJ12="",$C11&lt;&gt;$C12),IF(ISBLANK($C11),DJ$7,INDIRECT(ADDRESS($C11,CELL("columna",DJ11),4))),DJ12)))</f>
        <v>M</v>
      </c>
      <c r="DR11" s="87" t="str">
        <f t="shared" ref="DR11:DR59" ca="1" si="133">IF(AND($C$4="NO",COUNTIF($B$7:$B$20,IF(OR(DE11="",ISBLANK(DE11)),"",IF(OR(DK12="",$C11&lt;&gt;$C12),IF(ISBLANK($C11),DK$7,INDIRECT(ADDRESS($C11,CELL("columna",DK11),4))),DK12)))&gt;0),$B11,IF(OR($D11="",ISBLANK($D11)),"",IF(OR(DK12="",$C11&lt;&gt;$C12),IF(ISBLANK($C11),DK$7,INDIRECT(ADDRESS($C11,CELL("columna",DK11),4))),DK12)))</f>
        <v>M</v>
      </c>
      <c r="DS11" s="87" t="str">
        <f t="shared" ref="DS11:DS59" ca="1" si="134">IF(AND($C$4="NO",COUNTIF($B$7:$B$20,IF(OR(DF11="",ISBLANK(DF11)),"",IF(OR(DL12="",$C11&lt;&gt;$C12),IF(ISBLANK($C11),DL$7,INDIRECT(ADDRESS($C11,CELL("columna",DL11),4))),DL12)))&gt;0),$B11,IF(OR($D11="",ISBLANK($D11)),"",IF(OR(DL12="",$C11&lt;&gt;$C12),IF(ISBLANK($C11),DL$7,INDIRECT(ADDRESS($C11,CELL("columna",DL11),4))),DL12)))</f>
        <v>N</v>
      </c>
      <c r="DT11" s="87" t="str">
        <f t="shared" ref="DT11:DT59" ca="1" si="135">IF(AND($C$4="NO",COUNTIF($B$7:$B$20,IF(OR(DG11="",ISBLANK(DG11)),"",IF(OR(DM12="",$C11&lt;&gt;$C12),IF(ISBLANK($C11),DM$7,INDIRECT(ADDRESS($C11,CELL("columna",DM11),4))),DM12)))&gt;0),$B11,IF(OR($D11="",ISBLANK($D11)),"",IF(OR(DM12="",$C11&lt;&gt;$C12),IF(ISBLANK($C11),DM$7,INDIRECT(ADDRESS($C11,CELL("columna",DM11),4))),DM12)))</f>
        <v>-</v>
      </c>
      <c r="DU11" s="87" t="str">
        <f t="shared" ref="DU11:DU59" ca="1" si="136">IF(AND($C$4="NO",COUNTIF($B$7:$B$20,IF(OR(DH11="",ISBLANK(DH11)),"",IF(OR(DN12="",$C11&lt;&gt;$C12),IF(ISBLANK($C11),DN$7,INDIRECT(ADDRESS($C11,CELL("columna",DN11),4))),DN12)))&gt;0),$B11,IF(OR($D11="",ISBLANK($D11)),"",IF(OR(DN12="",$C11&lt;&gt;$C12),IF(ISBLANK($C11),DN$7,INDIRECT(ADDRESS($C11,CELL("columna",DN11),4))),DN12)))</f>
        <v>L</v>
      </c>
      <c r="DV11" s="87" t="str">
        <f t="shared" ref="DV11:DV59" ca="1" si="137">IF(AND($C$4="NO",COUNTIF($B$7:$B$20,IF(OR(DI11="",ISBLANK(DI11)),"",IF(OR(DO12="",$C11&lt;&gt;$C12),IF(ISBLANK($C11),DO$7,INDIRECT(ADDRESS($C11,CELL("columna",DO11),4))),DO12)))&gt;0),$B11,IF(OR($D11="",ISBLANK($D11)),"",IF(OR(DO12="",$C11&lt;&gt;$C12),IF(ISBLANK($C11),DO$7,INDIRECT(ADDRESS($C11,CELL("columna",DO11),4))),DO12)))</f>
        <v>L</v>
      </c>
      <c r="DW11" s="87" t="str">
        <f t="shared" ref="DW11:DW59" ca="1" si="138">IF(AND($C$4="NO",COUNTIF($B$7:$B$20,IF(OR(DJ11="",ISBLANK(DJ11)),"",IF(OR(DP12="",$C11&lt;&gt;$C12),IF(ISBLANK($C11),DP$7,INDIRECT(ADDRESS($C11,CELL("columna",DP11),4))),DP12)))&gt;0),$B11,IF(OR($D11="",ISBLANK($D11)),"",IF(OR(DP12="",$C11&lt;&gt;$C12),IF(ISBLANK($C11),DP$7,INDIRECT(ADDRESS($C11,CELL("columna",DP11),4))),DP12)))</f>
        <v>L</v>
      </c>
      <c r="DX11" s="87" t="str">
        <f t="shared" ref="DX11:DX59" ca="1" si="139">IF(AND($C$4="NO",COUNTIF($B$7:$B$20,IF(OR(DK11="",ISBLANK(DK11)),"",IF(OR(DQ12="",$C11&lt;&gt;$C12),IF(ISBLANK($C11),DQ$7,INDIRECT(ADDRESS($C11,CELL("columna",DQ11),4))),DQ12)))&gt;0),$B11,IF(OR($D11="",ISBLANK($D11)),"",IF(OR(DQ12="",$C11&lt;&gt;$C12),IF(ISBLANK($C11),DQ$7,INDIRECT(ADDRESS($C11,CELL("columna",DQ11),4))),DQ12)))</f>
        <v>M</v>
      </c>
      <c r="DY11" s="87" t="str">
        <f t="shared" ref="DY11:DY59" ca="1" si="140">IF(AND($C$4="NO",COUNTIF($B$7:$B$20,IF(OR(DL11="",ISBLANK(DL11)),"",IF(OR(DR12="",$C11&lt;&gt;$C12),IF(ISBLANK($C11),DR$7,INDIRECT(ADDRESS($C11,CELL("columna",DR11),4))),DR12)))&gt;0),$B11,IF(OR($D11="",ISBLANK($D11)),"",IF(OR(DR12="",$C11&lt;&gt;$C12),IF(ISBLANK($C11),DR$7,INDIRECT(ADDRESS($C11,CELL("columna",DR11),4))),DR12)))</f>
        <v>M</v>
      </c>
      <c r="DZ11" s="87" t="str">
        <f t="shared" ref="DZ11:DZ59" ca="1" si="141">IF(AND($C$4="NO",COUNTIF($B$7:$B$20,IF(OR(DM11="",ISBLANK(DM11)),"",IF(OR(DS12="",$C11&lt;&gt;$C12),IF(ISBLANK($C11),DS$7,INDIRECT(ADDRESS($C11,CELL("columna",DS11),4))),DS12)))&gt;0),$B11,IF(OR($D11="",ISBLANK($D11)),"",IF(OR(DS12="",$C11&lt;&gt;$C12),IF(ISBLANK($C11),DS$7,INDIRECT(ADDRESS($C11,CELL("columna",DS11),4))),DS12)))</f>
        <v>M</v>
      </c>
      <c r="EA11" s="87" t="str">
        <f t="shared" ref="EA11:EA59" ca="1" si="142">IF(AND($C$4="NO",COUNTIF($B$7:$B$20,IF(OR(DN11="",ISBLANK(DN11)),"",IF(OR(DT12="",$C11&lt;&gt;$C12),IF(ISBLANK($C11),DT$7,INDIRECT(ADDRESS($C11,CELL("columna",DT11),4))),DT12)))&gt;0),$B11,IF(OR($D11="",ISBLANK($D11)),"",IF(OR(DT12="",$C11&lt;&gt;$C12),IF(ISBLANK($C11),DT$7,INDIRECT(ADDRESS($C11,CELL("columna",DT11),4))),DT12)))</f>
        <v>N</v>
      </c>
      <c r="EB11" s="87" t="str">
        <f t="shared" ref="EB11:EB59" ca="1" si="143">IF(AND($C$4="NO",COUNTIF($B$7:$B$20,IF(OR(DO11="",ISBLANK(DO11)),"",IF(OR(DU12="",$C11&lt;&gt;$C12),IF(ISBLANK($C11),DU$7,INDIRECT(ADDRESS($C11,CELL("columna",DU11),4))),DU12)))&gt;0),$B11,IF(OR($D11="",ISBLANK($D11)),"",IF(OR(DU12="",$C11&lt;&gt;$C12),IF(ISBLANK($C11),DU$7,INDIRECT(ADDRESS($C11,CELL("columna",DU11),4))),DU12)))</f>
        <v>N</v>
      </c>
      <c r="EC11" s="87" t="str">
        <f t="shared" ref="EC11:EC59" ca="1" si="144">IF(AND($C$4="NO",COUNTIF($B$7:$B$20,IF(OR(DP11="",ISBLANK(DP11)),"",IF(OR(DV12="",$C11&lt;&gt;$C12),IF(ISBLANK($C11),DV$7,INDIRECT(ADDRESS($C11,CELL("columna",DV11),4))),DV12)))&gt;0),$B11,IF(OR($D11="",ISBLANK($D11)),"",IF(OR(DV12="",$C11&lt;&gt;$C12),IF(ISBLANK($C11),DV$7,INDIRECT(ADDRESS($C11,CELL("columna",DV11),4))),DV12)))</f>
        <v>-</v>
      </c>
      <c r="ED11" s="87" t="str">
        <f t="shared" ref="ED11:ED59" ca="1" si="145">IF(AND($C$4="NO",COUNTIF($B$7:$B$20,IF(OR(DQ11="",ISBLANK(DQ11)),"",IF(OR(DW12="",$C11&lt;&gt;$C12),IF(ISBLANK($C11),DW$7,INDIRECT(ADDRESS($C11,CELL("columna",DW11),4))),DW12)))&gt;0),$B11,IF(OR($D11="",ISBLANK($D11)),"",IF(OR(DW12="",$C11&lt;&gt;$C12),IF(ISBLANK($C11),DW$7,INDIRECT(ADDRESS($C11,CELL("columna",DW11),4))),DW12)))</f>
        <v>-</v>
      </c>
      <c r="EE11" s="87" t="str">
        <f t="shared" ref="EE11:EE59" ca="1" si="146">IF(AND($C$4="NO",COUNTIF($B$7:$B$20,IF(OR(DR11="",ISBLANK(DR11)),"",IF(OR(DX12="",$C11&lt;&gt;$C12),IF(ISBLANK($C11),DX$7,INDIRECT(ADDRESS($C11,CELL("columna",DX11),4))),DX12)))&gt;0),$B11,IF(OR($D11="",ISBLANK($D11)),"",IF(OR(DX12="",$C11&lt;&gt;$C12),IF(ISBLANK($C11),DX$7,INDIRECT(ADDRESS($C11,CELL("columna",DX11),4))),DX12)))</f>
        <v>L</v>
      </c>
      <c r="EF11" s="87" t="str">
        <f t="shared" ref="EF11:EF59" ca="1" si="147">IF(AND($C$4="NO",COUNTIF($B$7:$B$20,IF(OR(DS11="",ISBLANK(DS11)),"",IF(OR(DY12="",$C11&lt;&gt;$C12),IF(ISBLANK($C11),DY$7,INDIRECT(ADDRESS($C11,CELL("columna",DY11),4))),DY12)))&gt;0),$B11,IF(OR($D11="",ISBLANK($D11)),"",IF(OR(DY12="",$C11&lt;&gt;$C12),IF(ISBLANK($C11),DY$7,INDIRECT(ADDRESS($C11,CELL("columna",DY11),4))),DY12)))</f>
        <v>M</v>
      </c>
      <c r="EG11" s="87" t="str">
        <f t="shared" ref="EG11:EG59" ca="1" si="148">IF(AND($C$4="NO",COUNTIF($B$7:$B$20,IF(OR(DT11="",ISBLANK(DT11)),"",IF(OR(DZ12="",$C11&lt;&gt;$C12),IF(ISBLANK($C11),DZ$7,INDIRECT(ADDRESS($C11,CELL("columna",DZ11),4))),DZ12)))&gt;0),$B11,IF(OR($D11="",ISBLANK($D11)),"",IF(OR(DZ12="",$C11&lt;&gt;$C12),IF(ISBLANK($C11),DZ$7,INDIRECT(ADDRESS($C11,CELL("columna",DZ11),4))),DZ12)))</f>
        <v>M</v>
      </c>
      <c r="EH11" s="87" t="str">
        <f t="shared" ref="EH11:EH59" ca="1" si="149">IF(AND($C$4="NO",COUNTIF($B$7:$B$20,IF(OR(DU11="",ISBLANK(DU11)),"",IF(OR(EA12="",$C11&lt;&gt;$C12),IF(ISBLANK($C11),EA$7,INDIRECT(ADDRESS($C11,CELL("columna",EA11),4))),EA12)))&gt;0),$B11,IF(OR($D11="",ISBLANK($D11)),"",IF(OR(EA12="",$C11&lt;&gt;$C12),IF(ISBLANK($C11),EA$7,INDIRECT(ADDRESS($C11,CELL("columna",EA11),4))),EA12)))</f>
        <v>M</v>
      </c>
      <c r="EI11" s="87" t="str">
        <f t="shared" ref="EI11:EI59" ca="1" si="150">IF(AND($C$4="NO",COUNTIF($B$7:$B$20,IF(OR(DV11="",ISBLANK(DV11)),"",IF(OR(EB12="",$C11&lt;&gt;$C12),IF(ISBLANK($C11),EB$7,INDIRECT(ADDRESS($C11,CELL("columna",EB11),4))),EB12)))&gt;0),$B11,IF(OR($D11="",ISBLANK($D11)),"",IF(OR(EB12="",$C11&lt;&gt;$C12),IF(ISBLANK($C11),EB$7,INDIRECT(ADDRESS($C11,CELL("columna",EB11),4))),EB12)))</f>
        <v>M</v>
      </c>
      <c r="EJ11" s="87" t="str">
        <f t="shared" ref="EJ11:EJ59" ca="1" si="151">IF(AND($C$4="NO",COUNTIF($B$7:$B$20,IF(OR(DW11="",ISBLANK(DW11)),"",IF(OR(EC12="",$C11&lt;&gt;$C12),IF(ISBLANK($C11),EC$7,INDIRECT(ADDRESS($C11,CELL("columna",EC11),4))),EC12)))&gt;0),$B11,IF(OR($D11="",ISBLANK($D11)),"",IF(OR(EC12="",$C11&lt;&gt;$C12),IF(ISBLANK($C11),EC$7,INDIRECT(ADDRESS($C11,CELL("columna",EC11),4))),EC12)))</f>
        <v>N</v>
      </c>
      <c r="EK11" s="87" t="str">
        <f t="shared" ref="EK11:EK59" ca="1" si="152">IF(AND($C$4="NO",COUNTIF($B$7:$B$20,IF(OR(DX11="",ISBLANK(DX11)),"",IF(OR(ED12="",$C11&lt;&gt;$C12),IF(ISBLANK($C11),ED$7,INDIRECT(ADDRESS($C11,CELL("columna",ED11),4))),ED12)))&gt;0),$B11,IF(OR($D11="",ISBLANK($D11)),"",IF(OR(ED12="",$C11&lt;&gt;$C12),IF(ISBLANK($C11),ED$7,INDIRECT(ADDRESS($C11,CELL("columna",ED11),4))),ED12)))</f>
        <v>N</v>
      </c>
      <c r="EL11" s="87" t="str">
        <f t="shared" ref="EL11:EL59" ca="1" si="153">IF(AND($C$4="NO",COUNTIF($B$7:$B$20,IF(OR(DY11="",ISBLANK(DY11)),"",IF(OR(EE12="",$C11&lt;&gt;$C12),IF(ISBLANK($C11),EE$7,INDIRECT(ADDRESS($C11,CELL("columna",EE11),4))),EE12)))&gt;0),$B11,IF(OR($D11="",ISBLANK($D11)),"",IF(OR(EE12="",$C11&lt;&gt;$C12),IF(ISBLANK($C11),EE$7,INDIRECT(ADDRESS($C11,CELL("columna",EE11),4))),EE12)))</f>
        <v>-</v>
      </c>
      <c r="EM11" s="87" t="str">
        <f t="shared" ref="EM11:EM59" ca="1" si="154">IF(AND($C$4="NO",COUNTIF($B$7:$B$20,IF(OR(DZ11="",ISBLANK(DZ11)),"",IF(OR(EF12="",$C11&lt;&gt;$C12),IF(ISBLANK($C11),EF$7,INDIRECT(ADDRESS($C11,CELL("columna",EF11),4))),EF12)))&gt;0),$B11,IF(OR($D11="",ISBLANK($D11)),"",IF(OR(EF12="",$C11&lt;&gt;$C12),IF(ISBLANK($C11),EF$7,INDIRECT(ADDRESS($C11,CELL("columna",EF11),4))),EF12)))</f>
        <v>-</v>
      </c>
      <c r="EN11" s="87" t="str">
        <f t="shared" ref="EN11:EN59" ca="1" si="155">IF(AND($C$4="NO",COUNTIF($B$7:$B$20,IF(OR(EA11="",ISBLANK(EA11)),"",IF(OR(EG12="",$C11&lt;&gt;$C12),IF(ISBLANK($C11),EG$7,INDIRECT(ADDRESS($C11,CELL("columna",EG11),4))),EG12)))&gt;0),$B11,IF(OR($D11="",ISBLANK($D11)),"",IF(OR(EG12="",$C11&lt;&gt;$C12),IF(ISBLANK($C11),EG$7,INDIRECT(ADDRESS($C11,CELL("columna",EG11),4))),EG12)))</f>
        <v>L</v>
      </c>
      <c r="EO11" s="87" t="str">
        <f t="shared" ref="EO11:EO59" ca="1" si="156">IF(AND($C$4="NO",COUNTIF($B$7:$B$20,IF(OR(EB11="",ISBLANK(EB11)),"",IF(OR(EH12="",$C11&lt;&gt;$C12),IF(ISBLANK($C11),EH$7,INDIRECT(ADDRESS($C11,CELL("columna",EH11),4))),EH12)))&gt;0),$B11,IF(OR($D11="",ISBLANK($D11)),"",IF(OR(EH12="",$C11&lt;&gt;$C12),IF(ISBLANK($C11),EH$7,INDIRECT(ADDRESS($C11,CELL("columna",EH11),4))),EH12)))</f>
        <v>M</v>
      </c>
      <c r="EP11" s="87" t="str">
        <f t="shared" ca="1" si="27"/>
        <v>M</v>
      </c>
      <c r="EQ11" s="87" t="str">
        <f t="shared" ref="EQ11:EQ59" ca="1" si="157">IF(AND($C$4="NO",COUNTIF($B$7:$B$20,IF(OR(ED11="",ISBLANK(ED11)),"",IF(OR(EJ12="",$C11&lt;&gt;$C12),IF(ISBLANK($C11),EJ$7,INDIRECT(ADDRESS($C11,CELL("columna",EJ11),4))),EJ12)))&gt;0),$B11,IF(OR($D11="",ISBLANK($D11)),"",IF(OR(EJ12="",$C11&lt;&gt;$C12),IF(ISBLANK($C11),EJ$7,INDIRECT(ADDRESS($C11,CELL("columna",EJ11),4))),EJ12)))</f>
        <v>M</v>
      </c>
      <c r="ER11" s="87" t="str">
        <f t="shared" ref="ER11:ER59" ca="1" si="158">IF(AND($C$4="NO",COUNTIF($B$7:$B$20,IF(OR(EE11="",ISBLANK(EE11)),"",IF(OR(EK12="",$C11&lt;&gt;$C12),IF(ISBLANK($C11),EK$7,INDIRECT(ADDRESS($C11,CELL("columna",EK11),4))),EK12)))&gt;0),$B11,IF(OR($D11="",ISBLANK($D11)),"",IF(OR(EK12="",$C11&lt;&gt;$C12),IF(ISBLANK($C11),EK$7,INDIRECT(ADDRESS($C11,CELL("columna",EK11),4))),EK12)))</f>
        <v>M</v>
      </c>
      <c r="ES11" s="87" t="str">
        <f t="shared" ref="ES11:ES59" ca="1" si="159">IF(AND($C$4="NO",COUNTIF($B$7:$B$20,IF(OR(EF11="",ISBLANK(EF11)),"",IF(OR(EL12="",$C11&lt;&gt;$C12),IF(ISBLANK($C11),EL$7,INDIRECT(ADDRESS($C11,CELL("columna",EL11),4))),EL12)))&gt;0),$B11,IF(OR($D11="",ISBLANK($D11)),"",IF(OR(EL12="",$C11&lt;&gt;$C12),IF(ISBLANK($C11),EL$7,INDIRECT(ADDRESS($C11,CELL("columna",EL11),4))),EL12)))</f>
        <v>N</v>
      </c>
      <c r="ET11" s="87" t="str">
        <f t="shared" ref="ET11:ET59" ca="1" si="160">IF(AND($C$4="NO",COUNTIF($B$7:$B$20,IF(OR(EG11="",ISBLANK(EG11)),"",IF(OR(EM12="",$C11&lt;&gt;$C12),IF(ISBLANK($C11),EM$7,INDIRECT(ADDRESS($C11,CELL("columna",EM11),4))),EM12)))&gt;0),$B11,IF(OR($D11="",ISBLANK($D11)),"",IF(OR(EM12="",$C11&lt;&gt;$C12),IF(ISBLANK($C11),EM$7,INDIRECT(ADDRESS($C11,CELL("columna",EM11),4))),EM12)))</f>
        <v>N</v>
      </c>
      <c r="EU11" s="87" t="str">
        <f t="shared" ref="EU11:EU59" ca="1" si="161">IF(AND($C$4="NO",COUNTIF($B$7:$B$20,IF(OR(EH11="",ISBLANK(EH11)),"",IF(OR(EN12="",$C11&lt;&gt;$C12),IF(ISBLANK($C11),EN$7,INDIRECT(ADDRESS($C11,CELL("columna",EN11),4))),EN12)))&gt;0),$B11,IF(OR($D11="",ISBLANK($D11)),"",IF(OR(EN12="",$C11&lt;&gt;$C12),IF(ISBLANK($C11),EN$7,INDIRECT(ADDRESS($C11,CELL("columna",EN11),4))),EN12)))</f>
        <v>-</v>
      </c>
      <c r="EV11" s="87" t="str">
        <f t="shared" ref="EV11:EV59" ca="1" si="162">IF(AND($C$4="NO",COUNTIF($B$7:$B$20,IF(OR(EI11="",ISBLANK(EI11)),"",IF(OR(EO12="",$C11&lt;&gt;$C12),IF(ISBLANK($C11),EO$7,INDIRECT(ADDRESS($C11,CELL("columna",EO11),4))),EO12)))&gt;0),$B11,IF(OR($D11="",ISBLANK($D11)),"",IF(OR(EO12="",$C11&lt;&gt;$C12),IF(ISBLANK($C11),EO$7,INDIRECT(ADDRESS($C11,CELL("columna",EO11),4))),EO12)))</f>
        <v>-</v>
      </c>
      <c r="EW11" s="87" t="str">
        <f t="shared" ref="EW11:EW59" ca="1" si="163">IF(AND($C$4="NO",COUNTIF($B$7:$B$20,IF(OR(EJ11="",ISBLANK(EJ11)),"",IF(OR(EP12="",$C11&lt;&gt;$C12),IF(ISBLANK($C11),EP$7,INDIRECT(ADDRESS($C11,CELL("columna",EP11),4))),EP12)))&gt;0),$B11,IF(OR($D11="",ISBLANK($D11)),"",IF(OR(EP12="",$C11&lt;&gt;$C12),IF(ISBLANK($C11),EP$7,INDIRECT(ADDRESS($C11,CELL("columna",EP11),4))),EP12)))</f>
        <v>L</v>
      </c>
      <c r="EX11" s="87" t="str">
        <f t="shared" ref="EX11:EX59" ca="1" si="164">IF(AND($C$4="NO",COUNTIF($B$7:$B$20,IF(OR(EK11="",ISBLANK(EK11)),"",IF(OR(EQ12="",$C11&lt;&gt;$C12),IF(ISBLANK($C11),EQ$7,INDIRECT(ADDRESS($C11,CELL("columna",EQ11),4))),EQ12)))&gt;0),$B11,IF(OR($D11="",ISBLANK($D11)),"",IF(OR(EQ12="",$C11&lt;&gt;$C12),IF(ISBLANK($C11),EQ$7,INDIRECT(ADDRESS($C11,CELL("columna",EQ11),4))),EQ12)))</f>
        <v>L</v>
      </c>
      <c r="EY11" s="87" t="str">
        <f t="shared" ref="EY11:EY59" ca="1" si="165">IF(AND($C$4="NO",COUNTIF($B$7:$B$20,IF(OR(EL11="",ISBLANK(EL11)),"",IF(OR(ER12="",$C11&lt;&gt;$C12),IF(ISBLANK($C11),ER$7,INDIRECT(ADDRESS($C11,CELL("columna",ER11),4))),ER12)))&gt;0),$B11,IF(OR($D11="",ISBLANK($D11)),"",IF(OR(ER12="",$C11&lt;&gt;$C12),IF(ISBLANK($C11),ER$7,INDIRECT(ADDRESS($C11,CELL("columna",ER11),4))),ER12)))</f>
        <v>L</v>
      </c>
      <c r="EZ11" s="87" t="str">
        <f t="shared" ref="EZ11:EZ59" ca="1" si="166">IF(AND($C$4="NO",COUNTIF($B$7:$B$20,IF(OR(EM11="",ISBLANK(EM11)),"",IF(OR(ES12="",$C11&lt;&gt;$C12),IF(ISBLANK($C11),ES$7,INDIRECT(ADDRESS($C11,CELL("columna",ES11),4))),ES12)))&gt;0),$B11,IF(OR($D11="",ISBLANK($D11)),"",IF(OR(ES12="",$C11&lt;&gt;$C12),IF(ISBLANK($C11),ES$7,INDIRECT(ADDRESS($C11,CELL("columna",ES11),4))),ES12)))</f>
        <v>M</v>
      </c>
      <c r="FA11" s="87" t="str">
        <f t="shared" ref="FA11:FA59" ca="1" si="167">IF(AND($C$4="NO",COUNTIF($B$7:$B$20,IF(OR(EN11="",ISBLANK(EN11)),"",IF(OR(ET12="",$C11&lt;&gt;$C12),IF(ISBLANK($C11),ET$7,INDIRECT(ADDRESS($C11,CELL("columna",ET11),4))),ET12)))&gt;0),$B11,IF(OR($D11="",ISBLANK($D11)),"",IF(OR(ET12="",$C11&lt;&gt;$C12),IF(ISBLANK($C11),ET$7,INDIRECT(ADDRESS($C11,CELL("columna",ET11),4))),ET12)))</f>
        <v>M</v>
      </c>
      <c r="FB11" s="87" t="str">
        <f t="shared" ref="FB11:FB59" ca="1" si="168">IF(AND($C$4="NO",COUNTIF($B$7:$B$20,IF(OR(EO11="",ISBLANK(EO11)),"",IF(OR(EU12="",$C11&lt;&gt;$C12),IF(ISBLANK($C11),EU$7,INDIRECT(ADDRESS($C11,CELL("columna",EU11),4))),EU12)))&gt;0),$B11,IF(OR($D11="",ISBLANK($D11)),"",IF(OR(EU12="",$C11&lt;&gt;$C12),IF(ISBLANK($C11),EU$7,INDIRECT(ADDRESS($C11,CELL("columna",EU11),4))),EU12)))</f>
        <v>M</v>
      </c>
      <c r="FC11" s="87" t="str">
        <f t="shared" ref="FC11:FC59" ca="1" si="169">IF(AND($C$4="NO",COUNTIF($B$7:$B$20,IF(OR(EP11="",ISBLANK(EP11)),"",IF(OR(EV12="",$C11&lt;&gt;$C12),IF(ISBLANK($C11),EV$7,INDIRECT(ADDRESS($C11,CELL("columna",EV11),4))),EV12)))&gt;0),$B11,IF(OR($D11="",ISBLANK($D11)),"",IF(OR(EV12="",$C11&lt;&gt;$C12),IF(ISBLANK($C11),EV$7,INDIRECT(ADDRESS($C11,CELL("columna",EV11),4))),EV12)))</f>
        <v>M</v>
      </c>
      <c r="FD11" s="87" t="str">
        <f t="shared" ref="FD11:FD59" ca="1" si="170">IF(AND($C$4="NO",COUNTIF($B$7:$B$20,IF(OR(EQ11="",ISBLANK(EQ11)),"",IF(OR(EW12="",$C11&lt;&gt;$C12),IF(ISBLANK($C11),EW$7,INDIRECT(ADDRESS($C11,CELL("columna",EW11),4))),EW12)))&gt;0),$B11,IF(OR($D11="",ISBLANK($D11)),"",IF(OR(EW12="",$C11&lt;&gt;$C12),IF(ISBLANK($C11),EW$7,INDIRECT(ADDRESS($C11,CELL("columna",EW11),4))),EW12)))</f>
        <v>L</v>
      </c>
      <c r="FE11" s="87" t="str">
        <f t="shared" ref="FE11:FE59" ca="1" si="171">IF(AND($C$4="NO",COUNTIF($B$7:$B$20,IF(OR(ER11="",ISBLANK(ER11)),"",IF(OR(EX12="",$C11&lt;&gt;$C12),IF(ISBLANK($C11),EX$7,INDIRECT(ADDRESS($C11,CELL("columna",EX11),4))),EX12)))&gt;0),$B11,IF(OR($D11="",ISBLANK($D11)),"",IF(OR(EX12="",$C11&lt;&gt;$C12),IF(ISBLANK($C11),EX$7,INDIRECT(ADDRESS($C11,CELL("columna",EX11),4))),EX12)))</f>
        <v>M</v>
      </c>
      <c r="FF11" s="87" t="str">
        <f t="shared" ref="FF11:FF59" ca="1" si="172">IF(AND($C$4="NO",COUNTIF($B$7:$B$20,IF(OR(ES11="",ISBLANK(ES11)),"",IF(OR(EY12="",$C11&lt;&gt;$C12),IF(ISBLANK($C11),EY$7,INDIRECT(ADDRESS($C11,CELL("columna",EY11),4))),EY12)))&gt;0),$B11,IF(OR($D11="",ISBLANK($D11)),"",IF(OR(EY12="",$C11&lt;&gt;$C12),IF(ISBLANK($C11),EY$7,INDIRECT(ADDRESS($C11,CELL("columna",EY11),4))),EY12)))</f>
        <v>M</v>
      </c>
      <c r="FG11" s="87" t="str">
        <f t="shared" ref="FG11:FG59" ca="1" si="173">IF(AND($C$4="NO",COUNTIF($B$7:$B$20,IF(OR(ET11="",ISBLANK(ET11)),"",IF(OR(EZ12="",$C11&lt;&gt;$C12),IF(ISBLANK($C11),EZ$7,INDIRECT(ADDRESS($C11,CELL("columna",EZ11),4))),EZ12)))&gt;0),$B11,IF(OR($D11="",ISBLANK($D11)),"",IF(OR(EZ12="",$C11&lt;&gt;$C12),IF(ISBLANK($C11),EZ$7,INDIRECT(ADDRESS($C11,CELL("columna",EZ11),4))),EZ12)))</f>
        <v>M</v>
      </c>
      <c r="FH11" s="87" t="str">
        <f t="shared" ref="FH11:FH59" ca="1" si="174">IF(AND($C$4="NO",COUNTIF($B$7:$B$20,IF(OR(EU11="",ISBLANK(EU11)),"",IF(OR(FA12="",$C11&lt;&gt;$C12),IF(ISBLANK($C11),FA$7,INDIRECT(ADDRESS($C11,CELL("columna",FA11),4))),FA12)))&gt;0),$B11,IF(OR($D11="",ISBLANK($D11)),"",IF(OR(FA12="",$C11&lt;&gt;$C12),IF(ISBLANK($C11),FA$7,INDIRECT(ADDRESS($C11,CELL("columna",FA11),4))),FA12)))</f>
        <v>M</v>
      </c>
      <c r="FI11" s="87" t="str">
        <f t="shared" ref="FI11:FI59" ca="1" si="175">IF(AND($C$4="NO",COUNTIF($B$7:$B$20,IF(OR(EV11="",ISBLANK(EV11)),"",IF(OR(FB12="",$C11&lt;&gt;$C12),IF(ISBLANK($C11),FB$7,INDIRECT(ADDRESS($C11,CELL("columna",FB11),4))),FB12)))&gt;0),$B11,IF(OR($D11="",ISBLANK($D11)),"",IF(OR(FB12="",$C11&lt;&gt;$C12),IF(ISBLANK($C11),FB$7,INDIRECT(ADDRESS($C11,CELL("columna",FB11),4))),FB12)))</f>
        <v>N</v>
      </c>
      <c r="FJ11" s="87" t="str">
        <f t="shared" ref="FJ11:FJ59" ca="1" si="176">IF(AND($C$4="NO",COUNTIF($B$7:$B$20,IF(OR(EW11="",ISBLANK(EW11)),"",IF(OR(FC12="",$C11&lt;&gt;$C12),IF(ISBLANK($C11),FC$7,INDIRECT(ADDRESS($C11,CELL("columna",FC11),4))),FC12)))&gt;0),$B11,IF(OR($D11="",ISBLANK($D11)),"",IF(OR(FC12="",$C11&lt;&gt;$C12),IF(ISBLANK($C11),FC$7,INDIRECT(ADDRESS($C11,CELL("columna",FC11),4))),FC12)))</f>
        <v>-</v>
      </c>
      <c r="FK11" s="87" t="str">
        <f t="shared" ref="FK11:FK59" ca="1" si="177">IF(AND($C$4="NO",COUNTIF($B$7:$B$20,IF(OR(EX11="",ISBLANK(EX11)),"",IF(OR(FD12="",$C11&lt;&gt;$C12),IF(ISBLANK($C11),FD$7,INDIRECT(ADDRESS($C11,CELL("columna",FD11),4))),FD12)))&gt;0),$B11,IF(OR($D11="",ISBLANK($D11)),"",IF(OR(FD12="",$C11&lt;&gt;$C12),IF(ISBLANK($C11),FD$7,INDIRECT(ADDRESS($C11,CELL("columna",FD11),4))),FD12)))</f>
        <v>L</v>
      </c>
      <c r="FL11" s="87" t="str">
        <f t="shared" ref="FL11:FL59" ca="1" si="178">IF(AND($C$4="NO",COUNTIF($B$7:$B$20,IF(OR(EY11="",ISBLANK(EY11)),"",IF(OR(FE12="",$C11&lt;&gt;$C12),IF(ISBLANK($C11),FE$7,INDIRECT(ADDRESS($C11,CELL("columna",FE11),4))),FE12)))&gt;0),$B11,IF(OR($D11="",ISBLANK($D11)),"",IF(OR(FE12="",$C11&lt;&gt;$C12),IF(ISBLANK($C11),FE$7,INDIRECT(ADDRESS($C11,CELL("columna",FE11),4))),FE12)))</f>
        <v>L</v>
      </c>
      <c r="FM11" s="87" t="str">
        <f t="shared" ref="FM11:FM59" ca="1" si="179">IF(AND($C$4="NO",COUNTIF($B$7:$B$20,IF(OR(EZ11="",ISBLANK(EZ11)),"",IF(OR(FF12="",$C11&lt;&gt;$C12),IF(ISBLANK($C11),FF$7,INDIRECT(ADDRESS($C11,CELL("columna",FF11),4))),FF12)))&gt;0),$B11,IF(OR($D11="",ISBLANK($D11)),"",IF(OR(FF12="",$C11&lt;&gt;$C12),IF(ISBLANK($C11),FF$7,INDIRECT(ADDRESS($C11,CELL("columna",FF11),4))),FF12)))</f>
        <v>L</v>
      </c>
      <c r="FN11" s="87" t="str">
        <f t="shared" ref="FN11:FN59" ca="1" si="180">IF(AND($C$4="NO",COUNTIF($B$7:$B$20,IF(OR(FA11="",ISBLANK(FA11)),"",IF(OR(FG12="",$C11&lt;&gt;$C12),IF(ISBLANK($C11),FG$7,INDIRECT(ADDRESS($C11,CELL("columna",FG11),4))),FG12)))&gt;0),$B11,IF(OR($D11="",ISBLANK($D11)),"",IF(OR(FG12="",$C11&lt;&gt;$C12),IF(ISBLANK($C11),FG$7,INDIRECT(ADDRESS($C11,CELL("columna",FG11),4))),FG12)))</f>
        <v>M</v>
      </c>
      <c r="FO11" s="87" t="str">
        <f t="shared" ref="FO11:FO59" ca="1" si="181">IF(AND($C$4="NO",COUNTIF($B$7:$B$20,IF(OR(FB11="",ISBLANK(FB11)),"",IF(OR(FH12="",$C11&lt;&gt;$C12),IF(ISBLANK($C11),FH$7,INDIRECT(ADDRESS($C11,CELL("columna",FH11),4))),FH12)))&gt;0),$B11,IF(OR($D11="",ISBLANK($D11)),"",IF(OR(FH12="",$C11&lt;&gt;$C12),IF(ISBLANK($C11),FH$7,INDIRECT(ADDRESS($C11,CELL("columna",FH11),4))),FH12)))</f>
        <v>M</v>
      </c>
      <c r="FP11" s="87" t="str">
        <f t="shared" ref="FP11:FP59" ca="1" si="182">IF(AND($C$4="NO",COUNTIF($B$7:$B$20,IF(OR(FC11="",ISBLANK(FC11)),"",IF(OR(FI12="",$C11&lt;&gt;$C12),IF(ISBLANK($C11),FI$7,INDIRECT(ADDRESS($C11,CELL("columna",FI11),4))),FI12)))&gt;0),$B11,IF(OR($D11="",ISBLANK($D11)),"",IF(OR(FI12="",$C11&lt;&gt;$C12),IF(ISBLANK($C11),FI$7,INDIRECT(ADDRESS($C11,CELL("columna",FI11),4))),FI12)))</f>
        <v>M</v>
      </c>
      <c r="FQ11" s="87" t="str">
        <f t="shared" ref="FQ11:FQ59" ca="1" si="183">IF(AND($C$4="NO",COUNTIF($B$7:$B$20,IF(OR(FD11="",ISBLANK(FD11)),"",IF(OR(FJ12="",$C11&lt;&gt;$C12),IF(ISBLANK($C11),FJ$7,INDIRECT(ADDRESS($C11,CELL("columna",FJ11),4))),FJ12)))&gt;0),$B11,IF(OR($D11="",ISBLANK($D11)),"",IF(OR(FJ12="",$C11&lt;&gt;$C12),IF(ISBLANK($C11),FJ$7,INDIRECT(ADDRESS($C11,CELL("columna",FJ11),4))),FJ12)))</f>
        <v>L</v>
      </c>
      <c r="FR11" s="87" t="str">
        <f t="shared" ref="FR11:FR59" ca="1" si="184">IF(AND($C$4="NO",COUNTIF($B$7:$B$20,IF(OR(FE11="",ISBLANK(FE11)),"",IF(OR(FK12="",$C11&lt;&gt;$C12),IF(ISBLANK($C11),FK$7,INDIRECT(ADDRESS($C11,CELL("columna",FK11),4))),FK12)))&gt;0),$B11,IF(OR($D11="",ISBLANK($D11)),"",IF(OR(FK12="",$C11&lt;&gt;$C12),IF(ISBLANK($C11),FK$7,INDIRECT(ADDRESS($C11,CELL("columna",FK11),4))),FK12)))</f>
        <v>M</v>
      </c>
      <c r="FS11" s="87" t="str">
        <f t="shared" ref="FS11:FS59" ca="1" si="185">IF(AND($C$4="NO",COUNTIF($B$7:$B$20,IF(OR(FF11="",ISBLANK(FF11)),"",IF(OR(FL12="",$C11&lt;&gt;$C12),IF(ISBLANK($C11),FL$7,INDIRECT(ADDRESS($C11,CELL("columna",FL11),4))),FL12)))&gt;0),$B11,IF(OR($D11="",ISBLANK($D11)),"",IF(OR(FL12="",$C11&lt;&gt;$C12),IF(ISBLANK($C11),FL$7,INDIRECT(ADDRESS($C11,CELL("columna",FL11),4))),FL12)))</f>
        <v>M</v>
      </c>
      <c r="FT11" s="87" t="str">
        <f t="shared" ref="FT11:FT59" ca="1" si="186">IF(AND($C$4="NO",COUNTIF($B$7:$B$20,IF(OR(FG11="",ISBLANK(FG11)),"",IF(OR(FM12="",$C11&lt;&gt;$C12),IF(ISBLANK($C11),FM$7,INDIRECT(ADDRESS($C11,CELL("columna",FM11),4))),FM12)))&gt;0),$B11,IF(OR($D11="",ISBLANK($D11)),"",IF(OR(FM12="",$C11&lt;&gt;$C12),IF(ISBLANK($C11),FM$7,INDIRECT(ADDRESS($C11,CELL("columna",FM11),4))),FM12)))</f>
        <v>M</v>
      </c>
      <c r="FU11" s="87" t="str">
        <f t="shared" ref="FU11:FU59" ca="1" si="187">IF(AND($C$4="NO",COUNTIF($B$7:$B$20,IF(OR(FH11="",ISBLANK(FH11)),"",IF(OR(FN12="",$C11&lt;&gt;$C12),IF(ISBLANK($C11),FN$7,INDIRECT(ADDRESS($C11,CELL("columna",FN11),4))),FN12)))&gt;0),$B11,IF(OR($D11="",ISBLANK($D11)),"",IF(OR(FN12="",$C11&lt;&gt;$C12),IF(ISBLANK($C11),FN$7,INDIRECT(ADDRESS($C11,CELL("columna",FN11),4))),FN12)))</f>
        <v>L</v>
      </c>
      <c r="FV11" s="87" t="str">
        <f t="shared" ref="FV11:FV59" ca="1" si="188">IF(AND($C$4="NO",COUNTIF($B$7:$B$20,IF(OR(FI11="",ISBLANK(FI11)),"",IF(OR(FO12="",$C11&lt;&gt;$C12),IF(ISBLANK($C11),FO$7,INDIRECT(ADDRESS($C11,CELL("columna",FO11),4))),FO12)))&gt;0),$B11,IF(OR($D11="",ISBLANK($D11)),"",IF(OR(FO12="",$C11&lt;&gt;$C12),IF(ISBLANK($C11),FO$7,INDIRECT(ADDRESS($C11,CELL("columna",FO11),4))),FO12)))</f>
        <v>L</v>
      </c>
      <c r="FW11" s="87" t="str">
        <f t="shared" ref="FW11:FW59" ca="1" si="189">IF(AND($C$4="NO",COUNTIF($B$7:$B$20,IF(OR(FJ11="",ISBLANK(FJ11)),"",IF(OR(FP12="",$C11&lt;&gt;$C12),IF(ISBLANK($C11),FP$7,INDIRECT(ADDRESS($C11,CELL("columna",FP11),4))),FP12)))&gt;0),$B11,IF(OR($D11="",ISBLANK($D11)),"",IF(OR(FP12="",$C11&lt;&gt;$C12),IF(ISBLANK($C11),FP$7,INDIRECT(ADDRESS($C11,CELL("columna",FP11),4))),FP12)))</f>
        <v>M</v>
      </c>
      <c r="FX11" s="87" t="str">
        <f t="shared" ref="FX11:FX59" ca="1" si="190">IF(AND($C$4="NO",COUNTIF($B$7:$B$20,IF(OR(FK11="",ISBLANK(FK11)),"",IF(OR(FQ12="",$C11&lt;&gt;$C12),IF(ISBLANK($C11),FQ$7,INDIRECT(ADDRESS($C11,CELL("columna",FQ11),4))),FQ12)))&gt;0),$B11,IF(OR($D11="",ISBLANK($D11)),"",IF(OR(FQ12="",$C11&lt;&gt;$C12),IF(ISBLANK($C11),FQ$7,INDIRECT(ADDRESS($C11,CELL("columna",FQ11),4))),FQ12)))</f>
        <v>M</v>
      </c>
      <c r="FY11" s="87" t="str">
        <f t="shared" ref="FY11:FY59" ca="1" si="191">IF(AND($C$4="NO",COUNTIF($B$7:$B$20,IF(OR(FL11="",ISBLANK(FL11)),"",IF(OR(FR12="",$C11&lt;&gt;$C12),IF(ISBLANK($C11),FR$7,INDIRECT(ADDRESS($C11,CELL("columna",FR11),4))),FR12)))&gt;0),$B11,IF(OR($D11="",ISBLANK($D11)),"",IF(OR(FR12="",$C11&lt;&gt;$C12),IF(ISBLANK($C11),FR$7,INDIRECT(ADDRESS($C11,CELL("columna",FR11),4))),FR12)))</f>
        <v>M</v>
      </c>
      <c r="FZ11" s="87" t="str">
        <f t="shared" ref="FZ11:FZ59" ca="1" si="192">IF(AND($C$4="NO",COUNTIF($B$7:$B$20,IF(OR(FM11="",ISBLANK(FM11)),"",IF(OR(FS12="",$C11&lt;&gt;$C12),IF(ISBLANK($C11),FS$7,INDIRECT(ADDRESS($C11,CELL("columna",FS11),4))),FS12)))&gt;0),$B11,IF(OR($D11="",ISBLANK($D11)),"",IF(OR(FS12="",$C11&lt;&gt;$C12),IF(ISBLANK($C11),FS$7,INDIRECT(ADDRESS($C11,CELL("columna",FS11),4))),FS12)))</f>
        <v>L</v>
      </c>
      <c r="GA11" s="87" t="str">
        <f t="shared" ref="GA11:GA59" ca="1" si="193">IF(AND($C$4="NO",COUNTIF($B$7:$B$20,IF(OR(FN11="",ISBLANK(FN11)),"",IF(OR(FT12="",$C11&lt;&gt;$C12),IF(ISBLANK($C11),FT$7,INDIRECT(ADDRESS($C11,CELL("columna",FT11),4))),FT12)))&gt;0),$B11,IF(OR($D11="",ISBLANK($D11)),"",IF(OR(FT12="",$C11&lt;&gt;$C12),IF(ISBLANK($C11),FT$7,INDIRECT(ADDRESS($C11,CELL("columna",FT11),4))),FT12)))</f>
        <v>L</v>
      </c>
      <c r="GB11" s="87" t="str">
        <f t="shared" ref="GB11:GB59" ca="1" si="194">IF(AND($C$4="NO",COUNTIF($B$7:$B$20,IF(OR(FO11="",ISBLANK(FO11)),"",IF(OR(FU12="",$C11&lt;&gt;$C12),IF(ISBLANK($C11),FU$7,INDIRECT(ADDRESS($C11,CELL("columna",FU11),4))),FU12)))&gt;0),$B11,IF(OR($D11="",ISBLANK($D11)),"",IF(OR(FU12="",$C11&lt;&gt;$C12),IF(ISBLANK($C11),FU$7,INDIRECT(ADDRESS($C11,CELL("columna",FU11),4))),FU12)))</f>
        <v>M</v>
      </c>
      <c r="GC11" s="87" t="str">
        <f t="shared" ref="GC11:GC59" ca="1" si="195">IF(AND($C$4="NO",COUNTIF($B$7:$B$20,IF(OR(FP11="",ISBLANK(FP11)),"",IF(OR(FV12="",$C11&lt;&gt;$C12),IF(ISBLANK($C11),FV$7,INDIRECT(ADDRESS($C11,CELL("columna",FV11),4))),FV12)))&gt;0),$B11,IF(OR($D11="",ISBLANK($D11)),"",IF(OR(FV12="",$C11&lt;&gt;$C12),IF(ISBLANK($C11),FV$7,INDIRECT(ADDRESS($C11,CELL("columna",FV11),4))),FV12)))</f>
        <v>M</v>
      </c>
      <c r="GD11" s="87" t="str">
        <f t="shared" ref="GD11:GD59" ca="1" si="196">IF(AND($C$4="NO",COUNTIF($B$7:$B$20,IF(OR(FQ11="",ISBLANK(FQ11)),"",IF(OR(FW12="",$C11&lt;&gt;$C12),IF(ISBLANK($C11),FW$7,INDIRECT(ADDRESS($C11,CELL("columna",FW11),4))),FW12)))&gt;0),$B11,IF(OR($D11="",ISBLANK($D11)),"",IF(OR(FW12="",$C11&lt;&gt;$C12),IF(ISBLANK($C11),FW$7,INDIRECT(ADDRESS($C11,CELL("columna",FW11),4))),FW12)))</f>
        <v>M</v>
      </c>
      <c r="GE11" s="87" t="str">
        <f t="shared" ref="GE11:GE59" ca="1" si="197">IF(AND($C$4="NO",COUNTIF($B$7:$B$20,IF(OR(FR11="",ISBLANK(FR11)),"",IF(OR(FX12="",$C11&lt;&gt;$C12),IF(ISBLANK($C11),FX$7,INDIRECT(ADDRESS($C11,CELL("columna",FX11),4))),FX12)))&gt;0),$B11,IF(OR($D11="",ISBLANK($D11)),"",IF(OR(FX12="",$C11&lt;&gt;$C12),IF(ISBLANK($C11),FX$7,INDIRECT(ADDRESS($C11,CELL("columna",FX11),4))),FX12)))</f>
        <v>N</v>
      </c>
      <c r="GF11" s="87" t="str">
        <f t="shared" ref="GF11:GF59" ca="1" si="198">IF(AND($C$4="NO",COUNTIF($B$7:$B$20,IF(OR(FS11="",ISBLANK(FS11)),"",IF(OR(FY12="",$C11&lt;&gt;$C12),IF(ISBLANK($C11),FY$7,INDIRECT(ADDRESS($C11,CELL("columna",FY11),4))),FY12)))&gt;0),$B11,IF(OR($D11="",ISBLANK($D11)),"",IF(OR(FY12="",$C11&lt;&gt;$C12),IF(ISBLANK($C11),FY$7,INDIRECT(ADDRESS($C11,CELL("columna",FY11),4))),FY12)))</f>
        <v>N</v>
      </c>
      <c r="GG11" s="87" t="str">
        <f t="shared" ref="GG11:GG59" ca="1" si="199">IF(AND($C$4="NO",COUNTIF($B$7:$B$20,IF(OR(FT11="",ISBLANK(FT11)),"",IF(OR(FZ12="",$C11&lt;&gt;$C12),IF(ISBLANK($C11),FZ$7,INDIRECT(ADDRESS($C11,CELL("columna",FZ11),4))),FZ12)))&gt;0),$B11,IF(OR($D11="",ISBLANK($D11)),"",IF(OR(FZ12="",$C11&lt;&gt;$C12),IF(ISBLANK($C11),FZ$7,INDIRECT(ADDRESS($C11,CELL("columna",FZ11),4))),FZ12)))</f>
        <v>-</v>
      </c>
      <c r="GH11" s="87" t="str">
        <f t="shared" ref="GH11:GH59" ca="1" si="200">IF(AND($C$4="NO",COUNTIF($B$7:$B$20,IF(OR(FU11="",ISBLANK(FU11)),"",IF(OR(GA12="",$C11&lt;&gt;$C12),IF(ISBLANK($C11),GA$7,INDIRECT(ADDRESS($C11,CELL("columna",GA11),4))),GA12)))&gt;0),$B11,IF(OR($D11="",ISBLANK($D11)),"",IF(OR(GA12="",$C11&lt;&gt;$C12),IF(ISBLANK($C11),GA$7,INDIRECT(ADDRESS($C11,CELL("columna",GA11),4))),GA12)))</f>
        <v>-</v>
      </c>
      <c r="GI11" s="87" t="str">
        <f t="shared" ref="GI11:GI59" ca="1" si="201">IF(AND($C$4="NO",COUNTIF($B$7:$B$20,IF(OR(FV11="",ISBLANK(FV11)),"",IF(OR(GB12="",$C11&lt;&gt;$C12),IF(ISBLANK($C11),GB$7,INDIRECT(ADDRESS($C11,CELL("columna",GB11),4))),GB12)))&gt;0),$B11,IF(OR($D11="",ISBLANK($D11)),"",IF(OR(GB12="",$C11&lt;&gt;$C12),IF(ISBLANK($C11),GB$7,INDIRECT(ADDRESS($C11,CELL("columna",GB11),4))),GB12)))</f>
        <v>L</v>
      </c>
      <c r="GJ11" s="87" t="str">
        <f t="shared" ref="GJ11:GJ59" ca="1" si="202">IF(AND($C$4="NO",COUNTIF($B$7:$B$20,IF(OR(FW11="",ISBLANK(FW11)),"",IF(OR(GC12="",$C11&lt;&gt;$C12),IF(ISBLANK($C11),GC$7,INDIRECT(ADDRESS($C11,CELL("columna",GC11),4))),GC12)))&gt;0),$B11,IF(OR($D11="",ISBLANK($D11)),"",IF(OR(GC12="",$C11&lt;&gt;$C12),IF(ISBLANK($C11),GC$7,INDIRECT(ADDRESS($C11,CELL("columna",GC11),4))),GC12)))</f>
        <v>M</v>
      </c>
      <c r="GK11" s="87" t="str">
        <f t="shared" ref="GK11:GK59" ca="1" si="203">IF(AND($C$4="NO",COUNTIF($B$7:$B$20,IF(OR(FX11="",ISBLANK(FX11)),"",IF(OR(GD12="",$C11&lt;&gt;$C12),IF(ISBLANK($C11),GD$7,INDIRECT(ADDRESS($C11,CELL("columna",GD11),4))),GD12)))&gt;0),$B11,IF(OR($D11="",ISBLANK($D11)),"",IF(OR(GD12="",$C11&lt;&gt;$C12),IF(ISBLANK($C11),GD$7,INDIRECT(ADDRESS($C11,CELL("columna",GD11),4))),GD12)))</f>
        <v>M</v>
      </c>
      <c r="GL11" s="87" t="str">
        <f t="shared" ref="GL11:GL59" ca="1" si="204">IF(AND($C$4="NO",COUNTIF($B$7:$B$20,IF(OR(FY11="",ISBLANK(FY11)),"",IF(OR(GE12="",$C11&lt;&gt;$C12),IF(ISBLANK($C11),GE$7,INDIRECT(ADDRESS($C11,CELL("columna",GE11),4))),GE12)))&gt;0),$B11,IF(OR($D11="",ISBLANK($D11)),"",IF(OR(GE12="",$C11&lt;&gt;$C12),IF(ISBLANK($C11),GE$7,INDIRECT(ADDRESS($C11,CELL("columna",GE11),4))),GE12)))</f>
        <v>M</v>
      </c>
      <c r="GM11" s="87" t="str">
        <f t="shared" ref="GM11:GM59" ca="1" si="205">IF(AND($C$4="NO",COUNTIF($B$7:$B$20,IF(OR(FZ11="",ISBLANK(FZ11)),"",IF(OR(GF12="",$C11&lt;&gt;$C12),IF(ISBLANK($C11),GF$7,INDIRECT(ADDRESS($C11,CELL("columna",GF11),4))),GF12)))&gt;0),$B11,IF(OR($D11="",ISBLANK($D11)),"",IF(OR(GF12="",$C11&lt;&gt;$C12),IF(ISBLANK($C11),GF$7,INDIRECT(ADDRESS($C11,CELL("columna",GF11),4))),GF12)))</f>
        <v>M</v>
      </c>
      <c r="GN11" s="87" t="str">
        <f t="shared" ref="GN11:GN59" ca="1" si="206">IF(AND($C$4="NO",COUNTIF($B$7:$B$20,IF(OR(GA11="",ISBLANK(GA11)),"",IF(OR(GG12="",$C11&lt;&gt;$C12),IF(ISBLANK($C11),GG$7,INDIRECT(ADDRESS($C11,CELL("columna",GG11),4))),GG12)))&gt;0),$B11,IF(OR($D11="",ISBLANK($D11)),"",IF(OR(GG12="",$C11&lt;&gt;$C12),IF(ISBLANK($C11),GG$7,INDIRECT(ADDRESS($C11,CELL("columna",GG11),4))),GG12)))</f>
        <v>N</v>
      </c>
      <c r="GO11" s="87" t="str">
        <f t="shared" ref="GO11:GO59" ca="1" si="207">IF(AND($C$4="NO",COUNTIF($B$7:$B$20,IF(OR(GB11="",ISBLANK(GB11)),"",IF(OR(GH12="",$C11&lt;&gt;$C12),IF(ISBLANK($C11),GH$7,INDIRECT(ADDRESS($C11,CELL("columna",GH11),4))),GH12)))&gt;0),$B11,IF(OR($D11="",ISBLANK($D11)),"",IF(OR(GH12="",$C11&lt;&gt;$C12),IF(ISBLANK($C11),GH$7,INDIRECT(ADDRESS($C11,CELL("columna",GH11),4))),GH12)))</f>
        <v>N</v>
      </c>
      <c r="GP11" s="87" t="str">
        <f t="shared" ref="GP11:GP59" ca="1" si="208">IF(AND($C$4="NO",COUNTIF($B$7:$B$20,IF(OR(GC11="",ISBLANK(GC11)),"",IF(OR(GI12="",$C11&lt;&gt;$C12),IF(ISBLANK($C11),GI$7,INDIRECT(ADDRESS($C11,CELL("columna",GI11),4))),GI12)))&gt;0),$B11,IF(OR($D11="",ISBLANK($D11)),"",IF(OR(GI12="",$C11&lt;&gt;$C12),IF(ISBLANK($C11),GI$7,INDIRECT(ADDRESS($C11,CELL("columna",GI11),4))),GI12)))</f>
        <v>-</v>
      </c>
      <c r="GQ11" s="87" t="str">
        <f t="shared" ref="GQ11:GQ59" ca="1" si="209">IF(AND($C$4="NO",COUNTIF($B$7:$B$20,IF(OR(GD11="",ISBLANK(GD11)),"",IF(OR(GJ12="",$C11&lt;&gt;$C12),IF(ISBLANK($C11),GJ$7,INDIRECT(ADDRESS($C11,CELL("columna",GJ11),4))),GJ12)))&gt;0),$B11,IF(OR($D11="",ISBLANK($D11)),"",IF(OR(GJ12="",$C11&lt;&gt;$C12),IF(ISBLANK($C11),GJ$7,INDIRECT(ADDRESS($C11,CELL("columna",GJ11),4))),GJ12)))</f>
        <v>-</v>
      </c>
      <c r="GR11" s="87" t="str">
        <f t="shared" ref="GR11:GR59" ca="1" si="210">IF(AND($C$4="NO",COUNTIF($B$7:$B$20,IF(OR(GE11="",ISBLANK(GE11)),"",IF(OR(GK12="",$C11&lt;&gt;$C12),IF(ISBLANK($C11),GK$7,INDIRECT(ADDRESS($C11,CELL("columna",GK11),4))),GK12)))&gt;0),$B11,IF(OR($D11="",ISBLANK($D11)),"",IF(OR(GK12="",$C11&lt;&gt;$C12),IF(ISBLANK($C11),GK$7,INDIRECT(ADDRESS($C11,CELL("columna",GK11),4))),GK12)))</f>
        <v>L</v>
      </c>
      <c r="GS11" s="87" t="str">
        <f t="shared" ref="GS11:GS59" ca="1" si="211">IF(AND($C$4="NO",COUNTIF($B$7:$B$20,IF(OR(GF11="",ISBLANK(GF11)),"",IF(OR(GL12="",$C11&lt;&gt;$C12),IF(ISBLANK($C11),GL$7,INDIRECT(ADDRESS($C11,CELL("columna",GL11),4))),GL12)))&gt;0),$B11,IF(OR($D11="",ISBLANK($D11)),"",IF(OR(GL12="",$C11&lt;&gt;$C12),IF(ISBLANK($C11),GL$7,INDIRECT(ADDRESS($C11,CELL("columna",GL11),4))),GL12)))</f>
        <v>M</v>
      </c>
      <c r="GT11" s="87" t="str">
        <f t="shared" ref="GT11:GT59" ca="1" si="212">IF(AND($C$4="NO",COUNTIF($B$7:$B$20,IF(OR(GG11="",ISBLANK(GG11)),"",IF(OR(GM12="",$C11&lt;&gt;$C12),IF(ISBLANK($C11),GM$7,INDIRECT(ADDRESS($C11,CELL("columna",GM11),4))),GM12)))&gt;0),$B11,IF(OR($D11="",ISBLANK($D11)),"",IF(OR(GM12="",$C11&lt;&gt;$C12),IF(ISBLANK($C11),GM$7,INDIRECT(ADDRESS($C11,CELL("columna",GM11),4))),GM12)))</f>
        <v>M</v>
      </c>
      <c r="GU11" s="87" t="str">
        <f t="shared" ref="GU11:GU59" ca="1" si="213">IF(AND($C$4="NO",COUNTIF($B$7:$B$20,IF(OR(GH11="",ISBLANK(GH11)),"",IF(OR(GN12="",$C11&lt;&gt;$C12),IF(ISBLANK($C11),GN$7,INDIRECT(ADDRESS($C11,CELL("columna",GN11),4))),GN12)))&gt;0),$B11,IF(OR($D11="",ISBLANK($D11)),"",IF(OR(GN12="",$C11&lt;&gt;$C12),IF(ISBLANK($C11),GN$7,INDIRECT(ADDRESS($C11,CELL("columna",GN11),4))),GN12)))</f>
        <v>M</v>
      </c>
      <c r="GV11" s="87" t="str">
        <f t="shared" ref="GV11:GV59" ca="1" si="214">IF(AND($C$4="NO",COUNTIF($B$7:$B$20,IF(OR(GI11="",ISBLANK(GI11)),"",IF(OR(GO12="",$C11&lt;&gt;$C12),IF(ISBLANK($C11),GO$7,INDIRECT(ADDRESS($C11,CELL("columna",GO11),4))),GO12)))&gt;0),$B11,IF(OR($D11="",ISBLANK($D11)),"",IF(OR(GO12="",$C11&lt;&gt;$C12),IF(ISBLANK($C11),GO$7,INDIRECT(ADDRESS($C11,CELL("columna",GO11),4))),GO12)))</f>
        <v>M</v>
      </c>
      <c r="GW11" s="87" t="str">
        <f t="shared" ref="GW11:GW59" ca="1" si="215">IF(AND($C$4="NO",COUNTIF($B$7:$B$20,IF(OR(GJ11="",ISBLANK(GJ11)),"",IF(OR(GP12="",$C11&lt;&gt;$C12),IF(ISBLANK($C11),GP$7,INDIRECT(ADDRESS($C11,CELL("columna",GP11),4))),GP12)))&gt;0),$B11,IF(OR($D11="",ISBLANK($D11)),"",IF(OR(GP12="",$C11&lt;&gt;$C12),IF(ISBLANK($C11),GP$7,INDIRECT(ADDRESS($C11,CELL("columna",GP11),4))),GP12)))</f>
        <v>N</v>
      </c>
      <c r="GX11" s="87" t="str">
        <f t="shared" ref="GX11:GX59" ca="1" si="216">IF(AND($C$4="NO",COUNTIF($B$7:$B$20,IF(OR(GK11="",ISBLANK(GK11)),"",IF(OR(GQ12="",$C11&lt;&gt;$C12),IF(ISBLANK($C11),GQ$7,INDIRECT(ADDRESS($C11,CELL("columna",GQ11),4))),GQ12)))&gt;0),$B11,IF(OR($D11="",ISBLANK($D11)),"",IF(OR(GQ12="",$C11&lt;&gt;$C12),IF(ISBLANK($C11),GQ$7,INDIRECT(ADDRESS($C11,CELL("columna",GQ11),4))),GQ12)))</f>
        <v>N</v>
      </c>
      <c r="GY11" s="87" t="str">
        <f t="shared" ref="GY11:GY59" ca="1" si="217">IF(AND($C$4="NO",COUNTIF($B$7:$B$20,IF(OR(GL11="",ISBLANK(GL11)),"",IF(OR(GR12="",$C11&lt;&gt;$C12),IF(ISBLANK($C11),GR$7,INDIRECT(ADDRESS($C11,CELL("columna",GR11),4))),GR12)))&gt;0),$B11,IF(OR($D11="",ISBLANK($D11)),"",IF(OR(GR12="",$C11&lt;&gt;$C12),IF(ISBLANK($C11),GR$7,INDIRECT(ADDRESS($C11,CELL("columna",GR11),4))),GR12)))</f>
        <v>-</v>
      </c>
      <c r="GZ11" s="87" t="str">
        <f t="shared" ref="GZ11:GZ59" ca="1" si="218">IF(AND($C$4="NO",COUNTIF($B$7:$B$20,IF(OR(GM11="",ISBLANK(GM11)),"",IF(OR(GS12="",$C11&lt;&gt;$C12),IF(ISBLANK($C11),GS$7,INDIRECT(ADDRESS($C11,CELL("columna",GS11),4))),GS12)))&gt;0),$B11,IF(OR($D11="",ISBLANK($D11)),"",IF(OR(GS12="",$C11&lt;&gt;$C12),IF(ISBLANK($C11),GS$7,INDIRECT(ADDRESS($C11,CELL("columna",GS11),4))),GS12)))</f>
        <v>-</v>
      </c>
      <c r="HA11" s="87" t="str">
        <f t="shared" ref="HA11:HA59" ca="1" si="219">IF(AND($C$4="NO",COUNTIF($B$7:$B$20,IF(OR(GN11="",ISBLANK(GN11)),"",IF(OR(GT12="",$C11&lt;&gt;$C12),IF(ISBLANK($C11),GT$7,INDIRECT(ADDRESS($C11,CELL("columna",GT11),4))),GT12)))&gt;0),$B11,IF(OR($D11="",ISBLANK($D11)),"",IF(OR(GT12="",$C11&lt;&gt;$C12),IF(ISBLANK($C11),GT$7,INDIRECT(ADDRESS($C11,CELL("columna",GT11),4))),GT12)))</f>
        <v>L</v>
      </c>
      <c r="HB11" s="87" t="str">
        <f t="shared" ca="1" si="28"/>
        <v>L</v>
      </c>
      <c r="HC11" s="87" t="str">
        <f t="shared" ref="HC11:HC59" ca="1" si="220">IF(AND($C$4="NO",COUNTIF($B$7:$B$20,IF(OR(GP11="",ISBLANK(GP11)),"",IF(OR(GV12="",$C11&lt;&gt;$C12),IF(ISBLANK($C11),GV$7,INDIRECT(ADDRESS($C11,CELL("columna",GV11),4))),GV12)))&gt;0),$B11,IF(OR($D11="",ISBLANK($D11)),"",IF(OR(GV12="",$C11&lt;&gt;$C12),IF(ISBLANK($C11),GV$7,INDIRECT(ADDRESS($C11,CELL("columna",GV11),4))),GV12)))</f>
        <v>L</v>
      </c>
      <c r="HD11" s="87" t="str">
        <f t="shared" ref="HD11:HD59" ca="1" si="221">IF(AND($C$4="NO",COUNTIF($B$7:$B$20,IF(OR(GQ11="",ISBLANK(GQ11)),"",IF(OR(GW12="",$C11&lt;&gt;$C12),IF(ISBLANK($C11),GW$7,INDIRECT(ADDRESS($C11,CELL("columna",GW11),4))),GW12)))&gt;0),$B11,IF(OR($D11="",ISBLANK($D11)),"",IF(OR(GW12="",$C11&lt;&gt;$C12),IF(ISBLANK($C11),GW$7,INDIRECT(ADDRESS($C11,CELL("columna",GW11),4))),GW12)))</f>
        <v>M</v>
      </c>
      <c r="HE11" s="87" t="str">
        <f t="shared" ref="HE11:HE59" ca="1" si="222">IF(AND($C$4="NO",COUNTIF($B$7:$B$20,IF(OR(GR11="",ISBLANK(GR11)),"",IF(OR(GX12="",$C11&lt;&gt;$C12),IF(ISBLANK($C11),GX$7,INDIRECT(ADDRESS($C11,CELL("columna",GX11),4))),GX12)))&gt;0),$B11,IF(OR($D11="",ISBLANK($D11)),"",IF(OR(GX12="",$C11&lt;&gt;$C12),IF(ISBLANK($C11),GX$7,INDIRECT(ADDRESS($C11,CELL("columna",GX11),4))),GX12)))</f>
        <v>M</v>
      </c>
      <c r="HF11" s="87" t="str">
        <f t="shared" ref="HF11:HF59" ca="1" si="223">IF(AND($C$4="NO",COUNTIF($B$7:$B$20,IF(OR(GS11="",ISBLANK(GS11)),"",IF(OR(GY12="",$C11&lt;&gt;$C12),IF(ISBLANK($C11),GY$7,INDIRECT(ADDRESS($C11,CELL("columna",GY11),4))),GY12)))&gt;0),$B11,IF(OR($D11="",ISBLANK($D11)),"",IF(OR(GY12="",$C11&lt;&gt;$C12),IF(ISBLANK($C11),GY$7,INDIRECT(ADDRESS($C11,CELL("columna",GY11),4))),GY12)))</f>
        <v>N</v>
      </c>
      <c r="HG11" s="87" t="str">
        <f t="shared" ref="HG11:HG59" ca="1" si="224">IF(AND($C$4="NO",COUNTIF($B$7:$B$20,IF(OR(GT11="",ISBLANK(GT11)),"",IF(OR(GZ12="",$C11&lt;&gt;$C12),IF(ISBLANK($C11),GZ$7,INDIRECT(ADDRESS($C11,CELL("columna",GZ11),4))),GZ12)))&gt;0),$B11,IF(OR($D11="",ISBLANK($D11)),"",IF(OR(GZ12="",$C11&lt;&gt;$C12),IF(ISBLANK($C11),GZ$7,INDIRECT(ADDRESS($C11,CELL("columna",GZ11),4))),GZ12)))</f>
        <v>-</v>
      </c>
      <c r="HH11" s="87" t="str">
        <f t="shared" ref="HH11:HH59" ca="1" si="225">IF(AND($C$4="NO",COUNTIF($B$7:$B$20,IF(OR(GU11="",ISBLANK(GU11)),"",IF(OR(HA12="",$C11&lt;&gt;$C12),IF(ISBLANK($C11),HA$7,INDIRECT(ADDRESS($C11,CELL("columna",HA11),4))),HA12)))&gt;0),$B11,IF(OR($D11="",ISBLANK($D11)),"",IF(OR(HA12="",$C11&lt;&gt;$C12),IF(ISBLANK($C11),HA$7,INDIRECT(ADDRESS($C11,CELL("columna",HA11),4))),HA12)))</f>
        <v>L</v>
      </c>
      <c r="HI11" s="87" t="str">
        <f t="shared" ref="HI11:HI59" ca="1" si="226">IF(AND($C$4="NO",COUNTIF($B$7:$B$20,IF(OR(GV11="",ISBLANK(GV11)),"",IF(OR(HB12="",$C11&lt;&gt;$C12),IF(ISBLANK($C11),HB$7,INDIRECT(ADDRESS($C11,CELL("columna",HB11),4))),HB12)))&gt;0),$B11,IF(OR($D11="",ISBLANK($D11)),"",IF(OR(HB12="",$C11&lt;&gt;$C12),IF(ISBLANK($C11),HB$7,INDIRECT(ADDRESS($C11,CELL("columna",HB11),4))),HB12)))</f>
        <v>M</v>
      </c>
      <c r="HJ11" s="87" t="str">
        <f t="shared" ref="HJ11:HJ59" ca="1" si="227">IF(AND($C$4="NO",COUNTIF($B$7:$B$20,IF(OR(GW11="",ISBLANK(GW11)),"",IF(OR(HC12="",$C11&lt;&gt;$C12),IF(ISBLANK($C11),HC$7,INDIRECT(ADDRESS($C11,CELL("columna",HC11),4))),HC12)))&gt;0),$B11,IF(OR($D11="",ISBLANK($D11)),"",IF(OR(HC12="",$C11&lt;&gt;$C12),IF(ISBLANK($C11),HC$7,INDIRECT(ADDRESS($C11,CELL("columna",HC11),4))),HC12)))</f>
        <v>M</v>
      </c>
      <c r="HK11" s="87" t="str">
        <f t="shared" ref="HK11:HK59" ca="1" si="228">IF(AND($C$4="NO",COUNTIF($B$7:$B$20,IF(OR(GX11="",ISBLANK(GX11)),"",IF(OR(HD12="",$C11&lt;&gt;$C12),IF(ISBLANK($C11),HD$7,INDIRECT(ADDRESS($C11,CELL("columna",HD11),4))),HD12)))&gt;0),$B11,IF(OR($D11="",ISBLANK($D11)),"",IF(OR(HD12="",$C11&lt;&gt;$C12),IF(ISBLANK($C11),HD$7,INDIRECT(ADDRESS($C11,CELL("columna",HD11),4))),HD12)))</f>
        <v>M</v>
      </c>
      <c r="HL11" s="87" t="str">
        <f t="shared" ref="HL11:HL59" ca="1" si="229">IF(AND($C$4="NO",COUNTIF($B$7:$B$20,IF(OR(GY11="",ISBLANK(GY11)),"",IF(OR(HE12="",$C11&lt;&gt;$C12),IF(ISBLANK($C11),HE$7,INDIRECT(ADDRESS($C11,CELL("columna",HE11),4))),HE12)))&gt;0),$B11,IF(OR($D11="",ISBLANK($D11)),"",IF(OR(HE12="",$C11&lt;&gt;$C12),IF(ISBLANK($C11),HE$7,INDIRECT(ADDRESS($C11,CELL("columna",HE11),4))),HE12)))</f>
        <v>L</v>
      </c>
      <c r="HM11" s="87" t="str">
        <f t="shared" ref="HM11:HM59" ca="1" si="230">IF(AND($C$4="NO",COUNTIF($B$7:$B$20,IF(OR(GZ11="",ISBLANK(GZ11)),"",IF(OR(HF12="",$C11&lt;&gt;$C12),IF(ISBLANK($C11),HF$7,INDIRECT(ADDRESS($C11,CELL("columna",HF11),4))),HF12)))&gt;0),$B11,IF(OR($D11="",ISBLANK($D11)),"",IF(OR(HF12="",$C11&lt;&gt;$C12),IF(ISBLANK($C11),HF$7,INDIRECT(ADDRESS($C11,CELL("columna",HF11),4))),HF12)))</f>
        <v>M</v>
      </c>
      <c r="HN11" s="87" t="str">
        <f t="shared" ref="HN11:HN59" ca="1" si="231">IF(AND($C$4="NO",COUNTIF($B$7:$B$20,IF(OR(HA11="",ISBLANK(HA11)),"",IF(OR(HG12="",$C11&lt;&gt;$C12),IF(ISBLANK($C11),HG$7,INDIRECT(ADDRESS($C11,CELL("columna",HG11),4))),HG12)))&gt;0),$B11,IF(OR($D11="",ISBLANK($D11)),"",IF(OR(HG12="",$C11&lt;&gt;$C12),IF(ISBLANK($C11),HG$7,INDIRECT(ADDRESS($C11,CELL("columna",HG11),4))),HG12)))</f>
        <v>M</v>
      </c>
      <c r="HO11" s="87" t="str">
        <f t="shared" ref="HO11:HO59" ca="1" si="232">IF(AND($C$4="NO",COUNTIF($B$7:$B$20,IF(OR(HB11="",ISBLANK(HB11)),"",IF(OR(HH12="",$C11&lt;&gt;$C12),IF(ISBLANK($C11),HH$7,INDIRECT(ADDRESS($C11,CELL("columna",HH11),4))),HH12)))&gt;0),$B11,IF(OR($D11="",ISBLANK($D11)),"",IF(OR(HH12="",$C11&lt;&gt;$C12),IF(ISBLANK($C11),HH$7,INDIRECT(ADDRESS($C11,CELL("columna",HH11),4))),HH12)))</f>
        <v>M</v>
      </c>
      <c r="HP11" s="87" t="str">
        <f t="shared" ref="HP11:HP59" ca="1" si="233">IF(AND($C$4="NO",COUNTIF($B$7:$B$20,IF(OR(HC11="",ISBLANK(HC11)),"",IF(OR(HI12="",$C11&lt;&gt;$C12),IF(ISBLANK($C11),HI$7,INDIRECT(ADDRESS($C11,CELL("columna",HI11),4))),HI12)))&gt;0),$B11,IF(OR($D11="",ISBLANK($D11)),"",IF(OR(HI12="",$C11&lt;&gt;$C12),IF(ISBLANK($C11),HI$7,INDIRECT(ADDRESS($C11,CELL("columna",HI11),4))),HI12)))</f>
        <v>L</v>
      </c>
      <c r="HQ11" s="87" t="str">
        <f t="shared" ref="HQ11:HQ59" ca="1" si="234">IF(AND($C$4="NO",COUNTIF($B$7:$B$20,IF(OR(HD11="",ISBLANK(HD11)),"",IF(OR(HJ12="",$C11&lt;&gt;$C12),IF(ISBLANK($C11),HJ$7,INDIRECT(ADDRESS($C11,CELL("columna",HJ11),4))),HJ12)))&gt;0),$B11,IF(OR($D11="",ISBLANK($D11)),"",IF(OR(HJ12="",$C11&lt;&gt;$C12),IF(ISBLANK($C11),HJ$7,INDIRECT(ADDRESS($C11,CELL("columna",HJ11),4))),HJ12)))</f>
        <v>L</v>
      </c>
      <c r="HR11" s="87" t="str">
        <f t="shared" ref="HR11:HR59" ca="1" si="235">IF(AND($C$4="NO",COUNTIF($B$7:$B$20,IF(OR(HE11="",ISBLANK(HE11)),"",IF(OR(HK12="",$C11&lt;&gt;$C12),IF(ISBLANK($C11),HK$7,INDIRECT(ADDRESS($C11,CELL("columna",HK11),4))),HK12)))&gt;0),$B11,IF(OR($D11="",ISBLANK($D11)),"",IF(OR(HK12="",$C11&lt;&gt;$C12),IF(ISBLANK($C11),HK$7,INDIRECT(ADDRESS($C11,CELL("columna",HK11),4))),HK12)))</f>
        <v>M</v>
      </c>
      <c r="HS11" s="87" t="str">
        <f t="shared" ref="HS11:HS59" ca="1" si="236">IF(AND($C$4="NO",COUNTIF($B$7:$B$20,IF(OR(HF11="",ISBLANK(HF11)),"",IF(OR(HL12="",$C11&lt;&gt;$C12),IF(ISBLANK($C11),HL$7,INDIRECT(ADDRESS($C11,CELL("columna",HL11),4))),HL12)))&gt;0),$B11,IF(OR($D11="",ISBLANK($D11)),"",IF(OR(HL12="",$C11&lt;&gt;$C12),IF(ISBLANK($C11),HL$7,INDIRECT(ADDRESS($C11,CELL("columna",HL11),4))),HL12)))</f>
        <v>M</v>
      </c>
      <c r="HT11" s="87" t="str">
        <f t="shared" ref="HT11:HT59" ca="1" si="237">IF(AND($C$4="NO",COUNTIF($B$7:$B$20,IF(OR(HG11="",ISBLANK(HG11)),"",IF(OR(HM12="",$C11&lt;&gt;$C12),IF(ISBLANK($C11),HM$7,INDIRECT(ADDRESS($C11,CELL("columna",HM11),4))),HM12)))&gt;0),$B11,IF(OR($D11="",ISBLANK($D11)),"",IF(OR(HM12="",$C11&lt;&gt;$C12),IF(ISBLANK($C11),HM$7,INDIRECT(ADDRESS($C11,CELL("columna",HM11),4))),HM12)))</f>
        <v>M</v>
      </c>
      <c r="HU11" s="87" t="str">
        <f t="shared" ref="HU11:HU59" ca="1" si="238">IF(AND($C$4="NO",COUNTIF($B$7:$B$20,IF(OR(HH11="",ISBLANK(HH11)),"",IF(OR(HN12="",$C11&lt;&gt;$C12),IF(ISBLANK($C11),HN$7,INDIRECT(ADDRESS($C11,CELL("columna",HN11),4))),HN12)))&gt;0),$B11,IF(OR($D11="",ISBLANK($D11)),"",IF(OR(HN12="",$C11&lt;&gt;$C12),IF(ISBLANK($C11),HN$7,INDIRECT(ADDRESS($C11,CELL("columna",HN11),4))),HN12)))</f>
        <v>N</v>
      </c>
      <c r="HV11" s="87" t="str">
        <f t="shared" ref="HV11:HV59" ca="1" si="239">IF(AND($C$4="NO",COUNTIF($B$7:$B$20,IF(OR(HI11="",ISBLANK(HI11)),"",IF(OR(HO12="",$C11&lt;&gt;$C12),IF(ISBLANK($C11),HO$7,INDIRECT(ADDRESS($C11,CELL("columna",HO11),4))),HO12)))&gt;0),$B11,IF(OR($D11="",ISBLANK($D11)),"",IF(OR(HO12="",$C11&lt;&gt;$C12),IF(ISBLANK($C11),HO$7,INDIRECT(ADDRESS($C11,CELL("columna",HO11),4))),HO12)))</f>
        <v>N</v>
      </c>
      <c r="HW11" s="87" t="str">
        <f t="shared" ref="HW11:HW59" ca="1" si="240">IF(AND($C$4="NO",COUNTIF($B$7:$B$20,IF(OR(HJ11="",ISBLANK(HJ11)),"",IF(OR(HP12="",$C11&lt;&gt;$C12),IF(ISBLANK($C11),HP$7,INDIRECT(ADDRESS($C11,CELL("columna",HP11),4))),HP12)))&gt;0),$B11,IF(OR($D11="",ISBLANK($D11)),"",IF(OR(HP12="",$C11&lt;&gt;$C12),IF(ISBLANK($C11),HP$7,INDIRECT(ADDRESS($C11,CELL("columna",HP11),4))),HP12)))</f>
        <v>-</v>
      </c>
      <c r="HX11" s="87" t="str">
        <f t="shared" ref="HX11:HX59" ca="1" si="241">IF(AND($C$4="NO",COUNTIF($B$7:$B$20,IF(OR(HK11="",ISBLANK(HK11)),"",IF(OR(HQ12="",$C11&lt;&gt;$C12),IF(ISBLANK($C11),HQ$7,INDIRECT(ADDRESS($C11,CELL("columna",HQ11),4))),HQ12)))&gt;0),$B11,IF(OR($D11="",ISBLANK($D11)),"",IF(OR(HQ12="",$C11&lt;&gt;$C12),IF(ISBLANK($C11),HQ$7,INDIRECT(ADDRESS($C11,CELL("columna",HQ11),4))),HQ12)))</f>
        <v>-</v>
      </c>
      <c r="HY11" s="87" t="str">
        <f t="shared" ref="HY11:HY59" ca="1" si="242">IF(AND($C$4="NO",COUNTIF($B$7:$B$20,IF(OR(HL11="",ISBLANK(HL11)),"",IF(OR(HR12="",$C11&lt;&gt;$C12),IF(ISBLANK($C11),HR$7,INDIRECT(ADDRESS($C11,CELL("columna",HR11),4))),HR12)))&gt;0),$B11,IF(OR($D11="",ISBLANK($D11)),"",IF(OR(HR12="",$C11&lt;&gt;$C12),IF(ISBLANK($C11),HR$7,INDIRECT(ADDRESS($C11,CELL("columna",HR11),4))),HR12)))</f>
        <v>L</v>
      </c>
      <c r="HZ11" s="87" t="str">
        <f t="shared" ref="HZ11:HZ59" ca="1" si="243">IF(AND($C$4="NO",COUNTIF($B$7:$B$20,IF(OR(HM11="",ISBLANK(HM11)),"",IF(OR(HS12="",$C11&lt;&gt;$C12),IF(ISBLANK($C11),HS$7,INDIRECT(ADDRESS($C11,CELL("columna",HS11),4))),HS12)))&gt;0),$B11,IF(OR($D11="",ISBLANK($D11)),"",IF(OR(HS12="",$C11&lt;&gt;$C12),IF(ISBLANK($C11),HS$7,INDIRECT(ADDRESS($C11,CELL("columna",HS11),4))),HS12)))</f>
        <v>L</v>
      </c>
      <c r="IA11" s="87" t="str">
        <f t="shared" ref="IA11:IA59" ca="1" si="244">IF(AND($C$4="NO",COUNTIF($B$7:$B$20,IF(OR(HN11="",ISBLANK(HN11)),"",IF(OR(HT12="",$C11&lt;&gt;$C12),IF(ISBLANK($C11),HT$7,INDIRECT(ADDRESS($C11,CELL("columna",HT11),4))),HT12)))&gt;0),$B11,IF(OR($D11="",ISBLANK($D11)),"",IF(OR(HT12="",$C11&lt;&gt;$C12),IF(ISBLANK($C11),HT$7,INDIRECT(ADDRESS($C11,CELL("columna",HT11),4))),HT12)))</f>
        <v>M</v>
      </c>
      <c r="IB11" s="87" t="str">
        <f t="shared" ref="IB11:IB59" ca="1" si="245">IF(AND($C$4="NO",COUNTIF($B$7:$B$20,IF(OR(HO11="",ISBLANK(HO11)),"",IF(OR(HU12="",$C11&lt;&gt;$C12),IF(ISBLANK($C11),HU$7,INDIRECT(ADDRESS($C11,CELL("columna",HU11),4))),HU12)))&gt;0),$B11,IF(OR($D11="",ISBLANK($D11)),"",IF(OR(HU12="",$C11&lt;&gt;$C12),IF(ISBLANK($C11),HU$7,INDIRECT(ADDRESS($C11,CELL("columna",HU11),4))),HU12)))</f>
        <v>M</v>
      </c>
      <c r="IC11" s="87" t="str">
        <f t="shared" ref="IC11:IC59" ca="1" si="246">IF(AND($C$4="NO",COUNTIF($B$7:$B$20,IF(OR(HP11="",ISBLANK(HP11)),"",IF(OR(HV12="",$C11&lt;&gt;$C12),IF(ISBLANK($C11),HV$7,INDIRECT(ADDRESS($C11,CELL("columna",HV11),4))),HV12)))&gt;0),$B11,IF(OR($D11="",ISBLANK($D11)),"",IF(OR(HV12="",$C11&lt;&gt;$C12),IF(ISBLANK($C11),HV$7,INDIRECT(ADDRESS($C11,CELL("columna",HV11),4))),HV12)))</f>
        <v>M</v>
      </c>
      <c r="ID11" s="87" t="str">
        <f t="shared" ref="ID11:ID59" ca="1" si="247">IF(AND($C$4="NO",COUNTIF($B$7:$B$20,IF(OR(HQ11="",ISBLANK(HQ11)),"",IF(OR(HW12="",$C11&lt;&gt;$C12),IF(ISBLANK($C11),HW$7,INDIRECT(ADDRESS($C11,CELL("columna",HW11),4))),HW12)))&gt;0),$B11,IF(OR($D11="",ISBLANK($D11)),"",IF(OR(HW12="",$C11&lt;&gt;$C12),IF(ISBLANK($C11),HW$7,INDIRECT(ADDRESS($C11,CELL("columna",HW11),4))),HW12)))</f>
        <v>N</v>
      </c>
      <c r="IE11" s="87" t="str">
        <f t="shared" ref="IE11:IE59" ca="1" si="248">IF(AND($C$4="NO",COUNTIF($B$7:$B$20,IF(OR(HR11="",ISBLANK(HR11)),"",IF(OR(HX12="",$C11&lt;&gt;$C12),IF(ISBLANK($C11),HX$7,INDIRECT(ADDRESS($C11,CELL("columna",HX11),4))),HX12)))&gt;0),$B11,IF(OR($D11="",ISBLANK($D11)),"",IF(OR(HX12="",$C11&lt;&gt;$C12),IF(ISBLANK($C11),HX$7,INDIRECT(ADDRESS($C11,CELL("columna",HX11),4))),HX12)))</f>
        <v>N</v>
      </c>
      <c r="IF11" s="87" t="str">
        <f t="shared" ref="IF11:IF59" ca="1" si="249">IF(AND($C$4="NO",COUNTIF($B$7:$B$20,IF(OR(HS11="",ISBLANK(HS11)),"",IF(OR(HY12="",$C11&lt;&gt;$C12),IF(ISBLANK($C11),HY$7,INDIRECT(ADDRESS($C11,CELL("columna",HY11),4))),HY12)))&gt;0),$B11,IF(OR($D11="",ISBLANK($D11)),"",IF(OR(HY12="",$C11&lt;&gt;$C12),IF(ISBLANK($C11),HY$7,INDIRECT(ADDRESS($C11,CELL("columna",HY11),4))),HY12)))</f>
        <v>-</v>
      </c>
      <c r="IG11" s="87" t="str">
        <f t="shared" ref="IG11:IG59" ca="1" si="250">IF(AND($C$4="NO",COUNTIF($B$7:$B$20,IF(OR(HT11="",ISBLANK(HT11)),"",IF(OR(HZ12="",$C11&lt;&gt;$C12),IF(ISBLANK($C11),HZ$7,INDIRECT(ADDRESS($C11,CELL("columna",HZ11),4))),HZ12)))&gt;0),$B11,IF(OR($D11="",ISBLANK($D11)),"",IF(OR(HZ12="",$C11&lt;&gt;$C12),IF(ISBLANK($C11),HZ$7,INDIRECT(ADDRESS($C11,CELL("columna",HZ11),4))),HZ12)))</f>
        <v>-</v>
      </c>
      <c r="IH11" s="87" t="str">
        <f t="shared" ref="IH11:IH59" ca="1" si="251">IF(AND($C$4="NO",COUNTIF($B$7:$B$20,IF(OR(HU11="",ISBLANK(HU11)),"",IF(OR(IA12="",$C11&lt;&gt;$C12),IF(ISBLANK($C11),IA$7,INDIRECT(ADDRESS($C11,CELL("columna",IA11),4))),IA12)))&gt;0),$B11,IF(OR($D11="",ISBLANK($D11)),"",IF(OR(IA12="",$C11&lt;&gt;$C12),IF(ISBLANK($C11),IA$7,INDIRECT(ADDRESS($C11,CELL("columna",IA11),4))),IA12)))</f>
        <v>L</v>
      </c>
      <c r="II11" s="87" t="str">
        <f t="shared" ref="II11:II59" ca="1" si="252">IF(AND($C$4="NO",COUNTIF($B$7:$B$20,IF(OR(HV11="",ISBLANK(HV11)),"",IF(OR(IB12="",$C11&lt;&gt;$C12),IF(ISBLANK($C11),IB$7,INDIRECT(ADDRESS($C11,CELL("columna",IB11),4))),IB12)))&gt;0),$B11,IF(OR($D11="",ISBLANK($D11)),"",IF(OR(IB12="",$C11&lt;&gt;$C12),IF(ISBLANK($C11),IB$7,INDIRECT(ADDRESS($C11,CELL("columna",IB11),4))),IB12)))</f>
        <v>M</v>
      </c>
      <c r="IJ11" s="87" t="str">
        <f t="shared" ref="IJ11:IJ59" ca="1" si="253">IF(AND($C$4="NO",COUNTIF($B$7:$B$20,IF(OR(HW11="",ISBLANK(HW11)),"",IF(OR(IC12="",$C11&lt;&gt;$C12),IF(ISBLANK($C11),IC$7,INDIRECT(ADDRESS($C11,CELL("columna",IC11),4))),IC12)))&gt;0),$B11,IF(OR($D11="",ISBLANK($D11)),"",IF(OR(IC12="",$C11&lt;&gt;$C12),IF(ISBLANK($C11),IC$7,INDIRECT(ADDRESS($C11,CELL("columna",IC11),4))),IC12)))</f>
        <v>M</v>
      </c>
      <c r="IK11" s="87" t="str">
        <f t="shared" ref="IK11:IK59" ca="1" si="254">IF(AND($C$4="NO",COUNTIF($B$7:$B$20,IF(OR(HX11="",ISBLANK(HX11)),"",IF(OR(ID12="",$C11&lt;&gt;$C12),IF(ISBLANK($C11),ID$7,INDIRECT(ADDRESS($C11,CELL("columna",ID11),4))),ID12)))&gt;0),$B11,IF(OR($D11="",ISBLANK($D11)),"",IF(OR(ID12="",$C11&lt;&gt;$C12),IF(ISBLANK($C11),ID$7,INDIRECT(ADDRESS($C11,CELL("columna",ID11),4))),ID12)))</f>
        <v>M</v>
      </c>
      <c r="IL11" s="87" t="str">
        <f t="shared" ref="IL11:IL59" ca="1" si="255">IF(AND($C$4="NO",COUNTIF($B$7:$B$20,IF(OR(HY11="",ISBLANK(HY11)),"",IF(OR(IE12="",$C11&lt;&gt;$C12),IF(ISBLANK($C11),IE$7,INDIRECT(ADDRESS($C11,CELL("columna",IE11),4))),IE12)))&gt;0),$B11,IF(OR($D11="",ISBLANK($D11)),"",IF(OR(IE12="",$C11&lt;&gt;$C12),IF(ISBLANK($C11),IE$7,INDIRECT(ADDRESS($C11,CELL("columna",IE11),4))),IE12)))</f>
        <v>M</v>
      </c>
      <c r="IM11" s="87" t="str">
        <f t="shared" ref="IM11:IM59" ca="1" si="256">IF(AND($C$4="NO",COUNTIF($B$7:$B$20,IF(OR(HZ11="",ISBLANK(HZ11)),"",IF(OR(IF12="",$C11&lt;&gt;$C12),IF(ISBLANK($C11),IF$7,INDIRECT(ADDRESS($C11,CELL("columna",IF11),4))),IF12)))&gt;0),$B11,IF(OR($D11="",ISBLANK($D11)),"",IF(OR(IF12="",$C11&lt;&gt;$C12),IF(ISBLANK($C11),IF$7,INDIRECT(ADDRESS($C11,CELL("columna",IF11),4))),IF12)))</f>
        <v>N</v>
      </c>
      <c r="IN11" s="87" t="str">
        <f t="shared" ref="IN11:IN59" ca="1" si="257">IF(AND($C$4="NO",COUNTIF($B$7:$B$20,IF(OR(IA11="",ISBLANK(IA11)),"",IF(OR(IG12="",$C11&lt;&gt;$C12),IF(ISBLANK($C11),IG$7,INDIRECT(ADDRESS($C11,CELL("columna",IG11),4))),IG12)))&gt;0),$B11,IF(OR($D11="",ISBLANK($D11)),"",IF(OR(IG12="",$C11&lt;&gt;$C12),IF(ISBLANK($C11),IG$7,INDIRECT(ADDRESS($C11,CELL("columna",IG11),4))),IG12)))</f>
        <v>N</v>
      </c>
      <c r="IO11" s="87" t="str">
        <f t="shared" ref="IO11:IO59" ca="1" si="258">IF(AND($C$4="NO",COUNTIF($B$7:$B$20,IF(OR(IB11="",ISBLANK(IB11)),"",IF(OR(IH12="",$C11&lt;&gt;$C12),IF(ISBLANK($C11),IH$7,INDIRECT(ADDRESS($C11,CELL("columna",IH11),4))),IH12)))&gt;0),$B11,IF(OR($D11="",ISBLANK($D11)),"",IF(OR(IH12="",$C11&lt;&gt;$C12),IF(ISBLANK($C11),IH$7,INDIRECT(ADDRESS($C11,CELL("columna",IH11),4))),IH12)))</f>
        <v>-</v>
      </c>
      <c r="IP11" s="87" t="str">
        <f t="shared" ref="IP11:IP59" ca="1" si="259">IF(AND($C$4="NO",COUNTIF($B$7:$B$20,IF(OR(IC11="",ISBLANK(IC11)),"",IF(OR(II12="",$C11&lt;&gt;$C12),IF(ISBLANK($C11),II$7,INDIRECT(ADDRESS($C11,CELL("columna",II11),4))),II12)))&gt;0),$B11,IF(OR($D11="",ISBLANK($D11)),"",IF(OR(II12="",$C11&lt;&gt;$C12),IF(ISBLANK($C11),II$7,INDIRECT(ADDRESS($C11,CELL("columna",II11),4))),II12)))</f>
        <v>-</v>
      </c>
      <c r="IQ11" s="87" t="str">
        <f t="shared" ref="IQ11:IQ59" ca="1" si="260">IF(AND($C$4="NO",COUNTIF($B$7:$B$20,IF(OR(ID11="",ISBLANK(ID11)),"",IF(OR(IJ12="",$C11&lt;&gt;$C12),IF(ISBLANK($C11),IJ$7,INDIRECT(ADDRESS($C11,CELL("columna",IJ11),4))),IJ12)))&gt;0),$B11,IF(OR($D11="",ISBLANK($D11)),"",IF(OR(IJ12="",$C11&lt;&gt;$C12),IF(ISBLANK($C11),IJ$7,INDIRECT(ADDRESS($C11,CELL("columna",IJ11),4))),IJ12)))</f>
        <v>L</v>
      </c>
      <c r="IR11" s="87" t="str">
        <f t="shared" ref="IR11:IR59" ca="1" si="261">IF(AND($C$4="NO",COUNTIF($B$7:$B$20,IF(OR(IE11="",ISBLANK(IE11)),"",IF(OR(IK12="",$C11&lt;&gt;$C12),IF(ISBLANK($C11),IK$7,INDIRECT(ADDRESS($C11,CELL("columna",IK11),4))),IK12)))&gt;0),$B11,IF(OR($D11="",ISBLANK($D11)),"",IF(OR(IK12="",$C11&lt;&gt;$C12),IF(ISBLANK($C11),IK$7,INDIRECT(ADDRESS($C11,CELL("columna",IK11),4))),IK12)))</f>
        <v>L</v>
      </c>
      <c r="IS11" s="87" t="str">
        <f t="shared" ref="IS11:IS59" ca="1" si="262">IF(AND($C$4="NO",COUNTIF($B$7:$B$20,IF(OR(IF11="",ISBLANK(IF11)),"",IF(OR(IL12="",$C11&lt;&gt;$C12),IF(ISBLANK($C11),IL$7,INDIRECT(ADDRESS($C11,CELL("columna",IL11),4))),IL12)))&gt;0),$B11,IF(OR($D11="",ISBLANK($D11)),"",IF(OR(IL12="",$C11&lt;&gt;$C12),IF(ISBLANK($C11),IL$7,INDIRECT(ADDRESS($C11,CELL("columna",IL11),4))),IL12)))</f>
        <v>L</v>
      </c>
      <c r="IT11" s="87" t="str">
        <f t="shared" ref="IT11:IT59" ca="1" si="263">IF(AND($C$4="NO",COUNTIF($B$7:$B$20,IF(OR(IG11="",ISBLANK(IG11)),"",IF(OR(IM12="",$C11&lt;&gt;$C12),IF(ISBLANK($C11),IM$7,INDIRECT(ADDRESS($C11,CELL("columna",IM11),4))),IM12)))&gt;0),$B11,IF(OR($D11="",ISBLANK($D11)),"",IF(OR(IM12="",$C11&lt;&gt;$C12),IF(ISBLANK($C11),IM$7,INDIRECT(ADDRESS($C11,CELL("columna",IM11),4))),IM12)))</f>
        <v>M</v>
      </c>
      <c r="IU11" s="87" t="str">
        <f t="shared" ref="IU11:IU59" ca="1" si="264">IF(AND($C$4="NO",COUNTIF($B$7:$B$20,IF(OR(IH11="",ISBLANK(IH11)),"",IF(OR(IN12="",$C11&lt;&gt;$C12),IF(ISBLANK($C11),IN$7,INDIRECT(ADDRESS($C11,CELL("columna",IN11),4))),IN12)))&gt;0),$B11,IF(OR($D11="",ISBLANK($D11)),"",IF(OR(IN12="",$C11&lt;&gt;$C12),IF(ISBLANK($C11),IN$7,INDIRECT(ADDRESS($C11,CELL("columna",IN11),4))),IN12)))</f>
        <v>M</v>
      </c>
      <c r="IV11" s="87" t="str">
        <f t="shared" ref="IV11:IV59" ca="1" si="265">IF(AND($C$4="NO",COUNTIF($B$7:$B$20,IF(OR(II11="",ISBLANK(II11)),"",IF(OR(IO12="",$C11&lt;&gt;$C12),IF(ISBLANK($C11),IO$7,INDIRECT(ADDRESS($C11,CELL("columna",IO11),4))),IO12)))&gt;0),$B11,IF(OR($D11="",ISBLANK($D11)),"",IF(OR(IO12="",$C11&lt;&gt;$C12),IF(ISBLANK($C11),IO$7,INDIRECT(ADDRESS($C11,CELL("columna",IO11),4))),IO12)))</f>
        <v>M</v>
      </c>
      <c r="IW11" s="87" t="str">
        <f t="shared" ref="IW11:IW59" ca="1" si="266">IF(AND($C$4="NO",COUNTIF($B$7:$B$20,IF(OR(IJ11="",ISBLANK(IJ11)),"",IF(OR(IP12="",$C11&lt;&gt;$C12),IF(ISBLANK($C11),IP$7,INDIRECT(ADDRESS($C11,CELL("columna",IP11),4))),IP12)))&gt;0),$B11,IF(OR($D11="",ISBLANK($D11)),"",IF(OR(IP12="",$C11&lt;&gt;$C12),IF(ISBLANK($C11),IP$7,INDIRECT(ADDRESS($C11,CELL("columna",IP11),4))),IP12)))</f>
        <v>M</v>
      </c>
      <c r="IX11" s="87" t="str">
        <f t="shared" ref="IX11:IX59" ca="1" si="267">IF(AND($C$4="NO",COUNTIF($B$7:$B$20,IF(OR(IK11="",ISBLANK(IK11)),"",IF(OR(IQ12="",$C11&lt;&gt;$C12),IF(ISBLANK($C11),IQ$7,INDIRECT(ADDRESS($C11,CELL("columna",IQ11),4))),IQ12)))&gt;0),$B11,IF(OR($D11="",ISBLANK($D11)),"",IF(OR(IQ12="",$C11&lt;&gt;$C12),IF(ISBLANK($C11),IQ$7,INDIRECT(ADDRESS($C11,CELL("columna",IQ11),4))),IQ12)))</f>
        <v>L</v>
      </c>
      <c r="IY11" s="87" t="str">
        <f t="shared" ref="IY11:IY59" ca="1" si="268">IF(AND($C$4="NO",COUNTIF($B$7:$B$20,IF(OR(IL11="",ISBLANK(IL11)),"",IF(OR(IR12="",$C11&lt;&gt;$C12),IF(ISBLANK($C11),IR$7,INDIRECT(ADDRESS($C11,CELL("columna",IR11),4))),IR12)))&gt;0),$B11,IF(OR($D11="",ISBLANK($D11)),"",IF(OR(IR12="",$C11&lt;&gt;$C12),IF(ISBLANK($C11),IR$7,INDIRECT(ADDRESS($C11,CELL("columna",IR11),4))),IR12)))</f>
        <v>M</v>
      </c>
      <c r="IZ11" s="87" t="str">
        <f t="shared" ref="IZ11:IZ59" ca="1" si="269">IF(AND($C$4="NO",COUNTIF($B$7:$B$20,IF(OR(IM11="",ISBLANK(IM11)),"",IF(OR(IS12="",$C11&lt;&gt;$C12),IF(ISBLANK($C11),IS$7,INDIRECT(ADDRESS($C11,CELL("columna",IS11),4))),IS12)))&gt;0),$B11,IF(OR($D11="",ISBLANK($D11)),"",IF(OR(IS12="",$C11&lt;&gt;$C12),IF(ISBLANK($C11),IS$7,INDIRECT(ADDRESS($C11,CELL("columna",IS11),4))),IS12)))</f>
        <v>M</v>
      </c>
      <c r="JA11" s="87" t="str">
        <f t="shared" ref="JA11:JA59" ca="1" si="270">IF(AND($C$4="NO",COUNTIF($B$7:$B$20,IF(OR(IN11="",ISBLANK(IN11)),"",IF(OR(IT12="",$C11&lt;&gt;$C12),IF(ISBLANK($C11),IT$7,INDIRECT(ADDRESS($C11,CELL("columna",IT11),4))),IT12)))&gt;0),$B11,IF(OR($D11="",ISBLANK($D11)),"",IF(OR(IT12="",$C11&lt;&gt;$C12),IF(ISBLANK($C11),IT$7,INDIRECT(ADDRESS($C11,CELL("columna",IT11),4))),IT12)))</f>
        <v>M</v>
      </c>
      <c r="JB11" s="87" t="str">
        <f t="shared" ref="JB11:JB59" ca="1" si="271">IF(AND($C$4="NO",COUNTIF($B$7:$B$20,IF(OR(IO11="",ISBLANK(IO11)),"",IF(OR(IU12="",$C11&lt;&gt;$C12),IF(ISBLANK($C11),IU$7,INDIRECT(ADDRESS($C11,CELL("columna",IU11),4))),IU12)))&gt;0),$B11,IF(OR($D11="",ISBLANK($D11)),"",IF(OR(IU12="",$C11&lt;&gt;$C12),IF(ISBLANK($C11),IU$7,INDIRECT(ADDRESS($C11,CELL("columna",IU11),4))),IU12)))</f>
        <v>M</v>
      </c>
      <c r="JC11" s="87" t="str">
        <f t="shared" ref="JC11:JC59" ca="1" si="272">IF(AND($C$4="NO",COUNTIF($B$7:$B$20,IF(OR(IP11="",ISBLANK(IP11)),"",IF(OR(IV12="",$C11&lt;&gt;$C12),IF(ISBLANK($C11),IV$7,INDIRECT(ADDRESS($C11,CELL("columna",IV11),4))),IV12)))&gt;0),$B11,IF(OR($D11="",ISBLANK($D11)),"",IF(OR(IV12="",$C11&lt;&gt;$C12),IF(ISBLANK($C11),IV$7,INDIRECT(ADDRESS($C11,CELL("columna",IV11),4))),IV12)))</f>
        <v>N</v>
      </c>
      <c r="JD11" s="87" t="str">
        <f t="shared" ref="JD11:JD59" ca="1" si="273">IF(AND($C$4="NO",COUNTIF($B$7:$B$20,IF(OR(IQ11="",ISBLANK(IQ11)),"",IF(OR(IW12="",$C11&lt;&gt;$C12),IF(ISBLANK($C11),IW$7,INDIRECT(ADDRESS($C11,CELL("columna",IW11),4))),IW12)))&gt;0),$B11,IF(OR($D11="",ISBLANK($D11)),"",IF(OR(IW12="",$C11&lt;&gt;$C12),IF(ISBLANK($C11),IW$7,INDIRECT(ADDRESS($C11,CELL("columna",IW11),4))),IW12)))</f>
        <v>-</v>
      </c>
      <c r="JE11" s="87" t="str">
        <f t="shared" ref="JE11:JE59" ca="1" si="274">IF(AND($C$4="NO",COUNTIF($B$7:$B$20,IF(OR(IR11="",ISBLANK(IR11)),"",IF(OR(IX12="",$C11&lt;&gt;$C12),IF(ISBLANK($C11),IX$7,INDIRECT(ADDRESS($C11,CELL("columna",IX11),4))),IX12)))&gt;0),$B11,IF(OR($D11="",ISBLANK($D11)),"",IF(OR(IX12="",$C11&lt;&gt;$C12),IF(ISBLANK($C11),IX$7,INDIRECT(ADDRESS($C11,CELL("columna",IX11),4))),IX12)))</f>
        <v>L</v>
      </c>
      <c r="JF11" s="87" t="str">
        <f t="shared" ref="JF11:JF59" ca="1" si="275">IF(AND($C$4="NO",COUNTIF($B$7:$B$20,IF(OR(IS11="",ISBLANK(IS11)),"",IF(OR(IY12="",$C11&lt;&gt;$C12),IF(ISBLANK($C11),IY$7,INDIRECT(ADDRESS($C11,CELL("columna",IY11),4))),IY12)))&gt;0),$B11,IF(OR($D11="",ISBLANK($D11)),"",IF(OR(IY12="",$C11&lt;&gt;$C12),IF(ISBLANK($C11),IY$7,INDIRECT(ADDRESS($C11,CELL("columna",IY11),4))),IY12)))</f>
        <v>L</v>
      </c>
      <c r="JG11" s="87" t="str">
        <f t="shared" ref="JG11:JG59" ca="1" si="276">IF(AND($C$4="NO",COUNTIF($B$7:$B$20,IF(OR(IT11="",ISBLANK(IT11)),"",IF(OR(IZ12="",$C11&lt;&gt;$C12),IF(ISBLANK($C11),IZ$7,INDIRECT(ADDRESS($C11,CELL("columna",IZ11),4))),IZ12)))&gt;0),$B11,IF(OR($D11="",ISBLANK($D11)),"",IF(OR(IZ12="",$C11&lt;&gt;$C12),IF(ISBLANK($C11),IZ$7,INDIRECT(ADDRESS($C11,CELL("columna",IZ11),4))),IZ12)))</f>
        <v>L</v>
      </c>
      <c r="JH11" s="87" t="str">
        <f t="shared" ref="JH11:JH59" ca="1" si="277">IF(AND($C$4="NO",COUNTIF($B$7:$B$20,IF(OR(IU11="",ISBLANK(IU11)),"",IF(OR(JA12="",$C11&lt;&gt;$C12),IF(ISBLANK($C11),JA$7,INDIRECT(ADDRESS($C11,CELL("columna",JA11),4))),JA12)))&gt;0),$B11,IF(OR($D11="",ISBLANK($D11)),"",IF(OR(JA12="",$C11&lt;&gt;$C12),IF(ISBLANK($C11),JA$7,INDIRECT(ADDRESS($C11,CELL("columna",JA11),4))),JA12)))</f>
        <v>M</v>
      </c>
      <c r="JI11" s="87" t="str">
        <f t="shared" ref="JI11:JI59" ca="1" si="278">IF(AND($C$4="NO",COUNTIF($B$7:$B$20,IF(OR(IV11="",ISBLANK(IV11)),"",IF(OR(JB12="",$C11&lt;&gt;$C12),IF(ISBLANK($C11),JB$7,INDIRECT(ADDRESS($C11,CELL("columna",JB11),4))),JB12)))&gt;0),$B11,IF(OR($D11="",ISBLANK($D11)),"",IF(OR(JB12="",$C11&lt;&gt;$C12),IF(ISBLANK($C11),JB$7,INDIRECT(ADDRESS($C11,CELL("columna",JB11),4))),JB12)))</f>
        <v>M</v>
      </c>
      <c r="JJ11" s="87" t="str">
        <f t="shared" ref="JJ11:JJ59" ca="1" si="279">IF(AND($C$4="NO",COUNTIF($B$7:$B$20,IF(OR(IW11="",ISBLANK(IW11)),"",IF(OR(JC12="",$C11&lt;&gt;$C12),IF(ISBLANK($C11),JC$7,INDIRECT(ADDRESS($C11,CELL("columna",JC11),4))),JC12)))&gt;0),$B11,IF(OR($D11="",ISBLANK($D11)),"",IF(OR(JC12="",$C11&lt;&gt;$C12),IF(ISBLANK($C11),JC$7,INDIRECT(ADDRESS($C11,CELL("columna",JC11),4))),JC12)))</f>
        <v>M</v>
      </c>
      <c r="JK11" s="87" t="str">
        <f t="shared" ref="JK11:JK59" ca="1" si="280">IF(AND($C$4="NO",COUNTIF($B$7:$B$20,IF(OR(IX11="",ISBLANK(IX11)),"",IF(OR(JD12="",$C11&lt;&gt;$C12),IF(ISBLANK($C11),JD$7,INDIRECT(ADDRESS($C11,CELL("columna",JD11),4))),JD12)))&gt;0),$B11,IF(OR($D11="",ISBLANK($D11)),"",IF(OR(JD12="",$C11&lt;&gt;$C12),IF(ISBLANK($C11),JD$7,INDIRECT(ADDRESS($C11,CELL("columna",JD11),4))),JD12)))</f>
        <v>N</v>
      </c>
      <c r="JL11" s="87" t="str">
        <f t="shared" ref="JL11:JL59" ca="1" si="281">IF(AND($C$4="NO",COUNTIF($B$7:$B$20,IF(OR(IY11="",ISBLANK(IY11)),"",IF(OR(JE12="",$C11&lt;&gt;$C12),IF(ISBLANK($C11),JE$7,INDIRECT(ADDRESS($C11,CELL("columna",JE11),4))),JE12)))&gt;0),$B11,IF(OR($D11="",ISBLANK($D11)),"",IF(OR(JE12="",$C11&lt;&gt;$C12),IF(ISBLANK($C11),JE$7,INDIRECT(ADDRESS($C11,CELL("columna",JE11),4))),JE12)))</f>
        <v>N</v>
      </c>
      <c r="JM11" s="87" t="str">
        <f t="shared" ref="JM11:JM59" ca="1" si="282">IF(AND($C$4="NO",COUNTIF($B$7:$B$20,IF(OR(IZ11="",ISBLANK(IZ11)),"",IF(OR(JF12="",$C11&lt;&gt;$C12),IF(ISBLANK($C11),JF$7,INDIRECT(ADDRESS($C11,CELL("columna",JF11),4))),JF12)))&gt;0),$B11,IF(OR($D11="",ISBLANK($D11)),"",IF(OR(JF12="",$C11&lt;&gt;$C12),IF(ISBLANK($C11),JF$7,INDIRECT(ADDRESS($C11,CELL("columna",JF11),4))),JF12)))</f>
        <v>-</v>
      </c>
      <c r="JN11" s="87" t="str">
        <f t="shared" ca="1" si="29"/>
        <v>-</v>
      </c>
      <c r="JO11" s="87" t="str">
        <f t="shared" ref="JO11:JO59" ca="1" si="283">IF(AND($C$4="NO",COUNTIF($B$7:$B$20,IF(OR(JB11="",ISBLANK(JB11)),"",IF(OR(JH12="",$C11&lt;&gt;$C12),IF(ISBLANK($C11),JH$7,INDIRECT(ADDRESS($C11,CELL("columna",JH11),4))),JH12)))&gt;0),$B11,IF(OR($D11="",ISBLANK($D11)),"",IF(OR(JH12="",$C11&lt;&gt;$C12),IF(ISBLANK($C11),JH$7,INDIRECT(ADDRESS($C11,CELL("columna",JH11),4))),JH12)))</f>
        <v>L</v>
      </c>
      <c r="JP11" s="87" t="str">
        <f t="shared" ref="JP11:JP59" ca="1" si="284">IF(AND($C$4="NO",COUNTIF($B$7:$B$20,IF(OR(JC11="",ISBLANK(JC11)),"",IF(OR(JI12="",$C11&lt;&gt;$C12),IF(ISBLANK($C11),JI$7,INDIRECT(ADDRESS($C11,CELL("columna",JI11),4))),JI12)))&gt;0),$B11,IF(OR($D11="",ISBLANK($D11)),"",IF(OR(JI12="",$C11&lt;&gt;$C12),IF(ISBLANK($C11),JI$7,INDIRECT(ADDRESS($C11,CELL("columna",JI11),4))),JI12)))</f>
        <v>M</v>
      </c>
      <c r="JQ11" s="87" t="str">
        <f t="shared" ref="JQ11:JQ59" ca="1" si="285">IF(AND($C$4="NO",COUNTIF($B$7:$B$20,IF(OR(JD11="",ISBLANK(JD11)),"",IF(OR(JJ12="",$C11&lt;&gt;$C12),IF(ISBLANK($C11),JJ$7,INDIRECT(ADDRESS($C11,CELL("columna",JJ11),4))),JJ12)))&gt;0),$B11,IF(OR($D11="",ISBLANK($D11)),"",IF(OR(JJ12="",$C11&lt;&gt;$C12),IF(ISBLANK($C11),JJ$7,INDIRECT(ADDRESS($C11,CELL("columna",JJ11),4))),JJ12)))</f>
        <v>M</v>
      </c>
      <c r="JR11" s="87" t="str">
        <f t="shared" ref="JR11:JR59" ca="1" si="286">IF(AND($C$4="NO",COUNTIF($B$7:$B$20,IF(OR(JE11="",ISBLANK(JE11)),"",IF(OR(JK12="",$C11&lt;&gt;$C12),IF(ISBLANK($C11),JK$7,INDIRECT(ADDRESS($C11,CELL("columna",JK11),4))),JK12)))&gt;0),$B11,IF(OR($D11="",ISBLANK($D11)),"",IF(OR(JK12="",$C11&lt;&gt;$C12),IF(ISBLANK($C11),JK$7,INDIRECT(ADDRESS($C11,CELL("columna",JK11),4))),JK12)))</f>
        <v>M</v>
      </c>
      <c r="JS11" s="87" t="str">
        <f t="shared" ref="JS11:JS59" ca="1" si="287">IF(AND($C$4="NO",COUNTIF($B$7:$B$20,IF(OR(JF11="",ISBLANK(JF11)),"",IF(OR(JL12="",$C11&lt;&gt;$C12),IF(ISBLANK($C11),JL$7,INDIRECT(ADDRESS($C11,CELL("columna",JL11),4))),JL12)))&gt;0),$B11,IF(OR($D11="",ISBLANK($D11)),"",IF(OR(JL12="",$C11&lt;&gt;$C12),IF(ISBLANK($C11),JL$7,INDIRECT(ADDRESS($C11,CELL("columna",JL11),4))),JL12)))</f>
        <v>M</v>
      </c>
      <c r="JT11" s="87" t="str">
        <f t="shared" ref="JT11:JT59" ca="1" si="288">IF(AND($C$4="NO",COUNTIF($B$7:$B$20,IF(OR(JG11="",ISBLANK(JG11)),"",IF(OR(JM12="",$C11&lt;&gt;$C12),IF(ISBLANK($C11),JM$7,INDIRECT(ADDRESS($C11,CELL("columna",JM11),4))),JM12)))&gt;0),$B11,IF(OR($D11="",ISBLANK($D11)),"",IF(OR(JM12="",$C11&lt;&gt;$C12),IF(ISBLANK($C11),JM$7,INDIRECT(ADDRESS($C11,CELL("columna",JM11),4))),JM12)))</f>
        <v>N</v>
      </c>
      <c r="JU11" s="87" t="str">
        <f t="shared" ref="JU11:JU59" ca="1" si="289">IF(AND($C$4="NO",COUNTIF($B$7:$B$20,IF(OR(JH11="",ISBLANK(JH11)),"",IF(OR(JN12="",$C11&lt;&gt;$C12),IF(ISBLANK($C11),JN$7,INDIRECT(ADDRESS($C11,CELL("columna",JN11),4))),JN12)))&gt;0),$B11,IF(OR($D11="",ISBLANK($D11)),"",IF(OR(JN12="",$C11&lt;&gt;$C12),IF(ISBLANK($C11),JN$7,INDIRECT(ADDRESS($C11,CELL("columna",JN11),4))),JN12)))</f>
        <v>N</v>
      </c>
      <c r="JV11" s="87" t="str">
        <f t="shared" ref="JV11:JV59" ca="1" si="290">IF(AND($C$4="NO",COUNTIF($B$7:$B$20,IF(OR(JI11="",ISBLANK(JI11)),"",IF(OR(JO12="",$C11&lt;&gt;$C12),IF(ISBLANK($C11),JO$7,INDIRECT(ADDRESS($C11,CELL("columna",JO11),4))),JO12)))&gt;0),$B11,IF(OR($D11="",ISBLANK($D11)),"",IF(OR(JO12="",$C11&lt;&gt;$C12),IF(ISBLANK($C11),JO$7,INDIRECT(ADDRESS($C11,CELL("columna",JO11),4))),JO12)))</f>
        <v>-</v>
      </c>
      <c r="JW11" s="87" t="str">
        <f t="shared" ref="JW11:JW59" ca="1" si="291">IF(AND($C$4="NO",COUNTIF($B$7:$B$20,IF(OR(JJ11="",ISBLANK(JJ11)),"",IF(OR(JP12="",$C11&lt;&gt;$C12),IF(ISBLANK($C11),JP$7,INDIRECT(ADDRESS($C11,CELL("columna",JP11),4))),JP12)))&gt;0),$B11,IF(OR($D11="",ISBLANK($D11)),"",IF(OR(JP12="",$C11&lt;&gt;$C12),IF(ISBLANK($C11),JP$7,INDIRECT(ADDRESS($C11,CELL("columna",JP11),4))),JP12)))</f>
        <v>-</v>
      </c>
      <c r="JX11" s="87" t="str">
        <f t="shared" ref="JX11:JX59" ca="1" si="292">IF(AND($C$4="NO",COUNTIF($B$7:$B$20,IF(OR(JK11="",ISBLANK(JK11)),"",IF(OR(JQ12="",$C11&lt;&gt;$C12),IF(ISBLANK($C11),JQ$7,INDIRECT(ADDRESS($C11,CELL("columna",JQ11),4))),JQ12)))&gt;0),$B11,IF(OR($D11="",ISBLANK($D11)),"",IF(OR(JQ12="",$C11&lt;&gt;$C12),IF(ISBLANK($C11),JQ$7,INDIRECT(ADDRESS($C11,CELL("columna",JQ11),4))),JQ12)))</f>
        <v>L</v>
      </c>
      <c r="JY11" s="87" t="str">
        <f t="shared" ref="JY11:JY59" ca="1" si="293">IF(AND($C$4="NO",COUNTIF($B$7:$B$20,IF(OR(JL11="",ISBLANK(JL11)),"",IF(OR(JR12="",$C11&lt;&gt;$C12),IF(ISBLANK($C11),JR$7,INDIRECT(ADDRESS($C11,CELL("columna",JR11),4))),JR12)))&gt;0),$B11,IF(OR($D11="",ISBLANK($D11)),"",IF(OR(JR12="",$C11&lt;&gt;$C12),IF(ISBLANK($C11),JR$7,INDIRECT(ADDRESS($C11,CELL("columna",JR11),4))),JR12)))</f>
        <v>M</v>
      </c>
      <c r="JZ11" s="87" t="str">
        <f t="shared" ref="JZ11:JZ59" ca="1" si="294">IF(AND($C$4="NO",COUNTIF($B$7:$B$20,IF(OR(JM11="",ISBLANK(JM11)),"",IF(OR(JS12="",$C11&lt;&gt;$C12),IF(ISBLANK($C11),JS$7,INDIRECT(ADDRESS($C11,CELL("columna",JS11),4))),JS12)))&gt;0),$B11,IF(OR($D11="",ISBLANK($D11)),"",IF(OR(JS12="",$C11&lt;&gt;$C12),IF(ISBLANK($C11),JS$7,INDIRECT(ADDRESS($C11,CELL("columna",JS11),4))),JS12)))</f>
        <v>M</v>
      </c>
      <c r="KA11" s="87" t="str">
        <f t="shared" ref="KA11:KA59" ca="1" si="295">IF(AND($C$4="NO",COUNTIF($B$7:$B$20,IF(OR(JN11="",ISBLANK(JN11)),"",IF(OR(JT12="",$C11&lt;&gt;$C12),IF(ISBLANK($C11),JT$7,INDIRECT(ADDRESS($C11,CELL("columna",JT11),4))),JT12)))&gt;0),$B11,IF(OR($D11="",ISBLANK($D11)),"",IF(OR(JT12="",$C11&lt;&gt;$C12),IF(ISBLANK($C11),JT$7,INDIRECT(ADDRESS($C11,CELL("columna",JT11),4))),JT12)))</f>
        <v>M</v>
      </c>
      <c r="KB11" s="87" t="str">
        <f t="shared" ref="KB11:KB59" ca="1" si="296">IF(AND($C$4="NO",COUNTIF($B$7:$B$20,IF(OR(JO11="",ISBLANK(JO11)),"",IF(OR(JU12="",$C11&lt;&gt;$C12),IF(ISBLANK($C11),JU$7,INDIRECT(ADDRESS($C11,CELL("columna",JU11),4))),JU12)))&gt;0),$B11,IF(OR($D11="",ISBLANK($D11)),"",IF(OR(JU12="",$C11&lt;&gt;$C12),IF(ISBLANK($C11),JU$7,INDIRECT(ADDRESS($C11,CELL("columna",JU11),4))),JU12)))</f>
        <v>M</v>
      </c>
      <c r="KC11" s="87" t="str">
        <f t="shared" ref="KC11:KC59" ca="1" si="297">IF(AND($C$4="NO",COUNTIF($B$7:$B$20,IF(OR(JP11="",ISBLANK(JP11)),"",IF(OR(JV12="",$C11&lt;&gt;$C12),IF(ISBLANK($C11),JV$7,INDIRECT(ADDRESS($C11,CELL("columna",JV11),4))),JV12)))&gt;0),$B11,IF(OR($D11="",ISBLANK($D11)),"",IF(OR(JV12="",$C11&lt;&gt;$C12),IF(ISBLANK($C11),JV$7,INDIRECT(ADDRESS($C11,CELL("columna",JV11),4))),JV12)))</f>
        <v>N</v>
      </c>
      <c r="KD11" s="87" t="str">
        <f t="shared" ref="KD11:KD59" ca="1" si="298">IF(AND($C$4="NO",COUNTIF($B$7:$B$20,IF(OR(JQ11="",ISBLANK(JQ11)),"",IF(OR(JW12="",$C11&lt;&gt;$C12),IF(ISBLANK($C11),JW$7,INDIRECT(ADDRESS($C11,CELL("columna",JW11),4))),JW12)))&gt;0),$B11,IF(OR($D11="",ISBLANK($D11)),"",IF(OR(JW12="",$C11&lt;&gt;$C12),IF(ISBLANK($C11),JW$7,INDIRECT(ADDRESS($C11,CELL("columna",JW11),4))),JW12)))</f>
        <v>N</v>
      </c>
      <c r="KE11" s="87" t="str">
        <f t="shared" ref="KE11:KE59" ca="1" si="299">IF(AND($C$4="NO",COUNTIF($B$7:$B$20,IF(OR(JR11="",ISBLANK(JR11)),"",IF(OR(JX12="",$C11&lt;&gt;$C12),IF(ISBLANK($C11),JX$7,INDIRECT(ADDRESS($C11,CELL("columna",JX11),4))),JX12)))&gt;0),$B11,IF(OR($D11="",ISBLANK($D11)),"",IF(OR(JX12="",$C11&lt;&gt;$C12),IF(ISBLANK($C11),JX$7,INDIRECT(ADDRESS($C11,CELL("columna",JX11),4))),JX12)))</f>
        <v>-</v>
      </c>
      <c r="KF11" s="87" t="str">
        <f t="shared" ref="KF11:KF59" ca="1" si="300">IF(AND($C$4="NO",COUNTIF($B$7:$B$20,IF(OR(JS11="",ISBLANK(JS11)),"",IF(OR(JY12="",$C11&lt;&gt;$C12),IF(ISBLANK($C11),JY$7,INDIRECT(ADDRESS($C11,CELL("columna",JY11),4))),JY12)))&gt;0),$B11,IF(OR($D11="",ISBLANK($D11)),"",IF(OR(JY12="",$C11&lt;&gt;$C12),IF(ISBLANK($C11),JY$7,INDIRECT(ADDRESS($C11,CELL("columna",JY11),4))),JY12)))</f>
        <v>-</v>
      </c>
      <c r="KG11" s="87" t="str">
        <f t="shared" ref="KG11:KG59" ca="1" si="301">IF(AND($C$4="NO",COUNTIF($B$7:$B$20,IF(OR(JT11="",ISBLANK(JT11)),"",IF(OR(JZ12="",$C11&lt;&gt;$C12),IF(ISBLANK($C11),JZ$7,INDIRECT(ADDRESS($C11,CELL("columna",JZ11),4))),JZ12)))&gt;0),$B11,IF(OR($D11="",ISBLANK($D11)),"",IF(OR(JZ12="",$C11&lt;&gt;$C12),IF(ISBLANK($C11),JZ$7,INDIRECT(ADDRESS($C11,CELL("columna",JZ11),4))),JZ12)))</f>
        <v>L</v>
      </c>
      <c r="KH11" s="87" t="str">
        <f t="shared" ref="KH11:KH59" ca="1" si="302">IF(AND($C$4="NO",COUNTIF($B$7:$B$20,IF(OR(JU11="",ISBLANK(JU11)),"",IF(OR(KA12="",$C11&lt;&gt;$C12),IF(ISBLANK($C11),KA$7,INDIRECT(ADDRESS($C11,CELL("columna",KA11),4))),KA12)))&gt;0),$B11,IF(OR($D11="",ISBLANK($D11)),"",IF(OR(KA12="",$C11&lt;&gt;$C12),IF(ISBLANK($C11),KA$7,INDIRECT(ADDRESS($C11,CELL("columna",KA11),4))),KA12)))</f>
        <v>L</v>
      </c>
      <c r="KI11" s="87" t="str">
        <f t="shared" ref="KI11:KI59" ca="1" si="303">IF(AND($C$4="NO",COUNTIF($B$7:$B$20,IF(OR(JV11="",ISBLANK(JV11)),"",IF(OR(KB12="",$C11&lt;&gt;$C12),IF(ISBLANK($C11),KB$7,INDIRECT(ADDRESS($C11,CELL("columna",KB11),4))),KB12)))&gt;0),$B11,IF(OR($D11="",ISBLANK($D11)),"",IF(OR(KB12="",$C11&lt;&gt;$C12),IF(ISBLANK($C11),KB$7,INDIRECT(ADDRESS($C11,CELL("columna",KB11),4))),KB12)))</f>
        <v>L</v>
      </c>
      <c r="KJ11" s="87" t="str">
        <f t="shared" ref="KJ11:KJ59" ca="1" si="304">IF(AND($C$4="NO",COUNTIF($B$7:$B$20,IF(OR(JW11="",ISBLANK(JW11)),"",IF(OR(KC12="",$C11&lt;&gt;$C12),IF(ISBLANK($C11),KC$7,INDIRECT(ADDRESS($C11,CELL("columna",KC11),4))),KC12)))&gt;0),$B11,IF(OR($D11="",ISBLANK($D11)),"",IF(OR(KC12="",$C11&lt;&gt;$C12),IF(ISBLANK($C11),KC$7,INDIRECT(ADDRESS($C11,CELL("columna",KC11),4))),KC12)))</f>
        <v>M</v>
      </c>
      <c r="KK11" s="87" t="str">
        <f t="shared" ref="KK11:KK59" ca="1" si="305">IF(AND($C$4="NO",COUNTIF($B$7:$B$20,IF(OR(JX11="",ISBLANK(JX11)),"",IF(OR(KD12="",$C11&lt;&gt;$C12),IF(ISBLANK($C11),KD$7,INDIRECT(ADDRESS($C11,CELL("columna",KD11),4))),KD12)))&gt;0),$B11,IF(OR($D11="",ISBLANK($D11)),"",IF(OR(KD12="",$C11&lt;&gt;$C12),IF(ISBLANK($C11),KD$7,INDIRECT(ADDRESS($C11,CELL("columna",KD11),4))),KD12)))</f>
        <v>M</v>
      </c>
      <c r="KL11" s="87" t="str">
        <f t="shared" ref="KL11:KL59" ca="1" si="306">IF(AND($C$4="NO",COUNTIF($B$7:$B$20,IF(OR(JY11="",ISBLANK(JY11)),"",IF(OR(KE12="",$C11&lt;&gt;$C12),IF(ISBLANK($C11),KE$7,INDIRECT(ADDRESS($C11,CELL("columna",KE11),4))),KE12)))&gt;0),$B11,IF(OR($D11="",ISBLANK($D11)),"",IF(OR(KE12="",$C11&lt;&gt;$C12),IF(ISBLANK($C11),KE$7,INDIRECT(ADDRESS($C11,CELL("columna",KE11),4))),KE12)))</f>
        <v>M</v>
      </c>
      <c r="KM11" s="87" t="str">
        <f t="shared" ref="KM11:KM59" ca="1" si="307">IF(AND($C$4="NO",COUNTIF($B$7:$B$20,IF(OR(JZ11="",ISBLANK(JZ11)),"",IF(OR(KF12="",$C11&lt;&gt;$C12),IF(ISBLANK($C11),KF$7,INDIRECT(ADDRESS($C11,CELL("columna",KF11),4))),KF12)))&gt;0),$B11,IF(OR($D11="",ISBLANK($D11)),"",IF(OR(KF12="",$C11&lt;&gt;$C12),IF(ISBLANK($C11),KF$7,INDIRECT(ADDRESS($C11,CELL("columna",KF11),4))),KF12)))</f>
        <v>M</v>
      </c>
      <c r="KN11" s="87" t="str">
        <f t="shared" ref="KN11:KN59" ca="1" si="308">IF(AND($C$4="NO",COUNTIF($B$7:$B$20,IF(OR(KA11="",ISBLANK(KA11)),"",IF(OR(KG12="",$C11&lt;&gt;$C12),IF(ISBLANK($C11),KG$7,INDIRECT(ADDRESS($C11,CELL("columna",KG11),4))),KG12)))&gt;0),$B11,IF(OR($D11="",ISBLANK($D11)),"",IF(OR(KG12="",$C11&lt;&gt;$C12),IF(ISBLANK($C11),KG$7,INDIRECT(ADDRESS($C11,CELL("columna",KG11),4))),KG12)))</f>
        <v>L</v>
      </c>
      <c r="KO11" s="87" t="str">
        <f t="shared" ref="KO11:KO59" ca="1" si="309">IF(AND($C$4="NO",COUNTIF($B$7:$B$20,IF(OR(KB11="",ISBLANK(KB11)),"",IF(OR(KH12="",$C11&lt;&gt;$C12),IF(ISBLANK($C11),KH$7,INDIRECT(ADDRESS($C11,CELL("columna",KH11),4))),KH12)))&gt;0),$B11,IF(OR($D11="",ISBLANK($D11)),"",IF(OR(KH12="",$C11&lt;&gt;$C12),IF(ISBLANK($C11),KH$7,INDIRECT(ADDRESS($C11,CELL("columna",KH11),4))),KH12)))</f>
        <v>M</v>
      </c>
      <c r="KP11" s="87" t="str">
        <f t="shared" ref="KP11:KP59" ca="1" si="310">IF(AND($C$4="NO",COUNTIF($B$7:$B$20,IF(OR(KC11="",ISBLANK(KC11)),"",IF(OR(KI12="",$C11&lt;&gt;$C12),IF(ISBLANK($C11),KI$7,INDIRECT(ADDRESS($C11,CELL("columna",KI11),4))),KI12)))&gt;0),$B11,IF(OR($D11="",ISBLANK($D11)),"",IF(OR(KI12="",$C11&lt;&gt;$C12),IF(ISBLANK($C11),KI$7,INDIRECT(ADDRESS($C11,CELL("columna",KI11),4))),KI12)))</f>
        <v>M</v>
      </c>
      <c r="KQ11" s="87" t="str">
        <f t="shared" ref="KQ11:KQ59" ca="1" si="311">IF(AND($C$4="NO",COUNTIF($B$7:$B$20,IF(OR(KD11="",ISBLANK(KD11)),"",IF(OR(KJ12="",$C11&lt;&gt;$C12),IF(ISBLANK($C11),KJ$7,INDIRECT(ADDRESS($C11,CELL("columna",KJ11),4))),KJ12)))&gt;0),$B11,IF(OR($D11="",ISBLANK($D11)),"",IF(OR(KJ12="",$C11&lt;&gt;$C12),IF(ISBLANK($C11),KJ$7,INDIRECT(ADDRESS($C11,CELL("columna",KJ11),4))),KJ12)))</f>
        <v>M</v>
      </c>
      <c r="KR11" s="87" t="str">
        <f t="shared" ref="KR11:KR59" ca="1" si="312">IF(AND($C$4="NO",COUNTIF($B$7:$B$20,IF(OR(KE11="",ISBLANK(KE11)),"",IF(OR(KK12="",$C11&lt;&gt;$C12),IF(ISBLANK($C11),KK$7,INDIRECT(ADDRESS($C11,CELL("columna",KK11),4))),KK12)))&gt;0),$B11,IF(OR($D11="",ISBLANK($D11)),"",IF(OR(KK12="",$C11&lt;&gt;$C12),IF(ISBLANK($C11),KK$7,INDIRECT(ADDRESS($C11,CELL("columna",KK11),4))),KK12)))</f>
        <v>M</v>
      </c>
      <c r="KS11" s="87" t="str">
        <f t="shared" ref="KS11:KS59" ca="1" si="313">IF(AND($C$4="NO",COUNTIF($B$7:$B$20,IF(OR(KF11="",ISBLANK(KF11)),"",IF(OR(KL12="",$C11&lt;&gt;$C12),IF(ISBLANK($C11),KL$7,INDIRECT(ADDRESS($C11,CELL("columna",KL11),4))),KL12)))&gt;0),$B11,IF(OR($D11="",ISBLANK($D11)),"",IF(OR(KL12="",$C11&lt;&gt;$C12),IF(ISBLANK($C11),KL$7,INDIRECT(ADDRESS($C11,CELL("columna",KL11),4))),KL12)))</f>
        <v>N</v>
      </c>
      <c r="KT11" s="87" t="str">
        <f t="shared" ref="KT11:KT59" ca="1" si="314">IF(AND($C$4="NO",COUNTIF($B$7:$B$20,IF(OR(KG11="",ISBLANK(KG11)),"",IF(OR(KM12="",$C11&lt;&gt;$C12),IF(ISBLANK($C11),KM$7,INDIRECT(ADDRESS($C11,CELL("columna",KM11),4))),KM12)))&gt;0),$B11,IF(OR($D11="",ISBLANK($D11)),"",IF(OR(KM12="",$C11&lt;&gt;$C12),IF(ISBLANK($C11),KM$7,INDIRECT(ADDRESS($C11,CELL("columna",KM11),4))),KM12)))</f>
        <v>-</v>
      </c>
      <c r="KU11" s="87" t="str">
        <f t="shared" ref="KU11:KU59" ca="1" si="315">IF(AND($C$4="NO",COUNTIF($B$7:$B$20,IF(OR(KH11="",ISBLANK(KH11)),"",IF(OR(KN12="",$C11&lt;&gt;$C12),IF(ISBLANK($C11),KN$7,INDIRECT(ADDRESS($C11,CELL("columna",KN11),4))),KN12)))&gt;0),$B11,IF(OR($D11="",ISBLANK($D11)),"",IF(OR(KN12="",$C11&lt;&gt;$C12),IF(ISBLANK($C11),KN$7,INDIRECT(ADDRESS($C11,CELL("columna",KN11),4))),KN12)))</f>
        <v>L</v>
      </c>
      <c r="KV11" s="87" t="str">
        <f t="shared" ref="KV11:KV59" ca="1" si="316">IF(AND($C$4="NO",COUNTIF($B$7:$B$20,IF(OR(KI11="",ISBLANK(KI11)),"",IF(OR(KO12="",$C11&lt;&gt;$C12),IF(ISBLANK($C11),KO$7,INDIRECT(ADDRESS($C11,CELL("columna",KO11),4))),KO12)))&gt;0),$B11,IF(OR($D11="",ISBLANK($D11)),"",IF(OR(KO12="",$C11&lt;&gt;$C12),IF(ISBLANK($C11),KO$7,INDIRECT(ADDRESS($C11,CELL("columna",KO11),4))),KO12)))</f>
        <v>L</v>
      </c>
      <c r="KW11" s="87" t="str">
        <f t="shared" ref="KW11:KW59" ca="1" si="317">IF(AND($C$4="NO",COUNTIF($B$7:$B$20,IF(OR(KJ11="",ISBLANK(KJ11)),"",IF(OR(KP12="",$C11&lt;&gt;$C12),IF(ISBLANK($C11),KP$7,INDIRECT(ADDRESS($C11,CELL("columna",KP11),4))),KP12)))&gt;0),$B11,IF(OR($D11="",ISBLANK($D11)),"",IF(OR(KP12="",$C11&lt;&gt;$C12),IF(ISBLANK($C11),KP$7,INDIRECT(ADDRESS($C11,CELL("columna",KP11),4))),KP12)))</f>
        <v>L</v>
      </c>
      <c r="KX11" s="87" t="str">
        <f t="shared" ref="KX11:KX59" ca="1" si="318">IF(AND($C$4="NO",COUNTIF($B$7:$B$20,IF(OR(KK11="",ISBLANK(KK11)),"",IF(OR(KQ12="",$C11&lt;&gt;$C12),IF(ISBLANK($C11),KQ$7,INDIRECT(ADDRESS($C11,CELL("columna",KQ11),4))),KQ12)))&gt;0),$B11,IF(OR($D11="",ISBLANK($D11)),"",IF(OR(KQ12="",$C11&lt;&gt;$C12),IF(ISBLANK($C11),KQ$7,INDIRECT(ADDRESS($C11,CELL("columna",KQ11),4))),KQ12)))</f>
        <v>M</v>
      </c>
      <c r="KY11" s="87" t="str">
        <f t="shared" ref="KY11:KY59" ca="1" si="319">IF(AND($C$4="NO",COUNTIF($B$7:$B$20,IF(OR(KL11="",ISBLANK(KL11)),"",IF(OR(KR12="",$C11&lt;&gt;$C12),IF(ISBLANK($C11),KR$7,INDIRECT(ADDRESS($C11,CELL("columna",KR11),4))),KR12)))&gt;0),$B11,IF(OR($D11="",ISBLANK($D11)),"",IF(OR(KR12="",$C11&lt;&gt;$C12),IF(ISBLANK($C11),KR$7,INDIRECT(ADDRESS($C11,CELL("columna",KR11),4))),KR12)))</f>
        <v>M</v>
      </c>
      <c r="KZ11" s="87" t="str">
        <f t="shared" ref="KZ11:KZ59" ca="1" si="320">IF(AND($C$4="NO",COUNTIF($B$7:$B$20,IF(OR(KM11="",ISBLANK(KM11)),"",IF(OR(KS12="",$C11&lt;&gt;$C12),IF(ISBLANK($C11),KS$7,INDIRECT(ADDRESS($C11,CELL("columna",KS11),4))),KS12)))&gt;0),$B11,IF(OR($D11="",ISBLANK($D11)),"",IF(OR(KS12="",$C11&lt;&gt;$C12),IF(ISBLANK($C11),KS$7,INDIRECT(ADDRESS($C11,CELL("columna",KS11),4))),KS12)))</f>
        <v>M</v>
      </c>
      <c r="LA11" s="87" t="str">
        <f t="shared" ref="LA11:LA59" ca="1" si="321">IF(AND($C$4="NO",COUNTIF($B$7:$B$20,IF(OR(KN11="",ISBLANK(KN11)),"",IF(OR(KT12="",$C11&lt;&gt;$C12),IF(ISBLANK($C11),KT$7,INDIRECT(ADDRESS($C11,CELL("columna",KT11),4))),KT12)))&gt;0),$B11,IF(OR($D11="",ISBLANK($D11)),"",IF(OR(KT12="",$C11&lt;&gt;$C12),IF(ISBLANK($C11),KT$7,INDIRECT(ADDRESS($C11,CELL("columna",KT11),4))),KT12)))</f>
        <v>L</v>
      </c>
      <c r="LB11" s="87" t="str">
        <f t="shared" ref="LB11:LB59" ca="1" si="322">IF(AND($C$4="NO",COUNTIF($B$7:$B$20,IF(OR(KO11="",ISBLANK(KO11)),"",IF(OR(KU12="",$C11&lt;&gt;$C12),IF(ISBLANK($C11),KU$7,INDIRECT(ADDRESS($C11,CELL("columna",KU11),4))),KU12)))&gt;0),$B11,IF(OR($D11="",ISBLANK($D11)),"",IF(OR(KU12="",$C11&lt;&gt;$C12),IF(ISBLANK($C11),KU$7,INDIRECT(ADDRESS($C11,CELL("columna",KU11),4))),KU12)))</f>
        <v>M</v>
      </c>
      <c r="LC11" s="87" t="str">
        <f t="shared" ref="LC11:LC59" ca="1" si="323">IF(AND($C$4="NO",COUNTIF($B$7:$B$20,IF(OR(KP11="",ISBLANK(KP11)),"",IF(OR(KV12="",$C11&lt;&gt;$C12),IF(ISBLANK($C11),KV$7,INDIRECT(ADDRESS($C11,CELL("columna",KV11),4))),KV12)))&gt;0),$B11,IF(OR($D11="",ISBLANK($D11)),"",IF(OR(KV12="",$C11&lt;&gt;$C12),IF(ISBLANK($C11),KV$7,INDIRECT(ADDRESS($C11,CELL("columna",KV11),4))),KV12)))</f>
        <v>M</v>
      </c>
      <c r="LD11" s="87" t="str">
        <f t="shared" ref="LD11:LD59" ca="1" si="324">IF(AND($C$4="NO",COUNTIF($B$7:$B$20,IF(OR(KQ11="",ISBLANK(KQ11)),"",IF(OR(KW12="",$C11&lt;&gt;$C12),IF(ISBLANK($C11),KW$7,INDIRECT(ADDRESS($C11,CELL("columna",KW11),4))),KW12)))&gt;0),$B11,IF(OR($D11="",ISBLANK($D11)),"",IF(OR(KW12="",$C11&lt;&gt;$C12),IF(ISBLANK($C11),KW$7,INDIRECT(ADDRESS($C11,CELL("columna",KW11),4))),KW12)))</f>
        <v>M</v>
      </c>
      <c r="LE11" s="87" t="str">
        <f t="shared" ref="LE11:LE59" ca="1" si="325">IF(AND($C$4="NO",COUNTIF($B$7:$B$20,IF(OR(KR11="",ISBLANK(KR11)),"",IF(OR(KX12="",$C11&lt;&gt;$C12),IF(ISBLANK($C11),KX$7,INDIRECT(ADDRESS($C11,CELL("columna",KX11),4))),KX12)))&gt;0),$B11,IF(OR($D11="",ISBLANK($D11)),"",IF(OR(KX12="",$C11&lt;&gt;$C12),IF(ISBLANK($C11),KX$7,INDIRECT(ADDRESS($C11,CELL("columna",KX11),4))),KX12)))</f>
        <v>L</v>
      </c>
      <c r="LF11" s="87" t="str">
        <f t="shared" ref="LF11:LF59" ca="1" si="326">IF(AND($C$4="NO",COUNTIF($B$7:$B$20,IF(OR(KS11="",ISBLANK(KS11)),"",IF(OR(KY12="",$C11&lt;&gt;$C12),IF(ISBLANK($C11),KY$7,INDIRECT(ADDRESS($C11,CELL("columna",KY11),4))),KY12)))&gt;0),$B11,IF(OR($D11="",ISBLANK($D11)),"",IF(OR(KY12="",$C11&lt;&gt;$C12),IF(ISBLANK($C11),KY$7,INDIRECT(ADDRESS($C11,CELL("columna",KY11),4))),KY12)))</f>
        <v>L</v>
      </c>
      <c r="LG11" s="87" t="str">
        <f t="shared" ref="LG11:LG59" ca="1" si="327">IF(AND($C$4="NO",COUNTIF($B$7:$B$20,IF(OR(KT11="",ISBLANK(KT11)),"",IF(OR(KZ12="",$C11&lt;&gt;$C12),IF(ISBLANK($C11),KZ$7,INDIRECT(ADDRESS($C11,CELL("columna",KZ11),4))),KZ12)))&gt;0),$B11,IF(OR($D11="",ISBLANK($D11)),"",IF(OR(KZ12="",$C11&lt;&gt;$C12),IF(ISBLANK($C11),KZ$7,INDIRECT(ADDRESS($C11,CELL("columna",KZ11),4))),KZ12)))</f>
        <v>M</v>
      </c>
      <c r="LH11" s="87" t="str">
        <f t="shared" ref="LH11:LH59" ca="1" si="328">IF(AND($C$4="NO",COUNTIF($B$7:$B$20,IF(OR(KU11="",ISBLANK(KU11)),"",IF(OR(LA12="",$C11&lt;&gt;$C12),IF(ISBLANK($C11),LA$7,INDIRECT(ADDRESS($C11,CELL("columna",LA11),4))),LA12)))&gt;0),$B11,IF(OR($D11="",ISBLANK($D11)),"",IF(OR(LA12="",$C11&lt;&gt;$C12),IF(ISBLANK($C11),LA$7,INDIRECT(ADDRESS($C11,CELL("columna",LA11),4))),LA12)))</f>
        <v>M</v>
      </c>
      <c r="LI11" s="87" t="str">
        <f t="shared" ref="LI11:LI59" ca="1" si="329">IF(AND($C$4="NO",COUNTIF($B$7:$B$20,IF(OR(KV11="",ISBLANK(KV11)),"",IF(OR(LB12="",$C11&lt;&gt;$C12),IF(ISBLANK($C11),LB$7,INDIRECT(ADDRESS($C11,CELL("columna",LB11),4))),LB12)))&gt;0),$B11,IF(OR($D11="",ISBLANK($D11)),"",IF(OR(LB12="",$C11&lt;&gt;$C12),IF(ISBLANK($C11),LB$7,INDIRECT(ADDRESS($C11,CELL("columna",LB11),4))),LB12)))</f>
        <v>M</v>
      </c>
      <c r="LJ11" s="87" t="str">
        <f t="shared" ref="LJ11:LJ59" ca="1" si="330">IF(AND($C$4="NO",COUNTIF($B$7:$B$20,IF(OR(KW11="",ISBLANK(KW11)),"",IF(OR(LC12="",$C11&lt;&gt;$C12),IF(ISBLANK($C11),LC$7,INDIRECT(ADDRESS($C11,CELL("columna",LC11),4))),LC12)))&gt;0),$B11,IF(OR($D11="",ISBLANK($D11)),"",IF(OR(LC12="",$C11&lt;&gt;$C12),IF(ISBLANK($C11),LC$7,INDIRECT(ADDRESS($C11,CELL("columna",LC11),4))),LC12)))</f>
        <v>L</v>
      </c>
      <c r="LK11" s="87" t="str">
        <f t="shared" ref="LK11:LK59" ca="1" si="331">IF(AND($C$4="NO",COUNTIF($B$7:$B$20,IF(OR(KX11="",ISBLANK(KX11)),"",IF(OR(LD12="",$C11&lt;&gt;$C12),IF(ISBLANK($C11),LD$7,INDIRECT(ADDRESS($C11,CELL("columna",LD11),4))),LD12)))&gt;0),$B11,IF(OR($D11="",ISBLANK($D11)),"",IF(OR(LD12="",$C11&lt;&gt;$C12),IF(ISBLANK($C11),LD$7,INDIRECT(ADDRESS($C11,CELL("columna",LD11),4))),LD12)))</f>
        <v>L</v>
      </c>
      <c r="LL11" s="87" t="str">
        <f t="shared" ref="LL11:LL59" ca="1" si="332">IF(AND($C$4="NO",COUNTIF($B$7:$B$20,IF(OR(KY11="",ISBLANK(KY11)),"",IF(OR(LE12="",$C11&lt;&gt;$C12),IF(ISBLANK($C11),LE$7,INDIRECT(ADDRESS($C11,CELL("columna",LE11),4))),LE12)))&gt;0),$B11,IF(OR($D11="",ISBLANK($D11)),"",IF(OR(LE12="",$C11&lt;&gt;$C12),IF(ISBLANK($C11),LE$7,INDIRECT(ADDRESS($C11,CELL("columna",LE11),4))),LE12)))</f>
        <v>M</v>
      </c>
      <c r="LM11" s="87" t="str">
        <f t="shared" ref="LM11:LM59" ca="1" si="333">IF(AND($C$4="NO",COUNTIF($B$7:$B$20,IF(OR(KZ11="",ISBLANK(KZ11)),"",IF(OR(LF12="",$C11&lt;&gt;$C12),IF(ISBLANK($C11),LF$7,INDIRECT(ADDRESS($C11,CELL("columna",LF11),4))),LF12)))&gt;0),$B11,IF(OR($D11="",ISBLANK($D11)),"",IF(OR(LF12="",$C11&lt;&gt;$C12),IF(ISBLANK($C11),LF$7,INDIRECT(ADDRESS($C11,CELL("columna",LF11),4))),LF12)))</f>
        <v>M</v>
      </c>
      <c r="LN11" s="87" t="str">
        <f t="shared" ref="LN11:LN59" ca="1" si="334">IF(AND($C$4="NO",COUNTIF($B$7:$B$20,IF(OR(LA11="",ISBLANK(LA11)),"",IF(OR(LG12="",$C11&lt;&gt;$C12),IF(ISBLANK($C11),LG$7,INDIRECT(ADDRESS($C11,CELL("columna",LG11),4))),LG12)))&gt;0),$B11,IF(OR($D11="",ISBLANK($D11)),"",IF(OR(LG12="",$C11&lt;&gt;$C12),IF(ISBLANK($C11),LG$7,INDIRECT(ADDRESS($C11,CELL("columna",LG11),4))),LG12)))</f>
        <v>M</v>
      </c>
      <c r="LO11" s="87" t="str">
        <f t="shared" ref="LO11:LO59" ca="1" si="335">IF(AND($C$4="NO",COUNTIF($B$7:$B$20,IF(OR(LB11="",ISBLANK(LB11)),"",IF(OR(LH12="",$C11&lt;&gt;$C12),IF(ISBLANK($C11),LH$7,INDIRECT(ADDRESS($C11,CELL("columna",LH11),4))),LH12)))&gt;0),$B11,IF(OR($D11="",ISBLANK($D11)),"",IF(OR(LH12="",$C11&lt;&gt;$C12),IF(ISBLANK($C11),LH$7,INDIRECT(ADDRESS($C11,CELL("columna",LH11),4))),LH12)))</f>
        <v>N</v>
      </c>
      <c r="LP11" s="87" t="str">
        <f t="shared" ref="LP11:LP59" ca="1" si="336">IF(AND($C$4="NO",COUNTIF($B$7:$B$20,IF(OR(LC11="",ISBLANK(LC11)),"",IF(OR(LI12="",$C11&lt;&gt;$C12),IF(ISBLANK($C11),LI$7,INDIRECT(ADDRESS($C11,CELL("columna",LI11),4))),LI12)))&gt;0),$B11,IF(OR($D11="",ISBLANK($D11)),"",IF(OR(LI12="",$C11&lt;&gt;$C12),IF(ISBLANK($C11),LI$7,INDIRECT(ADDRESS($C11,CELL("columna",LI11),4))),LI12)))</f>
        <v>N</v>
      </c>
      <c r="LQ11" s="87" t="str">
        <f t="shared" ref="LQ11:LQ59" ca="1" si="337">IF(AND($C$4="NO",COUNTIF($B$7:$B$20,IF(OR(LD11="",ISBLANK(LD11)),"",IF(OR(LJ12="",$C11&lt;&gt;$C12),IF(ISBLANK($C11),LJ$7,INDIRECT(ADDRESS($C11,CELL("columna",LJ11),4))),LJ12)))&gt;0),$B11,IF(OR($D11="",ISBLANK($D11)),"",IF(OR(LJ12="",$C11&lt;&gt;$C12),IF(ISBLANK($C11),LJ$7,INDIRECT(ADDRESS($C11,CELL("columna",LJ11),4))),LJ12)))</f>
        <v>-</v>
      </c>
      <c r="LR11" s="87" t="str">
        <f t="shared" ref="LR11:LR59" ca="1" si="338">IF(AND($C$4="NO",COUNTIF($B$7:$B$20,IF(OR(LE11="",ISBLANK(LE11)),"",IF(OR(LK12="",$C11&lt;&gt;$C12),IF(ISBLANK($C11),LK$7,INDIRECT(ADDRESS($C11,CELL("columna",LK11),4))),LK12)))&gt;0),$B11,IF(OR($D11="",ISBLANK($D11)),"",IF(OR(LK12="",$C11&lt;&gt;$C12),IF(ISBLANK($C11),LK$7,INDIRECT(ADDRESS($C11,CELL("columna",LK11),4))),LK12)))</f>
        <v>-</v>
      </c>
      <c r="LS11" s="87" t="str">
        <f t="shared" ref="LS11:LS59" ca="1" si="339">IF(AND($C$4="NO",COUNTIF($B$7:$B$20,IF(OR(LF11="",ISBLANK(LF11)),"",IF(OR(LL12="",$C11&lt;&gt;$C12),IF(ISBLANK($C11),LL$7,INDIRECT(ADDRESS($C11,CELL("columna",LL11),4))),LL12)))&gt;0),$B11,IF(OR($D11="",ISBLANK($D11)),"",IF(OR(LL12="",$C11&lt;&gt;$C12),IF(ISBLANK($C11),LL$7,INDIRECT(ADDRESS($C11,CELL("columna",LL11),4))),LL12)))</f>
        <v>L</v>
      </c>
      <c r="LT11" s="87" t="str">
        <f t="shared" ref="LT11:LT59" ca="1" si="340">IF(AND($C$4="NO",COUNTIF($B$7:$B$20,IF(OR(LG11="",ISBLANK(LG11)),"",IF(OR(LM12="",$C11&lt;&gt;$C12),IF(ISBLANK($C11),LM$7,INDIRECT(ADDRESS($C11,CELL("columna",LM11),4))),LM12)))&gt;0),$B11,IF(OR($D11="",ISBLANK($D11)),"",IF(OR(LM12="",$C11&lt;&gt;$C12),IF(ISBLANK($C11),LM$7,INDIRECT(ADDRESS($C11,CELL("columna",LM11),4))),LM12)))</f>
        <v>M</v>
      </c>
      <c r="LU11" s="87" t="str">
        <f t="shared" ref="LU11:LU59" ca="1" si="341">IF(AND($C$4="NO",COUNTIF($B$7:$B$20,IF(OR(LH11="",ISBLANK(LH11)),"",IF(OR(LN12="",$C11&lt;&gt;$C12),IF(ISBLANK($C11),LN$7,INDIRECT(ADDRESS($C11,CELL("columna",LN11),4))),LN12)))&gt;0),$B11,IF(OR($D11="",ISBLANK($D11)),"",IF(OR(LN12="",$C11&lt;&gt;$C12),IF(ISBLANK($C11),LN$7,INDIRECT(ADDRESS($C11,CELL("columna",LN11),4))),LN12)))</f>
        <v>M</v>
      </c>
      <c r="LV11" s="87" t="str">
        <f t="shared" ref="LV11:LV59" ca="1" si="342">IF(AND($C$4="NO",COUNTIF($B$7:$B$20,IF(OR(LI11="",ISBLANK(LI11)),"",IF(OR(LO12="",$C11&lt;&gt;$C12),IF(ISBLANK($C11),LO$7,INDIRECT(ADDRESS($C11,CELL("columna",LO11),4))),LO12)))&gt;0),$B11,IF(OR($D11="",ISBLANK($D11)),"",IF(OR(LO12="",$C11&lt;&gt;$C12),IF(ISBLANK($C11),LO$7,INDIRECT(ADDRESS($C11,CELL("columna",LO11),4))),LO12)))</f>
        <v>M</v>
      </c>
      <c r="LW11" s="87" t="str">
        <f t="shared" ref="LW11:LW59" ca="1" si="343">IF(AND($C$4="NO",COUNTIF($B$7:$B$20,IF(OR(LJ11="",ISBLANK(LJ11)),"",IF(OR(LP12="",$C11&lt;&gt;$C12),IF(ISBLANK($C11),LP$7,INDIRECT(ADDRESS($C11,CELL("columna",LP11),4))),LP12)))&gt;0),$B11,IF(OR($D11="",ISBLANK($D11)),"",IF(OR(LP12="",$C11&lt;&gt;$C12),IF(ISBLANK($C11),LP$7,INDIRECT(ADDRESS($C11,CELL("columna",LP11),4))),LP12)))</f>
        <v>M</v>
      </c>
      <c r="LX11" s="87" t="str">
        <f t="shared" ref="LX11:LX59" ca="1" si="344">IF(AND($C$4="NO",COUNTIF($B$7:$B$20,IF(OR(LK11="",ISBLANK(LK11)),"",IF(OR(LQ12="",$C11&lt;&gt;$C12),IF(ISBLANK($C11),LQ$7,INDIRECT(ADDRESS($C11,CELL("columna",LQ11),4))),LQ12)))&gt;0),$B11,IF(OR($D11="",ISBLANK($D11)),"",IF(OR(LQ12="",$C11&lt;&gt;$C12),IF(ISBLANK($C11),LQ$7,INDIRECT(ADDRESS($C11,CELL("columna",LQ11),4))),LQ12)))</f>
        <v>N</v>
      </c>
      <c r="LY11" s="87" t="str">
        <f t="shared" ref="LY11:LY59" ca="1" si="345">IF(AND($C$4="NO",COUNTIF($B$7:$B$20,IF(OR(LL11="",ISBLANK(LL11)),"",IF(OR(LR12="",$C11&lt;&gt;$C12),IF(ISBLANK($C11),LR$7,INDIRECT(ADDRESS($C11,CELL("columna",LR11),4))),LR12)))&gt;0),$B11,IF(OR($D11="",ISBLANK($D11)),"",IF(OR(LR12="",$C11&lt;&gt;$C12),IF(ISBLANK($C11),LR$7,INDIRECT(ADDRESS($C11,CELL("columna",LR11),4))),LR12)))</f>
        <v>N</v>
      </c>
      <c r="LZ11" s="87" t="str">
        <f t="shared" ca="1" si="30"/>
        <v>-</v>
      </c>
      <c r="MA11" s="87" t="str">
        <f t="shared" ca="1" si="24"/>
        <v>-</v>
      </c>
      <c r="MB11" s="87" t="str">
        <f t="shared" ca="1" si="24"/>
        <v>L</v>
      </c>
      <c r="MC11" s="87" t="str">
        <f t="shared" ca="1" si="24"/>
        <v>M</v>
      </c>
      <c r="MD11" s="87" t="str">
        <f t="shared" ca="1" si="24"/>
        <v>M</v>
      </c>
      <c r="ME11" s="87" t="str">
        <f t="shared" ca="1" si="24"/>
        <v>M</v>
      </c>
      <c r="MF11" s="87" t="str">
        <f t="shared" ca="1" si="24"/>
        <v>M</v>
      </c>
      <c r="MG11" s="87" t="str">
        <f t="shared" ca="1" si="24"/>
        <v>N</v>
      </c>
      <c r="MH11" s="87" t="str">
        <f t="shared" ca="1" si="24"/>
        <v>N</v>
      </c>
      <c r="MI11" s="87" t="str">
        <f t="shared" ca="1" si="24"/>
        <v>-</v>
      </c>
      <c r="MJ11" s="87" t="str">
        <f t="shared" ca="1" si="24"/>
        <v>-</v>
      </c>
      <c r="MK11" s="87" t="str">
        <f t="shared" ca="1" si="24"/>
        <v>L</v>
      </c>
      <c r="ML11" s="87" t="str">
        <f t="shared" ca="1" si="24"/>
        <v>L</v>
      </c>
      <c r="MM11" s="87" t="str">
        <f t="shared" ca="1" si="24"/>
        <v>L</v>
      </c>
      <c r="MN11" s="87" t="str">
        <f t="shared" ca="1" si="24"/>
        <v>M</v>
      </c>
      <c r="MO11" s="87" t="str">
        <f t="shared" ca="1" si="24"/>
        <v>M</v>
      </c>
      <c r="MP11" s="87" t="str">
        <f t="shared" ca="1" si="24"/>
        <v>N</v>
      </c>
      <c r="MQ11" s="87" t="str">
        <f t="shared" ca="1" si="24"/>
        <v>-</v>
      </c>
      <c r="MR11" s="87" t="str">
        <f t="shared" ca="1" si="24"/>
        <v>L</v>
      </c>
      <c r="MS11" s="87" t="str">
        <f t="shared" ca="1" si="24"/>
        <v>M</v>
      </c>
      <c r="MT11" s="87" t="str">
        <f t="shared" ca="1" si="24"/>
        <v>M</v>
      </c>
      <c r="MU11" s="87" t="str">
        <f t="shared" ca="1" si="24"/>
        <v>M</v>
      </c>
      <c r="MV11" s="87" t="str">
        <f t="shared" ca="1" si="24"/>
        <v>L</v>
      </c>
      <c r="MW11" s="87" t="str">
        <f t="shared" ca="1" si="24"/>
        <v>M</v>
      </c>
      <c r="MX11" s="87" t="str">
        <f t="shared" ca="1" si="24"/>
        <v>M</v>
      </c>
      <c r="MY11" s="87" t="str">
        <f t="shared" ca="1" si="24"/>
        <v>M</v>
      </c>
      <c r="MZ11" s="87" t="str">
        <f t="shared" ca="1" si="24"/>
        <v>L</v>
      </c>
      <c r="NA11" s="87" t="str">
        <f t="shared" ca="1" si="24"/>
        <v>L</v>
      </c>
      <c r="NB11" s="87" t="str">
        <f t="shared" ca="1" si="24"/>
        <v>M</v>
      </c>
      <c r="NC11" s="87" t="str">
        <f t="shared" ca="1" si="24"/>
        <v>M</v>
      </c>
      <c r="ND11" s="87" t="str">
        <f t="shared" ca="1" si="24"/>
        <v>M</v>
      </c>
      <c r="NE11" s="87" t="str">
        <f t="shared" ca="1" si="24"/>
        <v>N</v>
      </c>
      <c r="NF11" s="87" t="str">
        <f t="shared" ca="1" si="24"/>
        <v>N</v>
      </c>
      <c r="NG11" s="87" t="str">
        <f t="shared" ca="1" si="24"/>
        <v>-</v>
      </c>
      <c r="NH11" s="87" t="str">
        <f t="shared" ca="1" si="24"/>
        <v>-</v>
      </c>
      <c r="NI11" s="87" t="str">
        <f t="shared" ca="1" si="24"/>
        <v>L</v>
      </c>
      <c r="NJ11" s="87" t="str">
        <f t="shared" ca="1" si="24"/>
        <v>L</v>
      </c>
      <c r="NK11" s="87" t="str">
        <f t="shared" ca="1" si="24"/>
        <v>M</v>
      </c>
      <c r="NL11" s="87" t="str">
        <f t="shared" ca="1" si="24"/>
        <v>M</v>
      </c>
    </row>
    <row r="12" spans="1:376" x14ac:dyDescent="0.35">
      <c r="A12" s="54" t="str">
        <f>Plantilla!E12</f>
        <v>Lourdes Pozo Rojo</v>
      </c>
      <c r="B12" s="99" t="str">
        <f>'Diseño Patrón'!B15</f>
        <v>M</v>
      </c>
      <c r="C12" s="23">
        <f t="array" ref="C12">IF($C$4="SI",SMALL(IF($B$7:$B12=B12,ROW($B$7:$B12), ""),1),7)</f>
        <v>7</v>
      </c>
      <c r="D12" s="142" t="str">
        <f>'Diseño Patrón'!M15</f>
        <v>M</v>
      </c>
      <c r="E12" s="142" t="str">
        <f>'Diseño Patrón'!N15</f>
        <v>M</v>
      </c>
      <c r="F12" s="142" t="str">
        <f>'Diseño Patrón'!O15</f>
        <v>M</v>
      </c>
      <c r="G12" s="142" t="str">
        <f>'Diseño Patrón'!P15</f>
        <v>M</v>
      </c>
      <c r="H12" s="142" t="str">
        <f>'Diseño Patrón'!Q15</f>
        <v>L</v>
      </c>
      <c r="I12" s="143" t="str">
        <f>'Diseño Patrón'!R15</f>
        <v>M</v>
      </c>
      <c r="J12" s="143" t="str">
        <f>'Diseño Patrón'!S15</f>
        <v>M</v>
      </c>
      <c r="K12" s="87" t="str">
        <f t="shared" ca="1" si="12"/>
        <v>M</v>
      </c>
      <c r="L12" s="87" t="str">
        <f t="shared" ca="1" si="13"/>
        <v>M</v>
      </c>
      <c r="M12" s="87" t="str">
        <f t="shared" ca="1" si="14"/>
        <v>L</v>
      </c>
      <c r="N12" s="87" t="str">
        <f t="shared" ca="1" si="15"/>
        <v>M</v>
      </c>
      <c r="O12" s="87" t="str">
        <f t="shared" ca="1" si="16"/>
        <v>M</v>
      </c>
      <c r="P12" s="87" t="str">
        <f t="shared" ca="1" si="17"/>
        <v>M</v>
      </c>
      <c r="Q12" s="87" t="str">
        <f t="shared" ca="1" si="18"/>
        <v>M</v>
      </c>
      <c r="R12" s="87" t="str">
        <f t="shared" ca="1" si="25"/>
        <v>N</v>
      </c>
      <c r="S12" s="87" t="str">
        <f t="shared" ca="1" si="31"/>
        <v>-</v>
      </c>
      <c r="T12" s="87" t="str">
        <f t="shared" ca="1" si="32"/>
        <v>L</v>
      </c>
      <c r="U12" s="87" t="str">
        <f t="shared" ca="1" si="33"/>
        <v>L</v>
      </c>
      <c r="V12" s="87" t="str">
        <f t="shared" ca="1" si="34"/>
        <v>L</v>
      </c>
      <c r="W12" s="87" t="str">
        <f t="shared" ca="1" si="35"/>
        <v>M</v>
      </c>
      <c r="X12" s="87" t="str">
        <f t="shared" ca="1" si="36"/>
        <v>M</v>
      </c>
      <c r="Y12" s="87" t="str">
        <f t="shared" ca="1" si="37"/>
        <v>M</v>
      </c>
      <c r="Z12" s="87" t="str">
        <f t="shared" ca="1" si="38"/>
        <v>L</v>
      </c>
      <c r="AA12" s="87" t="str">
        <f t="shared" ca="1" si="39"/>
        <v>M</v>
      </c>
      <c r="AB12" s="87" t="str">
        <f t="shared" ca="1" si="40"/>
        <v>M</v>
      </c>
      <c r="AC12" s="87" t="str">
        <f t="shared" ca="1" si="41"/>
        <v>M</v>
      </c>
      <c r="AD12" s="87" t="str">
        <f t="shared" ca="1" si="42"/>
        <v>L</v>
      </c>
      <c r="AE12" s="87" t="str">
        <f t="shared" ca="1" si="43"/>
        <v>L</v>
      </c>
      <c r="AF12" s="87" t="str">
        <f t="shared" ca="1" si="44"/>
        <v>M</v>
      </c>
      <c r="AG12" s="87" t="str">
        <f t="shared" ca="1" si="45"/>
        <v>M</v>
      </c>
      <c r="AH12" s="87" t="str">
        <f t="shared" ca="1" si="46"/>
        <v>M</v>
      </c>
      <c r="AI12" s="87" t="str">
        <f t="shared" ca="1" si="47"/>
        <v>L</v>
      </c>
      <c r="AJ12" s="87" t="str">
        <f t="shared" ca="1" si="48"/>
        <v>L</v>
      </c>
      <c r="AK12" s="87" t="str">
        <f t="shared" ca="1" si="49"/>
        <v>M</v>
      </c>
      <c r="AL12" s="87" t="str">
        <f t="shared" ca="1" si="50"/>
        <v>M</v>
      </c>
      <c r="AM12" s="87" t="str">
        <f t="shared" ca="1" si="51"/>
        <v>M</v>
      </c>
      <c r="AN12" s="87" t="str">
        <f t="shared" ca="1" si="52"/>
        <v>N</v>
      </c>
      <c r="AO12" s="87" t="str">
        <f t="shared" ca="1" si="53"/>
        <v>N</v>
      </c>
      <c r="AP12" s="87" t="str">
        <f t="shared" ca="1" si="54"/>
        <v>-</v>
      </c>
      <c r="AQ12" s="87" t="str">
        <f t="shared" ca="1" si="55"/>
        <v>-</v>
      </c>
      <c r="AR12" s="87" t="str">
        <f t="shared" ca="1" si="56"/>
        <v>L</v>
      </c>
      <c r="AS12" s="87" t="str">
        <f t="shared" ca="1" si="57"/>
        <v>M</v>
      </c>
      <c r="AT12" s="87" t="str">
        <f t="shared" ca="1" si="58"/>
        <v>M</v>
      </c>
      <c r="AU12" s="87" t="str">
        <f t="shared" ca="1" si="59"/>
        <v>M</v>
      </c>
      <c r="AV12" s="87" t="str">
        <f t="shared" ca="1" si="60"/>
        <v>M</v>
      </c>
      <c r="AW12" s="87" t="str">
        <f t="shared" ca="1" si="61"/>
        <v>N</v>
      </c>
      <c r="AX12" s="87" t="str">
        <f t="shared" ca="1" si="62"/>
        <v>N</v>
      </c>
      <c r="AY12" s="87" t="str">
        <f t="shared" ca="1" si="63"/>
        <v>-</v>
      </c>
      <c r="AZ12" s="87" t="str">
        <f t="shared" ca="1" si="64"/>
        <v>-</v>
      </c>
      <c r="BA12" s="87" t="str">
        <f t="shared" ca="1" si="65"/>
        <v>L</v>
      </c>
      <c r="BB12" s="87" t="str">
        <f t="shared" ca="1" si="66"/>
        <v>M</v>
      </c>
      <c r="BC12" s="87" t="str">
        <f t="shared" ca="1" si="67"/>
        <v>M</v>
      </c>
      <c r="BD12" s="87" t="str">
        <f t="shared" ca="1" si="68"/>
        <v>M</v>
      </c>
      <c r="BE12" s="87" t="str">
        <f t="shared" ca="1" si="69"/>
        <v>M</v>
      </c>
      <c r="BF12" s="87" t="str">
        <f t="shared" ca="1" si="70"/>
        <v>N</v>
      </c>
      <c r="BG12" s="87" t="str">
        <f t="shared" ca="1" si="71"/>
        <v>N</v>
      </c>
      <c r="BH12" s="87" t="str">
        <f t="shared" ca="1" si="72"/>
        <v>-</v>
      </c>
      <c r="BI12" s="87" t="str">
        <f t="shared" ca="1" si="73"/>
        <v>-</v>
      </c>
      <c r="BJ12" s="87" t="str">
        <f t="shared" ca="1" si="74"/>
        <v>L</v>
      </c>
      <c r="BK12" s="87" t="str">
        <f t="shared" ca="1" si="75"/>
        <v>L</v>
      </c>
      <c r="BL12" s="87" t="str">
        <f t="shared" ca="1" si="76"/>
        <v>L</v>
      </c>
      <c r="BM12" s="87" t="str">
        <f t="shared" ca="1" si="77"/>
        <v>M</v>
      </c>
      <c r="BN12" s="87" t="str">
        <f t="shared" ca="1" si="78"/>
        <v>M</v>
      </c>
      <c r="BO12" s="87" t="str">
        <f t="shared" ca="1" si="79"/>
        <v>N</v>
      </c>
      <c r="BP12" s="87" t="str">
        <f t="shared" ca="1" si="80"/>
        <v>-</v>
      </c>
      <c r="BQ12" s="87" t="str">
        <f t="shared" ca="1" si="81"/>
        <v>L</v>
      </c>
      <c r="BR12" s="87" t="str">
        <f t="shared" ca="1" si="82"/>
        <v>M</v>
      </c>
      <c r="BS12" s="87" t="str">
        <f t="shared" ca="1" si="83"/>
        <v>M</v>
      </c>
      <c r="BT12" s="87" t="str">
        <f t="shared" ca="1" si="84"/>
        <v>M</v>
      </c>
      <c r="BU12" s="87" t="str">
        <f t="shared" ca="1" si="85"/>
        <v>L</v>
      </c>
      <c r="BV12" s="87" t="str">
        <f t="shared" ca="1" si="86"/>
        <v>M</v>
      </c>
      <c r="BW12" s="87" t="str">
        <f t="shared" ca="1" si="87"/>
        <v>M</v>
      </c>
      <c r="BX12" s="87" t="str">
        <f t="shared" ca="1" si="88"/>
        <v>M</v>
      </c>
      <c r="BY12" s="87" t="str">
        <f t="shared" ca="1" si="89"/>
        <v>L</v>
      </c>
      <c r="BZ12" s="87" t="str">
        <f t="shared" ca="1" si="90"/>
        <v>L</v>
      </c>
      <c r="CA12" s="87" t="str">
        <f t="shared" ca="1" si="91"/>
        <v>M</v>
      </c>
      <c r="CB12" s="87" t="str">
        <f t="shared" ca="1" si="92"/>
        <v>M</v>
      </c>
      <c r="CC12" s="87" t="str">
        <f t="shared" ca="1" si="93"/>
        <v>M</v>
      </c>
      <c r="CD12" s="87" t="str">
        <f t="shared" ca="1" si="26"/>
        <v>N</v>
      </c>
      <c r="CE12" s="87" t="str">
        <f t="shared" ca="1" si="94"/>
        <v>N</v>
      </c>
      <c r="CF12" s="87" t="str">
        <f t="shared" ca="1" si="95"/>
        <v>-</v>
      </c>
      <c r="CG12" s="87" t="str">
        <f t="shared" ca="1" si="96"/>
        <v>-</v>
      </c>
      <c r="CH12" s="87" t="str">
        <f t="shared" ca="1" si="97"/>
        <v>L</v>
      </c>
      <c r="CI12" s="87" t="str">
        <f t="shared" ca="1" si="98"/>
        <v>L</v>
      </c>
      <c r="CJ12" s="87" t="str">
        <f t="shared" ca="1" si="99"/>
        <v>M</v>
      </c>
      <c r="CK12" s="87" t="str">
        <f t="shared" ca="1" si="100"/>
        <v>M</v>
      </c>
      <c r="CL12" s="87" t="str">
        <f t="shared" ca="1" si="101"/>
        <v>M</v>
      </c>
      <c r="CM12" s="87" t="str">
        <f t="shared" ca="1" si="102"/>
        <v>N</v>
      </c>
      <c r="CN12" s="87" t="str">
        <f t="shared" ca="1" si="103"/>
        <v>N</v>
      </c>
      <c r="CO12" s="87" t="str">
        <f t="shared" ca="1" si="104"/>
        <v>-</v>
      </c>
      <c r="CP12" s="87" t="str">
        <f t="shared" ca="1" si="105"/>
        <v>-</v>
      </c>
      <c r="CQ12" s="87" t="str">
        <f t="shared" ca="1" si="106"/>
        <v>L</v>
      </c>
      <c r="CR12" s="87" t="str">
        <f t="shared" ca="1" si="107"/>
        <v>M</v>
      </c>
      <c r="CS12" s="87" t="str">
        <f t="shared" ca="1" si="108"/>
        <v>M</v>
      </c>
      <c r="CT12" s="87" t="str">
        <f t="shared" ca="1" si="109"/>
        <v>M</v>
      </c>
      <c r="CU12" s="87" t="str">
        <f t="shared" ca="1" si="110"/>
        <v>M</v>
      </c>
      <c r="CV12" s="87" t="str">
        <f t="shared" ca="1" si="111"/>
        <v>N</v>
      </c>
      <c r="CW12" s="87" t="str">
        <f t="shared" ca="1" si="112"/>
        <v>N</v>
      </c>
      <c r="CX12" s="87" t="str">
        <f t="shared" ca="1" si="113"/>
        <v>-</v>
      </c>
      <c r="CY12" s="87" t="str">
        <f t="shared" ca="1" si="114"/>
        <v>-</v>
      </c>
      <c r="CZ12" s="87" t="str">
        <f t="shared" ca="1" si="115"/>
        <v>L</v>
      </c>
      <c r="DA12" s="87" t="str">
        <f t="shared" ca="1" si="116"/>
        <v>L</v>
      </c>
      <c r="DB12" s="87" t="str">
        <f t="shared" ca="1" si="117"/>
        <v>L</v>
      </c>
      <c r="DC12" s="87" t="str">
        <f t="shared" ca="1" si="118"/>
        <v>M</v>
      </c>
      <c r="DD12" s="87" t="str">
        <f t="shared" ca="1" si="119"/>
        <v>M</v>
      </c>
      <c r="DE12" s="87" t="str">
        <f t="shared" ca="1" si="120"/>
        <v>M</v>
      </c>
      <c r="DF12" s="87" t="str">
        <f t="shared" ca="1" si="121"/>
        <v>M</v>
      </c>
      <c r="DG12" s="87" t="str">
        <f t="shared" ca="1" si="122"/>
        <v>L</v>
      </c>
      <c r="DH12" s="87" t="str">
        <f t="shared" ca="1" si="123"/>
        <v>M</v>
      </c>
      <c r="DI12" s="87" t="str">
        <f t="shared" ca="1" si="124"/>
        <v>M</v>
      </c>
      <c r="DJ12" s="87" t="str">
        <f t="shared" ca="1" si="125"/>
        <v>M</v>
      </c>
      <c r="DK12" s="87" t="str">
        <f t="shared" ca="1" si="126"/>
        <v>M</v>
      </c>
      <c r="DL12" s="87" t="str">
        <f t="shared" ca="1" si="127"/>
        <v>N</v>
      </c>
      <c r="DM12" s="87" t="str">
        <f t="shared" ca="1" si="128"/>
        <v>-</v>
      </c>
      <c r="DN12" s="87" t="str">
        <f t="shared" ca="1" si="129"/>
        <v>L</v>
      </c>
      <c r="DO12" s="87" t="str">
        <f t="shared" ca="1" si="130"/>
        <v>L</v>
      </c>
      <c r="DP12" s="87" t="str">
        <f t="shared" ca="1" si="131"/>
        <v>L</v>
      </c>
      <c r="DQ12" s="87" t="str">
        <f t="shared" ca="1" si="132"/>
        <v>M</v>
      </c>
      <c r="DR12" s="87" t="str">
        <f t="shared" ca="1" si="133"/>
        <v>M</v>
      </c>
      <c r="DS12" s="87" t="str">
        <f t="shared" ca="1" si="134"/>
        <v>M</v>
      </c>
      <c r="DT12" s="87" t="str">
        <f t="shared" ca="1" si="135"/>
        <v>N</v>
      </c>
      <c r="DU12" s="87" t="str">
        <f t="shared" ca="1" si="136"/>
        <v>N</v>
      </c>
      <c r="DV12" s="87" t="str">
        <f t="shared" ca="1" si="137"/>
        <v>-</v>
      </c>
      <c r="DW12" s="87" t="str">
        <f t="shared" ca="1" si="138"/>
        <v>-</v>
      </c>
      <c r="DX12" s="87" t="str">
        <f t="shared" ca="1" si="139"/>
        <v>L</v>
      </c>
      <c r="DY12" s="87" t="str">
        <f t="shared" ca="1" si="140"/>
        <v>M</v>
      </c>
      <c r="DZ12" s="87" t="str">
        <f t="shared" ca="1" si="141"/>
        <v>M</v>
      </c>
      <c r="EA12" s="87" t="str">
        <f t="shared" ca="1" si="142"/>
        <v>M</v>
      </c>
      <c r="EB12" s="87" t="str">
        <f t="shared" ca="1" si="143"/>
        <v>M</v>
      </c>
      <c r="EC12" s="87" t="str">
        <f t="shared" ca="1" si="144"/>
        <v>N</v>
      </c>
      <c r="ED12" s="87" t="str">
        <f t="shared" ca="1" si="145"/>
        <v>N</v>
      </c>
      <c r="EE12" s="87" t="str">
        <f t="shared" ca="1" si="146"/>
        <v>-</v>
      </c>
      <c r="EF12" s="87" t="str">
        <f t="shared" ca="1" si="147"/>
        <v>-</v>
      </c>
      <c r="EG12" s="87" t="str">
        <f t="shared" ca="1" si="148"/>
        <v>L</v>
      </c>
      <c r="EH12" s="87" t="str">
        <f t="shared" ca="1" si="149"/>
        <v>M</v>
      </c>
      <c r="EI12" s="87" t="str">
        <f t="shared" ca="1" si="150"/>
        <v>M</v>
      </c>
      <c r="EJ12" s="87" t="str">
        <f t="shared" ca="1" si="151"/>
        <v>M</v>
      </c>
      <c r="EK12" s="87" t="str">
        <f t="shared" ca="1" si="152"/>
        <v>M</v>
      </c>
      <c r="EL12" s="87" t="str">
        <f t="shared" ca="1" si="153"/>
        <v>N</v>
      </c>
      <c r="EM12" s="87" t="str">
        <f t="shared" ca="1" si="154"/>
        <v>N</v>
      </c>
      <c r="EN12" s="87" t="str">
        <f t="shared" ca="1" si="155"/>
        <v>-</v>
      </c>
      <c r="EO12" s="87" t="str">
        <f t="shared" ca="1" si="156"/>
        <v>-</v>
      </c>
      <c r="EP12" s="87" t="str">
        <f t="shared" ca="1" si="27"/>
        <v>L</v>
      </c>
      <c r="EQ12" s="87" t="str">
        <f t="shared" ca="1" si="157"/>
        <v>L</v>
      </c>
      <c r="ER12" s="87" t="str">
        <f t="shared" ca="1" si="158"/>
        <v>L</v>
      </c>
      <c r="ES12" s="87" t="str">
        <f t="shared" ca="1" si="159"/>
        <v>M</v>
      </c>
      <c r="ET12" s="87" t="str">
        <f t="shared" ca="1" si="160"/>
        <v>M</v>
      </c>
      <c r="EU12" s="87" t="str">
        <f t="shared" ca="1" si="161"/>
        <v>M</v>
      </c>
      <c r="EV12" s="87" t="str">
        <f t="shared" ca="1" si="162"/>
        <v>M</v>
      </c>
      <c r="EW12" s="87" t="str">
        <f t="shared" ca="1" si="163"/>
        <v>L</v>
      </c>
      <c r="EX12" s="87" t="str">
        <f t="shared" ca="1" si="164"/>
        <v>M</v>
      </c>
      <c r="EY12" s="87" t="str">
        <f t="shared" ca="1" si="165"/>
        <v>M</v>
      </c>
      <c r="EZ12" s="87" t="str">
        <f t="shared" ca="1" si="166"/>
        <v>M</v>
      </c>
      <c r="FA12" s="87" t="str">
        <f t="shared" ca="1" si="167"/>
        <v>M</v>
      </c>
      <c r="FB12" s="87" t="str">
        <f t="shared" ca="1" si="168"/>
        <v>N</v>
      </c>
      <c r="FC12" s="87" t="str">
        <f t="shared" ca="1" si="169"/>
        <v>-</v>
      </c>
      <c r="FD12" s="87" t="str">
        <f t="shared" ca="1" si="170"/>
        <v>L</v>
      </c>
      <c r="FE12" s="87" t="str">
        <f t="shared" ca="1" si="171"/>
        <v>L</v>
      </c>
      <c r="FF12" s="87" t="str">
        <f t="shared" ca="1" si="172"/>
        <v>L</v>
      </c>
      <c r="FG12" s="87" t="str">
        <f t="shared" ca="1" si="173"/>
        <v>M</v>
      </c>
      <c r="FH12" s="87" t="str">
        <f t="shared" ca="1" si="174"/>
        <v>M</v>
      </c>
      <c r="FI12" s="87" t="str">
        <f t="shared" ca="1" si="175"/>
        <v>M</v>
      </c>
      <c r="FJ12" s="87" t="str">
        <f t="shared" ca="1" si="176"/>
        <v>L</v>
      </c>
      <c r="FK12" s="87" t="str">
        <f t="shared" ca="1" si="177"/>
        <v>M</v>
      </c>
      <c r="FL12" s="87" t="str">
        <f t="shared" ca="1" si="178"/>
        <v>M</v>
      </c>
      <c r="FM12" s="87" t="str">
        <f t="shared" ca="1" si="179"/>
        <v>M</v>
      </c>
      <c r="FN12" s="87" t="str">
        <f t="shared" ca="1" si="180"/>
        <v>L</v>
      </c>
      <c r="FO12" s="87" t="str">
        <f t="shared" ca="1" si="181"/>
        <v>L</v>
      </c>
      <c r="FP12" s="87" t="str">
        <f t="shared" ca="1" si="182"/>
        <v>M</v>
      </c>
      <c r="FQ12" s="87" t="str">
        <f t="shared" ca="1" si="183"/>
        <v>M</v>
      </c>
      <c r="FR12" s="87" t="str">
        <f t="shared" ca="1" si="184"/>
        <v>M</v>
      </c>
      <c r="FS12" s="87" t="str">
        <f t="shared" ca="1" si="185"/>
        <v>L</v>
      </c>
      <c r="FT12" s="87" t="str">
        <f t="shared" ca="1" si="186"/>
        <v>L</v>
      </c>
      <c r="FU12" s="87" t="str">
        <f t="shared" ca="1" si="187"/>
        <v>M</v>
      </c>
      <c r="FV12" s="87" t="str">
        <f t="shared" ca="1" si="188"/>
        <v>M</v>
      </c>
      <c r="FW12" s="87" t="str">
        <f t="shared" ca="1" si="189"/>
        <v>M</v>
      </c>
      <c r="FX12" s="87" t="str">
        <f t="shared" ca="1" si="190"/>
        <v>N</v>
      </c>
      <c r="FY12" s="87" t="str">
        <f t="shared" ca="1" si="191"/>
        <v>N</v>
      </c>
      <c r="FZ12" s="87" t="str">
        <f t="shared" ca="1" si="192"/>
        <v>-</v>
      </c>
      <c r="GA12" s="87" t="str">
        <f t="shared" ca="1" si="193"/>
        <v>-</v>
      </c>
      <c r="GB12" s="87" t="str">
        <f t="shared" ca="1" si="194"/>
        <v>L</v>
      </c>
      <c r="GC12" s="87" t="str">
        <f t="shared" ca="1" si="195"/>
        <v>M</v>
      </c>
      <c r="GD12" s="87" t="str">
        <f t="shared" ca="1" si="196"/>
        <v>M</v>
      </c>
      <c r="GE12" s="87" t="str">
        <f t="shared" ca="1" si="197"/>
        <v>M</v>
      </c>
      <c r="GF12" s="87" t="str">
        <f t="shared" ca="1" si="198"/>
        <v>M</v>
      </c>
      <c r="GG12" s="87" t="str">
        <f t="shared" ca="1" si="199"/>
        <v>N</v>
      </c>
      <c r="GH12" s="87" t="str">
        <f t="shared" ca="1" si="200"/>
        <v>N</v>
      </c>
      <c r="GI12" s="87" t="str">
        <f t="shared" ca="1" si="201"/>
        <v>-</v>
      </c>
      <c r="GJ12" s="87" t="str">
        <f t="shared" ca="1" si="202"/>
        <v>-</v>
      </c>
      <c r="GK12" s="87" t="str">
        <f t="shared" ca="1" si="203"/>
        <v>L</v>
      </c>
      <c r="GL12" s="87" t="str">
        <f t="shared" ca="1" si="204"/>
        <v>M</v>
      </c>
      <c r="GM12" s="87" t="str">
        <f t="shared" ca="1" si="205"/>
        <v>M</v>
      </c>
      <c r="GN12" s="87" t="str">
        <f t="shared" ca="1" si="206"/>
        <v>M</v>
      </c>
      <c r="GO12" s="87" t="str">
        <f t="shared" ca="1" si="207"/>
        <v>M</v>
      </c>
      <c r="GP12" s="87" t="str">
        <f t="shared" ca="1" si="208"/>
        <v>N</v>
      </c>
      <c r="GQ12" s="87" t="str">
        <f t="shared" ca="1" si="209"/>
        <v>N</v>
      </c>
      <c r="GR12" s="87" t="str">
        <f t="shared" ca="1" si="210"/>
        <v>-</v>
      </c>
      <c r="GS12" s="87" t="str">
        <f t="shared" ca="1" si="211"/>
        <v>-</v>
      </c>
      <c r="GT12" s="87" t="str">
        <f t="shared" ca="1" si="212"/>
        <v>L</v>
      </c>
      <c r="GU12" s="87" t="str">
        <f t="shared" ca="1" si="213"/>
        <v>L</v>
      </c>
      <c r="GV12" s="87" t="str">
        <f t="shared" ca="1" si="214"/>
        <v>L</v>
      </c>
      <c r="GW12" s="87" t="str">
        <f t="shared" ca="1" si="215"/>
        <v>M</v>
      </c>
      <c r="GX12" s="87" t="str">
        <f t="shared" ca="1" si="216"/>
        <v>M</v>
      </c>
      <c r="GY12" s="87" t="str">
        <f t="shared" ca="1" si="217"/>
        <v>N</v>
      </c>
      <c r="GZ12" s="87" t="str">
        <f t="shared" ca="1" si="218"/>
        <v>-</v>
      </c>
      <c r="HA12" s="87" t="str">
        <f t="shared" ca="1" si="219"/>
        <v>L</v>
      </c>
      <c r="HB12" s="87" t="str">
        <f t="shared" ca="1" si="28"/>
        <v>M</v>
      </c>
      <c r="HC12" s="87" t="str">
        <f t="shared" ca="1" si="220"/>
        <v>M</v>
      </c>
      <c r="HD12" s="87" t="str">
        <f t="shared" ca="1" si="221"/>
        <v>M</v>
      </c>
      <c r="HE12" s="87" t="str">
        <f t="shared" ca="1" si="222"/>
        <v>L</v>
      </c>
      <c r="HF12" s="87" t="str">
        <f t="shared" ca="1" si="223"/>
        <v>M</v>
      </c>
      <c r="HG12" s="87" t="str">
        <f t="shared" ca="1" si="224"/>
        <v>M</v>
      </c>
      <c r="HH12" s="87" t="str">
        <f t="shared" ca="1" si="225"/>
        <v>M</v>
      </c>
      <c r="HI12" s="87" t="str">
        <f t="shared" ca="1" si="226"/>
        <v>L</v>
      </c>
      <c r="HJ12" s="87" t="str">
        <f t="shared" ca="1" si="227"/>
        <v>L</v>
      </c>
      <c r="HK12" s="87" t="str">
        <f t="shared" ca="1" si="228"/>
        <v>M</v>
      </c>
      <c r="HL12" s="87" t="str">
        <f t="shared" ca="1" si="229"/>
        <v>M</v>
      </c>
      <c r="HM12" s="87" t="str">
        <f t="shared" ca="1" si="230"/>
        <v>M</v>
      </c>
      <c r="HN12" s="87" t="str">
        <f t="shared" ca="1" si="231"/>
        <v>N</v>
      </c>
      <c r="HO12" s="87" t="str">
        <f t="shared" ca="1" si="232"/>
        <v>N</v>
      </c>
      <c r="HP12" s="87" t="str">
        <f t="shared" ca="1" si="233"/>
        <v>-</v>
      </c>
      <c r="HQ12" s="87" t="str">
        <f t="shared" ca="1" si="234"/>
        <v>-</v>
      </c>
      <c r="HR12" s="87" t="str">
        <f t="shared" ca="1" si="235"/>
        <v>L</v>
      </c>
      <c r="HS12" s="87" t="str">
        <f t="shared" ca="1" si="236"/>
        <v>L</v>
      </c>
      <c r="HT12" s="87" t="str">
        <f t="shared" ca="1" si="237"/>
        <v>M</v>
      </c>
      <c r="HU12" s="87" t="str">
        <f t="shared" ca="1" si="238"/>
        <v>M</v>
      </c>
      <c r="HV12" s="87" t="str">
        <f t="shared" ca="1" si="239"/>
        <v>M</v>
      </c>
      <c r="HW12" s="87" t="str">
        <f t="shared" ca="1" si="240"/>
        <v>N</v>
      </c>
      <c r="HX12" s="87" t="str">
        <f t="shared" ca="1" si="241"/>
        <v>N</v>
      </c>
      <c r="HY12" s="87" t="str">
        <f t="shared" ca="1" si="242"/>
        <v>-</v>
      </c>
      <c r="HZ12" s="87" t="str">
        <f t="shared" ca="1" si="243"/>
        <v>-</v>
      </c>
      <c r="IA12" s="87" t="str">
        <f t="shared" ca="1" si="244"/>
        <v>L</v>
      </c>
      <c r="IB12" s="87" t="str">
        <f t="shared" ca="1" si="245"/>
        <v>M</v>
      </c>
      <c r="IC12" s="87" t="str">
        <f t="shared" ca="1" si="246"/>
        <v>M</v>
      </c>
      <c r="ID12" s="87" t="str">
        <f t="shared" ca="1" si="247"/>
        <v>M</v>
      </c>
      <c r="IE12" s="87" t="str">
        <f t="shared" ca="1" si="248"/>
        <v>M</v>
      </c>
      <c r="IF12" s="87" t="str">
        <f t="shared" ca="1" si="249"/>
        <v>N</v>
      </c>
      <c r="IG12" s="87" t="str">
        <f t="shared" ca="1" si="250"/>
        <v>N</v>
      </c>
      <c r="IH12" s="87" t="str">
        <f t="shared" ca="1" si="251"/>
        <v>-</v>
      </c>
      <c r="II12" s="87" t="str">
        <f t="shared" ca="1" si="252"/>
        <v>-</v>
      </c>
      <c r="IJ12" s="87" t="str">
        <f t="shared" ca="1" si="253"/>
        <v>L</v>
      </c>
      <c r="IK12" s="87" t="str">
        <f t="shared" ca="1" si="254"/>
        <v>L</v>
      </c>
      <c r="IL12" s="87" t="str">
        <f t="shared" ca="1" si="255"/>
        <v>L</v>
      </c>
      <c r="IM12" s="87" t="str">
        <f t="shared" ca="1" si="256"/>
        <v>M</v>
      </c>
      <c r="IN12" s="87" t="str">
        <f t="shared" ca="1" si="257"/>
        <v>M</v>
      </c>
      <c r="IO12" s="87" t="str">
        <f t="shared" ca="1" si="258"/>
        <v>M</v>
      </c>
      <c r="IP12" s="87" t="str">
        <f t="shared" ca="1" si="259"/>
        <v>M</v>
      </c>
      <c r="IQ12" s="87" t="str">
        <f t="shared" ca="1" si="260"/>
        <v>L</v>
      </c>
      <c r="IR12" s="87" t="str">
        <f t="shared" ca="1" si="261"/>
        <v>M</v>
      </c>
      <c r="IS12" s="87" t="str">
        <f t="shared" ca="1" si="262"/>
        <v>M</v>
      </c>
      <c r="IT12" s="87" t="str">
        <f t="shared" ca="1" si="263"/>
        <v>M</v>
      </c>
      <c r="IU12" s="87" t="str">
        <f t="shared" ca="1" si="264"/>
        <v>M</v>
      </c>
      <c r="IV12" s="87" t="str">
        <f t="shared" ca="1" si="265"/>
        <v>N</v>
      </c>
      <c r="IW12" s="87" t="str">
        <f t="shared" ca="1" si="266"/>
        <v>-</v>
      </c>
      <c r="IX12" s="87" t="str">
        <f t="shared" ca="1" si="267"/>
        <v>L</v>
      </c>
      <c r="IY12" s="87" t="str">
        <f t="shared" ca="1" si="268"/>
        <v>L</v>
      </c>
      <c r="IZ12" s="87" t="str">
        <f t="shared" ca="1" si="269"/>
        <v>L</v>
      </c>
      <c r="JA12" s="87" t="str">
        <f t="shared" ca="1" si="270"/>
        <v>M</v>
      </c>
      <c r="JB12" s="87" t="str">
        <f t="shared" ca="1" si="271"/>
        <v>M</v>
      </c>
      <c r="JC12" s="87" t="str">
        <f t="shared" ca="1" si="272"/>
        <v>M</v>
      </c>
      <c r="JD12" s="87" t="str">
        <f t="shared" ca="1" si="273"/>
        <v>N</v>
      </c>
      <c r="JE12" s="87" t="str">
        <f t="shared" ca="1" si="274"/>
        <v>N</v>
      </c>
      <c r="JF12" s="87" t="str">
        <f t="shared" ca="1" si="275"/>
        <v>-</v>
      </c>
      <c r="JG12" s="87" t="str">
        <f t="shared" ca="1" si="276"/>
        <v>-</v>
      </c>
      <c r="JH12" s="87" t="str">
        <f t="shared" ca="1" si="277"/>
        <v>L</v>
      </c>
      <c r="JI12" s="87" t="str">
        <f t="shared" ca="1" si="278"/>
        <v>M</v>
      </c>
      <c r="JJ12" s="87" t="str">
        <f t="shared" ca="1" si="279"/>
        <v>M</v>
      </c>
      <c r="JK12" s="87" t="str">
        <f t="shared" ca="1" si="280"/>
        <v>M</v>
      </c>
      <c r="JL12" s="87" t="str">
        <f t="shared" ca="1" si="281"/>
        <v>M</v>
      </c>
      <c r="JM12" s="87" t="str">
        <f t="shared" ca="1" si="282"/>
        <v>N</v>
      </c>
      <c r="JN12" s="87" t="str">
        <f t="shared" ca="1" si="29"/>
        <v>N</v>
      </c>
      <c r="JO12" s="87" t="str">
        <f t="shared" ca="1" si="283"/>
        <v>-</v>
      </c>
      <c r="JP12" s="87" t="str">
        <f t="shared" ca="1" si="284"/>
        <v>-</v>
      </c>
      <c r="JQ12" s="87" t="str">
        <f t="shared" ca="1" si="285"/>
        <v>L</v>
      </c>
      <c r="JR12" s="87" t="str">
        <f t="shared" ca="1" si="286"/>
        <v>M</v>
      </c>
      <c r="JS12" s="87" t="str">
        <f t="shared" ca="1" si="287"/>
        <v>M</v>
      </c>
      <c r="JT12" s="87" t="str">
        <f t="shared" ca="1" si="288"/>
        <v>M</v>
      </c>
      <c r="JU12" s="87" t="str">
        <f t="shared" ca="1" si="289"/>
        <v>M</v>
      </c>
      <c r="JV12" s="87" t="str">
        <f t="shared" ca="1" si="290"/>
        <v>N</v>
      </c>
      <c r="JW12" s="87" t="str">
        <f t="shared" ca="1" si="291"/>
        <v>N</v>
      </c>
      <c r="JX12" s="87" t="str">
        <f t="shared" ca="1" si="292"/>
        <v>-</v>
      </c>
      <c r="JY12" s="87" t="str">
        <f t="shared" ca="1" si="293"/>
        <v>-</v>
      </c>
      <c r="JZ12" s="87" t="str">
        <f t="shared" ca="1" si="294"/>
        <v>L</v>
      </c>
      <c r="KA12" s="87" t="str">
        <f t="shared" ca="1" si="295"/>
        <v>L</v>
      </c>
      <c r="KB12" s="87" t="str">
        <f t="shared" ca="1" si="296"/>
        <v>L</v>
      </c>
      <c r="KC12" s="87" t="str">
        <f t="shared" ca="1" si="297"/>
        <v>M</v>
      </c>
      <c r="KD12" s="87" t="str">
        <f t="shared" ca="1" si="298"/>
        <v>M</v>
      </c>
      <c r="KE12" s="87" t="str">
        <f t="shared" ca="1" si="299"/>
        <v>M</v>
      </c>
      <c r="KF12" s="87" t="str">
        <f t="shared" ca="1" si="300"/>
        <v>M</v>
      </c>
      <c r="KG12" s="87" t="str">
        <f t="shared" ca="1" si="301"/>
        <v>L</v>
      </c>
      <c r="KH12" s="87" t="str">
        <f t="shared" ca="1" si="302"/>
        <v>M</v>
      </c>
      <c r="KI12" s="87" t="str">
        <f t="shared" ca="1" si="303"/>
        <v>M</v>
      </c>
      <c r="KJ12" s="87" t="str">
        <f t="shared" ca="1" si="304"/>
        <v>M</v>
      </c>
      <c r="KK12" s="87" t="str">
        <f t="shared" ca="1" si="305"/>
        <v>M</v>
      </c>
      <c r="KL12" s="87" t="str">
        <f t="shared" ca="1" si="306"/>
        <v>N</v>
      </c>
      <c r="KM12" s="87" t="str">
        <f t="shared" ca="1" si="307"/>
        <v>-</v>
      </c>
      <c r="KN12" s="87" t="str">
        <f t="shared" ca="1" si="308"/>
        <v>L</v>
      </c>
      <c r="KO12" s="87" t="str">
        <f t="shared" ca="1" si="309"/>
        <v>L</v>
      </c>
      <c r="KP12" s="87" t="str">
        <f t="shared" ca="1" si="310"/>
        <v>L</v>
      </c>
      <c r="KQ12" s="87" t="str">
        <f t="shared" ca="1" si="311"/>
        <v>M</v>
      </c>
      <c r="KR12" s="87" t="str">
        <f t="shared" ca="1" si="312"/>
        <v>M</v>
      </c>
      <c r="KS12" s="87" t="str">
        <f t="shared" ca="1" si="313"/>
        <v>M</v>
      </c>
      <c r="KT12" s="87" t="str">
        <f t="shared" ca="1" si="314"/>
        <v>L</v>
      </c>
      <c r="KU12" s="87" t="str">
        <f t="shared" ca="1" si="315"/>
        <v>M</v>
      </c>
      <c r="KV12" s="87" t="str">
        <f t="shared" ca="1" si="316"/>
        <v>M</v>
      </c>
      <c r="KW12" s="87" t="str">
        <f t="shared" ca="1" si="317"/>
        <v>M</v>
      </c>
      <c r="KX12" s="87" t="str">
        <f t="shared" ca="1" si="318"/>
        <v>L</v>
      </c>
      <c r="KY12" s="87" t="str">
        <f t="shared" ca="1" si="319"/>
        <v>L</v>
      </c>
      <c r="KZ12" s="87" t="str">
        <f t="shared" ca="1" si="320"/>
        <v>M</v>
      </c>
      <c r="LA12" s="87" t="str">
        <f t="shared" ca="1" si="321"/>
        <v>M</v>
      </c>
      <c r="LB12" s="87" t="str">
        <f t="shared" ca="1" si="322"/>
        <v>M</v>
      </c>
      <c r="LC12" s="87" t="str">
        <f t="shared" ca="1" si="323"/>
        <v>L</v>
      </c>
      <c r="LD12" s="87" t="str">
        <f t="shared" ca="1" si="324"/>
        <v>L</v>
      </c>
      <c r="LE12" s="87" t="str">
        <f t="shared" ca="1" si="325"/>
        <v>M</v>
      </c>
      <c r="LF12" s="87" t="str">
        <f t="shared" ca="1" si="326"/>
        <v>M</v>
      </c>
      <c r="LG12" s="87" t="str">
        <f t="shared" ca="1" si="327"/>
        <v>M</v>
      </c>
      <c r="LH12" s="87" t="str">
        <f t="shared" ca="1" si="328"/>
        <v>N</v>
      </c>
      <c r="LI12" s="87" t="str">
        <f t="shared" ca="1" si="329"/>
        <v>N</v>
      </c>
      <c r="LJ12" s="87" t="str">
        <f t="shared" ca="1" si="330"/>
        <v>-</v>
      </c>
      <c r="LK12" s="87" t="str">
        <f t="shared" ca="1" si="331"/>
        <v>-</v>
      </c>
      <c r="LL12" s="87" t="str">
        <f t="shared" ca="1" si="332"/>
        <v>L</v>
      </c>
      <c r="LM12" s="87" t="str">
        <f t="shared" ca="1" si="333"/>
        <v>M</v>
      </c>
      <c r="LN12" s="87" t="str">
        <f t="shared" ca="1" si="334"/>
        <v>M</v>
      </c>
      <c r="LO12" s="87" t="str">
        <f t="shared" ca="1" si="335"/>
        <v>M</v>
      </c>
      <c r="LP12" s="87" t="str">
        <f t="shared" ca="1" si="336"/>
        <v>M</v>
      </c>
      <c r="LQ12" s="87" t="str">
        <f t="shared" ca="1" si="337"/>
        <v>N</v>
      </c>
      <c r="LR12" s="87" t="str">
        <f t="shared" ca="1" si="338"/>
        <v>N</v>
      </c>
      <c r="LS12" s="87" t="str">
        <f t="shared" ca="1" si="339"/>
        <v>-</v>
      </c>
      <c r="LT12" s="87" t="str">
        <f t="shared" ca="1" si="340"/>
        <v>-</v>
      </c>
      <c r="LU12" s="87" t="str">
        <f t="shared" ca="1" si="341"/>
        <v>L</v>
      </c>
      <c r="LV12" s="87" t="str">
        <f t="shared" ca="1" si="342"/>
        <v>M</v>
      </c>
      <c r="LW12" s="87" t="str">
        <f t="shared" ca="1" si="343"/>
        <v>M</v>
      </c>
      <c r="LX12" s="87" t="str">
        <f t="shared" ca="1" si="344"/>
        <v>M</v>
      </c>
      <c r="LY12" s="87" t="str">
        <f t="shared" ca="1" si="345"/>
        <v>M</v>
      </c>
      <c r="LZ12" s="87" t="str">
        <f t="shared" ca="1" si="30"/>
        <v>N</v>
      </c>
      <c r="MA12" s="87" t="str">
        <f t="shared" ca="1" si="24"/>
        <v>N</v>
      </c>
      <c r="MB12" s="87" t="str">
        <f t="shared" ca="1" si="24"/>
        <v>-</v>
      </c>
      <c r="MC12" s="87" t="str">
        <f t="shared" ca="1" si="24"/>
        <v>-</v>
      </c>
      <c r="MD12" s="87" t="str">
        <f t="shared" ca="1" si="24"/>
        <v>L</v>
      </c>
      <c r="ME12" s="87" t="str">
        <f t="shared" ca="1" si="24"/>
        <v>L</v>
      </c>
      <c r="MF12" s="87" t="str">
        <f t="shared" ca="1" si="24"/>
        <v>L</v>
      </c>
      <c r="MG12" s="87" t="str">
        <f t="shared" ca="1" si="24"/>
        <v>M</v>
      </c>
      <c r="MH12" s="87" t="str">
        <f t="shared" ca="1" si="24"/>
        <v>M</v>
      </c>
      <c r="MI12" s="87" t="str">
        <f t="shared" ca="1" si="24"/>
        <v>N</v>
      </c>
      <c r="MJ12" s="87" t="str">
        <f t="shared" ca="1" si="24"/>
        <v>-</v>
      </c>
      <c r="MK12" s="87" t="str">
        <f t="shared" ca="1" si="24"/>
        <v>L</v>
      </c>
      <c r="ML12" s="87" t="str">
        <f t="shared" ca="1" si="24"/>
        <v>M</v>
      </c>
      <c r="MM12" s="87" t="str">
        <f t="shared" ca="1" si="24"/>
        <v>M</v>
      </c>
      <c r="MN12" s="87" t="str">
        <f t="shared" ca="1" si="24"/>
        <v>M</v>
      </c>
      <c r="MO12" s="87" t="str">
        <f t="shared" ca="1" si="24"/>
        <v>L</v>
      </c>
      <c r="MP12" s="87" t="str">
        <f t="shared" ca="1" si="24"/>
        <v>M</v>
      </c>
      <c r="MQ12" s="87" t="str">
        <f t="shared" ca="1" si="24"/>
        <v>M</v>
      </c>
      <c r="MR12" s="87" t="str">
        <f t="shared" ca="1" si="24"/>
        <v>M</v>
      </c>
      <c r="MS12" s="87" t="str">
        <f t="shared" ca="1" si="24"/>
        <v>L</v>
      </c>
      <c r="MT12" s="87" t="str">
        <f t="shared" ca="1" si="24"/>
        <v>L</v>
      </c>
      <c r="MU12" s="87" t="str">
        <f t="shared" ca="1" si="24"/>
        <v>M</v>
      </c>
      <c r="MV12" s="87" t="str">
        <f t="shared" ca="1" si="24"/>
        <v>M</v>
      </c>
      <c r="MW12" s="87" t="str">
        <f t="shared" ca="1" si="24"/>
        <v>M</v>
      </c>
      <c r="MX12" s="87" t="str">
        <f t="shared" ca="1" si="24"/>
        <v>N</v>
      </c>
      <c r="MY12" s="87" t="str">
        <f t="shared" ca="1" si="24"/>
        <v>N</v>
      </c>
      <c r="MZ12" s="87" t="str">
        <f t="shared" ca="1" si="24"/>
        <v>-</v>
      </c>
      <c r="NA12" s="87" t="str">
        <f t="shared" ca="1" si="24"/>
        <v>-</v>
      </c>
      <c r="NB12" s="87" t="str">
        <f t="shared" ca="1" si="24"/>
        <v>L</v>
      </c>
      <c r="NC12" s="87" t="str">
        <f t="shared" ca="1" si="24"/>
        <v>L</v>
      </c>
      <c r="ND12" s="87" t="str">
        <f t="shared" ca="1" si="24"/>
        <v>M</v>
      </c>
      <c r="NE12" s="87" t="str">
        <f t="shared" ca="1" si="24"/>
        <v>M</v>
      </c>
      <c r="NF12" s="87" t="str">
        <f t="shared" ca="1" si="24"/>
        <v>M</v>
      </c>
      <c r="NG12" s="87" t="str">
        <f t="shared" ca="1" si="24"/>
        <v>N</v>
      </c>
      <c r="NH12" s="87" t="str">
        <f t="shared" ca="1" si="24"/>
        <v>N</v>
      </c>
      <c r="NI12" s="87" t="str">
        <f t="shared" ca="1" si="24"/>
        <v>-</v>
      </c>
      <c r="NJ12" s="87" t="str">
        <f t="shared" ca="1" si="24"/>
        <v>-</v>
      </c>
      <c r="NK12" s="87" t="str">
        <f t="shared" ca="1" si="24"/>
        <v>L</v>
      </c>
      <c r="NL12" s="87" t="str">
        <f t="shared" ca="1" si="24"/>
        <v>M</v>
      </c>
    </row>
    <row r="13" spans="1:376" x14ac:dyDescent="0.35">
      <c r="A13" s="54" t="str">
        <f>Plantilla!E13</f>
        <v>Fátima Miner Gómez</v>
      </c>
      <c r="B13" s="99" t="str">
        <f>'Diseño Patrón'!B16</f>
        <v>M</v>
      </c>
      <c r="C13" s="23">
        <f t="array" ref="C13">IF($C$4="SI",SMALL(IF($B$7:$B13=B13,ROW($B$7:$B13), ""),1),7)</f>
        <v>7</v>
      </c>
      <c r="D13" s="142" t="str">
        <f>'Diseño Patrón'!M16</f>
        <v>M</v>
      </c>
      <c r="E13" s="142" t="str">
        <f>'Diseño Patrón'!N16</f>
        <v>M</v>
      </c>
      <c r="F13" s="142" t="str">
        <f>'Diseño Patrón'!O16</f>
        <v>N</v>
      </c>
      <c r="G13" s="142" t="str">
        <f>'Diseño Patrón'!P16</f>
        <v>-</v>
      </c>
      <c r="H13" s="142" t="str">
        <f>'Diseño Patrón'!Q16</f>
        <v>L</v>
      </c>
      <c r="I13" s="143" t="str">
        <f>'Diseño Patrón'!R16</f>
        <v>L</v>
      </c>
      <c r="J13" s="143" t="str">
        <f>'Diseño Patrón'!S16</f>
        <v>L</v>
      </c>
      <c r="K13" s="87" t="str">
        <f t="shared" ca="1" si="12"/>
        <v>N</v>
      </c>
      <c r="L13" s="87" t="str">
        <f t="shared" ca="1" si="13"/>
        <v>-</v>
      </c>
      <c r="M13" s="87" t="str">
        <f t="shared" ca="1" si="14"/>
        <v>L</v>
      </c>
      <c r="N13" s="87" t="str">
        <f t="shared" ca="1" si="15"/>
        <v>L</v>
      </c>
      <c r="O13" s="87" t="str">
        <f t="shared" ca="1" si="16"/>
        <v>L</v>
      </c>
      <c r="P13" s="87" t="str">
        <f t="shared" ca="1" si="17"/>
        <v>M</v>
      </c>
      <c r="Q13" s="87" t="str">
        <f t="shared" ca="1" si="18"/>
        <v>M</v>
      </c>
      <c r="R13" s="87" t="str">
        <f t="shared" ca="1" si="25"/>
        <v>M</v>
      </c>
      <c r="S13" s="87" t="str">
        <f t="shared" ca="1" si="31"/>
        <v>L</v>
      </c>
      <c r="T13" s="87" t="str">
        <f t="shared" ca="1" si="32"/>
        <v>M</v>
      </c>
      <c r="U13" s="87" t="str">
        <f t="shared" ca="1" si="33"/>
        <v>M</v>
      </c>
      <c r="V13" s="87" t="str">
        <f t="shared" ca="1" si="34"/>
        <v>M</v>
      </c>
      <c r="W13" s="87" t="str">
        <f t="shared" ca="1" si="35"/>
        <v>L</v>
      </c>
      <c r="X13" s="87" t="str">
        <f t="shared" ca="1" si="36"/>
        <v>L</v>
      </c>
      <c r="Y13" s="87" t="str">
        <f t="shared" ca="1" si="37"/>
        <v>M</v>
      </c>
      <c r="Z13" s="87" t="str">
        <f t="shared" ca="1" si="38"/>
        <v>M</v>
      </c>
      <c r="AA13" s="87" t="str">
        <f t="shared" ca="1" si="39"/>
        <v>M</v>
      </c>
      <c r="AB13" s="87" t="str">
        <f t="shared" ca="1" si="40"/>
        <v>L</v>
      </c>
      <c r="AC13" s="87" t="str">
        <f t="shared" ca="1" si="41"/>
        <v>L</v>
      </c>
      <c r="AD13" s="87" t="str">
        <f t="shared" ca="1" si="42"/>
        <v>M</v>
      </c>
      <c r="AE13" s="87" t="str">
        <f t="shared" ca="1" si="43"/>
        <v>M</v>
      </c>
      <c r="AF13" s="87" t="str">
        <f t="shared" ca="1" si="44"/>
        <v>M</v>
      </c>
      <c r="AG13" s="87" t="str">
        <f t="shared" ca="1" si="45"/>
        <v>N</v>
      </c>
      <c r="AH13" s="87" t="str">
        <f t="shared" ca="1" si="46"/>
        <v>N</v>
      </c>
      <c r="AI13" s="87" t="str">
        <f t="shared" ca="1" si="47"/>
        <v>-</v>
      </c>
      <c r="AJ13" s="87" t="str">
        <f t="shared" ca="1" si="48"/>
        <v>-</v>
      </c>
      <c r="AK13" s="87" t="str">
        <f t="shared" ca="1" si="49"/>
        <v>L</v>
      </c>
      <c r="AL13" s="87" t="str">
        <f t="shared" ca="1" si="50"/>
        <v>M</v>
      </c>
      <c r="AM13" s="87" t="str">
        <f t="shared" ca="1" si="51"/>
        <v>M</v>
      </c>
      <c r="AN13" s="87" t="str">
        <f t="shared" ca="1" si="52"/>
        <v>M</v>
      </c>
      <c r="AO13" s="87" t="str">
        <f t="shared" ca="1" si="53"/>
        <v>M</v>
      </c>
      <c r="AP13" s="87" t="str">
        <f t="shared" ca="1" si="54"/>
        <v>N</v>
      </c>
      <c r="AQ13" s="87" t="str">
        <f t="shared" ca="1" si="55"/>
        <v>N</v>
      </c>
      <c r="AR13" s="87" t="str">
        <f t="shared" ca="1" si="56"/>
        <v>-</v>
      </c>
      <c r="AS13" s="87" t="str">
        <f t="shared" ca="1" si="57"/>
        <v>-</v>
      </c>
      <c r="AT13" s="87" t="str">
        <f t="shared" ca="1" si="58"/>
        <v>L</v>
      </c>
      <c r="AU13" s="87" t="str">
        <f t="shared" ca="1" si="59"/>
        <v>M</v>
      </c>
      <c r="AV13" s="87" t="str">
        <f t="shared" ca="1" si="60"/>
        <v>M</v>
      </c>
      <c r="AW13" s="87" t="str">
        <f t="shared" ca="1" si="61"/>
        <v>M</v>
      </c>
      <c r="AX13" s="87" t="str">
        <f t="shared" ca="1" si="62"/>
        <v>M</v>
      </c>
      <c r="AY13" s="87" t="str">
        <f t="shared" ca="1" si="63"/>
        <v>N</v>
      </c>
      <c r="AZ13" s="87" t="str">
        <f t="shared" ca="1" si="64"/>
        <v>N</v>
      </c>
      <c r="BA13" s="87" t="str">
        <f t="shared" ca="1" si="65"/>
        <v>-</v>
      </c>
      <c r="BB13" s="87" t="str">
        <f t="shared" ca="1" si="66"/>
        <v>-</v>
      </c>
      <c r="BC13" s="87" t="str">
        <f t="shared" ca="1" si="67"/>
        <v>L</v>
      </c>
      <c r="BD13" s="87" t="str">
        <f t="shared" ca="1" si="68"/>
        <v>L</v>
      </c>
      <c r="BE13" s="87" t="str">
        <f t="shared" ca="1" si="69"/>
        <v>L</v>
      </c>
      <c r="BF13" s="87" t="str">
        <f t="shared" ca="1" si="70"/>
        <v>M</v>
      </c>
      <c r="BG13" s="87" t="str">
        <f t="shared" ca="1" si="71"/>
        <v>M</v>
      </c>
      <c r="BH13" s="87" t="str">
        <f t="shared" ca="1" si="72"/>
        <v>N</v>
      </c>
      <c r="BI13" s="87" t="str">
        <f t="shared" ca="1" si="73"/>
        <v>-</v>
      </c>
      <c r="BJ13" s="87" t="str">
        <f t="shared" ca="1" si="74"/>
        <v>L</v>
      </c>
      <c r="BK13" s="87" t="str">
        <f t="shared" ca="1" si="75"/>
        <v>M</v>
      </c>
      <c r="BL13" s="87" t="str">
        <f t="shared" ca="1" si="76"/>
        <v>M</v>
      </c>
      <c r="BM13" s="87" t="str">
        <f t="shared" ca="1" si="77"/>
        <v>M</v>
      </c>
      <c r="BN13" s="87" t="str">
        <f t="shared" ca="1" si="78"/>
        <v>L</v>
      </c>
      <c r="BO13" s="87" t="str">
        <f t="shared" ca="1" si="79"/>
        <v>M</v>
      </c>
      <c r="BP13" s="87" t="str">
        <f t="shared" ca="1" si="80"/>
        <v>M</v>
      </c>
      <c r="BQ13" s="87" t="str">
        <f t="shared" ca="1" si="81"/>
        <v>M</v>
      </c>
      <c r="BR13" s="87" t="str">
        <f t="shared" ca="1" si="82"/>
        <v>L</v>
      </c>
      <c r="BS13" s="87" t="str">
        <f t="shared" ca="1" si="83"/>
        <v>L</v>
      </c>
      <c r="BT13" s="87" t="str">
        <f t="shared" ca="1" si="84"/>
        <v>M</v>
      </c>
      <c r="BU13" s="87" t="str">
        <f t="shared" ca="1" si="85"/>
        <v>M</v>
      </c>
      <c r="BV13" s="87" t="str">
        <f t="shared" ca="1" si="86"/>
        <v>M</v>
      </c>
      <c r="BW13" s="87" t="str">
        <f t="shared" ca="1" si="87"/>
        <v>N</v>
      </c>
      <c r="BX13" s="87" t="str">
        <f t="shared" ca="1" si="88"/>
        <v>N</v>
      </c>
      <c r="BY13" s="87" t="str">
        <f t="shared" ca="1" si="89"/>
        <v>-</v>
      </c>
      <c r="BZ13" s="87" t="str">
        <f t="shared" ca="1" si="90"/>
        <v>-</v>
      </c>
      <c r="CA13" s="87" t="str">
        <f t="shared" ca="1" si="91"/>
        <v>L</v>
      </c>
      <c r="CB13" s="87" t="str">
        <f t="shared" ca="1" si="92"/>
        <v>L</v>
      </c>
      <c r="CC13" s="87" t="str">
        <f t="shared" ca="1" si="93"/>
        <v>M</v>
      </c>
      <c r="CD13" s="87" t="str">
        <f t="shared" ca="1" si="26"/>
        <v>M</v>
      </c>
      <c r="CE13" s="87" t="str">
        <f t="shared" ca="1" si="94"/>
        <v>M</v>
      </c>
      <c r="CF13" s="87" t="str">
        <f t="shared" ca="1" si="95"/>
        <v>N</v>
      </c>
      <c r="CG13" s="87" t="str">
        <f t="shared" ca="1" si="96"/>
        <v>N</v>
      </c>
      <c r="CH13" s="87" t="str">
        <f t="shared" ca="1" si="97"/>
        <v>-</v>
      </c>
      <c r="CI13" s="87" t="str">
        <f t="shared" ca="1" si="98"/>
        <v>-</v>
      </c>
      <c r="CJ13" s="87" t="str">
        <f t="shared" ca="1" si="99"/>
        <v>L</v>
      </c>
      <c r="CK13" s="87" t="str">
        <f t="shared" ca="1" si="100"/>
        <v>M</v>
      </c>
      <c r="CL13" s="87" t="str">
        <f t="shared" ca="1" si="101"/>
        <v>M</v>
      </c>
      <c r="CM13" s="87" t="str">
        <f t="shared" ca="1" si="102"/>
        <v>M</v>
      </c>
      <c r="CN13" s="87" t="str">
        <f t="shared" ca="1" si="103"/>
        <v>M</v>
      </c>
      <c r="CO13" s="87" t="str">
        <f t="shared" ca="1" si="104"/>
        <v>N</v>
      </c>
      <c r="CP13" s="87" t="str">
        <f t="shared" ca="1" si="105"/>
        <v>N</v>
      </c>
      <c r="CQ13" s="87" t="str">
        <f t="shared" ca="1" si="106"/>
        <v>-</v>
      </c>
      <c r="CR13" s="87" t="str">
        <f t="shared" ca="1" si="107"/>
        <v>-</v>
      </c>
      <c r="CS13" s="87" t="str">
        <f t="shared" ca="1" si="108"/>
        <v>L</v>
      </c>
      <c r="CT13" s="87" t="str">
        <f t="shared" ca="1" si="109"/>
        <v>L</v>
      </c>
      <c r="CU13" s="87" t="str">
        <f t="shared" ca="1" si="110"/>
        <v>L</v>
      </c>
      <c r="CV13" s="87" t="str">
        <f t="shared" ca="1" si="111"/>
        <v>M</v>
      </c>
      <c r="CW13" s="87" t="str">
        <f t="shared" ca="1" si="112"/>
        <v>M</v>
      </c>
      <c r="CX13" s="87" t="str">
        <f t="shared" ca="1" si="113"/>
        <v>M</v>
      </c>
      <c r="CY13" s="87" t="str">
        <f t="shared" ca="1" si="114"/>
        <v>M</v>
      </c>
      <c r="CZ13" s="87" t="str">
        <f t="shared" ca="1" si="115"/>
        <v>L</v>
      </c>
      <c r="DA13" s="87" t="str">
        <f t="shared" ca="1" si="116"/>
        <v>M</v>
      </c>
      <c r="DB13" s="87" t="str">
        <f t="shared" ca="1" si="117"/>
        <v>M</v>
      </c>
      <c r="DC13" s="87" t="str">
        <f t="shared" ca="1" si="118"/>
        <v>M</v>
      </c>
      <c r="DD13" s="87" t="str">
        <f t="shared" ca="1" si="119"/>
        <v>M</v>
      </c>
      <c r="DE13" s="87" t="str">
        <f t="shared" ca="1" si="120"/>
        <v>N</v>
      </c>
      <c r="DF13" s="87" t="str">
        <f t="shared" ca="1" si="121"/>
        <v>-</v>
      </c>
      <c r="DG13" s="87" t="str">
        <f t="shared" ca="1" si="122"/>
        <v>L</v>
      </c>
      <c r="DH13" s="87" t="str">
        <f t="shared" ca="1" si="123"/>
        <v>L</v>
      </c>
      <c r="DI13" s="87" t="str">
        <f t="shared" ca="1" si="124"/>
        <v>L</v>
      </c>
      <c r="DJ13" s="87" t="str">
        <f t="shared" ca="1" si="125"/>
        <v>M</v>
      </c>
      <c r="DK13" s="87" t="str">
        <f t="shared" ca="1" si="126"/>
        <v>M</v>
      </c>
      <c r="DL13" s="87" t="str">
        <f t="shared" ca="1" si="127"/>
        <v>M</v>
      </c>
      <c r="DM13" s="87" t="str">
        <f t="shared" ca="1" si="128"/>
        <v>N</v>
      </c>
      <c r="DN13" s="87" t="str">
        <f t="shared" ca="1" si="129"/>
        <v>N</v>
      </c>
      <c r="DO13" s="87" t="str">
        <f t="shared" ca="1" si="130"/>
        <v>-</v>
      </c>
      <c r="DP13" s="87" t="str">
        <f t="shared" ca="1" si="131"/>
        <v>-</v>
      </c>
      <c r="DQ13" s="87" t="str">
        <f t="shared" ca="1" si="132"/>
        <v>L</v>
      </c>
      <c r="DR13" s="87" t="str">
        <f t="shared" ca="1" si="133"/>
        <v>M</v>
      </c>
      <c r="DS13" s="87" t="str">
        <f t="shared" ca="1" si="134"/>
        <v>M</v>
      </c>
      <c r="DT13" s="87" t="str">
        <f t="shared" ca="1" si="135"/>
        <v>M</v>
      </c>
      <c r="DU13" s="87" t="str">
        <f t="shared" ca="1" si="136"/>
        <v>M</v>
      </c>
      <c r="DV13" s="87" t="str">
        <f t="shared" ca="1" si="137"/>
        <v>N</v>
      </c>
      <c r="DW13" s="87" t="str">
        <f t="shared" ca="1" si="138"/>
        <v>N</v>
      </c>
      <c r="DX13" s="87" t="str">
        <f t="shared" ca="1" si="139"/>
        <v>-</v>
      </c>
      <c r="DY13" s="87" t="str">
        <f t="shared" ca="1" si="140"/>
        <v>-</v>
      </c>
      <c r="DZ13" s="87" t="str">
        <f t="shared" ca="1" si="141"/>
        <v>L</v>
      </c>
      <c r="EA13" s="87" t="str">
        <f t="shared" ca="1" si="142"/>
        <v>M</v>
      </c>
      <c r="EB13" s="87" t="str">
        <f t="shared" ca="1" si="143"/>
        <v>M</v>
      </c>
      <c r="EC13" s="87" t="str">
        <f t="shared" ca="1" si="144"/>
        <v>M</v>
      </c>
      <c r="ED13" s="87" t="str">
        <f t="shared" ca="1" si="145"/>
        <v>M</v>
      </c>
      <c r="EE13" s="87" t="str">
        <f t="shared" ca="1" si="146"/>
        <v>N</v>
      </c>
      <c r="EF13" s="87" t="str">
        <f t="shared" ca="1" si="147"/>
        <v>N</v>
      </c>
      <c r="EG13" s="87" t="str">
        <f t="shared" ca="1" si="148"/>
        <v>-</v>
      </c>
      <c r="EH13" s="87" t="str">
        <f t="shared" ca="1" si="149"/>
        <v>-</v>
      </c>
      <c r="EI13" s="87" t="str">
        <f t="shared" ca="1" si="150"/>
        <v>L</v>
      </c>
      <c r="EJ13" s="87" t="str">
        <f t="shared" ca="1" si="151"/>
        <v>L</v>
      </c>
      <c r="EK13" s="87" t="str">
        <f t="shared" ca="1" si="152"/>
        <v>L</v>
      </c>
      <c r="EL13" s="87" t="str">
        <f t="shared" ca="1" si="153"/>
        <v>M</v>
      </c>
      <c r="EM13" s="87" t="str">
        <f t="shared" ca="1" si="154"/>
        <v>M</v>
      </c>
      <c r="EN13" s="87" t="str">
        <f t="shared" ca="1" si="155"/>
        <v>M</v>
      </c>
      <c r="EO13" s="87" t="str">
        <f t="shared" ca="1" si="156"/>
        <v>M</v>
      </c>
      <c r="EP13" s="87" t="str">
        <f t="shared" ca="1" si="27"/>
        <v>L</v>
      </c>
      <c r="EQ13" s="87" t="str">
        <f t="shared" ca="1" si="157"/>
        <v>M</v>
      </c>
      <c r="ER13" s="87" t="str">
        <f t="shared" ca="1" si="158"/>
        <v>M</v>
      </c>
      <c r="ES13" s="87" t="str">
        <f t="shared" ca="1" si="159"/>
        <v>M</v>
      </c>
      <c r="ET13" s="87" t="str">
        <f t="shared" ca="1" si="160"/>
        <v>M</v>
      </c>
      <c r="EU13" s="87" t="str">
        <f t="shared" ca="1" si="161"/>
        <v>N</v>
      </c>
      <c r="EV13" s="87" t="str">
        <f t="shared" ca="1" si="162"/>
        <v>-</v>
      </c>
      <c r="EW13" s="87" t="str">
        <f t="shared" ca="1" si="163"/>
        <v>L</v>
      </c>
      <c r="EX13" s="87" t="str">
        <f t="shared" ca="1" si="164"/>
        <v>L</v>
      </c>
      <c r="EY13" s="87" t="str">
        <f t="shared" ca="1" si="165"/>
        <v>L</v>
      </c>
      <c r="EZ13" s="87" t="str">
        <f t="shared" ca="1" si="166"/>
        <v>M</v>
      </c>
      <c r="FA13" s="87" t="str">
        <f t="shared" ca="1" si="167"/>
        <v>M</v>
      </c>
      <c r="FB13" s="87" t="str">
        <f t="shared" ca="1" si="168"/>
        <v>M</v>
      </c>
      <c r="FC13" s="87" t="str">
        <f t="shared" ca="1" si="169"/>
        <v>L</v>
      </c>
      <c r="FD13" s="87" t="str">
        <f t="shared" ca="1" si="170"/>
        <v>M</v>
      </c>
      <c r="FE13" s="87" t="str">
        <f t="shared" ca="1" si="171"/>
        <v>M</v>
      </c>
      <c r="FF13" s="87" t="str">
        <f t="shared" ca="1" si="172"/>
        <v>M</v>
      </c>
      <c r="FG13" s="87" t="str">
        <f t="shared" ca="1" si="173"/>
        <v>L</v>
      </c>
      <c r="FH13" s="87" t="str">
        <f t="shared" ca="1" si="174"/>
        <v>L</v>
      </c>
      <c r="FI13" s="87" t="str">
        <f t="shared" ca="1" si="175"/>
        <v>M</v>
      </c>
      <c r="FJ13" s="87" t="str">
        <f t="shared" ca="1" si="176"/>
        <v>M</v>
      </c>
      <c r="FK13" s="87" t="str">
        <f t="shared" ca="1" si="177"/>
        <v>M</v>
      </c>
      <c r="FL13" s="87" t="str">
        <f t="shared" ca="1" si="178"/>
        <v>L</v>
      </c>
      <c r="FM13" s="87" t="str">
        <f t="shared" ca="1" si="179"/>
        <v>L</v>
      </c>
      <c r="FN13" s="87" t="str">
        <f t="shared" ca="1" si="180"/>
        <v>M</v>
      </c>
      <c r="FO13" s="87" t="str">
        <f t="shared" ca="1" si="181"/>
        <v>M</v>
      </c>
      <c r="FP13" s="87" t="str">
        <f t="shared" ca="1" si="182"/>
        <v>M</v>
      </c>
      <c r="FQ13" s="87" t="str">
        <f t="shared" ca="1" si="183"/>
        <v>N</v>
      </c>
      <c r="FR13" s="87" t="str">
        <f t="shared" ca="1" si="184"/>
        <v>N</v>
      </c>
      <c r="FS13" s="87" t="str">
        <f t="shared" ca="1" si="185"/>
        <v>-</v>
      </c>
      <c r="FT13" s="87" t="str">
        <f t="shared" ca="1" si="186"/>
        <v>-</v>
      </c>
      <c r="FU13" s="87" t="str">
        <f t="shared" ca="1" si="187"/>
        <v>L</v>
      </c>
      <c r="FV13" s="87" t="str">
        <f t="shared" ca="1" si="188"/>
        <v>M</v>
      </c>
      <c r="FW13" s="87" t="str">
        <f t="shared" ca="1" si="189"/>
        <v>M</v>
      </c>
      <c r="FX13" s="87" t="str">
        <f t="shared" ca="1" si="190"/>
        <v>M</v>
      </c>
      <c r="FY13" s="87" t="str">
        <f t="shared" ca="1" si="191"/>
        <v>M</v>
      </c>
      <c r="FZ13" s="87" t="str">
        <f t="shared" ca="1" si="192"/>
        <v>N</v>
      </c>
      <c r="GA13" s="87" t="str">
        <f t="shared" ca="1" si="193"/>
        <v>N</v>
      </c>
      <c r="GB13" s="87" t="str">
        <f t="shared" ca="1" si="194"/>
        <v>-</v>
      </c>
      <c r="GC13" s="87" t="str">
        <f t="shared" ca="1" si="195"/>
        <v>-</v>
      </c>
      <c r="GD13" s="87" t="str">
        <f t="shared" ca="1" si="196"/>
        <v>L</v>
      </c>
      <c r="GE13" s="87" t="str">
        <f t="shared" ca="1" si="197"/>
        <v>M</v>
      </c>
      <c r="GF13" s="87" t="str">
        <f t="shared" ca="1" si="198"/>
        <v>M</v>
      </c>
      <c r="GG13" s="87" t="str">
        <f t="shared" ca="1" si="199"/>
        <v>M</v>
      </c>
      <c r="GH13" s="87" t="str">
        <f t="shared" ca="1" si="200"/>
        <v>M</v>
      </c>
      <c r="GI13" s="87" t="str">
        <f t="shared" ca="1" si="201"/>
        <v>N</v>
      </c>
      <c r="GJ13" s="87" t="str">
        <f t="shared" ca="1" si="202"/>
        <v>N</v>
      </c>
      <c r="GK13" s="87" t="str">
        <f t="shared" ca="1" si="203"/>
        <v>-</v>
      </c>
      <c r="GL13" s="87" t="str">
        <f t="shared" ca="1" si="204"/>
        <v>-</v>
      </c>
      <c r="GM13" s="87" t="str">
        <f t="shared" ca="1" si="205"/>
        <v>L</v>
      </c>
      <c r="GN13" s="87" t="str">
        <f t="shared" ca="1" si="206"/>
        <v>L</v>
      </c>
      <c r="GO13" s="87" t="str">
        <f t="shared" ca="1" si="207"/>
        <v>L</v>
      </c>
      <c r="GP13" s="87" t="str">
        <f t="shared" ca="1" si="208"/>
        <v>M</v>
      </c>
      <c r="GQ13" s="87" t="str">
        <f t="shared" ca="1" si="209"/>
        <v>M</v>
      </c>
      <c r="GR13" s="87" t="str">
        <f t="shared" ca="1" si="210"/>
        <v>N</v>
      </c>
      <c r="GS13" s="87" t="str">
        <f t="shared" ca="1" si="211"/>
        <v>-</v>
      </c>
      <c r="GT13" s="87" t="str">
        <f t="shared" ca="1" si="212"/>
        <v>L</v>
      </c>
      <c r="GU13" s="87" t="str">
        <f t="shared" ca="1" si="213"/>
        <v>M</v>
      </c>
      <c r="GV13" s="87" t="str">
        <f t="shared" ca="1" si="214"/>
        <v>M</v>
      </c>
      <c r="GW13" s="87" t="str">
        <f t="shared" ca="1" si="215"/>
        <v>M</v>
      </c>
      <c r="GX13" s="87" t="str">
        <f t="shared" ca="1" si="216"/>
        <v>L</v>
      </c>
      <c r="GY13" s="87" t="str">
        <f t="shared" ca="1" si="217"/>
        <v>M</v>
      </c>
      <c r="GZ13" s="87" t="str">
        <f t="shared" ca="1" si="218"/>
        <v>M</v>
      </c>
      <c r="HA13" s="87" t="str">
        <f t="shared" ca="1" si="219"/>
        <v>M</v>
      </c>
      <c r="HB13" s="87" t="str">
        <f t="shared" ca="1" si="28"/>
        <v>L</v>
      </c>
      <c r="HC13" s="87" t="str">
        <f t="shared" ca="1" si="220"/>
        <v>L</v>
      </c>
      <c r="HD13" s="87" t="str">
        <f t="shared" ca="1" si="221"/>
        <v>M</v>
      </c>
      <c r="HE13" s="87" t="str">
        <f t="shared" ca="1" si="222"/>
        <v>M</v>
      </c>
      <c r="HF13" s="87" t="str">
        <f t="shared" ca="1" si="223"/>
        <v>M</v>
      </c>
      <c r="HG13" s="87" t="str">
        <f t="shared" ca="1" si="224"/>
        <v>N</v>
      </c>
      <c r="HH13" s="87" t="str">
        <f t="shared" ca="1" si="225"/>
        <v>N</v>
      </c>
      <c r="HI13" s="87" t="str">
        <f t="shared" ca="1" si="226"/>
        <v>-</v>
      </c>
      <c r="HJ13" s="87" t="str">
        <f t="shared" ca="1" si="227"/>
        <v>-</v>
      </c>
      <c r="HK13" s="87" t="str">
        <f t="shared" ca="1" si="228"/>
        <v>L</v>
      </c>
      <c r="HL13" s="87" t="str">
        <f t="shared" ca="1" si="229"/>
        <v>L</v>
      </c>
      <c r="HM13" s="87" t="str">
        <f t="shared" ca="1" si="230"/>
        <v>M</v>
      </c>
      <c r="HN13" s="87" t="str">
        <f t="shared" ca="1" si="231"/>
        <v>M</v>
      </c>
      <c r="HO13" s="87" t="str">
        <f t="shared" ca="1" si="232"/>
        <v>M</v>
      </c>
      <c r="HP13" s="87" t="str">
        <f t="shared" ca="1" si="233"/>
        <v>N</v>
      </c>
      <c r="HQ13" s="87" t="str">
        <f t="shared" ca="1" si="234"/>
        <v>N</v>
      </c>
      <c r="HR13" s="87" t="str">
        <f t="shared" ca="1" si="235"/>
        <v>-</v>
      </c>
      <c r="HS13" s="87" t="str">
        <f t="shared" ca="1" si="236"/>
        <v>-</v>
      </c>
      <c r="HT13" s="87" t="str">
        <f t="shared" ca="1" si="237"/>
        <v>L</v>
      </c>
      <c r="HU13" s="87" t="str">
        <f t="shared" ca="1" si="238"/>
        <v>M</v>
      </c>
      <c r="HV13" s="87" t="str">
        <f t="shared" ca="1" si="239"/>
        <v>M</v>
      </c>
      <c r="HW13" s="87" t="str">
        <f t="shared" ca="1" si="240"/>
        <v>M</v>
      </c>
      <c r="HX13" s="87" t="str">
        <f t="shared" ca="1" si="241"/>
        <v>M</v>
      </c>
      <c r="HY13" s="87" t="str">
        <f t="shared" ca="1" si="242"/>
        <v>N</v>
      </c>
      <c r="HZ13" s="87" t="str">
        <f t="shared" ca="1" si="243"/>
        <v>N</v>
      </c>
      <c r="IA13" s="87" t="str">
        <f t="shared" ca="1" si="244"/>
        <v>-</v>
      </c>
      <c r="IB13" s="87" t="str">
        <f t="shared" ca="1" si="245"/>
        <v>-</v>
      </c>
      <c r="IC13" s="87" t="str">
        <f t="shared" ca="1" si="246"/>
        <v>L</v>
      </c>
      <c r="ID13" s="87" t="str">
        <f t="shared" ca="1" si="247"/>
        <v>L</v>
      </c>
      <c r="IE13" s="87" t="str">
        <f t="shared" ca="1" si="248"/>
        <v>L</v>
      </c>
      <c r="IF13" s="87" t="str">
        <f t="shared" ca="1" si="249"/>
        <v>M</v>
      </c>
      <c r="IG13" s="87" t="str">
        <f t="shared" ca="1" si="250"/>
        <v>M</v>
      </c>
      <c r="IH13" s="87" t="str">
        <f t="shared" ca="1" si="251"/>
        <v>M</v>
      </c>
      <c r="II13" s="87" t="str">
        <f t="shared" ca="1" si="252"/>
        <v>M</v>
      </c>
      <c r="IJ13" s="87" t="str">
        <f t="shared" ca="1" si="253"/>
        <v>L</v>
      </c>
      <c r="IK13" s="87" t="str">
        <f t="shared" ca="1" si="254"/>
        <v>M</v>
      </c>
      <c r="IL13" s="87" t="str">
        <f t="shared" ca="1" si="255"/>
        <v>M</v>
      </c>
      <c r="IM13" s="87" t="str">
        <f t="shared" ca="1" si="256"/>
        <v>M</v>
      </c>
      <c r="IN13" s="87" t="str">
        <f t="shared" ca="1" si="257"/>
        <v>M</v>
      </c>
      <c r="IO13" s="87" t="str">
        <f t="shared" ca="1" si="258"/>
        <v>N</v>
      </c>
      <c r="IP13" s="87" t="str">
        <f t="shared" ca="1" si="259"/>
        <v>-</v>
      </c>
      <c r="IQ13" s="87" t="str">
        <f t="shared" ca="1" si="260"/>
        <v>L</v>
      </c>
      <c r="IR13" s="87" t="str">
        <f t="shared" ca="1" si="261"/>
        <v>L</v>
      </c>
      <c r="IS13" s="87" t="str">
        <f t="shared" ca="1" si="262"/>
        <v>L</v>
      </c>
      <c r="IT13" s="87" t="str">
        <f t="shared" ca="1" si="263"/>
        <v>M</v>
      </c>
      <c r="IU13" s="87" t="str">
        <f t="shared" ca="1" si="264"/>
        <v>M</v>
      </c>
      <c r="IV13" s="87" t="str">
        <f t="shared" ca="1" si="265"/>
        <v>M</v>
      </c>
      <c r="IW13" s="87" t="str">
        <f t="shared" ca="1" si="266"/>
        <v>N</v>
      </c>
      <c r="IX13" s="87" t="str">
        <f t="shared" ca="1" si="267"/>
        <v>N</v>
      </c>
      <c r="IY13" s="87" t="str">
        <f t="shared" ca="1" si="268"/>
        <v>-</v>
      </c>
      <c r="IZ13" s="87" t="str">
        <f t="shared" ca="1" si="269"/>
        <v>-</v>
      </c>
      <c r="JA13" s="87" t="str">
        <f t="shared" ca="1" si="270"/>
        <v>L</v>
      </c>
      <c r="JB13" s="87" t="str">
        <f t="shared" ca="1" si="271"/>
        <v>M</v>
      </c>
      <c r="JC13" s="87" t="str">
        <f t="shared" ca="1" si="272"/>
        <v>M</v>
      </c>
      <c r="JD13" s="87" t="str">
        <f t="shared" ca="1" si="273"/>
        <v>M</v>
      </c>
      <c r="JE13" s="87" t="str">
        <f t="shared" ca="1" si="274"/>
        <v>M</v>
      </c>
      <c r="JF13" s="87" t="str">
        <f t="shared" ca="1" si="275"/>
        <v>N</v>
      </c>
      <c r="JG13" s="87" t="str">
        <f t="shared" ca="1" si="276"/>
        <v>N</v>
      </c>
      <c r="JH13" s="87" t="str">
        <f t="shared" ca="1" si="277"/>
        <v>-</v>
      </c>
      <c r="JI13" s="87" t="str">
        <f t="shared" ca="1" si="278"/>
        <v>-</v>
      </c>
      <c r="JJ13" s="87" t="str">
        <f t="shared" ca="1" si="279"/>
        <v>L</v>
      </c>
      <c r="JK13" s="87" t="str">
        <f t="shared" ca="1" si="280"/>
        <v>M</v>
      </c>
      <c r="JL13" s="87" t="str">
        <f t="shared" ca="1" si="281"/>
        <v>M</v>
      </c>
      <c r="JM13" s="87" t="str">
        <f t="shared" ca="1" si="282"/>
        <v>M</v>
      </c>
      <c r="JN13" s="87" t="str">
        <f t="shared" ca="1" si="29"/>
        <v>M</v>
      </c>
      <c r="JO13" s="87" t="str">
        <f t="shared" ca="1" si="283"/>
        <v>N</v>
      </c>
      <c r="JP13" s="87" t="str">
        <f t="shared" ca="1" si="284"/>
        <v>N</v>
      </c>
      <c r="JQ13" s="87" t="str">
        <f t="shared" ca="1" si="285"/>
        <v>-</v>
      </c>
      <c r="JR13" s="87" t="str">
        <f t="shared" ca="1" si="286"/>
        <v>-</v>
      </c>
      <c r="JS13" s="87" t="str">
        <f t="shared" ca="1" si="287"/>
        <v>L</v>
      </c>
      <c r="JT13" s="87" t="str">
        <f t="shared" ca="1" si="288"/>
        <v>L</v>
      </c>
      <c r="JU13" s="87" t="str">
        <f t="shared" ca="1" si="289"/>
        <v>L</v>
      </c>
      <c r="JV13" s="87" t="str">
        <f t="shared" ca="1" si="290"/>
        <v>M</v>
      </c>
      <c r="JW13" s="87" t="str">
        <f t="shared" ca="1" si="291"/>
        <v>M</v>
      </c>
      <c r="JX13" s="87" t="str">
        <f t="shared" ca="1" si="292"/>
        <v>M</v>
      </c>
      <c r="JY13" s="87" t="str">
        <f t="shared" ca="1" si="293"/>
        <v>M</v>
      </c>
      <c r="JZ13" s="87" t="str">
        <f t="shared" ca="1" si="294"/>
        <v>L</v>
      </c>
      <c r="KA13" s="87" t="str">
        <f t="shared" ca="1" si="295"/>
        <v>M</v>
      </c>
      <c r="KB13" s="87" t="str">
        <f t="shared" ca="1" si="296"/>
        <v>M</v>
      </c>
      <c r="KC13" s="87" t="str">
        <f t="shared" ca="1" si="297"/>
        <v>M</v>
      </c>
      <c r="KD13" s="87" t="str">
        <f t="shared" ca="1" si="298"/>
        <v>M</v>
      </c>
      <c r="KE13" s="87" t="str">
        <f t="shared" ca="1" si="299"/>
        <v>N</v>
      </c>
      <c r="KF13" s="87" t="str">
        <f t="shared" ca="1" si="300"/>
        <v>-</v>
      </c>
      <c r="KG13" s="87" t="str">
        <f t="shared" ca="1" si="301"/>
        <v>L</v>
      </c>
      <c r="KH13" s="87" t="str">
        <f t="shared" ca="1" si="302"/>
        <v>L</v>
      </c>
      <c r="KI13" s="87" t="str">
        <f t="shared" ca="1" si="303"/>
        <v>L</v>
      </c>
      <c r="KJ13" s="87" t="str">
        <f t="shared" ca="1" si="304"/>
        <v>M</v>
      </c>
      <c r="KK13" s="87" t="str">
        <f t="shared" ca="1" si="305"/>
        <v>M</v>
      </c>
      <c r="KL13" s="87" t="str">
        <f t="shared" ca="1" si="306"/>
        <v>M</v>
      </c>
      <c r="KM13" s="87" t="str">
        <f t="shared" ca="1" si="307"/>
        <v>L</v>
      </c>
      <c r="KN13" s="87" t="str">
        <f t="shared" ca="1" si="308"/>
        <v>M</v>
      </c>
      <c r="KO13" s="87" t="str">
        <f t="shared" ca="1" si="309"/>
        <v>M</v>
      </c>
      <c r="KP13" s="87" t="str">
        <f t="shared" ca="1" si="310"/>
        <v>M</v>
      </c>
      <c r="KQ13" s="87" t="str">
        <f t="shared" ca="1" si="311"/>
        <v>L</v>
      </c>
      <c r="KR13" s="87" t="str">
        <f t="shared" ca="1" si="312"/>
        <v>L</v>
      </c>
      <c r="KS13" s="87" t="str">
        <f t="shared" ca="1" si="313"/>
        <v>M</v>
      </c>
      <c r="KT13" s="87" t="str">
        <f t="shared" ca="1" si="314"/>
        <v>M</v>
      </c>
      <c r="KU13" s="87" t="str">
        <f t="shared" ca="1" si="315"/>
        <v>M</v>
      </c>
      <c r="KV13" s="87" t="str">
        <f t="shared" ca="1" si="316"/>
        <v>L</v>
      </c>
      <c r="KW13" s="87" t="str">
        <f t="shared" ca="1" si="317"/>
        <v>L</v>
      </c>
      <c r="KX13" s="87" t="str">
        <f t="shared" ca="1" si="318"/>
        <v>M</v>
      </c>
      <c r="KY13" s="87" t="str">
        <f t="shared" ca="1" si="319"/>
        <v>M</v>
      </c>
      <c r="KZ13" s="87" t="str">
        <f t="shared" ca="1" si="320"/>
        <v>M</v>
      </c>
      <c r="LA13" s="87" t="str">
        <f t="shared" ca="1" si="321"/>
        <v>N</v>
      </c>
      <c r="LB13" s="87" t="str">
        <f t="shared" ca="1" si="322"/>
        <v>N</v>
      </c>
      <c r="LC13" s="87" t="str">
        <f t="shared" ca="1" si="323"/>
        <v>-</v>
      </c>
      <c r="LD13" s="87" t="str">
        <f t="shared" ca="1" si="324"/>
        <v>-</v>
      </c>
      <c r="LE13" s="87" t="str">
        <f t="shared" ca="1" si="325"/>
        <v>L</v>
      </c>
      <c r="LF13" s="87" t="str">
        <f t="shared" ca="1" si="326"/>
        <v>M</v>
      </c>
      <c r="LG13" s="87" t="str">
        <f t="shared" ca="1" si="327"/>
        <v>M</v>
      </c>
      <c r="LH13" s="87" t="str">
        <f t="shared" ca="1" si="328"/>
        <v>M</v>
      </c>
      <c r="LI13" s="87" t="str">
        <f t="shared" ca="1" si="329"/>
        <v>M</v>
      </c>
      <c r="LJ13" s="87" t="str">
        <f t="shared" ca="1" si="330"/>
        <v>N</v>
      </c>
      <c r="LK13" s="87" t="str">
        <f t="shared" ca="1" si="331"/>
        <v>N</v>
      </c>
      <c r="LL13" s="87" t="str">
        <f t="shared" ca="1" si="332"/>
        <v>-</v>
      </c>
      <c r="LM13" s="87" t="str">
        <f t="shared" ca="1" si="333"/>
        <v>-</v>
      </c>
      <c r="LN13" s="87" t="str">
        <f t="shared" ca="1" si="334"/>
        <v>L</v>
      </c>
      <c r="LO13" s="87" t="str">
        <f t="shared" ca="1" si="335"/>
        <v>M</v>
      </c>
      <c r="LP13" s="87" t="str">
        <f t="shared" ca="1" si="336"/>
        <v>M</v>
      </c>
      <c r="LQ13" s="87" t="str">
        <f t="shared" ca="1" si="337"/>
        <v>M</v>
      </c>
      <c r="LR13" s="87" t="str">
        <f t="shared" ca="1" si="338"/>
        <v>M</v>
      </c>
      <c r="LS13" s="87" t="str">
        <f t="shared" ca="1" si="339"/>
        <v>N</v>
      </c>
      <c r="LT13" s="87" t="str">
        <f t="shared" ca="1" si="340"/>
        <v>N</v>
      </c>
      <c r="LU13" s="87" t="str">
        <f t="shared" ca="1" si="341"/>
        <v>-</v>
      </c>
      <c r="LV13" s="87" t="str">
        <f t="shared" ca="1" si="342"/>
        <v>-</v>
      </c>
      <c r="LW13" s="87" t="str">
        <f t="shared" ca="1" si="343"/>
        <v>L</v>
      </c>
      <c r="LX13" s="87" t="str">
        <f t="shared" ca="1" si="344"/>
        <v>L</v>
      </c>
      <c r="LY13" s="87" t="str">
        <f t="shared" ca="1" si="345"/>
        <v>L</v>
      </c>
      <c r="LZ13" s="87" t="str">
        <f t="shared" ca="1" si="30"/>
        <v>M</v>
      </c>
      <c r="MA13" s="87" t="str">
        <f t="shared" ca="1" si="24"/>
        <v>M</v>
      </c>
      <c r="MB13" s="87" t="str">
        <f t="shared" ca="1" si="24"/>
        <v>N</v>
      </c>
      <c r="MC13" s="87" t="str">
        <f t="shared" ca="1" si="24"/>
        <v>-</v>
      </c>
      <c r="MD13" s="87" t="str">
        <f t="shared" ca="1" si="24"/>
        <v>L</v>
      </c>
      <c r="ME13" s="87" t="str">
        <f t="shared" ca="1" si="24"/>
        <v>M</v>
      </c>
      <c r="MF13" s="87" t="str">
        <f t="shared" ca="1" si="24"/>
        <v>M</v>
      </c>
      <c r="MG13" s="87" t="str">
        <f t="shared" ca="1" si="24"/>
        <v>M</v>
      </c>
      <c r="MH13" s="87" t="str">
        <f t="shared" ca="1" si="24"/>
        <v>L</v>
      </c>
      <c r="MI13" s="87" t="str">
        <f t="shared" ca="1" si="24"/>
        <v>M</v>
      </c>
      <c r="MJ13" s="87" t="str">
        <f t="shared" ca="1" si="24"/>
        <v>M</v>
      </c>
      <c r="MK13" s="87" t="str">
        <f t="shared" ca="1" si="24"/>
        <v>M</v>
      </c>
      <c r="ML13" s="87" t="str">
        <f t="shared" ca="1" si="24"/>
        <v>L</v>
      </c>
      <c r="MM13" s="87" t="str">
        <f t="shared" ca="1" si="24"/>
        <v>L</v>
      </c>
      <c r="MN13" s="87" t="str">
        <f t="shared" ca="1" si="24"/>
        <v>M</v>
      </c>
      <c r="MO13" s="87" t="str">
        <f t="shared" ca="1" si="24"/>
        <v>M</v>
      </c>
      <c r="MP13" s="87" t="str">
        <f t="shared" ca="1" si="24"/>
        <v>M</v>
      </c>
      <c r="MQ13" s="87" t="str">
        <f t="shared" ca="1" si="24"/>
        <v>N</v>
      </c>
      <c r="MR13" s="87" t="str">
        <f t="shared" ca="1" si="24"/>
        <v>N</v>
      </c>
      <c r="MS13" s="87" t="str">
        <f t="shared" ca="1" si="24"/>
        <v>-</v>
      </c>
      <c r="MT13" s="87" t="str">
        <f t="shared" ca="1" si="24"/>
        <v>-</v>
      </c>
      <c r="MU13" s="87" t="str">
        <f t="shared" ca="1" si="24"/>
        <v>L</v>
      </c>
      <c r="MV13" s="87" t="str">
        <f t="shared" ca="1" si="24"/>
        <v>L</v>
      </c>
      <c r="MW13" s="87" t="str">
        <f t="shared" ca="1" si="24"/>
        <v>M</v>
      </c>
      <c r="MX13" s="87" t="str">
        <f t="shared" ca="1" si="24"/>
        <v>M</v>
      </c>
      <c r="MY13" s="87" t="str">
        <f t="shared" ca="1" si="24"/>
        <v>M</v>
      </c>
      <c r="MZ13" s="87" t="str">
        <f t="shared" ca="1" si="24"/>
        <v>N</v>
      </c>
      <c r="NA13" s="87" t="str">
        <f t="shared" ca="1" si="24"/>
        <v>N</v>
      </c>
      <c r="NB13" s="87" t="str">
        <f t="shared" ref="NB13:NB59" ca="1" si="346">IF(AND($C$4="NO",COUNTIF($B$7:$B$20,IF(OR(MO13="",ISBLANK(MO13)),"",IF(OR(MU14="",$C13&lt;&gt;$C14),IF(ISBLANK($C13),MU$7,INDIRECT(ADDRESS($C13,CELL("columna",MU13),4))),MU14)))&gt;0),$B13,IF(OR($D13="",ISBLANK($D13)),"",IF(OR(MU14="",$C13&lt;&gt;$C14),IF(ISBLANK($C13),MU$7,INDIRECT(ADDRESS($C13,CELL("columna",MU13),4))),MU14)))</f>
        <v>-</v>
      </c>
      <c r="NC13" s="87" t="str">
        <f t="shared" ref="NC13:NC59" ca="1" si="347">IF(AND($C$4="NO",COUNTIF($B$7:$B$20,IF(OR(MP13="",ISBLANK(MP13)),"",IF(OR(MV14="",$C13&lt;&gt;$C14),IF(ISBLANK($C13),MV$7,INDIRECT(ADDRESS($C13,CELL("columna",MV13),4))),MV14)))&gt;0),$B13,IF(OR($D13="",ISBLANK($D13)),"",IF(OR(MV14="",$C13&lt;&gt;$C14),IF(ISBLANK($C13),MV$7,INDIRECT(ADDRESS($C13,CELL("columna",MV13),4))),MV14)))</f>
        <v>-</v>
      </c>
      <c r="ND13" s="87" t="str">
        <f t="shared" ref="ND13:ND59" ca="1" si="348">IF(AND($C$4="NO",COUNTIF($B$7:$B$20,IF(OR(MQ13="",ISBLANK(MQ13)),"",IF(OR(MW14="",$C13&lt;&gt;$C14),IF(ISBLANK($C13),MW$7,INDIRECT(ADDRESS($C13,CELL("columna",MW13),4))),MW14)))&gt;0),$B13,IF(OR($D13="",ISBLANK($D13)),"",IF(OR(MW14="",$C13&lt;&gt;$C14),IF(ISBLANK($C13),MW$7,INDIRECT(ADDRESS($C13,CELL("columna",MW13),4))),MW14)))</f>
        <v>L</v>
      </c>
      <c r="NE13" s="87" t="str">
        <f t="shared" ref="NE13:NE59" ca="1" si="349">IF(AND($C$4="NO",COUNTIF($B$7:$B$20,IF(OR(MR13="",ISBLANK(MR13)),"",IF(OR(MX14="",$C13&lt;&gt;$C14),IF(ISBLANK($C13),MX$7,INDIRECT(ADDRESS($C13,CELL("columna",MX13),4))),MX14)))&gt;0),$B13,IF(OR($D13="",ISBLANK($D13)),"",IF(OR(MX14="",$C13&lt;&gt;$C14),IF(ISBLANK($C13),MX$7,INDIRECT(ADDRESS($C13,CELL("columna",MX13),4))),MX14)))</f>
        <v>M</v>
      </c>
      <c r="NF13" s="87" t="str">
        <f t="shared" ref="NF13:NF59" ca="1" si="350">IF(AND($C$4="NO",COUNTIF($B$7:$B$20,IF(OR(MS13="",ISBLANK(MS13)),"",IF(OR(MY14="",$C13&lt;&gt;$C14),IF(ISBLANK($C13),MY$7,INDIRECT(ADDRESS($C13,CELL("columna",MY13),4))),MY14)))&gt;0),$B13,IF(OR($D13="",ISBLANK($D13)),"",IF(OR(MY14="",$C13&lt;&gt;$C14),IF(ISBLANK($C13),MY$7,INDIRECT(ADDRESS($C13,CELL("columna",MY13),4))),MY14)))</f>
        <v>M</v>
      </c>
      <c r="NG13" s="87" t="str">
        <f t="shared" ref="NG13:NG59" ca="1" si="351">IF(AND($C$4="NO",COUNTIF($B$7:$B$20,IF(OR(MT13="",ISBLANK(MT13)),"",IF(OR(MZ14="",$C13&lt;&gt;$C14),IF(ISBLANK($C13),MZ$7,INDIRECT(ADDRESS($C13,CELL("columna",MZ13),4))),MZ14)))&gt;0),$B13,IF(OR($D13="",ISBLANK($D13)),"",IF(OR(MZ14="",$C13&lt;&gt;$C14),IF(ISBLANK($C13),MZ$7,INDIRECT(ADDRESS($C13,CELL("columna",MZ13),4))),MZ14)))</f>
        <v>M</v>
      </c>
      <c r="NH13" s="87" t="str">
        <f t="shared" ref="NH13:NH59" ca="1" si="352">IF(AND($C$4="NO",COUNTIF($B$7:$B$20,IF(OR(MU13="",ISBLANK(MU13)),"",IF(OR(NA14="",$C13&lt;&gt;$C14),IF(ISBLANK($C13),NA$7,INDIRECT(ADDRESS($C13,CELL("columna",NA13),4))),NA14)))&gt;0),$B13,IF(OR($D13="",ISBLANK($D13)),"",IF(OR(NA14="",$C13&lt;&gt;$C14),IF(ISBLANK($C13),NA$7,INDIRECT(ADDRESS($C13,CELL("columna",NA13),4))),NA14)))</f>
        <v>M</v>
      </c>
      <c r="NI13" s="87" t="str">
        <f t="shared" ref="NI13:NI59" ca="1" si="353">IF(AND($C$4="NO",COUNTIF($B$7:$B$20,IF(OR(MV13="",ISBLANK(MV13)),"",IF(OR(NB14="",$C13&lt;&gt;$C14),IF(ISBLANK($C13),NB$7,INDIRECT(ADDRESS($C13,CELL("columna",NB13),4))),NB14)))&gt;0),$B13,IF(OR($D13="",ISBLANK($D13)),"",IF(OR(NB14="",$C13&lt;&gt;$C14),IF(ISBLANK($C13),NB$7,INDIRECT(ADDRESS($C13,CELL("columna",NB13),4))),NB14)))</f>
        <v>N</v>
      </c>
      <c r="NJ13" s="87" t="str">
        <f t="shared" ref="NJ13:NJ59" ca="1" si="354">IF(AND($C$4="NO",COUNTIF($B$7:$B$20,IF(OR(MW13="",ISBLANK(MW13)),"",IF(OR(NC14="",$C13&lt;&gt;$C14),IF(ISBLANK($C13),NC$7,INDIRECT(ADDRESS($C13,CELL("columna",NC13),4))),NC14)))&gt;0),$B13,IF(OR($D13="",ISBLANK($D13)),"",IF(OR(NC14="",$C13&lt;&gt;$C14),IF(ISBLANK($C13),NC$7,INDIRECT(ADDRESS($C13,CELL("columna",NC13),4))),NC14)))</f>
        <v>N</v>
      </c>
      <c r="NK13" s="87" t="str">
        <f t="shared" ref="NK13:NK59" ca="1" si="355">IF(AND($C$4="NO",COUNTIF($B$7:$B$20,IF(OR(MX13="",ISBLANK(MX13)),"",IF(OR(ND14="",$C13&lt;&gt;$C14),IF(ISBLANK($C13),ND$7,INDIRECT(ADDRESS($C13,CELL("columna",ND13),4))),ND14)))&gt;0),$B13,IF(OR($D13="",ISBLANK($D13)),"",IF(OR(ND14="",$C13&lt;&gt;$C14),IF(ISBLANK($C13),ND$7,INDIRECT(ADDRESS($C13,CELL("columna",ND13),4))),ND14)))</f>
        <v>-</v>
      </c>
      <c r="NL13" s="87" t="str">
        <f t="shared" ref="NL13:NL59" ca="1" si="356">IF(AND($C$4="NO",COUNTIF($B$7:$B$20,IF(OR(MY13="",ISBLANK(MY13)),"",IF(OR(NE14="",$C13&lt;&gt;$C14),IF(ISBLANK($C13),NE$7,INDIRECT(ADDRESS($C13,CELL("columna",NE13),4))),NE14)))&gt;0),$B13,IF(OR($D13="",ISBLANK($D13)),"",IF(OR(NE14="",$C13&lt;&gt;$C14),IF(ISBLANK($C13),NE$7,INDIRECT(ADDRESS($C13,CELL("columna",NE13),4))),NE14)))</f>
        <v>-</v>
      </c>
    </row>
    <row r="14" spans="1:376" x14ac:dyDescent="0.35">
      <c r="A14" s="54" t="str">
        <f>Plantilla!E14</f>
        <v>Sara Rincón Troya</v>
      </c>
      <c r="B14" s="99" t="str">
        <f>'Diseño Patrón'!B17</f>
        <v>M</v>
      </c>
      <c r="C14" s="23">
        <f t="array" ref="C14">IF($C$4="SI",SMALL(IF($B$7:$B14=B14,ROW($B$7:$B14), ""),1),7)</f>
        <v>7</v>
      </c>
      <c r="D14" s="142" t="str">
        <f>'Diseño Patrón'!M17</f>
        <v>M</v>
      </c>
      <c r="E14" s="142" t="str">
        <f>'Diseño Patrón'!N17</f>
        <v>M</v>
      </c>
      <c r="F14" s="142" t="str">
        <f>'Diseño Patrón'!O17</f>
        <v>M</v>
      </c>
      <c r="G14" s="142" t="str">
        <f>'Diseño Patrón'!P17</f>
        <v>L</v>
      </c>
      <c r="H14" s="142" t="str">
        <f>'Diseño Patrón'!Q17</f>
        <v>M</v>
      </c>
      <c r="I14" s="143" t="str">
        <f>'Diseño Patrón'!R17</f>
        <v>M</v>
      </c>
      <c r="J14" s="143" t="str">
        <f>'Diseño Patrón'!S17</f>
        <v>M</v>
      </c>
      <c r="K14" s="87" t="str">
        <f t="shared" ca="1" si="12"/>
        <v>M</v>
      </c>
      <c r="L14" s="87" t="str">
        <f t="shared" ca="1" si="13"/>
        <v>L</v>
      </c>
      <c r="M14" s="87" t="str">
        <f t="shared" ca="1" si="14"/>
        <v>M</v>
      </c>
      <c r="N14" s="87" t="str">
        <f t="shared" ca="1" si="15"/>
        <v>M</v>
      </c>
      <c r="O14" s="87" t="str">
        <f t="shared" ca="1" si="16"/>
        <v>M</v>
      </c>
      <c r="P14" s="87" t="str">
        <f t="shared" ca="1" si="17"/>
        <v>L</v>
      </c>
      <c r="Q14" s="87" t="str">
        <f t="shared" ca="1" si="18"/>
        <v>L</v>
      </c>
      <c r="R14" s="87" t="str">
        <f t="shared" ca="1" si="25"/>
        <v>M</v>
      </c>
      <c r="S14" s="87" t="str">
        <f t="shared" ca="1" si="31"/>
        <v>M</v>
      </c>
      <c r="T14" s="87" t="str">
        <f t="shared" ca="1" si="32"/>
        <v>M</v>
      </c>
      <c r="U14" s="87" t="str">
        <f t="shared" ca="1" si="33"/>
        <v>L</v>
      </c>
      <c r="V14" s="87" t="str">
        <f t="shared" ca="1" si="34"/>
        <v>L</v>
      </c>
      <c r="W14" s="87" t="str">
        <f t="shared" ca="1" si="35"/>
        <v>M</v>
      </c>
      <c r="X14" s="87" t="str">
        <f t="shared" ca="1" si="36"/>
        <v>M</v>
      </c>
      <c r="Y14" s="87" t="str">
        <f t="shared" ca="1" si="37"/>
        <v>M</v>
      </c>
      <c r="Z14" s="87" t="str">
        <f t="shared" ca="1" si="38"/>
        <v>N</v>
      </c>
      <c r="AA14" s="87" t="str">
        <f t="shared" ca="1" si="39"/>
        <v>N</v>
      </c>
      <c r="AB14" s="87" t="str">
        <f t="shared" ca="1" si="40"/>
        <v>-</v>
      </c>
      <c r="AC14" s="87" t="str">
        <f t="shared" ca="1" si="41"/>
        <v>-</v>
      </c>
      <c r="AD14" s="87" t="str">
        <f t="shared" ca="1" si="42"/>
        <v>L</v>
      </c>
      <c r="AE14" s="87" t="str">
        <f t="shared" ca="1" si="43"/>
        <v>M</v>
      </c>
      <c r="AF14" s="87" t="str">
        <f t="shared" ca="1" si="44"/>
        <v>M</v>
      </c>
      <c r="AG14" s="87" t="str">
        <f t="shared" ca="1" si="45"/>
        <v>M</v>
      </c>
      <c r="AH14" s="87" t="str">
        <f t="shared" ca="1" si="46"/>
        <v>M</v>
      </c>
      <c r="AI14" s="87" t="str">
        <f t="shared" ca="1" si="47"/>
        <v>N</v>
      </c>
      <c r="AJ14" s="87" t="str">
        <f t="shared" ca="1" si="48"/>
        <v>N</v>
      </c>
      <c r="AK14" s="87" t="str">
        <f t="shared" ca="1" si="49"/>
        <v>-</v>
      </c>
      <c r="AL14" s="87" t="str">
        <f t="shared" ca="1" si="50"/>
        <v>-</v>
      </c>
      <c r="AM14" s="87" t="str">
        <f t="shared" ca="1" si="51"/>
        <v>L</v>
      </c>
      <c r="AN14" s="87" t="str">
        <f t="shared" ca="1" si="52"/>
        <v>M</v>
      </c>
      <c r="AO14" s="87" t="str">
        <f t="shared" ca="1" si="53"/>
        <v>M</v>
      </c>
      <c r="AP14" s="87" t="str">
        <f t="shared" ca="1" si="54"/>
        <v>M</v>
      </c>
      <c r="AQ14" s="87" t="str">
        <f t="shared" ca="1" si="55"/>
        <v>M</v>
      </c>
      <c r="AR14" s="87" t="str">
        <f t="shared" ca="1" si="56"/>
        <v>N</v>
      </c>
      <c r="AS14" s="87" t="str">
        <f t="shared" ca="1" si="57"/>
        <v>N</v>
      </c>
      <c r="AT14" s="87" t="str">
        <f t="shared" ca="1" si="58"/>
        <v>-</v>
      </c>
      <c r="AU14" s="87" t="str">
        <f t="shared" ca="1" si="59"/>
        <v>-</v>
      </c>
      <c r="AV14" s="87" t="str">
        <f t="shared" ca="1" si="60"/>
        <v>L</v>
      </c>
      <c r="AW14" s="87" t="str">
        <f t="shared" ca="1" si="61"/>
        <v>L</v>
      </c>
      <c r="AX14" s="87" t="str">
        <f t="shared" ca="1" si="62"/>
        <v>L</v>
      </c>
      <c r="AY14" s="87" t="str">
        <f t="shared" ca="1" si="63"/>
        <v>M</v>
      </c>
      <c r="AZ14" s="87" t="str">
        <f t="shared" ca="1" si="64"/>
        <v>M</v>
      </c>
      <c r="BA14" s="87" t="str">
        <f t="shared" ca="1" si="65"/>
        <v>N</v>
      </c>
      <c r="BB14" s="87" t="str">
        <f t="shared" ca="1" si="66"/>
        <v>-</v>
      </c>
      <c r="BC14" s="87" t="str">
        <f t="shared" ca="1" si="67"/>
        <v>L</v>
      </c>
      <c r="BD14" s="87" t="str">
        <f t="shared" ca="1" si="68"/>
        <v>M</v>
      </c>
      <c r="BE14" s="87" t="str">
        <f t="shared" ca="1" si="69"/>
        <v>M</v>
      </c>
      <c r="BF14" s="87" t="str">
        <f t="shared" ca="1" si="70"/>
        <v>M</v>
      </c>
      <c r="BG14" s="87" t="str">
        <f t="shared" ca="1" si="71"/>
        <v>L</v>
      </c>
      <c r="BH14" s="87" t="str">
        <f t="shared" ca="1" si="72"/>
        <v>M</v>
      </c>
      <c r="BI14" s="87" t="str">
        <f t="shared" ca="1" si="73"/>
        <v>M</v>
      </c>
      <c r="BJ14" s="87" t="str">
        <f t="shared" ca="1" si="74"/>
        <v>M</v>
      </c>
      <c r="BK14" s="87" t="str">
        <f t="shared" ca="1" si="75"/>
        <v>L</v>
      </c>
      <c r="BL14" s="87" t="str">
        <f t="shared" ca="1" si="76"/>
        <v>L</v>
      </c>
      <c r="BM14" s="87" t="str">
        <f t="shared" ca="1" si="77"/>
        <v>M</v>
      </c>
      <c r="BN14" s="87" t="str">
        <f t="shared" ca="1" si="78"/>
        <v>M</v>
      </c>
      <c r="BO14" s="87" t="str">
        <f t="shared" ca="1" si="79"/>
        <v>M</v>
      </c>
      <c r="BP14" s="87" t="str">
        <f t="shared" ca="1" si="80"/>
        <v>N</v>
      </c>
      <c r="BQ14" s="87" t="str">
        <f t="shared" ca="1" si="81"/>
        <v>N</v>
      </c>
      <c r="BR14" s="87" t="str">
        <f t="shared" ca="1" si="82"/>
        <v>-</v>
      </c>
      <c r="BS14" s="87" t="str">
        <f t="shared" ca="1" si="83"/>
        <v>-</v>
      </c>
      <c r="BT14" s="87" t="str">
        <f t="shared" ca="1" si="84"/>
        <v>L</v>
      </c>
      <c r="BU14" s="87" t="str">
        <f t="shared" ca="1" si="85"/>
        <v>L</v>
      </c>
      <c r="BV14" s="87" t="str">
        <f t="shared" ca="1" si="86"/>
        <v>M</v>
      </c>
      <c r="BW14" s="87" t="str">
        <f t="shared" ca="1" si="87"/>
        <v>M</v>
      </c>
      <c r="BX14" s="87" t="str">
        <f t="shared" ca="1" si="88"/>
        <v>M</v>
      </c>
      <c r="BY14" s="87" t="str">
        <f t="shared" ca="1" si="89"/>
        <v>N</v>
      </c>
      <c r="BZ14" s="87" t="str">
        <f t="shared" ca="1" si="90"/>
        <v>N</v>
      </c>
      <c r="CA14" s="87" t="str">
        <f t="shared" ca="1" si="91"/>
        <v>-</v>
      </c>
      <c r="CB14" s="87" t="str">
        <f t="shared" ca="1" si="92"/>
        <v>-</v>
      </c>
      <c r="CC14" s="87" t="str">
        <f t="shared" ca="1" si="93"/>
        <v>L</v>
      </c>
      <c r="CD14" s="87" t="str">
        <f t="shared" ca="1" si="26"/>
        <v>M</v>
      </c>
      <c r="CE14" s="87" t="str">
        <f t="shared" ca="1" si="94"/>
        <v>M</v>
      </c>
      <c r="CF14" s="87" t="str">
        <f t="shared" ca="1" si="95"/>
        <v>M</v>
      </c>
      <c r="CG14" s="87" t="str">
        <f t="shared" ca="1" si="96"/>
        <v>M</v>
      </c>
      <c r="CH14" s="87" t="str">
        <f t="shared" ca="1" si="97"/>
        <v>N</v>
      </c>
      <c r="CI14" s="87" t="str">
        <f t="shared" ca="1" si="98"/>
        <v>N</v>
      </c>
      <c r="CJ14" s="87" t="str">
        <f t="shared" ca="1" si="99"/>
        <v>-</v>
      </c>
      <c r="CK14" s="87" t="str">
        <f t="shared" ca="1" si="100"/>
        <v>-</v>
      </c>
      <c r="CL14" s="87" t="str">
        <f t="shared" ca="1" si="101"/>
        <v>L</v>
      </c>
      <c r="CM14" s="87" t="str">
        <f t="shared" ca="1" si="102"/>
        <v>L</v>
      </c>
      <c r="CN14" s="87" t="str">
        <f t="shared" ca="1" si="103"/>
        <v>L</v>
      </c>
      <c r="CO14" s="87" t="str">
        <f t="shared" ca="1" si="104"/>
        <v>M</v>
      </c>
      <c r="CP14" s="87" t="str">
        <f t="shared" ca="1" si="105"/>
        <v>M</v>
      </c>
      <c r="CQ14" s="87" t="str">
        <f t="shared" ca="1" si="106"/>
        <v>M</v>
      </c>
      <c r="CR14" s="87" t="str">
        <f t="shared" ca="1" si="107"/>
        <v>M</v>
      </c>
      <c r="CS14" s="87" t="str">
        <f t="shared" ca="1" si="108"/>
        <v>L</v>
      </c>
      <c r="CT14" s="87" t="str">
        <f t="shared" ca="1" si="109"/>
        <v>M</v>
      </c>
      <c r="CU14" s="87" t="str">
        <f t="shared" ca="1" si="110"/>
        <v>M</v>
      </c>
      <c r="CV14" s="87" t="str">
        <f t="shared" ca="1" si="111"/>
        <v>M</v>
      </c>
      <c r="CW14" s="87" t="str">
        <f t="shared" ca="1" si="112"/>
        <v>M</v>
      </c>
      <c r="CX14" s="87" t="str">
        <f t="shared" ca="1" si="113"/>
        <v>N</v>
      </c>
      <c r="CY14" s="87" t="str">
        <f t="shared" ca="1" si="114"/>
        <v>-</v>
      </c>
      <c r="CZ14" s="87" t="str">
        <f t="shared" ca="1" si="115"/>
        <v>L</v>
      </c>
      <c r="DA14" s="87" t="str">
        <f t="shared" ca="1" si="116"/>
        <v>L</v>
      </c>
      <c r="DB14" s="87" t="str">
        <f t="shared" ca="1" si="117"/>
        <v>L</v>
      </c>
      <c r="DC14" s="87" t="str">
        <f t="shared" ca="1" si="118"/>
        <v>M</v>
      </c>
      <c r="DD14" s="87" t="str">
        <f t="shared" ca="1" si="119"/>
        <v>M</v>
      </c>
      <c r="DE14" s="87" t="str">
        <f t="shared" ca="1" si="120"/>
        <v>M</v>
      </c>
      <c r="DF14" s="87" t="str">
        <f t="shared" ca="1" si="121"/>
        <v>N</v>
      </c>
      <c r="DG14" s="87" t="str">
        <f t="shared" ca="1" si="122"/>
        <v>N</v>
      </c>
      <c r="DH14" s="87" t="str">
        <f t="shared" ca="1" si="123"/>
        <v>-</v>
      </c>
      <c r="DI14" s="87" t="str">
        <f t="shared" ca="1" si="124"/>
        <v>-</v>
      </c>
      <c r="DJ14" s="87" t="str">
        <f t="shared" ca="1" si="125"/>
        <v>L</v>
      </c>
      <c r="DK14" s="87" t="str">
        <f t="shared" ca="1" si="126"/>
        <v>M</v>
      </c>
      <c r="DL14" s="87" t="str">
        <f t="shared" ca="1" si="127"/>
        <v>M</v>
      </c>
      <c r="DM14" s="87" t="str">
        <f t="shared" ca="1" si="128"/>
        <v>M</v>
      </c>
      <c r="DN14" s="87" t="str">
        <f t="shared" ca="1" si="129"/>
        <v>M</v>
      </c>
      <c r="DO14" s="87" t="str">
        <f t="shared" ca="1" si="130"/>
        <v>N</v>
      </c>
      <c r="DP14" s="87" t="str">
        <f t="shared" ca="1" si="131"/>
        <v>N</v>
      </c>
      <c r="DQ14" s="87" t="str">
        <f t="shared" ca="1" si="132"/>
        <v>-</v>
      </c>
      <c r="DR14" s="87" t="str">
        <f t="shared" ca="1" si="133"/>
        <v>-</v>
      </c>
      <c r="DS14" s="87" t="str">
        <f t="shared" ca="1" si="134"/>
        <v>L</v>
      </c>
      <c r="DT14" s="87" t="str">
        <f t="shared" ca="1" si="135"/>
        <v>M</v>
      </c>
      <c r="DU14" s="87" t="str">
        <f t="shared" ca="1" si="136"/>
        <v>M</v>
      </c>
      <c r="DV14" s="87" t="str">
        <f t="shared" ca="1" si="137"/>
        <v>M</v>
      </c>
      <c r="DW14" s="87" t="str">
        <f t="shared" ca="1" si="138"/>
        <v>M</v>
      </c>
      <c r="DX14" s="87" t="str">
        <f t="shared" ca="1" si="139"/>
        <v>N</v>
      </c>
      <c r="DY14" s="87" t="str">
        <f t="shared" ca="1" si="140"/>
        <v>N</v>
      </c>
      <c r="DZ14" s="87" t="str">
        <f t="shared" ca="1" si="141"/>
        <v>-</v>
      </c>
      <c r="EA14" s="87" t="str">
        <f t="shared" ca="1" si="142"/>
        <v>-</v>
      </c>
      <c r="EB14" s="87" t="str">
        <f t="shared" ca="1" si="143"/>
        <v>L</v>
      </c>
      <c r="EC14" s="87" t="str">
        <f t="shared" ca="1" si="144"/>
        <v>L</v>
      </c>
      <c r="ED14" s="87" t="str">
        <f t="shared" ca="1" si="145"/>
        <v>L</v>
      </c>
      <c r="EE14" s="87" t="str">
        <f t="shared" ca="1" si="146"/>
        <v>M</v>
      </c>
      <c r="EF14" s="87" t="str">
        <f t="shared" ca="1" si="147"/>
        <v>M</v>
      </c>
      <c r="EG14" s="87" t="str">
        <f t="shared" ca="1" si="148"/>
        <v>M</v>
      </c>
      <c r="EH14" s="87" t="str">
        <f t="shared" ca="1" si="149"/>
        <v>M</v>
      </c>
      <c r="EI14" s="87" t="str">
        <f t="shared" ca="1" si="150"/>
        <v>L</v>
      </c>
      <c r="EJ14" s="87" t="str">
        <f t="shared" ca="1" si="151"/>
        <v>M</v>
      </c>
      <c r="EK14" s="87" t="str">
        <f t="shared" ca="1" si="152"/>
        <v>M</v>
      </c>
      <c r="EL14" s="87" t="str">
        <f t="shared" ca="1" si="153"/>
        <v>M</v>
      </c>
      <c r="EM14" s="87" t="str">
        <f t="shared" ca="1" si="154"/>
        <v>M</v>
      </c>
      <c r="EN14" s="87" t="str">
        <f t="shared" ca="1" si="155"/>
        <v>N</v>
      </c>
      <c r="EO14" s="87" t="str">
        <f t="shared" ca="1" si="156"/>
        <v>-</v>
      </c>
      <c r="EP14" s="87" t="str">
        <f t="shared" ca="1" si="27"/>
        <v>L</v>
      </c>
      <c r="EQ14" s="87" t="str">
        <f t="shared" ca="1" si="157"/>
        <v>L</v>
      </c>
      <c r="ER14" s="87" t="str">
        <f t="shared" ca="1" si="158"/>
        <v>L</v>
      </c>
      <c r="ES14" s="87" t="str">
        <f t="shared" ca="1" si="159"/>
        <v>M</v>
      </c>
      <c r="ET14" s="87" t="str">
        <f t="shared" ca="1" si="160"/>
        <v>M</v>
      </c>
      <c r="EU14" s="87" t="str">
        <f t="shared" ca="1" si="161"/>
        <v>M</v>
      </c>
      <c r="EV14" s="87" t="str">
        <f t="shared" ca="1" si="162"/>
        <v>L</v>
      </c>
      <c r="EW14" s="87" t="str">
        <f t="shared" ca="1" si="163"/>
        <v>M</v>
      </c>
      <c r="EX14" s="87" t="str">
        <f t="shared" ca="1" si="164"/>
        <v>M</v>
      </c>
      <c r="EY14" s="87" t="str">
        <f t="shared" ca="1" si="165"/>
        <v>M</v>
      </c>
      <c r="EZ14" s="87" t="str">
        <f t="shared" ca="1" si="166"/>
        <v>L</v>
      </c>
      <c r="FA14" s="87" t="str">
        <f t="shared" ca="1" si="167"/>
        <v>L</v>
      </c>
      <c r="FB14" s="87" t="str">
        <f t="shared" ca="1" si="168"/>
        <v>M</v>
      </c>
      <c r="FC14" s="87" t="str">
        <f t="shared" ca="1" si="169"/>
        <v>M</v>
      </c>
      <c r="FD14" s="87" t="str">
        <f t="shared" ca="1" si="170"/>
        <v>M</v>
      </c>
      <c r="FE14" s="87" t="str">
        <f t="shared" ca="1" si="171"/>
        <v>L</v>
      </c>
      <c r="FF14" s="87" t="str">
        <f t="shared" ca="1" si="172"/>
        <v>L</v>
      </c>
      <c r="FG14" s="87" t="str">
        <f t="shared" ca="1" si="173"/>
        <v>M</v>
      </c>
      <c r="FH14" s="87" t="str">
        <f t="shared" ca="1" si="174"/>
        <v>M</v>
      </c>
      <c r="FI14" s="87" t="str">
        <f t="shared" ca="1" si="175"/>
        <v>M</v>
      </c>
      <c r="FJ14" s="87" t="str">
        <f t="shared" ca="1" si="176"/>
        <v>N</v>
      </c>
      <c r="FK14" s="87" t="str">
        <f t="shared" ca="1" si="177"/>
        <v>N</v>
      </c>
      <c r="FL14" s="87" t="str">
        <f t="shared" ca="1" si="178"/>
        <v>-</v>
      </c>
      <c r="FM14" s="87" t="str">
        <f t="shared" ca="1" si="179"/>
        <v>-</v>
      </c>
      <c r="FN14" s="87" t="str">
        <f t="shared" ca="1" si="180"/>
        <v>L</v>
      </c>
      <c r="FO14" s="87" t="str">
        <f t="shared" ca="1" si="181"/>
        <v>M</v>
      </c>
      <c r="FP14" s="87" t="str">
        <f t="shared" ca="1" si="182"/>
        <v>M</v>
      </c>
      <c r="FQ14" s="87" t="str">
        <f t="shared" ca="1" si="183"/>
        <v>M</v>
      </c>
      <c r="FR14" s="87" t="str">
        <f t="shared" ca="1" si="184"/>
        <v>M</v>
      </c>
      <c r="FS14" s="87" t="str">
        <f t="shared" ca="1" si="185"/>
        <v>N</v>
      </c>
      <c r="FT14" s="87" t="str">
        <f t="shared" ca="1" si="186"/>
        <v>N</v>
      </c>
      <c r="FU14" s="87" t="str">
        <f t="shared" ca="1" si="187"/>
        <v>-</v>
      </c>
      <c r="FV14" s="87" t="str">
        <f t="shared" ca="1" si="188"/>
        <v>-</v>
      </c>
      <c r="FW14" s="87" t="str">
        <f t="shared" ca="1" si="189"/>
        <v>L</v>
      </c>
      <c r="FX14" s="87" t="str">
        <f t="shared" ca="1" si="190"/>
        <v>M</v>
      </c>
      <c r="FY14" s="87" t="str">
        <f t="shared" ca="1" si="191"/>
        <v>M</v>
      </c>
      <c r="FZ14" s="87" t="str">
        <f t="shared" ca="1" si="192"/>
        <v>M</v>
      </c>
      <c r="GA14" s="87" t="str">
        <f t="shared" ca="1" si="193"/>
        <v>M</v>
      </c>
      <c r="GB14" s="87" t="str">
        <f t="shared" ca="1" si="194"/>
        <v>N</v>
      </c>
      <c r="GC14" s="87" t="str">
        <f t="shared" ca="1" si="195"/>
        <v>N</v>
      </c>
      <c r="GD14" s="87" t="str">
        <f t="shared" ca="1" si="196"/>
        <v>-</v>
      </c>
      <c r="GE14" s="87" t="str">
        <f t="shared" ca="1" si="197"/>
        <v>-</v>
      </c>
      <c r="GF14" s="87" t="str">
        <f t="shared" ca="1" si="198"/>
        <v>L</v>
      </c>
      <c r="GG14" s="87" t="str">
        <f t="shared" ca="1" si="199"/>
        <v>L</v>
      </c>
      <c r="GH14" s="87" t="str">
        <f t="shared" ca="1" si="200"/>
        <v>L</v>
      </c>
      <c r="GI14" s="87" t="str">
        <f t="shared" ca="1" si="201"/>
        <v>M</v>
      </c>
      <c r="GJ14" s="87" t="str">
        <f t="shared" ca="1" si="202"/>
        <v>M</v>
      </c>
      <c r="GK14" s="87" t="str">
        <f t="shared" ca="1" si="203"/>
        <v>N</v>
      </c>
      <c r="GL14" s="87" t="str">
        <f t="shared" ca="1" si="204"/>
        <v>-</v>
      </c>
      <c r="GM14" s="87" t="str">
        <f t="shared" ca="1" si="205"/>
        <v>L</v>
      </c>
      <c r="GN14" s="87" t="str">
        <f t="shared" ca="1" si="206"/>
        <v>M</v>
      </c>
      <c r="GO14" s="87" t="str">
        <f t="shared" ca="1" si="207"/>
        <v>M</v>
      </c>
      <c r="GP14" s="87" t="str">
        <f t="shared" ca="1" si="208"/>
        <v>M</v>
      </c>
      <c r="GQ14" s="87" t="str">
        <f t="shared" ca="1" si="209"/>
        <v>L</v>
      </c>
      <c r="GR14" s="87" t="str">
        <f t="shared" ca="1" si="210"/>
        <v>M</v>
      </c>
      <c r="GS14" s="87" t="str">
        <f t="shared" ca="1" si="211"/>
        <v>M</v>
      </c>
      <c r="GT14" s="87" t="str">
        <f t="shared" ca="1" si="212"/>
        <v>M</v>
      </c>
      <c r="GU14" s="87" t="str">
        <f t="shared" ca="1" si="213"/>
        <v>L</v>
      </c>
      <c r="GV14" s="87" t="str">
        <f t="shared" ca="1" si="214"/>
        <v>L</v>
      </c>
      <c r="GW14" s="87" t="str">
        <f t="shared" ca="1" si="215"/>
        <v>M</v>
      </c>
      <c r="GX14" s="87" t="str">
        <f t="shared" ca="1" si="216"/>
        <v>M</v>
      </c>
      <c r="GY14" s="87" t="str">
        <f t="shared" ca="1" si="217"/>
        <v>M</v>
      </c>
      <c r="GZ14" s="87" t="str">
        <f t="shared" ca="1" si="218"/>
        <v>N</v>
      </c>
      <c r="HA14" s="87" t="str">
        <f t="shared" ca="1" si="219"/>
        <v>N</v>
      </c>
      <c r="HB14" s="87" t="str">
        <f t="shared" ca="1" si="28"/>
        <v>-</v>
      </c>
      <c r="HC14" s="87" t="str">
        <f t="shared" ca="1" si="220"/>
        <v>-</v>
      </c>
      <c r="HD14" s="87" t="str">
        <f t="shared" ca="1" si="221"/>
        <v>L</v>
      </c>
      <c r="HE14" s="87" t="str">
        <f t="shared" ca="1" si="222"/>
        <v>L</v>
      </c>
      <c r="HF14" s="87" t="str">
        <f t="shared" ca="1" si="223"/>
        <v>M</v>
      </c>
      <c r="HG14" s="87" t="str">
        <f t="shared" ca="1" si="224"/>
        <v>M</v>
      </c>
      <c r="HH14" s="87" t="str">
        <f t="shared" ca="1" si="225"/>
        <v>M</v>
      </c>
      <c r="HI14" s="87" t="str">
        <f t="shared" ca="1" si="226"/>
        <v>N</v>
      </c>
      <c r="HJ14" s="87" t="str">
        <f t="shared" ca="1" si="227"/>
        <v>N</v>
      </c>
      <c r="HK14" s="87" t="str">
        <f t="shared" ca="1" si="228"/>
        <v>-</v>
      </c>
      <c r="HL14" s="87" t="str">
        <f t="shared" ca="1" si="229"/>
        <v>-</v>
      </c>
      <c r="HM14" s="87" t="str">
        <f t="shared" ca="1" si="230"/>
        <v>L</v>
      </c>
      <c r="HN14" s="87" t="str">
        <f t="shared" ca="1" si="231"/>
        <v>M</v>
      </c>
      <c r="HO14" s="87" t="str">
        <f t="shared" ca="1" si="232"/>
        <v>M</v>
      </c>
      <c r="HP14" s="87" t="str">
        <f t="shared" ca="1" si="233"/>
        <v>M</v>
      </c>
      <c r="HQ14" s="87" t="str">
        <f t="shared" ca="1" si="234"/>
        <v>M</v>
      </c>
      <c r="HR14" s="87" t="str">
        <f t="shared" ca="1" si="235"/>
        <v>N</v>
      </c>
      <c r="HS14" s="87" t="str">
        <f t="shared" ca="1" si="236"/>
        <v>N</v>
      </c>
      <c r="HT14" s="87" t="str">
        <f t="shared" ca="1" si="237"/>
        <v>-</v>
      </c>
      <c r="HU14" s="87" t="str">
        <f t="shared" ca="1" si="238"/>
        <v>-</v>
      </c>
      <c r="HV14" s="87" t="str">
        <f t="shared" ca="1" si="239"/>
        <v>L</v>
      </c>
      <c r="HW14" s="87" t="str">
        <f t="shared" ca="1" si="240"/>
        <v>L</v>
      </c>
      <c r="HX14" s="87" t="str">
        <f t="shared" ca="1" si="241"/>
        <v>L</v>
      </c>
      <c r="HY14" s="87" t="str">
        <f t="shared" ca="1" si="242"/>
        <v>M</v>
      </c>
      <c r="HZ14" s="87" t="str">
        <f t="shared" ca="1" si="243"/>
        <v>M</v>
      </c>
      <c r="IA14" s="87" t="str">
        <f t="shared" ca="1" si="244"/>
        <v>M</v>
      </c>
      <c r="IB14" s="87" t="str">
        <f t="shared" ca="1" si="245"/>
        <v>M</v>
      </c>
      <c r="IC14" s="87" t="str">
        <f t="shared" ca="1" si="246"/>
        <v>L</v>
      </c>
      <c r="ID14" s="87" t="str">
        <f t="shared" ca="1" si="247"/>
        <v>M</v>
      </c>
      <c r="IE14" s="87" t="str">
        <f t="shared" ca="1" si="248"/>
        <v>M</v>
      </c>
      <c r="IF14" s="87" t="str">
        <f t="shared" ca="1" si="249"/>
        <v>M</v>
      </c>
      <c r="IG14" s="87" t="str">
        <f t="shared" ca="1" si="250"/>
        <v>M</v>
      </c>
      <c r="IH14" s="87" t="str">
        <f t="shared" ca="1" si="251"/>
        <v>N</v>
      </c>
      <c r="II14" s="87" t="str">
        <f t="shared" ca="1" si="252"/>
        <v>-</v>
      </c>
      <c r="IJ14" s="87" t="str">
        <f t="shared" ca="1" si="253"/>
        <v>L</v>
      </c>
      <c r="IK14" s="87" t="str">
        <f t="shared" ca="1" si="254"/>
        <v>L</v>
      </c>
      <c r="IL14" s="87" t="str">
        <f t="shared" ca="1" si="255"/>
        <v>L</v>
      </c>
      <c r="IM14" s="87" t="str">
        <f t="shared" ca="1" si="256"/>
        <v>M</v>
      </c>
      <c r="IN14" s="87" t="str">
        <f t="shared" ca="1" si="257"/>
        <v>M</v>
      </c>
      <c r="IO14" s="87" t="str">
        <f t="shared" ca="1" si="258"/>
        <v>M</v>
      </c>
      <c r="IP14" s="87" t="str">
        <f t="shared" ca="1" si="259"/>
        <v>N</v>
      </c>
      <c r="IQ14" s="87" t="str">
        <f t="shared" ca="1" si="260"/>
        <v>N</v>
      </c>
      <c r="IR14" s="87" t="str">
        <f t="shared" ca="1" si="261"/>
        <v>-</v>
      </c>
      <c r="IS14" s="87" t="str">
        <f t="shared" ca="1" si="262"/>
        <v>-</v>
      </c>
      <c r="IT14" s="87" t="str">
        <f t="shared" ca="1" si="263"/>
        <v>L</v>
      </c>
      <c r="IU14" s="87" t="str">
        <f t="shared" ca="1" si="264"/>
        <v>M</v>
      </c>
      <c r="IV14" s="87" t="str">
        <f t="shared" ca="1" si="265"/>
        <v>M</v>
      </c>
      <c r="IW14" s="87" t="str">
        <f t="shared" ca="1" si="266"/>
        <v>M</v>
      </c>
      <c r="IX14" s="87" t="str">
        <f t="shared" ca="1" si="267"/>
        <v>M</v>
      </c>
      <c r="IY14" s="87" t="str">
        <f t="shared" ca="1" si="268"/>
        <v>N</v>
      </c>
      <c r="IZ14" s="87" t="str">
        <f t="shared" ca="1" si="269"/>
        <v>N</v>
      </c>
      <c r="JA14" s="87" t="str">
        <f t="shared" ca="1" si="270"/>
        <v>-</v>
      </c>
      <c r="JB14" s="87" t="str">
        <f t="shared" ca="1" si="271"/>
        <v>-</v>
      </c>
      <c r="JC14" s="87" t="str">
        <f t="shared" ca="1" si="272"/>
        <v>L</v>
      </c>
      <c r="JD14" s="87" t="str">
        <f t="shared" ca="1" si="273"/>
        <v>M</v>
      </c>
      <c r="JE14" s="87" t="str">
        <f t="shared" ca="1" si="274"/>
        <v>M</v>
      </c>
      <c r="JF14" s="87" t="str">
        <f t="shared" ca="1" si="275"/>
        <v>M</v>
      </c>
      <c r="JG14" s="87" t="str">
        <f t="shared" ca="1" si="276"/>
        <v>M</v>
      </c>
      <c r="JH14" s="87" t="str">
        <f t="shared" ca="1" si="277"/>
        <v>N</v>
      </c>
      <c r="JI14" s="87" t="str">
        <f t="shared" ca="1" si="278"/>
        <v>N</v>
      </c>
      <c r="JJ14" s="87" t="str">
        <f t="shared" ca="1" si="279"/>
        <v>-</v>
      </c>
      <c r="JK14" s="87" t="str">
        <f t="shared" ca="1" si="280"/>
        <v>-</v>
      </c>
      <c r="JL14" s="87" t="str">
        <f t="shared" ca="1" si="281"/>
        <v>L</v>
      </c>
      <c r="JM14" s="87" t="str">
        <f t="shared" ca="1" si="282"/>
        <v>L</v>
      </c>
      <c r="JN14" s="87" t="str">
        <f t="shared" ca="1" si="29"/>
        <v>L</v>
      </c>
      <c r="JO14" s="87" t="str">
        <f t="shared" ca="1" si="283"/>
        <v>M</v>
      </c>
      <c r="JP14" s="87" t="str">
        <f t="shared" ca="1" si="284"/>
        <v>M</v>
      </c>
      <c r="JQ14" s="87" t="str">
        <f t="shared" ca="1" si="285"/>
        <v>M</v>
      </c>
      <c r="JR14" s="87" t="str">
        <f t="shared" ca="1" si="286"/>
        <v>M</v>
      </c>
      <c r="JS14" s="87" t="str">
        <f t="shared" ca="1" si="287"/>
        <v>L</v>
      </c>
      <c r="JT14" s="87" t="str">
        <f t="shared" ca="1" si="288"/>
        <v>M</v>
      </c>
      <c r="JU14" s="87" t="str">
        <f t="shared" ca="1" si="289"/>
        <v>M</v>
      </c>
      <c r="JV14" s="87" t="str">
        <f t="shared" ca="1" si="290"/>
        <v>M</v>
      </c>
      <c r="JW14" s="87" t="str">
        <f t="shared" ca="1" si="291"/>
        <v>M</v>
      </c>
      <c r="JX14" s="87" t="str">
        <f t="shared" ca="1" si="292"/>
        <v>N</v>
      </c>
      <c r="JY14" s="87" t="str">
        <f t="shared" ca="1" si="293"/>
        <v>-</v>
      </c>
      <c r="JZ14" s="87" t="str">
        <f t="shared" ca="1" si="294"/>
        <v>L</v>
      </c>
      <c r="KA14" s="87" t="str">
        <f t="shared" ca="1" si="295"/>
        <v>L</v>
      </c>
      <c r="KB14" s="87" t="str">
        <f t="shared" ca="1" si="296"/>
        <v>L</v>
      </c>
      <c r="KC14" s="87" t="str">
        <f t="shared" ca="1" si="297"/>
        <v>M</v>
      </c>
      <c r="KD14" s="87" t="str">
        <f t="shared" ca="1" si="298"/>
        <v>M</v>
      </c>
      <c r="KE14" s="87" t="str">
        <f t="shared" ca="1" si="299"/>
        <v>M</v>
      </c>
      <c r="KF14" s="87" t="str">
        <f t="shared" ca="1" si="300"/>
        <v>L</v>
      </c>
      <c r="KG14" s="87" t="str">
        <f t="shared" ca="1" si="301"/>
        <v>M</v>
      </c>
      <c r="KH14" s="87" t="str">
        <f t="shared" ca="1" si="302"/>
        <v>M</v>
      </c>
      <c r="KI14" s="87" t="str">
        <f t="shared" ca="1" si="303"/>
        <v>M</v>
      </c>
      <c r="KJ14" s="87" t="str">
        <f t="shared" ca="1" si="304"/>
        <v>L</v>
      </c>
      <c r="KK14" s="87" t="str">
        <f t="shared" ca="1" si="305"/>
        <v>L</v>
      </c>
      <c r="KL14" s="87" t="str">
        <f t="shared" ca="1" si="306"/>
        <v>M</v>
      </c>
      <c r="KM14" s="87" t="str">
        <f t="shared" ca="1" si="307"/>
        <v>M</v>
      </c>
      <c r="KN14" s="87" t="str">
        <f t="shared" ca="1" si="308"/>
        <v>M</v>
      </c>
      <c r="KO14" s="87" t="str">
        <f t="shared" ca="1" si="309"/>
        <v>L</v>
      </c>
      <c r="KP14" s="87" t="str">
        <f t="shared" ca="1" si="310"/>
        <v>L</v>
      </c>
      <c r="KQ14" s="87" t="str">
        <f t="shared" ca="1" si="311"/>
        <v>M</v>
      </c>
      <c r="KR14" s="87" t="str">
        <f t="shared" ca="1" si="312"/>
        <v>M</v>
      </c>
      <c r="KS14" s="87" t="str">
        <f t="shared" ca="1" si="313"/>
        <v>M</v>
      </c>
      <c r="KT14" s="87" t="str">
        <f t="shared" ca="1" si="314"/>
        <v>N</v>
      </c>
      <c r="KU14" s="87" t="str">
        <f t="shared" ca="1" si="315"/>
        <v>N</v>
      </c>
      <c r="KV14" s="87" t="str">
        <f t="shared" ca="1" si="316"/>
        <v>-</v>
      </c>
      <c r="KW14" s="87" t="str">
        <f t="shared" ca="1" si="317"/>
        <v>-</v>
      </c>
      <c r="KX14" s="87" t="str">
        <f t="shared" ca="1" si="318"/>
        <v>L</v>
      </c>
      <c r="KY14" s="87" t="str">
        <f t="shared" ca="1" si="319"/>
        <v>M</v>
      </c>
      <c r="KZ14" s="87" t="str">
        <f t="shared" ca="1" si="320"/>
        <v>M</v>
      </c>
      <c r="LA14" s="87" t="str">
        <f t="shared" ca="1" si="321"/>
        <v>M</v>
      </c>
      <c r="LB14" s="87" t="str">
        <f t="shared" ca="1" si="322"/>
        <v>M</v>
      </c>
      <c r="LC14" s="87" t="str">
        <f t="shared" ca="1" si="323"/>
        <v>N</v>
      </c>
      <c r="LD14" s="87" t="str">
        <f t="shared" ca="1" si="324"/>
        <v>N</v>
      </c>
      <c r="LE14" s="87" t="str">
        <f t="shared" ca="1" si="325"/>
        <v>-</v>
      </c>
      <c r="LF14" s="87" t="str">
        <f t="shared" ca="1" si="326"/>
        <v>-</v>
      </c>
      <c r="LG14" s="87" t="str">
        <f t="shared" ca="1" si="327"/>
        <v>L</v>
      </c>
      <c r="LH14" s="87" t="str">
        <f t="shared" ca="1" si="328"/>
        <v>M</v>
      </c>
      <c r="LI14" s="87" t="str">
        <f t="shared" ca="1" si="329"/>
        <v>M</v>
      </c>
      <c r="LJ14" s="87" t="str">
        <f t="shared" ca="1" si="330"/>
        <v>M</v>
      </c>
      <c r="LK14" s="87" t="str">
        <f t="shared" ca="1" si="331"/>
        <v>M</v>
      </c>
      <c r="LL14" s="87" t="str">
        <f t="shared" ca="1" si="332"/>
        <v>N</v>
      </c>
      <c r="LM14" s="87" t="str">
        <f t="shared" ca="1" si="333"/>
        <v>N</v>
      </c>
      <c r="LN14" s="87" t="str">
        <f t="shared" ca="1" si="334"/>
        <v>-</v>
      </c>
      <c r="LO14" s="87" t="str">
        <f t="shared" ca="1" si="335"/>
        <v>-</v>
      </c>
      <c r="LP14" s="87" t="str">
        <f t="shared" ca="1" si="336"/>
        <v>L</v>
      </c>
      <c r="LQ14" s="87" t="str">
        <f t="shared" ca="1" si="337"/>
        <v>L</v>
      </c>
      <c r="LR14" s="87" t="str">
        <f t="shared" ca="1" si="338"/>
        <v>L</v>
      </c>
      <c r="LS14" s="87" t="str">
        <f t="shared" ca="1" si="339"/>
        <v>M</v>
      </c>
      <c r="LT14" s="87" t="str">
        <f t="shared" ca="1" si="340"/>
        <v>M</v>
      </c>
      <c r="LU14" s="87" t="str">
        <f t="shared" ca="1" si="341"/>
        <v>N</v>
      </c>
      <c r="LV14" s="87" t="str">
        <f t="shared" ca="1" si="342"/>
        <v>-</v>
      </c>
      <c r="LW14" s="87" t="str">
        <f t="shared" ca="1" si="343"/>
        <v>L</v>
      </c>
      <c r="LX14" s="87" t="str">
        <f t="shared" ca="1" si="344"/>
        <v>M</v>
      </c>
      <c r="LY14" s="87" t="str">
        <f t="shared" ca="1" si="345"/>
        <v>M</v>
      </c>
      <c r="LZ14" s="87" t="str">
        <f t="shared" ca="1" si="30"/>
        <v>M</v>
      </c>
      <c r="MA14" s="87" t="str">
        <f t="shared" ref="MA14:MA59" ca="1" si="357">IF(AND($C$4="NO",COUNTIF($B$7:$B$20,IF(OR(LN14="",ISBLANK(LN14)),"",IF(OR(LT15="",$C14&lt;&gt;$C15),IF(ISBLANK($C14),LT$7,INDIRECT(ADDRESS($C14,CELL("columna",LT14),4))),LT15)))&gt;0),$B14,IF(OR($D14="",ISBLANK($D14)),"",IF(OR(LT15="",$C14&lt;&gt;$C15),IF(ISBLANK($C14),LT$7,INDIRECT(ADDRESS($C14,CELL("columna",LT14),4))),LT15)))</f>
        <v>L</v>
      </c>
      <c r="MB14" s="87" t="str">
        <f t="shared" ref="MB14:MB59" ca="1" si="358">IF(AND($C$4="NO",COUNTIF($B$7:$B$20,IF(OR(LO14="",ISBLANK(LO14)),"",IF(OR(LU15="",$C14&lt;&gt;$C15),IF(ISBLANK($C14),LU$7,INDIRECT(ADDRESS($C14,CELL("columna",LU14),4))),LU15)))&gt;0),$B14,IF(OR($D14="",ISBLANK($D14)),"",IF(OR(LU15="",$C14&lt;&gt;$C15),IF(ISBLANK($C14),LU$7,INDIRECT(ADDRESS($C14,CELL("columna",LU14),4))),LU15)))</f>
        <v>M</v>
      </c>
      <c r="MC14" s="87" t="str">
        <f t="shared" ref="MC14:MC59" ca="1" si="359">IF(AND($C$4="NO",COUNTIF($B$7:$B$20,IF(OR(LP14="",ISBLANK(LP14)),"",IF(OR(LV15="",$C14&lt;&gt;$C15),IF(ISBLANK($C14),LV$7,INDIRECT(ADDRESS($C14,CELL("columna",LV14),4))),LV15)))&gt;0),$B14,IF(OR($D14="",ISBLANK($D14)),"",IF(OR(LV15="",$C14&lt;&gt;$C15),IF(ISBLANK($C14),LV$7,INDIRECT(ADDRESS($C14,CELL("columna",LV14),4))),LV15)))</f>
        <v>M</v>
      </c>
      <c r="MD14" s="87" t="str">
        <f t="shared" ref="MD14:MD59" ca="1" si="360">IF(AND($C$4="NO",COUNTIF($B$7:$B$20,IF(OR(LQ14="",ISBLANK(LQ14)),"",IF(OR(LW15="",$C14&lt;&gt;$C15),IF(ISBLANK($C14),LW$7,INDIRECT(ADDRESS($C14,CELL("columna",LW14),4))),LW15)))&gt;0),$B14,IF(OR($D14="",ISBLANK($D14)),"",IF(OR(LW15="",$C14&lt;&gt;$C15),IF(ISBLANK($C14),LW$7,INDIRECT(ADDRESS($C14,CELL("columna",LW14),4))),LW15)))</f>
        <v>M</v>
      </c>
      <c r="ME14" s="87" t="str">
        <f t="shared" ref="ME14:ME59" ca="1" si="361">IF(AND($C$4="NO",COUNTIF($B$7:$B$20,IF(OR(LR14="",ISBLANK(LR14)),"",IF(OR(LX15="",$C14&lt;&gt;$C15),IF(ISBLANK($C14),LX$7,INDIRECT(ADDRESS($C14,CELL("columna",LX14),4))),LX15)))&gt;0),$B14,IF(OR($D14="",ISBLANK($D14)),"",IF(OR(LX15="",$C14&lt;&gt;$C15),IF(ISBLANK($C14),LX$7,INDIRECT(ADDRESS($C14,CELL("columna",LX14),4))),LX15)))</f>
        <v>L</v>
      </c>
      <c r="MF14" s="87" t="str">
        <f t="shared" ref="MF14:MF59" ca="1" si="362">IF(AND($C$4="NO",COUNTIF($B$7:$B$20,IF(OR(LS14="",ISBLANK(LS14)),"",IF(OR(LY15="",$C14&lt;&gt;$C15),IF(ISBLANK($C14),LY$7,INDIRECT(ADDRESS($C14,CELL("columna",LY14),4))),LY15)))&gt;0),$B14,IF(OR($D14="",ISBLANK($D14)),"",IF(OR(LY15="",$C14&lt;&gt;$C15),IF(ISBLANK($C14),LY$7,INDIRECT(ADDRESS($C14,CELL("columna",LY14),4))),LY15)))</f>
        <v>L</v>
      </c>
      <c r="MG14" s="87" t="str">
        <f t="shared" ref="MG14:MG59" ca="1" si="363">IF(AND($C$4="NO",COUNTIF($B$7:$B$20,IF(OR(LT14="",ISBLANK(LT14)),"",IF(OR(LZ15="",$C14&lt;&gt;$C15),IF(ISBLANK($C14),LZ$7,INDIRECT(ADDRESS($C14,CELL("columna",LZ14),4))),LZ15)))&gt;0),$B14,IF(OR($D14="",ISBLANK($D14)),"",IF(OR(LZ15="",$C14&lt;&gt;$C15),IF(ISBLANK($C14),LZ$7,INDIRECT(ADDRESS($C14,CELL("columna",LZ14),4))),LZ15)))</f>
        <v>M</v>
      </c>
      <c r="MH14" s="87" t="str">
        <f t="shared" ref="MH14:MH59" ca="1" si="364">IF(AND($C$4="NO",COUNTIF($B$7:$B$20,IF(OR(LU14="",ISBLANK(LU14)),"",IF(OR(MA15="",$C14&lt;&gt;$C15),IF(ISBLANK($C14),MA$7,INDIRECT(ADDRESS($C14,CELL("columna",MA14),4))),MA15)))&gt;0),$B14,IF(OR($D14="",ISBLANK($D14)),"",IF(OR(MA15="",$C14&lt;&gt;$C15),IF(ISBLANK($C14),MA$7,INDIRECT(ADDRESS($C14,CELL("columna",MA14),4))),MA15)))</f>
        <v>M</v>
      </c>
      <c r="MI14" s="87" t="str">
        <f t="shared" ref="MI14:MI59" ca="1" si="365">IF(AND($C$4="NO",COUNTIF($B$7:$B$20,IF(OR(LV14="",ISBLANK(LV14)),"",IF(OR(MB15="",$C14&lt;&gt;$C15),IF(ISBLANK($C14),MB$7,INDIRECT(ADDRESS($C14,CELL("columna",MB14),4))),MB15)))&gt;0),$B14,IF(OR($D14="",ISBLANK($D14)),"",IF(OR(MB15="",$C14&lt;&gt;$C15),IF(ISBLANK($C14),MB$7,INDIRECT(ADDRESS($C14,CELL("columna",MB14),4))),MB15)))</f>
        <v>M</v>
      </c>
      <c r="MJ14" s="87" t="str">
        <f t="shared" ref="MJ14:MJ59" ca="1" si="366">IF(AND($C$4="NO",COUNTIF($B$7:$B$20,IF(OR(LW14="",ISBLANK(LW14)),"",IF(OR(MC15="",$C14&lt;&gt;$C15),IF(ISBLANK($C14),MC$7,INDIRECT(ADDRESS($C14,CELL("columna",MC14),4))),MC15)))&gt;0),$B14,IF(OR($D14="",ISBLANK($D14)),"",IF(OR(MC15="",$C14&lt;&gt;$C15),IF(ISBLANK($C14),MC$7,INDIRECT(ADDRESS($C14,CELL("columna",MC14),4))),MC15)))</f>
        <v>N</v>
      </c>
      <c r="MK14" s="87" t="str">
        <f t="shared" ref="MK14:MK59" ca="1" si="367">IF(AND($C$4="NO",COUNTIF($B$7:$B$20,IF(OR(LX14="",ISBLANK(LX14)),"",IF(OR(MD15="",$C14&lt;&gt;$C15),IF(ISBLANK($C14),MD$7,INDIRECT(ADDRESS($C14,CELL("columna",MD14),4))),MD15)))&gt;0),$B14,IF(OR($D14="",ISBLANK($D14)),"",IF(OR(MD15="",$C14&lt;&gt;$C15),IF(ISBLANK($C14),MD$7,INDIRECT(ADDRESS($C14,CELL("columna",MD14),4))),MD15)))</f>
        <v>N</v>
      </c>
      <c r="ML14" s="87" t="str">
        <f t="shared" ref="ML14:ML59" ca="1" si="368">IF(AND($C$4="NO",COUNTIF($B$7:$B$20,IF(OR(LY14="",ISBLANK(LY14)),"",IF(OR(ME15="",$C14&lt;&gt;$C15),IF(ISBLANK($C14),ME$7,INDIRECT(ADDRESS($C14,CELL("columna",ME14),4))),ME15)))&gt;0),$B14,IF(OR($D14="",ISBLANK($D14)),"",IF(OR(ME15="",$C14&lt;&gt;$C15),IF(ISBLANK($C14),ME$7,INDIRECT(ADDRESS($C14,CELL("columna",ME14),4))),ME15)))</f>
        <v>-</v>
      </c>
      <c r="MM14" s="87" t="str">
        <f t="shared" ref="MM14:MM59" ca="1" si="369">IF(AND($C$4="NO",COUNTIF($B$7:$B$20,IF(OR(LZ14="",ISBLANK(LZ14)),"",IF(OR(MF15="",$C14&lt;&gt;$C15),IF(ISBLANK($C14),MF$7,INDIRECT(ADDRESS($C14,CELL("columna",MF14),4))),MF15)))&gt;0),$B14,IF(OR($D14="",ISBLANK($D14)),"",IF(OR(MF15="",$C14&lt;&gt;$C15),IF(ISBLANK($C14),MF$7,INDIRECT(ADDRESS($C14,CELL("columna",MF14),4))),MF15)))</f>
        <v>-</v>
      </c>
      <c r="MN14" s="87" t="str">
        <f t="shared" ref="MN14:MN59" ca="1" si="370">IF(AND($C$4="NO",COUNTIF($B$7:$B$20,IF(OR(MA14="",ISBLANK(MA14)),"",IF(OR(MG15="",$C14&lt;&gt;$C15),IF(ISBLANK($C14),MG$7,INDIRECT(ADDRESS($C14,CELL("columna",MG14),4))),MG15)))&gt;0),$B14,IF(OR($D14="",ISBLANK($D14)),"",IF(OR(MG15="",$C14&lt;&gt;$C15),IF(ISBLANK($C14),MG$7,INDIRECT(ADDRESS($C14,CELL("columna",MG14),4))),MG15)))</f>
        <v>L</v>
      </c>
      <c r="MO14" s="87" t="str">
        <f t="shared" ref="MO14:MO59" ca="1" si="371">IF(AND($C$4="NO",COUNTIF($B$7:$B$20,IF(OR(MB14="",ISBLANK(MB14)),"",IF(OR(MH15="",$C14&lt;&gt;$C15),IF(ISBLANK($C14),MH$7,INDIRECT(ADDRESS($C14,CELL("columna",MH14),4))),MH15)))&gt;0),$B14,IF(OR($D14="",ISBLANK($D14)),"",IF(OR(MH15="",$C14&lt;&gt;$C15),IF(ISBLANK($C14),MH$7,INDIRECT(ADDRESS($C14,CELL("columna",MH14),4))),MH15)))</f>
        <v>L</v>
      </c>
      <c r="MP14" s="87" t="str">
        <f t="shared" ref="MP14:MP59" ca="1" si="372">IF(AND($C$4="NO",COUNTIF($B$7:$B$20,IF(OR(MC14="",ISBLANK(MC14)),"",IF(OR(MI15="",$C14&lt;&gt;$C15),IF(ISBLANK($C14),MI$7,INDIRECT(ADDRESS($C14,CELL("columna",MI14),4))),MI15)))&gt;0),$B14,IF(OR($D14="",ISBLANK($D14)),"",IF(OR(MI15="",$C14&lt;&gt;$C15),IF(ISBLANK($C14),MI$7,INDIRECT(ADDRESS($C14,CELL("columna",MI14),4))),MI15)))</f>
        <v>M</v>
      </c>
      <c r="MQ14" s="87" t="str">
        <f t="shared" ref="MQ14:MQ59" ca="1" si="373">IF(AND($C$4="NO",COUNTIF($B$7:$B$20,IF(OR(MD14="",ISBLANK(MD14)),"",IF(OR(MJ15="",$C14&lt;&gt;$C15),IF(ISBLANK($C14),MJ$7,INDIRECT(ADDRESS($C14,CELL("columna",MJ14),4))),MJ15)))&gt;0),$B14,IF(OR($D14="",ISBLANK($D14)),"",IF(OR(MJ15="",$C14&lt;&gt;$C15),IF(ISBLANK($C14),MJ$7,INDIRECT(ADDRESS($C14,CELL("columna",MJ14),4))),MJ15)))</f>
        <v>M</v>
      </c>
      <c r="MR14" s="87" t="str">
        <f t="shared" ref="MR14:MR59" ca="1" si="374">IF(AND($C$4="NO",COUNTIF($B$7:$B$20,IF(OR(ME14="",ISBLANK(ME14)),"",IF(OR(MK15="",$C14&lt;&gt;$C15),IF(ISBLANK($C14),MK$7,INDIRECT(ADDRESS($C14,CELL("columna",MK14),4))),MK15)))&gt;0),$B14,IF(OR($D14="",ISBLANK($D14)),"",IF(OR(MK15="",$C14&lt;&gt;$C15),IF(ISBLANK($C14),MK$7,INDIRECT(ADDRESS($C14,CELL("columna",MK14),4))),MK15)))</f>
        <v>M</v>
      </c>
      <c r="MS14" s="87" t="str">
        <f t="shared" ref="MS14:MS59" ca="1" si="375">IF(AND($C$4="NO",COUNTIF($B$7:$B$20,IF(OR(MF14="",ISBLANK(MF14)),"",IF(OR(ML15="",$C14&lt;&gt;$C15),IF(ISBLANK($C14),ML$7,INDIRECT(ADDRESS($C14,CELL("columna",ML14),4))),ML15)))&gt;0),$B14,IF(OR($D14="",ISBLANK($D14)),"",IF(OR(ML15="",$C14&lt;&gt;$C15),IF(ISBLANK($C14),ML$7,INDIRECT(ADDRESS($C14,CELL("columna",ML14),4))),ML15)))</f>
        <v>N</v>
      </c>
      <c r="MT14" s="87" t="str">
        <f t="shared" ref="MT14:MT59" ca="1" si="376">IF(AND($C$4="NO",COUNTIF($B$7:$B$20,IF(OR(MG14="",ISBLANK(MG14)),"",IF(OR(MM15="",$C14&lt;&gt;$C15),IF(ISBLANK($C14),MM$7,INDIRECT(ADDRESS($C14,CELL("columna",MM14),4))),MM15)))&gt;0),$B14,IF(OR($D14="",ISBLANK($D14)),"",IF(OR(MM15="",$C14&lt;&gt;$C15),IF(ISBLANK($C14),MM$7,INDIRECT(ADDRESS($C14,CELL("columna",MM14),4))),MM15)))</f>
        <v>N</v>
      </c>
      <c r="MU14" s="87" t="str">
        <f t="shared" ref="MU14:MU59" ca="1" si="377">IF(AND($C$4="NO",COUNTIF($B$7:$B$20,IF(OR(MH14="",ISBLANK(MH14)),"",IF(OR(MN15="",$C14&lt;&gt;$C15),IF(ISBLANK($C14),MN$7,INDIRECT(ADDRESS($C14,CELL("columna",MN14),4))),MN15)))&gt;0),$B14,IF(OR($D14="",ISBLANK($D14)),"",IF(OR(MN15="",$C14&lt;&gt;$C15),IF(ISBLANK($C14),MN$7,INDIRECT(ADDRESS($C14,CELL("columna",MN14),4))),MN15)))</f>
        <v>-</v>
      </c>
      <c r="MV14" s="87" t="str">
        <f t="shared" ref="MV14:MV59" ca="1" si="378">IF(AND($C$4="NO",COUNTIF($B$7:$B$20,IF(OR(MI14="",ISBLANK(MI14)),"",IF(OR(MO15="",$C14&lt;&gt;$C15),IF(ISBLANK($C14),MO$7,INDIRECT(ADDRESS($C14,CELL("columna",MO14),4))),MO15)))&gt;0),$B14,IF(OR($D14="",ISBLANK($D14)),"",IF(OR(MO15="",$C14&lt;&gt;$C15),IF(ISBLANK($C14),MO$7,INDIRECT(ADDRESS($C14,CELL("columna",MO14),4))),MO15)))</f>
        <v>-</v>
      </c>
      <c r="MW14" s="87" t="str">
        <f t="shared" ref="MW14:MW59" ca="1" si="379">IF(AND($C$4="NO",COUNTIF($B$7:$B$20,IF(OR(MJ14="",ISBLANK(MJ14)),"",IF(OR(MP15="",$C14&lt;&gt;$C15),IF(ISBLANK($C14),MP$7,INDIRECT(ADDRESS($C14,CELL("columna",MP14),4))),MP15)))&gt;0),$B14,IF(OR($D14="",ISBLANK($D14)),"",IF(OR(MP15="",$C14&lt;&gt;$C15),IF(ISBLANK($C14),MP$7,INDIRECT(ADDRESS($C14,CELL("columna",MP14),4))),MP15)))</f>
        <v>L</v>
      </c>
      <c r="MX14" s="87" t="str">
        <f t="shared" ref="MX14:MX59" ca="1" si="380">IF(AND($C$4="NO",COUNTIF($B$7:$B$20,IF(OR(MK14="",ISBLANK(MK14)),"",IF(OR(MQ15="",$C14&lt;&gt;$C15),IF(ISBLANK($C14),MQ$7,INDIRECT(ADDRESS($C14,CELL("columna",MQ14),4))),MQ15)))&gt;0),$B14,IF(OR($D14="",ISBLANK($D14)),"",IF(OR(MQ15="",$C14&lt;&gt;$C15),IF(ISBLANK($C14),MQ$7,INDIRECT(ADDRESS($C14,CELL("columna",MQ14),4))),MQ15)))</f>
        <v>M</v>
      </c>
      <c r="MY14" s="87" t="str">
        <f t="shared" ref="MY14:MY59" ca="1" si="381">IF(AND($C$4="NO",COUNTIF($B$7:$B$20,IF(OR(ML14="",ISBLANK(ML14)),"",IF(OR(MR15="",$C14&lt;&gt;$C15),IF(ISBLANK($C14),MR$7,INDIRECT(ADDRESS($C14,CELL("columna",MR14),4))),MR15)))&gt;0),$B14,IF(OR($D14="",ISBLANK($D14)),"",IF(OR(MR15="",$C14&lt;&gt;$C15),IF(ISBLANK($C14),MR$7,INDIRECT(ADDRESS($C14,CELL("columna",MR14),4))),MR15)))</f>
        <v>M</v>
      </c>
      <c r="MZ14" s="87" t="str">
        <f t="shared" ref="MZ14:MZ59" ca="1" si="382">IF(AND($C$4="NO",COUNTIF($B$7:$B$20,IF(OR(MM14="",ISBLANK(MM14)),"",IF(OR(MS15="",$C14&lt;&gt;$C15),IF(ISBLANK($C14),MS$7,INDIRECT(ADDRESS($C14,CELL("columna",MS14),4))),MS15)))&gt;0),$B14,IF(OR($D14="",ISBLANK($D14)),"",IF(OR(MS15="",$C14&lt;&gt;$C15),IF(ISBLANK($C14),MS$7,INDIRECT(ADDRESS($C14,CELL("columna",MS14),4))),MS15)))</f>
        <v>M</v>
      </c>
      <c r="NA14" s="87" t="str">
        <f t="shared" ref="NA14:NA59" ca="1" si="383">IF(AND($C$4="NO",COUNTIF($B$7:$B$20,IF(OR(MN14="",ISBLANK(MN14)),"",IF(OR(MT15="",$C14&lt;&gt;$C15),IF(ISBLANK($C14),MT$7,INDIRECT(ADDRESS($C14,CELL("columna",MT14),4))),MT15)))&gt;0),$B14,IF(OR($D14="",ISBLANK($D14)),"",IF(OR(MT15="",$C14&lt;&gt;$C15),IF(ISBLANK($C14),MT$7,INDIRECT(ADDRESS($C14,CELL("columna",MT14),4))),MT15)))</f>
        <v>M</v>
      </c>
      <c r="NB14" s="87" t="str">
        <f t="shared" ca="1" si="346"/>
        <v>N</v>
      </c>
      <c r="NC14" s="87" t="str">
        <f t="shared" ca="1" si="347"/>
        <v>N</v>
      </c>
      <c r="ND14" s="87" t="str">
        <f t="shared" ca="1" si="348"/>
        <v>-</v>
      </c>
      <c r="NE14" s="87" t="str">
        <f t="shared" ca="1" si="349"/>
        <v>-</v>
      </c>
      <c r="NF14" s="87" t="str">
        <f t="shared" ca="1" si="350"/>
        <v>L</v>
      </c>
      <c r="NG14" s="87" t="str">
        <f t="shared" ca="1" si="351"/>
        <v>L</v>
      </c>
      <c r="NH14" s="87" t="str">
        <f t="shared" ca="1" si="352"/>
        <v>L</v>
      </c>
      <c r="NI14" s="87" t="str">
        <f t="shared" ca="1" si="353"/>
        <v>M</v>
      </c>
      <c r="NJ14" s="87" t="str">
        <f t="shared" ca="1" si="354"/>
        <v>M</v>
      </c>
      <c r="NK14" s="87" t="str">
        <f t="shared" ca="1" si="355"/>
        <v>M</v>
      </c>
      <c r="NL14" s="87" t="str">
        <f t="shared" ca="1" si="356"/>
        <v>M</v>
      </c>
    </row>
    <row r="15" spans="1:376" x14ac:dyDescent="0.35">
      <c r="A15" s="54" t="str">
        <f>Plantilla!E15</f>
        <v>Patricia Sánz Moya (80%)</v>
      </c>
      <c r="B15" s="99" t="str">
        <f>'Diseño Patrón'!B18</f>
        <v>M</v>
      </c>
      <c r="C15" s="23">
        <f t="array" ref="C15">IF($C$4="SI",SMALL(IF($B$7:$B15=B15,ROW($B$7:$B15), ""),1),7)</f>
        <v>7</v>
      </c>
      <c r="D15" s="142" t="str">
        <f>'Diseño Patrón'!M18</f>
        <v>L</v>
      </c>
      <c r="E15" s="142" t="str">
        <f>'Diseño Patrón'!N18</f>
        <v>L</v>
      </c>
      <c r="F15" s="142" t="str">
        <f>'Diseño Patrón'!O18</f>
        <v>M</v>
      </c>
      <c r="G15" s="142" t="str">
        <f>'Diseño Patrón'!P18</f>
        <v>M</v>
      </c>
      <c r="H15" s="142" t="str">
        <f>'Diseño Patrón'!Q18</f>
        <v>M</v>
      </c>
      <c r="I15" s="143" t="str">
        <f>'Diseño Patrón'!R18</f>
        <v>L</v>
      </c>
      <c r="J15" s="143" t="str">
        <f>'Diseño Patrón'!S18</f>
        <v>L</v>
      </c>
      <c r="K15" s="87" t="str">
        <f t="shared" ca="1" si="12"/>
        <v>M</v>
      </c>
      <c r="L15" s="87" t="str">
        <f t="shared" ca="1" si="13"/>
        <v>M</v>
      </c>
      <c r="M15" s="87" t="str">
        <f t="shared" ca="1" si="14"/>
        <v>M</v>
      </c>
      <c r="N15" s="87" t="str">
        <f t="shared" ca="1" si="15"/>
        <v>L</v>
      </c>
      <c r="O15" s="87" t="str">
        <f t="shared" ca="1" si="16"/>
        <v>L</v>
      </c>
      <c r="P15" s="87" t="str">
        <f t="shared" ca="1" si="17"/>
        <v>M</v>
      </c>
      <c r="Q15" s="87" t="str">
        <f t="shared" ca="1" si="18"/>
        <v>M</v>
      </c>
      <c r="R15" s="87" t="str">
        <f t="shared" ca="1" si="25"/>
        <v>M</v>
      </c>
      <c r="S15" s="87" t="str">
        <f t="shared" ca="1" si="31"/>
        <v>N</v>
      </c>
      <c r="T15" s="87" t="str">
        <f t="shared" ca="1" si="32"/>
        <v>N</v>
      </c>
      <c r="U15" s="87" t="str">
        <f t="shared" ca="1" si="33"/>
        <v>-</v>
      </c>
      <c r="V15" s="87" t="str">
        <f t="shared" ca="1" si="34"/>
        <v>-</v>
      </c>
      <c r="W15" s="87" t="str">
        <f t="shared" ca="1" si="35"/>
        <v>L</v>
      </c>
      <c r="X15" s="87" t="str">
        <f t="shared" ca="1" si="36"/>
        <v>M</v>
      </c>
      <c r="Y15" s="87" t="str">
        <f t="shared" ca="1" si="37"/>
        <v>M</v>
      </c>
      <c r="Z15" s="87" t="str">
        <f t="shared" ca="1" si="38"/>
        <v>M</v>
      </c>
      <c r="AA15" s="87" t="str">
        <f t="shared" ca="1" si="39"/>
        <v>M</v>
      </c>
      <c r="AB15" s="87" t="str">
        <f t="shared" ca="1" si="40"/>
        <v>N</v>
      </c>
      <c r="AC15" s="87" t="str">
        <f t="shared" ca="1" si="41"/>
        <v>N</v>
      </c>
      <c r="AD15" s="87" t="str">
        <f t="shared" ca="1" si="42"/>
        <v>-</v>
      </c>
      <c r="AE15" s="87" t="str">
        <f t="shared" ca="1" si="43"/>
        <v>-</v>
      </c>
      <c r="AF15" s="87" t="str">
        <f t="shared" ca="1" si="44"/>
        <v>L</v>
      </c>
      <c r="AG15" s="87" t="str">
        <f t="shared" ca="1" si="45"/>
        <v>M</v>
      </c>
      <c r="AH15" s="87" t="str">
        <f t="shared" ca="1" si="46"/>
        <v>M</v>
      </c>
      <c r="AI15" s="87" t="str">
        <f t="shared" ca="1" si="47"/>
        <v>M</v>
      </c>
      <c r="AJ15" s="87" t="str">
        <f t="shared" ca="1" si="48"/>
        <v>M</v>
      </c>
      <c r="AK15" s="87" t="str">
        <f t="shared" ca="1" si="49"/>
        <v>N</v>
      </c>
      <c r="AL15" s="87" t="str">
        <f t="shared" ca="1" si="50"/>
        <v>N</v>
      </c>
      <c r="AM15" s="87" t="str">
        <f t="shared" ca="1" si="51"/>
        <v>-</v>
      </c>
      <c r="AN15" s="87" t="str">
        <f t="shared" ca="1" si="52"/>
        <v>-</v>
      </c>
      <c r="AO15" s="87" t="str">
        <f t="shared" ca="1" si="53"/>
        <v>L</v>
      </c>
      <c r="AP15" s="87" t="str">
        <f t="shared" ca="1" si="54"/>
        <v>L</v>
      </c>
      <c r="AQ15" s="87" t="str">
        <f t="shared" ca="1" si="55"/>
        <v>L</v>
      </c>
      <c r="AR15" s="87" t="str">
        <f t="shared" ca="1" si="56"/>
        <v>M</v>
      </c>
      <c r="AS15" s="87" t="str">
        <f t="shared" ca="1" si="57"/>
        <v>M</v>
      </c>
      <c r="AT15" s="87" t="str">
        <f t="shared" ca="1" si="58"/>
        <v>N</v>
      </c>
      <c r="AU15" s="87" t="str">
        <f t="shared" ca="1" si="59"/>
        <v>-</v>
      </c>
      <c r="AV15" s="87" t="str">
        <f t="shared" ca="1" si="60"/>
        <v>L</v>
      </c>
      <c r="AW15" s="87" t="str">
        <f t="shared" ca="1" si="61"/>
        <v>M</v>
      </c>
      <c r="AX15" s="87" t="str">
        <f t="shared" ca="1" si="62"/>
        <v>M</v>
      </c>
      <c r="AY15" s="87" t="str">
        <f t="shared" ca="1" si="63"/>
        <v>M</v>
      </c>
      <c r="AZ15" s="87" t="str">
        <f t="shared" ca="1" si="64"/>
        <v>L</v>
      </c>
      <c r="BA15" s="87" t="str">
        <f t="shared" ca="1" si="65"/>
        <v>M</v>
      </c>
      <c r="BB15" s="87" t="str">
        <f t="shared" ca="1" si="66"/>
        <v>M</v>
      </c>
      <c r="BC15" s="87" t="str">
        <f t="shared" ca="1" si="67"/>
        <v>M</v>
      </c>
      <c r="BD15" s="87" t="str">
        <f t="shared" ca="1" si="68"/>
        <v>L</v>
      </c>
      <c r="BE15" s="87" t="str">
        <f t="shared" ca="1" si="69"/>
        <v>L</v>
      </c>
      <c r="BF15" s="87" t="str">
        <f t="shared" ca="1" si="70"/>
        <v>M</v>
      </c>
      <c r="BG15" s="87" t="str">
        <f t="shared" ca="1" si="71"/>
        <v>M</v>
      </c>
      <c r="BH15" s="87" t="str">
        <f t="shared" ca="1" si="72"/>
        <v>M</v>
      </c>
      <c r="BI15" s="87" t="str">
        <f t="shared" ca="1" si="73"/>
        <v>N</v>
      </c>
      <c r="BJ15" s="87" t="str">
        <f t="shared" ca="1" si="74"/>
        <v>N</v>
      </c>
      <c r="BK15" s="87" t="str">
        <f t="shared" ca="1" si="75"/>
        <v>-</v>
      </c>
      <c r="BL15" s="87" t="str">
        <f t="shared" ca="1" si="76"/>
        <v>-</v>
      </c>
      <c r="BM15" s="87" t="str">
        <f t="shared" ca="1" si="77"/>
        <v>L</v>
      </c>
      <c r="BN15" s="87" t="str">
        <f t="shared" ca="1" si="78"/>
        <v>L</v>
      </c>
      <c r="BO15" s="87" t="str">
        <f t="shared" ca="1" si="79"/>
        <v>M</v>
      </c>
      <c r="BP15" s="87" t="str">
        <f t="shared" ca="1" si="80"/>
        <v>M</v>
      </c>
      <c r="BQ15" s="87" t="str">
        <f t="shared" ca="1" si="81"/>
        <v>M</v>
      </c>
      <c r="BR15" s="87" t="str">
        <f t="shared" ca="1" si="82"/>
        <v>N</v>
      </c>
      <c r="BS15" s="87" t="str">
        <f t="shared" ca="1" si="83"/>
        <v>N</v>
      </c>
      <c r="BT15" s="87" t="str">
        <f t="shared" ca="1" si="84"/>
        <v>-</v>
      </c>
      <c r="BU15" s="87" t="str">
        <f t="shared" ca="1" si="85"/>
        <v>-</v>
      </c>
      <c r="BV15" s="87" t="str">
        <f t="shared" ca="1" si="86"/>
        <v>L</v>
      </c>
      <c r="BW15" s="87" t="str">
        <f t="shared" ca="1" si="87"/>
        <v>M</v>
      </c>
      <c r="BX15" s="87" t="str">
        <f t="shared" ca="1" si="88"/>
        <v>M</v>
      </c>
      <c r="BY15" s="87" t="str">
        <f t="shared" ca="1" si="89"/>
        <v>M</v>
      </c>
      <c r="BZ15" s="87" t="str">
        <f t="shared" ca="1" si="90"/>
        <v>M</v>
      </c>
      <c r="CA15" s="87" t="str">
        <f t="shared" ca="1" si="91"/>
        <v>N</v>
      </c>
      <c r="CB15" s="87" t="str">
        <f t="shared" ca="1" si="92"/>
        <v>N</v>
      </c>
      <c r="CC15" s="87" t="str">
        <f t="shared" ca="1" si="93"/>
        <v>-</v>
      </c>
      <c r="CD15" s="87" t="str">
        <f t="shared" ca="1" si="26"/>
        <v>-</v>
      </c>
      <c r="CE15" s="87" t="str">
        <f t="shared" ca="1" si="94"/>
        <v>L</v>
      </c>
      <c r="CF15" s="87" t="str">
        <f t="shared" ca="1" si="95"/>
        <v>L</v>
      </c>
      <c r="CG15" s="87" t="str">
        <f t="shared" ca="1" si="96"/>
        <v>L</v>
      </c>
      <c r="CH15" s="87" t="str">
        <f t="shared" ca="1" si="97"/>
        <v>M</v>
      </c>
      <c r="CI15" s="87" t="str">
        <f t="shared" ca="1" si="98"/>
        <v>M</v>
      </c>
      <c r="CJ15" s="87" t="str">
        <f t="shared" ca="1" si="99"/>
        <v>M</v>
      </c>
      <c r="CK15" s="87" t="str">
        <f t="shared" ca="1" si="100"/>
        <v>M</v>
      </c>
      <c r="CL15" s="87" t="str">
        <f t="shared" ca="1" si="101"/>
        <v>L</v>
      </c>
      <c r="CM15" s="87" t="str">
        <f t="shared" ca="1" si="102"/>
        <v>M</v>
      </c>
      <c r="CN15" s="87" t="str">
        <f t="shared" ca="1" si="103"/>
        <v>M</v>
      </c>
      <c r="CO15" s="87" t="str">
        <f t="shared" ca="1" si="104"/>
        <v>M</v>
      </c>
      <c r="CP15" s="87" t="str">
        <f t="shared" ca="1" si="105"/>
        <v>M</v>
      </c>
      <c r="CQ15" s="87" t="str">
        <f t="shared" ca="1" si="106"/>
        <v>N</v>
      </c>
      <c r="CR15" s="87" t="str">
        <f t="shared" ca="1" si="107"/>
        <v>-</v>
      </c>
      <c r="CS15" s="87" t="str">
        <f t="shared" ca="1" si="108"/>
        <v>L</v>
      </c>
      <c r="CT15" s="87" t="str">
        <f t="shared" ca="1" si="109"/>
        <v>L</v>
      </c>
      <c r="CU15" s="87" t="str">
        <f t="shared" ca="1" si="110"/>
        <v>L</v>
      </c>
      <c r="CV15" s="87" t="str">
        <f t="shared" ca="1" si="111"/>
        <v>M</v>
      </c>
      <c r="CW15" s="87" t="str">
        <f t="shared" ca="1" si="112"/>
        <v>M</v>
      </c>
      <c r="CX15" s="87" t="str">
        <f t="shared" ca="1" si="113"/>
        <v>M</v>
      </c>
      <c r="CY15" s="87" t="str">
        <f t="shared" ca="1" si="114"/>
        <v>N</v>
      </c>
      <c r="CZ15" s="87" t="str">
        <f t="shared" ca="1" si="115"/>
        <v>N</v>
      </c>
      <c r="DA15" s="87" t="str">
        <f t="shared" ca="1" si="116"/>
        <v>-</v>
      </c>
      <c r="DB15" s="87" t="str">
        <f t="shared" ca="1" si="117"/>
        <v>-</v>
      </c>
      <c r="DC15" s="87" t="str">
        <f t="shared" ca="1" si="118"/>
        <v>L</v>
      </c>
      <c r="DD15" s="87" t="str">
        <f t="shared" ca="1" si="119"/>
        <v>M</v>
      </c>
      <c r="DE15" s="87" t="str">
        <f t="shared" ca="1" si="120"/>
        <v>M</v>
      </c>
      <c r="DF15" s="87" t="str">
        <f t="shared" ca="1" si="121"/>
        <v>M</v>
      </c>
      <c r="DG15" s="87" t="str">
        <f t="shared" ca="1" si="122"/>
        <v>M</v>
      </c>
      <c r="DH15" s="87" t="str">
        <f t="shared" ca="1" si="123"/>
        <v>N</v>
      </c>
      <c r="DI15" s="87" t="str">
        <f t="shared" ca="1" si="124"/>
        <v>N</v>
      </c>
      <c r="DJ15" s="87" t="str">
        <f t="shared" ca="1" si="125"/>
        <v>-</v>
      </c>
      <c r="DK15" s="87" t="str">
        <f t="shared" ca="1" si="126"/>
        <v>-</v>
      </c>
      <c r="DL15" s="87" t="str">
        <f t="shared" ca="1" si="127"/>
        <v>L</v>
      </c>
      <c r="DM15" s="87" t="str">
        <f t="shared" ca="1" si="128"/>
        <v>M</v>
      </c>
      <c r="DN15" s="87" t="str">
        <f t="shared" ca="1" si="129"/>
        <v>M</v>
      </c>
      <c r="DO15" s="87" t="str">
        <f t="shared" ca="1" si="130"/>
        <v>M</v>
      </c>
      <c r="DP15" s="87" t="str">
        <f t="shared" ca="1" si="131"/>
        <v>M</v>
      </c>
      <c r="DQ15" s="87" t="str">
        <f t="shared" ca="1" si="132"/>
        <v>N</v>
      </c>
      <c r="DR15" s="87" t="str">
        <f t="shared" ca="1" si="133"/>
        <v>N</v>
      </c>
      <c r="DS15" s="87" t="str">
        <f t="shared" ca="1" si="134"/>
        <v>-</v>
      </c>
      <c r="DT15" s="87" t="str">
        <f t="shared" ca="1" si="135"/>
        <v>-</v>
      </c>
      <c r="DU15" s="87" t="str">
        <f t="shared" ca="1" si="136"/>
        <v>L</v>
      </c>
      <c r="DV15" s="87" t="str">
        <f t="shared" ca="1" si="137"/>
        <v>L</v>
      </c>
      <c r="DW15" s="87" t="str">
        <f t="shared" ca="1" si="138"/>
        <v>L</v>
      </c>
      <c r="DX15" s="87" t="str">
        <f t="shared" ca="1" si="139"/>
        <v>M</v>
      </c>
      <c r="DY15" s="87" t="str">
        <f t="shared" ca="1" si="140"/>
        <v>M</v>
      </c>
      <c r="DZ15" s="87" t="str">
        <f t="shared" ca="1" si="141"/>
        <v>M</v>
      </c>
      <c r="EA15" s="87" t="str">
        <f t="shared" ca="1" si="142"/>
        <v>M</v>
      </c>
      <c r="EB15" s="87" t="str">
        <f t="shared" ca="1" si="143"/>
        <v>L</v>
      </c>
      <c r="EC15" s="87" t="str">
        <f t="shared" ca="1" si="144"/>
        <v>M</v>
      </c>
      <c r="ED15" s="87" t="str">
        <f t="shared" ca="1" si="145"/>
        <v>M</v>
      </c>
      <c r="EE15" s="87" t="str">
        <f t="shared" ca="1" si="146"/>
        <v>M</v>
      </c>
      <c r="EF15" s="87" t="str">
        <f t="shared" ca="1" si="147"/>
        <v>M</v>
      </c>
      <c r="EG15" s="87" t="str">
        <f t="shared" ca="1" si="148"/>
        <v>N</v>
      </c>
      <c r="EH15" s="87" t="str">
        <f t="shared" ca="1" si="149"/>
        <v>-</v>
      </c>
      <c r="EI15" s="87" t="str">
        <f t="shared" ca="1" si="150"/>
        <v>L</v>
      </c>
      <c r="EJ15" s="87" t="str">
        <f t="shared" ca="1" si="151"/>
        <v>L</v>
      </c>
      <c r="EK15" s="87" t="str">
        <f t="shared" ca="1" si="152"/>
        <v>L</v>
      </c>
      <c r="EL15" s="87" t="str">
        <f t="shared" ca="1" si="153"/>
        <v>M</v>
      </c>
      <c r="EM15" s="87" t="str">
        <f t="shared" ca="1" si="154"/>
        <v>M</v>
      </c>
      <c r="EN15" s="87" t="str">
        <f t="shared" ca="1" si="155"/>
        <v>M</v>
      </c>
      <c r="EO15" s="87" t="str">
        <f t="shared" ca="1" si="156"/>
        <v>L</v>
      </c>
      <c r="EP15" s="87" t="str">
        <f t="shared" ca="1" si="27"/>
        <v>M</v>
      </c>
      <c r="EQ15" s="87" t="str">
        <f t="shared" ca="1" si="157"/>
        <v>M</v>
      </c>
      <c r="ER15" s="87" t="str">
        <f t="shared" ca="1" si="158"/>
        <v>M</v>
      </c>
      <c r="ES15" s="87" t="str">
        <f t="shared" ca="1" si="159"/>
        <v>L</v>
      </c>
      <c r="ET15" s="87" t="str">
        <f t="shared" ca="1" si="160"/>
        <v>L</v>
      </c>
      <c r="EU15" s="87" t="str">
        <f t="shared" ca="1" si="161"/>
        <v>M</v>
      </c>
      <c r="EV15" s="87" t="str">
        <f t="shared" ca="1" si="162"/>
        <v>M</v>
      </c>
      <c r="EW15" s="87" t="str">
        <f t="shared" ca="1" si="163"/>
        <v>M</v>
      </c>
      <c r="EX15" s="87" t="str">
        <f t="shared" ca="1" si="164"/>
        <v>L</v>
      </c>
      <c r="EY15" s="87" t="str">
        <f t="shared" ca="1" si="165"/>
        <v>L</v>
      </c>
      <c r="EZ15" s="87" t="str">
        <f t="shared" ca="1" si="166"/>
        <v>M</v>
      </c>
      <c r="FA15" s="87" t="str">
        <f t="shared" ca="1" si="167"/>
        <v>M</v>
      </c>
      <c r="FB15" s="87" t="str">
        <f t="shared" ca="1" si="168"/>
        <v>M</v>
      </c>
      <c r="FC15" s="87" t="str">
        <f t="shared" ca="1" si="169"/>
        <v>N</v>
      </c>
      <c r="FD15" s="87" t="str">
        <f t="shared" ca="1" si="170"/>
        <v>N</v>
      </c>
      <c r="FE15" s="87" t="str">
        <f t="shared" ca="1" si="171"/>
        <v>-</v>
      </c>
      <c r="FF15" s="87" t="str">
        <f t="shared" ca="1" si="172"/>
        <v>-</v>
      </c>
      <c r="FG15" s="87" t="str">
        <f t="shared" ca="1" si="173"/>
        <v>L</v>
      </c>
      <c r="FH15" s="87" t="str">
        <f t="shared" ca="1" si="174"/>
        <v>M</v>
      </c>
      <c r="FI15" s="87" t="str">
        <f t="shared" ca="1" si="175"/>
        <v>M</v>
      </c>
      <c r="FJ15" s="87" t="str">
        <f t="shared" ca="1" si="176"/>
        <v>M</v>
      </c>
      <c r="FK15" s="87" t="str">
        <f t="shared" ca="1" si="177"/>
        <v>M</v>
      </c>
      <c r="FL15" s="87" t="str">
        <f t="shared" ca="1" si="178"/>
        <v>N</v>
      </c>
      <c r="FM15" s="87" t="str">
        <f t="shared" ca="1" si="179"/>
        <v>N</v>
      </c>
      <c r="FN15" s="87" t="str">
        <f t="shared" ca="1" si="180"/>
        <v>-</v>
      </c>
      <c r="FO15" s="87" t="str">
        <f t="shared" ca="1" si="181"/>
        <v>-</v>
      </c>
      <c r="FP15" s="87" t="str">
        <f t="shared" ca="1" si="182"/>
        <v>L</v>
      </c>
      <c r="FQ15" s="87" t="str">
        <f t="shared" ca="1" si="183"/>
        <v>M</v>
      </c>
      <c r="FR15" s="87" t="str">
        <f t="shared" ca="1" si="184"/>
        <v>M</v>
      </c>
      <c r="FS15" s="87" t="str">
        <f t="shared" ca="1" si="185"/>
        <v>M</v>
      </c>
      <c r="FT15" s="87" t="str">
        <f t="shared" ca="1" si="186"/>
        <v>M</v>
      </c>
      <c r="FU15" s="87" t="str">
        <f t="shared" ca="1" si="187"/>
        <v>N</v>
      </c>
      <c r="FV15" s="87" t="str">
        <f t="shared" ca="1" si="188"/>
        <v>N</v>
      </c>
      <c r="FW15" s="87" t="str">
        <f t="shared" ca="1" si="189"/>
        <v>-</v>
      </c>
      <c r="FX15" s="87" t="str">
        <f t="shared" ca="1" si="190"/>
        <v>-</v>
      </c>
      <c r="FY15" s="87" t="str">
        <f t="shared" ca="1" si="191"/>
        <v>L</v>
      </c>
      <c r="FZ15" s="87" t="str">
        <f t="shared" ca="1" si="192"/>
        <v>L</v>
      </c>
      <c r="GA15" s="87" t="str">
        <f t="shared" ca="1" si="193"/>
        <v>L</v>
      </c>
      <c r="GB15" s="87" t="str">
        <f t="shared" ca="1" si="194"/>
        <v>M</v>
      </c>
      <c r="GC15" s="87" t="str">
        <f t="shared" ca="1" si="195"/>
        <v>M</v>
      </c>
      <c r="GD15" s="87" t="str">
        <f t="shared" ca="1" si="196"/>
        <v>N</v>
      </c>
      <c r="GE15" s="87" t="str">
        <f t="shared" ca="1" si="197"/>
        <v>-</v>
      </c>
      <c r="GF15" s="87" t="str">
        <f t="shared" ca="1" si="198"/>
        <v>L</v>
      </c>
      <c r="GG15" s="87" t="str">
        <f t="shared" ca="1" si="199"/>
        <v>M</v>
      </c>
      <c r="GH15" s="87" t="str">
        <f t="shared" ca="1" si="200"/>
        <v>M</v>
      </c>
      <c r="GI15" s="87" t="str">
        <f t="shared" ca="1" si="201"/>
        <v>M</v>
      </c>
      <c r="GJ15" s="87" t="str">
        <f t="shared" ca="1" si="202"/>
        <v>L</v>
      </c>
      <c r="GK15" s="87" t="str">
        <f t="shared" ca="1" si="203"/>
        <v>M</v>
      </c>
      <c r="GL15" s="87" t="str">
        <f t="shared" ca="1" si="204"/>
        <v>M</v>
      </c>
      <c r="GM15" s="87" t="str">
        <f t="shared" ca="1" si="205"/>
        <v>M</v>
      </c>
      <c r="GN15" s="87" t="str">
        <f t="shared" ca="1" si="206"/>
        <v>L</v>
      </c>
      <c r="GO15" s="87" t="str">
        <f t="shared" ca="1" si="207"/>
        <v>L</v>
      </c>
      <c r="GP15" s="87" t="str">
        <f t="shared" ca="1" si="208"/>
        <v>M</v>
      </c>
      <c r="GQ15" s="87" t="str">
        <f t="shared" ca="1" si="209"/>
        <v>M</v>
      </c>
      <c r="GR15" s="87" t="str">
        <f t="shared" ca="1" si="210"/>
        <v>M</v>
      </c>
      <c r="GS15" s="87" t="str">
        <f t="shared" ca="1" si="211"/>
        <v>N</v>
      </c>
      <c r="GT15" s="87" t="str">
        <f t="shared" ca="1" si="212"/>
        <v>N</v>
      </c>
      <c r="GU15" s="87" t="str">
        <f t="shared" ca="1" si="213"/>
        <v>-</v>
      </c>
      <c r="GV15" s="87" t="str">
        <f t="shared" ca="1" si="214"/>
        <v>-</v>
      </c>
      <c r="GW15" s="87" t="str">
        <f t="shared" ca="1" si="215"/>
        <v>L</v>
      </c>
      <c r="GX15" s="87" t="str">
        <f t="shared" ca="1" si="216"/>
        <v>L</v>
      </c>
      <c r="GY15" s="87" t="str">
        <f t="shared" ca="1" si="217"/>
        <v>M</v>
      </c>
      <c r="GZ15" s="87" t="str">
        <f t="shared" ca="1" si="218"/>
        <v>M</v>
      </c>
      <c r="HA15" s="87" t="str">
        <f t="shared" ca="1" si="219"/>
        <v>M</v>
      </c>
      <c r="HB15" s="87" t="str">
        <f t="shared" ca="1" si="28"/>
        <v>N</v>
      </c>
      <c r="HC15" s="87" t="str">
        <f t="shared" ca="1" si="220"/>
        <v>N</v>
      </c>
      <c r="HD15" s="87" t="str">
        <f t="shared" ca="1" si="221"/>
        <v>-</v>
      </c>
      <c r="HE15" s="87" t="str">
        <f t="shared" ca="1" si="222"/>
        <v>-</v>
      </c>
      <c r="HF15" s="87" t="str">
        <f t="shared" ca="1" si="223"/>
        <v>L</v>
      </c>
      <c r="HG15" s="87" t="str">
        <f t="shared" ca="1" si="224"/>
        <v>M</v>
      </c>
      <c r="HH15" s="87" t="str">
        <f t="shared" ca="1" si="225"/>
        <v>M</v>
      </c>
      <c r="HI15" s="87" t="str">
        <f t="shared" ca="1" si="226"/>
        <v>M</v>
      </c>
      <c r="HJ15" s="87" t="str">
        <f t="shared" ca="1" si="227"/>
        <v>M</v>
      </c>
      <c r="HK15" s="87" t="str">
        <f t="shared" ca="1" si="228"/>
        <v>N</v>
      </c>
      <c r="HL15" s="87" t="str">
        <f t="shared" ca="1" si="229"/>
        <v>N</v>
      </c>
      <c r="HM15" s="87" t="str">
        <f t="shared" ca="1" si="230"/>
        <v>-</v>
      </c>
      <c r="HN15" s="87" t="str">
        <f t="shared" ca="1" si="231"/>
        <v>-</v>
      </c>
      <c r="HO15" s="87" t="str">
        <f t="shared" ca="1" si="232"/>
        <v>L</v>
      </c>
      <c r="HP15" s="87" t="str">
        <f t="shared" ca="1" si="233"/>
        <v>L</v>
      </c>
      <c r="HQ15" s="87" t="str">
        <f t="shared" ca="1" si="234"/>
        <v>L</v>
      </c>
      <c r="HR15" s="87" t="str">
        <f t="shared" ca="1" si="235"/>
        <v>M</v>
      </c>
      <c r="HS15" s="87" t="str">
        <f t="shared" ca="1" si="236"/>
        <v>M</v>
      </c>
      <c r="HT15" s="87" t="str">
        <f t="shared" ca="1" si="237"/>
        <v>M</v>
      </c>
      <c r="HU15" s="87" t="str">
        <f t="shared" ca="1" si="238"/>
        <v>M</v>
      </c>
      <c r="HV15" s="87" t="str">
        <f t="shared" ca="1" si="239"/>
        <v>L</v>
      </c>
      <c r="HW15" s="87" t="str">
        <f t="shared" ca="1" si="240"/>
        <v>M</v>
      </c>
      <c r="HX15" s="87" t="str">
        <f t="shared" ca="1" si="241"/>
        <v>M</v>
      </c>
      <c r="HY15" s="87" t="str">
        <f t="shared" ca="1" si="242"/>
        <v>M</v>
      </c>
      <c r="HZ15" s="87" t="str">
        <f t="shared" ca="1" si="243"/>
        <v>M</v>
      </c>
      <c r="IA15" s="87" t="str">
        <f t="shared" ca="1" si="244"/>
        <v>N</v>
      </c>
      <c r="IB15" s="87" t="str">
        <f t="shared" ca="1" si="245"/>
        <v>-</v>
      </c>
      <c r="IC15" s="87" t="str">
        <f t="shared" ca="1" si="246"/>
        <v>L</v>
      </c>
      <c r="ID15" s="87" t="str">
        <f t="shared" ca="1" si="247"/>
        <v>L</v>
      </c>
      <c r="IE15" s="87" t="str">
        <f t="shared" ca="1" si="248"/>
        <v>L</v>
      </c>
      <c r="IF15" s="87" t="str">
        <f t="shared" ca="1" si="249"/>
        <v>M</v>
      </c>
      <c r="IG15" s="87" t="str">
        <f t="shared" ca="1" si="250"/>
        <v>M</v>
      </c>
      <c r="IH15" s="87" t="str">
        <f t="shared" ca="1" si="251"/>
        <v>M</v>
      </c>
      <c r="II15" s="87" t="str">
        <f t="shared" ca="1" si="252"/>
        <v>N</v>
      </c>
      <c r="IJ15" s="87" t="str">
        <f t="shared" ca="1" si="253"/>
        <v>N</v>
      </c>
      <c r="IK15" s="87" t="str">
        <f t="shared" ca="1" si="254"/>
        <v>-</v>
      </c>
      <c r="IL15" s="87" t="str">
        <f t="shared" ca="1" si="255"/>
        <v>-</v>
      </c>
      <c r="IM15" s="87" t="str">
        <f t="shared" ca="1" si="256"/>
        <v>L</v>
      </c>
      <c r="IN15" s="87" t="str">
        <f t="shared" ca="1" si="257"/>
        <v>M</v>
      </c>
      <c r="IO15" s="87" t="str">
        <f t="shared" ca="1" si="258"/>
        <v>M</v>
      </c>
      <c r="IP15" s="87" t="str">
        <f t="shared" ca="1" si="259"/>
        <v>M</v>
      </c>
      <c r="IQ15" s="87" t="str">
        <f t="shared" ca="1" si="260"/>
        <v>M</v>
      </c>
      <c r="IR15" s="87" t="str">
        <f t="shared" ca="1" si="261"/>
        <v>N</v>
      </c>
      <c r="IS15" s="87" t="str">
        <f t="shared" ca="1" si="262"/>
        <v>N</v>
      </c>
      <c r="IT15" s="87" t="str">
        <f t="shared" ca="1" si="263"/>
        <v>-</v>
      </c>
      <c r="IU15" s="87" t="str">
        <f t="shared" ca="1" si="264"/>
        <v>-</v>
      </c>
      <c r="IV15" s="87" t="str">
        <f t="shared" ca="1" si="265"/>
        <v>L</v>
      </c>
      <c r="IW15" s="87" t="str">
        <f t="shared" ca="1" si="266"/>
        <v>M</v>
      </c>
      <c r="IX15" s="87" t="str">
        <f t="shared" ca="1" si="267"/>
        <v>M</v>
      </c>
      <c r="IY15" s="87" t="str">
        <f t="shared" ca="1" si="268"/>
        <v>M</v>
      </c>
      <c r="IZ15" s="87" t="str">
        <f t="shared" ca="1" si="269"/>
        <v>M</v>
      </c>
      <c r="JA15" s="87" t="str">
        <f t="shared" ca="1" si="270"/>
        <v>N</v>
      </c>
      <c r="JB15" s="87" t="str">
        <f t="shared" ca="1" si="271"/>
        <v>N</v>
      </c>
      <c r="JC15" s="87" t="str">
        <f t="shared" ca="1" si="272"/>
        <v>-</v>
      </c>
      <c r="JD15" s="87" t="str">
        <f t="shared" ca="1" si="273"/>
        <v>-</v>
      </c>
      <c r="JE15" s="87" t="str">
        <f t="shared" ca="1" si="274"/>
        <v>L</v>
      </c>
      <c r="JF15" s="87" t="str">
        <f t="shared" ca="1" si="275"/>
        <v>L</v>
      </c>
      <c r="JG15" s="87" t="str">
        <f t="shared" ca="1" si="276"/>
        <v>L</v>
      </c>
      <c r="JH15" s="87" t="str">
        <f t="shared" ca="1" si="277"/>
        <v>M</v>
      </c>
      <c r="JI15" s="87" t="str">
        <f t="shared" ca="1" si="278"/>
        <v>M</v>
      </c>
      <c r="JJ15" s="87" t="str">
        <f t="shared" ca="1" si="279"/>
        <v>M</v>
      </c>
      <c r="JK15" s="87" t="str">
        <f t="shared" ca="1" si="280"/>
        <v>M</v>
      </c>
      <c r="JL15" s="87" t="str">
        <f t="shared" ca="1" si="281"/>
        <v>L</v>
      </c>
      <c r="JM15" s="87" t="str">
        <f t="shared" ca="1" si="282"/>
        <v>M</v>
      </c>
      <c r="JN15" s="87" t="str">
        <f t="shared" ca="1" si="29"/>
        <v>M</v>
      </c>
      <c r="JO15" s="87" t="str">
        <f t="shared" ca="1" si="283"/>
        <v>M</v>
      </c>
      <c r="JP15" s="87" t="str">
        <f t="shared" ca="1" si="284"/>
        <v>M</v>
      </c>
      <c r="JQ15" s="87" t="str">
        <f t="shared" ca="1" si="285"/>
        <v>N</v>
      </c>
      <c r="JR15" s="87" t="str">
        <f t="shared" ca="1" si="286"/>
        <v>-</v>
      </c>
      <c r="JS15" s="87" t="str">
        <f t="shared" ca="1" si="287"/>
        <v>L</v>
      </c>
      <c r="JT15" s="87" t="str">
        <f t="shared" ca="1" si="288"/>
        <v>L</v>
      </c>
      <c r="JU15" s="87" t="str">
        <f t="shared" ca="1" si="289"/>
        <v>L</v>
      </c>
      <c r="JV15" s="87" t="str">
        <f t="shared" ca="1" si="290"/>
        <v>M</v>
      </c>
      <c r="JW15" s="87" t="str">
        <f t="shared" ca="1" si="291"/>
        <v>M</v>
      </c>
      <c r="JX15" s="87" t="str">
        <f t="shared" ca="1" si="292"/>
        <v>M</v>
      </c>
      <c r="JY15" s="87" t="str">
        <f t="shared" ca="1" si="293"/>
        <v>L</v>
      </c>
      <c r="JZ15" s="87" t="str">
        <f t="shared" ca="1" si="294"/>
        <v>M</v>
      </c>
      <c r="KA15" s="87" t="str">
        <f t="shared" ca="1" si="295"/>
        <v>M</v>
      </c>
      <c r="KB15" s="87" t="str">
        <f t="shared" ca="1" si="296"/>
        <v>M</v>
      </c>
      <c r="KC15" s="87" t="str">
        <f t="shared" ca="1" si="297"/>
        <v>L</v>
      </c>
      <c r="KD15" s="87" t="str">
        <f t="shared" ca="1" si="298"/>
        <v>L</v>
      </c>
      <c r="KE15" s="87" t="str">
        <f t="shared" ca="1" si="299"/>
        <v>M</v>
      </c>
      <c r="KF15" s="87" t="str">
        <f t="shared" ca="1" si="300"/>
        <v>M</v>
      </c>
      <c r="KG15" s="87" t="str">
        <f t="shared" ca="1" si="301"/>
        <v>M</v>
      </c>
      <c r="KH15" s="87" t="str">
        <f t="shared" ca="1" si="302"/>
        <v>L</v>
      </c>
      <c r="KI15" s="87" t="str">
        <f t="shared" ca="1" si="303"/>
        <v>L</v>
      </c>
      <c r="KJ15" s="87" t="str">
        <f t="shared" ca="1" si="304"/>
        <v>M</v>
      </c>
      <c r="KK15" s="87" t="str">
        <f t="shared" ca="1" si="305"/>
        <v>M</v>
      </c>
      <c r="KL15" s="87" t="str">
        <f t="shared" ca="1" si="306"/>
        <v>M</v>
      </c>
      <c r="KM15" s="87" t="str">
        <f t="shared" ca="1" si="307"/>
        <v>N</v>
      </c>
      <c r="KN15" s="87" t="str">
        <f t="shared" ca="1" si="308"/>
        <v>N</v>
      </c>
      <c r="KO15" s="87" t="str">
        <f t="shared" ca="1" si="309"/>
        <v>-</v>
      </c>
      <c r="KP15" s="87" t="str">
        <f t="shared" ca="1" si="310"/>
        <v>-</v>
      </c>
      <c r="KQ15" s="87" t="str">
        <f t="shared" ca="1" si="311"/>
        <v>L</v>
      </c>
      <c r="KR15" s="87" t="str">
        <f t="shared" ca="1" si="312"/>
        <v>M</v>
      </c>
      <c r="KS15" s="87" t="str">
        <f t="shared" ca="1" si="313"/>
        <v>M</v>
      </c>
      <c r="KT15" s="87" t="str">
        <f t="shared" ca="1" si="314"/>
        <v>M</v>
      </c>
      <c r="KU15" s="87" t="str">
        <f t="shared" ca="1" si="315"/>
        <v>M</v>
      </c>
      <c r="KV15" s="87" t="str">
        <f t="shared" ca="1" si="316"/>
        <v>N</v>
      </c>
      <c r="KW15" s="87" t="str">
        <f t="shared" ca="1" si="317"/>
        <v>N</v>
      </c>
      <c r="KX15" s="87" t="str">
        <f t="shared" ca="1" si="318"/>
        <v>-</v>
      </c>
      <c r="KY15" s="87" t="str">
        <f t="shared" ca="1" si="319"/>
        <v>-</v>
      </c>
      <c r="KZ15" s="87" t="str">
        <f t="shared" ca="1" si="320"/>
        <v>L</v>
      </c>
      <c r="LA15" s="87" t="str">
        <f t="shared" ca="1" si="321"/>
        <v>M</v>
      </c>
      <c r="LB15" s="87" t="str">
        <f t="shared" ca="1" si="322"/>
        <v>M</v>
      </c>
      <c r="LC15" s="87" t="str">
        <f t="shared" ca="1" si="323"/>
        <v>M</v>
      </c>
      <c r="LD15" s="87" t="str">
        <f t="shared" ca="1" si="324"/>
        <v>M</v>
      </c>
      <c r="LE15" s="87" t="str">
        <f t="shared" ca="1" si="325"/>
        <v>N</v>
      </c>
      <c r="LF15" s="87" t="str">
        <f t="shared" ca="1" si="326"/>
        <v>N</v>
      </c>
      <c r="LG15" s="87" t="str">
        <f t="shared" ca="1" si="327"/>
        <v>-</v>
      </c>
      <c r="LH15" s="87" t="str">
        <f t="shared" ca="1" si="328"/>
        <v>-</v>
      </c>
      <c r="LI15" s="87" t="str">
        <f t="shared" ca="1" si="329"/>
        <v>L</v>
      </c>
      <c r="LJ15" s="87" t="str">
        <f t="shared" ca="1" si="330"/>
        <v>L</v>
      </c>
      <c r="LK15" s="87" t="str">
        <f t="shared" ca="1" si="331"/>
        <v>L</v>
      </c>
      <c r="LL15" s="87" t="str">
        <f t="shared" ca="1" si="332"/>
        <v>M</v>
      </c>
      <c r="LM15" s="87" t="str">
        <f t="shared" ca="1" si="333"/>
        <v>M</v>
      </c>
      <c r="LN15" s="87" t="str">
        <f t="shared" ca="1" si="334"/>
        <v>N</v>
      </c>
      <c r="LO15" s="87" t="str">
        <f t="shared" ca="1" si="335"/>
        <v>-</v>
      </c>
      <c r="LP15" s="87" t="str">
        <f t="shared" ca="1" si="336"/>
        <v>L</v>
      </c>
      <c r="LQ15" s="87" t="str">
        <f t="shared" ca="1" si="337"/>
        <v>M</v>
      </c>
      <c r="LR15" s="87" t="str">
        <f t="shared" ca="1" si="338"/>
        <v>M</v>
      </c>
      <c r="LS15" s="87" t="str">
        <f t="shared" ca="1" si="339"/>
        <v>M</v>
      </c>
      <c r="LT15" s="87" t="str">
        <f t="shared" ca="1" si="340"/>
        <v>L</v>
      </c>
      <c r="LU15" s="87" t="str">
        <f t="shared" ca="1" si="341"/>
        <v>M</v>
      </c>
      <c r="LV15" s="87" t="str">
        <f t="shared" ca="1" si="342"/>
        <v>M</v>
      </c>
      <c r="LW15" s="87" t="str">
        <f t="shared" ca="1" si="343"/>
        <v>M</v>
      </c>
      <c r="LX15" s="87" t="str">
        <f t="shared" ca="1" si="344"/>
        <v>L</v>
      </c>
      <c r="LY15" s="87" t="str">
        <f t="shared" ca="1" si="345"/>
        <v>L</v>
      </c>
      <c r="LZ15" s="87" t="str">
        <f t="shared" ca="1" si="30"/>
        <v>M</v>
      </c>
      <c r="MA15" s="87" t="str">
        <f t="shared" ca="1" si="357"/>
        <v>M</v>
      </c>
      <c r="MB15" s="87" t="str">
        <f t="shared" ca="1" si="358"/>
        <v>M</v>
      </c>
      <c r="MC15" s="87" t="str">
        <f t="shared" ca="1" si="359"/>
        <v>N</v>
      </c>
      <c r="MD15" s="87" t="str">
        <f t="shared" ca="1" si="360"/>
        <v>N</v>
      </c>
      <c r="ME15" s="87" t="str">
        <f t="shared" ca="1" si="361"/>
        <v>-</v>
      </c>
      <c r="MF15" s="87" t="str">
        <f t="shared" ca="1" si="362"/>
        <v>-</v>
      </c>
      <c r="MG15" s="87" t="str">
        <f t="shared" ca="1" si="363"/>
        <v>L</v>
      </c>
      <c r="MH15" s="87" t="str">
        <f t="shared" ca="1" si="364"/>
        <v>L</v>
      </c>
      <c r="MI15" s="87" t="str">
        <f t="shared" ca="1" si="365"/>
        <v>M</v>
      </c>
      <c r="MJ15" s="87" t="str">
        <f t="shared" ca="1" si="366"/>
        <v>M</v>
      </c>
      <c r="MK15" s="87" t="str">
        <f t="shared" ca="1" si="367"/>
        <v>M</v>
      </c>
      <c r="ML15" s="87" t="str">
        <f t="shared" ca="1" si="368"/>
        <v>N</v>
      </c>
      <c r="MM15" s="87" t="str">
        <f t="shared" ca="1" si="369"/>
        <v>N</v>
      </c>
      <c r="MN15" s="87" t="str">
        <f t="shared" ca="1" si="370"/>
        <v>-</v>
      </c>
      <c r="MO15" s="87" t="str">
        <f t="shared" ca="1" si="371"/>
        <v>-</v>
      </c>
      <c r="MP15" s="87" t="str">
        <f t="shared" ca="1" si="372"/>
        <v>L</v>
      </c>
      <c r="MQ15" s="87" t="str">
        <f t="shared" ca="1" si="373"/>
        <v>M</v>
      </c>
      <c r="MR15" s="87" t="str">
        <f t="shared" ca="1" si="374"/>
        <v>M</v>
      </c>
      <c r="MS15" s="87" t="str">
        <f t="shared" ca="1" si="375"/>
        <v>M</v>
      </c>
      <c r="MT15" s="87" t="str">
        <f t="shared" ca="1" si="376"/>
        <v>M</v>
      </c>
      <c r="MU15" s="87" t="str">
        <f t="shared" ca="1" si="377"/>
        <v>N</v>
      </c>
      <c r="MV15" s="87" t="str">
        <f t="shared" ca="1" si="378"/>
        <v>N</v>
      </c>
      <c r="MW15" s="87" t="str">
        <f t="shared" ca="1" si="379"/>
        <v>-</v>
      </c>
      <c r="MX15" s="87" t="str">
        <f t="shared" ca="1" si="380"/>
        <v>-</v>
      </c>
      <c r="MY15" s="87" t="str">
        <f t="shared" ca="1" si="381"/>
        <v>L</v>
      </c>
      <c r="MZ15" s="87" t="str">
        <f t="shared" ca="1" si="382"/>
        <v>L</v>
      </c>
      <c r="NA15" s="87" t="str">
        <f t="shared" ca="1" si="383"/>
        <v>L</v>
      </c>
      <c r="NB15" s="87" t="str">
        <f t="shared" ca="1" si="346"/>
        <v>M</v>
      </c>
      <c r="NC15" s="87" t="str">
        <f t="shared" ca="1" si="347"/>
        <v>M</v>
      </c>
      <c r="ND15" s="87" t="str">
        <f t="shared" ca="1" si="348"/>
        <v>M</v>
      </c>
      <c r="NE15" s="87" t="str">
        <f t="shared" ca="1" si="349"/>
        <v>M</v>
      </c>
      <c r="NF15" s="87" t="str">
        <f t="shared" ca="1" si="350"/>
        <v>L</v>
      </c>
      <c r="NG15" s="87" t="str">
        <f t="shared" ca="1" si="351"/>
        <v>M</v>
      </c>
      <c r="NH15" s="87" t="str">
        <f t="shared" ca="1" si="352"/>
        <v>M</v>
      </c>
      <c r="NI15" s="87" t="str">
        <f t="shared" ca="1" si="353"/>
        <v>M</v>
      </c>
      <c r="NJ15" s="87" t="str">
        <f t="shared" ca="1" si="354"/>
        <v>M</v>
      </c>
      <c r="NK15" s="87" t="str">
        <f t="shared" ca="1" si="355"/>
        <v>N</v>
      </c>
      <c r="NL15" s="87" t="str">
        <f t="shared" ca="1" si="356"/>
        <v>-</v>
      </c>
    </row>
    <row r="16" spans="1:376" x14ac:dyDescent="0.35">
      <c r="A16" s="54" t="str">
        <f>Plantilla!E16</f>
        <v>Débora Gómez Da Veiga</v>
      </c>
      <c r="B16" s="99" t="str">
        <f>'Diseño Patrón'!B19</f>
        <v>M</v>
      </c>
      <c r="C16" s="23">
        <f t="array" ref="C16">IF($C$4="SI",SMALL(IF($B$7:$B16=B16,ROW($B$7:$B16), ""),1),7)</f>
        <v>7</v>
      </c>
      <c r="D16" s="142" t="str">
        <f>'Diseño Patrón'!M19</f>
        <v>M</v>
      </c>
      <c r="E16" s="142" t="str">
        <f>'Diseño Patrón'!N19</f>
        <v>M</v>
      </c>
      <c r="F16" s="142" t="str">
        <f>'Diseño Patrón'!O19</f>
        <v>M</v>
      </c>
      <c r="G16" s="142" t="str">
        <f>'Diseño Patrón'!P19</f>
        <v>N</v>
      </c>
      <c r="H16" s="142" t="str">
        <f>'Diseño Patrón'!Q19</f>
        <v>N</v>
      </c>
      <c r="I16" s="143" t="str">
        <f>'Diseño Patrón'!R19</f>
        <v>-</v>
      </c>
      <c r="J16" s="143" t="str">
        <f>'Diseño Patrón'!S19</f>
        <v>-</v>
      </c>
      <c r="K16" s="87" t="str">
        <f t="shared" ca="1" si="12"/>
        <v>M</v>
      </c>
      <c r="L16" s="87" t="str">
        <f t="shared" ca="1" si="13"/>
        <v>N</v>
      </c>
      <c r="M16" s="87" t="str">
        <f t="shared" ca="1" si="14"/>
        <v>N</v>
      </c>
      <c r="N16" s="87" t="str">
        <f t="shared" ca="1" si="15"/>
        <v>-</v>
      </c>
      <c r="O16" s="87" t="str">
        <f t="shared" ca="1" si="16"/>
        <v>-</v>
      </c>
      <c r="P16" s="87" t="str">
        <f t="shared" ca="1" si="17"/>
        <v>L</v>
      </c>
      <c r="Q16" s="87" t="str">
        <f t="shared" ca="1" si="18"/>
        <v>M</v>
      </c>
      <c r="R16" s="87" t="str">
        <f t="shared" ca="1" si="25"/>
        <v>M</v>
      </c>
      <c r="S16" s="87" t="str">
        <f t="shared" ca="1" si="31"/>
        <v>M</v>
      </c>
      <c r="T16" s="87" t="str">
        <f t="shared" ca="1" si="32"/>
        <v>M</v>
      </c>
      <c r="U16" s="87" t="str">
        <f t="shared" ca="1" si="33"/>
        <v>N</v>
      </c>
      <c r="V16" s="87" t="str">
        <f t="shared" ca="1" si="34"/>
        <v>N</v>
      </c>
      <c r="W16" s="87" t="str">
        <f t="shared" ca="1" si="35"/>
        <v>-</v>
      </c>
      <c r="X16" s="87" t="str">
        <f t="shared" ca="1" si="36"/>
        <v>-</v>
      </c>
      <c r="Y16" s="87" t="str">
        <f t="shared" ca="1" si="37"/>
        <v>L</v>
      </c>
      <c r="Z16" s="87" t="str">
        <f t="shared" ca="1" si="38"/>
        <v>M</v>
      </c>
      <c r="AA16" s="87" t="str">
        <f t="shared" ca="1" si="39"/>
        <v>M</v>
      </c>
      <c r="AB16" s="87" t="str">
        <f t="shared" ca="1" si="40"/>
        <v>M</v>
      </c>
      <c r="AC16" s="87" t="str">
        <f t="shared" ca="1" si="41"/>
        <v>M</v>
      </c>
      <c r="AD16" s="87" t="str">
        <f t="shared" ca="1" si="42"/>
        <v>N</v>
      </c>
      <c r="AE16" s="87" t="str">
        <f t="shared" ca="1" si="43"/>
        <v>N</v>
      </c>
      <c r="AF16" s="87" t="str">
        <f t="shared" ca="1" si="44"/>
        <v>-</v>
      </c>
      <c r="AG16" s="87" t="str">
        <f t="shared" ca="1" si="45"/>
        <v>-</v>
      </c>
      <c r="AH16" s="87" t="str">
        <f t="shared" ca="1" si="46"/>
        <v>L</v>
      </c>
      <c r="AI16" s="87" t="str">
        <f t="shared" ca="1" si="47"/>
        <v>L</v>
      </c>
      <c r="AJ16" s="87" t="str">
        <f t="shared" ca="1" si="48"/>
        <v>L</v>
      </c>
      <c r="AK16" s="87" t="str">
        <f t="shared" ca="1" si="49"/>
        <v>M</v>
      </c>
      <c r="AL16" s="87" t="str">
        <f t="shared" ca="1" si="50"/>
        <v>M</v>
      </c>
      <c r="AM16" s="87" t="str">
        <f t="shared" ca="1" si="51"/>
        <v>N</v>
      </c>
      <c r="AN16" s="87" t="str">
        <f t="shared" ca="1" si="52"/>
        <v>-</v>
      </c>
      <c r="AO16" s="87" t="str">
        <f t="shared" ca="1" si="53"/>
        <v>L</v>
      </c>
      <c r="AP16" s="87" t="str">
        <f t="shared" ca="1" si="54"/>
        <v>M</v>
      </c>
      <c r="AQ16" s="87" t="str">
        <f t="shared" ca="1" si="55"/>
        <v>M</v>
      </c>
      <c r="AR16" s="87" t="str">
        <f t="shared" ca="1" si="56"/>
        <v>M</v>
      </c>
      <c r="AS16" s="87" t="str">
        <f t="shared" ca="1" si="57"/>
        <v>L</v>
      </c>
      <c r="AT16" s="87" t="str">
        <f t="shared" ca="1" si="58"/>
        <v>M</v>
      </c>
      <c r="AU16" s="87" t="str">
        <f t="shared" ca="1" si="59"/>
        <v>M</v>
      </c>
      <c r="AV16" s="87" t="str">
        <f t="shared" ca="1" si="60"/>
        <v>M</v>
      </c>
      <c r="AW16" s="87" t="str">
        <f t="shared" ca="1" si="61"/>
        <v>L</v>
      </c>
      <c r="AX16" s="87" t="str">
        <f t="shared" ca="1" si="62"/>
        <v>L</v>
      </c>
      <c r="AY16" s="87" t="str">
        <f t="shared" ca="1" si="63"/>
        <v>M</v>
      </c>
      <c r="AZ16" s="87" t="str">
        <f t="shared" ca="1" si="64"/>
        <v>M</v>
      </c>
      <c r="BA16" s="87" t="str">
        <f t="shared" ca="1" si="65"/>
        <v>M</v>
      </c>
      <c r="BB16" s="87" t="str">
        <f t="shared" ca="1" si="66"/>
        <v>N</v>
      </c>
      <c r="BC16" s="87" t="str">
        <f t="shared" ca="1" si="67"/>
        <v>N</v>
      </c>
      <c r="BD16" s="87" t="str">
        <f t="shared" ca="1" si="68"/>
        <v>-</v>
      </c>
      <c r="BE16" s="87" t="str">
        <f t="shared" ca="1" si="69"/>
        <v>-</v>
      </c>
      <c r="BF16" s="87" t="str">
        <f t="shared" ca="1" si="70"/>
        <v>L</v>
      </c>
      <c r="BG16" s="87" t="str">
        <f t="shared" ca="1" si="71"/>
        <v>L</v>
      </c>
      <c r="BH16" s="87" t="str">
        <f t="shared" ca="1" si="72"/>
        <v>M</v>
      </c>
      <c r="BI16" s="87" t="str">
        <f t="shared" ca="1" si="73"/>
        <v>M</v>
      </c>
      <c r="BJ16" s="87" t="str">
        <f t="shared" ca="1" si="74"/>
        <v>M</v>
      </c>
      <c r="BK16" s="87" t="str">
        <f t="shared" ca="1" si="75"/>
        <v>N</v>
      </c>
      <c r="BL16" s="87" t="str">
        <f t="shared" ca="1" si="76"/>
        <v>N</v>
      </c>
      <c r="BM16" s="87" t="str">
        <f t="shared" ca="1" si="77"/>
        <v>-</v>
      </c>
      <c r="BN16" s="87" t="str">
        <f t="shared" ca="1" si="78"/>
        <v>-</v>
      </c>
      <c r="BO16" s="87" t="str">
        <f t="shared" ca="1" si="79"/>
        <v>L</v>
      </c>
      <c r="BP16" s="87" t="str">
        <f t="shared" ca="1" si="80"/>
        <v>M</v>
      </c>
      <c r="BQ16" s="87" t="str">
        <f t="shared" ca="1" si="81"/>
        <v>M</v>
      </c>
      <c r="BR16" s="87" t="str">
        <f t="shared" ca="1" si="82"/>
        <v>M</v>
      </c>
      <c r="BS16" s="87" t="str">
        <f t="shared" ca="1" si="83"/>
        <v>M</v>
      </c>
      <c r="BT16" s="87" t="str">
        <f t="shared" ca="1" si="84"/>
        <v>N</v>
      </c>
      <c r="BU16" s="87" t="str">
        <f t="shared" ca="1" si="85"/>
        <v>N</v>
      </c>
      <c r="BV16" s="87" t="str">
        <f t="shared" ca="1" si="86"/>
        <v>-</v>
      </c>
      <c r="BW16" s="87" t="str">
        <f t="shared" ca="1" si="87"/>
        <v>-</v>
      </c>
      <c r="BX16" s="87" t="str">
        <f t="shared" ca="1" si="88"/>
        <v>L</v>
      </c>
      <c r="BY16" s="87" t="str">
        <f t="shared" ca="1" si="89"/>
        <v>L</v>
      </c>
      <c r="BZ16" s="87" t="str">
        <f t="shared" ca="1" si="90"/>
        <v>L</v>
      </c>
      <c r="CA16" s="87" t="str">
        <f t="shared" ca="1" si="91"/>
        <v>M</v>
      </c>
      <c r="CB16" s="87" t="str">
        <f t="shared" ca="1" si="92"/>
        <v>M</v>
      </c>
      <c r="CC16" s="87" t="str">
        <f t="shared" ca="1" si="93"/>
        <v>M</v>
      </c>
      <c r="CD16" s="87" t="str">
        <f t="shared" ca="1" si="26"/>
        <v>M</v>
      </c>
      <c r="CE16" s="87" t="str">
        <f t="shared" ca="1" si="94"/>
        <v>L</v>
      </c>
      <c r="CF16" s="87" t="str">
        <f t="shared" ca="1" si="95"/>
        <v>M</v>
      </c>
      <c r="CG16" s="87" t="str">
        <f t="shared" ca="1" si="96"/>
        <v>M</v>
      </c>
      <c r="CH16" s="87" t="str">
        <f t="shared" ca="1" si="97"/>
        <v>M</v>
      </c>
      <c r="CI16" s="87" t="str">
        <f t="shared" ca="1" si="98"/>
        <v>M</v>
      </c>
      <c r="CJ16" s="87" t="str">
        <f t="shared" ca="1" si="99"/>
        <v>N</v>
      </c>
      <c r="CK16" s="87" t="str">
        <f t="shared" ca="1" si="100"/>
        <v>-</v>
      </c>
      <c r="CL16" s="87" t="str">
        <f t="shared" ca="1" si="101"/>
        <v>L</v>
      </c>
      <c r="CM16" s="87" t="str">
        <f t="shared" ca="1" si="102"/>
        <v>L</v>
      </c>
      <c r="CN16" s="87" t="str">
        <f t="shared" ca="1" si="103"/>
        <v>L</v>
      </c>
      <c r="CO16" s="87" t="str">
        <f t="shared" ca="1" si="104"/>
        <v>M</v>
      </c>
      <c r="CP16" s="87" t="str">
        <f t="shared" ca="1" si="105"/>
        <v>M</v>
      </c>
      <c r="CQ16" s="87" t="str">
        <f t="shared" ca="1" si="106"/>
        <v>M</v>
      </c>
      <c r="CR16" s="87" t="str">
        <f t="shared" ca="1" si="107"/>
        <v>N</v>
      </c>
      <c r="CS16" s="87" t="str">
        <f t="shared" ca="1" si="108"/>
        <v>N</v>
      </c>
      <c r="CT16" s="87" t="str">
        <f t="shared" ca="1" si="109"/>
        <v>-</v>
      </c>
      <c r="CU16" s="87" t="str">
        <f t="shared" ca="1" si="110"/>
        <v>-</v>
      </c>
      <c r="CV16" s="87" t="str">
        <f t="shared" ca="1" si="111"/>
        <v>L</v>
      </c>
      <c r="CW16" s="87" t="str">
        <f t="shared" ca="1" si="112"/>
        <v>M</v>
      </c>
      <c r="CX16" s="87" t="str">
        <f t="shared" ca="1" si="113"/>
        <v>M</v>
      </c>
      <c r="CY16" s="87" t="str">
        <f t="shared" ca="1" si="114"/>
        <v>M</v>
      </c>
      <c r="CZ16" s="87" t="str">
        <f t="shared" ca="1" si="115"/>
        <v>M</v>
      </c>
      <c r="DA16" s="87" t="str">
        <f t="shared" ca="1" si="116"/>
        <v>N</v>
      </c>
      <c r="DB16" s="87" t="str">
        <f t="shared" ca="1" si="117"/>
        <v>N</v>
      </c>
      <c r="DC16" s="87" t="str">
        <f t="shared" ca="1" si="118"/>
        <v>-</v>
      </c>
      <c r="DD16" s="87" t="str">
        <f t="shared" ca="1" si="119"/>
        <v>-</v>
      </c>
      <c r="DE16" s="87" t="str">
        <f t="shared" ca="1" si="120"/>
        <v>L</v>
      </c>
      <c r="DF16" s="87" t="str">
        <f t="shared" ca="1" si="121"/>
        <v>M</v>
      </c>
      <c r="DG16" s="87" t="str">
        <f t="shared" ca="1" si="122"/>
        <v>M</v>
      </c>
      <c r="DH16" s="87" t="str">
        <f t="shared" ca="1" si="123"/>
        <v>M</v>
      </c>
      <c r="DI16" s="87" t="str">
        <f t="shared" ca="1" si="124"/>
        <v>M</v>
      </c>
      <c r="DJ16" s="87" t="str">
        <f t="shared" ca="1" si="125"/>
        <v>N</v>
      </c>
      <c r="DK16" s="87" t="str">
        <f t="shared" ca="1" si="126"/>
        <v>N</v>
      </c>
      <c r="DL16" s="87" t="str">
        <f t="shared" ca="1" si="127"/>
        <v>-</v>
      </c>
      <c r="DM16" s="87" t="str">
        <f t="shared" ca="1" si="128"/>
        <v>-</v>
      </c>
      <c r="DN16" s="87" t="str">
        <f t="shared" ca="1" si="129"/>
        <v>L</v>
      </c>
      <c r="DO16" s="87" t="str">
        <f t="shared" ca="1" si="130"/>
        <v>L</v>
      </c>
      <c r="DP16" s="87" t="str">
        <f t="shared" ca="1" si="131"/>
        <v>L</v>
      </c>
      <c r="DQ16" s="87" t="str">
        <f t="shared" ca="1" si="132"/>
        <v>M</v>
      </c>
      <c r="DR16" s="87" t="str">
        <f t="shared" ca="1" si="133"/>
        <v>M</v>
      </c>
      <c r="DS16" s="87" t="str">
        <f t="shared" ca="1" si="134"/>
        <v>M</v>
      </c>
      <c r="DT16" s="87" t="str">
        <f t="shared" ca="1" si="135"/>
        <v>M</v>
      </c>
      <c r="DU16" s="87" t="str">
        <f t="shared" ca="1" si="136"/>
        <v>L</v>
      </c>
      <c r="DV16" s="87" t="str">
        <f t="shared" ca="1" si="137"/>
        <v>M</v>
      </c>
      <c r="DW16" s="87" t="str">
        <f t="shared" ca="1" si="138"/>
        <v>M</v>
      </c>
      <c r="DX16" s="87" t="str">
        <f t="shared" ca="1" si="139"/>
        <v>M</v>
      </c>
      <c r="DY16" s="87" t="str">
        <f t="shared" ca="1" si="140"/>
        <v>M</v>
      </c>
      <c r="DZ16" s="87" t="str">
        <f t="shared" ca="1" si="141"/>
        <v>N</v>
      </c>
      <c r="EA16" s="87" t="str">
        <f t="shared" ca="1" si="142"/>
        <v>-</v>
      </c>
      <c r="EB16" s="87" t="str">
        <f t="shared" ca="1" si="143"/>
        <v>L</v>
      </c>
      <c r="EC16" s="87" t="str">
        <f t="shared" ca="1" si="144"/>
        <v>L</v>
      </c>
      <c r="ED16" s="87" t="str">
        <f t="shared" ca="1" si="145"/>
        <v>L</v>
      </c>
      <c r="EE16" s="87" t="str">
        <f t="shared" ca="1" si="146"/>
        <v>M</v>
      </c>
      <c r="EF16" s="87" t="str">
        <f t="shared" ca="1" si="147"/>
        <v>M</v>
      </c>
      <c r="EG16" s="87" t="str">
        <f t="shared" ca="1" si="148"/>
        <v>M</v>
      </c>
      <c r="EH16" s="87" t="str">
        <f t="shared" ca="1" si="149"/>
        <v>L</v>
      </c>
      <c r="EI16" s="87" t="str">
        <f t="shared" ca="1" si="150"/>
        <v>M</v>
      </c>
      <c r="EJ16" s="87" t="str">
        <f t="shared" ca="1" si="151"/>
        <v>M</v>
      </c>
      <c r="EK16" s="87" t="str">
        <f t="shared" ca="1" si="152"/>
        <v>M</v>
      </c>
      <c r="EL16" s="87" t="str">
        <f t="shared" ca="1" si="153"/>
        <v>L</v>
      </c>
      <c r="EM16" s="87" t="str">
        <f t="shared" ca="1" si="154"/>
        <v>L</v>
      </c>
      <c r="EN16" s="87" t="str">
        <f t="shared" ca="1" si="155"/>
        <v>M</v>
      </c>
      <c r="EO16" s="87" t="str">
        <f t="shared" ca="1" si="156"/>
        <v>M</v>
      </c>
      <c r="EP16" s="87" t="str">
        <f t="shared" ca="1" si="27"/>
        <v>M</v>
      </c>
      <c r="EQ16" s="87" t="str">
        <f t="shared" ca="1" si="157"/>
        <v>L</v>
      </c>
      <c r="ER16" s="87" t="str">
        <f t="shared" ca="1" si="158"/>
        <v>L</v>
      </c>
      <c r="ES16" s="87" t="str">
        <f t="shared" ca="1" si="159"/>
        <v>M</v>
      </c>
      <c r="ET16" s="87" t="str">
        <f t="shared" ca="1" si="160"/>
        <v>M</v>
      </c>
      <c r="EU16" s="87" t="str">
        <f t="shared" ca="1" si="161"/>
        <v>M</v>
      </c>
      <c r="EV16" s="87" t="str">
        <f t="shared" ca="1" si="162"/>
        <v>N</v>
      </c>
      <c r="EW16" s="87" t="str">
        <f t="shared" ca="1" si="163"/>
        <v>N</v>
      </c>
      <c r="EX16" s="87" t="str">
        <f t="shared" ca="1" si="164"/>
        <v>-</v>
      </c>
      <c r="EY16" s="87" t="str">
        <f t="shared" ca="1" si="165"/>
        <v>-</v>
      </c>
      <c r="EZ16" s="87" t="str">
        <f t="shared" ca="1" si="166"/>
        <v>L</v>
      </c>
      <c r="FA16" s="87" t="str">
        <f t="shared" ca="1" si="167"/>
        <v>M</v>
      </c>
      <c r="FB16" s="87" t="str">
        <f t="shared" ca="1" si="168"/>
        <v>M</v>
      </c>
      <c r="FC16" s="87" t="str">
        <f t="shared" ca="1" si="169"/>
        <v>M</v>
      </c>
      <c r="FD16" s="87" t="str">
        <f t="shared" ca="1" si="170"/>
        <v>M</v>
      </c>
      <c r="FE16" s="87" t="str">
        <f t="shared" ca="1" si="171"/>
        <v>N</v>
      </c>
      <c r="FF16" s="87" t="str">
        <f t="shared" ca="1" si="172"/>
        <v>N</v>
      </c>
      <c r="FG16" s="87" t="str">
        <f t="shared" ca="1" si="173"/>
        <v>-</v>
      </c>
      <c r="FH16" s="87" t="str">
        <f t="shared" ca="1" si="174"/>
        <v>-</v>
      </c>
      <c r="FI16" s="87" t="str">
        <f t="shared" ca="1" si="175"/>
        <v>L</v>
      </c>
      <c r="FJ16" s="87" t="str">
        <f t="shared" ca="1" si="176"/>
        <v>M</v>
      </c>
      <c r="FK16" s="87" t="str">
        <f t="shared" ca="1" si="177"/>
        <v>M</v>
      </c>
      <c r="FL16" s="87" t="str">
        <f t="shared" ca="1" si="178"/>
        <v>M</v>
      </c>
      <c r="FM16" s="87" t="str">
        <f t="shared" ca="1" si="179"/>
        <v>M</v>
      </c>
      <c r="FN16" s="87" t="str">
        <f t="shared" ca="1" si="180"/>
        <v>N</v>
      </c>
      <c r="FO16" s="87" t="str">
        <f t="shared" ca="1" si="181"/>
        <v>N</v>
      </c>
      <c r="FP16" s="87" t="str">
        <f t="shared" ca="1" si="182"/>
        <v>-</v>
      </c>
      <c r="FQ16" s="87" t="str">
        <f t="shared" ca="1" si="183"/>
        <v>-</v>
      </c>
      <c r="FR16" s="87" t="str">
        <f t="shared" ca="1" si="184"/>
        <v>L</v>
      </c>
      <c r="FS16" s="87" t="str">
        <f t="shared" ca="1" si="185"/>
        <v>L</v>
      </c>
      <c r="FT16" s="87" t="str">
        <f t="shared" ca="1" si="186"/>
        <v>L</v>
      </c>
      <c r="FU16" s="87" t="str">
        <f t="shared" ca="1" si="187"/>
        <v>M</v>
      </c>
      <c r="FV16" s="87" t="str">
        <f t="shared" ca="1" si="188"/>
        <v>M</v>
      </c>
      <c r="FW16" s="87" t="str">
        <f t="shared" ca="1" si="189"/>
        <v>N</v>
      </c>
      <c r="FX16" s="87" t="str">
        <f t="shared" ca="1" si="190"/>
        <v>-</v>
      </c>
      <c r="FY16" s="87" t="str">
        <f t="shared" ca="1" si="191"/>
        <v>L</v>
      </c>
      <c r="FZ16" s="87" t="str">
        <f t="shared" ca="1" si="192"/>
        <v>M</v>
      </c>
      <c r="GA16" s="87" t="str">
        <f t="shared" ca="1" si="193"/>
        <v>M</v>
      </c>
      <c r="GB16" s="87" t="str">
        <f t="shared" ca="1" si="194"/>
        <v>M</v>
      </c>
      <c r="GC16" s="87" t="str">
        <f t="shared" ca="1" si="195"/>
        <v>L</v>
      </c>
      <c r="GD16" s="87" t="str">
        <f t="shared" ca="1" si="196"/>
        <v>M</v>
      </c>
      <c r="GE16" s="87" t="str">
        <f t="shared" ca="1" si="197"/>
        <v>M</v>
      </c>
      <c r="GF16" s="87" t="str">
        <f t="shared" ca="1" si="198"/>
        <v>M</v>
      </c>
      <c r="GG16" s="87" t="str">
        <f t="shared" ca="1" si="199"/>
        <v>L</v>
      </c>
      <c r="GH16" s="87" t="str">
        <f t="shared" ca="1" si="200"/>
        <v>L</v>
      </c>
      <c r="GI16" s="87" t="str">
        <f t="shared" ca="1" si="201"/>
        <v>M</v>
      </c>
      <c r="GJ16" s="87" t="str">
        <f t="shared" ca="1" si="202"/>
        <v>M</v>
      </c>
      <c r="GK16" s="87" t="str">
        <f t="shared" ca="1" si="203"/>
        <v>M</v>
      </c>
      <c r="GL16" s="87" t="str">
        <f t="shared" ca="1" si="204"/>
        <v>N</v>
      </c>
      <c r="GM16" s="87" t="str">
        <f t="shared" ca="1" si="205"/>
        <v>N</v>
      </c>
      <c r="GN16" s="87" t="str">
        <f t="shared" ca="1" si="206"/>
        <v>-</v>
      </c>
      <c r="GO16" s="87" t="str">
        <f t="shared" ca="1" si="207"/>
        <v>-</v>
      </c>
      <c r="GP16" s="87" t="str">
        <f t="shared" ca="1" si="208"/>
        <v>L</v>
      </c>
      <c r="GQ16" s="87" t="str">
        <f t="shared" ca="1" si="209"/>
        <v>L</v>
      </c>
      <c r="GR16" s="87" t="str">
        <f t="shared" ca="1" si="210"/>
        <v>M</v>
      </c>
      <c r="GS16" s="87" t="str">
        <f t="shared" ca="1" si="211"/>
        <v>M</v>
      </c>
      <c r="GT16" s="87" t="str">
        <f t="shared" ca="1" si="212"/>
        <v>M</v>
      </c>
      <c r="GU16" s="87" t="str">
        <f t="shared" ca="1" si="213"/>
        <v>N</v>
      </c>
      <c r="GV16" s="87" t="str">
        <f t="shared" ca="1" si="214"/>
        <v>N</v>
      </c>
      <c r="GW16" s="87" t="str">
        <f t="shared" ca="1" si="215"/>
        <v>-</v>
      </c>
      <c r="GX16" s="87" t="str">
        <f t="shared" ca="1" si="216"/>
        <v>-</v>
      </c>
      <c r="GY16" s="87" t="str">
        <f t="shared" ca="1" si="217"/>
        <v>L</v>
      </c>
      <c r="GZ16" s="87" t="str">
        <f t="shared" ca="1" si="218"/>
        <v>M</v>
      </c>
      <c r="HA16" s="87" t="str">
        <f t="shared" ca="1" si="219"/>
        <v>M</v>
      </c>
      <c r="HB16" s="87" t="str">
        <f t="shared" ca="1" si="28"/>
        <v>M</v>
      </c>
      <c r="HC16" s="87" t="str">
        <f t="shared" ca="1" si="220"/>
        <v>M</v>
      </c>
      <c r="HD16" s="87" t="str">
        <f t="shared" ca="1" si="221"/>
        <v>N</v>
      </c>
      <c r="HE16" s="87" t="str">
        <f t="shared" ca="1" si="222"/>
        <v>N</v>
      </c>
      <c r="HF16" s="87" t="str">
        <f t="shared" ca="1" si="223"/>
        <v>-</v>
      </c>
      <c r="HG16" s="87" t="str">
        <f t="shared" ca="1" si="224"/>
        <v>-</v>
      </c>
      <c r="HH16" s="87" t="str">
        <f t="shared" ca="1" si="225"/>
        <v>L</v>
      </c>
      <c r="HI16" s="87" t="str">
        <f t="shared" ca="1" si="226"/>
        <v>L</v>
      </c>
      <c r="HJ16" s="87" t="str">
        <f t="shared" ca="1" si="227"/>
        <v>L</v>
      </c>
      <c r="HK16" s="87" t="str">
        <f t="shared" ca="1" si="228"/>
        <v>M</v>
      </c>
      <c r="HL16" s="87" t="str">
        <f t="shared" ca="1" si="229"/>
        <v>M</v>
      </c>
      <c r="HM16" s="87" t="str">
        <f t="shared" ca="1" si="230"/>
        <v>M</v>
      </c>
      <c r="HN16" s="87" t="str">
        <f t="shared" ca="1" si="231"/>
        <v>M</v>
      </c>
      <c r="HO16" s="87" t="str">
        <f t="shared" ca="1" si="232"/>
        <v>L</v>
      </c>
      <c r="HP16" s="87" t="str">
        <f t="shared" ca="1" si="233"/>
        <v>M</v>
      </c>
      <c r="HQ16" s="87" t="str">
        <f t="shared" ca="1" si="234"/>
        <v>M</v>
      </c>
      <c r="HR16" s="87" t="str">
        <f t="shared" ca="1" si="235"/>
        <v>M</v>
      </c>
      <c r="HS16" s="87" t="str">
        <f t="shared" ca="1" si="236"/>
        <v>M</v>
      </c>
      <c r="HT16" s="87" t="str">
        <f t="shared" ca="1" si="237"/>
        <v>N</v>
      </c>
      <c r="HU16" s="87" t="str">
        <f t="shared" ca="1" si="238"/>
        <v>-</v>
      </c>
      <c r="HV16" s="87" t="str">
        <f t="shared" ca="1" si="239"/>
        <v>L</v>
      </c>
      <c r="HW16" s="87" t="str">
        <f t="shared" ca="1" si="240"/>
        <v>L</v>
      </c>
      <c r="HX16" s="87" t="str">
        <f t="shared" ca="1" si="241"/>
        <v>L</v>
      </c>
      <c r="HY16" s="87" t="str">
        <f t="shared" ca="1" si="242"/>
        <v>M</v>
      </c>
      <c r="HZ16" s="87" t="str">
        <f t="shared" ca="1" si="243"/>
        <v>M</v>
      </c>
      <c r="IA16" s="87" t="str">
        <f t="shared" ca="1" si="244"/>
        <v>M</v>
      </c>
      <c r="IB16" s="87" t="str">
        <f t="shared" ca="1" si="245"/>
        <v>N</v>
      </c>
      <c r="IC16" s="87" t="str">
        <f t="shared" ca="1" si="246"/>
        <v>N</v>
      </c>
      <c r="ID16" s="87" t="str">
        <f t="shared" ca="1" si="247"/>
        <v>-</v>
      </c>
      <c r="IE16" s="87" t="str">
        <f t="shared" ca="1" si="248"/>
        <v>-</v>
      </c>
      <c r="IF16" s="87" t="str">
        <f t="shared" ca="1" si="249"/>
        <v>L</v>
      </c>
      <c r="IG16" s="87" t="str">
        <f t="shared" ca="1" si="250"/>
        <v>M</v>
      </c>
      <c r="IH16" s="87" t="str">
        <f t="shared" ca="1" si="251"/>
        <v>M</v>
      </c>
      <c r="II16" s="87" t="str">
        <f t="shared" ca="1" si="252"/>
        <v>M</v>
      </c>
      <c r="IJ16" s="87" t="str">
        <f t="shared" ca="1" si="253"/>
        <v>M</v>
      </c>
      <c r="IK16" s="87" t="str">
        <f t="shared" ca="1" si="254"/>
        <v>N</v>
      </c>
      <c r="IL16" s="87" t="str">
        <f t="shared" ca="1" si="255"/>
        <v>N</v>
      </c>
      <c r="IM16" s="87" t="str">
        <f t="shared" ca="1" si="256"/>
        <v>-</v>
      </c>
      <c r="IN16" s="87" t="str">
        <f t="shared" ca="1" si="257"/>
        <v>-</v>
      </c>
      <c r="IO16" s="87" t="str">
        <f t="shared" ca="1" si="258"/>
        <v>L</v>
      </c>
      <c r="IP16" s="87" t="str">
        <f t="shared" ca="1" si="259"/>
        <v>M</v>
      </c>
      <c r="IQ16" s="87" t="str">
        <f t="shared" ca="1" si="260"/>
        <v>M</v>
      </c>
      <c r="IR16" s="87" t="str">
        <f t="shared" ca="1" si="261"/>
        <v>M</v>
      </c>
      <c r="IS16" s="87" t="str">
        <f t="shared" ca="1" si="262"/>
        <v>M</v>
      </c>
      <c r="IT16" s="87" t="str">
        <f t="shared" ca="1" si="263"/>
        <v>N</v>
      </c>
      <c r="IU16" s="87" t="str">
        <f t="shared" ca="1" si="264"/>
        <v>N</v>
      </c>
      <c r="IV16" s="87" t="str">
        <f t="shared" ca="1" si="265"/>
        <v>-</v>
      </c>
      <c r="IW16" s="87" t="str">
        <f t="shared" ca="1" si="266"/>
        <v>-</v>
      </c>
      <c r="IX16" s="87" t="str">
        <f t="shared" ca="1" si="267"/>
        <v>L</v>
      </c>
      <c r="IY16" s="87" t="str">
        <f t="shared" ca="1" si="268"/>
        <v>L</v>
      </c>
      <c r="IZ16" s="87" t="str">
        <f t="shared" ca="1" si="269"/>
        <v>L</v>
      </c>
      <c r="JA16" s="87" t="str">
        <f t="shared" ca="1" si="270"/>
        <v>M</v>
      </c>
      <c r="JB16" s="87" t="str">
        <f t="shared" ca="1" si="271"/>
        <v>M</v>
      </c>
      <c r="JC16" s="87" t="str">
        <f t="shared" ca="1" si="272"/>
        <v>M</v>
      </c>
      <c r="JD16" s="87" t="str">
        <f t="shared" ca="1" si="273"/>
        <v>M</v>
      </c>
      <c r="JE16" s="87" t="str">
        <f t="shared" ca="1" si="274"/>
        <v>L</v>
      </c>
      <c r="JF16" s="87" t="str">
        <f t="shared" ca="1" si="275"/>
        <v>M</v>
      </c>
      <c r="JG16" s="87" t="str">
        <f t="shared" ca="1" si="276"/>
        <v>M</v>
      </c>
      <c r="JH16" s="87" t="str">
        <f t="shared" ca="1" si="277"/>
        <v>M</v>
      </c>
      <c r="JI16" s="87" t="str">
        <f t="shared" ca="1" si="278"/>
        <v>M</v>
      </c>
      <c r="JJ16" s="87" t="str">
        <f t="shared" ca="1" si="279"/>
        <v>N</v>
      </c>
      <c r="JK16" s="87" t="str">
        <f t="shared" ca="1" si="280"/>
        <v>-</v>
      </c>
      <c r="JL16" s="87" t="str">
        <f t="shared" ca="1" si="281"/>
        <v>L</v>
      </c>
      <c r="JM16" s="87" t="str">
        <f t="shared" ca="1" si="282"/>
        <v>L</v>
      </c>
      <c r="JN16" s="87" t="str">
        <f t="shared" ca="1" si="29"/>
        <v>L</v>
      </c>
      <c r="JO16" s="87" t="str">
        <f t="shared" ca="1" si="283"/>
        <v>M</v>
      </c>
      <c r="JP16" s="87" t="str">
        <f t="shared" ca="1" si="284"/>
        <v>M</v>
      </c>
      <c r="JQ16" s="87" t="str">
        <f t="shared" ca="1" si="285"/>
        <v>M</v>
      </c>
      <c r="JR16" s="87" t="str">
        <f t="shared" ca="1" si="286"/>
        <v>L</v>
      </c>
      <c r="JS16" s="87" t="str">
        <f t="shared" ca="1" si="287"/>
        <v>M</v>
      </c>
      <c r="JT16" s="87" t="str">
        <f t="shared" ca="1" si="288"/>
        <v>M</v>
      </c>
      <c r="JU16" s="87" t="str">
        <f t="shared" ca="1" si="289"/>
        <v>M</v>
      </c>
      <c r="JV16" s="87" t="str">
        <f t="shared" ca="1" si="290"/>
        <v>L</v>
      </c>
      <c r="JW16" s="87" t="str">
        <f t="shared" ca="1" si="291"/>
        <v>L</v>
      </c>
      <c r="JX16" s="87" t="str">
        <f t="shared" ca="1" si="292"/>
        <v>M</v>
      </c>
      <c r="JY16" s="87" t="str">
        <f t="shared" ca="1" si="293"/>
        <v>M</v>
      </c>
      <c r="JZ16" s="87" t="str">
        <f t="shared" ca="1" si="294"/>
        <v>M</v>
      </c>
      <c r="KA16" s="87" t="str">
        <f t="shared" ca="1" si="295"/>
        <v>L</v>
      </c>
      <c r="KB16" s="87" t="str">
        <f t="shared" ca="1" si="296"/>
        <v>L</v>
      </c>
      <c r="KC16" s="87" t="str">
        <f t="shared" ca="1" si="297"/>
        <v>M</v>
      </c>
      <c r="KD16" s="87" t="str">
        <f t="shared" ca="1" si="298"/>
        <v>M</v>
      </c>
      <c r="KE16" s="87" t="str">
        <f t="shared" ca="1" si="299"/>
        <v>M</v>
      </c>
      <c r="KF16" s="87" t="str">
        <f t="shared" ca="1" si="300"/>
        <v>N</v>
      </c>
      <c r="KG16" s="87" t="str">
        <f t="shared" ca="1" si="301"/>
        <v>N</v>
      </c>
      <c r="KH16" s="87" t="str">
        <f t="shared" ca="1" si="302"/>
        <v>-</v>
      </c>
      <c r="KI16" s="87" t="str">
        <f t="shared" ca="1" si="303"/>
        <v>-</v>
      </c>
      <c r="KJ16" s="87" t="str">
        <f t="shared" ca="1" si="304"/>
        <v>L</v>
      </c>
      <c r="KK16" s="87" t="str">
        <f t="shared" ca="1" si="305"/>
        <v>M</v>
      </c>
      <c r="KL16" s="87" t="str">
        <f t="shared" ca="1" si="306"/>
        <v>M</v>
      </c>
      <c r="KM16" s="87" t="str">
        <f t="shared" ca="1" si="307"/>
        <v>M</v>
      </c>
      <c r="KN16" s="87" t="str">
        <f t="shared" ca="1" si="308"/>
        <v>M</v>
      </c>
      <c r="KO16" s="87" t="str">
        <f t="shared" ca="1" si="309"/>
        <v>N</v>
      </c>
      <c r="KP16" s="87" t="str">
        <f t="shared" ca="1" si="310"/>
        <v>N</v>
      </c>
      <c r="KQ16" s="87" t="str">
        <f t="shared" ca="1" si="311"/>
        <v>-</v>
      </c>
      <c r="KR16" s="87" t="str">
        <f t="shared" ca="1" si="312"/>
        <v>-</v>
      </c>
      <c r="KS16" s="87" t="str">
        <f t="shared" ca="1" si="313"/>
        <v>L</v>
      </c>
      <c r="KT16" s="87" t="str">
        <f t="shared" ca="1" si="314"/>
        <v>M</v>
      </c>
      <c r="KU16" s="87" t="str">
        <f t="shared" ca="1" si="315"/>
        <v>M</v>
      </c>
      <c r="KV16" s="87" t="str">
        <f t="shared" ca="1" si="316"/>
        <v>M</v>
      </c>
      <c r="KW16" s="87" t="str">
        <f t="shared" ca="1" si="317"/>
        <v>M</v>
      </c>
      <c r="KX16" s="87" t="str">
        <f t="shared" ca="1" si="318"/>
        <v>N</v>
      </c>
      <c r="KY16" s="87" t="str">
        <f t="shared" ca="1" si="319"/>
        <v>N</v>
      </c>
      <c r="KZ16" s="87" t="str">
        <f t="shared" ca="1" si="320"/>
        <v>-</v>
      </c>
      <c r="LA16" s="87" t="str">
        <f t="shared" ca="1" si="321"/>
        <v>-</v>
      </c>
      <c r="LB16" s="87" t="str">
        <f t="shared" ca="1" si="322"/>
        <v>L</v>
      </c>
      <c r="LC16" s="87" t="str">
        <f t="shared" ca="1" si="323"/>
        <v>L</v>
      </c>
      <c r="LD16" s="87" t="str">
        <f t="shared" ca="1" si="324"/>
        <v>L</v>
      </c>
      <c r="LE16" s="87" t="str">
        <f t="shared" ca="1" si="325"/>
        <v>M</v>
      </c>
      <c r="LF16" s="87" t="str">
        <f t="shared" ca="1" si="326"/>
        <v>M</v>
      </c>
      <c r="LG16" s="87" t="str">
        <f t="shared" ca="1" si="327"/>
        <v>N</v>
      </c>
      <c r="LH16" s="87" t="str">
        <f t="shared" ca="1" si="328"/>
        <v>-</v>
      </c>
      <c r="LI16" s="87" t="str">
        <f t="shared" ca="1" si="329"/>
        <v>L</v>
      </c>
      <c r="LJ16" s="87" t="str">
        <f t="shared" ca="1" si="330"/>
        <v>M</v>
      </c>
      <c r="LK16" s="87" t="str">
        <f t="shared" ca="1" si="331"/>
        <v>M</v>
      </c>
      <c r="LL16" s="87" t="str">
        <f t="shared" ca="1" si="332"/>
        <v>M</v>
      </c>
      <c r="LM16" s="87" t="str">
        <f t="shared" ca="1" si="333"/>
        <v>L</v>
      </c>
      <c r="LN16" s="87" t="str">
        <f t="shared" ca="1" si="334"/>
        <v>M</v>
      </c>
      <c r="LO16" s="87" t="str">
        <f t="shared" ca="1" si="335"/>
        <v>M</v>
      </c>
      <c r="LP16" s="87" t="str">
        <f t="shared" ca="1" si="336"/>
        <v>M</v>
      </c>
      <c r="LQ16" s="87" t="str">
        <f t="shared" ca="1" si="337"/>
        <v>L</v>
      </c>
      <c r="LR16" s="87" t="str">
        <f t="shared" ca="1" si="338"/>
        <v>L</v>
      </c>
      <c r="LS16" s="87" t="str">
        <f t="shared" ca="1" si="339"/>
        <v>M</v>
      </c>
      <c r="LT16" s="87" t="str">
        <f t="shared" ca="1" si="340"/>
        <v>M</v>
      </c>
      <c r="LU16" s="87" t="str">
        <f t="shared" ca="1" si="341"/>
        <v>M</v>
      </c>
      <c r="LV16" s="87" t="str">
        <f t="shared" ca="1" si="342"/>
        <v>N</v>
      </c>
      <c r="LW16" s="87" t="str">
        <f t="shared" ca="1" si="343"/>
        <v>N</v>
      </c>
      <c r="LX16" s="87" t="str">
        <f t="shared" ca="1" si="344"/>
        <v>-</v>
      </c>
      <c r="LY16" s="87" t="str">
        <f t="shared" ca="1" si="345"/>
        <v>-</v>
      </c>
      <c r="LZ16" s="87" t="str">
        <f t="shared" ca="1" si="30"/>
        <v>L</v>
      </c>
      <c r="MA16" s="87" t="str">
        <f t="shared" ca="1" si="357"/>
        <v>L</v>
      </c>
      <c r="MB16" s="87" t="str">
        <f t="shared" ca="1" si="358"/>
        <v>M</v>
      </c>
      <c r="MC16" s="87" t="str">
        <f t="shared" ca="1" si="359"/>
        <v>M</v>
      </c>
      <c r="MD16" s="87" t="str">
        <f t="shared" ca="1" si="360"/>
        <v>M</v>
      </c>
      <c r="ME16" s="87" t="str">
        <f t="shared" ca="1" si="361"/>
        <v>N</v>
      </c>
      <c r="MF16" s="87" t="str">
        <f t="shared" ca="1" si="362"/>
        <v>N</v>
      </c>
      <c r="MG16" s="87" t="str">
        <f t="shared" ca="1" si="363"/>
        <v>-</v>
      </c>
      <c r="MH16" s="87" t="str">
        <f t="shared" ca="1" si="364"/>
        <v>-</v>
      </c>
      <c r="MI16" s="87" t="str">
        <f t="shared" ca="1" si="365"/>
        <v>L</v>
      </c>
      <c r="MJ16" s="87" t="str">
        <f t="shared" ca="1" si="366"/>
        <v>M</v>
      </c>
      <c r="MK16" s="87" t="str">
        <f t="shared" ca="1" si="367"/>
        <v>M</v>
      </c>
      <c r="ML16" s="87" t="str">
        <f t="shared" ca="1" si="368"/>
        <v>M</v>
      </c>
      <c r="MM16" s="87" t="str">
        <f t="shared" ca="1" si="369"/>
        <v>M</v>
      </c>
      <c r="MN16" s="87" t="str">
        <f t="shared" ca="1" si="370"/>
        <v>N</v>
      </c>
      <c r="MO16" s="87" t="str">
        <f t="shared" ca="1" si="371"/>
        <v>N</v>
      </c>
      <c r="MP16" s="87" t="str">
        <f t="shared" ca="1" si="372"/>
        <v>-</v>
      </c>
      <c r="MQ16" s="87" t="str">
        <f t="shared" ca="1" si="373"/>
        <v>-</v>
      </c>
      <c r="MR16" s="87" t="str">
        <f t="shared" ca="1" si="374"/>
        <v>L</v>
      </c>
      <c r="MS16" s="87" t="str">
        <f t="shared" ca="1" si="375"/>
        <v>L</v>
      </c>
      <c r="MT16" s="87" t="str">
        <f t="shared" ca="1" si="376"/>
        <v>L</v>
      </c>
      <c r="MU16" s="87" t="str">
        <f t="shared" ca="1" si="377"/>
        <v>M</v>
      </c>
      <c r="MV16" s="87" t="str">
        <f t="shared" ca="1" si="378"/>
        <v>M</v>
      </c>
      <c r="MW16" s="87" t="str">
        <f ca="1">IF(AND($C$4="NO",COUNTIF($B$7:$B$20,IF(OR(MJ16="",ISBLANK(MJ16)),"",IF(OR(MP17="",$C16&lt;&gt;$C17),IF(ISBLANK($C16),MP$7,INDIRECT(ADDRESS($C16,CELL("columna",MP16),4))),MP17)))&gt;0),$B16,IF(OR($D16="",ISBLANK($D16)),"",IF(OR(MP17="",$C16&lt;&gt;$C17),IF(ISBLANK($C16),MP$7,INDIRECT(ADDRESS($C16,CELL("columna",MP16),4))),MP17)))</f>
        <v>M</v>
      </c>
      <c r="MX16" s="87" t="str">
        <f t="shared" ca="1" si="380"/>
        <v>M</v>
      </c>
      <c r="MY16" s="87" t="str">
        <f t="shared" ca="1" si="381"/>
        <v>L</v>
      </c>
      <c r="MZ16" s="87" t="str">
        <f t="shared" ca="1" si="382"/>
        <v>M</v>
      </c>
      <c r="NA16" s="87" t="str">
        <f t="shared" ca="1" si="383"/>
        <v>M</v>
      </c>
      <c r="NB16" s="87" t="str">
        <f t="shared" ca="1" si="346"/>
        <v>M</v>
      </c>
      <c r="NC16" s="87" t="str">
        <f t="shared" ca="1" si="347"/>
        <v>M</v>
      </c>
      <c r="ND16" s="87" t="str">
        <f t="shared" ca="1" si="348"/>
        <v>N</v>
      </c>
      <c r="NE16" s="87" t="str">
        <f t="shared" ca="1" si="349"/>
        <v>-</v>
      </c>
      <c r="NF16" s="87" t="str">
        <f t="shared" ca="1" si="350"/>
        <v>L</v>
      </c>
      <c r="NG16" s="87" t="str">
        <f t="shared" ca="1" si="351"/>
        <v>L</v>
      </c>
      <c r="NH16" s="87" t="str">
        <f t="shared" ca="1" si="352"/>
        <v>L</v>
      </c>
      <c r="NI16" s="87" t="str">
        <f t="shared" ca="1" si="353"/>
        <v>M</v>
      </c>
      <c r="NJ16" s="87" t="str">
        <f t="shared" ca="1" si="354"/>
        <v>M</v>
      </c>
      <c r="NK16" s="87" t="str">
        <f t="shared" ca="1" si="355"/>
        <v>M</v>
      </c>
      <c r="NL16" s="87" t="str">
        <f t="shared" ca="1" si="356"/>
        <v>N</v>
      </c>
    </row>
    <row r="17" spans="1:376" x14ac:dyDescent="0.35">
      <c r="A17" s="54" t="str">
        <f>Plantilla!E17</f>
        <v xml:space="preserve">Carolina Roncero Jorge </v>
      </c>
      <c r="B17" s="99" t="str">
        <f>'Diseño Patrón'!B20</f>
        <v>M</v>
      </c>
      <c r="C17" s="23">
        <f t="array" ref="C17">IF($C$4="SI",SMALL(IF($B$7:$B17=B17,ROW($B$7:$B17), ""),1),7)</f>
        <v>7</v>
      </c>
      <c r="D17" s="142" t="str">
        <f>'Diseño Patrón'!M20</f>
        <v>L</v>
      </c>
      <c r="E17" s="142" t="str">
        <f>'Diseño Patrón'!N20</f>
        <v>M</v>
      </c>
      <c r="F17" s="142" t="str">
        <f>'Diseño Patrón'!O20</f>
        <v>M</v>
      </c>
      <c r="G17" s="142" t="str">
        <f>'Diseño Patrón'!P20</f>
        <v>M</v>
      </c>
      <c r="H17" s="142" t="str">
        <f>'Diseño Patrón'!Q20</f>
        <v>M</v>
      </c>
      <c r="I17" s="143" t="str">
        <f>'Diseño Patrón'!R20</f>
        <v>N</v>
      </c>
      <c r="J17" s="143" t="str">
        <f>'Diseño Patrón'!S20</f>
        <v>N</v>
      </c>
      <c r="K17" s="87" t="str">
        <f t="shared" ca="1" si="12"/>
        <v>M</v>
      </c>
      <c r="L17" s="87" t="str">
        <f t="shared" ca="1" si="13"/>
        <v>M</v>
      </c>
      <c r="M17" s="87" t="str">
        <f t="shared" ca="1" si="14"/>
        <v>M</v>
      </c>
      <c r="N17" s="87" t="str">
        <f t="shared" ca="1" si="15"/>
        <v>N</v>
      </c>
      <c r="O17" s="87" t="str">
        <f t="shared" ca="1" si="16"/>
        <v>N</v>
      </c>
      <c r="P17" s="87" t="str">
        <f t="shared" ca="1" si="17"/>
        <v>-</v>
      </c>
      <c r="Q17" s="87" t="str">
        <f t="shared" ca="1" si="18"/>
        <v>-</v>
      </c>
      <c r="R17" s="87" t="str">
        <f t="shared" ca="1" si="25"/>
        <v>L</v>
      </c>
      <c r="S17" s="87" t="str">
        <f t="shared" ca="1" si="31"/>
        <v>M</v>
      </c>
      <c r="T17" s="87" t="str">
        <f t="shared" ca="1" si="32"/>
        <v>M</v>
      </c>
      <c r="U17" s="87" t="str">
        <f t="shared" ca="1" si="33"/>
        <v>M</v>
      </c>
      <c r="V17" s="87" t="str">
        <f t="shared" ca="1" si="34"/>
        <v>M</v>
      </c>
      <c r="W17" s="87" t="str">
        <f t="shared" ca="1" si="35"/>
        <v>N</v>
      </c>
      <c r="X17" s="87" t="str">
        <f t="shared" ca="1" si="36"/>
        <v>N</v>
      </c>
      <c r="Y17" s="87" t="str">
        <f t="shared" ca="1" si="37"/>
        <v>-</v>
      </c>
      <c r="Z17" s="87" t="str">
        <f t="shared" ca="1" si="38"/>
        <v>-</v>
      </c>
      <c r="AA17" s="87" t="str">
        <f t="shared" ca="1" si="39"/>
        <v>L</v>
      </c>
      <c r="AB17" s="87" t="str">
        <f t="shared" ca="1" si="40"/>
        <v>L</v>
      </c>
      <c r="AC17" s="87" t="str">
        <f t="shared" ca="1" si="41"/>
        <v>L</v>
      </c>
      <c r="AD17" s="87" t="str">
        <f t="shared" ca="1" si="42"/>
        <v>M</v>
      </c>
      <c r="AE17" s="87" t="str">
        <f t="shared" ca="1" si="43"/>
        <v>M</v>
      </c>
      <c r="AF17" s="87" t="str">
        <f t="shared" ca="1" si="44"/>
        <v>N</v>
      </c>
      <c r="AG17" s="87" t="str">
        <f t="shared" ca="1" si="45"/>
        <v>-</v>
      </c>
      <c r="AH17" s="87" t="str">
        <f t="shared" ca="1" si="46"/>
        <v>L</v>
      </c>
      <c r="AI17" s="87" t="str">
        <f t="shared" ca="1" si="47"/>
        <v>M</v>
      </c>
      <c r="AJ17" s="87" t="str">
        <f t="shared" ca="1" si="48"/>
        <v>M</v>
      </c>
      <c r="AK17" s="87" t="str">
        <f t="shared" ca="1" si="49"/>
        <v>M</v>
      </c>
      <c r="AL17" s="87" t="str">
        <f t="shared" ca="1" si="50"/>
        <v>L</v>
      </c>
      <c r="AM17" s="87" t="str">
        <f t="shared" ca="1" si="51"/>
        <v>M</v>
      </c>
      <c r="AN17" s="87" t="str">
        <f t="shared" ca="1" si="52"/>
        <v>M</v>
      </c>
      <c r="AO17" s="87" t="str">
        <f t="shared" ca="1" si="53"/>
        <v>M</v>
      </c>
      <c r="AP17" s="87" t="str">
        <f t="shared" ca="1" si="54"/>
        <v>L</v>
      </c>
      <c r="AQ17" s="87" t="str">
        <f t="shared" ca="1" si="55"/>
        <v>L</v>
      </c>
      <c r="AR17" s="87" t="str">
        <f t="shared" ca="1" si="56"/>
        <v>M</v>
      </c>
      <c r="AS17" s="87" t="str">
        <f t="shared" ca="1" si="57"/>
        <v>M</v>
      </c>
      <c r="AT17" s="87" t="str">
        <f t="shared" ca="1" si="58"/>
        <v>M</v>
      </c>
      <c r="AU17" s="87" t="str">
        <f t="shared" ca="1" si="59"/>
        <v>N</v>
      </c>
      <c r="AV17" s="87" t="str">
        <f t="shared" ca="1" si="60"/>
        <v>N</v>
      </c>
      <c r="AW17" s="87" t="str">
        <f t="shared" ca="1" si="61"/>
        <v>-</v>
      </c>
      <c r="AX17" s="87" t="str">
        <f t="shared" ca="1" si="62"/>
        <v>-</v>
      </c>
      <c r="AY17" s="87" t="str">
        <f t="shared" ca="1" si="63"/>
        <v>L</v>
      </c>
      <c r="AZ17" s="87" t="str">
        <f t="shared" ca="1" si="64"/>
        <v>L</v>
      </c>
      <c r="BA17" s="87" t="str">
        <f t="shared" ca="1" si="65"/>
        <v>M</v>
      </c>
      <c r="BB17" s="87" t="str">
        <f t="shared" ca="1" si="66"/>
        <v>M</v>
      </c>
      <c r="BC17" s="87" t="str">
        <f t="shared" ca="1" si="67"/>
        <v>M</v>
      </c>
      <c r="BD17" s="87" t="str">
        <f t="shared" ca="1" si="68"/>
        <v>N</v>
      </c>
      <c r="BE17" s="87" t="str">
        <f t="shared" ca="1" si="69"/>
        <v>N</v>
      </c>
      <c r="BF17" s="87" t="str">
        <f t="shared" ca="1" si="70"/>
        <v>-</v>
      </c>
      <c r="BG17" s="87" t="str">
        <f t="shared" ca="1" si="71"/>
        <v>-</v>
      </c>
      <c r="BH17" s="87" t="str">
        <f t="shared" ca="1" si="72"/>
        <v>L</v>
      </c>
      <c r="BI17" s="87" t="str">
        <f t="shared" ca="1" si="73"/>
        <v>M</v>
      </c>
      <c r="BJ17" s="87" t="str">
        <f t="shared" ca="1" si="74"/>
        <v>M</v>
      </c>
      <c r="BK17" s="87" t="str">
        <f t="shared" ca="1" si="75"/>
        <v>M</v>
      </c>
      <c r="BL17" s="87" t="str">
        <f t="shared" ca="1" si="76"/>
        <v>M</v>
      </c>
      <c r="BM17" s="87" t="str">
        <f t="shared" ca="1" si="77"/>
        <v>N</v>
      </c>
      <c r="BN17" s="87" t="str">
        <f t="shared" ca="1" si="78"/>
        <v>N</v>
      </c>
      <c r="BO17" s="87" t="str">
        <f t="shared" ca="1" si="79"/>
        <v>-</v>
      </c>
      <c r="BP17" s="87" t="str">
        <f t="shared" ca="1" si="80"/>
        <v>-</v>
      </c>
      <c r="BQ17" s="87" t="str">
        <f t="shared" ca="1" si="81"/>
        <v>L</v>
      </c>
      <c r="BR17" s="87" t="str">
        <f t="shared" ca="1" si="82"/>
        <v>L</v>
      </c>
      <c r="BS17" s="87" t="str">
        <f t="shared" ca="1" si="83"/>
        <v>L</v>
      </c>
      <c r="BT17" s="87" t="str">
        <f t="shared" ca="1" si="84"/>
        <v>M</v>
      </c>
      <c r="BU17" s="87" t="str">
        <f t="shared" ca="1" si="85"/>
        <v>M</v>
      </c>
      <c r="BV17" s="87" t="str">
        <f t="shared" ca="1" si="86"/>
        <v>M</v>
      </c>
      <c r="BW17" s="87" t="str">
        <f t="shared" ca="1" si="87"/>
        <v>M</v>
      </c>
      <c r="BX17" s="87" t="str">
        <f t="shared" ca="1" si="88"/>
        <v>L</v>
      </c>
      <c r="BY17" s="87" t="str">
        <f t="shared" ca="1" si="89"/>
        <v>M</v>
      </c>
      <c r="BZ17" s="87" t="str">
        <f t="shared" ca="1" si="90"/>
        <v>M</v>
      </c>
      <c r="CA17" s="87" t="str">
        <f t="shared" ca="1" si="91"/>
        <v>M</v>
      </c>
      <c r="CB17" s="87" t="str">
        <f t="shared" ca="1" si="92"/>
        <v>M</v>
      </c>
      <c r="CC17" s="87" t="str">
        <f t="shared" ca="1" si="93"/>
        <v>N</v>
      </c>
      <c r="CD17" s="87" t="str">
        <f t="shared" ca="1" si="26"/>
        <v>-</v>
      </c>
      <c r="CE17" s="87" t="str">
        <f t="shared" ca="1" si="94"/>
        <v>L</v>
      </c>
      <c r="CF17" s="87" t="str">
        <f t="shared" ca="1" si="95"/>
        <v>L</v>
      </c>
      <c r="CG17" s="87" t="str">
        <f t="shared" ca="1" si="96"/>
        <v>L</v>
      </c>
      <c r="CH17" s="87" t="str">
        <f t="shared" ca="1" si="97"/>
        <v>M</v>
      </c>
      <c r="CI17" s="87" t="str">
        <f t="shared" ca="1" si="98"/>
        <v>M</v>
      </c>
      <c r="CJ17" s="87" t="str">
        <f t="shared" ca="1" si="99"/>
        <v>M</v>
      </c>
      <c r="CK17" s="87" t="str">
        <f t="shared" ca="1" si="100"/>
        <v>N</v>
      </c>
      <c r="CL17" s="87" t="str">
        <f t="shared" ca="1" si="101"/>
        <v>N</v>
      </c>
      <c r="CM17" s="87" t="str">
        <f t="shared" ca="1" si="102"/>
        <v>-</v>
      </c>
      <c r="CN17" s="87" t="str">
        <f t="shared" ca="1" si="103"/>
        <v>-</v>
      </c>
      <c r="CO17" s="87" t="str">
        <f t="shared" ca="1" si="104"/>
        <v>L</v>
      </c>
      <c r="CP17" s="87" t="str">
        <f t="shared" ca="1" si="105"/>
        <v>M</v>
      </c>
      <c r="CQ17" s="87" t="str">
        <f t="shared" ca="1" si="106"/>
        <v>M</v>
      </c>
      <c r="CR17" s="87" t="str">
        <f t="shared" ca="1" si="107"/>
        <v>M</v>
      </c>
      <c r="CS17" s="87" t="str">
        <f t="shared" ca="1" si="108"/>
        <v>M</v>
      </c>
      <c r="CT17" s="87" t="str">
        <f t="shared" ca="1" si="109"/>
        <v>N</v>
      </c>
      <c r="CU17" s="87" t="str">
        <f t="shared" ca="1" si="110"/>
        <v>N</v>
      </c>
      <c r="CV17" s="87" t="str">
        <f t="shared" ca="1" si="111"/>
        <v>-</v>
      </c>
      <c r="CW17" s="87" t="str">
        <f t="shared" ca="1" si="112"/>
        <v>-</v>
      </c>
      <c r="CX17" s="87" t="str">
        <f t="shared" ca="1" si="113"/>
        <v>L</v>
      </c>
      <c r="CY17" s="87" t="str">
        <f t="shared" ca="1" si="114"/>
        <v>M</v>
      </c>
      <c r="CZ17" s="87" t="str">
        <f t="shared" ca="1" si="115"/>
        <v>M</v>
      </c>
      <c r="DA17" s="87" t="str">
        <f t="shared" ca="1" si="116"/>
        <v>M</v>
      </c>
      <c r="DB17" s="87" t="str">
        <f t="shared" ca="1" si="117"/>
        <v>M</v>
      </c>
      <c r="DC17" s="87" t="str">
        <f t="shared" ca="1" si="118"/>
        <v>N</v>
      </c>
      <c r="DD17" s="87" t="str">
        <f t="shared" ca="1" si="119"/>
        <v>N</v>
      </c>
      <c r="DE17" s="87" t="str">
        <f t="shared" ca="1" si="120"/>
        <v>-</v>
      </c>
      <c r="DF17" s="87" t="str">
        <f t="shared" ca="1" si="121"/>
        <v>-</v>
      </c>
      <c r="DG17" s="87" t="str">
        <f t="shared" ca="1" si="122"/>
        <v>L</v>
      </c>
      <c r="DH17" s="87" t="str">
        <f t="shared" ca="1" si="123"/>
        <v>L</v>
      </c>
      <c r="DI17" s="87" t="str">
        <f t="shared" ca="1" si="124"/>
        <v>L</v>
      </c>
      <c r="DJ17" s="87" t="str">
        <f t="shared" ca="1" si="125"/>
        <v>M</v>
      </c>
      <c r="DK17" s="87" t="str">
        <f t="shared" ca="1" si="126"/>
        <v>M</v>
      </c>
      <c r="DL17" s="87" t="str">
        <f t="shared" ca="1" si="127"/>
        <v>M</v>
      </c>
      <c r="DM17" s="87" t="str">
        <f t="shared" ca="1" si="128"/>
        <v>M</v>
      </c>
      <c r="DN17" s="87" t="str">
        <f t="shared" ca="1" si="129"/>
        <v>L</v>
      </c>
      <c r="DO17" s="87" t="str">
        <f t="shared" ca="1" si="130"/>
        <v>M</v>
      </c>
      <c r="DP17" s="87" t="str">
        <f t="shared" ca="1" si="131"/>
        <v>M</v>
      </c>
      <c r="DQ17" s="87" t="str">
        <f t="shared" ca="1" si="132"/>
        <v>M</v>
      </c>
      <c r="DR17" s="87" t="str">
        <f t="shared" ca="1" si="133"/>
        <v>M</v>
      </c>
      <c r="DS17" s="87" t="str">
        <f t="shared" ca="1" si="134"/>
        <v>N</v>
      </c>
      <c r="DT17" s="87" t="str">
        <f t="shared" ca="1" si="135"/>
        <v>-</v>
      </c>
      <c r="DU17" s="87" t="str">
        <f t="shared" ca="1" si="136"/>
        <v>L</v>
      </c>
      <c r="DV17" s="87" t="str">
        <f t="shared" ca="1" si="137"/>
        <v>L</v>
      </c>
      <c r="DW17" s="87" t="str">
        <f t="shared" ca="1" si="138"/>
        <v>L</v>
      </c>
      <c r="DX17" s="87" t="str">
        <f t="shared" ca="1" si="139"/>
        <v>M</v>
      </c>
      <c r="DY17" s="87" t="str">
        <f t="shared" ca="1" si="140"/>
        <v>M</v>
      </c>
      <c r="DZ17" s="87" t="str">
        <f t="shared" ca="1" si="141"/>
        <v>M</v>
      </c>
      <c r="EA17" s="87" t="str">
        <f t="shared" ca="1" si="142"/>
        <v>L</v>
      </c>
      <c r="EB17" s="87" t="str">
        <f t="shared" ca="1" si="143"/>
        <v>M</v>
      </c>
      <c r="EC17" s="87" t="str">
        <f t="shared" ca="1" si="144"/>
        <v>M</v>
      </c>
      <c r="ED17" s="87" t="str">
        <f t="shared" ca="1" si="145"/>
        <v>M</v>
      </c>
      <c r="EE17" s="87" t="str">
        <f t="shared" ca="1" si="146"/>
        <v>L</v>
      </c>
      <c r="EF17" s="87" t="str">
        <f t="shared" ca="1" si="147"/>
        <v>L</v>
      </c>
      <c r="EG17" s="87" t="str">
        <f t="shared" ca="1" si="148"/>
        <v>M</v>
      </c>
      <c r="EH17" s="87" t="str">
        <f t="shared" ca="1" si="149"/>
        <v>M</v>
      </c>
      <c r="EI17" s="87" t="str">
        <f t="shared" ca="1" si="150"/>
        <v>M</v>
      </c>
      <c r="EJ17" s="87" t="str">
        <f t="shared" ca="1" si="151"/>
        <v>L</v>
      </c>
      <c r="EK17" s="87" t="str">
        <f t="shared" ca="1" si="152"/>
        <v>L</v>
      </c>
      <c r="EL17" s="87" t="str">
        <f t="shared" ca="1" si="153"/>
        <v>M</v>
      </c>
      <c r="EM17" s="87" t="str">
        <f t="shared" ca="1" si="154"/>
        <v>M</v>
      </c>
      <c r="EN17" s="87" t="str">
        <f t="shared" ca="1" si="155"/>
        <v>M</v>
      </c>
      <c r="EO17" s="87" t="str">
        <f t="shared" ca="1" si="156"/>
        <v>N</v>
      </c>
      <c r="EP17" s="87" t="str">
        <f t="shared" ca="1" si="27"/>
        <v>N</v>
      </c>
      <c r="EQ17" s="87" t="str">
        <f t="shared" ca="1" si="157"/>
        <v>-</v>
      </c>
      <c r="ER17" s="87" t="str">
        <f t="shared" ca="1" si="158"/>
        <v>-</v>
      </c>
      <c r="ES17" s="87" t="str">
        <f t="shared" ca="1" si="159"/>
        <v>L</v>
      </c>
      <c r="ET17" s="87" t="str">
        <f t="shared" ca="1" si="160"/>
        <v>M</v>
      </c>
      <c r="EU17" s="87" t="str">
        <f t="shared" ca="1" si="161"/>
        <v>M</v>
      </c>
      <c r="EV17" s="87" t="str">
        <f t="shared" ca="1" si="162"/>
        <v>M</v>
      </c>
      <c r="EW17" s="87" t="str">
        <f t="shared" ca="1" si="163"/>
        <v>M</v>
      </c>
      <c r="EX17" s="87" t="str">
        <f t="shared" ca="1" si="164"/>
        <v>N</v>
      </c>
      <c r="EY17" s="87" t="str">
        <f t="shared" ca="1" si="165"/>
        <v>N</v>
      </c>
      <c r="EZ17" s="87" t="str">
        <f t="shared" ca="1" si="166"/>
        <v>-</v>
      </c>
      <c r="FA17" s="87" t="str">
        <f t="shared" ca="1" si="167"/>
        <v>-</v>
      </c>
      <c r="FB17" s="87" t="str">
        <f t="shared" ca="1" si="168"/>
        <v>L</v>
      </c>
      <c r="FC17" s="87" t="str">
        <f t="shared" ca="1" si="169"/>
        <v>M</v>
      </c>
      <c r="FD17" s="87" t="str">
        <f t="shared" ca="1" si="170"/>
        <v>M</v>
      </c>
      <c r="FE17" s="87" t="str">
        <f t="shared" ca="1" si="171"/>
        <v>M</v>
      </c>
      <c r="FF17" s="87" t="str">
        <f t="shared" ca="1" si="172"/>
        <v>M</v>
      </c>
      <c r="FG17" s="87" t="str">
        <f t="shared" ca="1" si="173"/>
        <v>N</v>
      </c>
      <c r="FH17" s="87" t="str">
        <f t="shared" ca="1" si="174"/>
        <v>N</v>
      </c>
      <c r="FI17" s="87" t="str">
        <f t="shared" ca="1" si="175"/>
        <v>-</v>
      </c>
      <c r="FJ17" s="87" t="str">
        <f t="shared" ca="1" si="176"/>
        <v>-</v>
      </c>
      <c r="FK17" s="87" t="str">
        <f t="shared" ca="1" si="177"/>
        <v>L</v>
      </c>
      <c r="FL17" s="87" t="str">
        <f t="shared" ca="1" si="178"/>
        <v>L</v>
      </c>
      <c r="FM17" s="87" t="str">
        <f t="shared" ca="1" si="179"/>
        <v>L</v>
      </c>
      <c r="FN17" s="87" t="str">
        <f t="shared" ca="1" si="180"/>
        <v>M</v>
      </c>
      <c r="FO17" s="87" t="str">
        <f t="shared" ca="1" si="181"/>
        <v>M</v>
      </c>
      <c r="FP17" s="87" t="str">
        <f t="shared" ca="1" si="182"/>
        <v>N</v>
      </c>
      <c r="FQ17" s="87" t="str">
        <f t="shared" ca="1" si="183"/>
        <v>-</v>
      </c>
      <c r="FR17" s="87" t="str">
        <f t="shared" ca="1" si="184"/>
        <v>L</v>
      </c>
      <c r="FS17" s="87" t="str">
        <f t="shared" ca="1" si="185"/>
        <v>M</v>
      </c>
      <c r="FT17" s="87" t="str">
        <f t="shared" ca="1" si="186"/>
        <v>M</v>
      </c>
      <c r="FU17" s="87" t="str">
        <f t="shared" ca="1" si="187"/>
        <v>M</v>
      </c>
      <c r="FV17" s="87" t="str">
        <f t="shared" ca="1" si="188"/>
        <v>L</v>
      </c>
      <c r="FW17" s="87" t="str">
        <f t="shared" ca="1" si="189"/>
        <v>M</v>
      </c>
      <c r="FX17" s="87" t="str">
        <f t="shared" ca="1" si="190"/>
        <v>M</v>
      </c>
      <c r="FY17" s="87" t="str">
        <f t="shared" ca="1" si="191"/>
        <v>M</v>
      </c>
      <c r="FZ17" s="87" t="str">
        <f t="shared" ca="1" si="192"/>
        <v>L</v>
      </c>
      <c r="GA17" s="87" t="str">
        <f t="shared" ca="1" si="193"/>
        <v>L</v>
      </c>
      <c r="GB17" s="87" t="str">
        <f t="shared" ca="1" si="194"/>
        <v>M</v>
      </c>
      <c r="GC17" s="87" t="str">
        <f t="shared" ca="1" si="195"/>
        <v>M</v>
      </c>
      <c r="GD17" s="87" t="str">
        <f t="shared" ca="1" si="196"/>
        <v>M</v>
      </c>
      <c r="GE17" s="87" t="str">
        <f t="shared" ca="1" si="197"/>
        <v>N</v>
      </c>
      <c r="GF17" s="87" t="str">
        <f t="shared" ca="1" si="198"/>
        <v>N</v>
      </c>
      <c r="GG17" s="87" t="str">
        <f t="shared" ca="1" si="199"/>
        <v>-</v>
      </c>
      <c r="GH17" s="87" t="str">
        <f t="shared" ca="1" si="200"/>
        <v>-</v>
      </c>
      <c r="GI17" s="87" t="str">
        <f t="shared" ca="1" si="201"/>
        <v>L</v>
      </c>
      <c r="GJ17" s="87" t="str">
        <f t="shared" ca="1" si="202"/>
        <v>L</v>
      </c>
      <c r="GK17" s="87" t="str">
        <f t="shared" ca="1" si="203"/>
        <v>M</v>
      </c>
      <c r="GL17" s="87" t="str">
        <f t="shared" ca="1" si="204"/>
        <v>M</v>
      </c>
      <c r="GM17" s="87" t="str">
        <f t="shared" ca="1" si="205"/>
        <v>M</v>
      </c>
      <c r="GN17" s="87" t="str">
        <f t="shared" ca="1" si="206"/>
        <v>N</v>
      </c>
      <c r="GO17" s="87" t="str">
        <f t="shared" ca="1" si="207"/>
        <v>N</v>
      </c>
      <c r="GP17" s="87" t="str">
        <f t="shared" ca="1" si="208"/>
        <v>-</v>
      </c>
      <c r="GQ17" s="87" t="str">
        <f t="shared" ca="1" si="209"/>
        <v>-</v>
      </c>
      <c r="GR17" s="87" t="str">
        <f t="shared" ca="1" si="210"/>
        <v>L</v>
      </c>
      <c r="GS17" s="87" t="str">
        <f t="shared" ca="1" si="211"/>
        <v>M</v>
      </c>
      <c r="GT17" s="87" t="str">
        <f t="shared" ca="1" si="212"/>
        <v>M</v>
      </c>
      <c r="GU17" s="87" t="str">
        <f t="shared" ca="1" si="213"/>
        <v>M</v>
      </c>
      <c r="GV17" s="87" t="str">
        <f t="shared" ca="1" si="214"/>
        <v>M</v>
      </c>
      <c r="GW17" s="87" t="str">
        <f t="shared" ca="1" si="215"/>
        <v>N</v>
      </c>
      <c r="GX17" s="87" t="str">
        <f t="shared" ca="1" si="216"/>
        <v>N</v>
      </c>
      <c r="GY17" s="87" t="str">
        <f t="shared" ca="1" si="217"/>
        <v>-</v>
      </c>
      <c r="GZ17" s="87" t="str">
        <f t="shared" ca="1" si="218"/>
        <v>-</v>
      </c>
      <c r="HA17" s="87" t="str">
        <f t="shared" ca="1" si="219"/>
        <v>L</v>
      </c>
      <c r="HB17" s="87" t="str">
        <f t="shared" ca="1" si="28"/>
        <v>L</v>
      </c>
      <c r="HC17" s="87" t="str">
        <f t="shared" ca="1" si="220"/>
        <v>L</v>
      </c>
      <c r="HD17" s="87" t="str">
        <f t="shared" ca="1" si="221"/>
        <v>M</v>
      </c>
      <c r="HE17" s="87" t="str">
        <f t="shared" ca="1" si="222"/>
        <v>M</v>
      </c>
      <c r="HF17" s="87" t="str">
        <f t="shared" ca="1" si="223"/>
        <v>M</v>
      </c>
      <c r="HG17" s="87" t="str">
        <f t="shared" ca="1" si="224"/>
        <v>M</v>
      </c>
      <c r="HH17" s="87" t="str">
        <f t="shared" ca="1" si="225"/>
        <v>L</v>
      </c>
      <c r="HI17" s="87" t="str">
        <f t="shared" ca="1" si="226"/>
        <v>M</v>
      </c>
      <c r="HJ17" s="87" t="str">
        <f t="shared" ca="1" si="227"/>
        <v>M</v>
      </c>
      <c r="HK17" s="87" t="str">
        <f t="shared" ca="1" si="228"/>
        <v>M</v>
      </c>
      <c r="HL17" s="87" t="str">
        <f t="shared" ca="1" si="229"/>
        <v>M</v>
      </c>
      <c r="HM17" s="87" t="str">
        <f t="shared" ca="1" si="230"/>
        <v>N</v>
      </c>
      <c r="HN17" s="87" t="str">
        <f t="shared" ca="1" si="231"/>
        <v>-</v>
      </c>
      <c r="HO17" s="87" t="str">
        <f t="shared" ca="1" si="232"/>
        <v>L</v>
      </c>
      <c r="HP17" s="87" t="str">
        <f t="shared" ca="1" si="233"/>
        <v>L</v>
      </c>
      <c r="HQ17" s="87" t="str">
        <f t="shared" ca="1" si="234"/>
        <v>L</v>
      </c>
      <c r="HR17" s="87" t="str">
        <f t="shared" ca="1" si="235"/>
        <v>M</v>
      </c>
      <c r="HS17" s="87" t="str">
        <f t="shared" ca="1" si="236"/>
        <v>M</v>
      </c>
      <c r="HT17" s="87" t="str">
        <f t="shared" ca="1" si="237"/>
        <v>M</v>
      </c>
      <c r="HU17" s="87" t="str">
        <f t="shared" ca="1" si="238"/>
        <v>N</v>
      </c>
      <c r="HV17" s="87" t="str">
        <f t="shared" ca="1" si="239"/>
        <v>N</v>
      </c>
      <c r="HW17" s="87" t="str">
        <f t="shared" ca="1" si="240"/>
        <v>-</v>
      </c>
      <c r="HX17" s="87" t="str">
        <f t="shared" ca="1" si="241"/>
        <v>-</v>
      </c>
      <c r="HY17" s="87" t="str">
        <f t="shared" ca="1" si="242"/>
        <v>L</v>
      </c>
      <c r="HZ17" s="87" t="str">
        <f t="shared" ca="1" si="243"/>
        <v>M</v>
      </c>
      <c r="IA17" s="87" t="str">
        <f t="shared" ca="1" si="244"/>
        <v>M</v>
      </c>
      <c r="IB17" s="87" t="str">
        <f t="shared" ca="1" si="245"/>
        <v>M</v>
      </c>
      <c r="IC17" s="87" t="str">
        <f t="shared" ca="1" si="246"/>
        <v>M</v>
      </c>
      <c r="ID17" s="87" t="str">
        <f t="shared" ca="1" si="247"/>
        <v>N</v>
      </c>
      <c r="IE17" s="87" t="str">
        <f t="shared" ca="1" si="248"/>
        <v>N</v>
      </c>
      <c r="IF17" s="87" t="str">
        <f t="shared" ca="1" si="249"/>
        <v>-</v>
      </c>
      <c r="IG17" s="87" t="str">
        <f t="shared" ca="1" si="250"/>
        <v>-</v>
      </c>
      <c r="IH17" s="87" t="str">
        <f t="shared" ca="1" si="251"/>
        <v>L</v>
      </c>
      <c r="II17" s="87" t="str">
        <f t="shared" ca="1" si="252"/>
        <v>M</v>
      </c>
      <c r="IJ17" s="87" t="str">
        <f t="shared" ca="1" si="253"/>
        <v>M</v>
      </c>
      <c r="IK17" s="87" t="str">
        <f t="shared" ca="1" si="254"/>
        <v>M</v>
      </c>
      <c r="IL17" s="87" t="str">
        <f t="shared" ca="1" si="255"/>
        <v>M</v>
      </c>
      <c r="IM17" s="87" t="str">
        <f t="shared" ca="1" si="256"/>
        <v>N</v>
      </c>
      <c r="IN17" s="87" t="str">
        <f t="shared" ca="1" si="257"/>
        <v>N</v>
      </c>
      <c r="IO17" s="87" t="str">
        <f t="shared" ca="1" si="258"/>
        <v>-</v>
      </c>
      <c r="IP17" s="87" t="str">
        <f t="shared" ca="1" si="259"/>
        <v>-</v>
      </c>
      <c r="IQ17" s="87" t="str">
        <f t="shared" ca="1" si="260"/>
        <v>L</v>
      </c>
      <c r="IR17" s="87" t="str">
        <f t="shared" ca="1" si="261"/>
        <v>L</v>
      </c>
      <c r="IS17" s="87" t="str">
        <f t="shared" ca="1" si="262"/>
        <v>L</v>
      </c>
      <c r="IT17" s="87" t="str">
        <f t="shared" ca="1" si="263"/>
        <v>M</v>
      </c>
      <c r="IU17" s="87" t="str">
        <f t="shared" ca="1" si="264"/>
        <v>M</v>
      </c>
      <c r="IV17" s="87" t="str">
        <f t="shared" ca="1" si="265"/>
        <v>M</v>
      </c>
      <c r="IW17" s="87" t="str">
        <f t="shared" ca="1" si="266"/>
        <v>M</v>
      </c>
      <c r="IX17" s="87" t="str">
        <f t="shared" ca="1" si="267"/>
        <v>L</v>
      </c>
      <c r="IY17" s="87" t="str">
        <f t="shared" ca="1" si="268"/>
        <v>M</v>
      </c>
      <c r="IZ17" s="87" t="str">
        <f t="shared" ca="1" si="269"/>
        <v>M</v>
      </c>
      <c r="JA17" s="87" t="str">
        <f t="shared" ca="1" si="270"/>
        <v>M</v>
      </c>
      <c r="JB17" s="87" t="str">
        <f t="shared" ca="1" si="271"/>
        <v>M</v>
      </c>
      <c r="JC17" s="87" t="str">
        <f t="shared" ca="1" si="272"/>
        <v>N</v>
      </c>
      <c r="JD17" s="87" t="str">
        <f t="shared" ca="1" si="273"/>
        <v>-</v>
      </c>
      <c r="JE17" s="87" t="str">
        <f t="shared" ca="1" si="274"/>
        <v>L</v>
      </c>
      <c r="JF17" s="87" t="str">
        <f t="shared" ca="1" si="275"/>
        <v>L</v>
      </c>
      <c r="JG17" s="87" t="str">
        <f t="shared" ca="1" si="276"/>
        <v>L</v>
      </c>
      <c r="JH17" s="87" t="str">
        <f t="shared" ca="1" si="277"/>
        <v>M</v>
      </c>
      <c r="JI17" s="87" t="str">
        <f t="shared" ca="1" si="278"/>
        <v>M</v>
      </c>
      <c r="JJ17" s="87" t="str">
        <f t="shared" ca="1" si="279"/>
        <v>M</v>
      </c>
      <c r="JK17" s="87" t="str">
        <f t="shared" ca="1" si="280"/>
        <v>L</v>
      </c>
      <c r="JL17" s="87" t="str">
        <f t="shared" ca="1" si="281"/>
        <v>M</v>
      </c>
      <c r="JM17" s="87" t="str">
        <f t="shared" ca="1" si="282"/>
        <v>M</v>
      </c>
      <c r="JN17" s="87" t="str">
        <f t="shared" ca="1" si="29"/>
        <v>M</v>
      </c>
      <c r="JO17" s="87" t="str">
        <f t="shared" ca="1" si="283"/>
        <v>L</v>
      </c>
      <c r="JP17" s="87" t="str">
        <f t="shared" ca="1" si="284"/>
        <v>L</v>
      </c>
      <c r="JQ17" s="87" t="str">
        <f t="shared" ca="1" si="285"/>
        <v>M</v>
      </c>
      <c r="JR17" s="87" t="str">
        <f t="shared" ca="1" si="286"/>
        <v>M</v>
      </c>
      <c r="JS17" s="87" t="str">
        <f t="shared" ca="1" si="287"/>
        <v>M</v>
      </c>
      <c r="JT17" s="87" t="str">
        <f t="shared" ca="1" si="288"/>
        <v>L</v>
      </c>
      <c r="JU17" s="87" t="str">
        <f t="shared" ca="1" si="289"/>
        <v>L</v>
      </c>
      <c r="JV17" s="87" t="str">
        <f t="shared" ca="1" si="290"/>
        <v>M</v>
      </c>
      <c r="JW17" s="87" t="str">
        <f t="shared" ca="1" si="291"/>
        <v>M</v>
      </c>
      <c r="JX17" s="87" t="str">
        <f t="shared" ca="1" si="292"/>
        <v>M</v>
      </c>
      <c r="JY17" s="87" t="str">
        <f t="shared" ca="1" si="293"/>
        <v>N</v>
      </c>
      <c r="JZ17" s="87" t="str">
        <f t="shared" ca="1" si="294"/>
        <v>N</v>
      </c>
      <c r="KA17" s="87" t="str">
        <f t="shared" ca="1" si="295"/>
        <v>-</v>
      </c>
      <c r="KB17" s="87" t="str">
        <f t="shared" ca="1" si="296"/>
        <v>-</v>
      </c>
      <c r="KC17" s="87" t="str">
        <f t="shared" ca="1" si="297"/>
        <v>L</v>
      </c>
      <c r="KD17" s="87" t="str">
        <f t="shared" ca="1" si="298"/>
        <v>M</v>
      </c>
      <c r="KE17" s="87" t="str">
        <f t="shared" ca="1" si="299"/>
        <v>M</v>
      </c>
      <c r="KF17" s="87" t="str">
        <f t="shared" ca="1" si="300"/>
        <v>M</v>
      </c>
      <c r="KG17" s="87" t="str">
        <f t="shared" ca="1" si="301"/>
        <v>M</v>
      </c>
      <c r="KH17" s="87" t="str">
        <f t="shared" ca="1" si="302"/>
        <v>N</v>
      </c>
      <c r="KI17" s="87" t="str">
        <f t="shared" ca="1" si="303"/>
        <v>N</v>
      </c>
      <c r="KJ17" s="87" t="str">
        <f t="shared" ca="1" si="304"/>
        <v>-</v>
      </c>
      <c r="KK17" s="87" t="str">
        <f t="shared" ca="1" si="305"/>
        <v>-</v>
      </c>
      <c r="KL17" s="87" t="str">
        <f t="shared" ca="1" si="306"/>
        <v>L</v>
      </c>
      <c r="KM17" s="87" t="str">
        <f t="shared" ca="1" si="307"/>
        <v>M</v>
      </c>
      <c r="KN17" s="87" t="str">
        <f t="shared" ca="1" si="308"/>
        <v>M</v>
      </c>
      <c r="KO17" s="87" t="str">
        <f t="shared" ca="1" si="309"/>
        <v>M</v>
      </c>
      <c r="KP17" s="87" t="str">
        <f t="shared" ca="1" si="310"/>
        <v>M</v>
      </c>
      <c r="KQ17" s="87" t="str">
        <f t="shared" ca="1" si="311"/>
        <v>N</v>
      </c>
      <c r="KR17" s="87" t="str">
        <f t="shared" ca="1" si="312"/>
        <v>N</v>
      </c>
      <c r="KS17" s="87" t="str">
        <f t="shared" ca="1" si="313"/>
        <v>-</v>
      </c>
      <c r="KT17" s="87" t="str">
        <f t="shared" ca="1" si="314"/>
        <v>-</v>
      </c>
      <c r="KU17" s="87" t="str">
        <f t="shared" ca="1" si="315"/>
        <v>L</v>
      </c>
      <c r="KV17" s="87" t="str">
        <f t="shared" ca="1" si="316"/>
        <v>L</v>
      </c>
      <c r="KW17" s="87" t="str">
        <f t="shared" ca="1" si="317"/>
        <v>L</v>
      </c>
      <c r="KX17" s="87" t="str">
        <f t="shared" ca="1" si="318"/>
        <v>M</v>
      </c>
      <c r="KY17" s="87" t="str">
        <f t="shared" ca="1" si="319"/>
        <v>M</v>
      </c>
      <c r="KZ17" s="87" t="str">
        <f t="shared" ca="1" si="320"/>
        <v>N</v>
      </c>
      <c r="LA17" s="87" t="str">
        <f t="shared" ca="1" si="321"/>
        <v>-</v>
      </c>
      <c r="LB17" s="87" t="str">
        <f t="shared" ca="1" si="322"/>
        <v>L</v>
      </c>
      <c r="LC17" s="87" t="str">
        <f t="shared" ca="1" si="323"/>
        <v>M</v>
      </c>
      <c r="LD17" s="87" t="str">
        <f t="shared" ca="1" si="324"/>
        <v>M</v>
      </c>
      <c r="LE17" s="87" t="str">
        <f t="shared" ca="1" si="325"/>
        <v>M</v>
      </c>
      <c r="LF17" s="87" t="str">
        <f t="shared" ca="1" si="326"/>
        <v>L</v>
      </c>
      <c r="LG17" s="87" t="str">
        <f t="shared" ca="1" si="327"/>
        <v>M</v>
      </c>
      <c r="LH17" s="87" t="str">
        <f t="shared" ca="1" si="328"/>
        <v>M</v>
      </c>
      <c r="LI17" s="87" t="str">
        <f t="shared" ca="1" si="329"/>
        <v>M</v>
      </c>
      <c r="LJ17" s="87" t="str">
        <f t="shared" ca="1" si="330"/>
        <v>L</v>
      </c>
      <c r="LK17" s="87" t="str">
        <f t="shared" ca="1" si="331"/>
        <v>L</v>
      </c>
      <c r="LL17" s="87" t="str">
        <f t="shared" ca="1" si="332"/>
        <v>M</v>
      </c>
      <c r="LM17" s="87" t="str">
        <f t="shared" ca="1" si="333"/>
        <v>M</v>
      </c>
      <c r="LN17" s="87" t="str">
        <f t="shared" ca="1" si="334"/>
        <v>M</v>
      </c>
      <c r="LO17" s="87" t="str">
        <f t="shared" ca="1" si="335"/>
        <v>N</v>
      </c>
      <c r="LP17" s="87" t="str">
        <f t="shared" ca="1" si="336"/>
        <v>N</v>
      </c>
      <c r="LQ17" s="87" t="str">
        <f t="shared" ca="1" si="337"/>
        <v>-</v>
      </c>
      <c r="LR17" s="87" t="str">
        <f t="shared" ca="1" si="338"/>
        <v>-</v>
      </c>
      <c r="LS17" s="87" t="str">
        <f t="shared" ca="1" si="339"/>
        <v>L</v>
      </c>
      <c r="LT17" s="87" t="str">
        <f t="shared" ca="1" si="340"/>
        <v>L</v>
      </c>
      <c r="LU17" s="87" t="str">
        <f t="shared" ca="1" si="341"/>
        <v>M</v>
      </c>
      <c r="LV17" s="87" t="str">
        <f t="shared" ca="1" si="342"/>
        <v>M</v>
      </c>
      <c r="LW17" s="87" t="str">
        <f t="shared" ca="1" si="343"/>
        <v>M</v>
      </c>
      <c r="LX17" s="87" t="str">
        <f t="shared" ca="1" si="344"/>
        <v>N</v>
      </c>
      <c r="LY17" s="87" t="str">
        <f t="shared" ca="1" si="345"/>
        <v>N</v>
      </c>
      <c r="LZ17" s="87" t="str">
        <f t="shared" ca="1" si="30"/>
        <v>-</v>
      </c>
      <c r="MA17" s="87" t="str">
        <f t="shared" ca="1" si="357"/>
        <v>-</v>
      </c>
      <c r="MB17" s="87" t="str">
        <f t="shared" ca="1" si="358"/>
        <v>L</v>
      </c>
      <c r="MC17" s="87" t="str">
        <f t="shared" ca="1" si="359"/>
        <v>M</v>
      </c>
      <c r="MD17" s="87" t="str">
        <f t="shared" ca="1" si="360"/>
        <v>M</v>
      </c>
      <c r="ME17" s="87" t="str">
        <f t="shared" ca="1" si="361"/>
        <v>M</v>
      </c>
      <c r="MF17" s="87" t="str">
        <f t="shared" ca="1" si="362"/>
        <v>M</v>
      </c>
      <c r="MG17" s="87" t="str">
        <f t="shared" ca="1" si="363"/>
        <v>N</v>
      </c>
      <c r="MH17" s="87" t="str">
        <f t="shared" ca="1" si="364"/>
        <v>N</v>
      </c>
      <c r="MI17" s="87" t="str">
        <f t="shared" ca="1" si="365"/>
        <v>-</v>
      </c>
      <c r="MJ17" s="87" t="str">
        <f t="shared" ca="1" si="366"/>
        <v>-</v>
      </c>
      <c r="MK17" s="87" t="str">
        <f t="shared" ca="1" si="367"/>
        <v>L</v>
      </c>
      <c r="ML17" s="87" t="str">
        <f t="shared" ca="1" si="368"/>
        <v>L</v>
      </c>
      <c r="MM17" s="87" t="str">
        <f t="shared" ca="1" si="369"/>
        <v>L</v>
      </c>
      <c r="MN17" s="87" t="str">
        <f t="shared" ca="1" si="370"/>
        <v>M</v>
      </c>
      <c r="MO17" s="87" t="str">
        <f t="shared" ca="1" si="371"/>
        <v>M</v>
      </c>
      <c r="MP17" s="87" t="str">
        <f t="shared" ca="1" si="372"/>
        <v>M</v>
      </c>
      <c r="MQ17" s="87" t="str">
        <f t="shared" ca="1" si="373"/>
        <v>M</v>
      </c>
      <c r="MR17" s="87" t="str">
        <f t="shared" ca="1" si="374"/>
        <v>L</v>
      </c>
      <c r="MS17" s="87" t="str">
        <f t="shared" ca="1" si="375"/>
        <v>M</v>
      </c>
      <c r="MT17" s="87" t="str">
        <f t="shared" ca="1" si="376"/>
        <v>M</v>
      </c>
      <c r="MU17" s="87" t="str">
        <f t="shared" ca="1" si="377"/>
        <v>M</v>
      </c>
      <c r="MV17" s="87" t="str">
        <f t="shared" ca="1" si="378"/>
        <v>M</v>
      </c>
      <c r="MW17" s="87" t="str">
        <f t="shared" ca="1" si="379"/>
        <v>N</v>
      </c>
      <c r="MX17" s="87" t="str">
        <f t="shared" ca="1" si="380"/>
        <v>-</v>
      </c>
      <c r="MY17" s="87" t="str">
        <f t="shared" ca="1" si="381"/>
        <v>L</v>
      </c>
      <c r="MZ17" s="87" t="str">
        <f t="shared" ca="1" si="382"/>
        <v>L</v>
      </c>
      <c r="NA17" s="87" t="str">
        <f t="shared" ca="1" si="383"/>
        <v>L</v>
      </c>
      <c r="NB17" s="87" t="str">
        <f t="shared" ca="1" si="346"/>
        <v>M</v>
      </c>
      <c r="NC17" s="87" t="str">
        <f t="shared" ca="1" si="347"/>
        <v>M</v>
      </c>
      <c r="ND17" s="87" t="str">
        <f t="shared" ca="1" si="348"/>
        <v>M</v>
      </c>
      <c r="NE17" s="87" t="str">
        <f t="shared" ca="1" si="349"/>
        <v>N</v>
      </c>
      <c r="NF17" s="87" t="str">
        <f t="shared" ca="1" si="350"/>
        <v>N</v>
      </c>
      <c r="NG17" s="87" t="str">
        <f t="shared" ca="1" si="351"/>
        <v>-</v>
      </c>
      <c r="NH17" s="87" t="str">
        <f t="shared" ca="1" si="352"/>
        <v>-</v>
      </c>
      <c r="NI17" s="87" t="str">
        <f t="shared" ca="1" si="353"/>
        <v>L</v>
      </c>
      <c r="NJ17" s="87" t="str">
        <f t="shared" ca="1" si="354"/>
        <v>M</v>
      </c>
      <c r="NK17" s="87" t="str">
        <f t="shared" ca="1" si="355"/>
        <v>M</v>
      </c>
      <c r="NL17" s="87" t="str">
        <f t="shared" ca="1" si="356"/>
        <v>M</v>
      </c>
    </row>
    <row r="18" spans="1:376" x14ac:dyDescent="0.35">
      <c r="A18" s="54" t="str">
        <f>Plantilla!E18</f>
        <v>Gema Gómez Treitas</v>
      </c>
      <c r="B18" s="99" t="str">
        <f>'Diseño Patrón'!B21</f>
        <v>M</v>
      </c>
      <c r="C18" s="23">
        <f t="array" ref="C18">IF($C$4="SI",SMALL(IF($B$7:$B18=B18,ROW($B$7:$B18), ""),1),7)</f>
        <v>7</v>
      </c>
      <c r="D18" s="142" t="str">
        <f>'Diseño Patrón'!M21</f>
        <v>-</v>
      </c>
      <c r="E18" s="142" t="str">
        <f>'Diseño Patrón'!N21</f>
        <v>-</v>
      </c>
      <c r="F18" s="142" t="str">
        <f>'Diseño Patrón'!O21</f>
        <v>L</v>
      </c>
      <c r="G18" s="142" t="str">
        <f>'Diseño Patrón'!P21</f>
        <v>M</v>
      </c>
      <c r="H18" s="142" t="str">
        <f>'Diseño Patrón'!Q21</f>
        <v>M</v>
      </c>
      <c r="I18" s="143" t="str">
        <f>'Diseño Patrón'!R21</f>
        <v>M</v>
      </c>
      <c r="J18" s="143" t="str">
        <f>'Diseño Patrón'!S21</f>
        <v>M</v>
      </c>
      <c r="K18" s="87" t="str">
        <f t="shared" ca="1" si="12"/>
        <v>L</v>
      </c>
      <c r="L18" s="87" t="str">
        <f t="shared" ca="1" si="13"/>
        <v>M</v>
      </c>
      <c r="M18" s="87" t="str">
        <f t="shared" ca="1" si="14"/>
        <v>M</v>
      </c>
      <c r="N18" s="87" t="str">
        <f t="shared" ca="1" si="15"/>
        <v>M</v>
      </c>
      <c r="O18" s="87" t="str">
        <f t="shared" ca="1" si="16"/>
        <v>M</v>
      </c>
      <c r="P18" s="87" t="str">
        <f t="shared" ca="1" si="17"/>
        <v>N</v>
      </c>
      <c r="Q18" s="87" t="str">
        <f t="shared" ca="1" si="18"/>
        <v>N</v>
      </c>
      <c r="R18" s="87" t="str">
        <f t="shared" ca="1" si="25"/>
        <v>-</v>
      </c>
      <c r="S18" s="87" t="str">
        <f t="shared" ca="1" si="31"/>
        <v>-</v>
      </c>
      <c r="T18" s="87" t="str">
        <f t="shared" ca="1" si="32"/>
        <v>L</v>
      </c>
      <c r="U18" s="87" t="str">
        <f t="shared" ca="1" si="33"/>
        <v>L</v>
      </c>
      <c r="V18" s="87" t="str">
        <f t="shared" ca="1" si="34"/>
        <v>L</v>
      </c>
      <c r="W18" s="87" t="str">
        <f t="shared" ca="1" si="35"/>
        <v>M</v>
      </c>
      <c r="X18" s="87" t="str">
        <f t="shared" ca="1" si="36"/>
        <v>M</v>
      </c>
      <c r="Y18" s="87" t="str">
        <f t="shared" ca="1" si="37"/>
        <v>N</v>
      </c>
      <c r="Z18" s="87" t="str">
        <f t="shared" ca="1" si="38"/>
        <v>-</v>
      </c>
      <c r="AA18" s="87" t="str">
        <f t="shared" ca="1" si="39"/>
        <v>L</v>
      </c>
      <c r="AB18" s="87" t="str">
        <f t="shared" ca="1" si="40"/>
        <v>M</v>
      </c>
      <c r="AC18" s="87" t="str">
        <f t="shared" ca="1" si="41"/>
        <v>M</v>
      </c>
      <c r="AD18" s="87" t="str">
        <f t="shared" ca="1" si="42"/>
        <v>M</v>
      </c>
      <c r="AE18" s="87" t="str">
        <f t="shared" ca="1" si="43"/>
        <v>L</v>
      </c>
      <c r="AF18" s="87" t="str">
        <f t="shared" ca="1" si="44"/>
        <v>M</v>
      </c>
      <c r="AG18" s="87" t="str">
        <f t="shared" ca="1" si="45"/>
        <v>M</v>
      </c>
      <c r="AH18" s="87" t="str">
        <f t="shared" ca="1" si="46"/>
        <v>M</v>
      </c>
      <c r="AI18" s="87" t="str">
        <f t="shared" ca="1" si="47"/>
        <v>L</v>
      </c>
      <c r="AJ18" s="87" t="str">
        <f t="shared" ca="1" si="48"/>
        <v>L</v>
      </c>
      <c r="AK18" s="87" t="str">
        <f t="shared" ca="1" si="49"/>
        <v>M</v>
      </c>
      <c r="AL18" s="87" t="str">
        <f t="shared" ca="1" si="50"/>
        <v>M</v>
      </c>
      <c r="AM18" s="87" t="str">
        <f t="shared" ca="1" si="51"/>
        <v>M</v>
      </c>
      <c r="AN18" s="87" t="str">
        <f t="shared" ca="1" si="52"/>
        <v>N</v>
      </c>
      <c r="AO18" s="87" t="str">
        <f t="shared" ca="1" si="53"/>
        <v>N</v>
      </c>
      <c r="AP18" s="87" t="str">
        <f t="shared" ca="1" si="54"/>
        <v>-</v>
      </c>
      <c r="AQ18" s="87" t="str">
        <f t="shared" ca="1" si="55"/>
        <v>-</v>
      </c>
      <c r="AR18" s="87" t="str">
        <f t="shared" ca="1" si="56"/>
        <v>L</v>
      </c>
      <c r="AS18" s="87" t="str">
        <f t="shared" ca="1" si="57"/>
        <v>L</v>
      </c>
      <c r="AT18" s="87" t="str">
        <f t="shared" ca="1" si="58"/>
        <v>M</v>
      </c>
      <c r="AU18" s="87" t="str">
        <f t="shared" ca="1" si="59"/>
        <v>M</v>
      </c>
      <c r="AV18" s="87" t="str">
        <f t="shared" ca="1" si="60"/>
        <v>M</v>
      </c>
      <c r="AW18" s="87" t="str">
        <f t="shared" ca="1" si="61"/>
        <v>N</v>
      </c>
      <c r="AX18" s="87" t="str">
        <f t="shared" ca="1" si="62"/>
        <v>N</v>
      </c>
      <c r="AY18" s="87" t="str">
        <f t="shared" ca="1" si="63"/>
        <v>-</v>
      </c>
      <c r="AZ18" s="87" t="str">
        <f t="shared" ca="1" si="64"/>
        <v>-</v>
      </c>
      <c r="BA18" s="87" t="str">
        <f t="shared" ca="1" si="65"/>
        <v>L</v>
      </c>
      <c r="BB18" s="87" t="str">
        <f t="shared" ca="1" si="66"/>
        <v>M</v>
      </c>
      <c r="BC18" s="87" t="str">
        <f t="shared" ca="1" si="67"/>
        <v>M</v>
      </c>
      <c r="BD18" s="87" t="str">
        <f t="shared" ca="1" si="68"/>
        <v>M</v>
      </c>
      <c r="BE18" s="87" t="str">
        <f t="shared" ca="1" si="69"/>
        <v>M</v>
      </c>
      <c r="BF18" s="87" t="str">
        <f t="shared" ca="1" si="70"/>
        <v>N</v>
      </c>
      <c r="BG18" s="87" t="str">
        <f t="shared" ca="1" si="71"/>
        <v>N</v>
      </c>
      <c r="BH18" s="87" t="str">
        <f t="shared" ca="1" si="72"/>
        <v>-</v>
      </c>
      <c r="BI18" s="87" t="str">
        <f t="shared" ca="1" si="73"/>
        <v>-</v>
      </c>
      <c r="BJ18" s="87" t="str">
        <f t="shared" ca="1" si="74"/>
        <v>L</v>
      </c>
      <c r="BK18" s="87" t="str">
        <f t="shared" ca="1" si="75"/>
        <v>L</v>
      </c>
      <c r="BL18" s="87" t="str">
        <f t="shared" ca="1" si="76"/>
        <v>L</v>
      </c>
      <c r="BM18" s="87" t="str">
        <f t="shared" ca="1" si="77"/>
        <v>M</v>
      </c>
      <c r="BN18" s="87" t="str">
        <f t="shared" ca="1" si="78"/>
        <v>M</v>
      </c>
      <c r="BO18" s="87" t="str">
        <f t="shared" ca="1" si="79"/>
        <v>M</v>
      </c>
      <c r="BP18" s="87" t="str">
        <f t="shared" ca="1" si="80"/>
        <v>M</v>
      </c>
      <c r="BQ18" s="87" t="str">
        <f t="shared" ca="1" si="81"/>
        <v>L</v>
      </c>
      <c r="BR18" s="87" t="str">
        <f t="shared" ca="1" si="82"/>
        <v>M</v>
      </c>
      <c r="BS18" s="87" t="str">
        <f t="shared" ca="1" si="83"/>
        <v>M</v>
      </c>
      <c r="BT18" s="87" t="str">
        <f t="shared" ca="1" si="84"/>
        <v>M</v>
      </c>
      <c r="BU18" s="87" t="str">
        <f t="shared" ca="1" si="85"/>
        <v>M</v>
      </c>
      <c r="BV18" s="87" t="str">
        <f t="shared" ca="1" si="86"/>
        <v>N</v>
      </c>
      <c r="BW18" s="87" t="str">
        <f t="shared" ca="1" si="87"/>
        <v>-</v>
      </c>
      <c r="BX18" s="87" t="str">
        <f t="shared" ca="1" si="88"/>
        <v>L</v>
      </c>
      <c r="BY18" s="87" t="str">
        <f t="shared" ca="1" si="89"/>
        <v>L</v>
      </c>
      <c r="BZ18" s="87" t="str">
        <f t="shared" ca="1" si="90"/>
        <v>L</v>
      </c>
      <c r="CA18" s="87" t="str">
        <f t="shared" ca="1" si="91"/>
        <v>M</v>
      </c>
      <c r="CB18" s="87" t="str">
        <f t="shared" ca="1" si="92"/>
        <v>M</v>
      </c>
      <c r="CC18" s="87" t="str">
        <f t="shared" ca="1" si="93"/>
        <v>M</v>
      </c>
      <c r="CD18" s="87" t="str">
        <f t="shared" ca="1" si="26"/>
        <v>N</v>
      </c>
      <c r="CE18" s="87" t="str">
        <f t="shared" ca="1" si="94"/>
        <v>N</v>
      </c>
      <c r="CF18" s="87" t="str">
        <f t="shared" ca="1" si="95"/>
        <v>-</v>
      </c>
      <c r="CG18" s="87" t="str">
        <f t="shared" ca="1" si="96"/>
        <v>-</v>
      </c>
      <c r="CH18" s="87" t="str">
        <f t="shared" ca="1" si="97"/>
        <v>L</v>
      </c>
      <c r="CI18" s="87" t="str">
        <f t="shared" ca="1" si="98"/>
        <v>M</v>
      </c>
      <c r="CJ18" s="87" t="str">
        <f t="shared" ca="1" si="99"/>
        <v>M</v>
      </c>
      <c r="CK18" s="87" t="str">
        <f t="shared" ca="1" si="100"/>
        <v>M</v>
      </c>
      <c r="CL18" s="87" t="str">
        <f t="shared" ca="1" si="101"/>
        <v>M</v>
      </c>
      <c r="CM18" s="87" t="str">
        <f t="shared" ca="1" si="102"/>
        <v>N</v>
      </c>
      <c r="CN18" s="87" t="str">
        <f t="shared" ca="1" si="103"/>
        <v>N</v>
      </c>
      <c r="CO18" s="87" t="str">
        <f t="shared" ca="1" si="104"/>
        <v>-</v>
      </c>
      <c r="CP18" s="87" t="str">
        <f t="shared" ca="1" si="105"/>
        <v>-</v>
      </c>
      <c r="CQ18" s="87" t="str">
        <f t="shared" ca="1" si="106"/>
        <v>L</v>
      </c>
      <c r="CR18" s="87" t="str">
        <f t="shared" ca="1" si="107"/>
        <v>M</v>
      </c>
      <c r="CS18" s="87" t="str">
        <f t="shared" ca="1" si="108"/>
        <v>M</v>
      </c>
      <c r="CT18" s="87" t="str">
        <f t="shared" ca="1" si="109"/>
        <v>M</v>
      </c>
      <c r="CU18" s="87" t="str">
        <f t="shared" ca="1" si="110"/>
        <v>M</v>
      </c>
      <c r="CV18" s="87" t="str">
        <f t="shared" ca="1" si="111"/>
        <v>N</v>
      </c>
      <c r="CW18" s="87" t="str">
        <f t="shared" ca="1" si="112"/>
        <v>N</v>
      </c>
      <c r="CX18" s="87" t="str">
        <f t="shared" ca="1" si="113"/>
        <v>-</v>
      </c>
      <c r="CY18" s="87" t="str">
        <f t="shared" ca="1" si="114"/>
        <v>-</v>
      </c>
      <c r="CZ18" s="87" t="str">
        <f t="shared" ca="1" si="115"/>
        <v>L</v>
      </c>
      <c r="DA18" s="87" t="str">
        <f t="shared" ca="1" si="116"/>
        <v>L</v>
      </c>
      <c r="DB18" s="87" t="str">
        <f t="shared" ca="1" si="117"/>
        <v>L</v>
      </c>
      <c r="DC18" s="87" t="str">
        <f t="shared" ca="1" si="118"/>
        <v>M</v>
      </c>
      <c r="DD18" s="87" t="str">
        <f t="shared" ca="1" si="119"/>
        <v>M</v>
      </c>
      <c r="DE18" s="87" t="str">
        <f t="shared" ca="1" si="120"/>
        <v>M</v>
      </c>
      <c r="DF18" s="87" t="str">
        <f t="shared" ca="1" si="121"/>
        <v>M</v>
      </c>
      <c r="DG18" s="87" t="str">
        <f t="shared" ca="1" si="122"/>
        <v>L</v>
      </c>
      <c r="DH18" s="87" t="str">
        <f t="shared" ca="1" si="123"/>
        <v>M</v>
      </c>
      <c r="DI18" s="87" t="str">
        <f t="shared" ca="1" si="124"/>
        <v>M</v>
      </c>
      <c r="DJ18" s="87" t="str">
        <f t="shared" ca="1" si="125"/>
        <v>M</v>
      </c>
      <c r="DK18" s="87" t="str">
        <f t="shared" ca="1" si="126"/>
        <v>M</v>
      </c>
      <c r="DL18" s="87" t="str">
        <f t="shared" ca="1" si="127"/>
        <v>N</v>
      </c>
      <c r="DM18" s="87" t="str">
        <f t="shared" ca="1" si="128"/>
        <v>-</v>
      </c>
      <c r="DN18" s="87" t="str">
        <f t="shared" ca="1" si="129"/>
        <v>L</v>
      </c>
      <c r="DO18" s="87" t="str">
        <f t="shared" ca="1" si="130"/>
        <v>L</v>
      </c>
      <c r="DP18" s="87" t="str">
        <f t="shared" ca="1" si="131"/>
        <v>L</v>
      </c>
      <c r="DQ18" s="87" t="str">
        <f t="shared" ca="1" si="132"/>
        <v>M</v>
      </c>
      <c r="DR18" s="87" t="str">
        <f t="shared" ca="1" si="133"/>
        <v>M</v>
      </c>
      <c r="DS18" s="87" t="str">
        <f t="shared" ca="1" si="134"/>
        <v>M</v>
      </c>
      <c r="DT18" s="87" t="str">
        <f t="shared" ca="1" si="135"/>
        <v>L</v>
      </c>
      <c r="DU18" s="87" t="str">
        <f t="shared" ca="1" si="136"/>
        <v>M</v>
      </c>
      <c r="DV18" s="87" t="str">
        <f t="shared" ca="1" si="137"/>
        <v>M</v>
      </c>
      <c r="DW18" s="87" t="str">
        <f t="shared" ca="1" si="138"/>
        <v>M</v>
      </c>
      <c r="DX18" s="87" t="str">
        <f t="shared" ca="1" si="139"/>
        <v>L</v>
      </c>
      <c r="DY18" s="87" t="str">
        <f t="shared" ca="1" si="140"/>
        <v>L</v>
      </c>
      <c r="DZ18" s="87" t="str">
        <f t="shared" ca="1" si="141"/>
        <v>M</v>
      </c>
      <c r="EA18" s="87" t="str">
        <f t="shared" ca="1" si="142"/>
        <v>M</v>
      </c>
      <c r="EB18" s="87" t="str">
        <f t="shared" ca="1" si="143"/>
        <v>M</v>
      </c>
      <c r="EC18" s="87" t="str">
        <f t="shared" ca="1" si="144"/>
        <v>L</v>
      </c>
      <c r="ED18" s="87" t="str">
        <f t="shared" ca="1" si="145"/>
        <v>L</v>
      </c>
      <c r="EE18" s="87" t="str">
        <f t="shared" ca="1" si="146"/>
        <v>M</v>
      </c>
      <c r="EF18" s="87" t="str">
        <f t="shared" ca="1" si="147"/>
        <v>M</v>
      </c>
      <c r="EG18" s="87" t="str">
        <f t="shared" ca="1" si="148"/>
        <v>M</v>
      </c>
      <c r="EH18" s="87" t="str">
        <f t="shared" ca="1" si="149"/>
        <v>N</v>
      </c>
      <c r="EI18" s="87" t="str">
        <f t="shared" ca="1" si="150"/>
        <v>N</v>
      </c>
      <c r="EJ18" s="87" t="str">
        <f t="shared" ca="1" si="151"/>
        <v>-</v>
      </c>
      <c r="EK18" s="87" t="str">
        <f t="shared" ca="1" si="152"/>
        <v>-</v>
      </c>
      <c r="EL18" s="87" t="str">
        <f t="shared" ca="1" si="153"/>
        <v>L</v>
      </c>
      <c r="EM18" s="87" t="str">
        <f t="shared" ca="1" si="154"/>
        <v>M</v>
      </c>
      <c r="EN18" s="87" t="str">
        <f t="shared" ca="1" si="155"/>
        <v>M</v>
      </c>
      <c r="EO18" s="87" t="str">
        <f t="shared" ca="1" si="156"/>
        <v>M</v>
      </c>
      <c r="EP18" s="87" t="str">
        <f t="shared" ca="1" si="27"/>
        <v>M</v>
      </c>
      <c r="EQ18" s="87" t="str">
        <f t="shared" ca="1" si="157"/>
        <v>N</v>
      </c>
      <c r="ER18" s="87" t="str">
        <f t="shared" ca="1" si="158"/>
        <v>N</v>
      </c>
      <c r="ES18" s="87" t="str">
        <f t="shared" ca="1" si="159"/>
        <v>-</v>
      </c>
      <c r="ET18" s="87" t="str">
        <f t="shared" ca="1" si="160"/>
        <v>-</v>
      </c>
      <c r="EU18" s="87" t="str">
        <f t="shared" ca="1" si="161"/>
        <v>L</v>
      </c>
      <c r="EV18" s="87" t="str">
        <f t="shared" ca="1" si="162"/>
        <v>M</v>
      </c>
      <c r="EW18" s="87" t="str">
        <f t="shared" ca="1" si="163"/>
        <v>M</v>
      </c>
      <c r="EX18" s="87" t="str">
        <f t="shared" ca="1" si="164"/>
        <v>M</v>
      </c>
      <c r="EY18" s="87" t="str">
        <f t="shared" ca="1" si="165"/>
        <v>M</v>
      </c>
      <c r="EZ18" s="87" t="str">
        <f t="shared" ca="1" si="166"/>
        <v>N</v>
      </c>
      <c r="FA18" s="87" t="str">
        <f t="shared" ca="1" si="167"/>
        <v>N</v>
      </c>
      <c r="FB18" s="87" t="str">
        <f t="shared" ca="1" si="168"/>
        <v>-</v>
      </c>
      <c r="FC18" s="87" t="str">
        <f t="shared" ca="1" si="169"/>
        <v>-</v>
      </c>
      <c r="FD18" s="87" t="str">
        <f t="shared" ca="1" si="170"/>
        <v>L</v>
      </c>
      <c r="FE18" s="87" t="str">
        <f t="shared" ca="1" si="171"/>
        <v>L</v>
      </c>
      <c r="FF18" s="87" t="str">
        <f t="shared" ca="1" si="172"/>
        <v>L</v>
      </c>
      <c r="FG18" s="87" t="str">
        <f t="shared" ca="1" si="173"/>
        <v>M</v>
      </c>
      <c r="FH18" s="87" t="str">
        <f t="shared" ca="1" si="174"/>
        <v>M</v>
      </c>
      <c r="FI18" s="87" t="str">
        <f t="shared" ca="1" si="175"/>
        <v>N</v>
      </c>
      <c r="FJ18" s="87" t="str">
        <f t="shared" ca="1" si="176"/>
        <v>-</v>
      </c>
      <c r="FK18" s="87" t="str">
        <f t="shared" ca="1" si="177"/>
        <v>L</v>
      </c>
      <c r="FL18" s="87" t="str">
        <f t="shared" ca="1" si="178"/>
        <v>M</v>
      </c>
      <c r="FM18" s="87" t="str">
        <f t="shared" ca="1" si="179"/>
        <v>M</v>
      </c>
      <c r="FN18" s="87" t="str">
        <f t="shared" ca="1" si="180"/>
        <v>M</v>
      </c>
      <c r="FO18" s="87" t="str">
        <f t="shared" ca="1" si="181"/>
        <v>L</v>
      </c>
      <c r="FP18" s="87" t="str">
        <f t="shared" ca="1" si="182"/>
        <v>M</v>
      </c>
      <c r="FQ18" s="87" t="str">
        <f t="shared" ca="1" si="183"/>
        <v>M</v>
      </c>
      <c r="FR18" s="87" t="str">
        <f t="shared" ca="1" si="184"/>
        <v>M</v>
      </c>
      <c r="FS18" s="87" t="str">
        <f t="shared" ca="1" si="185"/>
        <v>L</v>
      </c>
      <c r="FT18" s="87" t="str">
        <f t="shared" ca="1" si="186"/>
        <v>L</v>
      </c>
      <c r="FU18" s="87" t="str">
        <f t="shared" ca="1" si="187"/>
        <v>M</v>
      </c>
      <c r="FV18" s="87" t="str">
        <f t="shared" ca="1" si="188"/>
        <v>M</v>
      </c>
      <c r="FW18" s="87" t="str">
        <f t="shared" ca="1" si="189"/>
        <v>M</v>
      </c>
      <c r="FX18" s="87" t="str">
        <f t="shared" ca="1" si="190"/>
        <v>N</v>
      </c>
      <c r="FY18" s="87" t="str">
        <f t="shared" ca="1" si="191"/>
        <v>N</v>
      </c>
      <c r="FZ18" s="87" t="str">
        <f t="shared" ca="1" si="192"/>
        <v>-</v>
      </c>
      <c r="GA18" s="87" t="str">
        <f t="shared" ca="1" si="193"/>
        <v>-</v>
      </c>
      <c r="GB18" s="87" t="str">
        <f t="shared" ca="1" si="194"/>
        <v>L</v>
      </c>
      <c r="GC18" s="87" t="str">
        <f t="shared" ca="1" si="195"/>
        <v>L</v>
      </c>
      <c r="GD18" s="87" t="str">
        <f t="shared" ca="1" si="196"/>
        <v>M</v>
      </c>
      <c r="GE18" s="87" t="str">
        <f t="shared" ca="1" si="197"/>
        <v>M</v>
      </c>
      <c r="GF18" s="87" t="str">
        <f t="shared" ca="1" si="198"/>
        <v>M</v>
      </c>
      <c r="GG18" s="87" t="str">
        <f t="shared" ca="1" si="199"/>
        <v>N</v>
      </c>
      <c r="GH18" s="87" t="str">
        <f t="shared" ca="1" si="200"/>
        <v>N</v>
      </c>
      <c r="GI18" s="87" t="str">
        <f t="shared" ca="1" si="201"/>
        <v>-</v>
      </c>
      <c r="GJ18" s="87" t="str">
        <f t="shared" ca="1" si="202"/>
        <v>-</v>
      </c>
      <c r="GK18" s="87" t="str">
        <f t="shared" ca="1" si="203"/>
        <v>L</v>
      </c>
      <c r="GL18" s="87" t="str">
        <f t="shared" ca="1" si="204"/>
        <v>M</v>
      </c>
      <c r="GM18" s="87" t="str">
        <f t="shared" ca="1" si="205"/>
        <v>M</v>
      </c>
      <c r="GN18" s="87" t="str">
        <f t="shared" ca="1" si="206"/>
        <v>M</v>
      </c>
      <c r="GO18" s="87" t="str">
        <f t="shared" ca="1" si="207"/>
        <v>M</v>
      </c>
      <c r="GP18" s="87" t="str">
        <f t="shared" ca="1" si="208"/>
        <v>N</v>
      </c>
      <c r="GQ18" s="87" t="str">
        <f t="shared" ca="1" si="209"/>
        <v>N</v>
      </c>
      <c r="GR18" s="87" t="str">
        <f t="shared" ca="1" si="210"/>
        <v>-</v>
      </c>
      <c r="GS18" s="87" t="str">
        <f t="shared" ca="1" si="211"/>
        <v>-</v>
      </c>
      <c r="GT18" s="87" t="str">
        <f t="shared" ca="1" si="212"/>
        <v>L</v>
      </c>
      <c r="GU18" s="87" t="str">
        <f t="shared" ca="1" si="213"/>
        <v>L</v>
      </c>
      <c r="GV18" s="87" t="str">
        <f t="shared" ca="1" si="214"/>
        <v>L</v>
      </c>
      <c r="GW18" s="87" t="str">
        <f t="shared" ca="1" si="215"/>
        <v>M</v>
      </c>
      <c r="GX18" s="87" t="str">
        <f t="shared" ca="1" si="216"/>
        <v>M</v>
      </c>
      <c r="GY18" s="87" t="str">
        <f t="shared" ca="1" si="217"/>
        <v>M</v>
      </c>
      <c r="GZ18" s="87" t="str">
        <f t="shared" ca="1" si="218"/>
        <v>M</v>
      </c>
      <c r="HA18" s="87" t="str">
        <f t="shared" ca="1" si="219"/>
        <v>L</v>
      </c>
      <c r="HB18" s="87" t="str">
        <f t="shared" ca="1" si="28"/>
        <v>M</v>
      </c>
      <c r="HC18" s="87" t="str">
        <f t="shared" ca="1" si="220"/>
        <v>M</v>
      </c>
      <c r="HD18" s="87" t="str">
        <f t="shared" ca="1" si="221"/>
        <v>M</v>
      </c>
      <c r="HE18" s="87" t="str">
        <f t="shared" ca="1" si="222"/>
        <v>M</v>
      </c>
      <c r="HF18" s="87" t="str">
        <f t="shared" ca="1" si="223"/>
        <v>N</v>
      </c>
      <c r="HG18" s="87" t="str">
        <f t="shared" ca="1" si="224"/>
        <v>-</v>
      </c>
      <c r="HH18" s="87" t="str">
        <f t="shared" ca="1" si="225"/>
        <v>L</v>
      </c>
      <c r="HI18" s="87" t="str">
        <f t="shared" ca="1" si="226"/>
        <v>L</v>
      </c>
      <c r="HJ18" s="87" t="str">
        <f t="shared" ca="1" si="227"/>
        <v>L</v>
      </c>
      <c r="HK18" s="87" t="str">
        <f t="shared" ca="1" si="228"/>
        <v>M</v>
      </c>
      <c r="HL18" s="87" t="str">
        <f t="shared" ca="1" si="229"/>
        <v>M</v>
      </c>
      <c r="HM18" s="87" t="str">
        <f t="shared" ca="1" si="230"/>
        <v>M</v>
      </c>
      <c r="HN18" s="87" t="str">
        <f t="shared" ca="1" si="231"/>
        <v>N</v>
      </c>
      <c r="HO18" s="87" t="str">
        <f t="shared" ca="1" si="232"/>
        <v>N</v>
      </c>
      <c r="HP18" s="87" t="str">
        <f t="shared" ca="1" si="233"/>
        <v>-</v>
      </c>
      <c r="HQ18" s="87" t="str">
        <f t="shared" ca="1" si="234"/>
        <v>-</v>
      </c>
      <c r="HR18" s="87" t="str">
        <f t="shared" ca="1" si="235"/>
        <v>L</v>
      </c>
      <c r="HS18" s="87" t="str">
        <f t="shared" ca="1" si="236"/>
        <v>M</v>
      </c>
      <c r="HT18" s="87" t="str">
        <f t="shared" ca="1" si="237"/>
        <v>M</v>
      </c>
      <c r="HU18" s="87" t="str">
        <f t="shared" ca="1" si="238"/>
        <v>M</v>
      </c>
      <c r="HV18" s="87" t="str">
        <f t="shared" ca="1" si="239"/>
        <v>M</v>
      </c>
      <c r="HW18" s="87" t="str">
        <f t="shared" ca="1" si="240"/>
        <v>N</v>
      </c>
      <c r="HX18" s="87" t="str">
        <f t="shared" ca="1" si="241"/>
        <v>N</v>
      </c>
      <c r="HY18" s="87" t="str">
        <f t="shared" ca="1" si="242"/>
        <v>-</v>
      </c>
      <c r="HZ18" s="87" t="str">
        <f t="shared" ca="1" si="243"/>
        <v>-</v>
      </c>
      <c r="IA18" s="87" t="str">
        <f t="shared" ca="1" si="244"/>
        <v>L</v>
      </c>
      <c r="IB18" s="87" t="str">
        <f t="shared" ca="1" si="245"/>
        <v>M</v>
      </c>
      <c r="IC18" s="87" t="str">
        <f t="shared" ca="1" si="246"/>
        <v>M</v>
      </c>
      <c r="ID18" s="87" t="str">
        <f t="shared" ca="1" si="247"/>
        <v>M</v>
      </c>
      <c r="IE18" s="87" t="str">
        <f t="shared" ca="1" si="248"/>
        <v>M</v>
      </c>
      <c r="IF18" s="87" t="str">
        <f t="shared" ca="1" si="249"/>
        <v>N</v>
      </c>
      <c r="IG18" s="87" t="str">
        <f t="shared" ca="1" si="250"/>
        <v>N</v>
      </c>
      <c r="IH18" s="87" t="str">
        <f t="shared" ca="1" si="251"/>
        <v>-</v>
      </c>
      <c r="II18" s="87" t="str">
        <f t="shared" ca="1" si="252"/>
        <v>-</v>
      </c>
      <c r="IJ18" s="87" t="str">
        <f t="shared" ca="1" si="253"/>
        <v>L</v>
      </c>
      <c r="IK18" s="87" t="str">
        <f t="shared" ca="1" si="254"/>
        <v>L</v>
      </c>
      <c r="IL18" s="87" t="str">
        <f t="shared" ca="1" si="255"/>
        <v>L</v>
      </c>
      <c r="IM18" s="87" t="str">
        <f t="shared" ca="1" si="256"/>
        <v>M</v>
      </c>
      <c r="IN18" s="87" t="str">
        <f t="shared" ca="1" si="257"/>
        <v>M</v>
      </c>
      <c r="IO18" s="87" t="str">
        <f t="shared" ca="1" si="258"/>
        <v>M</v>
      </c>
      <c r="IP18" s="87" t="str">
        <f t="shared" ca="1" si="259"/>
        <v>M</v>
      </c>
      <c r="IQ18" s="87" t="str">
        <f t="shared" ca="1" si="260"/>
        <v>L</v>
      </c>
      <c r="IR18" s="87" t="str">
        <f t="shared" ca="1" si="261"/>
        <v>M</v>
      </c>
      <c r="IS18" s="87" t="str">
        <f t="shared" ca="1" si="262"/>
        <v>M</v>
      </c>
      <c r="IT18" s="87" t="str">
        <f t="shared" ca="1" si="263"/>
        <v>M</v>
      </c>
      <c r="IU18" s="87" t="str">
        <f t="shared" ca="1" si="264"/>
        <v>M</v>
      </c>
      <c r="IV18" s="87" t="str">
        <f t="shared" ca="1" si="265"/>
        <v>N</v>
      </c>
      <c r="IW18" s="87" t="str">
        <f t="shared" ca="1" si="266"/>
        <v>-</v>
      </c>
      <c r="IX18" s="87" t="str">
        <f t="shared" ca="1" si="267"/>
        <v>L</v>
      </c>
      <c r="IY18" s="87" t="str">
        <f t="shared" ca="1" si="268"/>
        <v>L</v>
      </c>
      <c r="IZ18" s="87" t="str">
        <f t="shared" ca="1" si="269"/>
        <v>L</v>
      </c>
      <c r="JA18" s="87" t="str">
        <f t="shared" ca="1" si="270"/>
        <v>M</v>
      </c>
      <c r="JB18" s="87" t="str">
        <f t="shared" ca="1" si="271"/>
        <v>M</v>
      </c>
      <c r="JC18" s="87" t="str">
        <f t="shared" ca="1" si="272"/>
        <v>M</v>
      </c>
      <c r="JD18" s="87" t="str">
        <f t="shared" ca="1" si="273"/>
        <v>L</v>
      </c>
      <c r="JE18" s="87" t="str">
        <f t="shared" ca="1" si="274"/>
        <v>M</v>
      </c>
      <c r="JF18" s="87" t="str">
        <f t="shared" ca="1" si="275"/>
        <v>M</v>
      </c>
      <c r="JG18" s="87" t="str">
        <f t="shared" ca="1" si="276"/>
        <v>M</v>
      </c>
      <c r="JH18" s="87" t="str">
        <f t="shared" ca="1" si="277"/>
        <v>L</v>
      </c>
      <c r="JI18" s="87" t="str">
        <f t="shared" ca="1" si="278"/>
        <v>L</v>
      </c>
      <c r="JJ18" s="87" t="str">
        <f t="shared" ca="1" si="279"/>
        <v>M</v>
      </c>
      <c r="JK18" s="87" t="str">
        <f t="shared" ca="1" si="280"/>
        <v>M</v>
      </c>
      <c r="JL18" s="87" t="str">
        <f t="shared" ca="1" si="281"/>
        <v>M</v>
      </c>
      <c r="JM18" s="87" t="str">
        <f t="shared" ca="1" si="282"/>
        <v>L</v>
      </c>
      <c r="JN18" s="87" t="str">
        <f t="shared" ca="1" si="29"/>
        <v>L</v>
      </c>
      <c r="JO18" s="87" t="str">
        <f t="shared" ca="1" si="283"/>
        <v>M</v>
      </c>
      <c r="JP18" s="87" t="str">
        <f t="shared" ca="1" si="284"/>
        <v>M</v>
      </c>
      <c r="JQ18" s="87" t="str">
        <f t="shared" ca="1" si="285"/>
        <v>M</v>
      </c>
      <c r="JR18" s="87" t="str">
        <f t="shared" ca="1" si="286"/>
        <v>N</v>
      </c>
      <c r="JS18" s="87" t="str">
        <f t="shared" ca="1" si="287"/>
        <v>N</v>
      </c>
      <c r="JT18" s="87" t="str">
        <f t="shared" ca="1" si="288"/>
        <v>-</v>
      </c>
      <c r="JU18" s="87" t="str">
        <f t="shared" ca="1" si="289"/>
        <v>-</v>
      </c>
      <c r="JV18" s="87" t="str">
        <f t="shared" ca="1" si="290"/>
        <v>L</v>
      </c>
      <c r="JW18" s="87" t="str">
        <f t="shared" ca="1" si="291"/>
        <v>M</v>
      </c>
      <c r="JX18" s="87" t="str">
        <f t="shared" ca="1" si="292"/>
        <v>M</v>
      </c>
      <c r="JY18" s="87" t="str">
        <f t="shared" ca="1" si="293"/>
        <v>M</v>
      </c>
      <c r="JZ18" s="87" t="str">
        <f t="shared" ca="1" si="294"/>
        <v>M</v>
      </c>
      <c r="KA18" s="87" t="str">
        <f t="shared" ca="1" si="295"/>
        <v>N</v>
      </c>
      <c r="KB18" s="87" t="str">
        <f t="shared" ca="1" si="296"/>
        <v>N</v>
      </c>
      <c r="KC18" s="87" t="str">
        <f t="shared" ca="1" si="297"/>
        <v>-</v>
      </c>
      <c r="KD18" s="87" t="str">
        <f t="shared" ca="1" si="298"/>
        <v>-</v>
      </c>
      <c r="KE18" s="87" t="str">
        <f t="shared" ca="1" si="299"/>
        <v>L</v>
      </c>
      <c r="KF18" s="87" t="str">
        <f t="shared" ca="1" si="300"/>
        <v>M</v>
      </c>
      <c r="KG18" s="87" t="str">
        <f t="shared" ca="1" si="301"/>
        <v>M</v>
      </c>
      <c r="KH18" s="87" t="str">
        <f t="shared" ca="1" si="302"/>
        <v>M</v>
      </c>
      <c r="KI18" s="87" t="str">
        <f t="shared" ca="1" si="303"/>
        <v>M</v>
      </c>
      <c r="KJ18" s="87" t="str">
        <f t="shared" ca="1" si="304"/>
        <v>N</v>
      </c>
      <c r="KK18" s="87" t="str">
        <f t="shared" ca="1" si="305"/>
        <v>N</v>
      </c>
      <c r="KL18" s="87" t="str">
        <f t="shared" ca="1" si="306"/>
        <v>-</v>
      </c>
      <c r="KM18" s="87" t="str">
        <f t="shared" ca="1" si="307"/>
        <v>-</v>
      </c>
      <c r="KN18" s="87" t="str">
        <f t="shared" ca="1" si="308"/>
        <v>L</v>
      </c>
      <c r="KO18" s="87" t="str">
        <f t="shared" ca="1" si="309"/>
        <v>L</v>
      </c>
      <c r="KP18" s="87" t="str">
        <f t="shared" ca="1" si="310"/>
        <v>L</v>
      </c>
      <c r="KQ18" s="87" t="str">
        <f t="shared" ca="1" si="311"/>
        <v>M</v>
      </c>
      <c r="KR18" s="87" t="str">
        <f t="shared" ca="1" si="312"/>
        <v>M</v>
      </c>
      <c r="KS18" s="87" t="str">
        <f t="shared" ca="1" si="313"/>
        <v>N</v>
      </c>
      <c r="KT18" s="87" t="str">
        <f t="shared" ca="1" si="314"/>
        <v>-</v>
      </c>
      <c r="KU18" s="87" t="str">
        <f t="shared" ca="1" si="315"/>
        <v>L</v>
      </c>
      <c r="KV18" s="87" t="str">
        <f t="shared" ca="1" si="316"/>
        <v>M</v>
      </c>
      <c r="KW18" s="87" t="str">
        <f t="shared" ca="1" si="317"/>
        <v>M</v>
      </c>
      <c r="KX18" s="87" t="str">
        <f t="shared" ca="1" si="318"/>
        <v>M</v>
      </c>
      <c r="KY18" s="87" t="str">
        <f t="shared" ca="1" si="319"/>
        <v>L</v>
      </c>
      <c r="KZ18" s="87" t="str">
        <f t="shared" ca="1" si="320"/>
        <v>M</v>
      </c>
      <c r="LA18" s="87" t="str">
        <f t="shared" ca="1" si="321"/>
        <v>M</v>
      </c>
      <c r="LB18" s="87" t="str">
        <f t="shared" ca="1" si="322"/>
        <v>M</v>
      </c>
      <c r="LC18" s="87" t="str">
        <f t="shared" ca="1" si="323"/>
        <v>L</v>
      </c>
      <c r="LD18" s="87" t="str">
        <f t="shared" ca="1" si="324"/>
        <v>L</v>
      </c>
      <c r="LE18" s="87" t="str">
        <f t="shared" ca="1" si="325"/>
        <v>M</v>
      </c>
      <c r="LF18" s="87" t="str">
        <f t="shared" ca="1" si="326"/>
        <v>M</v>
      </c>
      <c r="LG18" s="87" t="str">
        <f t="shared" ca="1" si="327"/>
        <v>M</v>
      </c>
      <c r="LH18" s="87" t="str">
        <f t="shared" ca="1" si="328"/>
        <v>N</v>
      </c>
      <c r="LI18" s="87" t="str">
        <f t="shared" ca="1" si="329"/>
        <v>N</v>
      </c>
      <c r="LJ18" s="87" t="str">
        <f t="shared" ca="1" si="330"/>
        <v>-</v>
      </c>
      <c r="LK18" s="87" t="str">
        <f t="shared" ca="1" si="331"/>
        <v>-</v>
      </c>
      <c r="LL18" s="87" t="str">
        <f t="shared" ca="1" si="332"/>
        <v>L</v>
      </c>
      <c r="LM18" s="87" t="str">
        <f t="shared" ca="1" si="333"/>
        <v>L</v>
      </c>
      <c r="LN18" s="87" t="str">
        <f t="shared" ca="1" si="334"/>
        <v>M</v>
      </c>
      <c r="LO18" s="87" t="str">
        <f t="shared" ca="1" si="335"/>
        <v>M</v>
      </c>
      <c r="LP18" s="87" t="str">
        <f t="shared" ca="1" si="336"/>
        <v>M</v>
      </c>
      <c r="LQ18" s="87" t="str">
        <f t="shared" ca="1" si="337"/>
        <v>N</v>
      </c>
      <c r="LR18" s="87" t="str">
        <f t="shared" ca="1" si="338"/>
        <v>N</v>
      </c>
      <c r="LS18" s="87" t="str">
        <f t="shared" ca="1" si="339"/>
        <v>-</v>
      </c>
      <c r="LT18" s="87" t="str">
        <f t="shared" ca="1" si="340"/>
        <v>-</v>
      </c>
      <c r="LU18" s="87" t="str">
        <f t="shared" ca="1" si="341"/>
        <v>L</v>
      </c>
      <c r="LV18" s="87" t="str">
        <f t="shared" ca="1" si="342"/>
        <v>M</v>
      </c>
      <c r="LW18" s="87" t="str">
        <f t="shared" ca="1" si="343"/>
        <v>M</v>
      </c>
      <c r="LX18" s="87" t="str">
        <f t="shared" ca="1" si="344"/>
        <v>M</v>
      </c>
      <c r="LY18" s="87" t="str">
        <f t="shared" ca="1" si="345"/>
        <v>M</v>
      </c>
      <c r="LZ18" s="87" t="str">
        <f t="shared" ca="1" si="30"/>
        <v>N</v>
      </c>
      <c r="MA18" s="87" t="str">
        <f t="shared" ca="1" si="357"/>
        <v>N</v>
      </c>
      <c r="MB18" s="87" t="str">
        <f t="shared" ca="1" si="358"/>
        <v>-</v>
      </c>
      <c r="MC18" s="87" t="str">
        <f t="shared" ca="1" si="359"/>
        <v>-</v>
      </c>
      <c r="MD18" s="87" t="str">
        <f t="shared" ca="1" si="360"/>
        <v>L</v>
      </c>
      <c r="ME18" s="87" t="str">
        <f t="shared" ca="1" si="361"/>
        <v>L</v>
      </c>
      <c r="MF18" s="87" t="str">
        <f t="shared" ca="1" si="362"/>
        <v>L</v>
      </c>
      <c r="MG18" s="87" t="str">
        <f t="shared" ca="1" si="363"/>
        <v>M</v>
      </c>
      <c r="MH18" s="87" t="str">
        <f t="shared" ca="1" si="364"/>
        <v>M</v>
      </c>
      <c r="MI18" s="87" t="str">
        <f t="shared" ca="1" si="365"/>
        <v>M</v>
      </c>
      <c r="MJ18" s="87" t="str">
        <f t="shared" ca="1" si="366"/>
        <v>M</v>
      </c>
      <c r="MK18" s="87" t="str">
        <f t="shared" ca="1" si="367"/>
        <v>L</v>
      </c>
      <c r="ML18" s="87" t="str">
        <f t="shared" ca="1" si="368"/>
        <v>M</v>
      </c>
      <c r="MM18" s="87" t="str">
        <f t="shared" ca="1" si="369"/>
        <v>M</v>
      </c>
      <c r="MN18" s="87" t="str">
        <f t="shared" ca="1" si="370"/>
        <v>M</v>
      </c>
      <c r="MO18" s="87" t="str">
        <f t="shared" ca="1" si="371"/>
        <v>M</v>
      </c>
      <c r="MP18" s="87" t="str">
        <f t="shared" ca="1" si="372"/>
        <v>N</v>
      </c>
      <c r="MQ18" s="87" t="str">
        <f t="shared" ca="1" si="373"/>
        <v>-</v>
      </c>
      <c r="MR18" s="87" t="str">
        <f t="shared" ca="1" si="374"/>
        <v>L</v>
      </c>
      <c r="MS18" s="87" t="str">
        <f t="shared" ca="1" si="375"/>
        <v>L</v>
      </c>
      <c r="MT18" s="87" t="str">
        <f t="shared" ca="1" si="376"/>
        <v>L</v>
      </c>
      <c r="MU18" s="87" t="str">
        <f t="shared" ca="1" si="377"/>
        <v>M</v>
      </c>
      <c r="MV18" s="87" t="str">
        <f t="shared" ca="1" si="378"/>
        <v>M</v>
      </c>
      <c r="MW18" s="87" t="str">
        <f t="shared" ca="1" si="379"/>
        <v>M</v>
      </c>
      <c r="MX18" s="87" t="str">
        <f t="shared" ca="1" si="380"/>
        <v>N</v>
      </c>
      <c r="MY18" s="87" t="str">
        <f t="shared" ca="1" si="381"/>
        <v>N</v>
      </c>
      <c r="MZ18" s="87" t="str">
        <f t="shared" ca="1" si="382"/>
        <v>-</v>
      </c>
      <c r="NA18" s="87" t="str">
        <f t="shared" ca="1" si="383"/>
        <v>-</v>
      </c>
      <c r="NB18" s="87" t="str">
        <f t="shared" ca="1" si="346"/>
        <v>L</v>
      </c>
      <c r="NC18" s="87" t="str">
        <f t="shared" ca="1" si="347"/>
        <v>M</v>
      </c>
      <c r="ND18" s="87" t="str">
        <f t="shared" ca="1" si="348"/>
        <v>M</v>
      </c>
      <c r="NE18" s="87" t="str">
        <f t="shared" ca="1" si="349"/>
        <v>M</v>
      </c>
      <c r="NF18" s="87" t="str">
        <f t="shared" ca="1" si="350"/>
        <v>M</v>
      </c>
      <c r="NG18" s="87" t="str">
        <f t="shared" ca="1" si="351"/>
        <v>N</v>
      </c>
      <c r="NH18" s="87" t="str">
        <f t="shared" ca="1" si="352"/>
        <v>N</v>
      </c>
      <c r="NI18" s="87" t="str">
        <f t="shared" ca="1" si="353"/>
        <v>-</v>
      </c>
      <c r="NJ18" s="87" t="str">
        <f t="shared" ca="1" si="354"/>
        <v>-</v>
      </c>
      <c r="NK18" s="87" t="str">
        <f t="shared" ca="1" si="355"/>
        <v>L</v>
      </c>
      <c r="NL18" s="87" t="str">
        <f t="shared" ca="1" si="356"/>
        <v>M</v>
      </c>
    </row>
    <row r="19" spans="1:376" x14ac:dyDescent="0.35">
      <c r="A19" s="54" t="str">
        <f>Plantilla!E19</f>
        <v>Juan Carlos Quintero Olivares</v>
      </c>
      <c r="B19" s="99" t="str">
        <f>'Diseño Patrón'!B22</f>
        <v>M</v>
      </c>
      <c r="C19" s="23">
        <f t="array" ref="C19">IF($C$4="SI",SMALL(IF($B$7:$B19=B19,ROW($B$7:$B19), ""),1),7)</f>
        <v>7</v>
      </c>
      <c r="D19" s="142" t="str">
        <f>'Diseño Patrón'!M22</f>
        <v>N</v>
      </c>
      <c r="E19" s="142" t="str">
        <f>'Diseño Patrón'!N22</f>
        <v>N</v>
      </c>
      <c r="F19" s="142" t="str">
        <f>'Diseño Patrón'!O22</f>
        <v>-</v>
      </c>
      <c r="G19" s="142" t="str">
        <f>'Diseño Patrón'!P22</f>
        <v>-</v>
      </c>
      <c r="H19" s="142" t="str">
        <f>'Diseño Patrón'!Q22</f>
        <v>L</v>
      </c>
      <c r="I19" s="143" t="str">
        <f>'Diseño Patrón'!R22</f>
        <v>L</v>
      </c>
      <c r="J19" s="143" t="str">
        <f>'Diseño Patrón'!S22</f>
        <v>L</v>
      </c>
      <c r="K19" s="87" t="str">
        <f ca="1">IF($D19="",             "",             IF(WEEKNUM(K$5,2)=1,                     INDEX($D19:$J19,MATCH(K$6,$D$6:$J$6,0)),                     IF(OR(INDEX($D20:$J20,MATCH(K$6,$D$6:$J$6,0))="",$C19&lt;&gt;$C20),                               INDIRECT(ADDRESS($C19,CELL("columna",$C19)+MATCH(K$6,$D$6:$J$6,0),4)),                               INDEX($D20:$J20,MATCH(K$6,$D$6:$J$6,0)))))</f>
        <v>-</v>
      </c>
      <c r="L19" s="87" t="str">
        <f t="shared" ref="L19:Q42" ca="1" si="384">IF($D19="",             "",             IF(WEEKNUM(L$5,2)=1,                     INDEX($D19:$J19,MATCH(L$6,$D$6:$J$6,0)),                     IF(OR(INDEX($D20:$J20,MATCH(L$6,$D$6:$J$6,0))="",$C19&lt;&gt;$C20),                               INDIRECT(ADDRESS($C19,CELL("columna",$C19)+MATCH(L$6,$D$6:$J$6,0),4)),                               INDEX($D20:$J20,MATCH(L$6,$D$6:$J$6,0)))))</f>
        <v>-</v>
      </c>
      <c r="M19" s="87" t="str">
        <f t="shared" ca="1" si="384"/>
        <v>L</v>
      </c>
      <c r="N19" s="87" t="str">
        <f t="shared" ca="1" si="384"/>
        <v>L</v>
      </c>
      <c r="O19" s="87" t="str">
        <f t="shared" ca="1" si="384"/>
        <v>L</v>
      </c>
      <c r="P19" s="87" t="str">
        <f t="shared" ca="1" si="384"/>
        <v>M</v>
      </c>
      <c r="Q19" s="87" t="str">
        <f t="shared" ca="1" si="384"/>
        <v>M</v>
      </c>
      <c r="R19" s="87" t="str">
        <f t="shared" ca="1" si="25"/>
        <v>N</v>
      </c>
      <c r="S19" s="87" t="str">
        <f t="shared" ca="1" si="31"/>
        <v>-</v>
      </c>
      <c r="T19" s="87" t="str">
        <f t="shared" ca="1" si="32"/>
        <v>L</v>
      </c>
      <c r="U19" s="87" t="str">
        <f t="shared" ca="1" si="33"/>
        <v>M</v>
      </c>
      <c r="V19" s="87" t="str">
        <f t="shared" ca="1" si="34"/>
        <v>M</v>
      </c>
      <c r="W19" s="87" t="str">
        <f t="shared" ca="1" si="35"/>
        <v>M</v>
      </c>
      <c r="X19" s="87" t="str">
        <f t="shared" ca="1" si="36"/>
        <v>L</v>
      </c>
      <c r="Y19" s="87" t="str">
        <f t="shared" ca="1" si="37"/>
        <v>M</v>
      </c>
      <c r="Z19" s="87" t="str">
        <f t="shared" ca="1" si="38"/>
        <v>M</v>
      </c>
      <c r="AA19" s="87" t="str">
        <f t="shared" ca="1" si="39"/>
        <v>M</v>
      </c>
      <c r="AB19" s="87" t="str">
        <f t="shared" ca="1" si="40"/>
        <v>L</v>
      </c>
      <c r="AC19" s="87" t="str">
        <f t="shared" ca="1" si="41"/>
        <v>L</v>
      </c>
      <c r="AD19" s="87" t="str">
        <f t="shared" ca="1" si="42"/>
        <v>M</v>
      </c>
      <c r="AE19" s="87" t="str">
        <f t="shared" ca="1" si="43"/>
        <v>M</v>
      </c>
      <c r="AF19" s="87" t="str">
        <f t="shared" ca="1" si="44"/>
        <v>M</v>
      </c>
      <c r="AG19" s="87" t="str">
        <f t="shared" ca="1" si="45"/>
        <v>N</v>
      </c>
      <c r="AH19" s="87" t="str">
        <f t="shared" ca="1" si="46"/>
        <v>N</v>
      </c>
      <c r="AI19" s="87" t="str">
        <f t="shared" ca="1" si="47"/>
        <v>-</v>
      </c>
      <c r="AJ19" s="87" t="str">
        <f t="shared" ca="1" si="48"/>
        <v>-</v>
      </c>
      <c r="AK19" s="87" t="str">
        <f t="shared" ca="1" si="49"/>
        <v>L</v>
      </c>
      <c r="AL19" s="87" t="str">
        <f t="shared" ca="1" si="50"/>
        <v>L</v>
      </c>
      <c r="AM19" s="87" t="str">
        <f t="shared" ca="1" si="51"/>
        <v>M</v>
      </c>
      <c r="AN19" s="87" t="str">
        <f t="shared" ca="1" si="52"/>
        <v>M</v>
      </c>
      <c r="AO19" s="87" t="str">
        <f t="shared" ca="1" si="53"/>
        <v>M</v>
      </c>
      <c r="AP19" s="87" t="str">
        <f t="shared" ca="1" si="54"/>
        <v>N</v>
      </c>
      <c r="AQ19" s="87" t="str">
        <f t="shared" ca="1" si="55"/>
        <v>N</v>
      </c>
      <c r="AR19" s="87" t="str">
        <f t="shared" ca="1" si="56"/>
        <v>-</v>
      </c>
      <c r="AS19" s="87" t="str">
        <f t="shared" ca="1" si="57"/>
        <v>-</v>
      </c>
      <c r="AT19" s="87" t="str">
        <f t="shared" ca="1" si="58"/>
        <v>L</v>
      </c>
      <c r="AU19" s="87" t="str">
        <f t="shared" ca="1" si="59"/>
        <v>M</v>
      </c>
      <c r="AV19" s="87" t="str">
        <f t="shared" ca="1" si="60"/>
        <v>M</v>
      </c>
      <c r="AW19" s="87" t="str">
        <f t="shared" ca="1" si="61"/>
        <v>M</v>
      </c>
      <c r="AX19" s="87" t="str">
        <f t="shared" ca="1" si="62"/>
        <v>M</v>
      </c>
      <c r="AY19" s="87" t="str">
        <f t="shared" ca="1" si="63"/>
        <v>N</v>
      </c>
      <c r="AZ19" s="87" t="str">
        <f t="shared" ca="1" si="64"/>
        <v>N</v>
      </c>
      <c r="BA19" s="87" t="str">
        <f t="shared" ca="1" si="65"/>
        <v>-</v>
      </c>
      <c r="BB19" s="87" t="str">
        <f t="shared" ca="1" si="66"/>
        <v>-</v>
      </c>
      <c r="BC19" s="87" t="str">
        <f t="shared" ca="1" si="67"/>
        <v>L</v>
      </c>
      <c r="BD19" s="87" t="str">
        <f t="shared" ca="1" si="68"/>
        <v>L</v>
      </c>
      <c r="BE19" s="87" t="str">
        <f t="shared" ca="1" si="69"/>
        <v>L</v>
      </c>
      <c r="BF19" s="87" t="str">
        <f t="shared" ca="1" si="70"/>
        <v>M</v>
      </c>
      <c r="BG19" s="87" t="str">
        <f t="shared" ca="1" si="71"/>
        <v>M</v>
      </c>
      <c r="BH19" s="87" t="str">
        <f t="shared" ca="1" si="72"/>
        <v>M</v>
      </c>
      <c r="BI19" s="87" t="str">
        <f t="shared" ca="1" si="73"/>
        <v>M</v>
      </c>
      <c r="BJ19" s="87" t="str">
        <f t="shared" ca="1" si="74"/>
        <v>L</v>
      </c>
      <c r="BK19" s="87" t="str">
        <f t="shared" ca="1" si="75"/>
        <v>M</v>
      </c>
      <c r="BL19" s="87" t="str">
        <f t="shared" ca="1" si="76"/>
        <v>M</v>
      </c>
      <c r="BM19" s="87" t="str">
        <f t="shared" ca="1" si="77"/>
        <v>M</v>
      </c>
      <c r="BN19" s="87" t="str">
        <f t="shared" ca="1" si="78"/>
        <v>M</v>
      </c>
      <c r="BO19" s="87" t="str">
        <f t="shared" ca="1" si="79"/>
        <v>N</v>
      </c>
      <c r="BP19" s="87" t="str">
        <f t="shared" ca="1" si="80"/>
        <v>-</v>
      </c>
      <c r="BQ19" s="87" t="str">
        <f t="shared" ca="1" si="81"/>
        <v>L</v>
      </c>
      <c r="BR19" s="87" t="str">
        <f t="shared" ca="1" si="82"/>
        <v>L</v>
      </c>
      <c r="BS19" s="87" t="str">
        <f t="shared" ca="1" si="83"/>
        <v>L</v>
      </c>
      <c r="BT19" s="87" t="str">
        <f t="shared" ca="1" si="84"/>
        <v>M</v>
      </c>
      <c r="BU19" s="87" t="str">
        <f t="shared" ca="1" si="85"/>
        <v>M</v>
      </c>
      <c r="BV19" s="87" t="str">
        <f t="shared" ca="1" si="86"/>
        <v>M</v>
      </c>
      <c r="BW19" s="87" t="str">
        <f t="shared" ca="1" si="87"/>
        <v>N</v>
      </c>
      <c r="BX19" s="87" t="str">
        <f t="shared" ca="1" si="88"/>
        <v>N</v>
      </c>
      <c r="BY19" s="87" t="str">
        <f t="shared" ca="1" si="89"/>
        <v>-</v>
      </c>
      <c r="BZ19" s="87" t="str">
        <f t="shared" ca="1" si="90"/>
        <v>-</v>
      </c>
      <c r="CA19" s="87" t="str">
        <f t="shared" ca="1" si="91"/>
        <v>L</v>
      </c>
      <c r="CB19" s="87" t="str">
        <f t="shared" ca="1" si="92"/>
        <v>M</v>
      </c>
      <c r="CC19" s="87" t="str">
        <f t="shared" ca="1" si="93"/>
        <v>M</v>
      </c>
      <c r="CD19" s="87" t="str">
        <f t="shared" ca="1" si="26"/>
        <v>M</v>
      </c>
      <c r="CE19" s="87" t="str">
        <f t="shared" ca="1" si="94"/>
        <v>M</v>
      </c>
      <c r="CF19" s="87" t="str">
        <f t="shared" ca="1" si="95"/>
        <v>N</v>
      </c>
      <c r="CG19" s="87" t="str">
        <f t="shared" ca="1" si="96"/>
        <v>N</v>
      </c>
      <c r="CH19" s="87" t="str">
        <f t="shared" ca="1" si="97"/>
        <v>-</v>
      </c>
      <c r="CI19" s="87" t="str">
        <f t="shared" ca="1" si="98"/>
        <v>-</v>
      </c>
      <c r="CJ19" s="87" t="str">
        <f t="shared" ca="1" si="99"/>
        <v>L</v>
      </c>
      <c r="CK19" s="87" t="str">
        <f t="shared" ca="1" si="100"/>
        <v>M</v>
      </c>
      <c r="CL19" s="87" t="str">
        <f t="shared" ca="1" si="101"/>
        <v>M</v>
      </c>
      <c r="CM19" s="87" t="str">
        <f t="shared" ca="1" si="102"/>
        <v>M</v>
      </c>
      <c r="CN19" s="87" t="str">
        <f t="shared" ca="1" si="103"/>
        <v>M</v>
      </c>
      <c r="CO19" s="87" t="str">
        <f t="shared" ca="1" si="104"/>
        <v>N</v>
      </c>
      <c r="CP19" s="87" t="str">
        <f t="shared" ca="1" si="105"/>
        <v>N</v>
      </c>
      <c r="CQ19" s="87" t="str">
        <f t="shared" ca="1" si="106"/>
        <v>-</v>
      </c>
      <c r="CR19" s="87" t="str">
        <f t="shared" ca="1" si="107"/>
        <v>-</v>
      </c>
      <c r="CS19" s="87" t="str">
        <f t="shared" ca="1" si="108"/>
        <v>L</v>
      </c>
      <c r="CT19" s="87" t="str">
        <f t="shared" ca="1" si="109"/>
        <v>L</v>
      </c>
      <c r="CU19" s="87" t="str">
        <f t="shared" ca="1" si="110"/>
        <v>L</v>
      </c>
      <c r="CV19" s="87" t="str">
        <f t="shared" ca="1" si="111"/>
        <v>M</v>
      </c>
      <c r="CW19" s="87" t="str">
        <f t="shared" ca="1" si="112"/>
        <v>M</v>
      </c>
      <c r="CX19" s="87" t="str">
        <f t="shared" ca="1" si="113"/>
        <v>M</v>
      </c>
      <c r="CY19" s="87" t="str">
        <f t="shared" ca="1" si="114"/>
        <v>M</v>
      </c>
      <c r="CZ19" s="87" t="str">
        <f t="shared" ca="1" si="115"/>
        <v>L</v>
      </c>
      <c r="DA19" s="87" t="str">
        <f t="shared" ca="1" si="116"/>
        <v>M</v>
      </c>
      <c r="DB19" s="87" t="str">
        <f t="shared" ca="1" si="117"/>
        <v>M</v>
      </c>
      <c r="DC19" s="87" t="str">
        <f t="shared" ca="1" si="118"/>
        <v>M</v>
      </c>
      <c r="DD19" s="87" t="str">
        <f t="shared" ca="1" si="119"/>
        <v>M</v>
      </c>
      <c r="DE19" s="87" t="str">
        <f t="shared" ca="1" si="120"/>
        <v>N</v>
      </c>
      <c r="DF19" s="87" t="str">
        <f t="shared" ca="1" si="121"/>
        <v>-</v>
      </c>
      <c r="DG19" s="87" t="str">
        <f t="shared" ca="1" si="122"/>
        <v>L</v>
      </c>
      <c r="DH19" s="87" t="str">
        <f t="shared" ca="1" si="123"/>
        <v>L</v>
      </c>
      <c r="DI19" s="87" t="str">
        <f t="shared" ca="1" si="124"/>
        <v>L</v>
      </c>
      <c r="DJ19" s="87" t="str">
        <f t="shared" ca="1" si="125"/>
        <v>M</v>
      </c>
      <c r="DK19" s="87" t="str">
        <f t="shared" ca="1" si="126"/>
        <v>M</v>
      </c>
      <c r="DL19" s="87" t="str">
        <f t="shared" ca="1" si="127"/>
        <v>M</v>
      </c>
      <c r="DM19" s="87" t="str">
        <f t="shared" ca="1" si="128"/>
        <v>L</v>
      </c>
      <c r="DN19" s="87" t="str">
        <f t="shared" ca="1" si="129"/>
        <v>M</v>
      </c>
      <c r="DO19" s="87" t="str">
        <f t="shared" ca="1" si="130"/>
        <v>M</v>
      </c>
      <c r="DP19" s="87" t="str">
        <f t="shared" ca="1" si="131"/>
        <v>M</v>
      </c>
      <c r="DQ19" s="87" t="str">
        <f t="shared" ca="1" si="132"/>
        <v>L</v>
      </c>
      <c r="DR19" s="87" t="str">
        <f t="shared" ca="1" si="133"/>
        <v>L</v>
      </c>
      <c r="DS19" s="87" t="str">
        <f t="shared" ca="1" si="134"/>
        <v>M</v>
      </c>
      <c r="DT19" s="87" t="str">
        <f t="shared" ca="1" si="135"/>
        <v>M</v>
      </c>
      <c r="DU19" s="87" t="str">
        <f t="shared" ca="1" si="136"/>
        <v>M</v>
      </c>
      <c r="DV19" s="87" t="str">
        <f t="shared" ca="1" si="137"/>
        <v>L</v>
      </c>
      <c r="DW19" s="87" t="str">
        <f t="shared" ca="1" si="138"/>
        <v>L</v>
      </c>
      <c r="DX19" s="87" t="str">
        <f t="shared" ca="1" si="139"/>
        <v>M</v>
      </c>
      <c r="DY19" s="87" t="str">
        <f t="shared" ca="1" si="140"/>
        <v>M</v>
      </c>
      <c r="DZ19" s="87" t="str">
        <f t="shared" ca="1" si="141"/>
        <v>M</v>
      </c>
      <c r="EA19" s="87" t="str">
        <f t="shared" ca="1" si="142"/>
        <v>N</v>
      </c>
      <c r="EB19" s="87" t="str">
        <f t="shared" ca="1" si="143"/>
        <v>N</v>
      </c>
      <c r="EC19" s="87" t="str">
        <f t="shared" ca="1" si="144"/>
        <v>-</v>
      </c>
      <c r="ED19" s="87" t="str">
        <f t="shared" ca="1" si="145"/>
        <v>-</v>
      </c>
      <c r="EE19" s="87" t="str">
        <f t="shared" ca="1" si="146"/>
        <v>L</v>
      </c>
      <c r="EF19" s="87" t="str">
        <f t="shared" ca="1" si="147"/>
        <v>M</v>
      </c>
      <c r="EG19" s="87" t="str">
        <f t="shared" ca="1" si="148"/>
        <v>M</v>
      </c>
      <c r="EH19" s="87" t="str">
        <f t="shared" ca="1" si="149"/>
        <v>M</v>
      </c>
      <c r="EI19" s="87" t="str">
        <f t="shared" ca="1" si="150"/>
        <v>M</v>
      </c>
      <c r="EJ19" s="87" t="str">
        <f t="shared" ca="1" si="151"/>
        <v>N</v>
      </c>
      <c r="EK19" s="87" t="str">
        <f t="shared" ca="1" si="152"/>
        <v>N</v>
      </c>
      <c r="EL19" s="87" t="str">
        <f t="shared" ca="1" si="153"/>
        <v>-</v>
      </c>
      <c r="EM19" s="87" t="str">
        <f t="shared" ca="1" si="154"/>
        <v>-</v>
      </c>
      <c r="EN19" s="87" t="str">
        <f t="shared" ca="1" si="155"/>
        <v>L</v>
      </c>
      <c r="EO19" s="87" t="str">
        <f t="shared" ca="1" si="156"/>
        <v>M</v>
      </c>
      <c r="EP19" s="87" t="str">
        <f t="shared" ca="1" si="27"/>
        <v>M</v>
      </c>
      <c r="EQ19" s="87" t="str">
        <f t="shared" ca="1" si="157"/>
        <v>M</v>
      </c>
      <c r="ER19" s="87" t="str">
        <f t="shared" ca="1" si="158"/>
        <v>M</v>
      </c>
      <c r="ES19" s="87" t="str">
        <f t="shared" ca="1" si="159"/>
        <v>N</v>
      </c>
      <c r="ET19" s="87" t="str">
        <f t="shared" ca="1" si="160"/>
        <v>N</v>
      </c>
      <c r="EU19" s="87" t="str">
        <f t="shared" ca="1" si="161"/>
        <v>-</v>
      </c>
      <c r="EV19" s="87" t="str">
        <f t="shared" ca="1" si="162"/>
        <v>-</v>
      </c>
      <c r="EW19" s="87" t="str">
        <f t="shared" ca="1" si="163"/>
        <v>L</v>
      </c>
      <c r="EX19" s="87" t="str">
        <f t="shared" ca="1" si="164"/>
        <v>L</v>
      </c>
      <c r="EY19" s="87" t="str">
        <f t="shared" ca="1" si="165"/>
        <v>L</v>
      </c>
      <c r="EZ19" s="87" t="str">
        <f t="shared" ca="1" si="166"/>
        <v>M</v>
      </c>
      <c r="FA19" s="87" t="str">
        <f t="shared" ca="1" si="167"/>
        <v>M</v>
      </c>
      <c r="FB19" s="87" t="str">
        <f t="shared" ca="1" si="168"/>
        <v>N</v>
      </c>
      <c r="FC19" s="87" t="str">
        <f t="shared" ca="1" si="169"/>
        <v>-</v>
      </c>
      <c r="FD19" s="87" t="str">
        <f t="shared" ca="1" si="170"/>
        <v>L</v>
      </c>
      <c r="FE19" s="87" t="str">
        <f t="shared" ca="1" si="171"/>
        <v>M</v>
      </c>
      <c r="FF19" s="87" t="str">
        <f t="shared" ca="1" si="172"/>
        <v>M</v>
      </c>
      <c r="FG19" s="87" t="str">
        <f t="shared" ca="1" si="173"/>
        <v>M</v>
      </c>
      <c r="FH19" s="87" t="str">
        <f t="shared" ca="1" si="174"/>
        <v>L</v>
      </c>
      <c r="FI19" s="87" t="str">
        <f t="shared" ca="1" si="175"/>
        <v>M</v>
      </c>
      <c r="FJ19" s="87" t="str">
        <f t="shared" ca="1" si="176"/>
        <v>M</v>
      </c>
      <c r="FK19" s="87" t="str">
        <f t="shared" ca="1" si="177"/>
        <v>M</v>
      </c>
      <c r="FL19" s="87" t="str">
        <f t="shared" ca="1" si="178"/>
        <v>L</v>
      </c>
      <c r="FM19" s="87" t="str">
        <f t="shared" ca="1" si="179"/>
        <v>L</v>
      </c>
      <c r="FN19" s="87" t="str">
        <f t="shared" ca="1" si="180"/>
        <v>M</v>
      </c>
      <c r="FO19" s="87" t="str">
        <f t="shared" ca="1" si="181"/>
        <v>M</v>
      </c>
      <c r="FP19" s="87" t="str">
        <f t="shared" ca="1" si="182"/>
        <v>M</v>
      </c>
      <c r="FQ19" s="87" t="str">
        <f t="shared" ca="1" si="183"/>
        <v>N</v>
      </c>
      <c r="FR19" s="87" t="str">
        <f t="shared" ca="1" si="184"/>
        <v>N</v>
      </c>
      <c r="FS19" s="87" t="str">
        <f t="shared" ca="1" si="185"/>
        <v>-</v>
      </c>
      <c r="FT19" s="87" t="str">
        <f t="shared" ca="1" si="186"/>
        <v>-</v>
      </c>
      <c r="FU19" s="87" t="str">
        <f t="shared" ca="1" si="187"/>
        <v>L</v>
      </c>
      <c r="FV19" s="87" t="str">
        <f t="shared" ca="1" si="188"/>
        <v>L</v>
      </c>
      <c r="FW19" s="87" t="str">
        <f t="shared" ca="1" si="189"/>
        <v>M</v>
      </c>
      <c r="FX19" s="87" t="str">
        <f t="shared" ca="1" si="190"/>
        <v>M</v>
      </c>
      <c r="FY19" s="87" t="str">
        <f t="shared" ca="1" si="191"/>
        <v>M</v>
      </c>
      <c r="FZ19" s="87" t="str">
        <f t="shared" ca="1" si="192"/>
        <v>N</v>
      </c>
      <c r="GA19" s="87" t="str">
        <f t="shared" ca="1" si="193"/>
        <v>N</v>
      </c>
      <c r="GB19" s="87" t="str">
        <f t="shared" ca="1" si="194"/>
        <v>-</v>
      </c>
      <c r="GC19" s="87" t="str">
        <f t="shared" ca="1" si="195"/>
        <v>-</v>
      </c>
      <c r="GD19" s="87" t="str">
        <f t="shared" ca="1" si="196"/>
        <v>L</v>
      </c>
      <c r="GE19" s="87" t="str">
        <f t="shared" ca="1" si="197"/>
        <v>M</v>
      </c>
      <c r="GF19" s="87" t="str">
        <f t="shared" ca="1" si="198"/>
        <v>M</v>
      </c>
      <c r="GG19" s="87" t="str">
        <f t="shared" ca="1" si="199"/>
        <v>M</v>
      </c>
      <c r="GH19" s="87" t="str">
        <f t="shared" ca="1" si="200"/>
        <v>M</v>
      </c>
      <c r="GI19" s="87" t="str">
        <f t="shared" ca="1" si="201"/>
        <v>N</v>
      </c>
      <c r="GJ19" s="87" t="str">
        <f t="shared" ca="1" si="202"/>
        <v>N</v>
      </c>
      <c r="GK19" s="87" t="str">
        <f t="shared" ca="1" si="203"/>
        <v>-</v>
      </c>
      <c r="GL19" s="87" t="str">
        <f t="shared" ca="1" si="204"/>
        <v>-</v>
      </c>
      <c r="GM19" s="87" t="str">
        <f t="shared" ca="1" si="205"/>
        <v>L</v>
      </c>
      <c r="GN19" s="87" t="str">
        <f t="shared" ca="1" si="206"/>
        <v>L</v>
      </c>
      <c r="GO19" s="87" t="str">
        <f t="shared" ca="1" si="207"/>
        <v>L</v>
      </c>
      <c r="GP19" s="87" t="str">
        <f t="shared" ca="1" si="208"/>
        <v>M</v>
      </c>
      <c r="GQ19" s="87" t="str">
        <f t="shared" ca="1" si="209"/>
        <v>M</v>
      </c>
      <c r="GR19" s="87" t="str">
        <f t="shared" ca="1" si="210"/>
        <v>M</v>
      </c>
      <c r="GS19" s="87" t="str">
        <f t="shared" ca="1" si="211"/>
        <v>M</v>
      </c>
      <c r="GT19" s="87" t="str">
        <f t="shared" ca="1" si="212"/>
        <v>L</v>
      </c>
      <c r="GU19" s="87" t="str">
        <f t="shared" ca="1" si="213"/>
        <v>M</v>
      </c>
      <c r="GV19" s="87" t="str">
        <f t="shared" ca="1" si="214"/>
        <v>M</v>
      </c>
      <c r="GW19" s="87" t="str">
        <f t="shared" ca="1" si="215"/>
        <v>M</v>
      </c>
      <c r="GX19" s="87" t="str">
        <f t="shared" ca="1" si="216"/>
        <v>M</v>
      </c>
      <c r="GY19" s="87" t="str">
        <f t="shared" ca="1" si="217"/>
        <v>N</v>
      </c>
      <c r="GZ19" s="87" t="str">
        <f t="shared" ca="1" si="218"/>
        <v>-</v>
      </c>
      <c r="HA19" s="87" t="str">
        <f t="shared" ca="1" si="219"/>
        <v>L</v>
      </c>
      <c r="HB19" s="87" t="str">
        <f t="shared" ca="1" si="28"/>
        <v>L</v>
      </c>
      <c r="HC19" s="87" t="str">
        <f t="shared" ca="1" si="220"/>
        <v>L</v>
      </c>
      <c r="HD19" s="87" t="str">
        <f t="shared" ca="1" si="221"/>
        <v>M</v>
      </c>
      <c r="HE19" s="87" t="str">
        <f t="shared" ca="1" si="222"/>
        <v>M</v>
      </c>
      <c r="HF19" s="87" t="str">
        <f t="shared" ca="1" si="223"/>
        <v>M</v>
      </c>
      <c r="HG19" s="87" t="str">
        <f t="shared" ca="1" si="224"/>
        <v>N</v>
      </c>
      <c r="HH19" s="87" t="str">
        <f t="shared" ca="1" si="225"/>
        <v>N</v>
      </c>
      <c r="HI19" s="87" t="str">
        <f t="shared" ca="1" si="226"/>
        <v>-</v>
      </c>
      <c r="HJ19" s="87" t="str">
        <f t="shared" ca="1" si="227"/>
        <v>-</v>
      </c>
      <c r="HK19" s="87" t="str">
        <f t="shared" ca="1" si="228"/>
        <v>L</v>
      </c>
      <c r="HL19" s="87" t="str">
        <f t="shared" ca="1" si="229"/>
        <v>M</v>
      </c>
      <c r="HM19" s="87" t="str">
        <f t="shared" ca="1" si="230"/>
        <v>M</v>
      </c>
      <c r="HN19" s="87" t="str">
        <f t="shared" ca="1" si="231"/>
        <v>M</v>
      </c>
      <c r="HO19" s="87" t="str">
        <f t="shared" ca="1" si="232"/>
        <v>M</v>
      </c>
      <c r="HP19" s="87" t="str">
        <f t="shared" ca="1" si="233"/>
        <v>N</v>
      </c>
      <c r="HQ19" s="87" t="str">
        <f t="shared" ca="1" si="234"/>
        <v>N</v>
      </c>
      <c r="HR19" s="87" t="str">
        <f t="shared" ca="1" si="235"/>
        <v>-</v>
      </c>
      <c r="HS19" s="87" t="str">
        <f t="shared" ca="1" si="236"/>
        <v>-</v>
      </c>
      <c r="HT19" s="87" t="str">
        <f t="shared" ca="1" si="237"/>
        <v>L</v>
      </c>
      <c r="HU19" s="87" t="str">
        <f t="shared" ca="1" si="238"/>
        <v>M</v>
      </c>
      <c r="HV19" s="87" t="str">
        <f t="shared" ca="1" si="239"/>
        <v>M</v>
      </c>
      <c r="HW19" s="87" t="str">
        <f t="shared" ca="1" si="240"/>
        <v>M</v>
      </c>
      <c r="HX19" s="87" t="str">
        <f t="shared" ca="1" si="241"/>
        <v>M</v>
      </c>
      <c r="HY19" s="87" t="str">
        <f t="shared" ca="1" si="242"/>
        <v>N</v>
      </c>
      <c r="HZ19" s="87" t="str">
        <f t="shared" ca="1" si="243"/>
        <v>N</v>
      </c>
      <c r="IA19" s="87" t="str">
        <f t="shared" ca="1" si="244"/>
        <v>-</v>
      </c>
      <c r="IB19" s="87" t="str">
        <f t="shared" ca="1" si="245"/>
        <v>-</v>
      </c>
      <c r="IC19" s="87" t="str">
        <f t="shared" ca="1" si="246"/>
        <v>L</v>
      </c>
      <c r="ID19" s="87" t="str">
        <f t="shared" ca="1" si="247"/>
        <v>L</v>
      </c>
      <c r="IE19" s="87" t="str">
        <f t="shared" ca="1" si="248"/>
        <v>L</v>
      </c>
      <c r="IF19" s="87" t="str">
        <f t="shared" ca="1" si="249"/>
        <v>M</v>
      </c>
      <c r="IG19" s="87" t="str">
        <f t="shared" ca="1" si="250"/>
        <v>M</v>
      </c>
      <c r="IH19" s="87" t="str">
        <f t="shared" ca="1" si="251"/>
        <v>M</v>
      </c>
      <c r="II19" s="87" t="str">
        <f t="shared" ca="1" si="252"/>
        <v>M</v>
      </c>
      <c r="IJ19" s="87" t="str">
        <f t="shared" ca="1" si="253"/>
        <v>L</v>
      </c>
      <c r="IK19" s="87" t="str">
        <f t="shared" ca="1" si="254"/>
        <v>M</v>
      </c>
      <c r="IL19" s="87" t="str">
        <f t="shared" ca="1" si="255"/>
        <v>M</v>
      </c>
      <c r="IM19" s="87" t="str">
        <f t="shared" ca="1" si="256"/>
        <v>M</v>
      </c>
      <c r="IN19" s="87" t="str">
        <f t="shared" ca="1" si="257"/>
        <v>M</v>
      </c>
      <c r="IO19" s="87" t="str">
        <f t="shared" ca="1" si="258"/>
        <v>N</v>
      </c>
      <c r="IP19" s="87" t="str">
        <f t="shared" ca="1" si="259"/>
        <v>-</v>
      </c>
      <c r="IQ19" s="87" t="str">
        <f t="shared" ca="1" si="260"/>
        <v>L</v>
      </c>
      <c r="IR19" s="87" t="str">
        <f t="shared" ca="1" si="261"/>
        <v>L</v>
      </c>
      <c r="IS19" s="87" t="str">
        <f t="shared" ca="1" si="262"/>
        <v>L</v>
      </c>
      <c r="IT19" s="87" t="str">
        <f t="shared" ca="1" si="263"/>
        <v>M</v>
      </c>
      <c r="IU19" s="87" t="str">
        <f t="shared" ca="1" si="264"/>
        <v>M</v>
      </c>
      <c r="IV19" s="87" t="str">
        <f t="shared" ca="1" si="265"/>
        <v>M</v>
      </c>
      <c r="IW19" s="87" t="str">
        <f t="shared" ca="1" si="266"/>
        <v>L</v>
      </c>
      <c r="IX19" s="87" t="str">
        <f t="shared" ca="1" si="267"/>
        <v>M</v>
      </c>
      <c r="IY19" s="87" t="str">
        <f t="shared" ca="1" si="268"/>
        <v>M</v>
      </c>
      <c r="IZ19" s="87" t="str">
        <f t="shared" ca="1" si="269"/>
        <v>M</v>
      </c>
      <c r="JA19" s="87" t="str">
        <f t="shared" ca="1" si="270"/>
        <v>L</v>
      </c>
      <c r="JB19" s="87" t="str">
        <f t="shared" ca="1" si="271"/>
        <v>L</v>
      </c>
      <c r="JC19" s="87" t="str">
        <f t="shared" ca="1" si="272"/>
        <v>M</v>
      </c>
      <c r="JD19" s="87" t="str">
        <f t="shared" ca="1" si="273"/>
        <v>M</v>
      </c>
      <c r="JE19" s="87" t="str">
        <f t="shared" ca="1" si="274"/>
        <v>M</v>
      </c>
      <c r="JF19" s="87" t="str">
        <f t="shared" ca="1" si="275"/>
        <v>L</v>
      </c>
      <c r="JG19" s="87" t="str">
        <f t="shared" ca="1" si="276"/>
        <v>L</v>
      </c>
      <c r="JH19" s="87" t="str">
        <f t="shared" ca="1" si="277"/>
        <v>M</v>
      </c>
      <c r="JI19" s="87" t="str">
        <f t="shared" ca="1" si="278"/>
        <v>M</v>
      </c>
      <c r="JJ19" s="87" t="str">
        <f t="shared" ca="1" si="279"/>
        <v>M</v>
      </c>
      <c r="JK19" s="87" t="str">
        <f t="shared" ca="1" si="280"/>
        <v>N</v>
      </c>
      <c r="JL19" s="87" t="str">
        <f t="shared" ca="1" si="281"/>
        <v>N</v>
      </c>
      <c r="JM19" s="87" t="str">
        <f t="shared" ca="1" si="282"/>
        <v>-</v>
      </c>
      <c r="JN19" s="87" t="str">
        <f t="shared" ca="1" si="29"/>
        <v>-</v>
      </c>
      <c r="JO19" s="87" t="str">
        <f t="shared" ca="1" si="283"/>
        <v>L</v>
      </c>
      <c r="JP19" s="87" t="str">
        <f t="shared" ca="1" si="284"/>
        <v>M</v>
      </c>
      <c r="JQ19" s="87" t="str">
        <f t="shared" ca="1" si="285"/>
        <v>M</v>
      </c>
      <c r="JR19" s="87" t="str">
        <f t="shared" ca="1" si="286"/>
        <v>M</v>
      </c>
      <c r="JS19" s="87" t="str">
        <f t="shared" ca="1" si="287"/>
        <v>M</v>
      </c>
      <c r="JT19" s="87" t="str">
        <f t="shared" ca="1" si="288"/>
        <v>N</v>
      </c>
      <c r="JU19" s="87" t="str">
        <f t="shared" ca="1" si="289"/>
        <v>N</v>
      </c>
      <c r="JV19" s="87" t="str">
        <f t="shared" ca="1" si="290"/>
        <v>-</v>
      </c>
      <c r="JW19" s="87" t="str">
        <f t="shared" ca="1" si="291"/>
        <v>-</v>
      </c>
      <c r="JX19" s="87" t="str">
        <f t="shared" ca="1" si="292"/>
        <v>L</v>
      </c>
      <c r="JY19" s="87" t="str">
        <f t="shared" ca="1" si="293"/>
        <v>M</v>
      </c>
      <c r="JZ19" s="87" t="str">
        <f t="shared" ca="1" si="294"/>
        <v>M</v>
      </c>
      <c r="KA19" s="87" t="str">
        <f t="shared" ca="1" si="295"/>
        <v>M</v>
      </c>
      <c r="KB19" s="87" t="str">
        <f t="shared" ca="1" si="296"/>
        <v>M</v>
      </c>
      <c r="KC19" s="87" t="str">
        <f t="shared" ca="1" si="297"/>
        <v>N</v>
      </c>
      <c r="KD19" s="87" t="str">
        <f t="shared" ca="1" si="298"/>
        <v>N</v>
      </c>
      <c r="KE19" s="87" t="str">
        <f t="shared" ca="1" si="299"/>
        <v>-</v>
      </c>
      <c r="KF19" s="87" t="str">
        <f t="shared" ca="1" si="300"/>
        <v>-</v>
      </c>
      <c r="KG19" s="87" t="str">
        <f t="shared" ca="1" si="301"/>
        <v>L</v>
      </c>
      <c r="KH19" s="87" t="str">
        <f t="shared" ca="1" si="302"/>
        <v>L</v>
      </c>
      <c r="KI19" s="87" t="str">
        <f t="shared" ca="1" si="303"/>
        <v>L</v>
      </c>
      <c r="KJ19" s="87" t="str">
        <f t="shared" ca="1" si="304"/>
        <v>M</v>
      </c>
      <c r="KK19" s="87" t="str">
        <f t="shared" ca="1" si="305"/>
        <v>M</v>
      </c>
      <c r="KL19" s="87" t="str">
        <f t="shared" ca="1" si="306"/>
        <v>N</v>
      </c>
      <c r="KM19" s="87" t="str">
        <f t="shared" ca="1" si="307"/>
        <v>-</v>
      </c>
      <c r="KN19" s="87" t="str">
        <f t="shared" ca="1" si="308"/>
        <v>L</v>
      </c>
      <c r="KO19" s="87" t="str">
        <f t="shared" ca="1" si="309"/>
        <v>M</v>
      </c>
      <c r="KP19" s="87" t="str">
        <f t="shared" ca="1" si="310"/>
        <v>M</v>
      </c>
      <c r="KQ19" s="87" t="str">
        <f t="shared" ca="1" si="311"/>
        <v>M</v>
      </c>
      <c r="KR19" s="87" t="str">
        <f t="shared" ca="1" si="312"/>
        <v>L</v>
      </c>
      <c r="KS19" s="87" t="str">
        <f t="shared" ca="1" si="313"/>
        <v>M</v>
      </c>
      <c r="KT19" s="87" t="str">
        <f t="shared" ca="1" si="314"/>
        <v>M</v>
      </c>
      <c r="KU19" s="87" t="str">
        <f t="shared" ca="1" si="315"/>
        <v>M</v>
      </c>
      <c r="KV19" s="87" t="str">
        <f t="shared" ca="1" si="316"/>
        <v>L</v>
      </c>
      <c r="KW19" s="87" t="str">
        <f t="shared" ca="1" si="317"/>
        <v>L</v>
      </c>
      <c r="KX19" s="87" t="str">
        <f t="shared" ca="1" si="318"/>
        <v>M</v>
      </c>
      <c r="KY19" s="87" t="str">
        <f t="shared" ca="1" si="319"/>
        <v>M</v>
      </c>
      <c r="KZ19" s="87" t="str">
        <f t="shared" ca="1" si="320"/>
        <v>M</v>
      </c>
      <c r="LA19" s="87" t="str">
        <f t="shared" ca="1" si="321"/>
        <v>N</v>
      </c>
      <c r="LB19" s="87" t="str">
        <f t="shared" ca="1" si="322"/>
        <v>N</v>
      </c>
      <c r="LC19" s="87" t="str">
        <f t="shared" ca="1" si="323"/>
        <v>-</v>
      </c>
      <c r="LD19" s="87" t="str">
        <f t="shared" ca="1" si="324"/>
        <v>-</v>
      </c>
      <c r="LE19" s="87" t="str">
        <f t="shared" ca="1" si="325"/>
        <v>L</v>
      </c>
      <c r="LF19" s="87" t="str">
        <f t="shared" ca="1" si="326"/>
        <v>L</v>
      </c>
      <c r="LG19" s="87" t="str">
        <f t="shared" ca="1" si="327"/>
        <v>M</v>
      </c>
      <c r="LH19" s="87" t="str">
        <f t="shared" ca="1" si="328"/>
        <v>M</v>
      </c>
      <c r="LI19" s="87" t="str">
        <f t="shared" ca="1" si="329"/>
        <v>M</v>
      </c>
      <c r="LJ19" s="87" t="str">
        <f t="shared" ca="1" si="330"/>
        <v>N</v>
      </c>
      <c r="LK19" s="87" t="str">
        <f t="shared" ca="1" si="331"/>
        <v>N</v>
      </c>
      <c r="LL19" s="87" t="str">
        <f t="shared" ca="1" si="332"/>
        <v>-</v>
      </c>
      <c r="LM19" s="87" t="str">
        <f t="shared" ca="1" si="333"/>
        <v>-</v>
      </c>
      <c r="LN19" s="87" t="str">
        <f t="shared" ca="1" si="334"/>
        <v>L</v>
      </c>
      <c r="LO19" s="87" t="str">
        <f t="shared" ca="1" si="335"/>
        <v>M</v>
      </c>
      <c r="LP19" s="87" t="str">
        <f t="shared" ca="1" si="336"/>
        <v>M</v>
      </c>
      <c r="LQ19" s="87" t="str">
        <f t="shared" ca="1" si="337"/>
        <v>M</v>
      </c>
      <c r="LR19" s="87" t="str">
        <f t="shared" ca="1" si="338"/>
        <v>M</v>
      </c>
      <c r="LS19" s="87" t="str">
        <f t="shared" ca="1" si="339"/>
        <v>N</v>
      </c>
      <c r="LT19" s="87" t="str">
        <f t="shared" ca="1" si="340"/>
        <v>N</v>
      </c>
      <c r="LU19" s="87" t="str">
        <f t="shared" ca="1" si="341"/>
        <v>-</v>
      </c>
      <c r="LV19" s="87" t="str">
        <f t="shared" ca="1" si="342"/>
        <v>-</v>
      </c>
      <c r="LW19" s="87" t="str">
        <f t="shared" ca="1" si="343"/>
        <v>L</v>
      </c>
      <c r="LX19" s="87" t="str">
        <f t="shared" ca="1" si="344"/>
        <v>L</v>
      </c>
      <c r="LY19" s="87" t="str">
        <f t="shared" ca="1" si="345"/>
        <v>L</v>
      </c>
      <c r="LZ19" s="87" t="str">
        <f t="shared" ca="1" si="30"/>
        <v>M</v>
      </c>
      <c r="MA19" s="87" t="str">
        <f t="shared" ca="1" si="357"/>
        <v>M</v>
      </c>
      <c r="MB19" s="87" t="str">
        <f t="shared" ca="1" si="358"/>
        <v>M</v>
      </c>
      <c r="MC19" s="87" t="str">
        <f t="shared" ca="1" si="359"/>
        <v>M</v>
      </c>
      <c r="MD19" s="87" t="str">
        <f t="shared" ca="1" si="360"/>
        <v>L</v>
      </c>
      <c r="ME19" s="87" t="str">
        <f t="shared" ca="1" si="361"/>
        <v>M</v>
      </c>
      <c r="MF19" s="87" t="str">
        <f t="shared" ca="1" si="362"/>
        <v>M</v>
      </c>
      <c r="MG19" s="87" t="str">
        <f t="shared" ca="1" si="363"/>
        <v>M</v>
      </c>
      <c r="MH19" s="87" t="str">
        <f t="shared" ca="1" si="364"/>
        <v>M</v>
      </c>
      <c r="MI19" s="87" t="str">
        <f t="shared" ca="1" si="365"/>
        <v>N</v>
      </c>
      <c r="MJ19" s="87" t="str">
        <f t="shared" ca="1" si="366"/>
        <v>-</v>
      </c>
      <c r="MK19" s="87" t="str">
        <f t="shared" ca="1" si="367"/>
        <v>L</v>
      </c>
      <c r="ML19" s="87" t="str">
        <f t="shared" ca="1" si="368"/>
        <v>L</v>
      </c>
      <c r="MM19" s="87" t="str">
        <f t="shared" ca="1" si="369"/>
        <v>L</v>
      </c>
      <c r="MN19" s="87" t="str">
        <f t="shared" ca="1" si="370"/>
        <v>M</v>
      </c>
      <c r="MO19" s="87" t="str">
        <f t="shared" ca="1" si="371"/>
        <v>M</v>
      </c>
      <c r="MP19" s="87" t="str">
        <f t="shared" ca="1" si="372"/>
        <v>M</v>
      </c>
      <c r="MQ19" s="87" t="str">
        <f t="shared" ca="1" si="373"/>
        <v>N</v>
      </c>
      <c r="MR19" s="87" t="str">
        <f t="shared" ca="1" si="374"/>
        <v>N</v>
      </c>
      <c r="MS19" s="87" t="str">
        <f t="shared" ca="1" si="375"/>
        <v>-</v>
      </c>
      <c r="MT19" s="87" t="str">
        <f t="shared" ca="1" si="376"/>
        <v>-</v>
      </c>
      <c r="MU19" s="87" t="str">
        <f t="shared" ca="1" si="377"/>
        <v>L</v>
      </c>
      <c r="MV19" s="87" t="str">
        <f t="shared" ca="1" si="378"/>
        <v>M</v>
      </c>
      <c r="MW19" s="87" t="str">
        <f t="shared" ca="1" si="379"/>
        <v>M</v>
      </c>
      <c r="MX19" s="87" t="str">
        <f t="shared" ca="1" si="380"/>
        <v>M</v>
      </c>
      <c r="MY19" s="87" t="str">
        <f t="shared" ca="1" si="381"/>
        <v>M</v>
      </c>
      <c r="MZ19" s="87" t="str">
        <f t="shared" ca="1" si="382"/>
        <v>N</v>
      </c>
      <c r="NA19" s="87" t="str">
        <f t="shared" ca="1" si="383"/>
        <v>N</v>
      </c>
      <c r="NB19" s="87" t="str">
        <f t="shared" ca="1" si="346"/>
        <v>-</v>
      </c>
      <c r="NC19" s="87" t="str">
        <f t="shared" ca="1" si="347"/>
        <v>-</v>
      </c>
      <c r="ND19" s="87" t="str">
        <f t="shared" ca="1" si="348"/>
        <v>L</v>
      </c>
      <c r="NE19" s="87" t="str">
        <f t="shared" ca="1" si="349"/>
        <v>M</v>
      </c>
      <c r="NF19" s="87" t="str">
        <f t="shared" ca="1" si="350"/>
        <v>M</v>
      </c>
      <c r="NG19" s="87" t="str">
        <f t="shared" ca="1" si="351"/>
        <v>M</v>
      </c>
      <c r="NH19" s="87" t="str">
        <f t="shared" ca="1" si="352"/>
        <v>M</v>
      </c>
      <c r="NI19" s="87" t="str">
        <f t="shared" ca="1" si="353"/>
        <v>N</v>
      </c>
      <c r="NJ19" s="87" t="str">
        <f t="shared" ca="1" si="354"/>
        <v>N</v>
      </c>
      <c r="NK19" s="87" t="str">
        <f t="shared" ca="1" si="355"/>
        <v>-</v>
      </c>
      <c r="NL19" s="87" t="str">
        <f t="shared" ca="1" si="356"/>
        <v>-</v>
      </c>
    </row>
    <row r="20" spans="1:376" x14ac:dyDescent="0.35">
      <c r="A20" s="54" t="str">
        <f>Plantilla!E20</f>
        <v>Sara Álvarez Velasco</v>
      </c>
      <c r="B20" s="99" t="str">
        <f>'Diseño Patrón'!B23</f>
        <v>M</v>
      </c>
      <c r="C20" s="23">
        <f t="array" ref="C20">IF($C$4="SI",SMALL(IF($B$7:$B20=B20,ROW($B$7:$B20), ""),1),7)</f>
        <v>7</v>
      </c>
      <c r="D20" s="142" t="str">
        <f>'Diseño Patrón'!M23</f>
        <v>M</v>
      </c>
      <c r="E20" s="142" t="str">
        <f>'Diseño Patrón'!N23</f>
        <v>M</v>
      </c>
      <c r="F20" s="142" t="str">
        <f>'Diseño Patrón'!O23</f>
        <v>N</v>
      </c>
      <c r="G20" s="142" t="str">
        <f>'Diseño Patrón'!P23</f>
        <v>-</v>
      </c>
      <c r="H20" s="142" t="str">
        <f>'Diseño Patrón'!Q23</f>
        <v>L</v>
      </c>
      <c r="I20" s="143" t="str">
        <f>'Diseño Patrón'!R23</f>
        <v>M</v>
      </c>
      <c r="J20" s="143" t="str">
        <f>'Diseño Patrón'!S23</f>
        <v>M</v>
      </c>
      <c r="K20" s="87" t="str">
        <f t="shared" ref="K20:K59" ca="1" si="385">IF($D20="",             "",             IF(WEEKNUM(K$5,2)=1,                     INDEX($D20:$J20,MATCH(K$6,$D$6:$J$6,0)),                     IF(OR(INDEX($D21:$J21,MATCH(K$6,$D$6:$J$6,0))="",$C20&lt;&gt;$C21),                               INDIRECT(ADDRESS($C20,CELL("columna",$C20)+MATCH(K$6,$D$6:$J$6,0),4)),                               INDEX($D21:$J21,MATCH(K$6,$D$6:$J$6,0)))))</f>
        <v>N</v>
      </c>
      <c r="L20" s="87" t="str">
        <f t="shared" ca="1" si="384"/>
        <v>-</v>
      </c>
      <c r="M20" s="87" t="str">
        <f t="shared" ca="1" si="384"/>
        <v>L</v>
      </c>
      <c r="N20" s="87" t="str">
        <f t="shared" ca="1" si="384"/>
        <v>M</v>
      </c>
      <c r="O20" s="87" t="str">
        <f t="shared" ca="1" si="384"/>
        <v>M</v>
      </c>
      <c r="P20" s="87" t="str">
        <f t="shared" ca="1" si="384"/>
        <v>M</v>
      </c>
      <c r="Q20" s="87" t="str">
        <f t="shared" ca="1" si="384"/>
        <v>L</v>
      </c>
      <c r="R20" s="87" t="str">
        <f t="shared" ca="1" si="25"/>
        <v>M</v>
      </c>
      <c r="S20" s="87" t="str">
        <f t="shared" ca="1" si="31"/>
        <v>M</v>
      </c>
      <c r="T20" s="87" t="str">
        <f t="shared" ca="1" si="32"/>
        <v>M</v>
      </c>
      <c r="U20" s="87" t="str">
        <f t="shared" ca="1" si="33"/>
        <v>L</v>
      </c>
      <c r="V20" s="87" t="str">
        <f t="shared" ca="1" si="34"/>
        <v>L</v>
      </c>
      <c r="W20" s="87" t="str">
        <f t="shared" ca="1" si="35"/>
        <v>M</v>
      </c>
      <c r="X20" s="87" t="str">
        <f t="shared" ca="1" si="36"/>
        <v>M</v>
      </c>
      <c r="Y20" s="87" t="str">
        <f t="shared" ca="1" si="37"/>
        <v>M</v>
      </c>
      <c r="Z20" s="87" t="str">
        <f t="shared" ca="1" si="38"/>
        <v>N</v>
      </c>
      <c r="AA20" s="87" t="str">
        <f t="shared" ca="1" si="39"/>
        <v>N</v>
      </c>
      <c r="AB20" s="87" t="str">
        <f t="shared" ca="1" si="40"/>
        <v>-</v>
      </c>
      <c r="AC20" s="87" t="str">
        <f t="shared" ca="1" si="41"/>
        <v>-</v>
      </c>
      <c r="AD20" s="87" t="str">
        <f t="shared" ca="1" si="42"/>
        <v>L</v>
      </c>
      <c r="AE20" s="87" t="str">
        <f t="shared" ca="1" si="43"/>
        <v>L</v>
      </c>
      <c r="AF20" s="87" t="str">
        <f t="shared" ca="1" si="44"/>
        <v>M</v>
      </c>
      <c r="AG20" s="87" t="str">
        <f t="shared" ca="1" si="45"/>
        <v>M</v>
      </c>
      <c r="AH20" s="87" t="str">
        <f t="shared" ca="1" si="46"/>
        <v>M</v>
      </c>
      <c r="AI20" s="87" t="str">
        <f t="shared" ca="1" si="47"/>
        <v>N</v>
      </c>
      <c r="AJ20" s="87" t="str">
        <f t="shared" ca="1" si="48"/>
        <v>N</v>
      </c>
      <c r="AK20" s="87" t="str">
        <f t="shared" ca="1" si="49"/>
        <v>-</v>
      </c>
      <c r="AL20" s="87" t="str">
        <f t="shared" ca="1" si="50"/>
        <v>-</v>
      </c>
      <c r="AM20" s="87" t="str">
        <f t="shared" ca="1" si="51"/>
        <v>L</v>
      </c>
      <c r="AN20" s="87" t="str">
        <f t="shared" ca="1" si="52"/>
        <v>M</v>
      </c>
      <c r="AO20" s="87" t="str">
        <f t="shared" ca="1" si="53"/>
        <v>M</v>
      </c>
      <c r="AP20" s="87" t="str">
        <f t="shared" ca="1" si="54"/>
        <v>M</v>
      </c>
      <c r="AQ20" s="87" t="str">
        <f t="shared" ca="1" si="55"/>
        <v>M</v>
      </c>
      <c r="AR20" s="87" t="str">
        <f t="shared" ca="1" si="56"/>
        <v>N</v>
      </c>
      <c r="AS20" s="87" t="str">
        <f t="shared" ca="1" si="57"/>
        <v>N</v>
      </c>
      <c r="AT20" s="87" t="str">
        <f t="shared" ca="1" si="58"/>
        <v>-</v>
      </c>
      <c r="AU20" s="87" t="str">
        <f t="shared" ca="1" si="59"/>
        <v>-</v>
      </c>
      <c r="AV20" s="87" t="str">
        <f t="shared" ca="1" si="60"/>
        <v>L</v>
      </c>
      <c r="AW20" s="87" t="str">
        <f t="shared" ca="1" si="61"/>
        <v>L</v>
      </c>
      <c r="AX20" s="87" t="str">
        <f t="shared" ca="1" si="62"/>
        <v>L</v>
      </c>
      <c r="AY20" s="87" t="str">
        <f t="shared" ca="1" si="63"/>
        <v>M</v>
      </c>
      <c r="AZ20" s="87" t="str">
        <f t="shared" ca="1" si="64"/>
        <v>M</v>
      </c>
      <c r="BA20" s="87" t="str">
        <f t="shared" ca="1" si="65"/>
        <v>M</v>
      </c>
      <c r="BB20" s="87" t="str">
        <f t="shared" ca="1" si="66"/>
        <v>M</v>
      </c>
      <c r="BC20" s="87" t="str">
        <f t="shared" ca="1" si="67"/>
        <v>L</v>
      </c>
      <c r="BD20" s="87" t="str">
        <f t="shared" ca="1" si="68"/>
        <v>M</v>
      </c>
      <c r="BE20" s="87" t="str">
        <f t="shared" ca="1" si="69"/>
        <v>M</v>
      </c>
      <c r="BF20" s="87" t="str">
        <f t="shared" ca="1" si="70"/>
        <v>M</v>
      </c>
      <c r="BG20" s="87" t="str">
        <f t="shared" ca="1" si="71"/>
        <v>M</v>
      </c>
      <c r="BH20" s="87" t="str">
        <f t="shared" ca="1" si="72"/>
        <v>N</v>
      </c>
      <c r="BI20" s="87" t="str">
        <f t="shared" ca="1" si="73"/>
        <v>-</v>
      </c>
      <c r="BJ20" s="87" t="str">
        <f t="shared" ca="1" si="74"/>
        <v>L</v>
      </c>
      <c r="BK20" s="87" t="str">
        <f t="shared" ca="1" si="75"/>
        <v>L</v>
      </c>
      <c r="BL20" s="87" t="str">
        <f t="shared" ca="1" si="76"/>
        <v>L</v>
      </c>
      <c r="BM20" s="87" t="str">
        <f t="shared" ca="1" si="77"/>
        <v>M</v>
      </c>
      <c r="BN20" s="87" t="str">
        <f t="shared" ca="1" si="78"/>
        <v>M</v>
      </c>
      <c r="BO20" s="87" t="str">
        <f t="shared" ca="1" si="79"/>
        <v>M</v>
      </c>
      <c r="BP20" s="87" t="str">
        <f t="shared" ca="1" si="80"/>
        <v>N</v>
      </c>
      <c r="BQ20" s="87" t="str">
        <f t="shared" ca="1" si="81"/>
        <v>N</v>
      </c>
      <c r="BR20" s="87" t="str">
        <f t="shared" ca="1" si="82"/>
        <v>-</v>
      </c>
      <c r="BS20" s="87" t="str">
        <f t="shared" ca="1" si="83"/>
        <v>-</v>
      </c>
      <c r="BT20" s="87" t="str">
        <f t="shared" ca="1" si="84"/>
        <v>L</v>
      </c>
      <c r="BU20" s="87" t="str">
        <f t="shared" ca="1" si="85"/>
        <v>M</v>
      </c>
      <c r="BV20" s="87" t="str">
        <f t="shared" ca="1" si="86"/>
        <v>M</v>
      </c>
      <c r="BW20" s="87" t="str">
        <f t="shared" ca="1" si="87"/>
        <v>M</v>
      </c>
      <c r="BX20" s="87" t="str">
        <f t="shared" ca="1" si="88"/>
        <v>M</v>
      </c>
      <c r="BY20" s="87" t="str">
        <f t="shared" ca="1" si="89"/>
        <v>N</v>
      </c>
      <c r="BZ20" s="87" t="str">
        <f t="shared" ca="1" si="90"/>
        <v>N</v>
      </c>
      <c r="CA20" s="87" t="str">
        <f t="shared" ca="1" si="91"/>
        <v>-</v>
      </c>
      <c r="CB20" s="87" t="str">
        <f t="shared" ca="1" si="92"/>
        <v>-</v>
      </c>
      <c r="CC20" s="87" t="str">
        <f t="shared" ca="1" si="93"/>
        <v>L</v>
      </c>
      <c r="CD20" s="87" t="str">
        <f t="shared" ca="1" si="26"/>
        <v>M</v>
      </c>
      <c r="CE20" s="87" t="str">
        <f t="shared" ca="1" si="94"/>
        <v>M</v>
      </c>
      <c r="CF20" s="87" t="str">
        <f t="shared" ca="1" si="95"/>
        <v>M</v>
      </c>
      <c r="CG20" s="87" t="str">
        <f t="shared" ca="1" si="96"/>
        <v>M</v>
      </c>
      <c r="CH20" s="87" t="str">
        <f t="shared" ca="1" si="97"/>
        <v>N</v>
      </c>
      <c r="CI20" s="87" t="str">
        <f t="shared" ca="1" si="98"/>
        <v>N</v>
      </c>
      <c r="CJ20" s="87" t="str">
        <f t="shared" ca="1" si="99"/>
        <v>-</v>
      </c>
      <c r="CK20" s="87" t="str">
        <f t="shared" ca="1" si="100"/>
        <v>-</v>
      </c>
      <c r="CL20" s="87" t="str">
        <f t="shared" ca="1" si="101"/>
        <v>L</v>
      </c>
      <c r="CM20" s="87" t="str">
        <f t="shared" ca="1" si="102"/>
        <v>L</v>
      </c>
      <c r="CN20" s="87" t="str">
        <f t="shared" ca="1" si="103"/>
        <v>L</v>
      </c>
      <c r="CO20" s="87" t="str">
        <f t="shared" ca="1" si="104"/>
        <v>M</v>
      </c>
      <c r="CP20" s="87" t="str">
        <f t="shared" ca="1" si="105"/>
        <v>M</v>
      </c>
      <c r="CQ20" s="87" t="str">
        <f t="shared" ca="1" si="106"/>
        <v>M</v>
      </c>
      <c r="CR20" s="87" t="str">
        <f t="shared" ca="1" si="107"/>
        <v>M</v>
      </c>
      <c r="CS20" s="87" t="str">
        <f t="shared" ca="1" si="108"/>
        <v>L</v>
      </c>
      <c r="CT20" s="87" t="str">
        <f t="shared" ca="1" si="109"/>
        <v>M</v>
      </c>
      <c r="CU20" s="87" t="str">
        <f t="shared" ca="1" si="110"/>
        <v>M</v>
      </c>
      <c r="CV20" s="87" t="str">
        <f t="shared" ca="1" si="111"/>
        <v>M</v>
      </c>
      <c r="CW20" s="87" t="str">
        <f t="shared" ca="1" si="112"/>
        <v>M</v>
      </c>
      <c r="CX20" s="87" t="str">
        <f t="shared" ca="1" si="113"/>
        <v>N</v>
      </c>
      <c r="CY20" s="87" t="str">
        <f t="shared" ca="1" si="114"/>
        <v>-</v>
      </c>
      <c r="CZ20" s="87" t="str">
        <f t="shared" ca="1" si="115"/>
        <v>L</v>
      </c>
      <c r="DA20" s="87" t="str">
        <f t="shared" ca="1" si="116"/>
        <v>L</v>
      </c>
      <c r="DB20" s="87" t="str">
        <f t="shared" ca="1" si="117"/>
        <v>L</v>
      </c>
      <c r="DC20" s="87" t="str">
        <f t="shared" ca="1" si="118"/>
        <v>M</v>
      </c>
      <c r="DD20" s="87" t="str">
        <f t="shared" ca="1" si="119"/>
        <v>M</v>
      </c>
      <c r="DE20" s="87" t="str">
        <f t="shared" ca="1" si="120"/>
        <v>M</v>
      </c>
      <c r="DF20" s="87" t="str">
        <f t="shared" ca="1" si="121"/>
        <v>L</v>
      </c>
      <c r="DG20" s="87" t="str">
        <f t="shared" ca="1" si="122"/>
        <v>M</v>
      </c>
      <c r="DH20" s="87" t="str">
        <f t="shared" ca="1" si="123"/>
        <v>M</v>
      </c>
      <c r="DI20" s="87" t="str">
        <f t="shared" ca="1" si="124"/>
        <v>M</v>
      </c>
      <c r="DJ20" s="87" t="str">
        <f t="shared" ca="1" si="125"/>
        <v>L</v>
      </c>
      <c r="DK20" s="87" t="str">
        <f t="shared" ca="1" si="126"/>
        <v>L</v>
      </c>
      <c r="DL20" s="87" t="str">
        <f t="shared" ca="1" si="127"/>
        <v>M</v>
      </c>
      <c r="DM20" s="87" t="str">
        <f t="shared" ca="1" si="128"/>
        <v>M</v>
      </c>
      <c r="DN20" s="87" t="str">
        <f t="shared" ca="1" si="129"/>
        <v>M</v>
      </c>
      <c r="DO20" s="87" t="str">
        <f t="shared" ca="1" si="130"/>
        <v>L</v>
      </c>
      <c r="DP20" s="87" t="str">
        <f t="shared" ca="1" si="131"/>
        <v>L</v>
      </c>
      <c r="DQ20" s="87" t="str">
        <f t="shared" ca="1" si="132"/>
        <v>M</v>
      </c>
      <c r="DR20" s="87" t="str">
        <f t="shared" ca="1" si="133"/>
        <v>M</v>
      </c>
      <c r="DS20" s="87" t="str">
        <f t="shared" ca="1" si="134"/>
        <v>M</v>
      </c>
      <c r="DT20" s="87" t="str">
        <f t="shared" ca="1" si="135"/>
        <v>N</v>
      </c>
      <c r="DU20" s="87" t="str">
        <f t="shared" ca="1" si="136"/>
        <v>N</v>
      </c>
      <c r="DV20" s="87" t="str">
        <f t="shared" ca="1" si="137"/>
        <v>-</v>
      </c>
      <c r="DW20" s="87" t="str">
        <f t="shared" ca="1" si="138"/>
        <v>-</v>
      </c>
      <c r="DX20" s="87" t="str">
        <f t="shared" ca="1" si="139"/>
        <v>L</v>
      </c>
      <c r="DY20" s="87" t="str">
        <f t="shared" ca="1" si="140"/>
        <v>M</v>
      </c>
      <c r="DZ20" s="87" t="str">
        <f t="shared" ca="1" si="141"/>
        <v>M</v>
      </c>
      <c r="EA20" s="87" t="str">
        <f t="shared" ca="1" si="142"/>
        <v>M</v>
      </c>
      <c r="EB20" s="87" t="str">
        <f t="shared" ca="1" si="143"/>
        <v>M</v>
      </c>
      <c r="EC20" s="87" t="str">
        <f t="shared" ca="1" si="144"/>
        <v>N</v>
      </c>
      <c r="ED20" s="87" t="str">
        <f t="shared" ca="1" si="145"/>
        <v>N</v>
      </c>
      <c r="EE20" s="87" t="str">
        <f t="shared" ca="1" si="146"/>
        <v>-</v>
      </c>
      <c r="EF20" s="87" t="str">
        <f t="shared" ca="1" si="147"/>
        <v>-</v>
      </c>
      <c r="EG20" s="87" t="str">
        <f t="shared" ca="1" si="148"/>
        <v>L</v>
      </c>
      <c r="EH20" s="87" t="str">
        <f t="shared" ca="1" si="149"/>
        <v>M</v>
      </c>
      <c r="EI20" s="87" t="str">
        <f t="shared" ca="1" si="150"/>
        <v>M</v>
      </c>
      <c r="EJ20" s="87" t="str">
        <f t="shared" ca="1" si="151"/>
        <v>M</v>
      </c>
      <c r="EK20" s="87" t="str">
        <f t="shared" ca="1" si="152"/>
        <v>M</v>
      </c>
      <c r="EL20" s="87" t="str">
        <f t="shared" ca="1" si="153"/>
        <v>N</v>
      </c>
      <c r="EM20" s="87" t="str">
        <f t="shared" ca="1" si="154"/>
        <v>N</v>
      </c>
      <c r="EN20" s="87" t="str">
        <f t="shared" ca="1" si="155"/>
        <v>-</v>
      </c>
      <c r="EO20" s="87" t="str">
        <f t="shared" ca="1" si="156"/>
        <v>-</v>
      </c>
      <c r="EP20" s="87" t="str">
        <f t="shared" ca="1" si="27"/>
        <v>L</v>
      </c>
      <c r="EQ20" s="87" t="str">
        <f t="shared" ca="1" si="157"/>
        <v>L</v>
      </c>
      <c r="ER20" s="87" t="str">
        <f t="shared" ca="1" si="158"/>
        <v>L</v>
      </c>
      <c r="ES20" s="87" t="str">
        <f t="shared" ca="1" si="159"/>
        <v>M</v>
      </c>
      <c r="ET20" s="87" t="str">
        <f t="shared" ca="1" si="160"/>
        <v>M</v>
      </c>
      <c r="EU20" s="87" t="str">
        <f t="shared" ca="1" si="161"/>
        <v>N</v>
      </c>
      <c r="EV20" s="87" t="str">
        <f t="shared" ca="1" si="162"/>
        <v>-</v>
      </c>
      <c r="EW20" s="87" t="str">
        <f t="shared" ca="1" si="163"/>
        <v>L</v>
      </c>
      <c r="EX20" s="87" t="str">
        <f t="shared" ca="1" si="164"/>
        <v>M</v>
      </c>
      <c r="EY20" s="87" t="str">
        <f t="shared" ca="1" si="165"/>
        <v>M</v>
      </c>
      <c r="EZ20" s="87" t="str">
        <f t="shared" ca="1" si="166"/>
        <v>M</v>
      </c>
      <c r="FA20" s="87" t="str">
        <f t="shared" ca="1" si="167"/>
        <v>L</v>
      </c>
      <c r="FB20" s="87" t="str">
        <f t="shared" ca="1" si="168"/>
        <v>M</v>
      </c>
      <c r="FC20" s="87" t="str">
        <f t="shared" ca="1" si="169"/>
        <v>M</v>
      </c>
      <c r="FD20" s="87" t="str">
        <f t="shared" ca="1" si="170"/>
        <v>M</v>
      </c>
      <c r="FE20" s="87" t="str">
        <f t="shared" ca="1" si="171"/>
        <v>L</v>
      </c>
      <c r="FF20" s="87" t="str">
        <f t="shared" ca="1" si="172"/>
        <v>L</v>
      </c>
      <c r="FG20" s="87" t="str">
        <f t="shared" ca="1" si="173"/>
        <v>M</v>
      </c>
      <c r="FH20" s="87" t="str">
        <f t="shared" ca="1" si="174"/>
        <v>M</v>
      </c>
      <c r="FI20" s="87" t="str">
        <f t="shared" ca="1" si="175"/>
        <v>M</v>
      </c>
      <c r="FJ20" s="87" t="str">
        <f t="shared" ca="1" si="176"/>
        <v>N</v>
      </c>
      <c r="FK20" s="87" t="str">
        <f t="shared" ca="1" si="177"/>
        <v>N</v>
      </c>
      <c r="FL20" s="87" t="str">
        <f t="shared" ca="1" si="178"/>
        <v>-</v>
      </c>
      <c r="FM20" s="87" t="str">
        <f t="shared" ca="1" si="179"/>
        <v>-</v>
      </c>
      <c r="FN20" s="87" t="str">
        <f t="shared" ca="1" si="180"/>
        <v>L</v>
      </c>
      <c r="FO20" s="87" t="str">
        <f t="shared" ca="1" si="181"/>
        <v>L</v>
      </c>
      <c r="FP20" s="87" t="str">
        <f t="shared" ca="1" si="182"/>
        <v>M</v>
      </c>
      <c r="FQ20" s="87" t="str">
        <f t="shared" ca="1" si="183"/>
        <v>M</v>
      </c>
      <c r="FR20" s="87" t="str">
        <f t="shared" ca="1" si="184"/>
        <v>M</v>
      </c>
      <c r="FS20" s="87" t="str">
        <f t="shared" ca="1" si="185"/>
        <v>N</v>
      </c>
      <c r="FT20" s="87" t="str">
        <f t="shared" ca="1" si="186"/>
        <v>N</v>
      </c>
      <c r="FU20" s="87" t="str">
        <f t="shared" ca="1" si="187"/>
        <v>-</v>
      </c>
      <c r="FV20" s="87" t="str">
        <f t="shared" ca="1" si="188"/>
        <v>-</v>
      </c>
      <c r="FW20" s="87" t="str">
        <f t="shared" ca="1" si="189"/>
        <v>L</v>
      </c>
      <c r="FX20" s="87" t="str">
        <f t="shared" ca="1" si="190"/>
        <v>M</v>
      </c>
      <c r="FY20" s="87" t="str">
        <f t="shared" ca="1" si="191"/>
        <v>M</v>
      </c>
      <c r="FZ20" s="87" t="str">
        <f t="shared" ca="1" si="192"/>
        <v>M</v>
      </c>
      <c r="GA20" s="87" t="str">
        <f t="shared" ca="1" si="193"/>
        <v>M</v>
      </c>
      <c r="GB20" s="87" t="str">
        <f t="shared" ca="1" si="194"/>
        <v>N</v>
      </c>
      <c r="GC20" s="87" t="str">
        <f t="shared" ca="1" si="195"/>
        <v>N</v>
      </c>
      <c r="GD20" s="87" t="str">
        <f t="shared" ca="1" si="196"/>
        <v>-</v>
      </c>
      <c r="GE20" s="87" t="str">
        <f t="shared" ca="1" si="197"/>
        <v>-</v>
      </c>
      <c r="GF20" s="87" t="str">
        <f t="shared" ca="1" si="198"/>
        <v>L</v>
      </c>
      <c r="GG20" s="87" t="str">
        <f t="shared" ca="1" si="199"/>
        <v>L</v>
      </c>
      <c r="GH20" s="87" t="str">
        <f t="shared" ca="1" si="200"/>
        <v>L</v>
      </c>
      <c r="GI20" s="87" t="str">
        <f t="shared" ca="1" si="201"/>
        <v>M</v>
      </c>
      <c r="GJ20" s="87" t="str">
        <f t="shared" ca="1" si="202"/>
        <v>M</v>
      </c>
      <c r="GK20" s="87" t="str">
        <f t="shared" ca="1" si="203"/>
        <v>M</v>
      </c>
      <c r="GL20" s="87" t="str">
        <f t="shared" ca="1" si="204"/>
        <v>M</v>
      </c>
      <c r="GM20" s="87" t="str">
        <f t="shared" ca="1" si="205"/>
        <v>L</v>
      </c>
      <c r="GN20" s="87" t="str">
        <f t="shared" ca="1" si="206"/>
        <v>M</v>
      </c>
      <c r="GO20" s="87" t="str">
        <f t="shared" ca="1" si="207"/>
        <v>M</v>
      </c>
      <c r="GP20" s="87" t="str">
        <f t="shared" ca="1" si="208"/>
        <v>M</v>
      </c>
      <c r="GQ20" s="87" t="str">
        <f t="shared" ca="1" si="209"/>
        <v>M</v>
      </c>
      <c r="GR20" s="87" t="str">
        <f t="shared" ca="1" si="210"/>
        <v>N</v>
      </c>
      <c r="GS20" s="87" t="str">
        <f t="shared" ca="1" si="211"/>
        <v>-</v>
      </c>
      <c r="GT20" s="87" t="str">
        <f t="shared" ca="1" si="212"/>
        <v>L</v>
      </c>
      <c r="GU20" s="87" t="str">
        <f t="shared" ca="1" si="213"/>
        <v>L</v>
      </c>
      <c r="GV20" s="87" t="str">
        <f t="shared" ca="1" si="214"/>
        <v>L</v>
      </c>
      <c r="GW20" s="87" t="str">
        <f t="shared" ca="1" si="215"/>
        <v>M</v>
      </c>
      <c r="GX20" s="87" t="str">
        <f t="shared" ca="1" si="216"/>
        <v>M</v>
      </c>
      <c r="GY20" s="87" t="str">
        <f t="shared" ca="1" si="217"/>
        <v>M</v>
      </c>
      <c r="GZ20" s="87" t="str">
        <f t="shared" ca="1" si="218"/>
        <v>N</v>
      </c>
      <c r="HA20" s="87" t="str">
        <f t="shared" ca="1" si="219"/>
        <v>N</v>
      </c>
      <c r="HB20" s="87" t="str">
        <f t="shared" ca="1" si="28"/>
        <v>-</v>
      </c>
      <c r="HC20" s="87" t="str">
        <f t="shared" ca="1" si="220"/>
        <v>-</v>
      </c>
      <c r="HD20" s="87" t="str">
        <f t="shared" ca="1" si="221"/>
        <v>L</v>
      </c>
      <c r="HE20" s="87" t="str">
        <f t="shared" ca="1" si="222"/>
        <v>M</v>
      </c>
      <c r="HF20" s="87" t="str">
        <f t="shared" ca="1" si="223"/>
        <v>M</v>
      </c>
      <c r="HG20" s="87" t="str">
        <f t="shared" ca="1" si="224"/>
        <v>M</v>
      </c>
      <c r="HH20" s="87" t="str">
        <f t="shared" ca="1" si="225"/>
        <v>M</v>
      </c>
      <c r="HI20" s="87" t="str">
        <f t="shared" ca="1" si="226"/>
        <v>N</v>
      </c>
      <c r="HJ20" s="87" t="str">
        <f t="shared" ca="1" si="227"/>
        <v>N</v>
      </c>
      <c r="HK20" s="87" t="str">
        <f t="shared" ca="1" si="228"/>
        <v>-</v>
      </c>
      <c r="HL20" s="87" t="str">
        <f t="shared" ca="1" si="229"/>
        <v>-</v>
      </c>
      <c r="HM20" s="87" t="str">
        <f t="shared" ca="1" si="230"/>
        <v>L</v>
      </c>
      <c r="HN20" s="87" t="str">
        <f t="shared" ca="1" si="231"/>
        <v>M</v>
      </c>
      <c r="HO20" s="87" t="str">
        <f t="shared" ca="1" si="232"/>
        <v>M</v>
      </c>
      <c r="HP20" s="87" t="str">
        <f t="shared" ca="1" si="233"/>
        <v>M</v>
      </c>
      <c r="HQ20" s="87" t="str">
        <f t="shared" ca="1" si="234"/>
        <v>M</v>
      </c>
      <c r="HR20" s="87" t="str">
        <f t="shared" ca="1" si="235"/>
        <v>N</v>
      </c>
      <c r="HS20" s="87" t="str">
        <f t="shared" ca="1" si="236"/>
        <v>N</v>
      </c>
      <c r="HT20" s="87" t="str">
        <f t="shared" ca="1" si="237"/>
        <v>-</v>
      </c>
      <c r="HU20" s="87" t="str">
        <f t="shared" ca="1" si="238"/>
        <v>-</v>
      </c>
      <c r="HV20" s="87" t="str">
        <f t="shared" ca="1" si="239"/>
        <v>L</v>
      </c>
      <c r="HW20" s="87" t="str">
        <f t="shared" ca="1" si="240"/>
        <v>L</v>
      </c>
      <c r="HX20" s="87" t="str">
        <f t="shared" ca="1" si="241"/>
        <v>L</v>
      </c>
      <c r="HY20" s="87" t="str">
        <f t="shared" ca="1" si="242"/>
        <v>M</v>
      </c>
      <c r="HZ20" s="87" t="str">
        <f t="shared" ca="1" si="243"/>
        <v>M</v>
      </c>
      <c r="IA20" s="87" t="str">
        <f t="shared" ca="1" si="244"/>
        <v>M</v>
      </c>
      <c r="IB20" s="87" t="str">
        <f t="shared" ca="1" si="245"/>
        <v>M</v>
      </c>
      <c r="IC20" s="87" t="str">
        <f t="shared" ca="1" si="246"/>
        <v>L</v>
      </c>
      <c r="ID20" s="87" t="str">
        <f t="shared" ca="1" si="247"/>
        <v>M</v>
      </c>
      <c r="IE20" s="87" t="str">
        <f t="shared" ca="1" si="248"/>
        <v>M</v>
      </c>
      <c r="IF20" s="87" t="str">
        <f t="shared" ca="1" si="249"/>
        <v>M</v>
      </c>
      <c r="IG20" s="87" t="str">
        <f t="shared" ca="1" si="250"/>
        <v>M</v>
      </c>
      <c r="IH20" s="87" t="str">
        <f t="shared" ca="1" si="251"/>
        <v>N</v>
      </c>
      <c r="II20" s="87" t="str">
        <f t="shared" ca="1" si="252"/>
        <v>-</v>
      </c>
      <c r="IJ20" s="87" t="str">
        <f t="shared" ca="1" si="253"/>
        <v>L</v>
      </c>
      <c r="IK20" s="87" t="str">
        <f t="shared" ca="1" si="254"/>
        <v>L</v>
      </c>
      <c r="IL20" s="87" t="str">
        <f t="shared" ca="1" si="255"/>
        <v>L</v>
      </c>
      <c r="IM20" s="87" t="str">
        <f t="shared" ca="1" si="256"/>
        <v>M</v>
      </c>
      <c r="IN20" s="87" t="str">
        <f t="shared" ca="1" si="257"/>
        <v>M</v>
      </c>
      <c r="IO20" s="87" t="str">
        <f t="shared" ca="1" si="258"/>
        <v>M</v>
      </c>
      <c r="IP20" s="87" t="str">
        <f t="shared" ca="1" si="259"/>
        <v>L</v>
      </c>
      <c r="IQ20" s="87" t="str">
        <f t="shared" ca="1" si="260"/>
        <v>M</v>
      </c>
      <c r="IR20" s="87" t="str">
        <f t="shared" ca="1" si="261"/>
        <v>M</v>
      </c>
      <c r="IS20" s="87" t="str">
        <f t="shared" ca="1" si="262"/>
        <v>M</v>
      </c>
      <c r="IT20" s="87" t="str">
        <f t="shared" ca="1" si="263"/>
        <v>L</v>
      </c>
      <c r="IU20" s="87" t="str">
        <f t="shared" ca="1" si="264"/>
        <v>L</v>
      </c>
      <c r="IV20" s="87" t="str">
        <f t="shared" ca="1" si="265"/>
        <v>M</v>
      </c>
      <c r="IW20" s="87" t="str">
        <f t="shared" ca="1" si="266"/>
        <v>M</v>
      </c>
      <c r="IX20" s="87" t="str">
        <f t="shared" ca="1" si="267"/>
        <v>M</v>
      </c>
      <c r="IY20" s="87" t="str">
        <f t="shared" ca="1" si="268"/>
        <v>L</v>
      </c>
      <c r="IZ20" s="87" t="str">
        <f t="shared" ca="1" si="269"/>
        <v>L</v>
      </c>
      <c r="JA20" s="87" t="str">
        <f t="shared" ca="1" si="270"/>
        <v>M</v>
      </c>
      <c r="JB20" s="87" t="str">
        <f t="shared" ca="1" si="271"/>
        <v>M</v>
      </c>
      <c r="JC20" s="87" t="str">
        <f t="shared" ca="1" si="272"/>
        <v>M</v>
      </c>
      <c r="JD20" s="87" t="str">
        <f t="shared" ca="1" si="273"/>
        <v>N</v>
      </c>
      <c r="JE20" s="87" t="str">
        <f t="shared" ca="1" si="274"/>
        <v>N</v>
      </c>
      <c r="JF20" s="87" t="str">
        <f t="shared" ca="1" si="275"/>
        <v>-</v>
      </c>
      <c r="JG20" s="87" t="str">
        <f t="shared" ca="1" si="276"/>
        <v>-</v>
      </c>
      <c r="JH20" s="87" t="str">
        <f t="shared" ca="1" si="277"/>
        <v>L</v>
      </c>
      <c r="JI20" s="87" t="str">
        <f t="shared" ca="1" si="278"/>
        <v>M</v>
      </c>
      <c r="JJ20" s="87" t="str">
        <f t="shared" ca="1" si="279"/>
        <v>M</v>
      </c>
      <c r="JK20" s="87" t="str">
        <f t="shared" ca="1" si="280"/>
        <v>M</v>
      </c>
      <c r="JL20" s="87" t="str">
        <f t="shared" ca="1" si="281"/>
        <v>M</v>
      </c>
      <c r="JM20" s="87" t="str">
        <f t="shared" ca="1" si="282"/>
        <v>N</v>
      </c>
      <c r="JN20" s="87" t="str">
        <f t="shared" ca="1" si="29"/>
        <v>N</v>
      </c>
      <c r="JO20" s="87" t="str">
        <f t="shared" ca="1" si="283"/>
        <v>-</v>
      </c>
      <c r="JP20" s="87" t="str">
        <f t="shared" ca="1" si="284"/>
        <v>-</v>
      </c>
      <c r="JQ20" s="87" t="str">
        <f t="shared" ca="1" si="285"/>
        <v>L</v>
      </c>
      <c r="JR20" s="87" t="str">
        <f t="shared" ca="1" si="286"/>
        <v>M</v>
      </c>
      <c r="JS20" s="87" t="str">
        <f t="shared" ca="1" si="287"/>
        <v>M</v>
      </c>
      <c r="JT20" s="87" t="str">
        <f t="shared" ca="1" si="288"/>
        <v>M</v>
      </c>
      <c r="JU20" s="87" t="str">
        <f t="shared" ca="1" si="289"/>
        <v>M</v>
      </c>
      <c r="JV20" s="87" t="str">
        <f t="shared" ca="1" si="290"/>
        <v>N</v>
      </c>
      <c r="JW20" s="87" t="str">
        <f t="shared" ca="1" si="291"/>
        <v>N</v>
      </c>
      <c r="JX20" s="87" t="str">
        <f t="shared" ca="1" si="292"/>
        <v>-</v>
      </c>
      <c r="JY20" s="87" t="str">
        <f t="shared" ca="1" si="293"/>
        <v>-</v>
      </c>
      <c r="JZ20" s="87" t="str">
        <f t="shared" ca="1" si="294"/>
        <v>L</v>
      </c>
      <c r="KA20" s="87" t="str">
        <f t="shared" ca="1" si="295"/>
        <v>L</v>
      </c>
      <c r="KB20" s="87" t="str">
        <f t="shared" ca="1" si="296"/>
        <v>L</v>
      </c>
      <c r="KC20" s="87" t="str">
        <f t="shared" ca="1" si="297"/>
        <v>M</v>
      </c>
      <c r="KD20" s="87" t="str">
        <f t="shared" ca="1" si="298"/>
        <v>M</v>
      </c>
      <c r="KE20" s="87" t="str">
        <f t="shared" ca="1" si="299"/>
        <v>N</v>
      </c>
      <c r="KF20" s="87" t="str">
        <f t="shared" ca="1" si="300"/>
        <v>-</v>
      </c>
      <c r="KG20" s="87" t="str">
        <f t="shared" ca="1" si="301"/>
        <v>L</v>
      </c>
      <c r="KH20" s="87" t="str">
        <f t="shared" ca="1" si="302"/>
        <v>M</v>
      </c>
      <c r="KI20" s="87" t="str">
        <f t="shared" ca="1" si="303"/>
        <v>M</v>
      </c>
      <c r="KJ20" s="87" t="str">
        <f t="shared" ca="1" si="304"/>
        <v>M</v>
      </c>
      <c r="KK20" s="87" t="str">
        <f t="shared" ca="1" si="305"/>
        <v>L</v>
      </c>
      <c r="KL20" s="87" t="str">
        <f t="shared" ca="1" si="306"/>
        <v>M</v>
      </c>
      <c r="KM20" s="87" t="str">
        <f t="shared" ca="1" si="307"/>
        <v>M</v>
      </c>
      <c r="KN20" s="87" t="str">
        <f t="shared" ca="1" si="308"/>
        <v>M</v>
      </c>
      <c r="KO20" s="87" t="str">
        <f t="shared" ca="1" si="309"/>
        <v>L</v>
      </c>
      <c r="KP20" s="87" t="str">
        <f t="shared" ca="1" si="310"/>
        <v>L</v>
      </c>
      <c r="KQ20" s="87" t="str">
        <f t="shared" ca="1" si="311"/>
        <v>M</v>
      </c>
      <c r="KR20" s="87" t="str">
        <f t="shared" ca="1" si="312"/>
        <v>M</v>
      </c>
      <c r="KS20" s="87" t="str">
        <f t="shared" ca="1" si="313"/>
        <v>M</v>
      </c>
      <c r="KT20" s="87" t="str">
        <f t="shared" ca="1" si="314"/>
        <v>N</v>
      </c>
      <c r="KU20" s="87" t="str">
        <f t="shared" ca="1" si="315"/>
        <v>N</v>
      </c>
      <c r="KV20" s="87" t="str">
        <f t="shared" ca="1" si="316"/>
        <v>-</v>
      </c>
      <c r="KW20" s="87" t="str">
        <f t="shared" ca="1" si="317"/>
        <v>-</v>
      </c>
      <c r="KX20" s="87" t="str">
        <f t="shared" ca="1" si="318"/>
        <v>L</v>
      </c>
      <c r="KY20" s="87" t="str">
        <f t="shared" ca="1" si="319"/>
        <v>L</v>
      </c>
      <c r="KZ20" s="87" t="str">
        <f t="shared" ca="1" si="320"/>
        <v>M</v>
      </c>
      <c r="LA20" s="87" t="str">
        <f t="shared" ca="1" si="321"/>
        <v>M</v>
      </c>
      <c r="LB20" s="87" t="str">
        <f t="shared" ca="1" si="322"/>
        <v>M</v>
      </c>
      <c r="LC20" s="87" t="str">
        <f t="shared" ca="1" si="323"/>
        <v>N</v>
      </c>
      <c r="LD20" s="87" t="str">
        <f t="shared" ca="1" si="324"/>
        <v>N</v>
      </c>
      <c r="LE20" s="87" t="str">
        <f t="shared" ca="1" si="325"/>
        <v>-</v>
      </c>
      <c r="LF20" s="87" t="str">
        <f t="shared" ca="1" si="326"/>
        <v>-</v>
      </c>
      <c r="LG20" s="87" t="str">
        <f t="shared" ca="1" si="327"/>
        <v>L</v>
      </c>
      <c r="LH20" s="87" t="str">
        <f t="shared" ca="1" si="328"/>
        <v>M</v>
      </c>
      <c r="LI20" s="87" t="str">
        <f t="shared" ca="1" si="329"/>
        <v>M</v>
      </c>
      <c r="LJ20" s="87" t="str">
        <f t="shared" ca="1" si="330"/>
        <v>M</v>
      </c>
      <c r="LK20" s="87" t="str">
        <f t="shared" ca="1" si="331"/>
        <v>M</v>
      </c>
      <c r="LL20" s="87" t="str">
        <f t="shared" ca="1" si="332"/>
        <v>N</v>
      </c>
      <c r="LM20" s="87" t="str">
        <f t="shared" ca="1" si="333"/>
        <v>N</v>
      </c>
      <c r="LN20" s="87" t="str">
        <f t="shared" ca="1" si="334"/>
        <v>-</v>
      </c>
      <c r="LO20" s="87" t="str">
        <f t="shared" ca="1" si="335"/>
        <v>-</v>
      </c>
      <c r="LP20" s="87" t="str">
        <f t="shared" ca="1" si="336"/>
        <v>L</v>
      </c>
      <c r="LQ20" s="87" t="str">
        <f t="shared" ca="1" si="337"/>
        <v>L</v>
      </c>
      <c r="LR20" s="87" t="str">
        <f t="shared" ca="1" si="338"/>
        <v>L</v>
      </c>
      <c r="LS20" s="87" t="str">
        <f t="shared" ca="1" si="339"/>
        <v>M</v>
      </c>
      <c r="LT20" s="87" t="str">
        <f t="shared" ca="1" si="340"/>
        <v>M</v>
      </c>
      <c r="LU20" s="87" t="str">
        <f t="shared" ca="1" si="341"/>
        <v>M</v>
      </c>
      <c r="LV20" s="87" t="str">
        <f t="shared" ca="1" si="342"/>
        <v>M</v>
      </c>
      <c r="LW20" s="87" t="str">
        <f t="shared" ca="1" si="343"/>
        <v>L</v>
      </c>
      <c r="LX20" s="87" t="str">
        <f t="shared" ca="1" si="344"/>
        <v>M</v>
      </c>
      <c r="LY20" s="87" t="str">
        <f t="shared" ca="1" si="345"/>
        <v>M</v>
      </c>
      <c r="LZ20" s="87" t="str">
        <f t="shared" ca="1" si="30"/>
        <v>M</v>
      </c>
      <c r="MA20" s="87" t="str">
        <f t="shared" ca="1" si="357"/>
        <v>M</v>
      </c>
      <c r="MB20" s="87" t="str">
        <f t="shared" ca="1" si="358"/>
        <v>N</v>
      </c>
      <c r="MC20" s="87" t="str">
        <f t="shared" ca="1" si="359"/>
        <v>-</v>
      </c>
      <c r="MD20" s="87" t="str">
        <f t="shared" ca="1" si="360"/>
        <v>L</v>
      </c>
      <c r="ME20" s="87" t="str">
        <f t="shared" ca="1" si="361"/>
        <v>L</v>
      </c>
      <c r="MF20" s="87" t="str">
        <f t="shared" ca="1" si="362"/>
        <v>L</v>
      </c>
      <c r="MG20" s="87" t="str">
        <f t="shared" ca="1" si="363"/>
        <v>M</v>
      </c>
      <c r="MH20" s="87" t="str">
        <f t="shared" ca="1" si="364"/>
        <v>M</v>
      </c>
      <c r="MI20" s="87" t="str">
        <f t="shared" ca="1" si="365"/>
        <v>M</v>
      </c>
      <c r="MJ20" s="87" t="str">
        <f t="shared" ca="1" si="366"/>
        <v>N</v>
      </c>
      <c r="MK20" s="87" t="str">
        <f t="shared" ca="1" si="367"/>
        <v>N</v>
      </c>
      <c r="ML20" s="87" t="str">
        <f t="shared" ca="1" si="368"/>
        <v>-</v>
      </c>
      <c r="MM20" s="87" t="str">
        <f t="shared" ca="1" si="369"/>
        <v>-</v>
      </c>
      <c r="MN20" s="87" t="str">
        <f t="shared" ca="1" si="370"/>
        <v>L</v>
      </c>
      <c r="MO20" s="87" t="str">
        <f t="shared" ca="1" si="371"/>
        <v>M</v>
      </c>
      <c r="MP20" s="87" t="str">
        <f t="shared" ca="1" si="372"/>
        <v>M</v>
      </c>
      <c r="MQ20" s="87" t="str">
        <f t="shared" ca="1" si="373"/>
        <v>M</v>
      </c>
      <c r="MR20" s="87" t="str">
        <f t="shared" ca="1" si="374"/>
        <v>M</v>
      </c>
      <c r="MS20" s="87" t="str">
        <f t="shared" ca="1" si="375"/>
        <v>N</v>
      </c>
      <c r="MT20" s="87" t="str">
        <f t="shared" ca="1" si="376"/>
        <v>N</v>
      </c>
      <c r="MU20" s="87" t="str">
        <f t="shared" ca="1" si="377"/>
        <v>-</v>
      </c>
      <c r="MV20" s="87" t="str">
        <f t="shared" ca="1" si="378"/>
        <v>-</v>
      </c>
      <c r="MW20" s="87" t="str">
        <f t="shared" ca="1" si="379"/>
        <v>L</v>
      </c>
      <c r="MX20" s="87" t="str">
        <f t="shared" ca="1" si="380"/>
        <v>M</v>
      </c>
      <c r="MY20" s="87" t="str">
        <f t="shared" ca="1" si="381"/>
        <v>M</v>
      </c>
      <c r="MZ20" s="87" t="str">
        <f t="shared" ca="1" si="382"/>
        <v>M</v>
      </c>
      <c r="NA20" s="87" t="str">
        <f t="shared" ca="1" si="383"/>
        <v>M</v>
      </c>
      <c r="NB20" s="87" t="str">
        <f t="shared" ca="1" si="346"/>
        <v>N</v>
      </c>
      <c r="NC20" s="87" t="str">
        <f t="shared" ca="1" si="347"/>
        <v>N</v>
      </c>
      <c r="ND20" s="87" t="str">
        <f t="shared" ca="1" si="348"/>
        <v>-</v>
      </c>
      <c r="NE20" s="87" t="str">
        <f t="shared" ca="1" si="349"/>
        <v>-</v>
      </c>
      <c r="NF20" s="87" t="str">
        <f t="shared" ca="1" si="350"/>
        <v>L</v>
      </c>
      <c r="NG20" s="87" t="str">
        <f t="shared" ca="1" si="351"/>
        <v>L</v>
      </c>
      <c r="NH20" s="87" t="str">
        <f t="shared" ca="1" si="352"/>
        <v>L</v>
      </c>
      <c r="NI20" s="87" t="str">
        <f t="shared" ca="1" si="353"/>
        <v>M</v>
      </c>
      <c r="NJ20" s="87" t="str">
        <f t="shared" ca="1" si="354"/>
        <v>M</v>
      </c>
      <c r="NK20" s="87" t="str">
        <f t="shared" ca="1" si="355"/>
        <v>M</v>
      </c>
      <c r="NL20" s="87" t="str">
        <f t="shared" ca="1" si="356"/>
        <v>M</v>
      </c>
    </row>
    <row r="21" spans="1:376" x14ac:dyDescent="0.35">
      <c r="A21" s="54" t="str">
        <f>Plantilla!E21</f>
        <v>Juan Manzano Álgora (67%)</v>
      </c>
      <c r="B21" s="99" t="str">
        <f>'Diseño Patrón'!B24</f>
        <v>M</v>
      </c>
      <c r="C21" s="23">
        <f t="array" ref="C21">IF($C$4="SI",SMALL(IF($B$7:$B21=B21,ROW($B$7:$B21), ""),1),7)</f>
        <v>7</v>
      </c>
      <c r="D21" s="142" t="str">
        <f>'Diseño Patrón'!M24</f>
        <v>M</v>
      </c>
      <c r="E21" s="142" t="str">
        <f>'Diseño Patrón'!N24</f>
        <v>L</v>
      </c>
      <c r="F21" s="142" t="str">
        <f>'Diseño Patrón'!O24</f>
        <v>M</v>
      </c>
      <c r="G21" s="142" t="str">
        <f>'Diseño Patrón'!P24</f>
        <v>M</v>
      </c>
      <c r="H21" s="142" t="str">
        <f>'Diseño Patrón'!Q24</f>
        <v>M</v>
      </c>
      <c r="I21" s="143" t="str">
        <f>'Diseño Patrón'!R24</f>
        <v>L</v>
      </c>
      <c r="J21" s="143" t="str">
        <f>'Diseño Patrón'!S24</f>
        <v>L</v>
      </c>
      <c r="K21" s="87" t="str">
        <f t="shared" ca="1" si="385"/>
        <v>M</v>
      </c>
      <c r="L21" s="87" t="str">
        <f t="shared" ca="1" si="384"/>
        <v>M</v>
      </c>
      <c r="M21" s="87" t="str">
        <f t="shared" ca="1" si="384"/>
        <v>M</v>
      </c>
      <c r="N21" s="87" t="str">
        <f t="shared" ca="1" si="384"/>
        <v>L</v>
      </c>
      <c r="O21" s="87" t="str">
        <f t="shared" ca="1" si="384"/>
        <v>L</v>
      </c>
      <c r="P21" s="87" t="str">
        <f t="shared" ca="1" si="384"/>
        <v>M</v>
      </c>
      <c r="Q21" s="87" t="str">
        <f t="shared" ca="1" si="384"/>
        <v>M</v>
      </c>
      <c r="R21" s="87" t="str">
        <f t="shared" ca="1" si="25"/>
        <v>M</v>
      </c>
      <c r="S21" s="87" t="str">
        <f t="shared" ca="1" si="31"/>
        <v>N</v>
      </c>
      <c r="T21" s="87" t="str">
        <f t="shared" ca="1" si="32"/>
        <v>N</v>
      </c>
      <c r="U21" s="87" t="str">
        <f t="shared" ca="1" si="33"/>
        <v>-</v>
      </c>
      <c r="V21" s="87" t="str">
        <f t="shared" ca="1" si="34"/>
        <v>-</v>
      </c>
      <c r="W21" s="87" t="str">
        <f t="shared" ca="1" si="35"/>
        <v>L</v>
      </c>
      <c r="X21" s="87" t="str">
        <f t="shared" ca="1" si="36"/>
        <v>L</v>
      </c>
      <c r="Y21" s="87" t="str">
        <f t="shared" ca="1" si="37"/>
        <v>M</v>
      </c>
      <c r="Z21" s="87" t="str">
        <f t="shared" ca="1" si="38"/>
        <v>M</v>
      </c>
      <c r="AA21" s="87" t="str">
        <f t="shared" ca="1" si="39"/>
        <v>M</v>
      </c>
      <c r="AB21" s="87" t="str">
        <f t="shared" ca="1" si="40"/>
        <v>N</v>
      </c>
      <c r="AC21" s="87" t="str">
        <f t="shared" ca="1" si="41"/>
        <v>N</v>
      </c>
      <c r="AD21" s="87" t="str">
        <f t="shared" ca="1" si="42"/>
        <v>-</v>
      </c>
      <c r="AE21" s="87" t="str">
        <f t="shared" ca="1" si="43"/>
        <v>-</v>
      </c>
      <c r="AF21" s="87" t="str">
        <f t="shared" ca="1" si="44"/>
        <v>L</v>
      </c>
      <c r="AG21" s="87" t="str">
        <f t="shared" ca="1" si="45"/>
        <v>M</v>
      </c>
      <c r="AH21" s="87" t="str">
        <f t="shared" ca="1" si="46"/>
        <v>M</v>
      </c>
      <c r="AI21" s="87" t="str">
        <f t="shared" ca="1" si="47"/>
        <v>M</v>
      </c>
      <c r="AJ21" s="87" t="str">
        <f t="shared" ca="1" si="48"/>
        <v>M</v>
      </c>
      <c r="AK21" s="87" t="str">
        <f t="shared" ca="1" si="49"/>
        <v>N</v>
      </c>
      <c r="AL21" s="87" t="str">
        <f t="shared" ca="1" si="50"/>
        <v>N</v>
      </c>
      <c r="AM21" s="87" t="str">
        <f t="shared" ca="1" si="51"/>
        <v>-</v>
      </c>
      <c r="AN21" s="87" t="str">
        <f t="shared" ca="1" si="52"/>
        <v>-</v>
      </c>
      <c r="AO21" s="87" t="str">
        <f t="shared" ca="1" si="53"/>
        <v>L</v>
      </c>
      <c r="AP21" s="87" t="str">
        <f t="shared" ca="1" si="54"/>
        <v>L</v>
      </c>
      <c r="AQ21" s="87" t="str">
        <f t="shared" ca="1" si="55"/>
        <v>L</v>
      </c>
      <c r="AR21" s="87" t="str">
        <f t="shared" ca="1" si="56"/>
        <v>M</v>
      </c>
      <c r="AS21" s="87" t="str">
        <f t="shared" ca="1" si="57"/>
        <v>M</v>
      </c>
      <c r="AT21" s="87" t="str">
        <f t="shared" ca="1" si="58"/>
        <v>M</v>
      </c>
      <c r="AU21" s="87" t="str">
        <f t="shared" ca="1" si="59"/>
        <v>M</v>
      </c>
      <c r="AV21" s="87" t="str">
        <f t="shared" ca="1" si="60"/>
        <v>L</v>
      </c>
      <c r="AW21" s="87" t="str">
        <f t="shared" ca="1" si="61"/>
        <v>M</v>
      </c>
      <c r="AX21" s="87" t="str">
        <f t="shared" ca="1" si="62"/>
        <v>M</v>
      </c>
      <c r="AY21" s="87" t="str">
        <f t="shared" ca="1" si="63"/>
        <v>M</v>
      </c>
      <c r="AZ21" s="87" t="str">
        <f t="shared" ca="1" si="64"/>
        <v>M</v>
      </c>
      <c r="BA21" s="87" t="str">
        <f t="shared" ca="1" si="65"/>
        <v>N</v>
      </c>
      <c r="BB21" s="87" t="str">
        <f t="shared" ca="1" si="66"/>
        <v>-</v>
      </c>
      <c r="BC21" s="87" t="str">
        <f t="shared" ca="1" si="67"/>
        <v>L</v>
      </c>
      <c r="BD21" s="87" t="str">
        <f t="shared" ca="1" si="68"/>
        <v>L</v>
      </c>
      <c r="BE21" s="87" t="str">
        <f t="shared" ca="1" si="69"/>
        <v>L</v>
      </c>
      <c r="BF21" s="87" t="str">
        <f t="shared" ca="1" si="70"/>
        <v>M</v>
      </c>
      <c r="BG21" s="87" t="str">
        <f t="shared" ca="1" si="71"/>
        <v>M</v>
      </c>
      <c r="BH21" s="87" t="str">
        <f t="shared" ca="1" si="72"/>
        <v>M</v>
      </c>
      <c r="BI21" s="87" t="str">
        <f t="shared" ca="1" si="73"/>
        <v>N</v>
      </c>
      <c r="BJ21" s="87" t="str">
        <f t="shared" ca="1" si="74"/>
        <v>N</v>
      </c>
      <c r="BK21" s="87" t="str">
        <f t="shared" ca="1" si="75"/>
        <v>-</v>
      </c>
      <c r="BL21" s="87" t="str">
        <f t="shared" ca="1" si="76"/>
        <v>-</v>
      </c>
      <c r="BM21" s="87" t="str">
        <f t="shared" ca="1" si="77"/>
        <v>L</v>
      </c>
      <c r="BN21" s="87" t="str">
        <f t="shared" ca="1" si="78"/>
        <v>M</v>
      </c>
      <c r="BO21" s="87" t="str">
        <f t="shared" ca="1" si="79"/>
        <v>M</v>
      </c>
      <c r="BP21" s="87" t="str">
        <f t="shared" ca="1" si="80"/>
        <v>M</v>
      </c>
      <c r="BQ21" s="87" t="str">
        <f t="shared" ca="1" si="81"/>
        <v>M</v>
      </c>
      <c r="BR21" s="87" t="str">
        <f t="shared" ca="1" si="82"/>
        <v>N</v>
      </c>
      <c r="BS21" s="87" t="str">
        <f t="shared" ca="1" si="83"/>
        <v>N</v>
      </c>
      <c r="BT21" s="87" t="str">
        <f t="shared" ca="1" si="84"/>
        <v>-</v>
      </c>
      <c r="BU21" s="87" t="str">
        <f t="shared" ca="1" si="85"/>
        <v>-</v>
      </c>
      <c r="BV21" s="87" t="str">
        <f t="shared" ca="1" si="86"/>
        <v>L</v>
      </c>
      <c r="BW21" s="87" t="str">
        <f t="shared" ca="1" si="87"/>
        <v>M</v>
      </c>
      <c r="BX21" s="87" t="str">
        <f t="shared" ca="1" si="88"/>
        <v>M</v>
      </c>
      <c r="BY21" s="87" t="str">
        <f t="shared" ca="1" si="89"/>
        <v>M</v>
      </c>
      <c r="BZ21" s="87" t="str">
        <f t="shared" ca="1" si="90"/>
        <v>M</v>
      </c>
      <c r="CA21" s="87" t="str">
        <f t="shared" ca="1" si="91"/>
        <v>N</v>
      </c>
      <c r="CB21" s="87" t="str">
        <f t="shared" ca="1" si="92"/>
        <v>N</v>
      </c>
      <c r="CC21" s="87" t="str">
        <f t="shared" ca="1" si="93"/>
        <v>-</v>
      </c>
      <c r="CD21" s="87" t="str">
        <f t="shared" ca="1" si="26"/>
        <v>-</v>
      </c>
      <c r="CE21" s="87" t="str">
        <f t="shared" ca="1" si="94"/>
        <v>L</v>
      </c>
      <c r="CF21" s="87" t="str">
        <f t="shared" ca="1" si="95"/>
        <v>L</v>
      </c>
      <c r="CG21" s="87" t="str">
        <f t="shared" ca="1" si="96"/>
        <v>L</v>
      </c>
      <c r="CH21" s="87" t="str">
        <f t="shared" ca="1" si="97"/>
        <v>M</v>
      </c>
      <c r="CI21" s="87" t="str">
        <f t="shared" ca="1" si="98"/>
        <v>M</v>
      </c>
      <c r="CJ21" s="87" t="str">
        <f t="shared" ca="1" si="99"/>
        <v>M</v>
      </c>
      <c r="CK21" s="87" t="str">
        <f t="shared" ca="1" si="100"/>
        <v>M</v>
      </c>
      <c r="CL21" s="87" t="str">
        <f t="shared" ca="1" si="101"/>
        <v>L</v>
      </c>
      <c r="CM21" s="87" t="str">
        <f t="shared" ca="1" si="102"/>
        <v>M</v>
      </c>
      <c r="CN21" s="87" t="str">
        <f t="shared" ca="1" si="103"/>
        <v>M</v>
      </c>
      <c r="CO21" s="87" t="str">
        <f t="shared" ca="1" si="104"/>
        <v>M</v>
      </c>
      <c r="CP21" s="87" t="str">
        <f t="shared" ca="1" si="105"/>
        <v>M</v>
      </c>
      <c r="CQ21" s="87" t="str">
        <f t="shared" ca="1" si="106"/>
        <v>N</v>
      </c>
      <c r="CR21" s="87" t="str">
        <f t="shared" ca="1" si="107"/>
        <v>-</v>
      </c>
      <c r="CS21" s="87" t="str">
        <f t="shared" ca="1" si="108"/>
        <v>L</v>
      </c>
      <c r="CT21" s="87" t="str">
        <f t="shared" ca="1" si="109"/>
        <v>L</v>
      </c>
      <c r="CU21" s="87" t="str">
        <f t="shared" ca="1" si="110"/>
        <v>L</v>
      </c>
      <c r="CV21" s="87" t="str">
        <f t="shared" ca="1" si="111"/>
        <v>M</v>
      </c>
      <c r="CW21" s="87" t="str">
        <f t="shared" ca="1" si="112"/>
        <v>M</v>
      </c>
      <c r="CX21" s="87" t="str">
        <f t="shared" ca="1" si="113"/>
        <v>M</v>
      </c>
      <c r="CY21" s="87" t="str">
        <f t="shared" ca="1" si="114"/>
        <v>L</v>
      </c>
      <c r="CZ21" s="87" t="str">
        <f t="shared" ca="1" si="115"/>
        <v>M</v>
      </c>
      <c r="DA21" s="87" t="str">
        <f t="shared" ca="1" si="116"/>
        <v>M</v>
      </c>
      <c r="DB21" s="87" t="str">
        <f t="shared" ca="1" si="117"/>
        <v>M</v>
      </c>
      <c r="DC21" s="87" t="str">
        <f t="shared" ca="1" si="118"/>
        <v>L</v>
      </c>
      <c r="DD21" s="87" t="str">
        <f t="shared" ca="1" si="119"/>
        <v>L</v>
      </c>
      <c r="DE21" s="87" t="str">
        <f t="shared" ca="1" si="120"/>
        <v>M</v>
      </c>
      <c r="DF21" s="87" t="str">
        <f t="shared" ca="1" si="121"/>
        <v>M</v>
      </c>
      <c r="DG21" s="87" t="str">
        <f t="shared" ca="1" si="122"/>
        <v>M</v>
      </c>
      <c r="DH21" s="87" t="str">
        <f t="shared" ca="1" si="123"/>
        <v>L</v>
      </c>
      <c r="DI21" s="87" t="str">
        <f t="shared" ca="1" si="124"/>
        <v>L</v>
      </c>
      <c r="DJ21" s="87" t="str">
        <f t="shared" ca="1" si="125"/>
        <v>M</v>
      </c>
      <c r="DK21" s="87" t="str">
        <f t="shared" ca="1" si="126"/>
        <v>M</v>
      </c>
      <c r="DL21" s="87" t="str">
        <f t="shared" ca="1" si="127"/>
        <v>M</v>
      </c>
      <c r="DM21" s="87" t="str">
        <f t="shared" ca="1" si="128"/>
        <v>N</v>
      </c>
      <c r="DN21" s="87" t="str">
        <f t="shared" ca="1" si="129"/>
        <v>N</v>
      </c>
      <c r="DO21" s="87" t="str">
        <f t="shared" ca="1" si="130"/>
        <v>-</v>
      </c>
      <c r="DP21" s="87" t="str">
        <f t="shared" ca="1" si="131"/>
        <v>-</v>
      </c>
      <c r="DQ21" s="87" t="str">
        <f t="shared" ca="1" si="132"/>
        <v>L</v>
      </c>
      <c r="DR21" s="87" t="str">
        <f t="shared" ca="1" si="133"/>
        <v>M</v>
      </c>
      <c r="DS21" s="87" t="str">
        <f t="shared" ca="1" si="134"/>
        <v>M</v>
      </c>
      <c r="DT21" s="87" t="str">
        <f t="shared" ca="1" si="135"/>
        <v>M</v>
      </c>
      <c r="DU21" s="87" t="str">
        <f t="shared" ca="1" si="136"/>
        <v>M</v>
      </c>
      <c r="DV21" s="87" t="str">
        <f t="shared" ca="1" si="137"/>
        <v>N</v>
      </c>
      <c r="DW21" s="87" t="str">
        <f t="shared" ca="1" si="138"/>
        <v>N</v>
      </c>
      <c r="DX21" s="87" t="str">
        <f t="shared" ca="1" si="139"/>
        <v>-</v>
      </c>
      <c r="DY21" s="87" t="str">
        <f t="shared" ca="1" si="140"/>
        <v>-</v>
      </c>
      <c r="DZ21" s="87" t="str">
        <f t="shared" ca="1" si="141"/>
        <v>L</v>
      </c>
      <c r="EA21" s="87" t="str">
        <f t="shared" ca="1" si="142"/>
        <v>M</v>
      </c>
      <c r="EB21" s="87" t="str">
        <f t="shared" ca="1" si="143"/>
        <v>M</v>
      </c>
      <c r="EC21" s="87" t="str">
        <f t="shared" ca="1" si="144"/>
        <v>M</v>
      </c>
      <c r="ED21" s="87" t="str">
        <f t="shared" ca="1" si="145"/>
        <v>M</v>
      </c>
      <c r="EE21" s="87" t="str">
        <f t="shared" ca="1" si="146"/>
        <v>N</v>
      </c>
      <c r="EF21" s="87" t="str">
        <f t="shared" ca="1" si="147"/>
        <v>N</v>
      </c>
      <c r="EG21" s="87" t="str">
        <f t="shared" ca="1" si="148"/>
        <v>-</v>
      </c>
      <c r="EH21" s="87" t="str">
        <f t="shared" ca="1" si="149"/>
        <v>-</v>
      </c>
      <c r="EI21" s="87" t="str">
        <f t="shared" ca="1" si="150"/>
        <v>L</v>
      </c>
      <c r="EJ21" s="87" t="str">
        <f t="shared" ca="1" si="151"/>
        <v>L</v>
      </c>
      <c r="EK21" s="87" t="str">
        <f t="shared" ca="1" si="152"/>
        <v>L</v>
      </c>
      <c r="EL21" s="87" t="str">
        <f t="shared" ca="1" si="153"/>
        <v>M</v>
      </c>
      <c r="EM21" s="87" t="str">
        <f t="shared" ca="1" si="154"/>
        <v>M</v>
      </c>
      <c r="EN21" s="87" t="str">
        <f t="shared" ca="1" si="155"/>
        <v>N</v>
      </c>
      <c r="EO21" s="87" t="str">
        <f t="shared" ca="1" si="156"/>
        <v>-</v>
      </c>
      <c r="EP21" s="87" t="str">
        <f t="shared" ca="1" si="27"/>
        <v>L</v>
      </c>
      <c r="EQ21" s="87" t="str">
        <f t="shared" ca="1" si="157"/>
        <v>M</v>
      </c>
      <c r="ER21" s="87" t="str">
        <f t="shared" ca="1" si="158"/>
        <v>M</v>
      </c>
      <c r="ES21" s="87" t="str">
        <f t="shared" ca="1" si="159"/>
        <v>M</v>
      </c>
      <c r="ET21" s="87" t="str">
        <f t="shared" ca="1" si="160"/>
        <v>L</v>
      </c>
      <c r="EU21" s="87" t="str">
        <f t="shared" ca="1" si="161"/>
        <v>M</v>
      </c>
      <c r="EV21" s="87" t="str">
        <f t="shared" ca="1" si="162"/>
        <v>M</v>
      </c>
      <c r="EW21" s="87" t="str">
        <f t="shared" ca="1" si="163"/>
        <v>M</v>
      </c>
      <c r="EX21" s="87" t="str">
        <f t="shared" ca="1" si="164"/>
        <v>L</v>
      </c>
      <c r="EY21" s="87" t="str">
        <f t="shared" ca="1" si="165"/>
        <v>L</v>
      </c>
      <c r="EZ21" s="87" t="str">
        <f t="shared" ca="1" si="166"/>
        <v>M</v>
      </c>
      <c r="FA21" s="87" t="str">
        <f t="shared" ca="1" si="167"/>
        <v>M</v>
      </c>
      <c r="FB21" s="87" t="str">
        <f t="shared" ca="1" si="168"/>
        <v>M</v>
      </c>
      <c r="FC21" s="87" t="str">
        <f t="shared" ca="1" si="169"/>
        <v>N</v>
      </c>
      <c r="FD21" s="87" t="str">
        <f t="shared" ca="1" si="170"/>
        <v>N</v>
      </c>
      <c r="FE21" s="87" t="str">
        <f t="shared" ca="1" si="171"/>
        <v>-</v>
      </c>
      <c r="FF21" s="87" t="str">
        <f t="shared" ca="1" si="172"/>
        <v>-</v>
      </c>
      <c r="FG21" s="87" t="str">
        <f t="shared" ca="1" si="173"/>
        <v>L</v>
      </c>
      <c r="FH21" s="87" t="str">
        <f t="shared" ca="1" si="174"/>
        <v>L</v>
      </c>
      <c r="FI21" s="87" t="str">
        <f t="shared" ca="1" si="175"/>
        <v>M</v>
      </c>
      <c r="FJ21" s="87" t="str">
        <f t="shared" ca="1" si="176"/>
        <v>M</v>
      </c>
      <c r="FK21" s="87" t="str">
        <f t="shared" ca="1" si="177"/>
        <v>M</v>
      </c>
      <c r="FL21" s="87" t="str">
        <f t="shared" ca="1" si="178"/>
        <v>N</v>
      </c>
      <c r="FM21" s="87" t="str">
        <f t="shared" ca="1" si="179"/>
        <v>N</v>
      </c>
      <c r="FN21" s="87" t="str">
        <f t="shared" ca="1" si="180"/>
        <v>-</v>
      </c>
      <c r="FO21" s="87" t="str">
        <f t="shared" ca="1" si="181"/>
        <v>-</v>
      </c>
      <c r="FP21" s="87" t="str">
        <f t="shared" ca="1" si="182"/>
        <v>L</v>
      </c>
      <c r="FQ21" s="87" t="str">
        <f t="shared" ca="1" si="183"/>
        <v>M</v>
      </c>
      <c r="FR21" s="87" t="str">
        <f t="shared" ca="1" si="184"/>
        <v>M</v>
      </c>
      <c r="FS21" s="87" t="str">
        <f t="shared" ca="1" si="185"/>
        <v>M</v>
      </c>
      <c r="FT21" s="87" t="str">
        <f t="shared" ca="1" si="186"/>
        <v>M</v>
      </c>
      <c r="FU21" s="87" t="str">
        <f t="shared" ca="1" si="187"/>
        <v>N</v>
      </c>
      <c r="FV21" s="87" t="str">
        <f t="shared" ca="1" si="188"/>
        <v>N</v>
      </c>
      <c r="FW21" s="87" t="str">
        <f t="shared" ca="1" si="189"/>
        <v>-</v>
      </c>
      <c r="FX21" s="87" t="str">
        <f t="shared" ca="1" si="190"/>
        <v>-</v>
      </c>
      <c r="FY21" s="87" t="str">
        <f t="shared" ca="1" si="191"/>
        <v>L</v>
      </c>
      <c r="FZ21" s="87" t="str">
        <f t="shared" ca="1" si="192"/>
        <v>L</v>
      </c>
      <c r="GA21" s="87" t="str">
        <f t="shared" ca="1" si="193"/>
        <v>L</v>
      </c>
      <c r="GB21" s="87" t="str">
        <f t="shared" ca="1" si="194"/>
        <v>M</v>
      </c>
      <c r="GC21" s="87" t="str">
        <f t="shared" ca="1" si="195"/>
        <v>M</v>
      </c>
      <c r="GD21" s="87" t="str">
        <f t="shared" ca="1" si="196"/>
        <v>M</v>
      </c>
      <c r="GE21" s="87" t="str">
        <f t="shared" ca="1" si="197"/>
        <v>M</v>
      </c>
      <c r="GF21" s="87" t="str">
        <f t="shared" ca="1" si="198"/>
        <v>L</v>
      </c>
      <c r="GG21" s="87" t="str">
        <f t="shared" ca="1" si="199"/>
        <v>M</v>
      </c>
      <c r="GH21" s="87" t="str">
        <f t="shared" ca="1" si="200"/>
        <v>M</v>
      </c>
      <c r="GI21" s="87" t="str">
        <f t="shared" ca="1" si="201"/>
        <v>M</v>
      </c>
      <c r="GJ21" s="87" t="str">
        <f t="shared" ca="1" si="202"/>
        <v>M</v>
      </c>
      <c r="GK21" s="87" t="str">
        <f t="shared" ca="1" si="203"/>
        <v>N</v>
      </c>
      <c r="GL21" s="87" t="str">
        <f t="shared" ca="1" si="204"/>
        <v>-</v>
      </c>
      <c r="GM21" s="87" t="str">
        <f t="shared" ca="1" si="205"/>
        <v>L</v>
      </c>
      <c r="GN21" s="87" t="str">
        <f t="shared" ca="1" si="206"/>
        <v>L</v>
      </c>
      <c r="GO21" s="87" t="str">
        <f t="shared" ca="1" si="207"/>
        <v>L</v>
      </c>
      <c r="GP21" s="87" t="str">
        <f t="shared" ca="1" si="208"/>
        <v>M</v>
      </c>
      <c r="GQ21" s="87" t="str">
        <f t="shared" ca="1" si="209"/>
        <v>M</v>
      </c>
      <c r="GR21" s="87" t="str">
        <f t="shared" ca="1" si="210"/>
        <v>M</v>
      </c>
      <c r="GS21" s="87" t="str">
        <f t="shared" ca="1" si="211"/>
        <v>N</v>
      </c>
      <c r="GT21" s="87" t="str">
        <f t="shared" ca="1" si="212"/>
        <v>N</v>
      </c>
      <c r="GU21" s="87" t="str">
        <f t="shared" ca="1" si="213"/>
        <v>-</v>
      </c>
      <c r="GV21" s="87" t="str">
        <f t="shared" ca="1" si="214"/>
        <v>-</v>
      </c>
      <c r="GW21" s="87" t="str">
        <f t="shared" ca="1" si="215"/>
        <v>L</v>
      </c>
      <c r="GX21" s="87" t="str">
        <f t="shared" ca="1" si="216"/>
        <v>M</v>
      </c>
      <c r="GY21" s="87" t="str">
        <f t="shared" ca="1" si="217"/>
        <v>M</v>
      </c>
      <c r="GZ21" s="87" t="str">
        <f t="shared" ca="1" si="218"/>
        <v>M</v>
      </c>
      <c r="HA21" s="87" t="str">
        <f t="shared" ca="1" si="219"/>
        <v>M</v>
      </c>
      <c r="HB21" s="87" t="str">
        <f t="shared" ca="1" si="28"/>
        <v>N</v>
      </c>
      <c r="HC21" s="87" t="str">
        <f t="shared" ca="1" si="220"/>
        <v>N</v>
      </c>
      <c r="HD21" s="87" t="str">
        <f t="shared" ca="1" si="221"/>
        <v>-</v>
      </c>
      <c r="HE21" s="87" t="str">
        <f t="shared" ca="1" si="222"/>
        <v>-</v>
      </c>
      <c r="HF21" s="87" t="str">
        <f t="shared" ca="1" si="223"/>
        <v>L</v>
      </c>
      <c r="HG21" s="87" t="str">
        <f t="shared" ca="1" si="224"/>
        <v>M</v>
      </c>
      <c r="HH21" s="87" t="str">
        <f t="shared" ca="1" si="225"/>
        <v>M</v>
      </c>
      <c r="HI21" s="87" t="str">
        <f t="shared" ca="1" si="226"/>
        <v>M</v>
      </c>
      <c r="HJ21" s="87" t="str">
        <f t="shared" ca="1" si="227"/>
        <v>M</v>
      </c>
      <c r="HK21" s="87" t="str">
        <f t="shared" ca="1" si="228"/>
        <v>N</v>
      </c>
      <c r="HL21" s="87" t="str">
        <f t="shared" ca="1" si="229"/>
        <v>N</v>
      </c>
      <c r="HM21" s="87" t="str">
        <f t="shared" ca="1" si="230"/>
        <v>-</v>
      </c>
      <c r="HN21" s="87" t="str">
        <f t="shared" ca="1" si="231"/>
        <v>-</v>
      </c>
      <c r="HO21" s="87" t="str">
        <f t="shared" ca="1" si="232"/>
        <v>L</v>
      </c>
      <c r="HP21" s="87" t="str">
        <f t="shared" ca="1" si="233"/>
        <v>L</v>
      </c>
      <c r="HQ21" s="87" t="str">
        <f t="shared" ca="1" si="234"/>
        <v>L</v>
      </c>
      <c r="HR21" s="87" t="str">
        <f t="shared" ca="1" si="235"/>
        <v>M</v>
      </c>
      <c r="HS21" s="87" t="str">
        <f t="shared" ca="1" si="236"/>
        <v>M</v>
      </c>
      <c r="HT21" s="87" t="str">
        <f t="shared" ca="1" si="237"/>
        <v>M</v>
      </c>
      <c r="HU21" s="87" t="str">
        <f t="shared" ca="1" si="238"/>
        <v>M</v>
      </c>
      <c r="HV21" s="87" t="str">
        <f t="shared" ca="1" si="239"/>
        <v>L</v>
      </c>
      <c r="HW21" s="87" t="str">
        <f t="shared" ca="1" si="240"/>
        <v>M</v>
      </c>
      <c r="HX21" s="87" t="str">
        <f t="shared" ca="1" si="241"/>
        <v>M</v>
      </c>
      <c r="HY21" s="87" t="str">
        <f t="shared" ca="1" si="242"/>
        <v>M</v>
      </c>
      <c r="HZ21" s="87" t="str">
        <f t="shared" ca="1" si="243"/>
        <v>M</v>
      </c>
      <c r="IA21" s="87" t="str">
        <f t="shared" ca="1" si="244"/>
        <v>N</v>
      </c>
      <c r="IB21" s="87" t="str">
        <f t="shared" ca="1" si="245"/>
        <v>-</v>
      </c>
      <c r="IC21" s="87" t="str">
        <f t="shared" ca="1" si="246"/>
        <v>L</v>
      </c>
      <c r="ID21" s="87" t="str">
        <f t="shared" ca="1" si="247"/>
        <v>L</v>
      </c>
      <c r="IE21" s="87" t="str">
        <f t="shared" ca="1" si="248"/>
        <v>L</v>
      </c>
      <c r="IF21" s="87" t="str">
        <f t="shared" ca="1" si="249"/>
        <v>M</v>
      </c>
      <c r="IG21" s="87" t="str">
        <f t="shared" ca="1" si="250"/>
        <v>M</v>
      </c>
      <c r="IH21" s="87" t="str">
        <f t="shared" ca="1" si="251"/>
        <v>M</v>
      </c>
      <c r="II21" s="87" t="str">
        <f t="shared" ca="1" si="252"/>
        <v>L</v>
      </c>
      <c r="IJ21" s="87" t="str">
        <f t="shared" ca="1" si="253"/>
        <v>M</v>
      </c>
      <c r="IK21" s="87" t="str">
        <f t="shared" ca="1" si="254"/>
        <v>M</v>
      </c>
      <c r="IL21" s="87" t="str">
        <f t="shared" ca="1" si="255"/>
        <v>M</v>
      </c>
      <c r="IM21" s="87" t="str">
        <f t="shared" ca="1" si="256"/>
        <v>L</v>
      </c>
      <c r="IN21" s="87" t="str">
        <f t="shared" ca="1" si="257"/>
        <v>L</v>
      </c>
      <c r="IO21" s="87" t="str">
        <f t="shared" ca="1" si="258"/>
        <v>M</v>
      </c>
      <c r="IP21" s="87" t="str">
        <f t="shared" ca="1" si="259"/>
        <v>M</v>
      </c>
      <c r="IQ21" s="87" t="str">
        <f t="shared" ca="1" si="260"/>
        <v>M</v>
      </c>
      <c r="IR21" s="87" t="str">
        <f t="shared" ca="1" si="261"/>
        <v>L</v>
      </c>
      <c r="IS21" s="87" t="str">
        <f t="shared" ca="1" si="262"/>
        <v>L</v>
      </c>
      <c r="IT21" s="87" t="str">
        <f t="shared" ca="1" si="263"/>
        <v>M</v>
      </c>
      <c r="IU21" s="87" t="str">
        <f t="shared" ca="1" si="264"/>
        <v>M</v>
      </c>
      <c r="IV21" s="87" t="str">
        <f t="shared" ca="1" si="265"/>
        <v>M</v>
      </c>
      <c r="IW21" s="87" t="str">
        <f t="shared" ca="1" si="266"/>
        <v>N</v>
      </c>
      <c r="IX21" s="87" t="str">
        <f t="shared" ca="1" si="267"/>
        <v>N</v>
      </c>
      <c r="IY21" s="87" t="str">
        <f t="shared" ca="1" si="268"/>
        <v>-</v>
      </c>
      <c r="IZ21" s="87" t="str">
        <f t="shared" ca="1" si="269"/>
        <v>-</v>
      </c>
      <c r="JA21" s="87" t="str">
        <f t="shared" ca="1" si="270"/>
        <v>L</v>
      </c>
      <c r="JB21" s="87" t="str">
        <f t="shared" ca="1" si="271"/>
        <v>M</v>
      </c>
      <c r="JC21" s="87" t="str">
        <f t="shared" ca="1" si="272"/>
        <v>M</v>
      </c>
      <c r="JD21" s="87" t="str">
        <f t="shared" ca="1" si="273"/>
        <v>M</v>
      </c>
      <c r="JE21" s="87" t="str">
        <f t="shared" ca="1" si="274"/>
        <v>M</v>
      </c>
      <c r="JF21" s="87" t="str">
        <f t="shared" ca="1" si="275"/>
        <v>N</v>
      </c>
      <c r="JG21" s="87" t="str">
        <f t="shared" ca="1" si="276"/>
        <v>N</v>
      </c>
      <c r="JH21" s="87" t="str">
        <f t="shared" ca="1" si="277"/>
        <v>-</v>
      </c>
      <c r="JI21" s="87" t="str">
        <f t="shared" ca="1" si="278"/>
        <v>-</v>
      </c>
      <c r="JJ21" s="87" t="str">
        <f t="shared" ca="1" si="279"/>
        <v>L</v>
      </c>
      <c r="JK21" s="87" t="str">
        <f t="shared" ca="1" si="280"/>
        <v>M</v>
      </c>
      <c r="JL21" s="87" t="str">
        <f t="shared" ca="1" si="281"/>
        <v>M</v>
      </c>
      <c r="JM21" s="87" t="str">
        <f t="shared" ca="1" si="282"/>
        <v>M</v>
      </c>
      <c r="JN21" s="87" t="str">
        <f t="shared" ca="1" si="29"/>
        <v>M</v>
      </c>
      <c r="JO21" s="87" t="str">
        <f t="shared" ca="1" si="283"/>
        <v>N</v>
      </c>
      <c r="JP21" s="87" t="str">
        <f t="shared" ca="1" si="284"/>
        <v>N</v>
      </c>
      <c r="JQ21" s="87" t="str">
        <f t="shared" ca="1" si="285"/>
        <v>-</v>
      </c>
      <c r="JR21" s="87" t="str">
        <f t="shared" ca="1" si="286"/>
        <v>-</v>
      </c>
      <c r="JS21" s="87" t="str">
        <f t="shared" ca="1" si="287"/>
        <v>L</v>
      </c>
      <c r="JT21" s="87" t="str">
        <f t="shared" ca="1" si="288"/>
        <v>L</v>
      </c>
      <c r="JU21" s="87" t="str">
        <f t="shared" ca="1" si="289"/>
        <v>L</v>
      </c>
      <c r="JV21" s="87" t="str">
        <f t="shared" ca="1" si="290"/>
        <v>M</v>
      </c>
      <c r="JW21" s="87" t="str">
        <f t="shared" ca="1" si="291"/>
        <v>M</v>
      </c>
      <c r="JX21" s="87" t="str">
        <f t="shared" ca="1" si="292"/>
        <v>N</v>
      </c>
      <c r="JY21" s="87" t="str">
        <f t="shared" ca="1" si="293"/>
        <v>-</v>
      </c>
      <c r="JZ21" s="87" t="str">
        <f t="shared" ca="1" si="294"/>
        <v>L</v>
      </c>
      <c r="KA21" s="87" t="str">
        <f t="shared" ca="1" si="295"/>
        <v>M</v>
      </c>
      <c r="KB21" s="87" t="str">
        <f t="shared" ca="1" si="296"/>
        <v>M</v>
      </c>
      <c r="KC21" s="87" t="str">
        <f t="shared" ca="1" si="297"/>
        <v>M</v>
      </c>
      <c r="KD21" s="87" t="str">
        <f t="shared" ca="1" si="298"/>
        <v>L</v>
      </c>
      <c r="KE21" s="87" t="str">
        <f t="shared" ca="1" si="299"/>
        <v>M</v>
      </c>
      <c r="KF21" s="87" t="str">
        <f t="shared" ca="1" si="300"/>
        <v>M</v>
      </c>
      <c r="KG21" s="87" t="str">
        <f t="shared" ca="1" si="301"/>
        <v>M</v>
      </c>
      <c r="KH21" s="87" t="str">
        <f t="shared" ca="1" si="302"/>
        <v>L</v>
      </c>
      <c r="KI21" s="87" t="str">
        <f t="shared" ca="1" si="303"/>
        <v>L</v>
      </c>
      <c r="KJ21" s="87" t="str">
        <f t="shared" ca="1" si="304"/>
        <v>M</v>
      </c>
      <c r="KK21" s="87" t="str">
        <f t="shared" ca="1" si="305"/>
        <v>M</v>
      </c>
      <c r="KL21" s="87" t="str">
        <f t="shared" ca="1" si="306"/>
        <v>M</v>
      </c>
      <c r="KM21" s="87" t="str">
        <f t="shared" ca="1" si="307"/>
        <v>N</v>
      </c>
      <c r="KN21" s="87" t="str">
        <f t="shared" ca="1" si="308"/>
        <v>N</v>
      </c>
      <c r="KO21" s="87" t="str">
        <f t="shared" ca="1" si="309"/>
        <v>-</v>
      </c>
      <c r="KP21" s="87" t="str">
        <f t="shared" ca="1" si="310"/>
        <v>-</v>
      </c>
      <c r="KQ21" s="87" t="str">
        <f t="shared" ca="1" si="311"/>
        <v>L</v>
      </c>
      <c r="KR21" s="87" t="str">
        <f t="shared" ca="1" si="312"/>
        <v>L</v>
      </c>
      <c r="KS21" s="87" t="str">
        <f t="shared" ca="1" si="313"/>
        <v>M</v>
      </c>
      <c r="KT21" s="87" t="str">
        <f t="shared" ca="1" si="314"/>
        <v>M</v>
      </c>
      <c r="KU21" s="87" t="str">
        <f t="shared" ca="1" si="315"/>
        <v>M</v>
      </c>
      <c r="KV21" s="87" t="str">
        <f t="shared" ca="1" si="316"/>
        <v>N</v>
      </c>
      <c r="KW21" s="87" t="str">
        <f t="shared" ca="1" si="317"/>
        <v>N</v>
      </c>
      <c r="KX21" s="87" t="str">
        <f t="shared" ca="1" si="318"/>
        <v>-</v>
      </c>
      <c r="KY21" s="87" t="str">
        <f t="shared" ca="1" si="319"/>
        <v>-</v>
      </c>
      <c r="KZ21" s="87" t="str">
        <f t="shared" ca="1" si="320"/>
        <v>L</v>
      </c>
      <c r="LA21" s="87" t="str">
        <f t="shared" ca="1" si="321"/>
        <v>M</v>
      </c>
      <c r="LB21" s="87" t="str">
        <f t="shared" ca="1" si="322"/>
        <v>M</v>
      </c>
      <c r="LC21" s="87" t="str">
        <f t="shared" ca="1" si="323"/>
        <v>M</v>
      </c>
      <c r="LD21" s="87" t="str">
        <f t="shared" ca="1" si="324"/>
        <v>M</v>
      </c>
      <c r="LE21" s="87" t="str">
        <f t="shared" ca="1" si="325"/>
        <v>N</v>
      </c>
      <c r="LF21" s="87" t="str">
        <f t="shared" ca="1" si="326"/>
        <v>N</v>
      </c>
      <c r="LG21" s="87" t="str">
        <f t="shared" ca="1" si="327"/>
        <v>-</v>
      </c>
      <c r="LH21" s="87" t="str">
        <f t="shared" ca="1" si="328"/>
        <v>-</v>
      </c>
      <c r="LI21" s="87" t="str">
        <f t="shared" ca="1" si="329"/>
        <v>L</v>
      </c>
      <c r="LJ21" s="87" t="str">
        <f t="shared" ca="1" si="330"/>
        <v>L</v>
      </c>
      <c r="LK21" s="87" t="str">
        <f t="shared" ca="1" si="331"/>
        <v>L</v>
      </c>
      <c r="LL21" s="87" t="str">
        <f t="shared" ca="1" si="332"/>
        <v>M</v>
      </c>
      <c r="LM21" s="87" t="str">
        <f t="shared" ca="1" si="333"/>
        <v>M</v>
      </c>
      <c r="LN21" s="87" t="str">
        <f t="shared" ca="1" si="334"/>
        <v>M</v>
      </c>
      <c r="LO21" s="87" t="str">
        <f t="shared" ca="1" si="335"/>
        <v>M</v>
      </c>
      <c r="LP21" s="87" t="str">
        <f t="shared" ca="1" si="336"/>
        <v>L</v>
      </c>
      <c r="LQ21" s="87" t="str">
        <f t="shared" ca="1" si="337"/>
        <v>M</v>
      </c>
      <c r="LR21" s="87" t="str">
        <f t="shared" ca="1" si="338"/>
        <v>M</v>
      </c>
      <c r="LS21" s="87" t="str">
        <f t="shared" ca="1" si="339"/>
        <v>M</v>
      </c>
      <c r="LT21" s="87" t="str">
        <f t="shared" ca="1" si="340"/>
        <v>M</v>
      </c>
      <c r="LU21" s="87" t="str">
        <f t="shared" ca="1" si="341"/>
        <v>N</v>
      </c>
      <c r="LV21" s="87" t="str">
        <f t="shared" ca="1" si="342"/>
        <v>-</v>
      </c>
      <c r="LW21" s="87" t="str">
        <f t="shared" ca="1" si="343"/>
        <v>L</v>
      </c>
      <c r="LX21" s="87" t="str">
        <f t="shared" ca="1" si="344"/>
        <v>L</v>
      </c>
      <c r="LY21" s="87" t="str">
        <f t="shared" ca="1" si="345"/>
        <v>L</v>
      </c>
      <c r="LZ21" s="87" t="str">
        <f t="shared" ca="1" si="30"/>
        <v>M</v>
      </c>
      <c r="MA21" s="87" t="str">
        <f t="shared" ca="1" si="357"/>
        <v>M</v>
      </c>
      <c r="MB21" s="87" t="str">
        <f t="shared" ca="1" si="358"/>
        <v>M</v>
      </c>
      <c r="MC21" s="87" t="str">
        <f t="shared" ca="1" si="359"/>
        <v>N</v>
      </c>
      <c r="MD21" s="87" t="str">
        <f t="shared" ca="1" si="360"/>
        <v>N</v>
      </c>
      <c r="ME21" s="87" t="str">
        <f t="shared" ca="1" si="361"/>
        <v>-</v>
      </c>
      <c r="MF21" s="87" t="str">
        <f t="shared" ca="1" si="362"/>
        <v>-</v>
      </c>
      <c r="MG21" s="87" t="str">
        <f t="shared" ca="1" si="363"/>
        <v>L</v>
      </c>
      <c r="MH21" s="87" t="str">
        <f t="shared" ca="1" si="364"/>
        <v>M</v>
      </c>
      <c r="MI21" s="87" t="str">
        <f t="shared" ca="1" si="365"/>
        <v>M</v>
      </c>
      <c r="MJ21" s="87" t="str">
        <f t="shared" ca="1" si="366"/>
        <v>M</v>
      </c>
      <c r="MK21" s="87" t="str">
        <f t="shared" ca="1" si="367"/>
        <v>M</v>
      </c>
      <c r="ML21" s="87" t="str">
        <f t="shared" ca="1" si="368"/>
        <v>N</v>
      </c>
      <c r="MM21" s="87" t="str">
        <f t="shared" ca="1" si="369"/>
        <v>N</v>
      </c>
      <c r="MN21" s="87" t="str">
        <f t="shared" ca="1" si="370"/>
        <v>-</v>
      </c>
      <c r="MO21" s="87" t="str">
        <f t="shared" ca="1" si="371"/>
        <v>-</v>
      </c>
      <c r="MP21" s="87" t="str">
        <f t="shared" ca="1" si="372"/>
        <v>L</v>
      </c>
      <c r="MQ21" s="87" t="str">
        <f t="shared" ca="1" si="373"/>
        <v>M</v>
      </c>
      <c r="MR21" s="87" t="str">
        <f t="shared" ca="1" si="374"/>
        <v>M</v>
      </c>
      <c r="MS21" s="87" t="str">
        <f t="shared" ca="1" si="375"/>
        <v>M</v>
      </c>
      <c r="MT21" s="87" t="str">
        <f t="shared" ca="1" si="376"/>
        <v>M</v>
      </c>
      <c r="MU21" s="87" t="str">
        <f t="shared" ca="1" si="377"/>
        <v>N</v>
      </c>
      <c r="MV21" s="87" t="str">
        <f t="shared" ca="1" si="378"/>
        <v>N</v>
      </c>
      <c r="MW21" s="87" t="str">
        <f t="shared" ca="1" si="379"/>
        <v>-</v>
      </c>
      <c r="MX21" s="87" t="str">
        <f t="shared" ca="1" si="380"/>
        <v>-</v>
      </c>
      <c r="MY21" s="87" t="str">
        <f t="shared" ca="1" si="381"/>
        <v>L</v>
      </c>
      <c r="MZ21" s="87" t="str">
        <f t="shared" ca="1" si="382"/>
        <v>L</v>
      </c>
      <c r="NA21" s="87" t="str">
        <f t="shared" ca="1" si="383"/>
        <v>L</v>
      </c>
      <c r="NB21" s="87" t="str">
        <f t="shared" ca="1" si="346"/>
        <v>M</v>
      </c>
      <c r="NC21" s="87" t="str">
        <f t="shared" ca="1" si="347"/>
        <v>M</v>
      </c>
      <c r="ND21" s="87" t="str">
        <f t="shared" ca="1" si="348"/>
        <v>M</v>
      </c>
      <c r="NE21" s="87" t="str">
        <f t="shared" ca="1" si="349"/>
        <v>M</v>
      </c>
      <c r="NF21" s="87" t="str">
        <f t="shared" ca="1" si="350"/>
        <v>L</v>
      </c>
      <c r="NG21" s="87" t="str">
        <f t="shared" ca="1" si="351"/>
        <v>M</v>
      </c>
      <c r="NH21" s="87" t="str">
        <f t="shared" ca="1" si="352"/>
        <v>M</v>
      </c>
      <c r="NI21" s="87" t="str">
        <f t="shared" ca="1" si="353"/>
        <v>M</v>
      </c>
      <c r="NJ21" s="87" t="str">
        <f t="shared" ca="1" si="354"/>
        <v>M</v>
      </c>
      <c r="NK21" s="87" t="str">
        <f t="shared" ca="1" si="355"/>
        <v>N</v>
      </c>
      <c r="NL21" s="87" t="str">
        <f t="shared" ca="1" si="356"/>
        <v>-</v>
      </c>
    </row>
    <row r="22" spans="1:376" x14ac:dyDescent="0.35">
      <c r="A22" s="54" t="str">
        <f>Plantilla!E22</f>
        <v>Sandra Pestana Rubio</v>
      </c>
      <c r="B22" s="99" t="str">
        <f>'Diseño Patrón'!B25</f>
        <v>M</v>
      </c>
      <c r="C22" s="23">
        <f t="array" ref="C22">IF($C$4="SI",SMALL(IF($B$7:$B22=B22,ROW($B$7:$B22), ""),1),7)</f>
        <v>7</v>
      </c>
      <c r="D22" s="142" t="str">
        <f>'Diseño Patrón'!M25</f>
        <v>M</v>
      </c>
      <c r="E22" s="142" t="str">
        <f>'Diseño Patrón'!N25</f>
        <v>M</v>
      </c>
      <c r="F22" s="142" t="str">
        <f>'Diseño Patrón'!O25</f>
        <v>M</v>
      </c>
      <c r="G22" s="142" t="str">
        <f>'Diseño Patrón'!P25</f>
        <v>N</v>
      </c>
      <c r="H22" s="142" t="str">
        <f>'Diseño Patrón'!Q25</f>
        <v>N</v>
      </c>
      <c r="I22" s="143" t="str">
        <f>'Diseño Patrón'!R25</f>
        <v>-</v>
      </c>
      <c r="J22" s="143" t="str">
        <f>'Diseño Patrón'!S25</f>
        <v>-</v>
      </c>
      <c r="K22" s="87" t="str">
        <f t="shared" ca="1" si="385"/>
        <v>M</v>
      </c>
      <c r="L22" s="87" t="str">
        <f t="shared" ca="1" si="384"/>
        <v>N</v>
      </c>
      <c r="M22" s="87" t="str">
        <f t="shared" ca="1" si="384"/>
        <v>N</v>
      </c>
      <c r="N22" s="87" t="str">
        <f t="shared" ca="1" si="384"/>
        <v>-</v>
      </c>
      <c r="O22" s="87" t="str">
        <f t="shared" ca="1" si="384"/>
        <v>-</v>
      </c>
      <c r="P22" s="87" t="str">
        <f t="shared" ca="1" si="384"/>
        <v>L</v>
      </c>
      <c r="Q22" s="87" t="str">
        <f t="shared" ca="1" si="384"/>
        <v>L</v>
      </c>
      <c r="R22" s="87" t="str">
        <f t="shared" ca="1" si="25"/>
        <v>M</v>
      </c>
      <c r="S22" s="87" t="str">
        <f t="shared" ca="1" si="31"/>
        <v>M</v>
      </c>
      <c r="T22" s="87" t="str">
        <f t="shared" ca="1" si="32"/>
        <v>M</v>
      </c>
      <c r="U22" s="87" t="str">
        <f t="shared" ca="1" si="33"/>
        <v>N</v>
      </c>
      <c r="V22" s="87" t="str">
        <f t="shared" ca="1" si="34"/>
        <v>N</v>
      </c>
      <c r="W22" s="87" t="str">
        <f t="shared" ca="1" si="35"/>
        <v>-</v>
      </c>
      <c r="X22" s="87" t="str">
        <f t="shared" ca="1" si="36"/>
        <v>-</v>
      </c>
      <c r="Y22" s="87" t="str">
        <f t="shared" ca="1" si="37"/>
        <v>L</v>
      </c>
      <c r="Z22" s="87" t="str">
        <f t="shared" ca="1" si="38"/>
        <v>M</v>
      </c>
      <c r="AA22" s="87" t="str">
        <f t="shared" ca="1" si="39"/>
        <v>M</v>
      </c>
      <c r="AB22" s="87" t="str">
        <f t="shared" ca="1" si="40"/>
        <v>M</v>
      </c>
      <c r="AC22" s="87" t="str">
        <f t="shared" ca="1" si="41"/>
        <v>M</v>
      </c>
      <c r="AD22" s="87" t="str">
        <f t="shared" ca="1" si="42"/>
        <v>N</v>
      </c>
      <c r="AE22" s="87" t="str">
        <f t="shared" ca="1" si="43"/>
        <v>N</v>
      </c>
      <c r="AF22" s="87" t="str">
        <f t="shared" ca="1" si="44"/>
        <v>-</v>
      </c>
      <c r="AG22" s="87" t="str">
        <f t="shared" ca="1" si="45"/>
        <v>-</v>
      </c>
      <c r="AH22" s="87" t="str">
        <f t="shared" ca="1" si="46"/>
        <v>L</v>
      </c>
      <c r="AI22" s="87" t="str">
        <f t="shared" ca="1" si="47"/>
        <v>L</v>
      </c>
      <c r="AJ22" s="87" t="str">
        <f t="shared" ca="1" si="48"/>
        <v>L</v>
      </c>
      <c r="AK22" s="87" t="str">
        <f t="shared" ca="1" si="49"/>
        <v>M</v>
      </c>
      <c r="AL22" s="87" t="str">
        <f t="shared" ca="1" si="50"/>
        <v>M</v>
      </c>
      <c r="AM22" s="87" t="str">
        <f t="shared" ca="1" si="51"/>
        <v>M</v>
      </c>
      <c r="AN22" s="87" t="str">
        <f t="shared" ca="1" si="52"/>
        <v>M</v>
      </c>
      <c r="AO22" s="87" t="str">
        <f t="shared" ca="1" si="53"/>
        <v>L</v>
      </c>
      <c r="AP22" s="87" t="str">
        <f t="shared" ca="1" si="54"/>
        <v>M</v>
      </c>
      <c r="AQ22" s="87" t="str">
        <f t="shared" ca="1" si="55"/>
        <v>M</v>
      </c>
      <c r="AR22" s="87" t="str">
        <f t="shared" ca="1" si="56"/>
        <v>M</v>
      </c>
      <c r="AS22" s="87" t="str">
        <f t="shared" ca="1" si="57"/>
        <v>M</v>
      </c>
      <c r="AT22" s="87" t="str">
        <f t="shared" ca="1" si="58"/>
        <v>N</v>
      </c>
      <c r="AU22" s="87" t="str">
        <f t="shared" ca="1" si="59"/>
        <v>-</v>
      </c>
      <c r="AV22" s="87" t="str">
        <f t="shared" ca="1" si="60"/>
        <v>L</v>
      </c>
      <c r="AW22" s="87" t="str">
        <f t="shared" ca="1" si="61"/>
        <v>L</v>
      </c>
      <c r="AX22" s="87" t="str">
        <f t="shared" ca="1" si="62"/>
        <v>L</v>
      </c>
      <c r="AY22" s="87" t="str">
        <f t="shared" ca="1" si="63"/>
        <v>M</v>
      </c>
      <c r="AZ22" s="87" t="str">
        <f t="shared" ca="1" si="64"/>
        <v>M</v>
      </c>
      <c r="BA22" s="87" t="str">
        <f t="shared" ca="1" si="65"/>
        <v>M</v>
      </c>
      <c r="BB22" s="87" t="str">
        <f t="shared" ca="1" si="66"/>
        <v>N</v>
      </c>
      <c r="BC22" s="87" t="str">
        <f t="shared" ca="1" si="67"/>
        <v>N</v>
      </c>
      <c r="BD22" s="87" t="str">
        <f t="shared" ca="1" si="68"/>
        <v>-</v>
      </c>
      <c r="BE22" s="87" t="str">
        <f t="shared" ca="1" si="69"/>
        <v>-</v>
      </c>
      <c r="BF22" s="87" t="str">
        <f t="shared" ca="1" si="70"/>
        <v>L</v>
      </c>
      <c r="BG22" s="87" t="str">
        <f t="shared" ca="1" si="71"/>
        <v>M</v>
      </c>
      <c r="BH22" s="87" t="str">
        <f t="shared" ca="1" si="72"/>
        <v>M</v>
      </c>
      <c r="BI22" s="87" t="str">
        <f t="shared" ca="1" si="73"/>
        <v>M</v>
      </c>
      <c r="BJ22" s="87" t="str">
        <f t="shared" ca="1" si="74"/>
        <v>M</v>
      </c>
      <c r="BK22" s="87" t="str">
        <f t="shared" ca="1" si="75"/>
        <v>N</v>
      </c>
      <c r="BL22" s="87" t="str">
        <f t="shared" ca="1" si="76"/>
        <v>N</v>
      </c>
      <c r="BM22" s="87" t="str">
        <f t="shared" ca="1" si="77"/>
        <v>-</v>
      </c>
      <c r="BN22" s="87" t="str">
        <f t="shared" ca="1" si="78"/>
        <v>-</v>
      </c>
      <c r="BO22" s="87" t="str">
        <f t="shared" ca="1" si="79"/>
        <v>L</v>
      </c>
      <c r="BP22" s="87" t="str">
        <f t="shared" ca="1" si="80"/>
        <v>M</v>
      </c>
      <c r="BQ22" s="87" t="str">
        <f t="shared" ca="1" si="81"/>
        <v>M</v>
      </c>
      <c r="BR22" s="87" t="str">
        <f t="shared" ca="1" si="82"/>
        <v>M</v>
      </c>
      <c r="BS22" s="87" t="str">
        <f t="shared" ca="1" si="83"/>
        <v>M</v>
      </c>
      <c r="BT22" s="87" t="str">
        <f t="shared" ca="1" si="84"/>
        <v>N</v>
      </c>
      <c r="BU22" s="87" t="str">
        <f t="shared" ca="1" si="85"/>
        <v>N</v>
      </c>
      <c r="BV22" s="87" t="str">
        <f t="shared" ca="1" si="86"/>
        <v>-</v>
      </c>
      <c r="BW22" s="87" t="str">
        <f t="shared" ca="1" si="87"/>
        <v>-</v>
      </c>
      <c r="BX22" s="87" t="str">
        <f t="shared" ca="1" si="88"/>
        <v>L</v>
      </c>
      <c r="BY22" s="87" t="str">
        <f t="shared" ca="1" si="89"/>
        <v>L</v>
      </c>
      <c r="BZ22" s="87" t="str">
        <f t="shared" ca="1" si="90"/>
        <v>L</v>
      </c>
      <c r="CA22" s="87" t="str">
        <f t="shared" ca="1" si="91"/>
        <v>M</v>
      </c>
      <c r="CB22" s="87" t="str">
        <f t="shared" ca="1" si="92"/>
        <v>M</v>
      </c>
      <c r="CC22" s="87" t="str">
        <f t="shared" ca="1" si="93"/>
        <v>M</v>
      </c>
      <c r="CD22" s="87" t="str">
        <f t="shared" ca="1" si="26"/>
        <v>M</v>
      </c>
      <c r="CE22" s="87" t="str">
        <f t="shared" ca="1" si="94"/>
        <v>L</v>
      </c>
      <c r="CF22" s="87" t="str">
        <f t="shared" ca="1" si="95"/>
        <v>M</v>
      </c>
      <c r="CG22" s="87" t="str">
        <f t="shared" ca="1" si="96"/>
        <v>M</v>
      </c>
      <c r="CH22" s="87" t="str">
        <f t="shared" ca="1" si="97"/>
        <v>M</v>
      </c>
      <c r="CI22" s="87" t="str">
        <f t="shared" ca="1" si="98"/>
        <v>M</v>
      </c>
      <c r="CJ22" s="87" t="str">
        <f t="shared" ca="1" si="99"/>
        <v>N</v>
      </c>
      <c r="CK22" s="87" t="str">
        <f t="shared" ca="1" si="100"/>
        <v>-</v>
      </c>
      <c r="CL22" s="87" t="str">
        <f t="shared" ca="1" si="101"/>
        <v>L</v>
      </c>
      <c r="CM22" s="87" t="str">
        <f t="shared" ca="1" si="102"/>
        <v>L</v>
      </c>
      <c r="CN22" s="87" t="str">
        <f t="shared" ca="1" si="103"/>
        <v>L</v>
      </c>
      <c r="CO22" s="87" t="str">
        <f t="shared" ca="1" si="104"/>
        <v>M</v>
      </c>
      <c r="CP22" s="87" t="str">
        <f t="shared" ca="1" si="105"/>
        <v>M</v>
      </c>
      <c r="CQ22" s="87" t="str">
        <f t="shared" ca="1" si="106"/>
        <v>M</v>
      </c>
      <c r="CR22" s="87" t="str">
        <f t="shared" ca="1" si="107"/>
        <v>L</v>
      </c>
      <c r="CS22" s="87" t="str">
        <f t="shared" ca="1" si="108"/>
        <v>M</v>
      </c>
      <c r="CT22" s="87" t="str">
        <f t="shared" ca="1" si="109"/>
        <v>M</v>
      </c>
      <c r="CU22" s="87" t="str">
        <f t="shared" ca="1" si="110"/>
        <v>M</v>
      </c>
      <c r="CV22" s="87" t="str">
        <f t="shared" ca="1" si="111"/>
        <v>L</v>
      </c>
      <c r="CW22" s="87" t="str">
        <f t="shared" ca="1" si="112"/>
        <v>L</v>
      </c>
      <c r="CX22" s="87" t="str">
        <f t="shared" ca="1" si="113"/>
        <v>M</v>
      </c>
      <c r="CY22" s="87" t="str">
        <f t="shared" ca="1" si="114"/>
        <v>M</v>
      </c>
      <c r="CZ22" s="87" t="str">
        <f t="shared" ca="1" si="115"/>
        <v>M</v>
      </c>
      <c r="DA22" s="87" t="str">
        <f t="shared" ca="1" si="116"/>
        <v>L</v>
      </c>
      <c r="DB22" s="87" t="str">
        <f t="shared" ca="1" si="117"/>
        <v>L</v>
      </c>
      <c r="DC22" s="87" t="str">
        <f t="shared" ca="1" si="118"/>
        <v>M</v>
      </c>
      <c r="DD22" s="87" t="str">
        <f t="shared" ca="1" si="119"/>
        <v>M</v>
      </c>
      <c r="DE22" s="87" t="str">
        <f t="shared" ca="1" si="120"/>
        <v>M</v>
      </c>
      <c r="DF22" s="87" t="str">
        <f t="shared" ca="1" si="121"/>
        <v>N</v>
      </c>
      <c r="DG22" s="87" t="str">
        <f t="shared" ca="1" si="122"/>
        <v>N</v>
      </c>
      <c r="DH22" s="87" t="str">
        <f t="shared" ca="1" si="123"/>
        <v>-</v>
      </c>
      <c r="DI22" s="87" t="str">
        <f t="shared" ca="1" si="124"/>
        <v>-</v>
      </c>
      <c r="DJ22" s="87" t="str">
        <f t="shared" ca="1" si="125"/>
        <v>L</v>
      </c>
      <c r="DK22" s="87" t="str">
        <f t="shared" ca="1" si="126"/>
        <v>M</v>
      </c>
      <c r="DL22" s="87" t="str">
        <f t="shared" ca="1" si="127"/>
        <v>M</v>
      </c>
      <c r="DM22" s="87" t="str">
        <f t="shared" ca="1" si="128"/>
        <v>M</v>
      </c>
      <c r="DN22" s="87" t="str">
        <f t="shared" ca="1" si="129"/>
        <v>M</v>
      </c>
      <c r="DO22" s="87" t="str">
        <f t="shared" ca="1" si="130"/>
        <v>N</v>
      </c>
      <c r="DP22" s="87" t="str">
        <f t="shared" ca="1" si="131"/>
        <v>N</v>
      </c>
      <c r="DQ22" s="87" t="str">
        <f t="shared" ca="1" si="132"/>
        <v>-</v>
      </c>
      <c r="DR22" s="87" t="str">
        <f t="shared" ca="1" si="133"/>
        <v>-</v>
      </c>
      <c r="DS22" s="87" t="str">
        <f t="shared" ca="1" si="134"/>
        <v>L</v>
      </c>
      <c r="DT22" s="87" t="str">
        <f t="shared" ca="1" si="135"/>
        <v>M</v>
      </c>
      <c r="DU22" s="87" t="str">
        <f t="shared" ca="1" si="136"/>
        <v>M</v>
      </c>
      <c r="DV22" s="87" t="str">
        <f t="shared" ca="1" si="137"/>
        <v>M</v>
      </c>
      <c r="DW22" s="87" t="str">
        <f t="shared" ca="1" si="138"/>
        <v>M</v>
      </c>
      <c r="DX22" s="87" t="str">
        <f t="shared" ca="1" si="139"/>
        <v>N</v>
      </c>
      <c r="DY22" s="87" t="str">
        <f t="shared" ca="1" si="140"/>
        <v>N</v>
      </c>
      <c r="DZ22" s="87" t="str">
        <f t="shared" ca="1" si="141"/>
        <v>-</v>
      </c>
      <c r="EA22" s="87" t="str">
        <f t="shared" ca="1" si="142"/>
        <v>-</v>
      </c>
      <c r="EB22" s="87" t="str">
        <f t="shared" ca="1" si="143"/>
        <v>L</v>
      </c>
      <c r="EC22" s="87" t="str">
        <f t="shared" ca="1" si="144"/>
        <v>L</v>
      </c>
      <c r="ED22" s="87" t="str">
        <f t="shared" ca="1" si="145"/>
        <v>L</v>
      </c>
      <c r="EE22" s="87" t="str">
        <f t="shared" ca="1" si="146"/>
        <v>M</v>
      </c>
      <c r="EF22" s="87" t="str">
        <f t="shared" ca="1" si="147"/>
        <v>M</v>
      </c>
      <c r="EG22" s="87" t="str">
        <f t="shared" ca="1" si="148"/>
        <v>N</v>
      </c>
      <c r="EH22" s="87" t="str">
        <f t="shared" ca="1" si="149"/>
        <v>-</v>
      </c>
      <c r="EI22" s="87" t="str">
        <f t="shared" ca="1" si="150"/>
        <v>L</v>
      </c>
      <c r="EJ22" s="87" t="str">
        <f t="shared" ca="1" si="151"/>
        <v>M</v>
      </c>
      <c r="EK22" s="87" t="str">
        <f t="shared" ca="1" si="152"/>
        <v>M</v>
      </c>
      <c r="EL22" s="87" t="str">
        <f t="shared" ca="1" si="153"/>
        <v>M</v>
      </c>
      <c r="EM22" s="87" t="str">
        <f t="shared" ca="1" si="154"/>
        <v>L</v>
      </c>
      <c r="EN22" s="87" t="str">
        <f t="shared" ca="1" si="155"/>
        <v>M</v>
      </c>
      <c r="EO22" s="87" t="str">
        <f t="shared" ca="1" si="156"/>
        <v>M</v>
      </c>
      <c r="EP22" s="87" t="str">
        <f t="shared" ca="1" si="27"/>
        <v>M</v>
      </c>
      <c r="EQ22" s="87" t="str">
        <f t="shared" ca="1" si="157"/>
        <v>L</v>
      </c>
      <c r="ER22" s="87" t="str">
        <f t="shared" ca="1" si="158"/>
        <v>L</v>
      </c>
      <c r="ES22" s="87" t="str">
        <f t="shared" ca="1" si="159"/>
        <v>M</v>
      </c>
      <c r="ET22" s="87" t="str">
        <f t="shared" ca="1" si="160"/>
        <v>M</v>
      </c>
      <c r="EU22" s="87" t="str">
        <f t="shared" ca="1" si="161"/>
        <v>M</v>
      </c>
      <c r="EV22" s="87" t="str">
        <f t="shared" ca="1" si="162"/>
        <v>N</v>
      </c>
      <c r="EW22" s="87" t="str">
        <f t="shared" ca="1" si="163"/>
        <v>N</v>
      </c>
      <c r="EX22" s="87" t="str">
        <f t="shared" ca="1" si="164"/>
        <v>-</v>
      </c>
      <c r="EY22" s="87" t="str">
        <f t="shared" ca="1" si="165"/>
        <v>-</v>
      </c>
      <c r="EZ22" s="87" t="str">
        <f t="shared" ca="1" si="166"/>
        <v>L</v>
      </c>
      <c r="FA22" s="87" t="str">
        <f t="shared" ca="1" si="167"/>
        <v>L</v>
      </c>
      <c r="FB22" s="87" t="str">
        <f t="shared" ca="1" si="168"/>
        <v>M</v>
      </c>
      <c r="FC22" s="87" t="str">
        <f t="shared" ca="1" si="169"/>
        <v>M</v>
      </c>
      <c r="FD22" s="87" t="str">
        <f t="shared" ca="1" si="170"/>
        <v>M</v>
      </c>
      <c r="FE22" s="87" t="str">
        <f t="shared" ca="1" si="171"/>
        <v>N</v>
      </c>
      <c r="FF22" s="87" t="str">
        <f t="shared" ca="1" si="172"/>
        <v>N</v>
      </c>
      <c r="FG22" s="87" t="str">
        <f t="shared" ca="1" si="173"/>
        <v>-</v>
      </c>
      <c r="FH22" s="87" t="str">
        <f t="shared" ca="1" si="174"/>
        <v>-</v>
      </c>
      <c r="FI22" s="87" t="str">
        <f t="shared" ca="1" si="175"/>
        <v>L</v>
      </c>
      <c r="FJ22" s="87" t="str">
        <f t="shared" ca="1" si="176"/>
        <v>M</v>
      </c>
      <c r="FK22" s="87" t="str">
        <f t="shared" ca="1" si="177"/>
        <v>M</v>
      </c>
      <c r="FL22" s="87" t="str">
        <f t="shared" ca="1" si="178"/>
        <v>M</v>
      </c>
      <c r="FM22" s="87" t="str">
        <f t="shared" ca="1" si="179"/>
        <v>M</v>
      </c>
      <c r="FN22" s="87" t="str">
        <f t="shared" ca="1" si="180"/>
        <v>N</v>
      </c>
      <c r="FO22" s="87" t="str">
        <f t="shared" ca="1" si="181"/>
        <v>N</v>
      </c>
      <c r="FP22" s="87" t="str">
        <f t="shared" ca="1" si="182"/>
        <v>-</v>
      </c>
      <c r="FQ22" s="87" t="str">
        <f t="shared" ca="1" si="183"/>
        <v>-</v>
      </c>
      <c r="FR22" s="87" t="str">
        <f t="shared" ca="1" si="184"/>
        <v>L</v>
      </c>
      <c r="FS22" s="87" t="str">
        <f t="shared" ca="1" si="185"/>
        <v>L</v>
      </c>
      <c r="FT22" s="87" t="str">
        <f t="shared" ca="1" si="186"/>
        <v>L</v>
      </c>
      <c r="FU22" s="87" t="str">
        <f t="shared" ca="1" si="187"/>
        <v>M</v>
      </c>
      <c r="FV22" s="87" t="str">
        <f t="shared" ca="1" si="188"/>
        <v>M</v>
      </c>
      <c r="FW22" s="87" t="str">
        <f t="shared" ca="1" si="189"/>
        <v>M</v>
      </c>
      <c r="FX22" s="87" t="str">
        <f t="shared" ca="1" si="190"/>
        <v>M</v>
      </c>
      <c r="FY22" s="87" t="str">
        <f t="shared" ca="1" si="191"/>
        <v>L</v>
      </c>
      <c r="FZ22" s="87" t="str">
        <f t="shared" ca="1" si="192"/>
        <v>M</v>
      </c>
      <c r="GA22" s="87" t="str">
        <f t="shared" ca="1" si="193"/>
        <v>M</v>
      </c>
      <c r="GB22" s="87" t="str">
        <f t="shared" ca="1" si="194"/>
        <v>M</v>
      </c>
      <c r="GC22" s="87" t="str">
        <f t="shared" ca="1" si="195"/>
        <v>M</v>
      </c>
      <c r="GD22" s="87" t="str">
        <f t="shared" ca="1" si="196"/>
        <v>N</v>
      </c>
      <c r="GE22" s="87" t="str">
        <f t="shared" ca="1" si="197"/>
        <v>-</v>
      </c>
      <c r="GF22" s="87" t="str">
        <f t="shared" ca="1" si="198"/>
        <v>L</v>
      </c>
      <c r="GG22" s="87" t="str">
        <f t="shared" ca="1" si="199"/>
        <v>L</v>
      </c>
      <c r="GH22" s="87" t="str">
        <f t="shared" ca="1" si="200"/>
        <v>L</v>
      </c>
      <c r="GI22" s="87" t="str">
        <f t="shared" ca="1" si="201"/>
        <v>M</v>
      </c>
      <c r="GJ22" s="87" t="str">
        <f t="shared" ca="1" si="202"/>
        <v>M</v>
      </c>
      <c r="GK22" s="87" t="str">
        <f t="shared" ca="1" si="203"/>
        <v>M</v>
      </c>
      <c r="GL22" s="87" t="str">
        <f t="shared" ca="1" si="204"/>
        <v>N</v>
      </c>
      <c r="GM22" s="87" t="str">
        <f t="shared" ca="1" si="205"/>
        <v>N</v>
      </c>
      <c r="GN22" s="87" t="str">
        <f t="shared" ca="1" si="206"/>
        <v>-</v>
      </c>
      <c r="GO22" s="87" t="str">
        <f t="shared" ca="1" si="207"/>
        <v>-</v>
      </c>
      <c r="GP22" s="87" t="str">
        <f t="shared" ca="1" si="208"/>
        <v>L</v>
      </c>
      <c r="GQ22" s="87" t="str">
        <f t="shared" ca="1" si="209"/>
        <v>M</v>
      </c>
      <c r="GR22" s="87" t="str">
        <f t="shared" ca="1" si="210"/>
        <v>M</v>
      </c>
      <c r="GS22" s="87" t="str">
        <f t="shared" ca="1" si="211"/>
        <v>M</v>
      </c>
      <c r="GT22" s="87" t="str">
        <f t="shared" ca="1" si="212"/>
        <v>M</v>
      </c>
      <c r="GU22" s="87" t="str">
        <f t="shared" ca="1" si="213"/>
        <v>N</v>
      </c>
      <c r="GV22" s="87" t="str">
        <f t="shared" ca="1" si="214"/>
        <v>N</v>
      </c>
      <c r="GW22" s="87" t="str">
        <f t="shared" ca="1" si="215"/>
        <v>-</v>
      </c>
      <c r="GX22" s="87" t="str">
        <f t="shared" ca="1" si="216"/>
        <v>-</v>
      </c>
      <c r="GY22" s="87" t="str">
        <f t="shared" ca="1" si="217"/>
        <v>L</v>
      </c>
      <c r="GZ22" s="87" t="str">
        <f t="shared" ca="1" si="218"/>
        <v>M</v>
      </c>
      <c r="HA22" s="87" t="str">
        <f t="shared" ca="1" si="219"/>
        <v>M</v>
      </c>
      <c r="HB22" s="87" t="str">
        <f t="shared" ca="1" si="28"/>
        <v>M</v>
      </c>
      <c r="HC22" s="87" t="str">
        <f t="shared" ca="1" si="220"/>
        <v>M</v>
      </c>
      <c r="HD22" s="87" t="str">
        <f t="shared" ca="1" si="221"/>
        <v>N</v>
      </c>
      <c r="HE22" s="87" t="str">
        <f t="shared" ca="1" si="222"/>
        <v>N</v>
      </c>
      <c r="HF22" s="87" t="str">
        <f t="shared" ca="1" si="223"/>
        <v>-</v>
      </c>
      <c r="HG22" s="87" t="str">
        <f t="shared" ca="1" si="224"/>
        <v>-</v>
      </c>
      <c r="HH22" s="87" t="str">
        <f t="shared" ca="1" si="225"/>
        <v>L</v>
      </c>
      <c r="HI22" s="87" t="str">
        <f t="shared" ca="1" si="226"/>
        <v>L</v>
      </c>
      <c r="HJ22" s="87" t="str">
        <f t="shared" ca="1" si="227"/>
        <v>L</v>
      </c>
      <c r="HK22" s="87" t="str">
        <f t="shared" ca="1" si="228"/>
        <v>M</v>
      </c>
      <c r="HL22" s="87" t="str">
        <f t="shared" ca="1" si="229"/>
        <v>M</v>
      </c>
      <c r="HM22" s="87" t="str">
        <f t="shared" ca="1" si="230"/>
        <v>M</v>
      </c>
      <c r="HN22" s="87" t="str">
        <f t="shared" ca="1" si="231"/>
        <v>M</v>
      </c>
      <c r="HO22" s="87" t="str">
        <f t="shared" ca="1" si="232"/>
        <v>L</v>
      </c>
      <c r="HP22" s="87" t="str">
        <f t="shared" ca="1" si="233"/>
        <v>M</v>
      </c>
      <c r="HQ22" s="87" t="str">
        <f t="shared" ca="1" si="234"/>
        <v>M</v>
      </c>
      <c r="HR22" s="87" t="str">
        <f t="shared" ca="1" si="235"/>
        <v>M</v>
      </c>
      <c r="HS22" s="87" t="str">
        <f t="shared" ca="1" si="236"/>
        <v>M</v>
      </c>
      <c r="HT22" s="87" t="str">
        <f t="shared" ca="1" si="237"/>
        <v>N</v>
      </c>
      <c r="HU22" s="87" t="str">
        <f t="shared" ca="1" si="238"/>
        <v>-</v>
      </c>
      <c r="HV22" s="87" t="str">
        <f t="shared" ca="1" si="239"/>
        <v>L</v>
      </c>
      <c r="HW22" s="87" t="str">
        <f t="shared" ca="1" si="240"/>
        <v>L</v>
      </c>
      <c r="HX22" s="87" t="str">
        <f t="shared" ca="1" si="241"/>
        <v>L</v>
      </c>
      <c r="HY22" s="87" t="str">
        <f t="shared" ca="1" si="242"/>
        <v>M</v>
      </c>
      <c r="HZ22" s="87" t="str">
        <f t="shared" ca="1" si="243"/>
        <v>M</v>
      </c>
      <c r="IA22" s="87" t="str">
        <f t="shared" ca="1" si="244"/>
        <v>M</v>
      </c>
      <c r="IB22" s="87" t="str">
        <f t="shared" ca="1" si="245"/>
        <v>L</v>
      </c>
      <c r="IC22" s="87" t="str">
        <f t="shared" ca="1" si="246"/>
        <v>M</v>
      </c>
      <c r="ID22" s="87" t="str">
        <f t="shared" ca="1" si="247"/>
        <v>M</v>
      </c>
      <c r="IE22" s="87" t="str">
        <f t="shared" ca="1" si="248"/>
        <v>M</v>
      </c>
      <c r="IF22" s="87" t="str">
        <f t="shared" ca="1" si="249"/>
        <v>L</v>
      </c>
      <c r="IG22" s="87" t="str">
        <f t="shared" ca="1" si="250"/>
        <v>L</v>
      </c>
      <c r="IH22" s="87" t="str">
        <f t="shared" ca="1" si="251"/>
        <v>M</v>
      </c>
      <c r="II22" s="87" t="str">
        <f t="shared" ca="1" si="252"/>
        <v>M</v>
      </c>
      <c r="IJ22" s="87" t="str">
        <f t="shared" ca="1" si="253"/>
        <v>M</v>
      </c>
      <c r="IK22" s="87" t="str">
        <f t="shared" ca="1" si="254"/>
        <v>L</v>
      </c>
      <c r="IL22" s="87" t="str">
        <f t="shared" ca="1" si="255"/>
        <v>L</v>
      </c>
      <c r="IM22" s="87" t="str">
        <f t="shared" ca="1" si="256"/>
        <v>M</v>
      </c>
      <c r="IN22" s="87" t="str">
        <f t="shared" ca="1" si="257"/>
        <v>M</v>
      </c>
      <c r="IO22" s="87" t="str">
        <f t="shared" ca="1" si="258"/>
        <v>M</v>
      </c>
      <c r="IP22" s="87" t="str">
        <f t="shared" ca="1" si="259"/>
        <v>N</v>
      </c>
      <c r="IQ22" s="87" t="str">
        <f t="shared" ca="1" si="260"/>
        <v>N</v>
      </c>
      <c r="IR22" s="87" t="str">
        <f t="shared" ca="1" si="261"/>
        <v>-</v>
      </c>
      <c r="IS22" s="87" t="str">
        <f t="shared" ca="1" si="262"/>
        <v>-</v>
      </c>
      <c r="IT22" s="87" t="str">
        <f t="shared" ca="1" si="263"/>
        <v>L</v>
      </c>
      <c r="IU22" s="87" t="str">
        <f t="shared" ca="1" si="264"/>
        <v>M</v>
      </c>
      <c r="IV22" s="87" t="str">
        <f t="shared" ca="1" si="265"/>
        <v>M</v>
      </c>
      <c r="IW22" s="87" t="str">
        <f t="shared" ca="1" si="266"/>
        <v>M</v>
      </c>
      <c r="IX22" s="87" t="str">
        <f t="shared" ca="1" si="267"/>
        <v>M</v>
      </c>
      <c r="IY22" s="87" t="str">
        <f t="shared" ca="1" si="268"/>
        <v>N</v>
      </c>
      <c r="IZ22" s="87" t="str">
        <f t="shared" ca="1" si="269"/>
        <v>N</v>
      </c>
      <c r="JA22" s="87" t="str">
        <f t="shared" ca="1" si="270"/>
        <v>-</v>
      </c>
      <c r="JB22" s="87" t="str">
        <f t="shared" ca="1" si="271"/>
        <v>-</v>
      </c>
      <c r="JC22" s="87" t="str">
        <f t="shared" ca="1" si="272"/>
        <v>L</v>
      </c>
      <c r="JD22" s="87" t="str">
        <f t="shared" ca="1" si="273"/>
        <v>M</v>
      </c>
      <c r="JE22" s="87" t="str">
        <f t="shared" ca="1" si="274"/>
        <v>M</v>
      </c>
      <c r="JF22" s="87" t="str">
        <f t="shared" ca="1" si="275"/>
        <v>M</v>
      </c>
      <c r="JG22" s="87" t="str">
        <f t="shared" ca="1" si="276"/>
        <v>M</v>
      </c>
      <c r="JH22" s="87" t="str">
        <f t="shared" ca="1" si="277"/>
        <v>N</v>
      </c>
      <c r="JI22" s="87" t="str">
        <f t="shared" ca="1" si="278"/>
        <v>N</v>
      </c>
      <c r="JJ22" s="87" t="str">
        <f t="shared" ca="1" si="279"/>
        <v>-</v>
      </c>
      <c r="JK22" s="87" t="str">
        <f t="shared" ca="1" si="280"/>
        <v>-</v>
      </c>
      <c r="JL22" s="87" t="str">
        <f t="shared" ca="1" si="281"/>
        <v>L</v>
      </c>
      <c r="JM22" s="87" t="str">
        <f t="shared" ca="1" si="282"/>
        <v>L</v>
      </c>
      <c r="JN22" s="87" t="str">
        <f t="shared" ca="1" si="29"/>
        <v>L</v>
      </c>
      <c r="JO22" s="87" t="str">
        <f t="shared" ca="1" si="283"/>
        <v>M</v>
      </c>
      <c r="JP22" s="87" t="str">
        <f t="shared" ca="1" si="284"/>
        <v>M</v>
      </c>
      <c r="JQ22" s="87" t="str">
        <f t="shared" ca="1" si="285"/>
        <v>N</v>
      </c>
      <c r="JR22" s="87" t="str">
        <f t="shared" ca="1" si="286"/>
        <v>-</v>
      </c>
      <c r="JS22" s="87" t="str">
        <f t="shared" ca="1" si="287"/>
        <v>L</v>
      </c>
      <c r="JT22" s="87" t="str">
        <f t="shared" ca="1" si="288"/>
        <v>M</v>
      </c>
      <c r="JU22" s="87" t="str">
        <f t="shared" ca="1" si="289"/>
        <v>M</v>
      </c>
      <c r="JV22" s="87" t="str">
        <f t="shared" ca="1" si="290"/>
        <v>M</v>
      </c>
      <c r="JW22" s="87" t="str">
        <f t="shared" ca="1" si="291"/>
        <v>L</v>
      </c>
      <c r="JX22" s="87" t="str">
        <f t="shared" ca="1" si="292"/>
        <v>M</v>
      </c>
      <c r="JY22" s="87" t="str">
        <f t="shared" ca="1" si="293"/>
        <v>M</v>
      </c>
      <c r="JZ22" s="87" t="str">
        <f t="shared" ca="1" si="294"/>
        <v>M</v>
      </c>
      <c r="KA22" s="87" t="str">
        <f t="shared" ca="1" si="295"/>
        <v>L</v>
      </c>
      <c r="KB22" s="87" t="str">
        <f t="shared" ca="1" si="296"/>
        <v>L</v>
      </c>
      <c r="KC22" s="87" t="str">
        <f t="shared" ca="1" si="297"/>
        <v>M</v>
      </c>
      <c r="KD22" s="87" t="str">
        <f t="shared" ca="1" si="298"/>
        <v>M</v>
      </c>
      <c r="KE22" s="87" t="str">
        <f t="shared" ca="1" si="299"/>
        <v>M</v>
      </c>
      <c r="KF22" s="87" t="str">
        <f t="shared" ca="1" si="300"/>
        <v>N</v>
      </c>
      <c r="KG22" s="87" t="str">
        <f t="shared" ca="1" si="301"/>
        <v>N</v>
      </c>
      <c r="KH22" s="87" t="str">
        <f t="shared" ca="1" si="302"/>
        <v>-</v>
      </c>
      <c r="KI22" s="87" t="str">
        <f t="shared" ca="1" si="303"/>
        <v>-</v>
      </c>
      <c r="KJ22" s="87" t="str">
        <f t="shared" ca="1" si="304"/>
        <v>L</v>
      </c>
      <c r="KK22" s="87" t="str">
        <f t="shared" ca="1" si="305"/>
        <v>L</v>
      </c>
      <c r="KL22" s="87" t="str">
        <f t="shared" ca="1" si="306"/>
        <v>M</v>
      </c>
      <c r="KM22" s="87" t="str">
        <f t="shared" ca="1" si="307"/>
        <v>M</v>
      </c>
      <c r="KN22" s="87" t="str">
        <f t="shared" ca="1" si="308"/>
        <v>M</v>
      </c>
      <c r="KO22" s="87" t="str">
        <f t="shared" ca="1" si="309"/>
        <v>N</v>
      </c>
      <c r="KP22" s="87" t="str">
        <f t="shared" ca="1" si="310"/>
        <v>N</v>
      </c>
      <c r="KQ22" s="87" t="str">
        <f t="shared" ca="1" si="311"/>
        <v>-</v>
      </c>
      <c r="KR22" s="87" t="str">
        <f t="shared" ca="1" si="312"/>
        <v>-</v>
      </c>
      <c r="KS22" s="87" t="str">
        <f t="shared" ca="1" si="313"/>
        <v>L</v>
      </c>
      <c r="KT22" s="87" t="str">
        <f t="shared" ca="1" si="314"/>
        <v>M</v>
      </c>
      <c r="KU22" s="87" t="str">
        <f t="shared" ca="1" si="315"/>
        <v>M</v>
      </c>
      <c r="KV22" s="87" t="str">
        <f t="shared" ca="1" si="316"/>
        <v>M</v>
      </c>
      <c r="KW22" s="87" t="str">
        <f t="shared" ca="1" si="317"/>
        <v>M</v>
      </c>
      <c r="KX22" s="87" t="str">
        <f t="shared" ca="1" si="318"/>
        <v>N</v>
      </c>
      <c r="KY22" s="87" t="str">
        <f t="shared" ca="1" si="319"/>
        <v>N</v>
      </c>
      <c r="KZ22" s="87" t="str">
        <f t="shared" ca="1" si="320"/>
        <v>-</v>
      </c>
      <c r="LA22" s="87" t="str">
        <f t="shared" ca="1" si="321"/>
        <v>-</v>
      </c>
      <c r="LB22" s="87" t="str">
        <f t="shared" ca="1" si="322"/>
        <v>L</v>
      </c>
      <c r="LC22" s="87" t="str">
        <f t="shared" ca="1" si="323"/>
        <v>L</v>
      </c>
      <c r="LD22" s="87" t="str">
        <f t="shared" ca="1" si="324"/>
        <v>L</v>
      </c>
      <c r="LE22" s="87" t="str">
        <f t="shared" ca="1" si="325"/>
        <v>M</v>
      </c>
      <c r="LF22" s="87" t="str">
        <f t="shared" ca="1" si="326"/>
        <v>M</v>
      </c>
      <c r="LG22" s="87" t="str">
        <f t="shared" ca="1" si="327"/>
        <v>M</v>
      </c>
      <c r="LH22" s="87" t="str">
        <f t="shared" ca="1" si="328"/>
        <v>M</v>
      </c>
      <c r="LI22" s="87" t="str">
        <f t="shared" ca="1" si="329"/>
        <v>L</v>
      </c>
      <c r="LJ22" s="87" t="str">
        <f t="shared" ca="1" si="330"/>
        <v>M</v>
      </c>
      <c r="LK22" s="87" t="str">
        <f t="shared" ca="1" si="331"/>
        <v>M</v>
      </c>
      <c r="LL22" s="87" t="str">
        <f t="shared" ca="1" si="332"/>
        <v>M</v>
      </c>
      <c r="LM22" s="87" t="str">
        <f t="shared" ca="1" si="333"/>
        <v>M</v>
      </c>
      <c r="LN22" s="87" t="str">
        <f t="shared" ca="1" si="334"/>
        <v>N</v>
      </c>
      <c r="LO22" s="87" t="str">
        <f t="shared" ca="1" si="335"/>
        <v>-</v>
      </c>
      <c r="LP22" s="87" t="str">
        <f t="shared" ca="1" si="336"/>
        <v>L</v>
      </c>
      <c r="LQ22" s="87" t="str">
        <f t="shared" ca="1" si="337"/>
        <v>L</v>
      </c>
      <c r="LR22" s="87" t="str">
        <f t="shared" ca="1" si="338"/>
        <v>L</v>
      </c>
      <c r="LS22" s="87" t="str">
        <f t="shared" ca="1" si="339"/>
        <v>M</v>
      </c>
      <c r="LT22" s="87" t="str">
        <f t="shared" ca="1" si="340"/>
        <v>M</v>
      </c>
      <c r="LU22" s="87" t="str">
        <f t="shared" ca="1" si="341"/>
        <v>M</v>
      </c>
      <c r="LV22" s="87" t="str">
        <f t="shared" ca="1" si="342"/>
        <v>N</v>
      </c>
      <c r="LW22" s="87" t="str">
        <f t="shared" ca="1" si="343"/>
        <v>N</v>
      </c>
      <c r="LX22" s="87" t="str">
        <f t="shared" ca="1" si="344"/>
        <v>-</v>
      </c>
      <c r="LY22" s="87" t="str">
        <f t="shared" ca="1" si="345"/>
        <v>-</v>
      </c>
      <c r="LZ22" s="87" t="str">
        <f t="shared" ca="1" si="30"/>
        <v>L</v>
      </c>
      <c r="MA22" s="87" t="str">
        <f t="shared" ca="1" si="357"/>
        <v>M</v>
      </c>
      <c r="MB22" s="87" t="str">
        <f t="shared" ca="1" si="358"/>
        <v>M</v>
      </c>
      <c r="MC22" s="87" t="str">
        <f t="shared" ca="1" si="359"/>
        <v>M</v>
      </c>
      <c r="MD22" s="87" t="str">
        <f t="shared" ca="1" si="360"/>
        <v>M</v>
      </c>
      <c r="ME22" s="87" t="str">
        <f t="shared" ca="1" si="361"/>
        <v>N</v>
      </c>
      <c r="MF22" s="87" t="str">
        <f t="shared" ca="1" si="362"/>
        <v>N</v>
      </c>
      <c r="MG22" s="87" t="str">
        <f t="shared" ca="1" si="363"/>
        <v>-</v>
      </c>
      <c r="MH22" s="87" t="str">
        <f t="shared" ca="1" si="364"/>
        <v>-</v>
      </c>
      <c r="MI22" s="87" t="str">
        <f t="shared" ca="1" si="365"/>
        <v>L</v>
      </c>
      <c r="MJ22" s="87" t="str">
        <f t="shared" ca="1" si="366"/>
        <v>M</v>
      </c>
      <c r="MK22" s="87" t="str">
        <f t="shared" ca="1" si="367"/>
        <v>M</v>
      </c>
      <c r="ML22" s="87" t="str">
        <f t="shared" ca="1" si="368"/>
        <v>M</v>
      </c>
      <c r="MM22" s="87" t="str">
        <f t="shared" ca="1" si="369"/>
        <v>M</v>
      </c>
      <c r="MN22" s="87" t="str">
        <f t="shared" ca="1" si="370"/>
        <v>N</v>
      </c>
      <c r="MO22" s="87" t="str">
        <f t="shared" ca="1" si="371"/>
        <v>N</v>
      </c>
      <c r="MP22" s="87" t="str">
        <f t="shared" ca="1" si="372"/>
        <v>-</v>
      </c>
      <c r="MQ22" s="87" t="str">
        <f t="shared" ca="1" si="373"/>
        <v>-</v>
      </c>
      <c r="MR22" s="87" t="str">
        <f t="shared" ca="1" si="374"/>
        <v>L</v>
      </c>
      <c r="MS22" s="87" t="str">
        <f t="shared" ca="1" si="375"/>
        <v>L</v>
      </c>
      <c r="MT22" s="87" t="str">
        <f t="shared" ca="1" si="376"/>
        <v>L</v>
      </c>
      <c r="MU22" s="87" t="str">
        <f t="shared" ca="1" si="377"/>
        <v>M</v>
      </c>
      <c r="MV22" s="87" t="str">
        <f t="shared" ca="1" si="378"/>
        <v>M</v>
      </c>
      <c r="MW22" s="87" t="str">
        <f t="shared" ca="1" si="379"/>
        <v>M</v>
      </c>
      <c r="MX22" s="87" t="str">
        <f t="shared" ca="1" si="380"/>
        <v>M</v>
      </c>
      <c r="MY22" s="87" t="str">
        <f t="shared" ca="1" si="381"/>
        <v>L</v>
      </c>
      <c r="MZ22" s="87" t="str">
        <f t="shared" ca="1" si="382"/>
        <v>M</v>
      </c>
      <c r="NA22" s="87" t="str">
        <f t="shared" ca="1" si="383"/>
        <v>M</v>
      </c>
      <c r="NB22" s="87" t="str">
        <f t="shared" ca="1" si="346"/>
        <v>M</v>
      </c>
      <c r="NC22" s="87" t="str">
        <f t="shared" ca="1" si="347"/>
        <v>M</v>
      </c>
      <c r="ND22" s="87" t="str">
        <f t="shared" ca="1" si="348"/>
        <v>N</v>
      </c>
      <c r="NE22" s="87" t="str">
        <f t="shared" ca="1" si="349"/>
        <v>-</v>
      </c>
      <c r="NF22" s="87" t="str">
        <f t="shared" ca="1" si="350"/>
        <v>L</v>
      </c>
      <c r="NG22" s="87" t="str">
        <f t="shared" ca="1" si="351"/>
        <v>L</v>
      </c>
      <c r="NH22" s="87" t="str">
        <f t="shared" ca="1" si="352"/>
        <v>L</v>
      </c>
      <c r="NI22" s="87" t="str">
        <f t="shared" ca="1" si="353"/>
        <v>M</v>
      </c>
      <c r="NJ22" s="87" t="str">
        <f t="shared" ca="1" si="354"/>
        <v>M</v>
      </c>
      <c r="NK22" s="87" t="str">
        <f t="shared" ca="1" si="355"/>
        <v>M</v>
      </c>
      <c r="NL22" s="87" t="str">
        <f t="shared" ca="1" si="356"/>
        <v>L</v>
      </c>
    </row>
    <row r="23" spans="1:376" x14ac:dyDescent="0.35">
      <c r="A23" s="54" t="str">
        <f>Plantilla!E23</f>
        <v>Sonia Enriquez Vázquéz</v>
      </c>
      <c r="B23" s="99" t="str">
        <f>'Diseño Patrón'!B26</f>
        <v>M</v>
      </c>
      <c r="C23" s="23">
        <f t="array" ref="C23">IF($C$4="SI",SMALL(IF($B$7:$B23=B23,ROW($B$7:$B23), ""),1),7)</f>
        <v>7</v>
      </c>
      <c r="D23" s="142" t="str">
        <f>'Diseño Patrón'!M26</f>
        <v>L</v>
      </c>
      <c r="E23" s="142" t="str">
        <f>'Diseño Patrón'!N26</f>
        <v>L</v>
      </c>
      <c r="F23" s="142" t="str">
        <f>'Diseño Patrón'!O26</f>
        <v>M</v>
      </c>
      <c r="G23" s="142" t="str">
        <f>'Diseño Patrón'!P26</f>
        <v>M</v>
      </c>
      <c r="H23" s="142" t="str">
        <f>'Diseño Patrón'!Q26</f>
        <v>M</v>
      </c>
      <c r="I23" s="143" t="str">
        <f>'Diseño Patrón'!R26</f>
        <v>N</v>
      </c>
      <c r="J23" s="143" t="str">
        <f>'Diseño Patrón'!S26</f>
        <v>N</v>
      </c>
      <c r="K23" s="87" t="str">
        <f t="shared" ca="1" si="385"/>
        <v>M</v>
      </c>
      <c r="L23" s="87" t="str">
        <f t="shared" ca="1" si="384"/>
        <v>M</v>
      </c>
      <c r="M23" s="87" t="str">
        <f t="shared" ca="1" si="384"/>
        <v>M</v>
      </c>
      <c r="N23" s="87" t="str">
        <f t="shared" ca="1" si="384"/>
        <v>N</v>
      </c>
      <c r="O23" s="87" t="str">
        <f t="shared" ca="1" si="384"/>
        <v>N</v>
      </c>
      <c r="P23" s="87" t="str">
        <f t="shared" ca="1" si="384"/>
        <v>-</v>
      </c>
      <c r="Q23" s="87" t="str">
        <f t="shared" ca="1" si="384"/>
        <v>-</v>
      </c>
      <c r="R23" s="87" t="str">
        <f t="shared" ca="1" si="25"/>
        <v>L</v>
      </c>
      <c r="S23" s="87" t="str">
        <f t="shared" ca="1" si="31"/>
        <v>M</v>
      </c>
      <c r="T23" s="87" t="str">
        <f t="shared" ca="1" si="32"/>
        <v>M</v>
      </c>
      <c r="U23" s="87" t="str">
        <f t="shared" ca="1" si="33"/>
        <v>M</v>
      </c>
      <c r="V23" s="87" t="str">
        <f t="shared" ca="1" si="34"/>
        <v>M</v>
      </c>
      <c r="W23" s="87" t="str">
        <f t="shared" ca="1" si="35"/>
        <v>N</v>
      </c>
      <c r="X23" s="87" t="str">
        <f t="shared" ca="1" si="36"/>
        <v>N</v>
      </c>
      <c r="Y23" s="87" t="str">
        <f t="shared" ca="1" si="37"/>
        <v>-</v>
      </c>
      <c r="Z23" s="87" t="str">
        <f t="shared" ca="1" si="38"/>
        <v>-</v>
      </c>
      <c r="AA23" s="87" t="str">
        <f t="shared" ca="1" si="39"/>
        <v>L</v>
      </c>
      <c r="AB23" s="87" t="str">
        <f t="shared" ca="1" si="40"/>
        <v>L</v>
      </c>
      <c r="AC23" s="87" t="str">
        <f t="shared" ca="1" si="41"/>
        <v>L</v>
      </c>
      <c r="AD23" s="87" t="str">
        <f t="shared" ca="1" si="42"/>
        <v>M</v>
      </c>
      <c r="AE23" s="87" t="str">
        <f t="shared" ca="1" si="43"/>
        <v>M</v>
      </c>
      <c r="AF23" s="87" t="str">
        <f t="shared" ca="1" si="44"/>
        <v>M</v>
      </c>
      <c r="AG23" s="87" t="str">
        <f t="shared" ca="1" si="45"/>
        <v>M</v>
      </c>
      <c r="AH23" s="87" t="str">
        <f t="shared" ca="1" si="46"/>
        <v>L</v>
      </c>
      <c r="AI23" s="87" t="str">
        <f t="shared" ca="1" si="47"/>
        <v>M</v>
      </c>
      <c r="AJ23" s="87" t="str">
        <f t="shared" ca="1" si="48"/>
        <v>M</v>
      </c>
      <c r="AK23" s="87" t="str">
        <f t="shared" ca="1" si="49"/>
        <v>M</v>
      </c>
      <c r="AL23" s="87" t="str">
        <f t="shared" ca="1" si="50"/>
        <v>M</v>
      </c>
      <c r="AM23" s="87" t="str">
        <f t="shared" ca="1" si="51"/>
        <v>N</v>
      </c>
      <c r="AN23" s="87" t="str">
        <f t="shared" ca="1" si="52"/>
        <v>-</v>
      </c>
      <c r="AO23" s="87" t="str">
        <f t="shared" ca="1" si="53"/>
        <v>L</v>
      </c>
      <c r="AP23" s="87" t="str">
        <f t="shared" ca="1" si="54"/>
        <v>L</v>
      </c>
      <c r="AQ23" s="87" t="str">
        <f t="shared" ca="1" si="55"/>
        <v>L</v>
      </c>
      <c r="AR23" s="87" t="str">
        <f t="shared" ca="1" si="56"/>
        <v>M</v>
      </c>
      <c r="AS23" s="87" t="str">
        <f t="shared" ca="1" si="57"/>
        <v>M</v>
      </c>
      <c r="AT23" s="87" t="str">
        <f t="shared" ca="1" si="58"/>
        <v>M</v>
      </c>
      <c r="AU23" s="87" t="str">
        <f t="shared" ca="1" si="59"/>
        <v>N</v>
      </c>
      <c r="AV23" s="87" t="str">
        <f t="shared" ca="1" si="60"/>
        <v>N</v>
      </c>
      <c r="AW23" s="87" t="str">
        <f t="shared" ca="1" si="61"/>
        <v>-</v>
      </c>
      <c r="AX23" s="87" t="str">
        <f t="shared" ca="1" si="62"/>
        <v>-</v>
      </c>
      <c r="AY23" s="87" t="str">
        <f t="shared" ca="1" si="63"/>
        <v>L</v>
      </c>
      <c r="AZ23" s="87" t="str">
        <f t="shared" ca="1" si="64"/>
        <v>M</v>
      </c>
      <c r="BA23" s="87" t="str">
        <f t="shared" ca="1" si="65"/>
        <v>M</v>
      </c>
      <c r="BB23" s="87" t="str">
        <f t="shared" ca="1" si="66"/>
        <v>M</v>
      </c>
      <c r="BC23" s="87" t="str">
        <f t="shared" ca="1" si="67"/>
        <v>M</v>
      </c>
      <c r="BD23" s="87" t="str">
        <f t="shared" ca="1" si="68"/>
        <v>N</v>
      </c>
      <c r="BE23" s="87" t="str">
        <f t="shared" ca="1" si="69"/>
        <v>N</v>
      </c>
      <c r="BF23" s="87" t="str">
        <f t="shared" ca="1" si="70"/>
        <v>-</v>
      </c>
      <c r="BG23" s="87" t="str">
        <f t="shared" ca="1" si="71"/>
        <v>-</v>
      </c>
      <c r="BH23" s="87" t="str">
        <f t="shared" ca="1" si="72"/>
        <v>L</v>
      </c>
      <c r="BI23" s="87" t="str">
        <f t="shared" ca="1" si="73"/>
        <v>M</v>
      </c>
      <c r="BJ23" s="87" t="str">
        <f t="shared" ca="1" si="74"/>
        <v>M</v>
      </c>
      <c r="BK23" s="87" t="str">
        <f t="shared" ca="1" si="75"/>
        <v>M</v>
      </c>
      <c r="BL23" s="87" t="str">
        <f t="shared" ca="1" si="76"/>
        <v>M</v>
      </c>
      <c r="BM23" s="87" t="str">
        <f t="shared" ca="1" si="77"/>
        <v>N</v>
      </c>
      <c r="BN23" s="87" t="str">
        <f t="shared" ca="1" si="78"/>
        <v>N</v>
      </c>
      <c r="BO23" s="87" t="str">
        <f t="shared" ca="1" si="79"/>
        <v>-</v>
      </c>
      <c r="BP23" s="87" t="str">
        <f t="shared" ca="1" si="80"/>
        <v>-</v>
      </c>
      <c r="BQ23" s="87" t="str">
        <f t="shared" ca="1" si="81"/>
        <v>L</v>
      </c>
      <c r="BR23" s="87" t="str">
        <f t="shared" ca="1" si="82"/>
        <v>L</v>
      </c>
      <c r="BS23" s="87" t="str">
        <f t="shared" ca="1" si="83"/>
        <v>L</v>
      </c>
      <c r="BT23" s="87" t="str">
        <f t="shared" ca="1" si="84"/>
        <v>M</v>
      </c>
      <c r="BU23" s="87" t="str">
        <f t="shared" ca="1" si="85"/>
        <v>M</v>
      </c>
      <c r="BV23" s="87" t="str">
        <f t="shared" ca="1" si="86"/>
        <v>M</v>
      </c>
      <c r="BW23" s="87" t="str">
        <f t="shared" ca="1" si="87"/>
        <v>M</v>
      </c>
      <c r="BX23" s="87" t="str">
        <f t="shared" ca="1" si="88"/>
        <v>L</v>
      </c>
      <c r="BY23" s="87" t="str">
        <f t="shared" ca="1" si="89"/>
        <v>M</v>
      </c>
      <c r="BZ23" s="87" t="str">
        <f t="shared" ca="1" si="90"/>
        <v>M</v>
      </c>
      <c r="CA23" s="87" t="str">
        <f t="shared" ca="1" si="91"/>
        <v>M</v>
      </c>
      <c r="CB23" s="87" t="str">
        <f t="shared" ca="1" si="92"/>
        <v>M</v>
      </c>
      <c r="CC23" s="87" t="str">
        <f t="shared" ca="1" si="93"/>
        <v>N</v>
      </c>
      <c r="CD23" s="87" t="str">
        <f t="shared" ca="1" si="26"/>
        <v>-</v>
      </c>
      <c r="CE23" s="87" t="str">
        <f t="shared" ca="1" si="94"/>
        <v>L</v>
      </c>
      <c r="CF23" s="87" t="str">
        <f t="shared" ca="1" si="95"/>
        <v>L</v>
      </c>
      <c r="CG23" s="87" t="str">
        <f t="shared" ca="1" si="96"/>
        <v>L</v>
      </c>
      <c r="CH23" s="87" t="str">
        <f t="shared" ca="1" si="97"/>
        <v>M</v>
      </c>
      <c r="CI23" s="87" t="str">
        <f t="shared" ca="1" si="98"/>
        <v>M</v>
      </c>
      <c r="CJ23" s="87" t="str">
        <f t="shared" ca="1" si="99"/>
        <v>M</v>
      </c>
      <c r="CK23" s="87" t="str">
        <f t="shared" ca="1" si="100"/>
        <v>L</v>
      </c>
      <c r="CL23" s="87" t="str">
        <f t="shared" ca="1" si="101"/>
        <v>M</v>
      </c>
      <c r="CM23" s="87" t="str">
        <f t="shared" ca="1" si="102"/>
        <v>M</v>
      </c>
      <c r="CN23" s="87" t="str">
        <f t="shared" ca="1" si="103"/>
        <v>M</v>
      </c>
      <c r="CO23" s="87" t="str">
        <f t="shared" ca="1" si="104"/>
        <v>L</v>
      </c>
      <c r="CP23" s="87" t="str">
        <f t="shared" ca="1" si="105"/>
        <v>L</v>
      </c>
      <c r="CQ23" s="87" t="str">
        <f t="shared" ca="1" si="106"/>
        <v>M</v>
      </c>
      <c r="CR23" s="87" t="str">
        <f t="shared" ca="1" si="107"/>
        <v>M</v>
      </c>
      <c r="CS23" s="87" t="str">
        <f t="shared" ca="1" si="108"/>
        <v>M</v>
      </c>
      <c r="CT23" s="87" t="str">
        <f t="shared" ca="1" si="109"/>
        <v>L</v>
      </c>
      <c r="CU23" s="87" t="str">
        <f t="shared" ca="1" si="110"/>
        <v>L</v>
      </c>
      <c r="CV23" s="87" t="str">
        <f t="shared" ca="1" si="111"/>
        <v>M</v>
      </c>
      <c r="CW23" s="87" t="str">
        <f t="shared" ca="1" si="112"/>
        <v>M</v>
      </c>
      <c r="CX23" s="87" t="str">
        <f t="shared" ca="1" si="113"/>
        <v>M</v>
      </c>
      <c r="CY23" s="87" t="str">
        <f t="shared" ca="1" si="114"/>
        <v>N</v>
      </c>
      <c r="CZ23" s="87" t="str">
        <f t="shared" ca="1" si="115"/>
        <v>N</v>
      </c>
      <c r="DA23" s="87" t="str">
        <f t="shared" ca="1" si="116"/>
        <v>-</v>
      </c>
      <c r="DB23" s="87" t="str">
        <f t="shared" ca="1" si="117"/>
        <v>-</v>
      </c>
      <c r="DC23" s="87" t="str">
        <f t="shared" ca="1" si="118"/>
        <v>L</v>
      </c>
      <c r="DD23" s="87" t="str">
        <f t="shared" ca="1" si="119"/>
        <v>M</v>
      </c>
      <c r="DE23" s="87" t="str">
        <f t="shared" ca="1" si="120"/>
        <v>M</v>
      </c>
      <c r="DF23" s="87" t="str">
        <f t="shared" ca="1" si="121"/>
        <v>M</v>
      </c>
      <c r="DG23" s="87" t="str">
        <f t="shared" ca="1" si="122"/>
        <v>M</v>
      </c>
      <c r="DH23" s="87" t="str">
        <f t="shared" ca="1" si="123"/>
        <v>N</v>
      </c>
      <c r="DI23" s="87" t="str">
        <f t="shared" ca="1" si="124"/>
        <v>N</v>
      </c>
      <c r="DJ23" s="87" t="str">
        <f t="shared" ca="1" si="125"/>
        <v>-</v>
      </c>
      <c r="DK23" s="87" t="str">
        <f t="shared" ca="1" si="126"/>
        <v>-</v>
      </c>
      <c r="DL23" s="87" t="str">
        <f t="shared" ca="1" si="127"/>
        <v>L</v>
      </c>
      <c r="DM23" s="87" t="str">
        <f t="shared" ca="1" si="128"/>
        <v>M</v>
      </c>
      <c r="DN23" s="87" t="str">
        <f t="shared" ca="1" si="129"/>
        <v>M</v>
      </c>
      <c r="DO23" s="87" t="str">
        <f t="shared" ca="1" si="130"/>
        <v>M</v>
      </c>
      <c r="DP23" s="87" t="str">
        <f t="shared" ca="1" si="131"/>
        <v>M</v>
      </c>
      <c r="DQ23" s="87" t="str">
        <f t="shared" ca="1" si="132"/>
        <v>N</v>
      </c>
      <c r="DR23" s="87" t="str">
        <f t="shared" ca="1" si="133"/>
        <v>N</v>
      </c>
      <c r="DS23" s="87" t="str">
        <f t="shared" ca="1" si="134"/>
        <v>-</v>
      </c>
      <c r="DT23" s="87" t="str">
        <f t="shared" ca="1" si="135"/>
        <v>-</v>
      </c>
      <c r="DU23" s="87" t="str">
        <f t="shared" ca="1" si="136"/>
        <v>L</v>
      </c>
      <c r="DV23" s="87" t="str">
        <f t="shared" ca="1" si="137"/>
        <v>L</v>
      </c>
      <c r="DW23" s="87" t="str">
        <f t="shared" ca="1" si="138"/>
        <v>L</v>
      </c>
      <c r="DX23" s="87" t="str">
        <f t="shared" ca="1" si="139"/>
        <v>M</v>
      </c>
      <c r="DY23" s="87" t="str">
        <f t="shared" ca="1" si="140"/>
        <v>M</v>
      </c>
      <c r="DZ23" s="87" t="str">
        <f t="shared" ca="1" si="141"/>
        <v>N</v>
      </c>
      <c r="EA23" s="87" t="str">
        <f t="shared" ca="1" si="142"/>
        <v>-</v>
      </c>
      <c r="EB23" s="87" t="str">
        <f t="shared" ca="1" si="143"/>
        <v>L</v>
      </c>
      <c r="EC23" s="87" t="str">
        <f t="shared" ca="1" si="144"/>
        <v>M</v>
      </c>
      <c r="ED23" s="87" t="str">
        <f t="shared" ca="1" si="145"/>
        <v>M</v>
      </c>
      <c r="EE23" s="87" t="str">
        <f t="shared" ca="1" si="146"/>
        <v>M</v>
      </c>
      <c r="EF23" s="87" t="str">
        <f t="shared" ca="1" si="147"/>
        <v>L</v>
      </c>
      <c r="EG23" s="87" t="str">
        <f t="shared" ca="1" si="148"/>
        <v>M</v>
      </c>
      <c r="EH23" s="87" t="str">
        <f t="shared" ca="1" si="149"/>
        <v>M</v>
      </c>
      <c r="EI23" s="87" t="str">
        <f t="shared" ca="1" si="150"/>
        <v>M</v>
      </c>
      <c r="EJ23" s="87" t="str">
        <f t="shared" ca="1" si="151"/>
        <v>L</v>
      </c>
      <c r="EK23" s="87" t="str">
        <f t="shared" ca="1" si="152"/>
        <v>L</v>
      </c>
      <c r="EL23" s="87" t="str">
        <f t="shared" ca="1" si="153"/>
        <v>M</v>
      </c>
      <c r="EM23" s="87" t="str">
        <f t="shared" ca="1" si="154"/>
        <v>M</v>
      </c>
      <c r="EN23" s="87" t="str">
        <f t="shared" ca="1" si="155"/>
        <v>M</v>
      </c>
      <c r="EO23" s="87" t="str">
        <f t="shared" ca="1" si="156"/>
        <v>N</v>
      </c>
      <c r="EP23" s="87" t="str">
        <f t="shared" ca="1" si="27"/>
        <v>N</v>
      </c>
      <c r="EQ23" s="87" t="str">
        <f t="shared" ca="1" si="157"/>
        <v>-</v>
      </c>
      <c r="ER23" s="87" t="str">
        <f t="shared" ca="1" si="158"/>
        <v>-</v>
      </c>
      <c r="ES23" s="87" t="str">
        <f t="shared" ca="1" si="159"/>
        <v>L</v>
      </c>
      <c r="ET23" s="87" t="str">
        <f t="shared" ca="1" si="160"/>
        <v>L</v>
      </c>
      <c r="EU23" s="87" t="str">
        <f t="shared" ca="1" si="161"/>
        <v>M</v>
      </c>
      <c r="EV23" s="87" t="str">
        <f t="shared" ca="1" si="162"/>
        <v>M</v>
      </c>
      <c r="EW23" s="87" t="str">
        <f t="shared" ca="1" si="163"/>
        <v>M</v>
      </c>
      <c r="EX23" s="87" t="str">
        <f t="shared" ca="1" si="164"/>
        <v>N</v>
      </c>
      <c r="EY23" s="87" t="str">
        <f t="shared" ca="1" si="165"/>
        <v>N</v>
      </c>
      <c r="EZ23" s="87" t="str">
        <f t="shared" ca="1" si="166"/>
        <v>-</v>
      </c>
      <c r="FA23" s="87" t="str">
        <f t="shared" ca="1" si="167"/>
        <v>-</v>
      </c>
      <c r="FB23" s="87" t="str">
        <f t="shared" ca="1" si="168"/>
        <v>L</v>
      </c>
      <c r="FC23" s="87" t="str">
        <f t="shared" ca="1" si="169"/>
        <v>M</v>
      </c>
      <c r="FD23" s="87" t="str">
        <f t="shared" ca="1" si="170"/>
        <v>M</v>
      </c>
      <c r="FE23" s="87" t="str">
        <f t="shared" ca="1" si="171"/>
        <v>M</v>
      </c>
      <c r="FF23" s="87" t="str">
        <f t="shared" ca="1" si="172"/>
        <v>M</v>
      </c>
      <c r="FG23" s="87" t="str">
        <f t="shared" ca="1" si="173"/>
        <v>N</v>
      </c>
      <c r="FH23" s="87" t="str">
        <f t="shared" ca="1" si="174"/>
        <v>N</v>
      </c>
      <c r="FI23" s="87" t="str">
        <f t="shared" ca="1" si="175"/>
        <v>-</v>
      </c>
      <c r="FJ23" s="87" t="str">
        <f t="shared" ca="1" si="176"/>
        <v>-</v>
      </c>
      <c r="FK23" s="87" t="str">
        <f t="shared" ca="1" si="177"/>
        <v>L</v>
      </c>
      <c r="FL23" s="87" t="str">
        <f t="shared" ca="1" si="178"/>
        <v>L</v>
      </c>
      <c r="FM23" s="87" t="str">
        <f t="shared" ca="1" si="179"/>
        <v>L</v>
      </c>
      <c r="FN23" s="87" t="str">
        <f t="shared" ca="1" si="180"/>
        <v>M</v>
      </c>
      <c r="FO23" s="87" t="str">
        <f t="shared" ca="1" si="181"/>
        <v>M</v>
      </c>
      <c r="FP23" s="87" t="str">
        <f t="shared" ca="1" si="182"/>
        <v>M</v>
      </c>
      <c r="FQ23" s="87" t="str">
        <f t="shared" ca="1" si="183"/>
        <v>M</v>
      </c>
      <c r="FR23" s="87" t="str">
        <f t="shared" ca="1" si="184"/>
        <v>L</v>
      </c>
      <c r="FS23" s="87" t="str">
        <f t="shared" ca="1" si="185"/>
        <v>M</v>
      </c>
      <c r="FT23" s="87" t="str">
        <f t="shared" ca="1" si="186"/>
        <v>M</v>
      </c>
      <c r="FU23" s="87" t="str">
        <f t="shared" ca="1" si="187"/>
        <v>M</v>
      </c>
      <c r="FV23" s="87" t="str">
        <f t="shared" ca="1" si="188"/>
        <v>M</v>
      </c>
      <c r="FW23" s="87" t="str">
        <f t="shared" ca="1" si="189"/>
        <v>N</v>
      </c>
      <c r="FX23" s="87" t="str">
        <f t="shared" ca="1" si="190"/>
        <v>-</v>
      </c>
      <c r="FY23" s="87" t="str">
        <f t="shared" ca="1" si="191"/>
        <v>L</v>
      </c>
      <c r="FZ23" s="87" t="str">
        <f t="shared" ca="1" si="192"/>
        <v>L</v>
      </c>
      <c r="GA23" s="87" t="str">
        <f t="shared" ca="1" si="193"/>
        <v>L</v>
      </c>
      <c r="GB23" s="87" t="str">
        <f t="shared" ca="1" si="194"/>
        <v>M</v>
      </c>
      <c r="GC23" s="87" t="str">
        <f t="shared" ca="1" si="195"/>
        <v>M</v>
      </c>
      <c r="GD23" s="87" t="str">
        <f t="shared" ca="1" si="196"/>
        <v>M</v>
      </c>
      <c r="GE23" s="87" t="str">
        <f t="shared" ca="1" si="197"/>
        <v>N</v>
      </c>
      <c r="GF23" s="87" t="str">
        <f t="shared" ca="1" si="198"/>
        <v>N</v>
      </c>
      <c r="GG23" s="87" t="str">
        <f t="shared" ca="1" si="199"/>
        <v>-</v>
      </c>
      <c r="GH23" s="87" t="str">
        <f t="shared" ca="1" si="200"/>
        <v>-</v>
      </c>
      <c r="GI23" s="87" t="str">
        <f t="shared" ca="1" si="201"/>
        <v>L</v>
      </c>
      <c r="GJ23" s="87" t="str">
        <f t="shared" ca="1" si="202"/>
        <v>M</v>
      </c>
      <c r="GK23" s="87" t="str">
        <f t="shared" ca="1" si="203"/>
        <v>M</v>
      </c>
      <c r="GL23" s="87" t="str">
        <f t="shared" ca="1" si="204"/>
        <v>M</v>
      </c>
      <c r="GM23" s="87" t="str">
        <f t="shared" ca="1" si="205"/>
        <v>M</v>
      </c>
      <c r="GN23" s="87" t="str">
        <f t="shared" ca="1" si="206"/>
        <v>N</v>
      </c>
      <c r="GO23" s="87" t="str">
        <f t="shared" ca="1" si="207"/>
        <v>N</v>
      </c>
      <c r="GP23" s="87" t="str">
        <f t="shared" ca="1" si="208"/>
        <v>-</v>
      </c>
      <c r="GQ23" s="87" t="str">
        <f t="shared" ca="1" si="209"/>
        <v>-</v>
      </c>
      <c r="GR23" s="87" t="str">
        <f t="shared" ca="1" si="210"/>
        <v>L</v>
      </c>
      <c r="GS23" s="87" t="str">
        <f t="shared" ca="1" si="211"/>
        <v>M</v>
      </c>
      <c r="GT23" s="87" t="str">
        <f t="shared" ca="1" si="212"/>
        <v>M</v>
      </c>
      <c r="GU23" s="87" t="str">
        <f t="shared" ca="1" si="213"/>
        <v>M</v>
      </c>
      <c r="GV23" s="87" t="str">
        <f t="shared" ca="1" si="214"/>
        <v>M</v>
      </c>
      <c r="GW23" s="87" t="str">
        <f t="shared" ca="1" si="215"/>
        <v>N</v>
      </c>
      <c r="GX23" s="87" t="str">
        <f t="shared" ca="1" si="216"/>
        <v>N</v>
      </c>
      <c r="GY23" s="87" t="str">
        <f t="shared" ca="1" si="217"/>
        <v>-</v>
      </c>
      <c r="GZ23" s="87" t="str">
        <f t="shared" ca="1" si="218"/>
        <v>-</v>
      </c>
      <c r="HA23" s="87" t="str">
        <f t="shared" ca="1" si="219"/>
        <v>L</v>
      </c>
      <c r="HB23" s="87" t="str">
        <f t="shared" ca="1" si="28"/>
        <v>L</v>
      </c>
      <c r="HC23" s="87" t="str">
        <f t="shared" ca="1" si="220"/>
        <v>L</v>
      </c>
      <c r="HD23" s="87" t="str">
        <f t="shared" ca="1" si="221"/>
        <v>M</v>
      </c>
      <c r="HE23" s="87" t="str">
        <f t="shared" ca="1" si="222"/>
        <v>M</v>
      </c>
      <c r="HF23" s="87" t="str">
        <f t="shared" ca="1" si="223"/>
        <v>M</v>
      </c>
      <c r="HG23" s="87" t="str">
        <f t="shared" ca="1" si="224"/>
        <v>M</v>
      </c>
      <c r="HH23" s="87" t="str">
        <f t="shared" ca="1" si="225"/>
        <v>L</v>
      </c>
      <c r="HI23" s="87" t="str">
        <f t="shared" ca="1" si="226"/>
        <v>M</v>
      </c>
      <c r="HJ23" s="87" t="str">
        <f t="shared" ca="1" si="227"/>
        <v>M</v>
      </c>
      <c r="HK23" s="87" t="str">
        <f t="shared" ca="1" si="228"/>
        <v>M</v>
      </c>
      <c r="HL23" s="87" t="str">
        <f t="shared" ca="1" si="229"/>
        <v>M</v>
      </c>
      <c r="HM23" s="87" t="str">
        <f t="shared" ca="1" si="230"/>
        <v>N</v>
      </c>
      <c r="HN23" s="87" t="str">
        <f t="shared" ca="1" si="231"/>
        <v>-</v>
      </c>
      <c r="HO23" s="87" t="str">
        <f t="shared" ca="1" si="232"/>
        <v>L</v>
      </c>
      <c r="HP23" s="87" t="str">
        <f t="shared" ca="1" si="233"/>
        <v>L</v>
      </c>
      <c r="HQ23" s="87" t="str">
        <f t="shared" ca="1" si="234"/>
        <v>L</v>
      </c>
      <c r="HR23" s="87" t="str">
        <f t="shared" ca="1" si="235"/>
        <v>M</v>
      </c>
      <c r="HS23" s="87" t="str">
        <f t="shared" ca="1" si="236"/>
        <v>M</v>
      </c>
      <c r="HT23" s="87" t="str">
        <f t="shared" ca="1" si="237"/>
        <v>M</v>
      </c>
      <c r="HU23" s="87" t="str">
        <f t="shared" ca="1" si="238"/>
        <v>L</v>
      </c>
      <c r="HV23" s="87" t="str">
        <f t="shared" ca="1" si="239"/>
        <v>M</v>
      </c>
      <c r="HW23" s="87" t="str">
        <f t="shared" ca="1" si="240"/>
        <v>M</v>
      </c>
      <c r="HX23" s="87" t="str">
        <f t="shared" ca="1" si="241"/>
        <v>M</v>
      </c>
      <c r="HY23" s="87" t="str">
        <f t="shared" ca="1" si="242"/>
        <v>L</v>
      </c>
      <c r="HZ23" s="87" t="str">
        <f t="shared" ca="1" si="243"/>
        <v>L</v>
      </c>
      <c r="IA23" s="87" t="str">
        <f t="shared" ca="1" si="244"/>
        <v>M</v>
      </c>
      <c r="IB23" s="87" t="str">
        <f t="shared" ca="1" si="245"/>
        <v>M</v>
      </c>
      <c r="IC23" s="87" t="str">
        <f t="shared" ca="1" si="246"/>
        <v>M</v>
      </c>
      <c r="ID23" s="87" t="str">
        <f t="shared" ca="1" si="247"/>
        <v>L</v>
      </c>
      <c r="IE23" s="87" t="str">
        <f t="shared" ca="1" si="248"/>
        <v>L</v>
      </c>
      <c r="IF23" s="87" t="str">
        <f t="shared" ca="1" si="249"/>
        <v>M</v>
      </c>
      <c r="IG23" s="87" t="str">
        <f t="shared" ca="1" si="250"/>
        <v>M</v>
      </c>
      <c r="IH23" s="87" t="str">
        <f t="shared" ca="1" si="251"/>
        <v>M</v>
      </c>
      <c r="II23" s="87" t="str">
        <f t="shared" ca="1" si="252"/>
        <v>N</v>
      </c>
      <c r="IJ23" s="87" t="str">
        <f t="shared" ca="1" si="253"/>
        <v>N</v>
      </c>
      <c r="IK23" s="87" t="str">
        <f t="shared" ca="1" si="254"/>
        <v>-</v>
      </c>
      <c r="IL23" s="87" t="str">
        <f t="shared" ca="1" si="255"/>
        <v>-</v>
      </c>
      <c r="IM23" s="87" t="str">
        <f t="shared" ca="1" si="256"/>
        <v>L</v>
      </c>
      <c r="IN23" s="87" t="str">
        <f t="shared" ca="1" si="257"/>
        <v>M</v>
      </c>
      <c r="IO23" s="87" t="str">
        <f t="shared" ca="1" si="258"/>
        <v>M</v>
      </c>
      <c r="IP23" s="87" t="str">
        <f t="shared" ca="1" si="259"/>
        <v>M</v>
      </c>
      <c r="IQ23" s="87" t="str">
        <f t="shared" ca="1" si="260"/>
        <v>M</v>
      </c>
      <c r="IR23" s="87" t="str">
        <f t="shared" ca="1" si="261"/>
        <v>N</v>
      </c>
      <c r="IS23" s="87" t="str">
        <f t="shared" ca="1" si="262"/>
        <v>N</v>
      </c>
      <c r="IT23" s="87" t="str">
        <f t="shared" ca="1" si="263"/>
        <v>-</v>
      </c>
      <c r="IU23" s="87" t="str">
        <f t="shared" ca="1" si="264"/>
        <v>-</v>
      </c>
      <c r="IV23" s="87" t="str">
        <f t="shared" ca="1" si="265"/>
        <v>L</v>
      </c>
      <c r="IW23" s="87" t="str">
        <f t="shared" ca="1" si="266"/>
        <v>M</v>
      </c>
      <c r="IX23" s="87" t="str">
        <f t="shared" ca="1" si="267"/>
        <v>M</v>
      </c>
      <c r="IY23" s="87" t="str">
        <f t="shared" ca="1" si="268"/>
        <v>M</v>
      </c>
      <c r="IZ23" s="87" t="str">
        <f t="shared" ca="1" si="269"/>
        <v>M</v>
      </c>
      <c r="JA23" s="87" t="str">
        <f t="shared" ca="1" si="270"/>
        <v>N</v>
      </c>
      <c r="JB23" s="87" t="str">
        <f t="shared" ca="1" si="271"/>
        <v>N</v>
      </c>
      <c r="JC23" s="87" t="str">
        <f t="shared" ca="1" si="272"/>
        <v>-</v>
      </c>
      <c r="JD23" s="87" t="str">
        <f t="shared" ca="1" si="273"/>
        <v>-</v>
      </c>
      <c r="JE23" s="87" t="str">
        <f t="shared" ca="1" si="274"/>
        <v>L</v>
      </c>
      <c r="JF23" s="87" t="str">
        <f t="shared" ca="1" si="275"/>
        <v>L</v>
      </c>
      <c r="JG23" s="87" t="str">
        <f t="shared" ca="1" si="276"/>
        <v>L</v>
      </c>
      <c r="JH23" s="87" t="str">
        <f t="shared" ca="1" si="277"/>
        <v>M</v>
      </c>
      <c r="JI23" s="87" t="str">
        <f t="shared" ca="1" si="278"/>
        <v>M</v>
      </c>
      <c r="JJ23" s="87" t="str">
        <f t="shared" ca="1" si="279"/>
        <v>N</v>
      </c>
      <c r="JK23" s="87" t="str">
        <f t="shared" ca="1" si="280"/>
        <v>-</v>
      </c>
      <c r="JL23" s="87" t="str">
        <f t="shared" ca="1" si="281"/>
        <v>L</v>
      </c>
      <c r="JM23" s="87" t="str">
        <f t="shared" ca="1" si="282"/>
        <v>M</v>
      </c>
      <c r="JN23" s="87" t="str">
        <f t="shared" ca="1" si="29"/>
        <v>M</v>
      </c>
      <c r="JO23" s="87" t="str">
        <f t="shared" ca="1" si="283"/>
        <v>M</v>
      </c>
      <c r="JP23" s="87" t="str">
        <f t="shared" ca="1" si="284"/>
        <v>L</v>
      </c>
      <c r="JQ23" s="87" t="str">
        <f t="shared" ca="1" si="285"/>
        <v>M</v>
      </c>
      <c r="JR23" s="87" t="str">
        <f t="shared" ca="1" si="286"/>
        <v>M</v>
      </c>
      <c r="JS23" s="87" t="str">
        <f t="shared" ca="1" si="287"/>
        <v>M</v>
      </c>
      <c r="JT23" s="87" t="str">
        <f t="shared" ca="1" si="288"/>
        <v>L</v>
      </c>
      <c r="JU23" s="87" t="str">
        <f t="shared" ca="1" si="289"/>
        <v>L</v>
      </c>
      <c r="JV23" s="87" t="str">
        <f t="shared" ca="1" si="290"/>
        <v>M</v>
      </c>
      <c r="JW23" s="87" t="str">
        <f t="shared" ca="1" si="291"/>
        <v>M</v>
      </c>
      <c r="JX23" s="87" t="str">
        <f t="shared" ca="1" si="292"/>
        <v>M</v>
      </c>
      <c r="JY23" s="87" t="str">
        <f t="shared" ca="1" si="293"/>
        <v>N</v>
      </c>
      <c r="JZ23" s="87" t="str">
        <f t="shared" ca="1" si="294"/>
        <v>N</v>
      </c>
      <c r="KA23" s="87" t="str">
        <f t="shared" ca="1" si="295"/>
        <v>-</v>
      </c>
      <c r="KB23" s="87" t="str">
        <f t="shared" ca="1" si="296"/>
        <v>-</v>
      </c>
      <c r="KC23" s="87" t="str">
        <f t="shared" ca="1" si="297"/>
        <v>L</v>
      </c>
      <c r="KD23" s="87" t="str">
        <f t="shared" ca="1" si="298"/>
        <v>L</v>
      </c>
      <c r="KE23" s="87" t="str">
        <f t="shared" ca="1" si="299"/>
        <v>M</v>
      </c>
      <c r="KF23" s="87" t="str">
        <f t="shared" ca="1" si="300"/>
        <v>M</v>
      </c>
      <c r="KG23" s="87" t="str">
        <f t="shared" ca="1" si="301"/>
        <v>M</v>
      </c>
      <c r="KH23" s="87" t="str">
        <f t="shared" ca="1" si="302"/>
        <v>N</v>
      </c>
      <c r="KI23" s="87" t="str">
        <f t="shared" ca="1" si="303"/>
        <v>N</v>
      </c>
      <c r="KJ23" s="87" t="str">
        <f t="shared" ca="1" si="304"/>
        <v>-</v>
      </c>
      <c r="KK23" s="87" t="str">
        <f t="shared" ca="1" si="305"/>
        <v>-</v>
      </c>
      <c r="KL23" s="87" t="str">
        <f t="shared" ca="1" si="306"/>
        <v>L</v>
      </c>
      <c r="KM23" s="87" t="str">
        <f t="shared" ca="1" si="307"/>
        <v>M</v>
      </c>
      <c r="KN23" s="87" t="str">
        <f t="shared" ca="1" si="308"/>
        <v>M</v>
      </c>
      <c r="KO23" s="87" t="str">
        <f t="shared" ca="1" si="309"/>
        <v>M</v>
      </c>
      <c r="KP23" s="87" t="str">
        <f t="shared" ca="1" si="310"/>
        <v>M</v>
      </c>
      <c r="KQ23" s="87" t="str">
        <f t="shared" ca="1" si="311"/>
        <v>N</v>
      </c>
      <c r="KR23" s="87" t="str">
        <f t="shared" ca="1" si="312"/>
        <v>N</v>
      </c>
      <c r="KS23" s="87" t="str">
        <f t="shared" ca="1" si="313"/>
        <v>-</v>
      </c>
      <c r="KT23" s="87" t="str">
        <f t="shared" ca="1" si="314"/>
        <v>-</v>
      </c>
      <c r="KU23" s="87" t="str">
        <f t="shared" ca="1" si="315"/>
        <v>L</v>
      </c>
      <c r="KV23" s="87" t="str">
        <f t="shared" ca="1" si="316"/>
        <v>L</v>
      </c>
      <c r="KW23" s="87" t="str">
        <f t="shared" ca="1" si="317"/>
        <v>L</v>
      </c>
      <c r="KX23" s="87" t="str">
        <f t="shared" ca="1" si="318"/>
        <v>M</v>
      </c>
      <c r="KY23" s="87" t="str">
        <f t="shared" ca="1" si="319"/>
        <v>M</v>
      </c>
      <c r="KZ23" s="87" t="str">
        <f t="shared" ca="1" si="320"/>
        <v>M</v>
      </c>
      <c r="LA23" s="87" t="str">
        <f t="shared" ca="1" si="321"/>
        <v>M</v>
      </c>
      <c r="LB23" s="87" t="str">
        <f t="shared" ca="1" si="322"/>
        <v>L</v>
      </c>
      <c r="LC23" s="87" t="str">
        <f t="shared" ca="1" si="323"/>
        <v>M</v>
      </c>
      <c r="LD23" s="87" t="str">
        <f t="shared" ca="1" si="324"/>
        <v>M</v>
      </c>
      <c r="LE23" s="87" t="str">
        <f t="shared" ca="1" si="325"/>
        <v>M</v>
      </c>
      <c r="LF23" s="87" t="str">
        <f t="shared" ca="1" si="326"/>
        <v>M</v>
      </c>
      <c r="LG23" s="87" t="str">
        <f t="shared" ca="1" si="327"/>
        <v>N</v>
      </c>
      <c r="LH23" s="87" t="str">
        <f t="shared" ca="1" si="328"/>
        <v>-</v>
      </c>
      <c r="LI23" s="87" t="str">
        <f t="shared" ca="1" si="329"/>
        <v>L</v>
      </c>
      <c r="LJ23" s="87" t="str">
        <f t="shared" ca="1" si="330"/>
        <v>L</v>
      </c>
      <c r="LK23" s="87" t="str">
        <f t="shared" ca="1" si="331"/>
        <v>L</v>
      </c>
      <c r="LL23" s="87" t="str">
        <f t="shared" ca="1" si="332"/>
        <v>M</v>
      </c>
      <c r="LM23" s="87" t="str">
        <f t="shared" ca="1" si="333"/>
        <v>M</v>
      </c>
      <c r="LN23" s="87" t="str">
        <f t="shared" ca="1" si="334"/>
        <v>M</v>
      </c>
      <c r="LO23" s="87" t="str">
        <f t="shared" ca="1" si="335"/>
        <v>N</v>
      </c>
      <c r="LP23" s="87" t="str">
        <f t="shared" ca="1" si="336"/>
        <v>N</v>
      </c>
      <c r="LQ23" s="87" t="str">
        <f t="shared" ca="1" si="337"/>
        <v>-</v>
      </c>
      <c r="LR23" s="87" t="str">
        <f t="shared" ca="1" si="338"/>
        <v>-</v>
      </c>
      <c r="LS23" s="87" t="str">
        <f t="shared" ca="1" si="339"/>
        <v>L</v>
      </c>
      <c r="LT23" s="87" t="str">
        <f t="shared" ca="1" si="340"/>
        <v>M</v>
      </c>
      <c r="LU23" s="87" t="str">
        <f t="shared" ca="1" si="341"/>
        <v>M</v>
      </c>
      <c r="LV23" s="87" t="str">
        <f t="shared" ca="1" si="342"/>
        <v>M</v>
      </c>
      <c r="LW23" s="87" t="str">
        <f t="shared" ca="1" si="343"/>
        <v>M</v>
      </c>
      <c r="LX23" s="87" t="str">
        <f t="shared" ca="1" si="344"/>
        <v>N</v>
      </c>
      <c r="LY23" s="87" t="str">
        <f t="shared" ca="1" si="345"/>
        <v>N</v>
      </c>
      <c r="LZ23" s="87" t="str">
        <f t="shared" ca="1" si="30"/>
        <v>-</v>
      </c>
      <c r="MA23" s="87" t="str">
        <f t="shared" ca="1" si="357"/>
        <v>-</v>
      </c>
      <c r="MB23" s="87" t="str">
        <f t="shared" ca="1" si="358"/>
        <v>L</v>
      </c>
      <c r="MC23" s="87" t="str">
        <f t="shared" ca="1" si="359"/>
        <v>M</v>
      </c>
      <c r="MD23" s="87" t="str">
        <f t="shared" ca="1" si="360"/>
        <v>M</v>
      </c>
      <c r="ME23" s="87" t="str">
        <f t="shared" ca="1" si="361"/>
        <v>M</v>
      </c>
      <c r="MF23" s="87" t="str">
        <f t="shared" ca="1" si="362"/>
        <v>M</v>
      </c>
      <c r="MG23" s="87" t="str">
        <f t="shared" ca="1" si="363"/>
        <v>N</v>
      </c>
      <c r="MH23" s="87" t="str">
        <f t="shared" ca="1" si="364"/>
        <v>N</v>
      </c>
      <c r="MI23" s="87" t="str">
        <f t="shared" ca="1" si="365"/>
        <v>-</v>
      </c>
      <c r="MJ23" s="87" t="str">
        <f t="shared" ca="1" si="366"/>
        <v>-</v>
      </c>
      <c r="MK23" s="87" t="str">
        <f t="shared" ca="1" si="367"/>
        <v>L</v>
      </c>
      <c r="ML23" s="87" t="str">
        <f t="shared" ca="1" si="368"/>
        <v>L</v>
      </c>
      <c r="MM23" s="87" t="str">
        <f t="shared" ca="1" si="369"/>
        <v>L</v>
      </c>
      <c r="MN23" s="87" t="str">
        <f t="shared" ca="1" si="370"/>
        <v>M</v>
      </c>
      <c r="MO23" s="87" t="str">
        <f t="shared" ca="1" si="371"/>
        <v>M</v>
      </c>
      <c r="MP23" s="87" t="str">
        <f t="shared" ca="1" si="372"/>
        <v>M</v>
      </c>
      <c r="MQ23" s="87" t="str">
        <f t="shared" ca="1" si="373"/>
        <v>M</v>
      </c>
      <c r="MR23" s="87" t="str">
        <f t="shared" ca="1" si="374"/>
        <v>L</v>
      </c>
      <c r="MS23" s="87" t="str">
        <f t="shared" ca="1" si="375"/>
        <v>M</v>
      </c>
      <c r="MT23" s="87" t="str">
        <f t="shared" ca="1" si="376"/>
        <v>M</v>
      </c>
      <c r="MU23" s="87" t="str">
        <f t="shared" ca="1" si="377"/>
        <v>M</v>
      </c>
      <c r="MV23" s="87" t="str">
        <f t="shared" ca="1" si="378"/>
        <v>M</v>
      </c>
      <c r="MW23" s="87" t="str">
        <f t="shared" ca="1" si="379"/>
        <v>N</v>
      </c>
      <c r="MX23" s="87" t="str">
        <f t="shared" ca="1" si="380"/>
        <v>-</v>
      </c>
      <c r="MY23" s="87" t="str">
        <f t="shared" ca="1" si="381"/>
        <v>L</v>
      </c>
      <c r="MZ23" s="87" t="str">
        <f t="shared" ca="1" si="382"/>
        <v>L</v>
      </c>
      <c r="NA23" s="87" t="str">
        <f t="shared" ca="1" si="383"/>
        <v>L</v>
      </c>
      <c r="NB23" s="87" t="str">
        <f t="shared" ca="1" si="346"/>
        <v>M</v>
      </c>
      <c r="NC23" s="87" t="str">
        <f t="shared" ca="1" si="347"/>
        <v>M</v>
      </c>
      <c r="ND23" s="87" t="str">
        <f t="shared" ca="1" si="348"/>
        <v>M</v>
      </c>
      <c r="NE23" s="87" t="str">
        <f t="shared" ca="1" si="349"/>
        <v>L</v>
      </c>
      <c r="NF23" s="87" t="str">
        <f t="shared" ca="1" si="350"/>
        <v>M</v>
      </c>
      <c r="NG23" s="87" t="str">
        <f t="shared" ca="1" si="351"/>
        <v>M</v>
      </c>
      <c r="NH23" s="87" t="str">
        <f t="shared" ca="1" si="352"/>
        <v>M</v>
      </c>
      <c r="NI23" s="87" t="str">
        <f t="shared" ca="1" si="353"/>
        <v>L</v>
      </c>
      <c r="NJ23" s="87" t="str">
        <f t="shared" ca="1" si="354"/>
        <v>L</v>
      </c>
      <c r="NK23" s="87" t="str">
        <f t="shared" ca="1" si="355"/>
        <v>M</v>
      </c>
      <c r="NL23" s="87" t="str">
        <f t="shared" ca="1" si="356"/>
        <v>M</v>
      </c>
    </row>
    <row r="24" spans="1:376" x14ac:dyDescent="0.35">
      <c r="A24" s="54" t="str">
        <f>Plantilla!E24</f>
        <v>Belén Fernández López-Infante</v>
      </c>
      <c r="B24" s="99" t="str">
        <f>'Diseño Patrón'!B27</f>
        <v>M</v>
      </c>
      <c r="C24" s="23">
        <f t="array" ref="C24">IF($C$4="SI",SMALL(IF($B$7:$B24=B24,ROW($B$7:$B24), ""),1),7)</f>
        <v>7</v>
      </c>
      <c r="D24" s="142" t="str">
        <f>'Diseño Patrón'!M27</f>
        <v>-</v>
      </c>
      <c r="E24" s="142" t="str">
        <f>'Diseño Patrón'!N27</f>
        <v>-</v>
      </c>
      <c r="F24" s="142" t="str">
        <f>'Diseño Patrón'!O27</f>
        <v>L</v>
      </c>
      <c r="G24" s="142" t="str">
        <f>'Diseño Patrón'!P27</f>
        <v>M</v>
      </c>
      <c r="H24" s="142" t="str">
        <f>'Diseño Patrón'!Q27</f>
        <v>M</v>
      </c>
      <c r="I24" s="143" t="str">
        <f>'Diseño Patrón'!R27</f>
        <v>M</v>
      </c>
      <c r="J24" s="143" t="str">
        <f>'Diseño Patrón'!S27</f>
        <v>M</v>
      </c>
      <c r="K24" s="87" t="str">
        <f t="shared" ca="1" si="385"/>
        <v>L</v>
      </c>
      <c r="L24" s="87" t="str">
        <f t="shared" ca="1" si="384"/>
        <v>M</v>
      </c>
      <c r="M24" s="87" t="str">
        <f t="shared" ca="1" si="384"/>
        <v>M</v>
      </c>
      <c r="N24" s="87" t="str">
        <f t="shared" ca="1" si="384"/>
        <v>M</v>
      </c>
      <c r="O24" s="87" t="str">
        <f t="shared" ca="1" si="384"/>
        <v>M</v>
      </c>
      <c r="P24" s="87" t="str">
        <f t="shared" ca="1" si="384"/>
        <v>N</v>
      </c>
      <c r="Q24" s="87" t="str">
        <f t="shared" ca="1" si="384"/>
        <v>N</v>
      </c>
      <c r="R24" s="87" t="str">
        <f t="shared" ca="1" si="25"/>
        <v>-</v>
      </c>
      <c r="S24" s="87" t="str">
        <f t="shared" ca="1" si="31"/>
        <v>-</v>
      </c>
      <c r="T24" s="87" t="str">
        <f t="shared" ca="1" si="32"/>
        <v>L</v>
      </c>
      <c r="U24" s="87" t="str">
        <f t="shared" ca="1" si="33"/>
        <v>L</v>
      </c>
      <c r="V24" s="87" t="str">
        <f t="shared" ca="1" si="34"/>
        <v>L</v>
      </c>
      <c r="W24" s="87" t="str">
        <f t="shared" ca="1" si="35"/>
        <v>M</v>
      </c>
      <c r="X24" s="87" t="str">
        <f t="shared" ca="1" si="36"/>
        <v>M</v>
      </c>
      <c r="Y24" s="87" t="str">
        <f t="shared" ca="1" si="37"/>
        <v>M</v>
      </c>
      <c r="Z24" s="87" t="str">
        <f t="shared" ca="1" si="38"/>
        <v>M</v>
      </c>
      <c r="AA24" s="87" t="str">
        <f t="shared" ca="1" si="39"/>
        <v>L</v>
      </c>
      <c r="AB24" s="87" t="str">
        <f t="shared" ca="1" si="40"/>
        <v>M</v>
      </c>
      <c r="AC24" s="87" t="str">
        <f t="shared" ca="1" si="41"/>
        <v>M</v>
      </c>
      <c r="AD24" s="87" t="str">
        <f t="shared" ca="1" si="42"/>
        <v>M</v>
      </c>
      <c r="AE24" s="87" t="str">
        <f t="shared" ca="1" si="43"/>
        <v>M</v>
      </c>
      <c r="AF24" s="87" t="str">
        <f t="shared" ca="1" si="44"/>
        <v>N</v>
      </c>
      <c r="AG24" s="87" t="str">
        <f t="shared" ca="1" si="45"/>
        <v>-</v>
      </c>
      <c r="AH24" s="87" t="str">
        <f t="shared" ca="1" si="46"/>
        <v>L</v>
      </c>
      <c r="AI24" s="87" t="str">
        <f t="shared" ca="1" si="47"/>
        <v>L</v>
      </c>
      <c r="AJ24" s="87" t="str">
        <f t="shared" ca="1" si="48"/>
        <v>L</v>
      </c>
      <c r="AK24" s="87" t="str">
        <f t="shared" ca="1" si="49"/>
        <v>M</v>
      </c>
      <c r="AL24" s="87" t="str">
        <f t="shared" ca="1" si="50"/>
        <v>M</v>
      </c>
      <c r="AM24" s="87" t="str">
        <f t="shared" ca="1" si="51"/>
        <v>M</v>
      </c>
      <c r="AN24" s="87" t="str">
        <f t="shared" ca="1" si="52"/>
        <v>N</v>
      </c>
      <c r="AO24" s="87" t="str">
        <f t="shared" ca="1" si="53"/>
        <v>N</v>
      </c>
      <c r="AP24" s="87" t="str">
        <f t="shared" ca="1" si="54"/>
        <v>-</v>
      </c>
      <c r="AQ24" s="87" t="str">
        <f t="shared" ca="1" si="55"/>
        <v>-</v>
      </c>
      <c r="AR24" s="87" t="str">
        <f t="shared" ca="1" si="56"/>
        <v>L</v>
      </c>
      <c r="AS24" s="87" t="str">
        <f t="shared" ca="1" si="57"/>
        <v>M</v>
      </c>
      <c r="AT24" s="87" t="str">
        <f t="shared" ca="1" si="58"/>
        <v>M</v>
      </c>
      <c r="AU24" s="87" t="str">
        <f t="shared" ca="1" si="59"/>
        <v>M</v>
      </c>
      <c r="AV24" s="87" t="str">
        <f t="shared" ca="1" si="60"/>
        <v>M</v>
      </c>
      <c r="AW24" s="87" t="str">
        <f t="shared" ca="1" si="61"/>
        <v>N</v>
      </c>
      <c r="AX24" s="87" t="str">
        <f t="shared" ca="1" si="62"/>
        <v>N</v>
      </c>
      <c r="AY24" s="87" t="str">
        <f t="shared" ca="1" si="63"/>
        <v>-</v>
      </c>
      <c r="AZ24" s="87" t="str">
        <f t="shared" ca="1" si="64"/>
        <v>-</v>
      </c>
      <c r="BA24" s="87" t="str">
        <f t="shared" ca="1" si="65"/>
        <v>L</v>
      </c>
      <c r="BB24" s="87" t="str">
        <f t="shared" ca="1" si="66"/>
        <v>M</v>
      </c>
      <c r="BC24" s="87" t="str">
        <f t="shared" ca="1" si="67"/>
        <v>M</v>
      </c>
      <c r="BD24" s="87" t="str">
        <f t="shared" ca="1" si="68"/>
        <v>M</v>
      </c>
      <c r="BE24" s="87" t="str">
        <f t="shared" ca="1" si="69"/>
        <v>M</v>
      </c>
      <c r="BF24" s="87" t="str">
        <f t="shared" ca="1" si="70"/>
        <v>N</v>
      </c>
      <c r="BG24" s="87" t="str">
        <f t="shared" ca="1" si="71"/>
        <v>N</v>
      </c>
      <c r="BH24" s="87" t="str">
        <f t="shared" ca="1" si="72"/>
        <v>-</v>
      </c>
      <c r="BI24" s="87" t="str">
        <f t="shared" ca="1" si="73"/>
        <v>-</v>
      </c>
      <c r="BJ24" s="87" t="str">
        <f t="shared" ca="1" si="74"/>
        <v>L</v>
      </c>
      <c r="BK24" s="87" t="str">
        <f t="shared" ca="1" si="75"/>
        <v>L</v>
      </c>
      <c r="BL24" s="87" t="str">
        <f t="shared" ca="1" si="76"/>
        <v>L</v>
      </c>
      <c r="BM24" s="87" t="str">
        <f t="shared" ca="1" si="77"/>
        <v>M</v>
      </c>
      <c r="BN24" s="87" t="str">
        <f t="shared" ca="1" si="78"/>
        <v>M</v>
      </c>
      <c r="BO24" s="87" t="str">
        <f t="shared" ca="1" si="79"/>
        <v>M</v>
      </c>
      <c r="BP24" s="87" t="str">
        <f t="shared" ca="1" si="80"/>
        <v>M</v>
      </c>
      <c r="BQ24" s="87" t="str">
        <f t="shared" ca="1" si="81"/>
        <v>L</v>
      </c>
      <c r="BR24" s="87" t="str">
        <f t="shared" ca="1" si="82"/>
        <v>M</v>
      </c>
      <c r="BS24" s="87" t="str">
        <f t="shared" ca="1" si="83"/>
        <v>M</v>
      </c>
      <c r="BT24" s="87" t="str">
        <f t="shared" ca="1" si="84"/>
        <v>M</v>
      </c>
      <c r="BU24" s="87" t="str">
        <f t="shared" ca="1" si="85"/>
        <v>M</v>
      </c>
      <c r="BV24" s="87" t="str">
        <f t="shared" ca="1" si="86"/>
        <v>N</v>
      </c>
      <c r="BW24" s="87" t="str">
        <f t="shared" ca="1" si="87"/>
        <v>-</v>
      </c>
      <c r="BX24" s="87" t="str">
        <f t="shared" ca="1" si="88"/>
        <v>L</v>
      </c>
      <c r="BY24" s="87" t="str">
        <f t="shared" ca="1" si="89"/>
        <v>L</v>
      </c>
      <c r="BZ24" s="87" t="str">
        <f t="shared" ca="1" si="90"/>
        <v>L</v>
      </c>
      <c r="CA24" s="87" t="str">
        <f t="shared" ca="1" si="91"/>
        <v>M</v>
      </c>
      <c r="CB24" s="87" t="str">
        <f t="shared" ca="1" si="92"/>
        <v>M</v>
      </c>
      <c r="CC24" s="87" t="str">
        <f t="shared" ca="1" si="93"/>
        <v>M</v>
      </c>
      <c r="CD24" s="87" t="str">
        <f t="shared" ca="1" si="26"/>
        <v>L</v>
      </c>
      <c r="CE24" s="87" t="str">
        <f t="shared" ca="1" si="94"/>
        <v>M</v>
      </c>
      <c r="CF24" s="87" t="str">
        <f t="shared" ca="1" si="95"/>
        <v>M</v>
      </c>
      <c r="CG24" s="87" t="str">
        <f t="shared" ca="1" si="96"/>
        <v>M</v>
      </c>
      <c r="CH24" s="87" t="str">
        <f t="shared" ca="1" si="97"/>
        <v>L</v>
      </c>
      <c r="CI24" s="87" t="str">
        <f t="shared" ca="1" si="98"/>
        <v>L</v>
      </c>
      <c r="CJ24" s="87" t="str">
        <f t="shared" ca="1" si="99"/>
        <v>M</v>
      </c>
      <c r="CK24" s="87" t="str">
        <f t="shared" ca="1" si="100"/>
        <v>M</v>
      </c>
      <c r="CL24" s="87" t="str">
        <f t="shared" ca="1" si="101"/>
        <v>M</v>
      </c>
      <c r="CM24" s="87" t="str">
        <f t="shared" ca="1" si="102"/>
        <v>L</v>
      </c>
      <c r="CN24" s="87" t="str">
        <f t="shared" ca="1" si="103"/>
        <v>L</v>
      </c>
      <c r="CO24" s="87" t="str">
        <f t="shared" ca="1" si="104"/>
        <v>M</v>
      </c>
      <c r="CP24" s="87" t="str">
        <f t="shared" ca="1" si="105"/>
        <v>M</v>
      </c>
      <c r="CQ24" s="87" t="str">
        <f t="shared" ca="1" si="106"/>
        <v>M</v>
      </c>
      <c r="CR24" s="87" t="str">
        <f t="shared" ca="1" si="107"/>
        <v>N</v>
      </c>
      <c r="CS24" s="87" t="str">
        <f t="shared" ca="1" si="108"/>
        <v>N</v>
      </c>
      <c r="CT24" s="87" t="str">
        <f t="shared" ca="1" si="109"/>
        <v>-</v>
      </c>
      <c r="CU24" s="87" t="str">
        <f t="shared" ca="1" si="110"/>
        <v>-</v>
      </c>
      <c r="CV24" s="87" t="str">
        <f t="shared" ca="1" si="111"/>
        <v>L</v>
      </c>
      <c r="CW24" s="87" t="str">
        <f t="shared" ca="1" si="112"/>
        <v>M</v>
      </c>
      <c r="CX24" s="87" t="str">
        <f t="shared" ca="1" si="113"/>
        <v>M</v>
      </c>
      <c r="CY24" s="87" t="str">
        <f t="shared" ca="1" si="114"/>
        <v>M</v>
      </c>
      <c r="CZ24" s="87" t="str">
        <f t="shared" ca="1" si="115"/>
        <v>M</v>
      </c>
      <c r="DA24" s="87" t="str">
        <f t="shared" ca="1" si="116"/>
        <v>N</v>
      </c>
      <c r="DB24" s="87" t="str">
        <f t="shared" ca="1" si="117"/>
        <v>N</v>
      </c>
      <c r="DC24" s="87" t="str">
        <f t="shared" ca="1" si="118"/>
        <v>-</v>
      </c>
      <c r="DD24" s="87" t="str">
        <f t="shared" ca="1" si="119"/>
        <v>-</v>
      </c>
      <c r="DE24" s="87" t="str">
        <f t="shared" ca="1" si="120"/>
        <v>L</v>
      </c>
      <c r="DF24" s="87" t="str">
        <f t="shared" ca="1" si="121"/>
        <v>M</v>
      </c>
      <c r="DG24" s="87" t="str">
        <f t="shared" ca="1" si="122"/>
        <v>M</v>
      </c>
      <c r="DH24" s="87" t="str">
        <f t="shared" ca="1" si="123"/>
        <v>M</v>
      </c>
      <c r="DI24" s="87" t="str">
        <f t="shared" ca="1" si="124"/>
        <v>M</v>
      </c>
      <c r="DJ24" s="87" t="str">
        <f t="shared" ca="1" si="125"/>
        <v>N</v>
      </c>
      <c r="DK24" s="87" t="str">
        <f t="shared" ca="1" si="126"/>
        <v>N</v>
      </c>
      <c r="DL24" s="87" t="str">
        <f t="shared" ca="1" si="127"/>
        <v>-</v>
      </c>
      <c r="DM24" s="87" t="str">
        <f t="shared" ca="1" si="128"/>
        <v>-</v>
      </c>
      <c r="DN24" s="87" t="str">
        <f t="shared" ca="1" si="129"/>
        <v>L</v>
      </c>
      <c r="DO24" s="87" t="str">
        <f t="shared" ca="1" si="130"/>
        <v>L</v>
      </c>
      <c r="DP24" s="87" t="str">
        <f t="shared" ca="1" si="131"/>
        <v>L</v>
      </c>
      <c r="DQ24" s="87" t="str">
        <f t="shared" ca="1" si="132"/>
        <v>M</v>
      </c>
      <c r="DR24" s="87" t="str">
        <f t="shared" ca="1" si="133"/>
        <v>M</v>
      </c>
      <c r="DS24" s="87" t="str">
        <f t="shared" ca="1" si="134"/>
        <v>N</v>
      </c>
      <c r="DT24" s="87" t="str">
        <f t="shared" ca="1" si="135"/>
        <v>-</v>
      </c>
      <c r="DU24" s="87" t="str">
        <f t="shared" ca="1" si="136"/>
        <v>L</v>
      </c>
      <c r="DV24" s="87" t="str">
        <f t="shared" ca="1" si="137"/>
        <v>M</v>
      </c>
      <c r="DW24" s="87" t="str">
        <f t="shared" ca="1" si="138"/>
        <v>M</v>
      </c>
      <c r="DX24" s="87" t="str">
        <f t="shared" ca="1" si="139"/>
        <v>M</v>
      </c>
      <c r="DY24" s="87" t="str">
        <f t="shared" ca="1" si="140"/>
        <v>L</v>
      </c>
      <c r="DZ24" s="87" t="str">
        <f t="shared" ca="1" si="141"/>
        <v>M</v>
      </c>
      <c r="EA24" s="87" t="str">
        <f t="shared" ca="1" si="142"/>
        <v>M</v>
      </c>
      <c r="EB24" s="87" t="str">
        <f t="shared" ca="1" si="143"/>
        <v>M</v>
      </c>
      <c r="EC24" s="87" t="str">
        <f t="shared" ca="1" si="144"/>
        <v>L</v>
      </c>
      <c r="ED24" s="87" t="str">
        <f t="shared" ca="1" si="145"/>
        <v>L</v>
      </c>
      <c r="EE24" s="87" t="str">
        <f t="shared" ca="1" si="146"/>
        <v>M</v>
      </c>
      <c r="EF24" s="87" t="str">
        <f t="shared" ca="1" si="147"/>
        <v>M</v>
      </c>
      <c r="EG24" s="87" t="str">
        <f t="shared" ca="1" si="148"/>
        <v>M</v>
      </c>
      <c r="EH24" s="87" t="str">
        <f t="shared" ca="1" si="149"/>
        <v>N</v>
      </c>
      <c r="EI24" s="87" t="str">
        <f t="shared" ca="1" si="150"/>
        <v>N</v>
      </c>
      <c r="EJ24" s="87" t="str">
        <f t="shared" ca="1" si="151"/>
        <v>-</v>
      </c>
      <c r="EK24" s="87" t="str">
        <f t="shared" ca="1" si="152"/>
        <v>-</v>
      </c>
      <c r="EL24" s="87" t="str">
        <f t="shared" ca="1" si="153"/>
        <v>L</v>
      </c>
      <c r="EM24" s="87" t="str">
        <f t="shared" ca="1" si="154"/>
        <v>L</v>
      </c>
      <c r="EN24" s="87" t="str">
        <f t="shared" ca="1" si="155"/>
        <v>M</v>
      </c>
      <c r="EO24" s="87" t="str">
        <f t="shared" ca="1" si="156"/>
        <v>M</v>
      </c>
      <c r="EP24" s="87" t="str">
        <f t="shared" ca="1" si="27"/>
        <v>M</v>
      </c>
      <c r="EQ24" s="87" t="str">
        <f t="shared" ca="1" si="157"/>
        <v>N</v>
      </c>
      <c r="ER24" s="87" t="str">
        <f t="shared" ca="1" si="158"/>
        <v>N</v>
      </c>
      <c r="ES24" s="87" t="str">
        <f t="shared" ca="1" si="159"/>
        <v>-</v>
      </c>
      <c r="ET24" s="87" t="str">
        <f t="shared" ca="1" si="160"/>
        <v>-</v>
      </c>
      <c r="EU24" s="87" t="str">
        <f t="shared" ca="1" si="161"/>
        <v>L</v>
      </c>
      <c r="EV24" s="87" t="str">
        <f t="shared" ca="1" si="162"/>
        <v>M</v>
      </c>
      <c r="EW24" s="87" t="str">
        <f t="shared" ca="1" si="163"/>
        <v>M</v>
      </c>
      <c r="EX24" s="87" t="str">
        <f t="shared" ca="1" si="164"/>
        <v>M</v>
      </c>
      <c r="EY24" s="87" t="str">
        <f t="shared" ca="1" si="165"/>
        <v>M</v>
      </c>
      <c r="EZ24" s="87" t="str">
        <f t="shared" ca="1" si="166"/>
        <v>N</v>
      </c>
      <c r="FA24" s="87" t="str">
        <f t="shared" ca="1" si="167"/>
        <v>N</v>
      </c>
      <c r="FB24" s="87" t="str">
        <f t="shared" ca="1" si="168"/>
        <v>-</v>
      </c>
      <c r="FC24" s="87" t="str">
        <f t="shared" ca="1" si="169"/>
        <v>-</v>
      </c>
      <c r="FD24" s="87" t="str">
        <f t="shared" ca="1" si="170"/>
        <v>L</v>
      </c>
      <c r="FE24" s="87" t="str">
        <f t="shared" ca="1" si="171"/>
        <v>L</v>
      </c>
      <c r="FF24" s="87" t="str">
        <f t="shared" ca="1" si="172"/>
        <v>L</v>
      </c>
      <c r="FG24" s="87" t="str">
        <f t="shared" ca="1" si="173"/>
        <v>M</v>
      </c>
      <c r="FH24" s="87" t="str">
        <f t="shared" ca="1" si="174"/>
        <v>M</v>
      </c>
      <c r="FI24" s="87" t="str">
        <f t="shared" ca="1" si="175"/>
        <v>M</v>
      </c>
      <c r="FJ24" s="87" t="str">
        <f t="shared" ca="1" si="176"/>
        <v>M</v>
      </c>
      <c r="FK24" s="87" t="str">
        <f t="shared" ca="1" si="177"/>
        <v>L</v>
      </c>
      <c r="FL24" s="87" t="str">
        <f t="shared" ca="1" si="178"/>
        <v>M</v>
      </c>
      <c r="FM24" s="87" t="str">
        <f t="shared" ca="1" si="179"/>
        <v>M</v>
      </c>
      <c r="FN24" s="87" t="str">
        <f t="shared" ca="1" si="180"/>
        <v>M</v>
      </c>
      <c r="FO24" s="87" t="str">
        <f t="shared" ca="1" si="181"/>
        <v>M</v>
      </c>
      <c r="FP24" s="87" t="str">
        <f t="shared" ca="1" si="182"/>
        <v>N</v>
      </c>
      <c r="FQ24" s="87" t="str">
        <f t="shared" ca="1" si="183"/>
        <v>-</v>
      </c>
      <c r="FR24" s="87" t="str">
        <f t="shared" ca="1" si="184"/>
        <v>L</v>
      </c>
      <c r="FS24" s="87" t="str">
        <f t="shared" ca="1" si="185"/>
        <v>L</v>
      </c>
      <c r="FT24" s="87" t="str">
        <f t="shared" ca="1" si="186"/>
        <v>L</v>
      </c>
      <c r="FU24" s="87" t="str">
        <f t="shared" ca="1" si="187"/>
        <v>M</v>
      </c>
      <c r="FV24" s="87" t="str">
        <f t="shared" ca="1" si="188"/>
        <v>M</v>
      </c>
      <c r="FW24" s="87" t="str">
        <f t="shared" ca="1" si="189"/>
        <v>M</v>
      </c>
      <c r="FX24" s="87" t="str">
        <f t="shared" ca="1" si="190"/>
        <v>N</v>
      </c>
      <c r="FY24" s="87" t="str">
        <f t="shared" ca="1" si="191"/>
        <v>N</v>
      </c>
      <c r="FZ24" s="87" t="str">
        <f t="shared" ca="1" si="192"/>
        <v>-</v>
      </c>
      <c r="GA24" s="87" t="str">
        <f t="shared" ca="1" si="193"/>
        <v>-</v>
      </c>
      <c r="GB24" s="87" t="str">
        <f t="shared" ca="1" si="194"/>
        <v>L</v>
      </c>
      <c r="GC24" s="87" t="str">
        <f t="shared" ca="1" si="195"/>
        <v>M</v>
      </c>
      <c r="GD24" s="87" t="str">
        <f t="shared" ca="1" si="196"/>
        <v>M</v>
      </c>
      <c r="GE24" s="87" t="str">
        <f t="shared" ca="1" si="197"/>
        <v>M</v>
      </c>
      <c r="GF24" s="87" t="str">
        <f t="shared" ca="1" si="198"/>
        <v>M</v>
      </c>
      <c r="GG24" s="87" t="str">
        <f t="shared" ca="1" si="199"/>
        <v>N</v>
      </c>
      <c r="GH24" s="87" t="str">
        <f t="shared" ca="1" si="200"/>
        <v>N</v>
      </c>
      <c r="GI24" s="87" t="str">
        <f t="shared" ca="1" si="201"/>
        <v>-</v>
      </c>
      <c r="GJ24" s="87" t="str">
        <f t="shared" ca="1" si="202"/>
        <v>-</v>
      </c>
      <c r="GK24" s="87" t="str">
        <f t="shared" ca="1" si="203"/>
        <v>L</v>
      </c>
      <c r="GL24" s="87" t="str">
        <f t="shared" ca="1" si="204"/>
        <v>M</v>
      </c>
      <c r="GM24" s="87" t="str">
        <f t="shared" ca="1" si="205"/>
        <v>M</v>
      </c>
      <c r="GN24" s="87" t="str">
        <f t="shared" ca="1" si="206"/>
        <v>M</v>
      </c>
      <c r="GO24" s="87" t="str">
        <f t="shared" ca="1" si="207"/>
        <v>M</v>
      </c>
      <c r="GP24" s="87" t="str">
        <f t="shared" ca="1" si="208"/>
        <v>N</v>
      </c>
      <c r="GQ24" s="87" t="str">
        <f t="shared" ca="1" si="209"/>
        <v>N</v>
      </c>
      <c r="GR24" s="87" t="str">
        <f t="shared" ca="1" si="210"/>
        <v>-</v>
      </c>
      <c r="GS24" s="87" t="str">
        <f t="shared" ca="1" si="211"/>
        <v>-</v>
      </c>
      <c r="GT24" s="87" t="str">
        <f t="shared" ca="1" si="212"/>
        <v>L</v>
      </c>
      <c r="GU24" s="87" t="str">
        <f t="shared" ca="1" si="213"/>
        <v>L</v>
      </c>
      <c r="GV24" s="87" t="str">
        <f t="shared" ca="1" si="214"/>
        <v>L</v>
      </c>
      <c r="GW24" s="87" t="str">
        <f t="shared" ca="1" si="215"/>
        <v>M</v>
      </c>
      <c r="GX24" s="87" t="str">
        <f t="shared" ca="1" si="216"/>
        <v>M</v>
      </c>
      <c r="GY24" s="87" t="str">
        <f t="shared" ca="1" si="217"/>
        <v>M</v>
      </c>
      <c r="GZ24" s="87" t="str">
        <f t="shared" ca="1" si="218"/>
        <v>M</v>
      </c>
      <c r="HA24" s="87" t="str">
        <f t="shared" ca="1" si="219"/>
        <v>L</v>
      </c>
      <c r="HB24" s="87" t="str">
        <f t="shared" ca="1" si="28"/>
        <v>M</v>
      </c>
      <c r="HC24" s="87" t="str">
        <f t="shared" ca="1" si="220"/>
        <v>M</v>
      </c>
      <c r="HD24" s="87" t="str">
        <f t="shared" ca="1" si="221"/>
        <v>M</v>
      </c>
      <c r="HE24" s="87" t="str">
        <f t="shared" ca="1" si="222"/>
        <v>M</v>
      </c>
      <c r="HF24" s="87" t="str">
        <f t="shared" ca="1" si="223"/>
        <v>N</v>
      </c>
      <c r="HG24" s="87" t="str">
        <f t="shared" ca="1" si="224"/>
        <v>-</v>
      </c>
      <c r="HH24" s="87" t="str">
        <f t="shared" ca="1" si="225"/>
        <v>L</v>
      </c>
      <c r="HI24" s="87" t="str">
        <f t="shared" ca="1" si="226"/>
        <v>L</v>
      </c>
      <c r="HJ24" s="87" t="str">
        <f t="shared" ca="1" si="227"/>
        <v>L</v>
      </c>
      <c r="HK24" s="87" t="str">
        <f t="shared" ca="1" si="228"/>
        <v>M</v>
      </c>
      <c r="HL24" s="87" t="str">
        <f t="shared" ca="1" si="229"/>
        <v>M</v>
      </c>
      <c r="HM24" s="87" t="str">
        <f t="shared" ca="1" si="230"/>
        <v>M</v>
      </c>
      <c r="HN24" s="87" t="str">
        <f t="shared" ca="1" si="231"/>
        <v>L</v>
      </c>
      <c r="HO24" s="87" t="str">
        <f t="shared" ca="1" si="232"/>
        <v>M</v>
      </c>
      <c r="HP24" s="87" t="str">
        <f t="shared" ca="1" si="233"/>
        <v>M</v>
      </c>
      <c r="HQ24" s="87" t="str">
        <f t="shared" ca="1" si="234"/>
        <v>M</v>
      </c>
      <c r="HR24" s="87" t="str">
        <f t="shared" ca="1" si="235"/>
        <v>L</v>
      </c>
      <c r="HS24" s="87" t="str">
        <f t="shared" ca="1" si="236"/>
        <v>L</v>
      </c>
      <c r="HT24" s="87" t="str">
        <f t="shared" ca="1" si="237"/>
        <v>M</v>
      </c>
      <c r="HU24" s="87" t="str">
        <f t="shared" ca="1" si="238"/>
        <v>M</v>
      </c>
      <c r="HV24" s="87" t="str">
        <f t="shared" ca="1" si="239"/>
        <v>M</v>
      </c>
      <c r="HW24" s="87" t="str">
        <f t="shared" ca="1" si="240"/>
        <v>L</v>
      </c>
      <c r="HX24" s="87" t="str">
        <f t="shared" ca="1" si="241"/>
        <v>L</v>
      </c>
      <c r="HY24" s="87" t="str">
        <f t="shared" ca="1" si="242"/>
        <v>M</v>
      </c>
      <c r="HZ24" s="87" t="str">
        <f t="shared" ca="1" si="243"/>
        <v>M</v>
      </c>
      <c r="IA24" s="87" t="str">
        <f t="shared" ca="1" si="244"/>
        <v>M</v>
      </c>
      <c r="IB24" s="87" t="str">
        <f t="shared" ca="1" si="245"/>
        <v>N</v>
      </c>
      <c r="IC24" s="87" t="str">
        <f t="shared" ca="1" si="246"/>
        <v>N</v>
      </c>
      <c r="ID24" s="87" t="str">
        <f t="shared" ca="1" si="247"/>
        <v>-</v>
      </c>
      <c r="IE24" s="87" t="str">
        <f t="shared" ca="1" si="248"/>
        <v>-</v>
      </c>
      <c r="IF24" s="87" t="str">
        <f t="shared" ca="1" si="249"/>
        <v>L</v>
      </c>
      <c r="IG24" s="87" t="str">
        <f t="shared" ca="1" si="250"/>
        <v>M</v>
      </c>
      <c r="IH24" s="87" t="str">
        <f t="shared" ca="1" si="251"/>
        <v>M</v>
      </c>
      <c r="II24" s="87" t="str">
        <f t="shared" ca="1" si="252"/>
        <v>M</v>
      </c>
      <c r="IJ24" s="87" t="str">
        <f t="shared" ca="1" si="253"/>
        <v>M</v>
      </c>
      <c r="IK24" s="87" t="str">
        <f t="shared" ca="1" si="254"/>
        <v>N</v>
      </c>
      <c r="IL24" s="87" t="str">
        <f t="shared" ca="1" si="255"/>
        <v>N</v>
      </c>
      <c r="IM24" s="87" t="str">
        <f t="shared" ca="1" si="256"/>
        <v>-</v>
      </c>
      <c r="IN24" s="87" t="str">
        <f t="shared" ca="1" si="257"/>
        <v>-</v>
      </c>
      <c r="IO24" s="87" t="str">
        <f t="shared" ca="1" si="258"/>
        <v>L</v>
      </c>
      <c r="IP24" s="87" t="str">
        <f t="shared" ca="1" si="259"/>
        <v>M</v>
      </c>
      <c r="IQ24" s="87" t="str">
        <f t="shared" ca="1" si="260"/>
        <v>M</v>
      </c>
      <c r="IR24" s="87" t="str">
        <f t="shared" ca="1" si="261"/>
        <v>M</v>
      </c>
      <c r="IS24" s="87" t="str">
        <f t="shared" ca="1" si="262"/>
        <v>M</v>
      </c>
      <c r="IT24" s="87" t="str">
        <f t="shared" ca="1" si="263"/>
        <v>N</v>
      </c>
      <c r="IU24" s="87" t="str">
        <f t="shared" ca="1" si="264"/>
        <v>N</v>
      </c>
      <c r="IV24" s="87" t="str">
        <f t="shared" ca="1" si="265"/>
        <v>-</v>
      </c>
      <c r="IW24" s="87" t="str">
        <f t="shared" ca="1" si="266"/>
        <v>-</v>
      </c>
      <c r="IX24" s="87" t="str">
        <f t="shared" ca="1" si="267"/>
        <v>L</v>
      </c>
      <c r="IY24" s="87" t="str">
        <f t="shared" ca="1" si="268"/>
        <v>L</v>
      </c>
      <c r="IZ24" s="87" t="str">
        <f t="shared" ca="1" si="269"/>
        <v>L</v>
      </c>
      <c r="JA24" s="87" t="str">
        <f t="shared" ca="1" si="270"/>
        <v>M</v>
      </c>
      <c r="JB24" s="87" t="str">
        <f t="shared" ca="1" si="271"/>
        <v>M</v>
      </c>
      <c r="JC24" s="87" t="str">
        <f t="shared" ca="1" si="272"/>
        <v>N</v>
      </c>
      <c r="JD24" s="87" t="str">
        <f t="shared" ca="1" si="273"/>
        <v>-</v>
      </c>
      <c r="JE24" s="87" t="str">
        <f t="shared" ca="1" si="274"/>
        <v>L</v>
      </c>
      <c r="JF24" s="87" t="str">
        <f t="shared" ca="1" si="275"/>
        <v>M</v>
      </c>
      <c r="JG24" s="87" t="str">
        <f t="shared" ca="1" si="276"/>
        <v>M</v>
      </c>
      <c r="JH24" s="87" t="str">
        <f t="shared" ca="1" si="277"/>
        <v>M</v>
      </c>
      <c r="JI24" s="87" t="str">
        <f t="shared" ca="1" si="278"/>
        <v>L</v>
      </c>
      <c r="JJ24" s="87" t="str">
        <f t="shared" ca="1" si="279"/>
        <v>M</v>
      </c>
      <c r="JK24" s="87" t="str">
        <f t="shared" ca="1" si="280"/>
        <v>M</v>
      </c>
      <c r="JL24" s="87" t="str">
        <f t="shared" ca="1" si="281"/>
        <v>M</v>
      </c>
      <c r="JM24" s="87" t="str">
        <f t="shared" ca="1" si="282"/>
        <v>L</v>
      </c>
      <c r="JN24" s="87" t="str">
        <f t="shared" ca="1" si="29"/>
        <v>L</v>
      </c>
      <c r="JO24" s="87" t="str">
        <f t="shared" ca="1" si="283"/>
        <v>M</v>
      </c>
      <c r="JP24" s="87" t="str">
        <f t="shared" ca="1" si="284"/>
        <v>M</v>
      </c>
      <c r="JQ24" s="87" t="str">
        <f t="shared" ca="1" si="285"/>
        <v>M</v>
      </c>
      <c r="JR24" s="87" t="str">
        <f t="shared" ca="1" si="286"/>
        <v>N</v>
      </c>
      <c r="JS24" s="87" t="str">
        <f t="shared" ca="1" si="287"/>
        <v>N</v>
      </c>
      <c r="JT24" s="87" t="str">
        <f t="shared" ca="1" si="288"/>
        <v>-</v>
      </c>
      <c r="JU24" s="87" t="str">
        <f t="shared" ca="1" si="289"/>
        <v>-</v>
      </c>
      <c r="JV24" s="87" t="str">
        <f t="shared" ca="1" si="290"/>
        <v>L</v>
      </c>
      <c r="JW24" s="87" t="str">
        <f t="shared" ca="1" si="291"/>
        <v>L</v>
      </c>
      <c r="JX24" s="87" t="str">
        <f t="shared" ca="1" si="292"/>
        <v>M</v>
      </c>
      <c r="JY24" s="87" t="str">
        <f t="shared" ca="1" si="293"/>
        <v>M</v>
      </c>
      <c r="JZ24" s="87" t="str">
        <f t="shared" ca="1" si="294"/>
        <v>M</v>
      </c>
      <c r="KA24" s="87" t="str">
        <f t="shared" ca="1" si="295"/>
        <v>N</v>
      </c>
      <c r="KB24" s="87" t="str">
        <f t="shared" ca="1" si="296"/>
        <v>N</v>
      </c>
      <c r="KC24" s="87" t="str">
        <f t="shared" ca="1" si="297"/>
        <v>-</v>
      </c>
      <c r="KD24" s="87" t="str">
        <f t="shared" ca="1" si="298"/>
        <v>-</v>
      </c>
      <c r="KE24" s="87" t="str">
        <f t="shared" ca="1" si="299"/>
        <v>L</v>
      </c>
      <c r="KF24" s="87" t="str">
        <f t="shared" ca="1" si="300"/>
        <v>M</v>
      </c>
      <c r="KG24" s="87" t="str">
        <f t="shared" ca="1" si="301"/>
        <v>M</v>
      </c>
      <c r="KH24" s="87" t="str">
        <f t="shared" ca="1" si="302"/>
        <v>M</v>
      </c>
      <c r="KI24" s="87" t="str">
        <f t="shared" ca="1" si="303"/>
        <v>M</v>
      </c>
      <c r="KJ24" s="87" t="str">
        <f t="shared" ca="1" si="304"/>
        <v>N</v>
      </c>
      <c r="KK24" s="87" t="str">
        <f t="shared" ca="1" si="305"/>
        <v>N</v>
      </c>
      <c r="KL24" s="87" t="str">
        <f t="shared" ca="1" si="306"/>
        <v>-</v>
      </c>
      <c r="KM24" s="87" t="str">
        <f t="shared" ca="1" si="307"/>
        <v>-</v>
      </c>
      <c r="KN24" s="87" t="str">
        <f t="shared" ca="1" si="308"/>
        <v>L</v>
      </c>
      <c r="KO24" s="87" t="str">
        <f t="shared" ca="1" si="309"/>
        <v>L</v>
      </c>
      <c r="KP24" s="87" t="str">
        <f t="shared" ca="1" si="310"/>
        <v>L</v>
      </c>
      <c r="KQ24" s="87" t="str">
        <f t="shared" ca="1" si="311"/>
        <v>M</v>
      </c>
      <c r="KR24" s="87" t="str">
        <f t="shared" ca="1" si="312"/>
        <v>M</v>
      </c>
      <c r="KS24" s="87" t="str">
        <f t="shared" ca="1" si="313"/>
        <v>M</v>
      </c>
      <c r="KT24" s="87" t="str">
        <f t="shared" ca="1" si="314"/>
        <v>M</v>
      </c>
      <c r="KU24" s="87" t="str">
        <f t="shared" ca="1" si="315"/>
        <v>L</v>
      </c>
      <c r="KV24" s="87" t="str">
        <f t="shared" ca="1" si="316"/>
        <v>M</v>
      </c>
      <c r="KW24" s="87" t="str">
        <f t="shared" ca="1" si="317"/>
        <v>M</v>
      </c>
      <c r="KX24" s="87" t="str">
        <f t="shared" ca="1" si="318"/>
        <v>M</v>
      </c>
      <c r="KY24" s="87" t="str">
        <f t="shared" ca="1" si="319"/>
        <v>M</v>
      </c>
      <c r="KZ24" s="87" t="str">
        <f t="shared" ca="1" si="320"/>
        <v>N</v>
      </c>
      <c r="LA24" s="87" t="str">
        <f t="shared" ca="1" si="321"/>
        <v>-</v>
      </c>
      <c r="LB24" s="87" t="str">
        <f t="shared" ca="1" si="322"/>
        <v>L</v>
      </c>
      <c r="LC24" s="87" t="str">
        <f t="shared" ca="1" si="323"/>
        <v>L</v>
      </c>
      <c r="LD24" s="87" t="str">
        <f t="shared" ca="1" si="324"/>
        <v>L</v>
      </c>
      <c r="LE24" s="87" t="str">
        <f t="shared" ca="1" si="325"/>
        <v>M</v>
      </c>
      <c r="LF24" s="87" t="str">
        <f t="shared" ca="1" si="326"/>
        <v>M</v>
      </c>
      <c r="LG24" s="87" t="str">
        <f t="shared" ca="1" si="327"/>
        <v>M</v>
      </c>
      <c r="LH24" s="87" t="str">
        <f t="shared" ca="1" si="328"/>
        <v>N</v>
      </c>
      <c r="LI24" s="87" t="str">
        <f t="shared" ca="1" si="329"/>
        <v>N</v>
      </c>
      <c r="LJ24" s="87" t="str">
        <f t="shared" ca="1" si="330"/>
        <v>-</v>
      </c>
      <c r="LK24" s="87" t="str">
        <f t="shared" ca="1" si="331"/>
        <v>-</v>
      </c>
      <c r="LL24" s="87" t="str">
        <f t="shared" ca="1" si="332"/>
        <v>L</v>
      </c>
      <c r="LM24" s="87" t="str">
        <f t="shared" ca="1" si="333"/>
        <v>M</v>
      </c>
      <c r="LN24" s="87" t="str">
        <f t="shared" ca="1" si="334"/>
        <v>M</v>
      </c>
      <c r="LO24" s="87" t="str">
        <f t="shared" ca="1" si="335"/>
        <v>M</v>
      </c>
      <c r="LP24" s="87" t="str">
        <f t="shared" ca="1" si="336"/>
        <v>M</v>
      </c>
      <c r="LQ24" s="87" t="str">
        <f t="shared" ca="1" si="337"/>
        <v>N</v>
      </c>
      <c r="LR24" s="87" t="str">
        <f t="shared" ca="1" si="338"/>
        <v>N</v>
      </c>
      <c r="LS24" s="87" t="str">
        <f t="shared" ca="1" si="339"/>
        <v>-</v>
      </c>
      <c r="LT24" s="87" t="str">
        <f t="shared" ca="1" si="340"/>
        <v>-</v>
      </c>
      <c r="LU24" s="87" t="str">
        <f t="shared" ca="1" si="341"/>
        <v>L</v>
      </c>
      <c r="LV24" s="87" t="str">
        <f t="shared" ca="1" si="342"/>
        <v>M</v>
      </c>
      <c r="LW24" s="87" t="str">
        <f t="shared" ca="1" si="343"/>
        <v>M</v>
      </c>
      <c r="LX24" s="87" t="str">
        <f t="shared" ca="1" si="344"/>
        <v>M</v>
      </c>
      <c r="LY24" s="87" t="str">
        <f t="shared" ca="1" si="345"/>
        <v>M</v>
      </c>
      <c r="LZ24" s="87" t="str">
        <f t="shared" ca="1" si="30"/>
        <v>N</v>
      </c>
      <c r="MA24" s="87" t="str">
        <f t="shared" ca="1" si="357"/>
        <v>N</v>
      </c>
      <c r="MB24" s="87" t="str">
        <f t="shared" ca="1" si="358"/>
        <v>-</v>
      </c>
      <c r="MC24" s="87" t="str">
        <f t="shared" ca="1" si="359"/>
        <v>-</v>
      </c>
      <c r="MD24" s="87" t="str">
        <f t="shared" ca="1" si="360"/>
        <v>L</v>
      </c>
      <c r="ME24" s="87" t="str">
        <f t="shared" ca="1" si="361"/>
        <v>L</v>
      </c>
      <c r="MF24" s="87" t="str">
        <f t="shared" ca="1" si="362"/>
        <v>L</v>
      </c>
      <c r="MG24" s="87" t="str">
        <f t="shared" ca="1" si="363"/>
        <v>M</v>
      </c>
      <c r="MH24" s="87" t="str">
        <f t="shared" ca="1" si="364"/>
        <v>M</v>
      </c>
      <c r="MI24" s="87" t="str">
        <f t="shared" ca="1" si="365"/>
        <v>M</v>
      </c>
      <c r="MJ24" s="87" t="str">
        <f t="shared" ca="1" si="366"/>
        <v>M</v>
      </c>
      <c r="MK24" s="87" t="str">
        <f t="shared" ca="1" si="367"/>
        <v>L</v>
      </c>
      <c r="ML24" s="87" t="str">
        <f t="shared" ca="1" si="368"/>
        <v>M</v>
      </c>
      <c r="MM24" s="87" t="str">
        <f t="shared" ca="1" si="369"/>
        <v>M</v>
      </c>
      <c r="MN24" s="87" t="str">
        <f t="shared" ca="1" si="370"/>
        <v>M</v>
      </c>
      <c r="MO24" s="87" t="str">
        <f t="shared" ca="1" si="371"/>
        <v>M</v>
      </c>
      <c r="MP24" s="87" t="str">
        <f t="shared" ca="1" si="372"/>
        <v>N</v>
      </c>
      <c r="MQ24" s="87" t="str">
        <f t="shared" ca="1" si="373"/>
        <v>-</v>
      </c>
      <c r="MR24" s="87" t="str">
        <f t="shared" ca="1" si="374"/>
        <v>L</v>
      </c>
      <c r="MS24" s="87" t="str">
        <f t="shared" ca="1" si="375"/>
        <v>L</v>
      </c>
      <c r="MT24" s="87" t="str">
        <f t="shared" ca="1" si="376"/>
        <v>L</v>
      </c>
      <c r="MU24" s="87" t="str">
        <f t="shared" ca="1" si="377"/>
        <v>M</v>
      </c>
      <c r="MV24" s="87" t="str">
        <f t="shared" ca="1" si="378"/>
        <v>M</v>
      </c>
      <c r="MW24" s="87" t="str">
        <f t="shared" ca="1" si="379"/>
        <v>M</v>
      </c>
      <c r="MX24" s="87" t="str">
        <f t="shared" ca="1" si="380"/>
        <v>L</v>
      </c>
      <c r="MY24" s="87" t="str">
        <f t="shared" ca="1" si="381"/>
        <v>M</v>
      </c>
      <c r="MZ24" s="87" t="str">
        <f t="shared" ca="1" si="382"/>
        <v>M</v>
      </c>
      <c r="NA24" s="87" t="str">
        <f t="shared" ca="1" si="383"/>
        <v>M</v>
      </c>
      <c r="NB24" s="87" t="str">
        <f t="shared" ca="1" si="346"/>
        <v>L</v>
      </c>
      <c r="NC24" s="87" t="str">
        <f t="shared" ca="1" si="347"/>
        <v>L</v>
      </c>
      <c r="ND24" s="87" t="str">
        <f t="shared" ca="1" si="348"/>
        <v>M</v>
      </c>
      <c r="NE24" s="87" t="str">
        <f t="shared" ca="1" si="349"/>
        <v>M</v>
      </c>
      <c r="NF24" s="87" t="str">
        <f t="shared" ca="1" si="350"/>
        <v>M</v>
      </c>
      <c r="NG24" s="87" t="str">
        <f t="shared" ca="1" si="351"/>
        <v>L</v>
      </c>
      <c r="NH24" s="87" t="str">
        <f t="shared" ca="1" si="352"/>
        <v>L</v>
      </c>
      <c r="NI24" s="87" t="str">
        <f t="shared" ca="1" si="353"/>
        <v>M</v>
      </c>
      <c r="NJ24" s="87" t="str">
        <f t="shared" ca="1" si="354"/>
        <v>M</v>
      </c>
      <c r="NK24" s="87" t="str">
        <f t="shared" ca="1" si="355"/>
        <v>M</v>
      </c>
      <c r="NL24" s="87" t="str">
        <f t="shared" ca="1" si="356"/>
        <v>N</v>
      </c>
    </row>
    <row r="25" spans="1:376" x14ac:dyDescent="0.35">
      <c r="A25" s="54" t="str">
        <f>Plantilla!E25</f>
        <v>Marisa Gálvez Benites</v>
      </c>
      <c r="B25" s="99" t="str">
        <f>'Diseño Patrón'!B28</f>
        <v>M</v>
      </c>
      <c r="C25" s="23">
        <f t="array" ref="C25">IF($C$4="SI",SMALL(IF($B$7:$B25=B25,ROW($B$7:$B25), ""),1),7)</f>
        <v>7</v>
      </c>
      <c r="D25" s="142" t="str">
        <f>'Diseño Patrón'!M28</f>
        <v>N</v>
      </c>
      <c r="E25" s="142" t="str">
        <f>'Diseño Patrón'!N28</f>
        <v>N</v>
      </c>
      <c r="F25" s="142" t="str">
        <f>'Diseño Patrón'!O28</f>
        <v>-</v>
      </c>
      <c r="G25" s="142" t="str">
        <f>'Diseño Patrón'!P28</f>
        <v>-</v>
      </c>
      <c r="H25" s="142" t="str">
        <f>'Diseño Patrón'!Q28</f>
        <v>L</v>
      </c>
      <c r="I25" s="143" t="str">
        <f>'Diseño Patrón'!R28</f>
        <v>L</v>
      </c>
      <c r="J25" s="143" t="str">
        <f>'Diseño Patrón'!S28</f>
        <v>L</v>
      </c>
      <c r="K25" s="87" t="str">
        <f t="shared" ca="1" si="385"/>
        <v>-</v>
      </c>
      <c r="L25" s="87" t="str">
        <f t="shared" ca="1" si="384"/>
        <v>-</v>
      </c>
      <c r="M25" s="87" t="str">
        <f t="shared" ca="1" si="384"/>
        <v>L</v>
      </c>
      <c r="N25" s="87" t="str">
        <f t="shared" ca="1" si="384"/>
        <v>L</v>
      </c>
      <c r="O25" s="87" t="str">
        <f t="shared" ca="1" si="384"/>
        <v>L</v>
      </c>
      <c r="P25" s="87" t="str">
        <f t="shared" ca="1" si="384"/>
        <v>M</v>
      </c>
      <c r="Q25" s="87" t="str">
        <f t="shared" ca="1" si="384"/>
        <v>M</v>
      </c>
      <c r="R25" s="87" t="str">
        <f t="shared" ca="1" si="25"/>
        <v>M</v>
      </c>
      <c r="S25" s="87" t="str">
        <f t="shared" ca="1" si="31"/>
        <v>M</v>
      </c>
      <c r="T25" s="87" t="str">
        <f t="shared" ca="1" si="32"/>
        <v>L</v>
      </c>
      <c r="U25" s="87" t="str">
        <f t="shared" ca="1" si="33"/>
        <v>M</v>
      </c>
      <c r="V25" s="87" t="str">
        <f t="shared" ca="1" si="34"/>
        <v>M</v>
      </c>
      <c r="W25" s="87" t="str">
        <f t="shared" ca="1" si="35"/>
        <v>M</v>
      </c>
      <c r="X25" s="87" t="str">
        <f t="shared" ca="1" si="36"/>
        <v>M</v>
      </c>
      <c r="Y25" s="87" t="str">
        <f t="shared" ca="1" si="37"/>
        <v>N</v>
      </c>
      <c r="Z25" s="87" t="str">
        <f t="shared" ca="1" si="38"/>
        <v>-</v>
      </c>
      <c r="AA25" s="87" t="str">
        <f t="shared" ca="1" si="39"/>
        <v>L</v>
      </c>
      <c r="AB25" s="87" t="str">
        <f t="shared" ca="1" si="40"/>
        <v>L</v>
      </c>
      <c r="AC25" s="87" t="str">
        <f t="shared" ca="1" si="41"/>
        <v>L</v>
      </c>
      <c r="AD25" s="87" t="str">
        <f t="shared" ca="1" si="42"/>
        <v>M</v>
      </c>
      <c r="AE25" s="87" t="str">
        <f t="shared" ca="1" si="43"/>
        <v>M</v>
      </c>
      <c r="AF25" s="87" t="str">
        <f t="shared" ca="1" si="44"/>
        <v>M</v>
      </c>
      <c r="AG25" s="87" t="str">
        <f t="shared" ca="1" si="45"/>
        <v>N</v>
      </c>
      <c r="AH25" s="87" t="str">
        <f t="shared" ca="1" si="46"/>
        <v>N</v>
      </c>
      <c r="AI25" s="87" t="str">
        <f t="shared" ca="1" si="47"/>
        <v>-</v>
      </c>
      <c r="AJ25" s="87" t="str">
        <f t="shared" ca="1" si="48"/>
        <v>-</v>
      </c>
      <c r="AK25" s="87" t="str">
        <f t="shared" ca="1" si="49"/>
        <v>L</v>
      </c>
      <c r="AL25" s="87" t="str">
        <f t="shared" ca="1" si="50"/>
        <v>M</v>
      </c>
      <c r="AM25" s="87" t="str">
        <f t="shared" ca="1" si="51"/>
        <v>M</v>
      </c>
      <c r="AN25" s="87" t="str">
        <f t="shared" ca="1" si="52"/>
        <v>M</v>
      </c>
      <c r="AO25" s="87" t="str">
        <f t="shared" ca="1" si="53"/>
        <v>M</v>
      </c>
      <c r="AP25" s="87" t="str">
        <f t="shared" ca="1" si="54"/>
        <v>N</v>
      </c>
      <c r="AQ25" s="87" t="str">
        <f t="shared" ca="1" si="55"/>
        <v>N</v>
      </c>
      <c r="AR25" s="87" t="str">
        <f t="shared" ca="1" si="56"/>
        <v>-</v>
      </c>
      <c r="AS25" s="87" t="str">
        <f t="shared" ca="1" si="57"/>
        <v>-</v>
      </c>
      <c r="AT25" s="87" t="str">
        <f t="shared" ca="1" si="58"/>
        <v>L</v>
      </c>
      <c r="AU25" s="87" t="str">
        <f t="shared" ca="1" si="59"/>
        <v>M</v>
      </c>
      <c r="AV25" s="87" t="str">
        <f t="shared" ca="1" si="60"/>
        <v>M</v>
      </c>
      <c r="AW25" s="87" t="str">
        <f t="shared" ca="1" si="61"/>
        <v>M</v>
      </c>
      <c r="AX25" s="87" t="str">
        <f t="shared" ca="1" si="62"/>
        <v>M</v>
      </c>
      <c r="AY25" s="87" t="str">
        <f t="shared" ca="1" si="63"/>
        <v>N</v>
      </c>
      <c r="AZ25" s="87" t="str">
        <f t="shared" ca="1" si="64"/>
        <v>N</v>
      </c>
      <c r="BA25" s="87" t="str">
        <f t="shared" ca="1" si="65"/>
        <v>-</v>
      </c>
      <c r="BB25" s="87" t="str">
        <f t="shared" ca="1" si="66"/>
        <v>-</v>
      </c>
      <c r="BC25" s="87" t="str">
        <f t="shared" ca="1" si="67"/>
        <v>L</v>
      </c>
      <c r="BD25" s="87" t="str">
        <f t="shared" ca="1" si="68"/>
        <v>L</v>
      </c>
      <c r="BE25" s="87" t="str">
        <f t="shared" ca="1" si="69"/>
        <v>L</v>
      </c>
      <c r="BF25" s="87" t="str">
        <f t="shared" ca="1" si="70"/>
        <v>M</v>
      </c>
      <c r="BG25" s="87" t="str">
        <f t="shared" ca="1" si="71"/>
        <v>M</v>
      </c>
      <c r="BH25" s="87" t="str">
        <f t="shared" ca="1" si="72"/>
        <v>M</v>
      </c>
      <c r="BI25" s="87" t="str">
        <f t="shared" ca="1" si="73"/>
        <v>M</v>
      </c>
      <c r="BJ25" s="87" t="str">
        <f t="shared" ca="1" si="74"/>
        <v>L</v>
      </c>
      <c r="BK25" s="87" t="str">
        <f t="shared" ca="1" si="75"/>
        <v>M</v>
      </c>
      <c r="BL25" s="87" t="str">
        <f t="shared" ca="1" si="76"/>
        <v>M</v>
      </c>
      <c r="BM25" s="87" t="str">
        <f t="shared" ca="1" si="77"/>
        <v>M</v>
      </c>
      <c r="BN25" s="87" t="str">
        <f t="shared" ca="1" si="78"/>
        <v>M</v>
      </c>
      <c r="BO25" s="87" t="str">
        <f t="shared" ca="1" si="79"/>
        <v>N</v>
      </c>
      <c r="BP25" s="87" t="str">
        <f t="shared" ca="1" si="80"/>
        <v>-</v>
      </c>
      <c r="BQ25" s="87" t="str">
        <f t="shared" ca="1" si="81"/>
        <v>L</v>
      </c>
      <c r="BR25" s="87" t="str">
        <f t="shared" ca="1" si="82"/>
        <v>L</v>
      </c>
      <c r="BS25" s="87" t="str">
        <f t="shared" ca="1" si="83"/>
        <v>L</v>
      </c>
      <c r="BT25" s="87" t="str">
        <f t="shared" ca="1" si="84"/>
        <v>M</v>
      </c>
      <c r="BU25" s="87" t="str">
        <f t="shared" ca="1" si="85"/>
        <v>M</v>
      </c>
      <c r="BV25" s="87" t="str">
        <f t="shared" ca="1" si="86"/>
        <v>M</v>
      </c>
      <c r="BW25" s="87" t="str">
        <f t="shared" ca="1" si="87"/>
        <v>L</v>
      </c>
      <c r="BX25" s="87" t="str">
        <f t="shared" ca="1" si="88"/>
        <v>M</v>
      </c>
      <c r="BY25" s="87" t="str">
        <f t="shared" ca="1" si="89"/>
        <v>M</v>
      </c>
      <c r="BZ25" s="87" t="str">
        <f t="shared" ca="1" si="90"/>
        <v>M</v>
      </c>
      <c r="CA25" s="87" t="str">
        <f t="shared" ca="1" si="91"/>
        <v>L</v>
      </c>
      <c r="CB25" s="87" t="str">
        <f t="shared" ca="1" si="92"/>
        <v>L</v>
      </c>
      <c r="CC25" s="87" t="str">
        <f t="shared" ca="1" si="93"/>
        <v>M</v>
      </c>
      <c r="CD25" s="87" t="str">
        <f t="shared" ca="1" si="26"/>
        <v>M</v>
      </c>
      <c r="CE25" s="87" t="str">
        <f t="shared" ca="1" si="94"/>
        <v>M</v>
      </c>
      <c r="CF25" s="87" t="str">
        <f t="shared" ca="1" si="95"/>
        <v>L</v>
      </c>
      <c r="CG25" s="87" t="str">
        <f t="shared" ca="1" si="96"/>
        <v>L</v>
      </c>
      <c r="CH25" s="87" t="str">
        <f t="shared" ca="1" si="97"/>
        <v>M</v>
      </c>
      <c r="CI25" s="87" t="str">
        <f t="shared" ca="1" si="98"/>
        <v>M</v>
      </c>
      <c r="CJ25" s="87" t="str">
        <f t="shared" ca="1" si="99"/>
        <v>M</v>
      </c>
      <c r="CK25" s="87" t="str">
        <f t="shared" ca="1" si="100"/>
        <v>N</v>
      </c>
      <c r="CL25" s="87" t="str">
        <f t="shared" ca="1" si="101"/>
        <v>N</v>
      </c>
      <c r="CM25" s="87" t="str">
        <f t="shared" ca="1" si="102"/>
        <v>-</v>
      </c>
      <c r="CN25" s="87" t="str">
        <f t="shared" ca="1" si="103"/>
        <v>-</v>
      </c>
      <c r="CO25" s="87" t="str">
        <f t="shared" ca="1" si="104"/>
        <v>L</v>
      </c>
      <c r="CP25" s="87" t="str">
        <f t="shared" ca="1" si="105"/>
        <v>M</v>
      </c>
      <c r="CQ25" s="87" t="str">
        <f t="shared" ca="1" si="106"/>
        <v>M</v>
      </c>
      <c r="CR25" s="87" t="str">
        <f t="shared" ca="1" si="107"/>
        <v>M</v>
      </c>
      <c r="CS25" s="87" t="str">
        <f t="shared" ca="1" si="108"/>
        <v>M</v>
      </c>
      <c r="CT25" s="87" t="str">
        <f t="shared" ca="1" si="109"/>
        <v>N</v>
      </c>
      <c r="CU25" s="87" t="str">
        <f t="shared" ca="1" si="110"/>
        <v>N</v>
      </c>
      <c r="CV25" s="87" t="str">
        <f t="shared" ca="1" si="111"/>
        <v>-</v>
      </c>
      <c r="CW25" s="87" t="str">
        <f t="shared" ca="1" si="112"/>
        <v>-</v>
      </c>
      <c r="CX25" s="87" t="str">
        <f t="shared" ca="1" si="113"/>
        <v>L</v>
      </c>
      <c r="CY25" s="87" t="str">
        <f t="shared" ca="1" si="114"/>
        <v>M</v>
      </c>
      <c r="CZ25" s="87" t="str">
        <f t="shared" ca="1" si="115"/>
        <v>M</v>
      </c>
      <c r="DA25" s="87" t="str">
        <f t="shared" ca="1" si="116"/>
        <v>M</v>
      </c>
      <c r="DB25" s="87" t="str">
        <f t="shared" ca="1" si="117"/>
        <v>M</v>
      </c>
      <c r="DC25" s="87" t="str">
        <f t="shared" ca="1" si="118"/>
        <v>N</v>
      </c>
      <c r="DD25" s="87" t="str">
        <f t="shared" ca="1" si="119"/>
        <v>N</v>
      </c>
      <c r="DE25" s="87" t="str">
        <f t="shared" ca="1" si="120"/>
        <v>-</v>
      </c>
      <c r="DF25" s="87" t="str">
        <f t="shared" ca="1" si="121"/>
        <v>-</v>
      </c>
      <c r="DG25" s="87" t="str">
        <f t="shared" ca="1" si="122"/>
        <v>L</v>
      </c>
      <c r="DH25" s="87" t="str">
        <f t="shared" ca="1" si="123"/>
        <v>L</v>
      </c>
      <c r="DI25" s="87" t="str">
        <f t="shared" ca="1" si="124"/>
        <v>L</v>
      </c>
      <c r="DJ25" s="87" t="str">
        <f t="shared" ca="1" si="125"/>
        <v>M</v>
      </c>
      <c r="DK25" s="87" t="str">
        <f t="shared" ca="1" si="126"/>
        <v>M</v>
      </c>
      <c r="DL25" s="87" t="str">
        <f t="shared" ca="1" si="127"/>
        <v>N</v>
      </c>
      <c r="DM25" s="87" t="str">
        <f t="shared" ca="1" si="128"/>
        <v>-</v>
      </c>
      <c r="DN25" s="87" t="str">
        <f t="shared" ca="1" si="129"/>
        <v>L</v>
      </c>
      <c r="DO25" s="87" t="str">
        <f t="shared" ca="1" si="130"/>
        <v>M</v>
      </c>
      <c r="DP25" s="87" t="str">
        <f t="shared" ca="1" si="131"/>
        <v>M</v>
      </c>
      <c r="DQ25" s="87" t="str">
        <f t="shared" ca="1" si="132"/>
        <v>M</v>
      </c>
      <c r="DR25" s="87" t="str">
        <f t="shared" ca="1" si="133"/>
        <v>L</v>
      </c>
      <c r="DS25" s="87" t="str">
        <f t="shared" ca="1" si="134"/>
        <v>M</v>
      </c>
      <c r="DT25" s="87" t="str">
        <f t="shared" ca="1" si="135"/>
        <v>M</v>
      </c>
      <c r="DU25" s="87" t="str">
        <f t="shared" ca="1" si="136"/>
        <v>M</v>
      </c>
      <c r="DV25" s="87" t="str">
        <f t="shared" ca="1" si="137"/>
        <v>L</v>
      </c>
      <c r="DW25" s="87" t="str">
        <f t="shared" ca="1" si="138"/>
        <v>L</v>
      </c>
      <c r="DX25" s="87" t="str">
        <f t="shared" ca="1" si="139"/>
        <v>M</v>
      </c>
      <c r="DY25" s="87" t="str">
        <f t="shared" ca="1" si="140"/>
        <v>M</v>
      </c>
      <c r="DZ25" s="87" t="str">
        <f t="shared" ca="1" si="141"/>
        <v>M</v>
      </c>
      <c r="EA25" s="87" t="str">
        <f t="shared" ca="1" si="142"/>
        <v>N</v>
      </c>
      <c r="EB25" s="87" t="str">
        <f t="shared" ca="1" si="143"/>
        <v>N</v>
      </c>
      <c r="EC25" s="87" t="str">
        <f t="shared" ca="1" si="144"/>
        <v>-</v>
      </c>
      <c r="ED25" s="87" t="str">
        <f t="shared" ca="1" si="145"/>
        <v>-</v>
      </c>
      <c r="EE25" s="87" t="str">
        <f t="shared" ca="1" si="146"/>
        <v>L</v>
      </c>
      <c r="EF25" s="87" t="str">
        <f t="shared" ca="1" si="147"/>
        <v>L</v>
      </c>
      <c r="EG25" s="87" t="str">
        <f t="shared" ca="1" si="148"/>
        <v>M</v>
      </c>
      <c r="EH25" s="87" t="str">
        <f t="shared" ca="1" si="149"/>
        <v>M</v>
      </c>
      <c r="EI25" s="87" t="str">
        <f t="shared" ca="1" si="150"/>
        <v>M</v>
      </c>
      <c r="EJ25" s="87" t="str">
        <f t="shared" ca="1" si="151"/>
        <v>N</v>
      </c>
      <c r="EK25" s="87" t="str">
        <f t="shared" ca="1" si="152"/>
        <v>N</v>
      </c>
      <c r="EL25" s="87" t="str">
        <f t="shared" ca="1" si="153"/>
        <v>-</v>
      </c>
      <c r="EM25" s="87" t="str">
        <f t="shared" ca="1" si="154"/>
        <v>-</v>
      </c>
      <c r="EN25" s="87" t="str">
        <f t="shared" ca="1" si="155"/>
        <v>L</v>
      </c>
      <c r="EO25" s="87" t="str">
        <f t="shared" ca="1" si="156"/>
        <v>M</v>
      </c>
      <c r="EP25" s="87" t="str">
        <f t="shared" ca="1" si="27"/>
        <v>M</v>
      </c>
      <c r="EQ25" s="87" t="str">
        <f t="shared" ca="1" si="157"/>
        <v>M</v>
      </c>
      <c r="ER25" s="87" t="str">
        <f t="shared" ca="1" si="158"/>
        <v>M</v>
      </c>
      <c r="ES25" s="87" t="str">
        <f t="shared" ca="1" si="159"/>
        <v>N</v>
      </c>
      <c r="ET25" s="87" t="str">
        <f t="shared" ca="1" si="160"/>
        <v>N</v>
      </c>
      <c r="EU25" s="87" t="str">
        <f t="shared" ca="1" si="161"/>
        <v>-</v>
      </c>
      <c r="EV25" s="87" t="str">
        <f t="shared" ca="1" si="162"/>
        <v>-</v>
      </c>
      <c r="EW25" s="87" t="str">
        <f t="shared" ca="1" si="163"/>
        <v>L</v>
      </c>
      <c r="EX25" s="87" t="str">
        <f t="shared" ca="1" si="164"/>
        <v>L</v>
      </c>
      <c r="EY25" s="87" t="str">
        <f t="shared" ca="1" si="165"/>
        <v>L</v>
      </c>
      <c r="EZ25" s="87" t="str">
        <f t="shared" ca="1" si="166"/>
        <v>M</v>
      </c>
      <c r="FA25" s="87" t="str">
        <f t="shared" ca="1" si="167"/>
        <v>M</v>
      </c>
      <c r="FB25" s="87" t="str">
        <f t="shared" ca="1" si="168"/>
        <v>M</v>
      </c>
      <c r="FC25" s="87" t="str">
        <f t="shared" ca="1" si="169"/>
        <v>M</v>
      </c>
      <c r="FD25" s="87" t="str">
        <f t="shared" ca="1" si="170"/>
        <v>L</v>
      </c>
      <c r="FE25" s="87" t="str">
        <f t="shared" ca="1" si="171"/>
        <v>M</v>
      </c>
      <c r="FF25" s="87" t="str">
        <f t="shared" ca="1" si="172"/>
        <v>M</v>
      </c>
      <c r="FG25" s="87" t="str">
        <f t="shared" ca="1" si="173"/>
        <v>M</v>
      </c>
      <c r="FH25" s="87" t="str">
        <f t="shared" ca="1" si="174"/>
        <v>M</v>
      </c>
      <c r="FI25" s="87" t="str">
        <f t="shared" ca="1" si="175"/>
        <v>N</v>
      </c>
      <c r="FJ25" s="87" t="str">
        <f t="shared" ca="1" si="176"/>
        <v>-</v>
      </c>
      <c r="FK25" s="87" t="str">
        <f t="shared" ca="1" si="177"/>
        <v>L</v>
      </c>
      <c r="FL25" s="87" t="str">
        <f t="shared" ca="1" si="178"/>
        <v>L</v>
      </c>
      <c r="FM25" s="87" t="str">
        <f t="shared" ca="1" si="179"/>
        <v>L</v>
      </c>
      <c r="FN25" s="87" t="str">
        <f t="shared" ca="1" si="180"/>
        <v>M</v>
      </c>
      <c r="FO25" s="87" t="str">
        <f t="shared" ca="1" si="181"/>
        <v>M</v>
      </c>
      <c r="FP25" s="87" t="str">
        <f t="shared" ca="1" si="182"/>
        <v>M</v>
      </c>
      <c r="FQ25" s="87" t="str">
        <f t="shared" ca="1" si="183"/>
        <v>N</v>
      </c>
      <c r="FR25" s="87" t="str">
        <f t="shared" ca="1" si="184"/>
        <v>N</v>
      </c>
      <c r="FS25" s="87" t="str">
        <f t="shared" ca="1" si="185"/>
        <v>-</v>
      </c>
      <c r="FT25" s="87" t="str">
        <f t="shared" ca="1" si="186"/>
        <v>-</v>
      </c>
      <c r="FU25" s="87" t="str">
        <f t="shared" ca="1" si="187"/>
        <v>L</v>
      </c>
      <c r="FV25" s="87" t="str">
        <f t="shared" ca="1" si="188"/>
        <v>M</v>
      </c>
      <c r="FW25" s="87" t="str">
        <f t="shared" ca="1" si="189"/>
        <v>M</v>
      </c>
      <c r="FX25" s="87" t="str">
        <f t="shared" ca="1" si="190"/>
        <v>M</v>
      </c>
      <c r="FY25" s="87" t="str">
        <f t="shared" ca="1" si="191"/>
        <v>M</v>
      </c>
      <c r="FZ25" s="87" t="str">
        <f t="shared" ca="1" si="192"/>
        <v>N</v>
      </c>
      <c r="GA25" s="87" t="str">
        <f t="shared" ca="1" si="193"/>
        <v>N</v>
      </c>
      <c r="GB25" s="87" t="str">
        <f t="shared" ca="1" si="194"/>
        <v>-</v>
      </c>
      <c r="GC25" s="87" t="str">
        <f t="shared" ca="1" si="195"/>
        <v>-</v>
      </c>
      <c r="GD25" s="87" t="str">
        <f t="shared" ca="1" si="196"/>
        <v>L</v>
      </c>
      <c r="GE25" s="87" t="str">
        <f t="shared" ca="1" si="197"/>
        <v>M</v>
      </c>
      <c r="GF25" s="87" t="str">
        <f t="shared" ca="1" si="198"/>
        <v>M</v>
      </c>
      <c r="GG25" s="87" t="str">
        <f t="shared" ca="1" si="199"/>
        <v>M</v>
      </c>
      <c r="GH25" s="87" t="str">
        <f t="shared" ca="1" si="200"/>
        <v>M</v>
      </c>
      <c r="GI25" s="87" t="str">
        <f t="shared" ca="1" si="201"/>
        <v>N</v>
      </c>
      <c r="GJ25" s="87" t="str">
        <f t="shared" ca="1" si="202"/>
        <v>N</v>
      </c>
      <c r="GK25" s="87" t="str">
        <f t="shared" ca="1" si="203"/>
        <v>-</v>
      </c>
      <c r="GL25" s="87" t="str">
        <f t="shared" ca="1" si="204"/>
        <v>-</v>
      </c>
      <c r="GM25" s="87" t="str">
        <f t="shared" ca="1" si="205"/>
        <v>L</v>
      </c>
      <c r="GN25" s="87" t="str">
        <f t="shared" ca="1" si="206"/>
        <v>L</v>
      </c>
      <c r="GO25" s="87" t="str">
        <f t="shared" ca="1" si="207"/>
        <v>L</v>
      </c>
      <c r="GP25" s="87" t="str">
        <f t="shared" ca="1" si="208"/>
        <v>M</v>
      </c>
      <c r="GQ25" s="87" t="str">
        <f t="shared" ca="1" si="209"/>
        <v>M</v>
      </c>
      <c r="GR25" s="87" t="str">
        <f t="shared" ca="1" si="210"/>
        <v>M</v>
      </c>
      <c r="GS25" s="87" t="str">
        <f t="shared" ca="1" si="211"/>
        <v>M</v>
      </c>
      <c r="GT25" s="87" t="str">
        <f t="shared" ca="1" si="212"/>
        <v>L</v>
      </c>
      <c r="GU25" s="87" t="str">
        <f t="shared" ca="1" si="213"/>
        <v>M</v>
      </c>
      <c r="GV25" s="87" t="str">
        <f t="shared" ca="1" si="214"/>
        <v>M</v>
      </c>
      <c r="GW25" s="87" t="str">
        <f t="shared" ca="1" si="215"/>
        <v>M</v>
      </c>
      <c r="GX25" s="87" t="str">
        <f t="shared" ca="1" si="216"/>
        <v>M</v>
      </c>
      <c r="GY25" s="87" t="str">
        <f t="shared" ca="1" si="217"/>
        <v>N</v>
      </c>
      <c r="GZ25" s="87" t="str">
        <f t="shared" ca="1" si="218"/>
        <v>-</v>
      </c>
      <c r="HA25" s="87" t="str">
        <f t="shared" ca="1" si="219"/>
        <v>L</v>
      </c>
      <c r="HB25" s="87" t="str">
        <f t="shared" ca="1" si="28"/>
        <v>L</v>
      </c>
      <c r="HC25" s="87" t="str">
        <f t="shared" ca="1" si="220"/>
        <v>L</v>
      </c>
      <c r="HD25" s="87" t="str">
        <f t="shared" ca="1" si="221"/>
        <v>M</v>
      </c>
      <c r="HE25" s="87" t="str">
        <f t="shared" ca="1" si="222"/>
        <v>M</v>
      </c>
      <c r="HF25" s="87" t="str">
        <f t="shared" ca="1" si="223"/>
        <v>M</v>
      </c>
      <c r="HG25" s="87" t="str">
        <f t="shared" ca="1" si="224"/>
        <v>L</v>
      </c>
      <c r="HH25" s="87" t="str">
        <f t="shared" ca="1" si="225"/>
        <v>M</v>
      </c>
      <c r="HI25" s="87" t="str">
        <f t="shared" ca="1" si="226"/>
        <v>M</v>
      </c>
      <c r="HJ25" s="87" t="str">
        <f t="shared" ca="1" si="227"/>
        <v>M</v>
      </c>
      <c r="HK25" s="87" t="str">
        <f t="shared" ca="1" si="228"/>
        <v>L</v>
      </c>
      <c r="HL25" s="87" t="str">
        <f t="shared" ca="1" si="229"/>
        <v>L</v>
      </c>
      <c r="HM25" s="87" t="str">
        <f t="shared" ca="1" si="230"/>
        <v>M</v>
      </c>
      <c r="HN25" s="87" t="str">
        <f t="shared" ca="1" si="231"/>
        <v>M</v>
      </c>
      <c r="HO25" s="87" t="str">
        <f t="shared" ca="1" si="232"/>
        <v>M</v>
      </c>
      <c r="HP25" s="87" t="str">
        <f t="shared" ca="1" si="233"/>
        <v>L</v>
      </c>
      <c r="HQ25" s="87" t="str">
        <f t="shared" ca="1" si="234"/>
        <v>L</v>
      </c>
      <c r="HR25" s="87" t="str">
        <f t="shared" ca="1" si="235"/>
        <v>M</v>
      </c>
      <c r="HS25" s="87" t="str">
        <f t="shared" ca="1" si="236"/>
        <v>M</v>
      </c>
      <c r="HT25" s="87" t="str">
        <f t="shared" ca="1" si="237"/>
        <v>M</v>
      </c>
      <c r="HU25" s="87" t="str">
        <f t="shared" ca="1" si="238"/>
        <v>N</v>
      </c>
      <c r="HV25" s="87" t="str">
        <f t="shared" ca="1" si="239"/>
        <v>N</v>
      </c>
      <c r="HW25" s="87" t="str">
        <f t="shared" ca="1" si="240"/>
        <v>-</v>
      </c>
      <c r="HX25" s="87" t="str">
        <f t="shared" ca="1" si="241"/>
        <v>-</v>
      </c>
      <c r="HY25" s="87" t="str">
        <f t="shared" ca="1" si="242"/>
        <v>L</v>
      </c>
      <c r="HZ25" s="87" t="str">
        <f t="shared" ca="1" si="243"/>
        <v>M</v>
      </c>
      <c r="IA25" s="87" t="str">
        <f t="shared" ca="1" si="244"/>
        <v>M</v>
      </c>
      <c r="IB25" s="87" t="str">
        <f t="shared" ca="1" si="245"/>
        <v>M</v>
      </c>
      <c r="IC25" s="87" t="str">
        <f t="shared" ca="1" si="246"/>
        <v>M</v>
      </c>
      <c r="ID25" s="87" t="str">
        <f t="shared" ca="1" si="247"/>
        <v>N</v>
      </c>
      <c r="IE25" s="87" t="str">
        <f t="shared" ca="1" si="248"/>
        <v>N</v>
      </c>
      <c r="IF25" s="87" t="str">
        <f t="shared" ca="1" si="249"/>
        <v>-</v>
      </c>
      <c r="IG25" s="87" t="str">
        <f t="shared" ca="1" si="250"/>
        <v>-</v>
      </c>
      <c r="IH25" s="87" t="str">
        <f t="shared" ca="1" si="251"/>
        <v>L</v>
      </c>
      <c r="II25" s="87" t="str">
        <f t="shared" ca="1" si="252"/>
        <v>M</v>
      </c>
      <c r="IJ25" s="87" t="str">
        <f t="shared" ca="1" si="253"/>
        <v>M</v>
      </c>
      <c r="IK25" s="87" t="str">
        <f t="shared" ca="1" si="254"/>
        <v>M</v>
      </c>
      <c r="IL25" s="87" t="str">
        <f t="shared" ca="1" si="255"/>
        <v>M</v>
      </c>
      <c r="IM25" s="87" t="str">
        <f t="shared" ca="1" si="256"/>
        <v>N</v>
      </c>
      <c r="IN25" s="87" t="str">
        <f t="shared" ca="1" si="257"/>
        <v>N</v>
      </c>
      <c r="IO25" s="87" t="str">
        <f t="shared" ca="1" si="258"/>
        <v>-</v>
      </c>
      <c r="IP25" s="87" t="str">
        <f t="shared" ca="1" si="259"/>
        <v>-</v>
      </c>
      <c r="IQ25" s="87" t="str">
        <f t="shared" ca="1" si="260"/>
        <v>L</v>
      </c>
      <c r="IR25" s="87" t="str">
        <f t="shared" ca="1" si="261"/>
        <v>L</v>
      </c>
      <c r="IS25" s="87" t="str">
        <f t="shared" ca="1" si="262"/>
        <v>L</v>
      </c>
      <c r="IT25" s="87" t="str">
        <f t="shared" ca="1" si="263"/>
        <v>M</v>
      </c>
      <c r="IU25" s="87" t="str">
        <f t="shared" ca="1" si="264"/>
        <v>M</v>
      </c>
      <c r="IV25" s="87" t="str">
        <f t="shared" ca="1" si="265"/>
        <v>N</v>
      </c>
      <c r="IW25" s="87" t="str">
        <f t="shared" ca="1" si="266"/>
        <v>-</v>
      </c>
      <c r="IX25" s="87" t="str">
        <f t="shared" ca="1" si="267"/>
        <v>L</v>
      </c>
      <c r="IY25" s="87" t="str">
        <f t="shared" ca="1" si="268"/>
        <v>M</v>
      </c>
      <c r="IZ25" s="87" t="str">
        <f t="shared" ca="1" si="269"/>
        <v>M</v>
      </c>
      <c r="JA25" s="87" t="str">
        <f t="shared" ca="1" si="270"/>
        <v>M</v>
      </c>
      <c r="JB25" s="87" t="str">
        <f t="shared" ca="1" si="271"/>
        <v>L</v>
      </c>
      <c r="JC25" s="87" t="str">
        <f t="shared" ca="1" si="272"/>
        <v>M</v>
      </c>
      <c r="JD25" s="87" t="str">
        <f t="shared" ca="1" si="273"/>
        <v>M</v>
      </c>
      <c r="JE25" s="87" t="str">
        <f t="shared" ca="1" si="274"/>
        <v>M</v>
      </c>
      <c r="JF25" s="87" t="str">
        <f t="shared" ca="1" si="275"/>
        <v>L</v>
      </c>
      <c r="JG25" s="87" t="str">
        <f t="shared" ca="1" si="276"/>
        <v>L</v>
      </c>
      <c r="JH25" s="87" t="str">
        <f t="shared" ca="1" si="277"/>
        <v>M</v>
      </c>
      <c r="JI25" s="87" t="str">
        <f t="shared" ca="1" si="278"/>
        <v>M</v>
      </c>
      <c r="JJ25" s="87" t="str">
        <f t="shared" ca="1" si="279"/>
        <v>M</v>
      </c>
      <c r="JK25" s="87" t="str">
        <f t="shared" ca="1" si="280"/>
        <v>N</v>
      </c>
      <c r="JL25" s="87" t="str">
        <f t="shared" ca="1" si="281"/>
        <v>N</v>
      </c>
      <c r="JM25" s="87" t="str">
        <f t="shared" ca="1" si="282"/>
        <v>-</v>
      </c>
      <c r="JN25" s="87" t="str">
        <f t="shared" ca="1" si="29"/>
        <v>-</v>
      </c>
      <c r="JO25" s="87" t="str">
        <f t="shared" ca="1" si="283"/>
        <v>L</v>
      </c>
      <c r="JP25" s="87" t="str">
        <f t="shared" ca="1" si="284"/>
        <v>L</v>
      </c>
      <c r="JQ25" s="87" t="str">
        <f t="shared" ca="1" si="285"/>
        <v>M</v>
      </c>
      <c r="JR25" s="87" t="str">
        <f t="shared" ca="1" si="286"/>
        <v>M</v>
      </c>
      <c r="JS25" s="87" t="str">
        <f t="shared" ca="1" si="287"/>
        <v>M</v>
      </c>
      <c r="JT25" s="87" t="str">
        <f t="shared" ca="1" si="288"/>
        <v>N</v>
      </c>
      <c r="JU25" s="87" t="str">
        <f t="shared" ca="1" si="289"/>
        <v>N</v>
      </c>
      <c r="JV25" s="87" t="str">
        <f t="shared" ca="1" si="290"/>
        <v>-</v>
      </c>
      <c r="JW25" s="87" t="str">
        <f t="shared" ca="1" si="291"/>
        <v>-</v>
      </c>
      <c r="JX25" s="87" t="str">
        <f t="shared" ca="1" si="292"/>
        <v>L</v>
      </c>
      <c r="JY25" s="87" t="str">
        <f t="shared" ca="1" si="293"/>
        <v>M</v>
      </c>
      <c r="JZ25" s="87" t="str">
        <f t="shared" ca="1" si="294"/>
        <v>M</v>
      </c>
      <c r="KA25" s="87" t="str">
        <f t="shared" ca="1" si="295"/>
        <v>M</v>
      </c>
      <c r="KB25" s="87" t="str">
        <f t="shared" ca="1" si="296"/>
        <v>M</v>
      </c>
      <c r="KC25" s="87" t="str">
        <f t="shared" ca="1" si="297"/>
        <v>N</v>
      </c>
      <c r="KD25" s="87" t="str">
        <f t="shared" ca="1" si="298"/>
        <v>N</v>
      </c>
      <c r="KE25" s="87" t="str">
        <f t="shared" ca="1" si="299"/>
        <v>-</v>
      </c>
      <c r="KF25" s="87" t="str">
        <f t="shared" ca="1" si="300"/>
        <v>-</v>
      </c>
      <c r="KG25" s="87" t="str">
        <f t="shared" ca="1" si="301"/>
        <v>L</v>
      </c>
      <c r="KH25" s="87" t="str">
        <f t="shared" ca="1" si="302"/>
        <v>L</v>
      </c>
      <c r="KI25" s="87" t="str">
        <f t="shared" ca="1" si="303"/>
        <v>L</v>
      </c>
      <c r="KJ25" s="87" t="str">
        <f t="shared" ca="1" si="304"/>
        <v>M</v>
      </c>
      <c r="KK25" s="87" t="str">
        <f t="shared" ca="1" si="305"/>
        <v>M</v>
      </c>
      <c r="KL25" s="87" t="str">
        <f t="shared" ca="1" si="306"/>
        <v>M</v>
      </c>
      <c r="KM25" s="87" t="str">
        <f t="shared" ca="1" si="307"/>
        <v>M</v>
      </c>
      <c r="KN25" s="87" t="str">
        <f t="shared" ca="1" si="308"/>
        <v>L</v>
      </c>
      <c r="KO25" s="87" t="str">
        <f t="shared" ca="1" si="309"/>
        <v>M</v>
      </c>
      <c r="KP25" s="87" t="str">
        <f t="shared" ca="1" si="310"/>
        <v>M</v>
      </c>
      <c r="KQ25" s="87" t="str">
        <f t="shared" ca="1" si="311"/>
        <v>M</v>
      </c>
      <c r="KR25" s="87" t="str">
        <f t="shared" ca="1" si="312"/>
        <v>M</v>
      </c>
      <c r="KS25" s="87" t="str">
        <f t="shared" ca="1" si="313"/>
        <v>N</v>
      </c>
      <c r="KT25" s="87" t="str">
        <f t="shared" ca="1" si="314"/>
        <v>-</v>
      </c>
      <c r="KU25" s="87" t="str">
        <f t="shared" ca="1" si="315"/>
        <v>L</v>
      </c>
      <c r="KV25" s="87" t="str">
        <f t="shared" ca="1" si="316"/>
        <v>L</v>
      </c>
      <c r="KW25" s="87" t="str">
        <f t="shared" ca="1" si="317"/>
        <v>L</v>
      </c>
      <c r="KX25" s="87" t="str">
        <f t="shared" ca="1" si="318"/>
        <v>M</v>
      </c>
      <c r="KY25" s="87" t="str">
        <f t="shared" ca="1" si="319"/>
        <v>M</v>
      </c>
      <c r="KZ25" s="87" t="str">
        <f t="shared" ca="1" si="320"/>
        <v>M</v>
      </c>
      <c r="LA25" s="87" t="str">
        <f t="shared" ca="1" si="321"/>
        <v>N</v>
      </c>
      <c r="LB25" s="87" t="str">
        <f t="shared" ca="1" si="322"/>
        <v>N</v>
      </c>
      <c r="LC25" s="87" t="str">
        <f t="shared" ca="1" si="323"/>
        <v>-</v>
      </c>
      <c r="LD25" s="87" t="str">
        <f t="shared" ca="1" si="324"/>
        <v>-</v>
      </c>
      <c r="LE25" s="87" t="str">
        <f t="shared" ca="1" si="325"/>
        <v>L</v>
      </c>
      <c r="LF25" s="87" t="str">
        <f t="shared" ca="1" si="326"/>
        <v>M</v>
      </c>
      <c r="LG25" s="87" t="str">
        <f t="shared" ca="1" si="327"/>
        <v>M</v>
      </c>
      <c r="LH25" s="87" t="str">
        <f t="shared" ca="1" si="328"/>
        <v>M</v>
      </c>
      <c r="LI25" s="87" t="str">
        <f t="shared" ca="1" si="329"/>
        <v>M</v>
      </c>
      <c r="LJ25" s="87" t="str">
        <f t="shared" ca="1" si="330"/>
        <v>N</v>
      </c>
      <c r="LK25" s="87" t="str">
        <f t="shared" ca="1" si="331"/>
        <v>N</v>
      </c>
      <c r="LL25" s="87" t="str">
        <f t="shared" ca="1" si="332"/>
        <v>-</v>
      </c>
      <c r="LM25" s="87" t="str">
        <f t="shared" ca="1" si="333"/>
        <v>-</v>
      </c>
      <c r="LN25" s="87" t="str">
        <f t="shared" ca="1" si="334"/>
        <v>L</v>
      </c>
      <c r="LO25" s="87" t="str">
        <f t="shared" ca="1" si="335"/>
        <v>M</v>
      </c>
      <c r="LP25" s="87" t="str">
        <f t="shared" ca="1" si="336"/>
        <v>M</v>
      </c>
      <c r="LQ25" s="87" t="str">
        <f t="shared" ca="1" si="337"/>
        <v>M</v>
      </c>
      <c r="LR25" s="87" t="str">
        <f t="shared" ca="1" si="338"/>
        <v>M</v>
      </c>
      <c r="LS25" s="87" t="str">
        <f t="shared" ca="1" si="339"/>
        <v>N</v>
      </c>
      <c r="LT25" s="87" t="str">
        <f t="shared" ca="1" si="340"/>
        <v>N</v>
      </c>
      <c r="LU25" s="87" t="str">
        <f t="shared" ca="1" si="341"/>
        <v>-</v>
      </c>
      <c r="LV25" s="87" t="str">
        <f t="shared" ca="1" si="342"/>
        <v>-</v>
      </c>
      <c r="LW25" s="87" t="str">
        <f t="shared" ca="1" si="343"/>
        <v>L</v>
      </c>
      <c r="LX25" s="87" t="str">
        <f t="shared" ca="1" si="344"/>
        <v>L</v>
      </c>
      <c r="LY25" s="87" t="str">
        <f t="shared" ca="1" si="345"/>
        <v>L</v>
      </c>
      <c r="LZ25" s="87" t="str">
        <f t="shared" ca="1" si="30"/>
        <v>M</v>
      </c>
      <c r="MA25" s="87" t="str">
        <f t="shared" ca="1" si="357"/>
        <v>M</v>
      </c>
      <c r="MB25" s="87" t="str">
        <f t="shared" ca="1" si="358"/>
        <v>M</v>
      </c>
      <c r="MC25" s="87" t="str">
        <f t="shared" ca="1" si="359"/>
        <v>M</v>
      </c>
      <c r="MD25" s="87" t="str">
        <f t="shared" ca="1" si="360"/>
        <v>L</v>
      </c>
      <c r="ME25" s="87" t="str">
        <f t="shared" ca="1" si="361"/>
        <v>M</v>
      </c>
      <c r="MF25" s="87" t="str">
        <f t="shared" ca="1" si="362"/>
        <v>M</v>
      </c>
      <c r="MG25" s="87" t="str">
        <f t="shared" ca="1" si="363"/>
        <v>M</v>
      </c>
      <c r="MH25" s="87" t="str">
        <f t="shared" ca="1" si="364"/>
        <v>M</v>
      </c>
      <c r="MI25" s="87" t="str">
        <f t="shared" ca="1" si="365"/>
        <v>N</v>
      </c>
      <c r="MJ25" s="87" t="str">
        <f t="shared" ca="1" si="366"/>
        <v>-</v>
      </c>
      <c r="MK25" s="87" t="str">
        <f t="shared" ca="1" si="367"/>
        <v>L</v>
      </c>
      <c r="ML25" s="87" t="str">
        <f t="shared" ca="1" si="368"/>
        <v>L</v>
      </c>
      <c r="MM25" s="87" t="str">
        <f t="shared" ca="1" si="369"/>
        <v>L</v>
      </c>
      <c r="MN25" s="87" t="str">
        <f t="shared" ca="1" si="370"/>
        <v>M</v>
      </c>
      <c r="MO25" s="87" t="str">
        <f t="shared" ca="1" si="371"/>
        <v>M</v>
      </c>
      <c r="MP25" s="87" t="str">
        <f t="shared" ca="1" si="372"/>
        <v>M</v>
      </c>
      <c r="MQ25" s="87" t="str">
        <f t="shared" ca="1" si="373"/>
        <v>L</v>
      </c>
      <c r="MR25" s="87" t="str">
        <f t="shared" ca="1" si="374"/>
        <v>M</v>
      </c>
      <c r="MS25" s="87" t="str">
        <f t="shared" ca="1" si="375"/>
        <v>M</v>
      </c>
      <c r="MT25" s="87" t="str">
        <f t="shared" ca="1" si="376"/>
        <v>M</v>
      </c>
      <c r="MU25" s="87" t="str">
        <f t="shared" ca="1" si="377"/>
        <v>L</v>
      </c>
      <c r="MV25" s="87" t="str">
        <f t="shared" ca="1" si="378"/>
        <v>L</v>
      </c>
      <c r="MW25" s="87" t="str">
        <f t="shared" ca="1" si="379"/>
        <v>M</v>
      </c>
      <c r="MX25" s="87" t="str">
        <f t="shared" ca="1" si="380"/>
        <v>M</v>
      </c>
      <c r="MY25" s="87" t="str">
        <f t="shared" ca="1" si="381"/>
        <v>M</v>
      </c>
      <c r="MZ25" s="87" t="str">
        <f t="shared" ca="1" si="382"/>
        <v>L</v>
      </c>
      <c r="NA25" s="87" t="str">
        <f t="shared" ca="1" si="383"/>
        <v>L</v>
      </c>
      <c r="NB25" s="87" t="str">
        <f t="shared" ca="1" si="346"/>
        <v>M</v>
      </c>
      <c r="NC25" s="87" t="str">
        <f t="shared" ca="1" si="347"/>
        <v>M</v>
      </c>
      <c r="ND25" s="87" t="str">
        <f t="shared" ca="1" si="348"/>
        <v>M</v>
      </c>
      <c r="NE25" s="87" t="str">
        <f t="shared" ca="1" si="349"/>
        <v>N</v>
      </c>
      <c r="NF25" s="87" t="str">
        <f t="shared" ca="1" si="350"/>
        <v>N</v>
      </c>
      <c r="NG25" s="87" t="str">
        <f t="shared" ca="1" si="351"/>
        <v>-</v>
      </c>
      <c r="NH25" s="87" t="str">
        <f t="shared" ca="1" si="352"/>
        <v>-</v>
      </c>
      <c r="NI25" s="87" t="str">
        <f t="shared" ca="1" si="353"/>
        <v>L</v>
      </c>
      <c r="NJ25" s="87" t="str">
        <f t="shared" ca="1" si="354"/>
        <v>M</v>
      </c>
      <c r="NK25" s="87" t="str">
        <f t="shared" ca="1" si="355"/>
        <v>M</v>
      </c>
      <c r="NL25" s="87" t="str">
        <f t="shared" ca="1" si="356"/>
        <v>M</v>
      </c>
    </row>
    <row r="26" spans="1:376" x14ac:dyDescent="0.35">
      <c r="A26" s="54" t="str">
        <f>Plantilla!E26</f>
        <v>Almudena García Martínez</v>
      </c>
      <c r="B26" s="99" t="str">
        <f>'Diseño Patrón'!B29</f>
        <v>M</v>
      </c>
      <c r="C26" s="23">
        <f t="array" ref="C26">IF($C$4="SI",SMALL(IF($B$7:$B26=B26,ROW($B$7:$B26), ""),1),7)</f>
        <v>7</v>
      </c>
      <c r="D26" s="142" t="str">
        <f>'Diseño Patrón'!M29</f>
        <v>M</v>
      </c>
      <c r="E26" s="142" t="str">
        <f>'Diseño Patrón'!N29</f>
        <v>M</v>
      </c>
      <c r="F26" s="142" t="str">
        <f>'Diseño Patrón'!O29</f>
        <v>M</v>
      </c>
      <c r="G26" s="142" t="str">
        <f>'Diseño Patrón'!P29</f>
        <v>M</v>
      </c>
      <c r="H26" s="142" t="str">
        <f>'Diseño Patrón'!Q29</f>
        <v>L</v>
      </c>
      <c r="I26" s="143" t="str">
        <f>'Diseño Patrón'!R29</f>
        <v>M</v>
      </c>
      <c r="J26" s="143" t="str">
        <f>'Diseño Patrón'!S29</f>
        <v>M</v>
      </c>
      <c r="K26" s="87" t="str">
        <f t="shared" ca="1" si="385"/>
        <v>M</v>
      </c>
      <c r="L26" s="87" t="str">
        <f t="shared" ca="1" si="384"/>
        <v>M</v>
      </c>
      <c r="M26" s="87" t="str">
        <f t="shared" ca="1" si="384"/>
        <v>L</v>
      </c>
      <c r="N26" s="87" t="str">
        <f t="shared" ca="1" si="384"/>
        <v>M</v>
      </c>
      <c r="O26" s="87" t="str">
        <f t="shared" ca="1" si="384"/>
        <v>M</v>
      </c>
      <c r="P26" s="87" t="str">
        <f t="shared" ca="1" si="384"/>
        <v>M</v>
      </c>
      <c r="Q26" s="87" t="str">
        <f t="shared" ca="1" si="384"/>
        <v>M</v>
      </c>
      <c r="R26" s="87" t="str">
        <f t="shared" ca="1" si="25"/>
        <v>N</v>
      </c>
      <c r="S26" s="87" t="str">
        <f t="shared" ca="1" si="31"/>
        <v>-</v>
      </c>
      <c r="T26" s="87" t="str">
        <f t="shared" ca="1" si="32"/>
        <v>L</v>
      </c>
      <c r="U26" s="87" t="str">
        <f t="shared" ca="1" si="33"/>
        <v>L</v>
      </c>
      <c r="V26" s="87" t="str">
        <f t="shared" ca="1" si="34"/>
        <v>L</v>
      </c>
      <c r="W26" s="87" t="str">
        <f t="shared" ca="1" si="35"/>
        <v>M</v>
      </c>
      <c r="X26" s="87" t="str">
        <f t="shared" ca="1" si="36"/>
        <v>M</v>
      </c>
      <c r="Y26" s="87" t="str">
        <f t="shared" ca="1" si="37"/>
        <v>M</v>
      </c>
      <c r="Z26" s="87" t="str">
        <f t="shared" ca="1" si="38"/>
        <v>N</v>
      </c>
      <c r="AA26" s="87" t="str">
        <f t="shared" ca="1" si="39"/>
        <v>N</v>
      </c>
      <c r="AB26" s="87" t="str">
        <f t="shared" ca="1" si="40"/>
        <v>-</v>
      </c>
      <c r="AC26" s="87" t="str">
        <f t="shared" ca="1" si="41"/>
        <v>-</v>
      </c>
      <c r="AD26" s="87" t="str">
        <f t="shared" ca="1" si="42"/>
        <v>L</v>
      </c>
      <c r="AE26" s="87" t="str">
        <f t="shared" ca="1" si="43"/>
        <v>M</v>
      </c>
      <c r="AF26" s="87" t="str">
        <f t="shared" ca="1" si="44"/>
        <v>M</v>
      </c>
      <c r="AG26" s="87" t="str">
        <f t="shared" ca="1" si="45"/>
        <v>M</v>
      </c>
      <c r="AH26" s="87" t="str">
        <f t="shared" ca="1" si="46"/>
        <v>M</v>
      </c>
      <c r="AI26" s="87" t="str">
        <f t="shared" ca="1" si="47"/>
        <v>N</v>
      </c>
      <c r="AJ26" s="87" t="str">
        <f t="shared" ca="1" si="48"/>
        <v>N</v>
      </c>
      <c r="AK26" s="87" t="str">
        <f t="shared" ca="1" si="49"/>
        <v>-</v>
      </c>
      <c r="AL26" s="87" t="str">
        <f t="shared" ca="1" si="50"/>
        <v>-</v>
      </c>
      <c r="AM26" s="87" t="str">
        <f t="shared" ca="1" si="51"/>
        <v>L</v>
      </c>
      <c r="AN26" s="87" t="str">
        <f t="shared" ca="1" si="52"/>
        <v>M</v>
      </c>
      <c r="AO26" s="87" t="str">
        <f t="shared" ca="1" si="53"/>
        <v>M</v>
      </c>
      <c r="AP26" s="87" t="str">
        <f t="shared" ca="1" si="54"/>
        <v>M</v>
      </c>
      <c r="AQ26" s="87" t="str">
        <f t="shared" ca="1" si="55"/>
        <v>M</v>
      </c>
      <c r="AR26" s="87" t="str">
        <f t="shared" ca="1" si="56"/>
        <v>N</v>
      </c>
      <c r="AS26" s="87" t="str">
        <f t="shared" ca="1" si="57"/>
        <v>N</v>
      </c>
      <c r="AT26" s="87" t="str">
        <f t="shared" ca="1" si="58"/>
        <v>-</v>
      </c>
      <c r="AU26" s="87" t="str">
        <f t="shared" ca="1" si="59"/>
        <v>-</v>
      </c>
      <c r="AV26" s="87" t="str">
        <f t="shared" ca="1" si="60"/>
        <v>L</v>
      </c>
      <c r="AW26" s="87" t="str">
        <f t="shared" ca="1" si="61"/>
        <v>L</v>
      </c>
      <c r="AX26" s="87" t="str">
        <f t="shared" ca="1" si="62"/>
        <v>L</v>
      </c>
      <c r="AY26" s="87" t="str">
        <f t="shared" ca="1" si="63"/>
        <v>M</v>
      </c>
      <c r="AZ26" s="87" t="str">
        <f t="shared" ca="1" si="64"/>
        <v>M</v>
      </c>
      <c r="BA26" s="87" t="str">
        <f t="shared" ca="1" si="65"/>
        <v>M</v>
      </c>
      <c r="BB26" s="87" t="str">
        <f t="shared" ca="1" si="66"/>
        <v>M</v>
      </c>
      <c r="BC26" s="87" t="str">
        <f t="shared" ca="1" si="67"/>
        <v>L</v>
      </c>
      <c r="BD26" s="87" t="str">
        <f t="shared" ca="1" si="68"/>
        <v>M</v>
      </c>
      <c r="BE26" s="87" t="str">
        <f t="shared" ca="1" si="69"/>
        <v>M</v>
      </c>
      <c r="BF26" s="87" t="str">
        <f t="shared" ca="1" si="70"/>
        <v>M</v>
      </c>
      <c r="BG26" s="87" t="str">
        <f t="shared" ca="1" si="71"/>
        <v>M</v>
      </c>
      <c r="BH26" s="87" t="str">
        <f t="shared" ca="1" si="72"/>
        <v>N</v>
      </c>
      <c r="BI26" s="87" t="str">
        <f t="shared" ca="1" si="73"/>
        <v>-</v>
      </c>
      <c r="BJ26" s="87" t="str">
        <f t="shared" ca="1" si="74"/>
        <v>L</v>
      </c>
      <c r="BK26" s="87" t="str">
        <f t="shared" ca="1" si="75"/>
        <v>L</v>
      </c>
      <c r="BL26" s="87" t="str">
        <f t="shared" ca="1" si="76"/>
        <v>L</v>
      </c>
      <c r="BM26" s="87" t="str">
        <f t="shared" ca="1" si="77"/>
        <v>M</v>
      </c>
      <c r="BN26" s="87" t="str">
        <f t="shared" ca="1" si="78"/>
        <v>M</v>
      </c>
      <c r="BO26" s="87" t="str">
        <f t="shared" ca="1" si="79"/>
        <v>M</v>
      </c>
      <c r="BP26" s="87" t="str">
        <f t="shared" ca="1" si="80"/>
        <v>L</v>
      </c>
      <c r="BQ26" s="87" t="str">
        <f t="shared" ca="1" si="81"/>
        <v>M</v>
      </c>
      <c r="BR26" s="87" t="str">
        <f t="shared" ca="1" si="82"/>
        <v>M</v>
      </c>
      <c r="BS26" s="87" t="str">
        <f t="shared" ca="1" si="83"/>
        <v>M</v>
      </c>
      <c r="BT26" s="87" t="str">
        <f t="shared" ca="1" si="84"/>
        <v>L</v>
      </c>
      <c r="BU26" s="87" t="str">
        <f t="shared" ca="1" si="85"/>
        <v>L</v>
      </c>
      <c r="BV26" s="87" t="str">
        <f t="shared" ca="1" si="86"/>
        <v>M</v>
      </c>
      <c r="BW26" s="87" t="str">
        <f t="shared" ca="1" si="87"/>
        <v>M</v>
      </c>
      <c r="BX26" s="87" t="str">
        <f t="shared" ca="1" si="88"/>
        <v>M</v>
      </c>
      <c r="BY26" s="87" t="str">
        <f t="shared" ca="1" si="89"/>
        <v>L</v>
      </c>
      <c r="BZ26" s="87" t="str">
        <f t="shared" ca="1" si="90"/>
        <v>L</v>
      </c>
      <c r="CA26" s="87" t="str">
        <f t="shared" ca="1" si="91"/>
        <v>M</v>
      </c>
      <c r="CB26" s="87" t="str">
        <f t="shared" ca="1" si="92"/>
        <v>M</v>
      </c>
      <c r="CC26" s="87" t="str">
        <f t="shared" ca="1" si="93"/>
        <v>M</v>
      </c>
      <c r="CD26" s="87" t="str">
        <f t="shared" ca="1" si="26"/>
        <v>N</v>
      </c>
      <c r="CE26" s="87" t="str">
        <f t="shared" ca="1" si="94"/>
        <v>N</v>
      </c>
      <c r="CF26" s="87" t="str">
        <f t="shared" ca="1" si="95"/>
        <v>-</v>
      </c>
      <c r="CG26" s="87" t="str">
        <f t="shared" ca="1" si="96"/>
        <v>-</v>
      </c>
      <c r="CH26" s="87" t="str">
        <f t="shared" ca="1" si="97"/>
        <v>L</v>
      </c>
      <c r="CI26" s="87" t="str">
        <f t="shared" ca="1" si="98"/>
        <v>M</v>
      </c>
      <c r="CJ26" s="87" t="str">
        <f t="shared" ca="1" si="99"/>
        <v>M</v>
      </c>
      <c r="CK26" s="87" t="str">
        <f t="shared" ca="1" si="100"/>
        <v>M</v>
      </c>
      <c r="CL26" s="87" t="str">
        <f t="shared" ca="1" si="101"/>
        <v>M</v>
      </c>
      <c r="CM26" s="87" t="str">
        <f t="shared" ca="1" si="102"/>
        <v>N</v>
      </c>
      <c r="CN26" s="87" t="str">
        <f t="shared" ca="1" si="103"/>
        <v>N</v>
      </c>
      <c r="CO26" s="87" t="str">
        <f t="shared" ca="1" si="104"/>
        <v>-</v>
      </c>
      <c r="CP26" s="87" t="str">
        <f t="shared" ca="1" si="105"/>
        <v>-</v>
      </c>
      <c r="CQ26" s="87" t="str">
        <f t="shared" ca="1" si="106"/>
        <v>L</v>
      </c>
      <c r="CR26" s="87" t="str">
        <f t="shared" ca="1" si="107"/>
        <v>M</v>
      </c>
      <c r="CS26" s="87" t="str">
        <f t="shared" ca="1" si="108"/>
        <v>M</v>
      </c>
      <c r="CT26" s="87" t="str">
        <f t="shared" ca="1" si="109"/>
        <v>M</v>
      </c>
      <c r="CU26" s="87" t="str">
        <f t="shared" ca="1" si="110"/>
        <v>M</v>
      </c>
      <c r="CV26" s="87" t="str">
        <f t="shared" ca="1" si="111"/>
        <v>N</v>
      </c>
      <c r="CW26" s="87" t="str">
        <f t="shared" ca="1" si="112"/>
        <v>N</v>
      </c>
      <c r="CX26" s="87" t="str">
        <f t="shared" ca="1" si="113"/>
        <v>-</v>
      </c>
      <c r="CY26" s="87" t="str">
        <f t="shared" ca="1" si="114"/>
        <v>-</v>
      </c>
      <c r="CZ26" s="87" t="str">
        <f t="shared" ca="1" si="115"/>
        <v>L</v>
      </c>
      <c r="DA26" s="87" t="str">
        <f t="shared" ca="1" si="116"/>
        <v>L</v>
      </c>
      <c r="DB26" s="87" t="str">
        <f t="shared" ca="1" si="117"/>
        <v>L</v>
      </c>
      <c r="DC26" s="87" t="str">
        <f t="shared" ca="1" si="118"/>
        <v>M</v>
      </c>
      <c r="DD26" s="87" t="str">
        <f t="shared" ca="1" si="119"/>
        <v>M</v>
      </c>
      <c r="DE26" s="87" t="str">
        <f t="shared" ca="1" si="120"/>
        <v>N</v>
      </c>
      <c r="DF26" s="87" t="str">
        <f t="shared" ca="1" si="121"/>
        <v>-</v>
      </c>
      <c r="DG26" s="87" t="str">
        <f t="shared" ca="1" si="122"/>
        <v>L</v>
      </c>
      <c r="DH26" s="87" t="str">
        <f t="shared" ca="1" si="123"/>
        <v>M</v>
      </c>
      <c r="DI26" s="87" t="str">
        <f t="shared" ca="1" si="124"/>
        <v>M</v>
      </c>
      <c r="DJ26" s="87" t="str">
        <f t="shared" ca="1" si="125"/>
        <v>M</v>
      </c>
      <c r="DK26" s="87" t="str">
        <f t="shared" ca="1" si="126"/>
        <v>L</v>
      </c>
      <c r="DL26" s="87" t="str">
        <f t="shared" ca="1" si="127"/>
        <v>M</v>
      </c>
      <c r="DM26" s="87" t="str">
        <f t="shared" ca="1" si="128"/>
        <v>M</v>
      </c>
      <c r="DN26" s="87" t="str">
        <f t="shared" ca="1" si="129"/>
        <v>M</v>
      </c>
      <c r="DO26" s="87" t="str">
        <f t="shared" ca="1" si="130"/>
        <v>L</v>
      </c>
      <c r="DP26" s="87" t="str">
        <f t="shared" ca="1" si="131"/>
        <v>L</v>
      </c>
      <c r="DQ26" s="87" t="str">
        <f t="shared" ca="1" si="132"/>
        <v>M</v>
      </c>
      <c r="DR26" s="87" t="str">
        <f t="shared" ca="1" si="133"/>
        <v>M</v>
      </c>
      <c r="DS26" s="87" t="str">
        <f t="shared" ca="1" si="134"/>
        <v>M</v>
      </c>
      <c r="DT26" s="87" t="str">
        <f t="shared" ca="1" si="135"/>
        <v>N</v>
      </c>
      <c r="DU26" s="87" t="str">
        <f t="shared" ca="1" si="136"/>
        <v>N</v>
      </c>
      <c r="DV26" s="87" t="str">
        <f t="shared" ca="1" si="137"/>
        <v>-</v>
      </c>
      <c r="DW26" s="87" t="str">
        <f t="shared" ca="1" si="138"/>
        <v>-</v>
      </c>
      <c r="DX26" s="87" t="str">
        <f t="shared" ca="1" si="139"/>
        <v>L</v>
      </c>
      <c r="DY26" s="87" t="str">
        <f t="shared" ca="1" si="140"/>
        <v>L</v>
      </c>
      <c r="DZ26" s="87" t="str">
        <f t="shared" ca="1" si="141"/>
        <v>M</v>
      </c>
      <c r="EA26" s="87" t="str">
        <f t="shared" ca="1" si="142"/>
        <v>M</v>
      </c>
      <c r="EB26" s="87" t="str">
        <f t="shared" ca="1" si="143"/>
        <v>M</v>
      </c>
      <c r="EC26" s="87" t="str">
        <f t="shared" ca="1" si="144"/>
        <v>N</v>
      </c>
      <c r="ED26" s="87" t="str">
        <f t="shared" ca="1" si="145"/>
        <v>N</v>
      </c>
      <c r="EE26" s="87" t="str">
        <f t="shared" ca="1" si="146"/>
        <v>-</v>
      </c>
      <c r="EF26" s="87" t="str">
        <f t="shared" ca="1" si="147"/>
        <v>-</v>
      </c>
      <c r="EG26" s="87" t="str">
        <f t="shared" ca="1" si="148"/>
        <v>L</v>
      </c>
      <c r="EH26" s="87" t="str">
        <f t="shared" ca="1" si="149"/>
        <v>M</v>
      </c>
      <c r="EI26" s="87" t="str">
        <f t="shared" ca="1" si="150"/>
        <v>M</v>
      </c>
      <c r="EJ26" s="87" t="str">
        <f t="shared" ca="1" si="151"/>
        <v>M</v>
      </c>
      <c r="EK26" s="87" t="str">
        <f t="shared" ca="1" si="152"/>
        <v>M</v>
      </c>
      <c r="EL26" s="87" t="str">
        <f t="shared" ca="1" si="153"/>
        <v>N</v>
      </c>
      <c r="EM26" s="87" t="str">
        <f t="shared" ca="1" si="154"/>
        <v>N</v>
      </c>
      <c r="EN26" s="87" t="str">
        <f t="shared" ca="1" si="155"/>
        <v>-</v>
      </c>
      <c r="EO26" s="87" t="str">
        <f t="shared" ca="1" si="156"/>
        <v>-</v>
      </c>
      <c r="EP26" s="87" t="str">
        <f t="shared" ca="1" si="27"/>
        <v>L</v>
      </c>
      <c r="EQ26" s="87" t="str">
        <f t="shared" ca="1" si="157"/>
        <v>L</v>
      </c>
      <c r="ER26" s="87" t="str">
        <f t="shared" ca="1" si="158"/>
        <v>L</v>
      </c>
      <c r="ES26" s="87" t="str">
        <f t="shared" ca="1" si="159"/>
        <v>M</v>
      </c>
      <c r="ET26" s="87" t="str">
        <f t="shared" ca="1" si="160"/>
        <v>M</v>
      </c>
      <c r="EU26" s="87" t="str">
        <f t="shared" ca="1" si="161"/>
        <v>M</v>
      </c>
      <c r="EV26" s="87" t="str">
        <f t="shared" ca="1" si="162"/>
        <v>M</v>
      </c>
      <c r="EW26" s="87" t="str">
        <f t="shared" ca="1" si="163"/>
        <v>L</v>
      </c>
      <c r="EX26" s="87" t="str">
        <f t="shared" ca="1" si="164"/>
        <v>M</v>
      </c>
      <c r="EY26" s="87" t="str">
        <f t="shared" ca="1" si="165"/>
        <v>M</v>
      </c>
      <c r="EZ26" s="87" t="str">
        <f t="shared" ca="1" si="166"/>
        <v>M</v>
      </c>
      <c r="FA26" s="87" t="str">
        <f t="shared" ca="1" si="167"/>
        <v>M</v>
      </c>
      <c r="FB26" s="87" t="str">
        <f t="shared" ca="1" si="168"/>
        <v>N</v>
      </c>
      <c r="FC26" s="87" t="str">
        <f t="shared" ca="1" si="169"/>
        <v>-</v>
      </c>
      <c r="FD26" s="87" t="str">
        <f t="shared" ca="1" si="170"/>
        <v>L</v>
      </c>
      <c r="FE26" s="87" t="str">
        <f t="shared" ca="1" si="171"/>
        <v>L</v>
      </c>
      <c r="FF26" s="87" t="str">
        <f t="shared" ca="1" si="172"/>
        <v>L</v>
      </c>
      <c r="FG26" s="87" t="str">
        <f t="shared" ca="1" si="173"/>
        <v>M</v>
      </c>
      <c r="FH26" s="87" t="str">
        <f t="shared" ca="1" si="174"/>
        <v>M</v>
      </c>
      <c r="FI26" s="87" t="str">
        <f t="shared" ca="1" si="175"/>
        <v>M</v>
      </c>
      <c r="FJ26" s="87" t="str">
        <f t="shared" ca="1" si="176"/>
        <v>N</v>
      </c>
      <c r="FK26" s="87" t="str">
        <f t="shared" ca="1" si="177"/>
        <v>N</v>
      </c>
      <c r="FL26" s="87" t="str">
        <f t="shared" ca="1" si="178"/>
        <v>-</v>
      </c>
      <c r="FM26" s="87" t="str">
        <f t="shared" ca="1" si="179"/>
        <v>-</v>
      </c>
      <c r="FN26" s="87" t="str">
        <f t="shared" ca="1" si="180"/>
        <v>L</v>
      </c>
      <c r="FO26" s="87" t="str">
        <f t="shared" ca="1" si="181"/>
        <v>M</v>
      </c>
      <c r="FP26" s="87" t="str">
        <f t="shared" ca="1" si="182"/>
        <v>M</v>
      </c>
      <c r="FQ26" s="87" t="str">
        <f t="shared" ca="1" si="183"/>
        <v>M</v>
      </c>
      <c r="FR26" s="87" t="str">
        <f t="shared" ca="1" si="184"/>
        <v>M</v>
      </c>
      <c r="FS26" s="87" t="str">
        <f t="shared" ca="1" si="185"/>
        <v>N</v>
      </c>
      <c r="FT26" s="87" t="str">
        <f t="shared" ca="1" si="186"/>
        <v>N</v>
      </c>
      <c r="FU26" s="87" t="str">
        <f t="shared" ca="1" si="187"/>
        <v>-</v>
      </c>
      <c r="FV26" s="87" t="str">
        <f t="shared" ca="1" si="188"/>
        <v>-</v>
      </c>
      <c r="FW26" s="87" t="str">
        <f t="shared" ca="1" si="189"/>
        <v>L</v>
      </c>
      <c r="FX26" s="87" t="str">
        <f t="shared" ca="1" si="190"/>
        <v>M</v>
      </c>
      <c r="FY26" s="87" t="str">
        <f t="shared" ca="1" si="191"/>
        <v>M</v>
      </c>
      <c r="FZ26" s="87" t="str">
        <f t="shared" ca="1" si="192"/>
        <v>M</v>
      </c>
      <c r="GA26" s="87" t="str">
        <f t="shared" ca="1" si="193"/>
        <v>M</v>
      </c>
      <c r="GB26" s="87" t="str">
        <f t="shared" ca="1" si="194"/>
        <v>N</v>
      </c>
      <c r="GC26" s="87" t="str">
        <f t="shared" ca="1" si="195"/>
        <v>N</v>
      </c>
      <c r="GD26" s="87" t="str">
        <f t="shared" ca="1" si="196"/>
        <v>-</v>
      </c>
      <c r="GE26" s="87" t="str">
        <f t="shared" ca="1" si="197"/>
        <v>-</v>
      </c>
      <c r="GF26" s="87" t="str">
        <f t="shared" ca="1" si="198"/>
        <v>L</v>
      </c>
      <c r="GG26" s="87" t="str">
        <f t="shared" ca="1" si="199"/>
        <v>L</v>
      </c>
      <c r="GH26" s="87" t="str">
        <f t="shared" ca="1" si="200"/>
        <v>L</v>
      </c>
      <c r="GI26" s="87" t="str">
        <f t="shared" ca="1" si="201"/>
        <v>M</v>
      </c>
      <c r="GJ26" s="87" t="str">
        <f t="shared" ca="1" si="202"/>
        <v>M</v>
      </c>
      <c r="GK26" s="87" t="str">
        <f t="shared" ca="1" si="203"/>
        <v>M</v>
      </c>
      <c r="GL26" s="87" t="str">
        <f t="shared" ca="1" si="204"/>
        <v>M</v>
      </c>
      <c r="GM26" s="87" t="str">
        <f t="shared" ca="1" si="205"/>
        <v>L</v>
      </c>
      <c r="GN26" s="87" t="str">
        <f t="shared" ca="1" si="206"/>
        <v>M</v>
      </c>
      <c r="GO26" s="87" t="str">
        <f t="shared" ca="1" si="207"/>
        <v>M</v>
      </c>
      <c r="GP26" s="87" t="str">
        <f t="shared" ca="1" si="208"/>
        <v>M</v>
      </c>
      <c r="GQ26" s="87" t="str">
        <f t="shared" ca="1" si="209"/>
        <v>M</v>
      </c>
      <c r="GR26" s="87" t="str">
        <f t="shared" ca="1" si="210"/>
        <v>N</v>
      </c>
      <c r="GS26" s="87" t="str">
        <f t="shared" ca="1" si="211"/>
        <v>-</v>
      </c>
      <c r="GT26" s="87" t="str">
        <f t="shared" ca="1" si="212"/>
        <v>L</v>
      </c>
      <c r="GU26" s="87" t="str">
        <f t="shared" ca="1" si="213"/>
        <v>L</v>
      </c>
      <c r="GV26" s="87" t="str">
        <f t="shared" ca="1" si="214"/>
        <v>L</v>
      </c>
      <c r="GW26" s="87" t="str">
        <f t="shared" ca="1" si="215"/>
        <v>M</v>
      </c>
      <c r="GX26" s="87" t="str">
        <f t="shared" ca="1" si="216"/>
        <v>M</v>
      </c>
      <c r="GY26" s="87" t="str">
        <f t="shared" ca="1" si="217"/>
        <v>M</v>
      </c>
      <c r="GZ26" s="87" t="str">
        <f t="shared" ca="1" si="218"/>
        <v>L</v>
      </c>
      <c r="HA26" s="87" t="str">
        <f t="shared" ca="1" si="219"/>
        <v>M</v>
      </c>
      <c r="HB26" s="87" t="str">
        <f t="shared" ca="1" si="28"/>
        <v>M</v>
      </c>
      <c r="HC26" s="87" t="str">
        <f t="shared" ca="1" si="220"/>
        <v>M</v>
      </c>
      <c r="HD26" s="87" t="str">
        <f t="shared" ca="1" si="221"/>
        <v>L</v>
      </c>
      <c r="HE26" s="87" t="str">
        <f t="shared" ca="1" si="222"/>
        <v>L</v>
      </c>
      <c r="HF26" s="87" t="str">
        <f t="shared" ca="1" si="223"/>
        <v>M</v>
      </c>
      <c r="HG26" s="87" t="str">
        <f t="shared" ca="1" si="224"/>
        <v>M</v>
      </c>
      <c r="HH26" s="87" t="str">
        <f t="shared" ca="1" si="225"/>
        <v>M</v>
      </c>
      <c r="HI26" s="87" t="str">
        <f t="shared" ca="1" si="226"/>
        <v>L</v>
      </c>
      <c r="HJ26" s="87" t="str">
        <f t="shared" ca="1" si="227"/>
        <v>L</v>
      </c>
      <c r="HK26" s="87" t="str">
        <f t="shared" ca="1" si="228"/>
        <v>M</v>
      </c>
      <c r="HL26" s="87" t="str">
        <f t="shared" ca="1" si="229"/>
        <v>M</v>
      </c>
      <c r="HM26" s="87" t="str">
        <f t="shared" ca="1" si="230"/>
        <v>M</v>
      </c>
      <c r="HN26" s="87" t="str">
        <f t="shared" ca="1" si="231"/>
        <v>N</v>
      </c>
      <c r="HO26" s="87" t="str">
        <f t="shared" ca="1" si="232"/>
        <v>N</v>
      </c>
      <c r="HP26" s="87" t="str">
        <f t="shared" ca="1" si="233"/>
        <v>-</v>
      </c>
      <c r="HQ26" s="87" t="str">
        <f t="shared" ca="1" si="234"/>
        <v>-</v>
      </c>
      <c r="HR26" s="87" t="str">
        <f t="shared" ca="1" si="235"/>
        <v>L</v>
      </c>
      <c r="HS26" s="87" t="str">
        <f t="shared" ca="1" si="236"/>
        <v>M</v>
      </c>
      <c r="HT26" s="87" t="str">
        <f t="shared" ca="1" si="237"/>
        <v>M</v>
      </c>
      <c r="HU26" s="87" t="str">
        <f t="shared" ca="1" si="238"/>
        <v>M</v>
      </c>
      <c r="HV26" s="87" t="str">
        <f t="shared" ca="1" si="239"/>
        <v>M</v>
      </c>
      <c r="HW26" s="87" t="str">
        <f t="shared" ca="1" si="240"/>
        <v>N</v>
      </c>
      <c r="HX26" s="87" t="str">
        <f t="shared" ca="1" si="241"/>
        <v>N</v>
      </c>
      <c r="HY26" s="87" t="str">
        <f t="shared" ca="1" si="242"/>
        <v>-</v>
      </c>
      <c r="HZ26" s="87" t="str">
        <f t="shared" ca="1" si="243"/>
        <v>-</v>
      </c>
      <c r="IA26" s="87" t="str">
        <f t="shared" ca="1" si="244"/>
        <v>L</v>
      </c>
      <c r="IB26" s="87" t="str">
        <f t="shared" ca="1" si="245"/>
        <v>M</v>
      </c>
      <c r="IC26" s="87" t="str">
        <f t="shared" ca="1" si="246"/>
        <v>M</v>
      </c>
      <c r="ID26" s="87" t="str">
        <f t="shared" ca="1" si="247"/>
        <v>M</v>
      </c>
      <c r="IE26" s="87" t="str">
        <f t="shared" ca="1" si="248"/>
        <v>M</v>
      </c>
      <c r="IF26" s="87" t="str">
        <f t="shared" ca="1" si="249"/>
        <v>N</v>
      </c>
      <c r="IG26" s="87" t="str">
        <f t="shared" ca="1" si="250"/>
        <v>N</v>
      </c>
      <c r="IH26" s="87" t="str">
        <f t="shared" ca="1" si="251"/>
        <v>-</v>
      </c>
      <c r="II26" s="87" t="str">
        <f t="shared" ca="1" si="252"/>
        <v>-</v>
      </c>
      <c r="IJ26" s="87" t="str">
        <f t="shared" ca="1" si="253"/>
        <v>L</v>
      </c>
      <c r="IK26" s="87" t="str">
        <f t="shared" ca="1" si="254"/>
        <v>L</v>
      </c>
      <c r="IL26" s="87" t="str">
        <f t="shared" ca="1" si="255"/>
        <v>L</v>
      </c>
      <c r="IM26" s="87" t="str">
        <f t="shared" ca="1" si="256"/>
        <v>M</v>
      </c>
      <c r="IN26" s="87" t="str">
        <f t="shared" ca="1" si="257"/>
        <v>M</v>
      </c>
      <c r="IO26" s="87" t="str">
        <f t="shared" ca="1" si="258"/>
        <v>N</v>
      </c>
      <c r="IP26" s="87" t="str">
        <f t="shared" ca="1" si="259"/>
        <v>-</v>
      </c>
      <c r="IQ26" s="87" t="str">
        <f t="shared" ca="1" si="260"/>
        <v>L</v>
      </c>
      <c r="IR26" s="87" t="str">
        <f t="shared" ca="1" si="261"/>
        <v>M</v>
      </c>
      <c r="IS26" s="87" t="str">
        <f t="shared" ca="1" si="262"/>
        <v>M</v>
      </c>
      <c r="IT26" s="87" t="str">
        <f t="shared" ca="1" si="263"/>
        <v>M</v>
      </c>
      <c r="IU26" s="87" t="str">
        <f t="shared" ca="1" si="264"/>
        <v>L</v>
      </c>
      <c r="IV26" s="87" t="str">
        <f t="shared" ca="1" si="265"/>
        <v>M</v>
      </c>
      <c r="IW26" s="87" t="str">
        <f t="shared" ca="1" si="266"/>
        <v>M</v>
      </c>
      <c r="IX26" s="87" t="str">
        <f t="shared" ca="1" si="267"/>
        <v>M</v>
      </c>
      <c r="IY26" s="87" t="str">
        <f t="shared" ca="1" si="268"/>
        <v>L</v>
      </c>
      <c r="IZ26" s="87" t="str">
        <f t="shared" ca="1" si="269"/>
        <v>L</v>
      </c>
      <c r="JA26" s="87" t="str">
        <f t="shared" ca="1" si="270"/>
        <v>M</v>
      </c>
      <c r="JB26" s="87" t="str">
        <f t="shared" ca="1" si="271"/>
        <v>M</v>
      </c>
      <c r="JC26" s="87" t="str">
        <f t="shared" ca="1" si="272"/>
        <v>M</v>
      </c>
      <c r="JD26" s="87" t="str">
        <f t="shared" ca="1" si="273"/>
        <v>N</v>
      </c>
      <c r="JE26" s="87" t="str">
        <f t="shared" ca="1" si="274"/>
        <v>N</v>
      </c>
      <c r="JF26" s="87" t="str">
        <f t="shared" ca="1" si="275"/>
        <v>-</v>
      </c>
      <c r="JG26" s="87" t="str">
        <f t="shared" ca="1" si="276"/>
        <v>-</v>
      </c>
      <c r="JH26" s="87" t="str">
        <f t="shared" ca="1" si="277"/>
        <v>L</v>
      </c>
      <c r="JI26" s="87" t="str">
        <f t="shared" ca="1" si="278"/>
        <v>L</v>
      </c>
      <c r="JJ26" s="87" t="str">
        <f t="shared" ca="1" si="279"/>
        <v>M</v>
      </c>
      <c r="JK26" s="87" t="str">
        <f t="shared" ca="1" si="280"/>
        <v>M</v>
      </c>
      <c r="JL26" s="87" t="str">
        <f t="shared" ca="1" si="281"/>
        <v>M</v>
      </c>
      <c r="JM26" s="87" t="str">
        <f t="shared" ca="1" si="282"/>
        <v>N</v>
      </c>
      <c r="JN26" s="87" t="str">
        <f t="shared" ca="1" si="29"/>
        <v>N</v>
      </c>
      <c r="JO26" s="87" t="str">
        <f t="shared" ca="1" si="283"/>
        <v>-</v>
      </c>
      <c r="JP26" s="87" t="str">
        <f t="shared" ca="1" si="284"/>
        <v>-</v>
      </c>
      <c r="JQ26" s="87" t="str">
        <f t="shared" ca="1" si="285"/>
        <v>L</v>
      </c>
      <c r="JR26" s="87" t="str">
        <f t="shared" ca="1" si="286"/>
        <v>M</v>
      </c>
      <c r="JS26" s="87" t="str">
        <f t="shared" ca="1" si="287"/>
        <v>M</v>
      </c>
      <c r="JT26" s="87" t="str">
        <f t="shared" ca="1" si="288"/>
        <v>M</v>
      </c>
      <c r="JU26" s="87" t="str">
        <f t="shared" ca="1" si="289"/>
        <v>M</v>
      </c>
      <c r="JV26" s="87" t="str">
        <f t="shared" ca="1" si="290"/>
        <v>N</v>
      </c>
      <c r="JW26" s="87" t="str">
        <f t="shared" ca="1" si="291"/>
        <v>N</v>
      </c>
      <c r="JX26" s="87" t="str">
        <f t="shared" ca="1" si="292"/>
        <v>-</v>
      </c>
      <c r="JY26" s="87" t="str">
        <f t="shared" ca="1" si="293"/>
        <v>-</v>
      </c>
      <c r="JZ26" s="87" t="str">
        <f t="shared" ca="1" si="294"/>
        <v>L</v>
      </c>
      <c r="KA26" s="87" t="str">
        <f t="shared" ca="1" si="295"/>
        <v>L</v>
      </c>
      <c r="KB26" s="87" t="str">
        <f t="shared" ca="1" si="296"/>
        <v>L</v>
      </c>
      <c r="KC26" s="87" t="str">
        <f t="shared" ca="1" si="297"/>
        <v>M</v>
      </c>
      <c r="KD26" s="87" t="str">
        <f t="shared" ca="1" si="298"/>
        <v>M</v>
      </c>
      <c r="KE26" s="87" t="str">
        <f t="shared" ca="1" si="299"/>
        <v>M</v>
      </c>
      <c r="KF26" s="87" t="str">
        <f t="shared" ca="1" si="300"/>
        <v>M</v>
      </c>
      <c r="KG26" s="87" t="str">
        <f t="shared" ca="1" si="301"/>
        <v>L</v>
      </c>
      <c r="KH26" s="87" t="str">
        <f t="shared" ca="1" si="302"/>
        <v>M</v>
      </c>
      <c r="KI26" s="87" t="str">
        <f t="shared" ca="1" si="303"/>
        <v>M</v>
      </c>
      <c r="KJ26" s="87" t="str">
        <f t="shared" ca="1" si="304"/>
        <v>M</v>
      </c>
      <c r="KK26" s="87" t="str">
        <f t="shared" ca="1" si="305"/>
        <v>M</v>
      </c>
      <c r="KL26" s="87" t="str">
        <f t="shared" ca="1" si="306"/>
        <v>N</v>
      </c>
      <c r="KM26" s="87" t="str">
        <f t="shared" ca="1" si="307"/>
        <v>-</v>
      </c>
      <c r="KN26" s="87" t="str">
        <f t="shared" ca="1" si="308"/>
        <v>L</v>
      </c>
      <c r="KO26" s="87" t="str">
        <f t="shared" ca="1" si="309"/>
        <v>L</v>
      </c>
      <c r="KP26" s="87" t="str">
        <f t="shared" ca="1" si="310"/>
        <v>L</v>
      </c>
      <c r="KQ26" s="87" t="str">
        <f t="shared" ca="1" si="311"/>
        <v>M</v>
      </c>
      <c r="KR26" s="87" t="str">
        <f t="shared" ca="1" si="312"/>
        <v>M</v>
      </c>
      <c r="KS26" s="87" t="str">
        <f t="shared" ca="1" si="313"/>
        <v>M</v>
      </c>
      <c r="KT26" s="87" t="str">
        <f t="shared" ca="1" si="314"/>
        <v>N</v>
      </c>
      <c r="KU26" s="87" t="str">
        <f t="shared" ca="1" si="315"/>
        <v>N</v>
      </c>
      <c r="KV26" s="87" t="str">
        <f t="shared" ca="1" si="316"/>
        <v>-</v>
      </c>
      <c r="KW26" s="87" t="str">
        <f t="shared" ca="1" si="317"/>
        <v>-</v>
      </c>
      <c r="KX26" s="87" t="str">
        <f t="shared" ca="1" si="318"/>
        <v>L</v>
      </c>
      <c r="KY26" s="87" t="str">
        <f t="shared" ca="1" si="319"/>
        <v>M</v>
      </c>
      <c r="KZ26" s="87" t="str">
        <f t="shared" ca="1" si="320"/>
        <v>M</v>
      </c>
      <c r="LA26" s="87" t="str">
        <f t="shared" ca="1" si="321"/>
        <v>M</v>
      </c>
      <c r="LB26" s="87" t="str">
        <f t="shared" ca="1" si="322"/>
        <v>M</v>
      </c>
      <c r="LC26" s="87" t="str">
        <f t="shared" ca="1" si="323"/>
        <v>N</v>
      </c>
      <c r="LD26" s="87" t="str">
        <f t="shared" ca="1" si="324"/>
        <v>N</v>
      </c>
      <c r="LE26" s="87" t="str">
        <f t="shared" ca="1" si="325"/>
        <v>-</v>
      </c>
      <c r="LF26" s="87" t="str">
        <f t="shared" ca="1" si="326"/>
        <v>-</v>
      </c>
      <c r="LG26" s="87" t="str">
        <f t="shared" ca="1" si="327"/>
        <v>L</v>
      </c>
      <c r="LH26" s="87" t="str">
        <f t="shared" ca="1" si="328"/>
        <v>M</v>
      </c>
      <c r="LI26" s="87" t="str">
        <f t="shared" ca="1" si="329"/>
        <v>M</v>
      </c>
      <c r="LJ26" s="87" t="str">
        <f t="shared" ca="1" si="330"/>
        <v>M</v>
      </c>
      <c r="LK26" s="87" t="str">
        <f t="shared" ca="1" si="331"/>
        <v>M</v>
      </c>
      <c r="LL26" s="87" t="str">
        <f t="shared" ca="1" si="332"/>
        <v>N</v>
      </c>
      <c r="LM26" s="87" t="str">
        <f t="shared" ca="1" si="333"/>
        <v>N</v>
      </c>
      <c r="LN26" s="87" t="str">
        <f t="shared" ca="1" si="334"/>
        <v>-</v>
      </c>
      <c r="LO26" s="87" t="str">
        <f t="shared" ca="1" si="335"/>
        <v>-</v>
      </c>
      <c r="LP26" s="87" t="str">
        <f t="shared" ca="1" si="336"/>
        <v>L</v>
      </c>
      <c r="LQ26" s="87" t="str">
        <f t="shared" ca="1" si="337"/>
        <v>L</v>
      </c>
      <c r="LR26" s="87" t="str">
        <f t="shared" ca="1" si="338"/>
        <v>L</v>
      </c>
      <c r="LS26" s="87" t="str">
        <f t="shared" ca="1" si="339"/>
        <v>M</v>
      </c>
      <c r="LT26" s="87" t="str">
        <f t="shared" ca="1" si="340"/>
        <v>M</v>
      </c>
      <c r="LU26" s="87" t="str">
        <f t="shared" ca="1" si="341"/>
        <v>M</v>
      </c>
      <c r="LV26" s="87" t="str">
        <f t="shared" ca="1" si="342"/>
        <v>M</v>
      </c>
      <c r="LW26" s="87" t="str">
        <f t="shared" ca="1" si="343"/>
        <v>L</v>
      </c>
      <c r="LX26" s="87" t="str">
        <f t="shared" ca="1" si="344"/>
        <v>M</v>
      </c>
      <c r="LY26" s="87" t="str">
        <f t="shared" ca="1" si="345"/>
        <v>M</v>
      </c>
      <c r="LZ26" s="87" t="str">
        <f t="shared" ca="1" si="30"/>
        <v>M</v>
      </c>
      <c r="MA26" s="87" t="str">
        <f t="shared" ca="1" si="357"/>
        <v>M</v>
      </c>
      <c r="MB26" s="87" t="str">
        <f t="shared" ca="1" si="358"/>
        <v>N</v>
      </c>
      <c r="MC26" s="87" t="str">
        <f t="shared" ca="1" si="359"/>
        <v>-</v>
      </c>
      <c r="MD26" s="87" t="str">
        <f t="shared" ca="1" si="360"/>
        <v>L</v>
      </c>
      <c r="ME26" s="87" t="str">
        <f t="shared" ca="1" si="361"/>
        <v>L</v>
      </c>
      <c r="MF26" s="87" t="str">
        <f t="shared" ca="1" si="362"/>
        <v>L</v>
      </c>
      <c r="MG26" s="87" t="str">
        <f t="shared" ca="1" si="363"/>
        <v>M</v>
      </c>
      <c r="MH26" s="87" t="str">
        <f t="shared" ca="1" si="364"/>
        <v>M</v>
      </c>
      <c r="MI26" s="87" t="str">
        <f t="shared" ca="1" si="365"/>
        <v>M</v>
      </c>
      <c r="MJ26" s="87" t="str">
        <f t="shared" ca="1" si="366"/>
        <v>L</v>
      </c>
      <c r="MK26" s="87" t="str">
        <f t="shared" ca="1" si="367"/>
        <v>M</v>
      </c>
      <c r="ML26" s="87" t="str">
        <f t="shared" ca="1" si="368"/>
        <v>M</v>
      </c>
      <c r="MM26" s="87" t="str">
        <f t="shared" ca="1" si="369"/>
        <v>M</v>
      </c>
      <c r="MN26" s="87" t="str">
        <f t="shared" ca="1" si="370"/>
        <v>L</v>
      </c>
      <c r="MO26" s="87" t="str">
        <f t="shared" ca="1" si="371"/>
        <v>L</v>
      </c>
      <c r="MP26" s="87" t="str">
        <f t="shared" ca="1" si="372"/>
        <v>M</v>
      </c>
      <c r="MQ26" s="87" t="str">
        <f t="shared" ca="1" si="373"/>
        <v>M</v>
      </c>
      <c r="MR26" s="87" t="str">
        <f t="shared" ca="1" si="374"/>
        <v>M</v>
      </c>
      <c r="MS26" s="87" t="str">
        <f t="shared" ca="1" si="375"/>
        <v>L</v>
      </c>
      <c r="MT26" s="87" t="str">
        <f t="shared" ca="1" si="376"/>
        <v>L</v>
      </c>
      <c r="MU26" s="87" t="str">
        <f t="shared" ca="1" si="377"/>
        <v>M</v>
      </c>
      <c r="MV26" s="87" t="str">
        <f t="shared" ca="1" si="378"/>
        <v>M</v>
      </c>
      <c r="MW26" s="87" t="str">
        <f t="shared" ca="1" si="379"/>
        <v>M</v>
      </c>
      <c r="MX26" s="87" t="str">
        <f t="shared" ca="1" si="380"/>
        <v>N</v>
      </c>
      <c r="MY26" s="87" t="str">
        <f t="shared" ca="1" si="381"/>
        <v>N</v>
      </c>
      <c r="MZ26" s="87" t="str">
        <f t="shared" ca="1" si="382"/>
        <v>-</v>
      </c>
      <c r="NA26" s="87" t="str">
        <f t="shared" ca="1" si="383"/>
        <v>-</v>
      </c>
      <c r="NB26" s="87" t="str">
        <f t="shared" ca="1" si="346"/>
        <v>L</v>
      </c>
      <c r="NC26" s="87" t="str">
        <f t="shared" ca="1" si="347"/>
        <v>M</v>
      </c>
      <c r="ND26" s="87" t="str">
        <f t="shared" ca="1" si="348"/>
        <v>M</v>
      </c>
      <c r="NE26" s="87" t="str">
        <f t="shared" ca="1" si="349"/>
        <v>M</v>
      </c>
      <c r="NF26" s="87" t="str">
        <f t="shared" ca="1" si="350"/>
        <v>M</v>
      </c>
      <c r="NG26" s="87" t="str">
        <f t="shared" ca="1" si="351"/>
        <v>N</v>
      </c>
      <c r="NH26" s="87" t="str">
        <f t="shared" ca="1" si="352"/>
        <v>N</v>
      </c>
      <c r="NI26" s="87" t="str">
        <f t="shared" ca="1" si="353"/>
        <v>-</v>
      </c>
      <c r="NJ26" s="87" t="str">
        <f t="shared" ca="1" si="354"/>
        <v>-</v>
      </c>
      <c r="NK26" s="87" t="str">
        <f t="shared" ca="1" si="355"/>
        <v>L</v>
      </c>
      <c r="NL26" s="87" t="str">
        <f t="shared" ca="1" si="356"/>
        <v>M</v>
      </c>
    </row>
    <row r="27" spans="1:376" x14ac:dyDescent="0.35">
      <c r="A27" s="54" t="str">
        <f>Plantilla!E27</f>
        <v>Irene Sánchez Elvira</v>
      </c>
      <c r="B27" s="99" t="str">
        <f>'Diseño Patrón'!B30</f>
        <v>T</v>
      </c>
      <c r="C27" s="23">
        <f t="array" ref="C27">IF($C$4="SI",SMALL(IF($B$7:$B27=B27,ROW($B$7:$B27), ""),1),7)</f>
        <v>27</v>
      </c>
      <c r="D27" s="142" t="str">
        <f>'Diseño Patrón'!M30</f>
        <v>N</v>
      </c>
      <c r="E27" s="142" t="str">
        <f>'Diseño Patrón'!N30</f>
        <v>-</v>
      </c>
      <c r="F27" s="142" t="str">
        <f>'Diseño Patrón'!O30</f>
        <v>L</v>
      </c>
      <c r="G27" s="142" t="str">
        <f>'Diseño Patrón'!P30</f>
        <v>T</v>
      </c>
      <c r="H27" s="142" t="str">
        <f>'Diseño Patrón'!Q30</f>
        <v>T</v>
      </c>
      <c r="I27" s="143" t="str">
        <f>'Diseño Patrón'!R30</f>
        <v>L</v>
      </c>
      <c r="J27" s="143" t="str">
        <f>'Diseño Patrón'!S30</f>
        <v>L</v>
      </c>
      <c r="K27" s="87" t="str">
        <f t="shared" ca="1" si="385"/>
        <v>L</v>
      </c>
      <c r="L27" s="87" t="str">
        <f t="shared" ca="1" si="384"/>
        <v>T</v>
      </c>
      <c r="M27" s="87" t="str">
        <f t="shared" ca="1" si="384"/>
        <v>T</v>
      </c>
      <c r="N27" s="87" t="str">
        <f t="shared" ca="1" si="384"/>
        <v>L</v>
      </c>
      <c r="O27" s="87" t="str">
        <f t="shared" ca="1" si="384"/>
        <v>L</v>
      </c>
      <c r="P27" s="87" t="str">
        <f t="shared" ca="1" si="384"/>
        <v>T</v>
      </c>
      <c r="Q27" s="87" t="str">
        <f t="shared" ca="1" si="384"/>
        <v>T</v>
      </c>
      <c r="R27" s="87" t="str">
        <f t="shared" ca="1" si="25"/>
        <v>T</v>
      </c>
      <c r="S27" s="87" t="str">
        <f t="shared" ca="1" si="31"/>
        <v>T</v>
      </c>
      <c r="T27" s="87" t="str">
        <f t="shared" ca="1" si="32"/>
        <v>L</v>
      </c>
      <c r="U27" s="87" t="str">
        <f t="shared" ca="1" si="33"/>
        <v>N</v>
      </c>
      <c r="V27" s="87" t="str">
        <f t="shared" ca="1" si="34"/>
        <v>N</v>
      </c>
      <c r="W27" s="87" t="str">
        <f t="shared" ca="1" si="35"/>
        <v>-</v>
      </c>
      <c r="X27" s="87" t="str">
        <f t="shared" ca="1" si="36"/>
        <v>-</v>
      </c>
      <c r="Y27" s="87" t="str">
        <f t="shared" ca="1" si="37"/>
        <v>L</v>
      </c>
      <c r="Z27" s="87" t="str">
        <f t="shared" ca="1" si="38"/>
        <v>T</v>
      </c>
      <c r="AA27" s="87" t="str">
        <f t="shared" ca="1" si="39"/>
        <v>T</v>
      </c>
      <c r="AB27" s="87" t="str">
        <f t="shared" ca="1" si="40"/>
        <v>L</v>
      </c>
      <c r="AC27" s="87" t="str">
        <f t="shared" ca="1" si="41"/>
        <v>L</v>
      </c>
      <c r="AD27" s="87" t="str">
        <f t="shared" ca="1" si="42"/>
        <v>T</v>
      </c>
      <c r="AE27" s="87" t="str">
        <f t="shared" ca="1" si="43"/>
        <v>N</v>
      </c>
      <c r="AF27" s="87" t="str">
        <f t="shared" ca="1" si="44"/>
        <v>-</v>
      </c>
      <c r="AG27" s="87" t="str">
        <f t="shared" ca="1" si="45"/>
        <v>L</v>
      </c>
      <c r="AH27" s="87" t="str">
        <f t="shared" ca="1" si="46"/>
        <v>T</v>
      </c>
      <c r="AI27" s="87" t="str">
        <f t="shared" ca="1" si="47"/>
        <v>T</v>
      </c>
      <c r="AJ27" s="87" t="str">
        <f t="shared" ca="1" si="48"/>
        <v>T</v>
      </c>
      <c r="AK27" s="87" t="str">
        <f t="shared" ca="1" si="49"/>
        <v>L</v>
      </c>
      <c r="AL27" s="87" t="str">
        <f t="shared" ca="1" si="50"/>
        <v>T</v>
      </c>
      <c r="AM27" s="87" t="str">
        <f t="shared" ca="1" si="51"/>
        <v>T</v>
      </c>
      <c r="AN27" s="87" t="str">
        <f t="shared" ca="1" si="52"/>
        <v>T</v>
      </c>
      <c r="AO27" s="87" t="str">
        <f t="shared" ca="1" si="53"/>
        <v>N</v>
      </c>
      <c r="AP27" s="87" t="str">
        <f t="shared" ca="1" si="54"/>
        <v>-</v>
      </c>
      <c r="AQ27" s="87" t="str">
        <f t="shared" ca="1" si="55"/>
        <v>L</v>
      </c>
      <c r="AR27" s="87" t="str">
        <f t="shared" ca="1" si="56"/>
        <v>T</v>
      </c>
      <c r="AS27" s="87" t="str">
        <f t="shared" ca="1" si="57"/>
        <v>T</v>
      </c>
      <c r="AT27" s="87" t="str">
        <f t="shared" ca="1" si="58"/>
        <v>T</v>
      </c>
      <c r="AU27" s="87" t="str">
        <f t="shared" ca="1" si="59"/>
        <v>T</v>
      </c>
      <c r="AV27" s="87" t="str">
        <f t="shared" ca="1" si="60"/>
        <v>L</v>
      </c>
      <c r="AW27" s="87" t="str">
        <f t="shared" ca="1" si="61"/>
        <v>T</v>
      </c>
      <c r="AX27" s="87" t="str">
        <f t="shared" ca="1" si="62"/>
        <v>T</v>
      </c>
      <c r="AY27" s="87" t="str">
        <f t="shared" ca="1" si="63"/>
        <v>T</v>
      </c>
      <c r="AZ27" s="87" t="str">
        <f t="shared" ca="1" si="64"/>
        <v>T</v>
      </c>
      <c r="BA27" s="87" t="str">
        <f t="shared" ca="1" si="65"/>
        <v>N</v>
      </c>
      <c r="BB27" s="87" t="str">
        <f t="shared" ca="1" si="66"/>
        <v>N</v>
      </c>
      <c r="BC27" s="87" t="str">
        <f t="shared" ca="1" si="67"/>
        <v>-</v>
      </c>
      <c r="BD27" s="87" t="str">
        <f t="shared" ca="1" si="68"/>
        <v>-</v>
      </c>
      <c r="BE27" s="87" t="str">
        <f t="shared" ca="1" si="69"/>
        <v>L</v>
      </c>
      <c r="BF27" s="87" t="str">
        <f t="shared" ca="1" si="70"/>
        <v>L</v>
      </c>
      <c r="BG27" s="87" t="str">
        <f t="shared" ca="1" si="71"/>
        <v>T</v>
      </c>
      <c r="BH27" s="87" t="str">
        <f t="shared" ca="1" si="72"/>
        <v>T</v>
      </c>
      <c r="BI27" s="87" t="str">
        <f t="shared" ca="1" si="73"/>
        <v>L</v>
      </c>
      <c r="BJ27" s="87" t="str">
        <f t="shared" ca="1" si="74"/>
        <v>T</v>
      </c>
      <c r="BK27" s="87" t="str">
        <f t="shared" ca="1" si="75"/>
        <v>T</v>
      </c>
      <c r="BL27" s="87" t="str">
        <f t="shared" ca="1" si="76"/>
        <v>T</v>
      </c>
      <c r="BM27" s="87" t="str">
        <f t="shared" ca="1" si="77"/>
        <v>N</v>
      </c>
      <c r="BN27" s="87" t="str">
        <f t="shared" ca="1" si="78"/>
        <v>-</v>
      </c>
      <c r="BO27" s="87" t="str">
        <f t="shared" ca="1" si="79"/>
        <v>L</v>
      </c>
      <c r="BP27" s="87" t="str">
        <f t="shared" ca="1" si="80"/>
        <v>T</v>
      </c>
      <c r="BQ27" s="87" t="str">
        <f t="shared" ca="1" si="81"/>
        <v>T</v>
      </c>
      <c r="BR27" s="87" t="str">
        <f t="shared" ca="1" si="82"/>
        <v>L</v>
      </c>
      <c r="BS27" s="87" t="str">
        <f t="shared" ca="1" si="83"/>
        <v>L</v>
      </c>
      <c r="BT27" s="87" t="str">
        <f t="shared" ca="1" si="84"/>
        <v>T</v>
      </c>
      <c r="BU27" s="87" t="str">
        <f t="shared" ca="1" si="85"/>
        <v>T</v>
      </c>
      <c r="BV27" s="87" t="str">
        <f t="shared" ca="1" si="86"/>
        <v>T</v>
      </c>
      <c r="BW27" s="87" t="str">
        <f t="shared" ca="1" si="87"/>
        <v>T</v>
      </c>
      <c r="BX27" s="87" t="str">
        <f t="shared" ca="1" si="88"/>
        <v>L</v>
      </c>
      <c r="BY27" s="87" t="str">
        <f t="shared" ca="1" si="89"/>
        <v>N</v>
      </c>
      <c r="BZ27" s="87" t="str">
        <f t="shared" ca="1" si="90"/>
        <v>N</v>
      </c>
      <c r="CA27" s="87" t="str">
        <f t="shared" ca="1" si="91"/>
        <v>-</v>
      </c>
      <c r="CB27" s="87" t="str">
        <f t="shared" ca="1" si="92"/>
        <v>-</v>
      </c>
      <c r="CC27" s="87" t="str">
        <f t="shared" ca="1" si="93"/>
        <v>L</v>
      </c>
      <c r="CD27" s="87" t="str">
        <f t="shared" ca="1" si="26"/>
        <v>T</v>
      </c>
      <c r="CE27" s="87" t="str">
        <f t="shared" ca="1" si="94"/>
        <v>T</v>
      </c>
      <c r="CF27" s="87" t="str">
        <f t="shared" ca="1" si="95"/>
        <v>L</v>
      </c>
      <c r="CG27" s="87" t="str">
        <f t="shared" ca="1" si="96"/>
        <v>L</v>
      </c>
      <c r="CH27" s="87" t="str">
        <f t="shared" ca="1" si="97"/>
        <v>T</v>
      </c>
      <c r="CI27" s="87" t="str">
        <f t="shared" ca="1" si="98"/>
        <v>N</v>
      </c>
      <c r="CJ27" s="87" t="str">
        <f t="shared" ca="1" si="99"/>
        <v>-</v>
      </c>
      <c r="CK27" s="87" t="str">
        <f t="shared" ca="1" si="100"/>
        <v>L</v>
      </c>
      <c r="CL27" s="87" t="str">
        <f t="shared" ca="1" si="101"/>
        <v>T</v>
      </c>
      <c r="CM27" s="87" t="str">
        <f t="shared" ca="1" si="102"/>
        <v>T</v>
      </c>
      <c r="CN27" s="87" t="str">
        <f t="shared" ca="1" si="103"/>
        <v>T</v>
      </c>
      <c r="CO27" s="87" t="str">
        <f t="shared" ca="1" si="104"/>
        <v>L</v>
      </c>
      <c r="CP27" s="87" t="str">
        <f t="shared" ca="1" si="105"/>
        <v>T</v>
      </c>
      <c r="CQ27" s="87" t="str">
        <f t="shared" ca="1" si="106"/>
        <v>T</v>
      </c>
      <c r="CR27" s="87" t="str">
        <f t="shared" ca="1" si="107"/>
        <v>T</v>
      </c>
      <c r="CS27" s="87" t="str">
        <f t="shared" ca="1" si="108"/>
        <v>N</v>
      </c>
      <c r="CT27" s="87" t="str">
        <f t="shared" ca="1" si="109"/>
        <v>-</v>
      </c>
      <c r="CU27" s="87" t="str">
        <f t="shared" ca="1" si="110"/>
        <v>L</v>
      </c>
      <c r="CV27" s="87" t="str">
        <f t="shared" ca="1" si="111"/>
        <v>T</v>
      </c>
      <c r="CW27" s="87" t="str">
        <f t="shared" ca="1" si="112"/>
        <v>T</v>
      </c>
      <c r="CX27" s="87" t="str">
        <f t="shared" ca="1" si="113"/>
        <v>T</v>
      </c>
      <c r="CY27" s="87" t="str">
        <f t="shared" ca="1" si="114"/>
        <v>T</v>
      </c>
      <c r="CZ27" s="87" t="str">
        <f t="shared" ca="1" si="115"/>
        <v>L</v>
      </c>
      <c r="DA27" s="87" t="str">
        <f t="shared" ca="1" si="116"/>
        <v>T</v>
      </c>
      <c r="DB27" s="87" t="str">
        <f t="shared" ca="1" si="117"/>
        <v>T</v>
      </c>
      <c r="DC27" s="87" t="str">
        <f t="shared" ca="1" si="118"/>
        <v>T</v>
      </c>
      <c r="DD27" s="87" t="str">
        <f t="shared" ca="1" si="119"/>
        <v>T</v>
      </c>
      <c r="DE27" s="87" t="str">
        <f t="shared" ca="1" si="120"/>
        <v>N</v>
      </c>
      <c r="DF27" s="87" t="str">
        <f t="shared" ca="1" si="121"/>
        <v>N</v>
      </c>
      <c r="DG27" s="87" t="str">
        <f t="shared" ca="1" si="122"/>
        <v>-</v>
      </c>
      <c r="DH27" s="87" t="str">
        <f t="shared" ca="1" si="123"/>
        <v>-</v>
      </c>
      <c r="DI27" s="87" t="str">
        <f t="shared" ca="1" si="124"/>
        <v>L</v>
      </c>
      <c r="DJ27" s="87" t="str">
        <f t="shared" ca="1" si="125"/>
        <v>L</v>
      </c>
      <c r="DK27" s="87" t="str">
        <f t="shared" ca="1" si="126"/>
        <v>T</v>
      </c>
      <c r="DL27" s="87" t="str">
        <f t="shared" ca="1" si="127"/>
        <v>T</v>
      </c>
      <c r="DM27" s="87" t="str">
        <f t="shared" ca="1" si="128"/>
        <v>L</v>
      </c>
      <c r="DN27" s="87" t="str">
        <f t="shared" ca="1" si="129"/>
        <v>T</v>
      </c>
      <c r="DO27" s="87" t="str">
        <f t="shared" ca="1" si="130"/>
        <v>T</v>
      </c>
      <c r="DP27" s="87" t="str">
        <f t="shared" ca="1" si="131"/>
        <v>T</v>
      </c>
      <c r="DQ27" s="87" t="str">
        <f t="shared" ca="1" si="132"/>
        <v>N</v>
      </c>
      <c r="DR27" s="87" t="str">
        <f t="shared" ca="1" si="133"/>
        <v>-</v>
      </c>
      <c r="DS27" s="87" t="str">
        <f t="shared" ca="1" si="134"/>
        <v>L</v>
      </c>
      <c r="DT27" s="87" t="str">
        <f t="shared" ca="1" si="135"/>
        <v>T</v>
      </c>
      <c r="DU27" s="87" t="str">
        <f t="shared" ca="1" si="136"/>
        <v>T</v>
      </c>
      <c r="DV27" s="87" t="str">
        <f t="shared" ca="1" si="137"/>
        <v>L</v>
      </c>
      <c r="DW27" s="87" t="str">
        <f t="shared" ca="1" si="138"/>
        <v>L</v>
      </c>
      <c r="DX27" s="87" t="str">
        <f t="shared" ca="1" si="139"/>
        <v>T</v>
      </c>
      <c r="DY27" s="87" t="str">
        <f t="shared" ca="1" si="140"/>
        <v>T</v>
      </c>
      <c r="DZ27" s="87" t="str">
        <f t="shared" ca="1" si="141"/>
        <v>T</v>
      </c>
      <c r="EA27" s="87" t="str">
        <f t="shared" ca="1" si="142"/>
        <v>T</v>
      </c>
      <c r="EB27" s="87" t="str">
        <f t="shared" ca="1" si="143"/>
        <v>L</v>
      </c>
      <c r="EC27" s="87" t="str">
        <f t="shared" ca="1" si="144"/>
        <v>N</v>
      </c>
      <c r="ED27" s="87" t="str">
        <f t="shared" ca="1" si="145"/>
        <v>N</v>
      </c>
      <c r="EE27" s="87" t="str">
        <f t="shared" ca="1" si="146"/>
        <v>-</v>
      </c>
      <c r="EF27" s="87" t="str">
        <f t="shared" ca="1" si="147"/>
        <v>-</v>
      </c>
      <c r="EG27" s="87" t="str">
        <f t="shared" ca="1" si="148"/>
        <v>L</v>
      </c>
      <c r="EH27" s="87" t="str">
        <f t="shared" ca="1" si="149"/>
        <v>T</v>
      </c>
      <c r="EI27" s="87" t="str">
        <f t="shared" ca="1" si="150"/>
        <v>T</v>
      </c>
      <c r="EJ27" s="87" t="str">
        <f t="shared" ca="1" si="151"/>
        <v>L</v>
      </c>
      <c r="EK27" s="87" t="str">
        <f t="shared" ca="1" si="152"/>
        <v>L</v>
      </c>
      <c r="EL27" s="87" t="str">
        <f t="shared" ca="1" si="153"/>
        <v>T</v>
      </c>
      <c r="EM27" s="87" t="str">
        <f t="shared" ca="1" si="154"/>
        <v>N</v>
      </c>
      <c r="EN27" s="87" t="str">
        <f t="shared" ca="1" si="155"/>
        <v>-</v>
      </c>
      <c r="EO27" s="87" t="str">
        <f t="shared" ca="1" si="156"/>
        <v>L</v>
      </c>
      <c r="EP27" s="87" t="str">
        <f t="shared" ca="1" si="27"/>
        <v>T</v>
      </c>
      <c r="EQ27" s="87" t="str">
        <f t="shared" ca="1" si="157"/>
        <v>T</v>
      </c>
      <c r="ER27" s="87" t="str">
        <f t="shared" ca="1" si="158"/>
        <v>T</v>
      </c>
      <c r="ES27" s="87" t="str">
        <f t="shared" ca="1" si="159"/>
        <v>L</v>
      </c>
      <c r="ET27" s="87" t="str">
        <f t="shared" ca="1" si="160"/>
        <v>T</v>
      </c>
      <c r="EU27" s="87" t="str">
        <f t="shared" ca="1" si="161"/>
        <v>T</v>
      </c>
      <c r="EV27" s="87" t="str">
        <f t="shared" ca="1" si="162"/>
        <v>T</v>
      </c>
      <c r="EW27" s="87" t="str">
        <f t="shared" ca="1" si="163"/>
        <v>N</v>
      </c>
      <c r="EX27" s="87" t="str">
        <f t="shared" ca="1" si="164"/>
        <v>-</v>
      </c>
      <c r="EY27" s="87" t="str">
        <f t="shared" ca="1" si="165"/>
        <v>L</v>
      </c>
      <c r="EZ27" s="87" t="str">
        <f t="shared" ca="1" si="166"/>
        <v>T</v>
      </c>
      <c r="FA27" s="87" t="str">
        <f t="shared" ca="1" si="167"/>
        <v>T</v>
      </c>
      <c r="FB27" s="87" t="str">
        <f t="shared" ca="1" si="168"/>
        <v>T</v>
      </c>
      <c r="FC27" s="87" t="str">
        <f t="shared" ca="1" si="169"/>
        <v>T</v>
      </c>
      <c r="FD27" s="87" t="str">
        <f t="shared" ca="1" si="170"/>
        <v>L</v>
      </c>
      <c r="FE27" s="87" t="str">
        <f t="shared" ca="1" si="171"/>
        <v>T</v>
      </c>
      <c r="FF27" s="87" t="str">
        <f t="shared" ca="1" si="172"/>
        <v>T</v>
      </c>
      <c r="FG27" s="87" t="str">
        <f t="shared" ca="1" si="173"/>
        <v>T</v>
      </c>
      <c r="FH27" s="87" t="str">
        <f t="shared" ca="1" si="174"/>
        <v>T</v>
      </c>
      <c r="FI27" s="87" t="str">
        <f t="shared" ca="1" si="175"/>
        <v>N</v>
      </c>
      <c r="FJ27" s="87" t="str">
        <f t="shared" ca="1" si="176"/>
        <v>N</v>
      </c>
      <c r="FK27" s="87" t="str">
        <f t="shared" ca="1" si="177"/>
        <v>-</v>
      </c>
      <c r="FL27" s="87" t="str">
        <f t="shared" ca="1" si="178"/>
        <v>-</v>
      </c>
      <c r="FM27" s="87" t="str">
        <f t="shared" ca="1" si="179"/>
        <v>L</v>
      </c>
      <c r="FN27" s="87" t="str">
        <f t="shared" ca="1" si="180"/>
        <v>L</v>
      </c>
      <c r="FO27" s="87" t="str">
        <f t="shared" ca="1" si="181"/>
        <v>T</v>
      </c>
      <c r="FP27" s="87" t="str">
        <f t="shared" ca="1" si="182"/>
        <v>T</v>
      </c>
      <c r="FQ27" s="87" t="str">
        <f t="shared" ca="1" si="183"/>
        <v>L</v>
      </c>
      <c r="FR27" s="87" t="str">
        <f t="shared" ca="1" si="184"/>
        <v>T</v>
      </c>
      <c r="FS27" s="87" t="str">
        <f t="shared" ca="1" si="185"/>
        <v>T</v>
      </c>
      <c r="FT27" s="87" t="str">
        <f t="shared" ca="1" si="186"/>
        <v>T</v>
      </c>
      <c r="FU27" s="87" t="str">
        <f t="shared" ca="1" si="187"/>
        <v>N</v>
      </c>
      <c r="FV27" s="87" t="str">
        <f t="shared" ca="1" si="188"/>
        <v>-</v>
      </c>
      <c r="FW27" s="87" t="str">
        <f t="shared" ca="1" si="189"/>
        <v>L</v>
      </c>
      <c r="FX27" s="87" t="str">
        <f t="shared" ca="1" si="190"/>
        <v>T</v>
      </c>
      <c r="FY27" s="87" t="str">
        <f t="shared" ca="1" si="191"/>
        <v>T</v>
      </c>
      <c r="FZ27" s="87" t="str">
        <f t="shared" ca="1" si="192"/>
        <v>L</v>
      </c>
      <c r="GA27" s="87" t="str">
        <f t="shared" ca="1" si="193"/>
        <v>L</v>
      </c>
      <c r="GB27" s="87" t="str">
        <f t="shared" ca="1" si="194"/>
        <v>T</v>
      </c>
      <c r="GC27" s="87" t="str">
        <f t="shared" ca="1" si="195"/>
        <v>T</v>
      </c>
      <c r="GD27" s="87" t="str">
        <f t="shared" ca="1" si="196"/>
        <v>T</v>
      </c>
      <c r="GE27" s="87" t="str">
        <f t="shared" ca="1" si="197"/>
        <v>T</v>
      </c>
      <c r="GF27" s="87" t="str">
        <f t="shared" ca="1" si="198"/>
        <v>L</v>
      </c>
      <c r="GG27" s="87" t="str">
        <f t="shared" ca="1" si="199"/>
        <v>N</v>
      </c>
      <c r="GH27" s="87" t="str">
        <f t="shared" ca="1" si="200"/>
        <v>N</v>
      </c>
      <c r="GI27" s="87" t="str">
        <f t="shared" ca="1" si="201"/>
        <v>-</v>
      </c>
      <c r="GJ27" s="87" t="str">
        <f t="shared" ca="1" si="202"/>
        <v>-</v>
      </c>
      <c r="GK27" s="87" t="str">
        <f t="shared" ca="1" si="203"/>
        <v>L</v>
      </c>
      <c r="GL27" s="87" t="str">
        <f t="shared" ca="1" si="204"/>
        <v>T</v>
      </c>
      <c r="GM27" s="87" t="str">
        <f t="shared" ca="1" si="205"/>
        <v>T</v>
      </c>
      <c r="GN27" s="87" t="str">
        <f t="shared" ca="1" si="206"/>
        <v>L</v>
      </c>
      <c r="GO27" s="87" t="str">
        <f t="shared" ca="1" si="207"/>
        <v>L</v>
      </c>
      <c r="GP27" s="87" t="str">
        <f t="shared" ca="1" si="208"/>
        <v>T</v>
      </c>
      <c r="GQ27" s="87" t="str">
        <f t="shared" ca="1" si="209"/>
        <v>N</v>
      </c>
      <c r="GR27" s="87" t="str">
        <f t="shared" ca="1" si="210"/>
        <v>-</v>
      </c>
      <c r="GS27" s="87" t="str">
        <f t="shared" ca="1" si="211"/>
        <v>L</v>
      </c>
      <c r="GT27" s="87" t="str">
        <f t="shared" ca="1" si="212"/>
        <v>T</v>
      </c>
      <c r="GU27" s="87" t="str">
        <f t="shared" ca="1" si="213"/>
        <v>T</v>
      </c>
      <c r="GV27" s="87" t="str">
        <f t="shared" ca="1" si="214"/>
        <v>T</v>
      </c>
      <c r="GW27" s="87" t="str">
        <f t="shared" ca="1" si="215"/>
        <v>L</v>
      </c>
      <c r="GX27" s="87" t="str">
        <f t="shared" ca="1" si="216"/>
        <v>T</v>
      </c>
      <c r="GY27" s="87" t="str">
        <f t="shared" ca="1" si="217"/>
        <v>T</v>
      </c>
      <c r="GZ27" s="87" t="str">
        <f t="shared" ca="1" si="218"/>
        <v>T</v>
      </c>
      <c r="HA27" s="87" t="str">
        <f t="shared" ca="1" si="219"/>
        <v>N</v>
      </c>
      <c r="HB27" s="87" t="str">
        <f t="shared" ca="1" si="28"/>
        <v>-</v>
      </c>
      <c r="HC27" s="87" t="str">
        <f t="shared" ca="1" si="220"/>
        <v>L</v>
      </c>
      <c r="HD27" s="87" t="str">
        <f t="shared" ca="1" si="221"/>
        <v>T</v>
      </c>
      <c r="HE27" s="87" t="str">
        <f t="shared" ca="1" si="222"/>
        <v>T</v>
      </c>
      <c r="HF27" s="87" t="str">
        <f t="shared" ca="1" si="223"/>
        <v>T</v>
      </c>
      <c r="HG27" s="87" t="str">
        <f t="shared" ca="1" si="224"/>
        <v>T</v>
      </c>
      <c r="HH27" s="87" t="str">
        <f t="shared" ca="1" si="225"/>
        <v>L</v>
      </c>
      <c r="HI27" s="87" t="str">
        <f t="shared" ca="1" si="226"/>
        <v>T</v>
      </c>
      <c r="HJ27" s="87" t="str">
        <f t="shared" ca="1" si="227"/>
        <v>T</v>
      </c>
      <c r="HK27" s="87" t="str">
        <f t="shared" ca="1" si="228"/>
        <v>T</v>
      </c>
      <c r="HL27" s="87" t="str">
        <f t="shared" ca="1" si="229"/>
        <v>T</v>
      </c>
      <c r="HM27" s="87" t="str">
        <f t="shared" ca="1" si="230"/>
        <v>N</v>
      </c>
      <c r="HN27" s="87" t="str">
        <f t="shared" ca="1" si="231"/>
        <v>N</v>
      </c>
      <c r="HO27" s="87" t="str">
        <f t="shared" ca="1" si="232"/>
        <v>-</v>
      </c>
      <c r="HP27" s="87" t="str">
        <f t="shared" ca="1" si="233"/>
        <v>-</v>
      </c>
      <c r="HQ27" s="87" t="str">
        <f t="shared" ca="1" si="234"/>
        <v>L</v>
      </c>
      <c r="HR27" s="87" t="str">
        <f t="shared" ca="1" si="235"/>
        <v>L</v>
      </c>
      <c r="HS27" s="87" t="str">
        <f t="shared" ca="1" si="236"/>
        <v>T</v>
      </c>
      <c r="HT27" s="87" t="str">
        <f t="shared" ca="1" si="237"/>
        <v>T</v>
      </c>
      <c r="HU27" s="87" t="str">
        <f t="shared" ca="1" si="238"/>
        <v>L</v>
      </c>
      <c r="HV27" s="87" t="str">
        <f t="shared" ca="1" si="239"/>
        <v>T</v>
      </c>
      <c r="HW27" s="87" t="str">
        <f t="shared" ca="1" si="240"/>
        <v>T</v>
      </c>
      <c r="HX27" s="87" t="str">
        <f t="shared" ca="1" si="241"/>
        <v>T</v>
      </c>
      <c r="HY27" s="87" t="str">
        <f t="shared" ca="1" si="242"/>
        <v>N</v>
      </c>
      <c r="HZ27" s="87" t="str">
        <f t="shared" ca="1" si="243"/>
        <v>-</v>
      </c>
      <c r="IA27" s="87" t="str">
        <f t="shared" ca="1" si="244"/>
        <v>L</v>
      </c>
      <c r="IB27" s="87" t="str">
        <f t="shared" ca="1" si="245"/>
        <v>T</v>
      </c>
      <c r="IC27" s="87" t="str">
        <f t="shared" ca="1" si="246"/>
        <v>T</v>
      </c>
      <c r="ID27" s="87" t="str">
        <f t="shared" ca="1" si="247"/>
        <v>L</v>
      </c>
      <c r="IE27" s="87" t="str">
        <f t="shared" ca="1" si="248"/>
        <v>L</v>
      </c>
      <c r="IF27" s="87" t="str">
        <f t="shared" ca="1" si="249"/>
        <v>T</v>
      </c>
      <c r="IG27" s="87" t="str">
        <f t="shared" ca="1" si="250"/>
        <v>T</v>
      </c>
      <c r="IH27" s="87" t="str">
        <f t="shared" ca="1" si="251"/>
        <v>T</v>
      </c>
      <c r="II27" s="87" t="str">
        <f t="shared" ca="1" si="252"/>
        <v>T</v>
      </c>
      <c r="IJ27" s="87" t="str">
        <f t="shared" ca="1" si="253"/>
        <v>L</v>
      </c>
      <c r="IK27" s="87" t="str">
        <f t="shared" ca="1" si="254"/>
        <v>N</v>
      </c>
      <c r="IL27" s="87" t="str">
        <f t="shared" ca="1" si="255"/>
        <v>N</v>
      </c>
      <c r="IM27" s="87" t="str">
        <f t="shared" ca="1" si="256"/>
        <v>-</v>
      </c>
      <c r="IN27" s="87" t="str">
        <f t="shared" ca="1" si="257"/>
        <v>-</v>
      </c>
      <c r="IO27" s="87" t="str">
        <f t="shared" ca="1" si="258"/>
        <v>L</v>
      </c>
      <c r="IP27" s="87" t="str">
        <f t="shared" ca="1" si="259"/>
        <v>T</v>
      </c>
      <c r="IQ27" s="87" t="str">
        <f t="shared" ca="1" si="260"/>
        <v>T</v>
      </c>
      <c r="IR27" s="87" t="str">
        <f t="shared" ca="1" si="261"/>
        <v>L</v>
      </c>
      <c r="IS27" s="87" t="str">
        <f t="shared" ca="1" si="262"/>
        <v>L</v>
      </c>
      <c r="IT27" s="87" t="str">
        <f t="shared" ca="1" si="263"/>
        <v>T</v>
      </c>
      <c r="IU27" s="87" t="str">
        <f t="shared" ca="1" si="264"/>
        <v>N</v>
      </c>
      <c r="IV27" s="87" t="str">
        <f t="shared" ca="1" si="265"/>
        <v>-</v>
      </c>
      <c r="IW27" s="87" t="str">
        <f t="shared" ca="1" si="266"/>
        <v>L</v>
      </c>
      <c r="IX27" s="87" t="str">
        <f t="shared" ca="1" si="267"/>
        <v>T</v>
      </c>
      <c r="IY27" s="87" t="str">
        <f t="shared" ca="1" si="268"/>
        <v>T</v>
      </c>
      <c r="IZ27" s="87" t="str">
        <f t="shared" ca="1" si="269"/>
        <v>T</v>
      </c>
      <c r="JA27" s="87" t="str">
        <f t="shared" ca="1" si="270"/>
        <v>L</v>
      </c>
      <c r="JB27" s="87" t="str">
        <f t="shared" ca="1" si="271"/>
        <v>T</v>
      </c>
      <c r="JC27" s="87" t="str">
        <f t="shared" ca="1" si="272"/>
        <v>T</v>
      </c>
      <c r="JD27" s="87" t="str">
        <f t="shared" ca="1" si="273"/>
        <v>T</v>
      </c>
      <c r="JE27" s="87" t="str">
        <f t="shared" ca="1" si="274"/>
        <v>N</v>
      </c>
      <c r="JF27" s="87" t="str">
        <f t="shared" ca="1" si="275"/>
        <v>-</v>
      </c>
      <c r="JG27" s="87" t="str">
        <f t="shared" ca="1" si="276"/>
        <v>L</v>
      </c>
      <c r="JH27" s="87" t="str">
        <f t="shared" ca="1" si="277"/>
        <v>T</v>
      </c>
      <c r="JI27" s="87" t="str">
        <f t="shared" ca="1" si="278"/>
        <v>T</v>
      </c>
      <c r="JJ27" s="87" t="str">
        <f t="shared" ca="1" si="279"/>
        <v>T</v>
      </c>
      <c r="JK27" s="87" t="str">
        <f t="shared" ca="1" si="280"/>
        <v>T</v>
      </c>
      <c r="JL27" s="87" t="str">
        <f t="shared" ca="1" si="281"/>
        <v>L</v>
      </c>
      <c r="JM27" s="87" t="str">
        <f t="shared" ca="1" si="282"/>
        <v>T</v>
      </c>
      <c r="JN27" s="87" t="str">
        <f t="shared" ca="1" si="29"/>
        <v>T</v>
      </c>
      <c r="JO27" s="87" t="str">
        <f t="shared" ca="1" si="283"/>
        <v>T</v>
      </c>
      <c r="JP27" s="87" t="str">
        <f t="shared" ca="1" si="284"/>
        <v>T</v>
      </c>
      <c r="JQ27" s="87" t="str">
        <f t="shared" ca="1" si="285"/>
        <v>N</v>
      </c>
      <c r="JR27" s="87" t="str">
        <f t="shared" ca="1" si="286"/>
        <v>N</v>
      </c>
      <c r="JS27" s="87" t="str">
        <f t="shared" ca="1" si="287"/>
        <v>-</v>
      </c>
      <c r="JT27" s="87" t="str">
        <f t="shared" ca="1" si="288"/>
        <v>-</v>
      </c>
      <c r="JU27" s="87" t="str">
        <f t="shared" ca="1" si="289"/>
        <v>L</v>
      </c>
      <c r="JV27" s="87" t="str">
        <f t="shared" ca="1" si="290"/>
        <v>L</v>
      </c>
      <c r="JW27" s="87" t="str">
        <f t="shared" ca="1" si="291"/>
        <v>T</v>
      </c>
      <c r="JX27" s="87" t="str">
        <f t="shared" ca="1" si="292"/>
        <v>T</v>
      </c>
      <c r="JY27" s="87" t="str">
        <f t="shared" ca="1" si="293"/>
        <v>L</v>
      </c>
      <c r="JZ27" s="87" t="str">
        <f t="shared" ca="1" si="294"/>
        <v>T</v>
      </c>
      <c r="KA27" s="87" t="str">
        <f t="shared" ca="1" si="295"/>
        <v>T</v>
      </c>
      <c r="KB27" s="87" t="str">
        <f t="shared" ca="1" si="296"/>
        <v>T</v>
      </c>
      <c r="KC27" s="87" t="str">
        <f t="shared" ca="1" si="297"/>
        <v>N</v>
      </c>
      <c r="KD27" s="87" t="str">
        <f t="shared" ca="1" si="298"/>
        <v>-</v>
      </c>
      <c r="KE27" s="87" t="str">
        <f t="shared" ca="1" si="299"/>
        <v>L</v>
      </c>
      <c r="KF27" s="87" t="str">
        <f t="shared" ca="1" si="300"/>
        <v>T</v>
      </c>
      <c r="KG27" s="87" t="str">
        <f t="shared" ca="1" si="301"/>
        <v>T</v>
      </c>
      <c r="KH27" s="87" t="str">
        <f t="shared" ca="1" si="302"/>
        <v>L</v>
      </c>
      <c r="KI27" s="87" t="str">
        <f t="shared" ca="1" si="303"/>
        <v>L</v>
      </c>
      <c r="KJ27" s="87" t="str">
        <f t="shared" ca="1" si="304"/>
        <v>T</v>
      </c>
      <c r="KK27" s="87" t="str">
        <f t="shared" ca="1" si="305"/>
        <v>T</v>
      </c>
      <c r="KL27" s="87" t="str">
        <f t="shared" ca="1" si="306"/>
        <v>T</v>
      </c>
      <c r="KM27" s="87" t="str">
        <f t="shared" ca="1" si="307"/>
        <v>T</v>
      </c>
      <c r="KN27" s="87" t="str">
        <f t="shared" ca="1" si="308"/>
        <v>L</v>
      </c>
      <c r="KO27" s="87" t="str">
        <f t="shared" ca="1" si="309"/>
        <v>N</v>
      </c>
      <c r="KP27" s="87" t="str">
        <f t="shared" ca="1" si="310"/>
        <v>N</v>
      </c>
      <c r="KQ27" s="87" t="str">
        <f t="shared" ca="1" si="311"/>
        <v>-</v>
      </c>
      <c r="KR27" s="87" t="str">
        <f t="shared" ca="1" si="312"/>
        <v>-</v>
      </c>
      <c r="KS27" s="87" t="str">
        <f t="shared" ca="1" si="313"/>
        <v>L</v>
      </c>
      <c r="KT27" s="87" t="str">
        <f t="shared" ca="1" si="314"/>
        <v>T</v>
      </c>
      <c r="KU27" s="87" t="str">
        <f t="shared" ca="1" si="315"/>
        <v>T</v>
      </c>
      <c r="KV27" s="87" t="str">
        <f t="shared" ca="1" si="316"/>
        <v>L</v>
      </c>
      <c r="KW27" s="87" t="str">
        <f t="shared" ca="1" si="317"/>
        <v>L</v>
      </c>
      <c r="KX27" s="87" t="str">
        <f t="shared" ca="1" si="318"/>
        <v>T</v>
      </c>
      <c r="KY27" s="87" t="str">
        <f t="shared" ca="1" si="319"/>
        <v>N</v>
      </c>
      <c r="KZ27" s="87" t="str">
        <f t="shared" ca="1" si="320"/>
        <v>-</v>
      </c>
      <c r="LA27" s="87" t="str">
        <f t="shared" ca="1" si="321"/>
        <v>L</v>
      </c>
      <c r="LB27" s="87" t="str">
        <f t="shared" ca="1" si="322"/>
        <v>T</v>
      </c>
      <c r="LC27" s="87" t="str">
        <f t="shared" ca="1" si="323"/>
        <v>T</v>
      </c>
      <c r="LD27" s="87" t="str">
        <f t="shared" ca="1" si="324"/>
        <v>T</v>
      </c>
      <c r="LE27" s="87" t="str">
        <f t="shared" ca="1" si="325"/>
        <v>L</v>
      </c>
      <c r="LF27" s="87" t="str">
        <f t="shared" ca="1" si="326"/>
        <v>T</v>
      </c>
      <c r="LG27" s="87" t="str">
        <f t="shared" ca="1" si="327"/>
        <v>T</v>
      </c>
      <c r="LH27" s="87" t="str">
        <f t="shared" ca="1" si="328"/>
        <v>T</v>
      </c>
      <c r="LI27" s="87" t="str">
        <f t="shared" ca="1" si="329"/>
        <v>N</v>
      </c>
      <c r="LJ27" s="87" t="str">
        <f t="shared" ca="1" si="330"/>
        <v>-</v>
      </c>
      <c r="LK27" s="87" t="str">
        <f t="shared" ca="1" si="331"/>
        <v>L</v>
      </c>
      <c r="LL27" s="87" t="str">
        <f t="shared" ca="1" si="332"/>
        <v>T</v>
      </c>
      <c r="LM27" s="87" t="str">
        <f t="shared" ca="1" si="333"/>
        <v>T</v>
      </c>
      <c r="LN27" s="87" t="str">
        <f t="shared" ca="1" si="334"/>
        <v>T</v>
      </c>
      <c r="LO27" s="87" t="str">
        <f t="shared" ca="1" si="335"/>
        <v>T</v>
      </c>
      <c r="LP27" s="87" t="str">
        <f t="shared" ca="1" si="336"/>
        <v>L</v>
      </c>
      <c r="LQ27" s="87" t="str">
        <f t="shared" ca="1" si="337"/>
        <v>T</v>
      </c>
      <c r="LR27" s="87" t="str">
        <f t="shared" ca="1" si="338"/>
        <v>T</v>
      </c>
      <c r="LS27" s="87" t="str">
        <f t="shared" ca="1" si="339"/>
        <v>T</v>
      </c>
      <c r="LT27" s="87" t="str">
        <f t="shared" ca="1" si="340"/>
        <v>T</v>
      </c>
      <c r="LU27" s="87" t="str">
        <f t="shared" ca="1" si="341"/>
        <v>N</v>
      </c>
      <c r="LV27" s="87" t="str">
        <f t="shared" ca="1" si="342"/>
        <v>N</v>
      </c>
      <c r="LW27" s="87" t="str">
        <f t="shared" ca="1" si="343"/>
        <v>-</v>
      </c>
      <c r="LX27" s="87" t="str">
        <f t="shared" ca="1" si="344"/>
        <v>-</v>
      </c>
      <c r="LY27" s="87" t="str">
        <f t="shared" ca="1" si="345"/>
        <v>L</v>
      </c>
      <c r="LZ27" s="87" t="str">
        <f t="shared" ca="1" si="30"/>
        <v>L</v>
      </c>
      <c r="MA27" s="87" t="str">
        <f t="shared" ca="1" si="357"/>
        <v>T</v>
      </c>
      <c r="MB27" s="87" t="str">
        <f t="shared" ca="1" si="358"/>
        <v>T</v>
      </c>
      <c r="MC27" s="87" t="str">
        <f t="shared" ca="1" si="359"/>
        <v>L</v>
      </c>
      <c r="MD27" s="87" t="str">
        <f t="shared" ca="1" si="360"/>
        <v>T</v>
      </c>
      <c r="ME27" s="87" t="str">
        <f t="shared" ca="1" si="361"/>
        <v>T</v>
      </c>
      <c r="MF27" s="87" t="str">
        <f t="shared" ca="1" si="362"/>
        <v>T</v>
      </c>
      <c r="MG27" s="87" t="str">
        <f t="shared" ca="1" si="363"/>
        <v>N</v>
      </c>
      <c r="MH27" s="87" t="str">
        <f t="shared" ca="1" si="364"/>
        <v>-</v>
      </c>
      <c r="MI27" s="87" t="str">
        <f t="shared" ca="1" si="365"/>
        <v>L</v>
      </c>
      <c r="MJ27" s="87" t="str">
        <f t="shared" ca="1" si="366"/>
        <v>T</v>
      </c>
      <c r="MK27" s="87" t="str">
        <f t="shared" ca="1" si="367"/>
        <v>T</v>
      </c>
      <c r="ML27" s="87" t="str">
        <f t="shared" ca="1" si="368"/>
        <v>L</v>
      </c>
      <c r="MM27" s="87" t="str">
        <f t="shared" ca="1" si="369"/>
        <v>L</v>
      </c>
      <c r="MN27" s="87" t="str">
        <f t="shared" ca="1" si="370"/>
        <v>T</v>
      </c>
      <c r="MO27" s="87" t="str">
        <f t="shared" ca="1" si="371"/>
        <v>T</v>
      </c>
      <c r="MP27" s="87" t="str">
        <f t="shared" ca="1" si="372"/>
        <v>T</v>
      </c>
      <c r="MQ27" s="87" t="str">
        <f t="shared" ca="1" si="373"/>
        <v>T</v>
      </c>
      <c r="MR27" s="87" t="str">
        <f t="shared" ca="1" si="374"/>
        <v>L</v>
      </c>
      <c r="MS27" s="87" t="str">
        <f t="shared" ca="1" si="375"/>
        <v>N</v>
      </c>
      <c r="MT27" s="87" t="str">
        <f t="shared" ca="1" si="376"/>
        <v>N</v>
      </c>
      <c r="MU27" s="87" t="str">
        <f t="shared" ca="1" si="377"/>
        <v>-</v>
      </c>
      <c r="MV27" s="87" t="str">
        <f t="shared" ca="1" si="378"/>
        <v>-</v>
      </c>
      <c r="MW27" s="87" t="str">
        <f t="shared" ca="1" si="379"/>
        <v>L</v>
      </c>
      <c r="MX27" s="87" t="str">
        <f t="shared" ca="1" si="380"/>
        <v>T</v>
      </c>
      <c r="MY27" s="87" t="str">
        <f t="shared" ca="1" si="381"/>
        <v>T</v>
      </c>
      <c r="MZ27" s="87" t="str">
        <f t="shared" ca="1" si="382"/>
        <v>L</v>
      </c>
      <c r="NA27" s="87" t="str">
        <f t="shared" ca="1" si="383"/>
        <v>L</v>
      </c>
      <c r="NB27" s="87" t="str">
        <f t="shared" ca="1" si="346"/>
        <v>T</v>
      </c>
      <c r="NC27" s="87" t="str">
        <f t="shared" ca="1" si="347"/>
        <v>N</v>
      </c>
      <c r="ND27" s="87" t="str">
        <f t="shared" ca="1" si="348"/>
        <v>-</v>
      </c>
      <c r="NE27" s="87" t="str">
        <f t="shared" ca="1" si="349"/>
        <v>L</v>
      </c>
      <c r="NF27" s="87" t="str">
        <f t="shared" ca="1" si="350"/>
        <v>T</v>
      </c>
      <c r="NG27" s="87" t="str">
        <f t="shared" ca="1" si="351"/>
        <v>T</v>
      </c>
      <c r="NH27" s="87" t="str">
        <f t="shared" ca="1" si="352"/>
        <v>T</v>
      </c>
      <c r="NI27" s="87" t="str">
        <f t="shared" ca="1" si="353"/>
        <v>L</v>
      </c>
      <c r="NJ27" s="87" t="str">
        <f t="shared" ca="1" si="354"/>
        <v>T</v>
      </c>
      <c r="NK27" s="87" t="str">
        <f t="shared" ca="1" si="355"/>
        <v>T</v>
      </c>
      <c r="NL27" s="87" t="str">
        <f t="shared" ca="1" si="356"/>
        <v>T</v>
      </c>
    </row>
    <row r="28" spans="1:376" x14ac:dyDescent="0.35">
      <c r="A28" s="54" t="str">
        <f>Plantilla!E28</f>
        <v>Jose Carlos Martín Adán</v>
      </c>
      <c r="B28" s="99" t="str">
        <f>'Diseño Patrón'!B31</f>
        <v>T</v>
      </c>
      <c r="C28" s="23">
        <f t="array" ref="C28">IF($C$4="SI",SMALL(IF($B$7:$B28=B28,ROW($B$7:$B28), ""),1),7)</f>
        <v>27</v>
      </c>
      <c r="D28" s="142" t="str">
        <f>'Diseño Patrón'!M31</f>
        <v>T</v>
      </c>
      <c r="E28" s="142" t="str">
        <f>'Diseño Patrón'!N31</f>
        <v>T</v>
      </c>
      <c r="F28" s="142" t="str">
        <f>'Diseño Patrón'!O31</f>
        <v>T</v>
      </c>
      <c r="G28" s="142" t="str">
        <f>'Diseño Patrón'!P31</f>
        <v>T</v>
      </c>
      <c r="H28" s="142" t="str">
        <f>'Diseño Patrón'!Q31</f>
        <v>L</v>
      </c>
      <c r="I28" s="143" t="str">
        <f>'Diseño Patrón'!R31</f>
        <v>N</v>
      </c>
      <c r="J28" s="143" t="str">
        <f>'Diseño Patrón'!S31</f>
        <v>N</v>
      </c>
      <c r="K28" s="87" t="str">
        <f t="shared" ca="1" si="385"/>
        <v>T</v>
      </c>
      <c r="L28" s="87" t="str">
        <f t="shared" ca="1" si="384"/>
        <v>T</v>
      </c>
      <c r="M28" s="87" t="str">
        <f t="shared" ca="1" si="384"/>
        <v>L</v>
      </c>
      <c r="N28" s="87" t="str">
        <f t="shared" ca="1" si="384"/>
        <v>N</v>
      </c>
      <c r="O28" s="87" t="str">
        <f t="shared" ca="1" si="384"/>
        <v>N</v>
      </c>
      <c r="P28" s="87" t="str">
        <f t="shared" ca="1" si="384"/>
        <v>-</v>
      </c>
      <c r="Q28" s="87" t="str">
        <f t="shared" ca="1" si="384"/>
        <v>-</v>
      </c>
      <c r="R28" s="87" t="str">
        <f t="shared" ca="1" si="25"/>
        <v>L</v>
      </c>
      <c r="S28" s="87" t="str">
        <f t="shared" ca="1" si="31"/>
        <v>T</v>
      </c>
      <c r="T28" s="87" t="str">
        <f t="shared" ca="1" si="32"/>
        <v>T</v>
      </c>
      <c r="U28" s="87" t="str">
        <f t="shared" ca="1" si="33"/>
        <v>L</v>
      </c>
      <c r="V28" s="87" t="str">
        <f t="shared" ca="1" si="34"/>
        <v>L</v>
      </c>
      <c r="W28" s="87" t="str">
        <f t="shared" ca="1" si="35"/>
        <v>T</v>
      </c>
      <c r="X28" s="87" t="str">
        <f t="shared" ca="1" si="36"/>
        <v>N</v>
      </c>
      <c r="Y28" s="87" t="str">
        <f t="shared" ca="1" si="37"/>
        <v>-</v>
      </c>
      <c r="Z28" s="87" t="str">
        <f t="shared" ca="1" si="38"/>
        <v>L</v>
      </c>
      <c r="AA28" s="87" t="str">
        <f t="shared" ca="1" si="39"/>
        <v>T</v>
      </c>
      <c r="AB28" s="87" t="str">
        <f t="shared" ca="1" si="40"/>
        <v>T</v>
      </c>
      <c r="AC28" s="87" t="str">
        <f t="shared" ca="1" si="41"/>
        <v>T</v>
      </c>
      <c r="AD28" s="87" t="str">
        <f t="shared" ca="1" si="42"/>
        <v>L</v>
      </c>
      <c r="AE28" s="87" t="str">
        <f t="shared" ca="1" si="43"/>
        <v>T</v>
      </c>
      <c r="AF28" s="87" t="str">
        <f t="shared" ca="1" si="44"/>
        <v>T</v>
      </c>
      <c r="AG28" s="87" t="str">
        <f t="shared" ca="1" si="45"/>
        <v>T</v>
      </c>
      <c r="AH28" s="87" t="str">
        <f t="shared" ca="1" si="46"/>
        <v>N</v>
      </c>
      <c r="AI28" s="87" t="str">
        <f t="shared" ca="1" si="47"/>
        <v>-</v>
      </c>
      <c r="AJ28" s="87" t="str">
        <f t="shared" ca="1" si="48"/>
        <v>L</v>
      </c>
      <c r="AK28" s="87" t="str">
        <f t="shared" ca="1" si="49"/>
        <v>T</v>
      </c>
      <c r="AL28" s="87" t="str">
        <f t="shared" ca="1" si="50"/>
        <v>T</v>
      </c>
      <c r="AM28" s="87" t="str">
        <f t="shared" ca="1" si="51"/>
        <v>T</v>
      </c>
      <c r="AN28" s="87" t="str">
        <f t="shared" ca="1" si="52"/>
        <v>T</v>
      </c>
      <c r="AO28" s="87" t="str">
        <f t="shared" ca="1" si="53"/>
        <v>L</v>
      </c>
      <c r="AP28" s="87" t="str">
        <f t="shared" ca="1" si="54"/>
        <v>T</v>
      </c>
      <c r="AQ28" s="87" t="str">
        <f t="shared" ca="1" si="55"/>
        <v>T</v>
      </c>
      <c r="AR28" s="87" t="str">
        <f t="shared" ca="1" si="56"/>
        <v>T</v>
      </c>
      <c r="AS28" s="87" t="str">
        <f t="shared" ca="1" si="57"/>
        <v>T</v>
      </c>
      <c r="AT28" s="87" t="str">
        <f t="shared" ca="1" si="58"/>
        <v>N</v>
      </c>
      <c r="AU28" s="87" t="str">
        <f t="shared" ca="1" si="59"/>
        <v>N</v>
      </c>
      <c r="AV28" s="87" t="str">
        <f t="shared" ca="1" si="60"/>
        <v>-</v>
      </c>
      <c r="AW28" s="87" t="str">
        <f t="shared" ca="1" si="61"/>
        <v>-</v>
      </c>
      <c r="AX28" s="87" t="str">
        <f t="shared" ca="1" si="62"/>
        <v>L</v>
      </c>
      <c r="AY28" s="87" t="str">
        <f t="shared" ca="1" si="63"/>
        <v>L</v>
      </c>
      <c r="AZ28" s="87" t="str">
        <f t="shared" ca="1" si="64"/>
        <v>T</v>
      </c>
      <c r="BA28" s="87" t="str">
        <f t="shared" ca="1" si="65"/>
        <v>T</v>
      </c>
      <c r="BB28" s="87" t="str">
        <f t="shared" ca="1" si="66"/>
        <v>L</v>
      </c>
      <c r="BC28" s="87" t="str">
        <f t="shared" ca="1" si="67"/>
        <v>T</v>
      </c>
      <c r="BD28" s="87" t="str">
        <f t="shared" ca="1" si="68"/>
        <v>T</v>
      </c>
      <c r="BE28" s="87" t="str">
        <f t="shared" ca="1" si="69"/>
        <v>T</v>
      </c>
      <c r="BF28" s="87" t="str">
        <f t="shared" ca="1" si="70"/>
        <v>N</v>
      </c>
      <c r="BG28" s="87" t="str">
        <f t="shared" ca="1" si="71"/>
        <v>-</v>
      </c>
      <c r="BH28" s="87" t="str">
        <f t="shared" ca="1" si="72"/>
        <v>L</v>
      </c>
      <c r="BI28" s="87" t="str">
        <f t="shared" ca="1" si="73"/>
        <v>T</v>
      </c>
      <c r="BJ28" s="87" t="str">
        <f t="shared" ca="1" si="74"/>
        <v>T</v>
      </c>
      <c r="BK28" s="87" t="str">
        <f t="shared" ca="1" si="75"/>
        <v>L</v>
      </c>
      <c r="BL28" s="87" t="str">
        <f t="shared" ca="1" si="76"/>
        <v>L</v>
      </c>
      <c r="BM28" s="87" t="str">
        <f t="shared" ca="1" si="77"/>
        <v>T</v>
      </c>
      <c r="BN28" s="87" t="str">
        <f t="shared" ca="1" si="78"/>
        <v>T</v>
      </c>
      <c r="BO28" s="87" t="str">
        <f t="shared" ca="1" si="79"/>
        <v>T</v>
      </c>
      <c r="BP28" s="87" t="str">
        <f t="shared" ca="1" si="80"/>
        <v>T</v>
      </c>
      <c r="BQ28" s="87" t="str">
        <f t="shared" ca="1" si="81"/>
        <v>L</v>
      </c>
      <c r="BR28" s="87" t="str">
        <f t="shared" ca="1" si="82"/>
        <v>N</v>
      </c>
      <c r="BS28" s="87" t="str">
        <f t="shared" ca="1" si="83"/>
        <v>N</v>
      </c>
      <c r="BT28" s="87" t="str">
        <f t="shared" ca="1" si="84"/>
        <v>-</v>
      </c>
      <c r="BU28" s="87" t="str">
        <f t="shared" ca="1" si="85"/>
        <v>-</v>
      </c>
      <c r="BV28" s="87" t="str">
        <f t="shared" ca="1" si="86"/>
        <v>L</v>
      </c>
      <c r="BW28" s="87" t="str">
        <f t="shared" ca="1" si="87"/>
        <v>T</v>
      </c>
      <c r="BX28" s="87" t="str">
        <f t="shared" ca="1" si="88"/>
        <v>T</v>
      </c>
      <c r="BY28" s="87" t="str">
        <f t="shared" ca="1" si="89"/>
        <v>L</v>
      </c>
      <c r="BZ28" s="87" t="str">
        <f t="shared" ca="1" si="90"/>
        <v>L</v>
      </c>
      <c r="CA28" s="87" t="str">
        <f t="shared" ca="1" si="91"/>
        <v>T</v>
      </c>
      <c r="CB28" s="87" t="str">
        <f t="shared" ca="1" si="92"/>
        <v>N</v>
      </c>
      <c r="CC28" s="87" t="str">
        <f t="shared" ca="1" si="93"/>
        <v>-</v>
      </c>
      <c r="CD28" s="87" t="str">
        <f t="shared" ca="1" si="26"/>
        <v>L</v>
      </c>
      <c r="CE28" s="87" t="str">
        <f t="shared" ca="1" si="94"/>
        <v>T</v>
      </c>
      <c r="CF28" s="87" t="str">
        <f t="shared" ca="1" si="95"/>
        <v>T</v>
      </c>
      <c r="CG28" s="87" t="str">
        <f t="shared" ca="1" si="96"/>
        <v>T</v>
      </c>
      <c r="CH28" s="87" t="str">
        <f t="shared" ca="1" si="97"/>
        <v>L</v>
      </c>
      <c r="CI28" s="87" t="str">
        <f t="shared" ca="1" si="98"/>
        <v>T</v>
      </c>
      <c r="CJ28" s="87" t="str">
        <f t="shared" ca="1" si="99"/>
        <v>T</v>
      </c>
      <c r="CK28" s="87" t="str">
        <f t="shared" ca="1" si="100"/>
        <v>T</v>
      </c>
      <c r="CL28" s="87" t="str">
        <f t="shared" ca="1" si="101"/>
        <v>N</v>
      </c>
      <c r="CM28" s="87" t="str">
        <f t="shared" ca="1" si="102"/>
        <v>-</v>
      </c>
      <c r="CN28" s="87" t="str">
        <f t="shared" ca="1" si="103"/>
        <v>L</v>
      </c>
      <c r="CO28" s="87" t="str">
        <f t="shared" ca="1" si="104"/>
        <v>T</v>
      </c>
      <c r="CP28" s="87" t="str">
        <f t="shared" ca="1" si="105"/>
        <v>T</v>
      </c>
      <c r="CQ28" s="87" t="str">
        <f t="shared" ca="1" si="106"/>
        <v>T</v>
      </c>
      <c r="CR28" s="87" t="str">
        <f t="shared" ca="1" si="107"/>
        <v>T</v>
      </c>
      <c r="CS28" s="87" t="str">
        <f t="shared" ca="1" si="108"/>
        <v>L</v>
      </c>
      <c r="CT28" s="87" t="str">
        <f t="shared" ca="1" si="109"/>
        <v>T</v>
      </c>
      <c r="CU28" s="87" t="str">
        <f t="shared" ca="1" si="110"/>
        <v>T</v>
      </c>
      <c r="CV28" s="87" t="str">
        <f t="shared" ca="1" si="111"/>
        <v>T</v>
      </c>
      <c r="CW28" s="87" t="str">
        <f t="shared" ca="1" si="112"/>
        <v>T</v>
      </c>
      <c r="CX28" s="87" t="str">
        <f t="shared" ca="1" si="113"/>
        <v>N</v>
      </c>
      <c r="CY28" s="87" t="str">
        <f t="shared" ca="1" si="114"/>
        <v>N</v>
      </c>
      <c r="CZ28" s="87" t="str">
        <f t="shared" ca="1" si="115"/>
        <v>-</v>
      </c>
      <c r="DA28" s="87" t="str">
        <f t="shared" ca="1" si="116"/>
        <v>-</v>
      </c>
      <c r="DB28" s="87" t="str">
        <f t="shared" ca="1" si="117"/>
        <v>L</v>
      </c>
      <c r="DC28" s="87" t="str">
        <f t="shared" ca="1" si="118"/>
        <v>L</v>
      </c>
      <c r="DD28" s="87" t="str">
        <f t="shared" ca="1" si="119"/>
        <v>T</v>
      </c>
      <c r="DE28" s="87" t="str">
        <f t="shared" ca="1" si="120"/>
        <v>T</v>
      </c>
      <c r="DF28" s="87" t="str">
        <f t="shared" ca="1" si="121"/>
        <v>L</v>
      </c>
      <c r="DG28" s="87" t="str">
        <f t="shared" ca="1" si="122"/>
        <v>T</v>
      </c>
      <c r="DH28" s="87" t="str">
        <f t="shared" ca="1" si="123"/>
        <v>T</v>
      </c>
      <c r="DI28" s="87" t="str">
        <f t="shared" ca="1" si="124"/>
        <v>T</v>
      </c>
      <c r="DJ28" s="87" t="str">
        <f t="shared" ca="1" si="125"/>
        <v>N</v>
      </c>
      <c r="DK28" s="87" t="str">
        <f t="shared" ca="1" si="126"/>
        <v>-</v>
      </c>
      <c r="DL28" s="87" t="str">
        <f t="shared" ca="1" si="127"/>
        <v>L</v>
      </c>
      <c r="DM28" s="87" t="str">
        <f t="shared" ca="1" si="128"/>
        <v>T</v>
      </c>
      <c r="DN28" s="87" t="str">
        <f t="shared" ca="1" si="129"/>
        <v>T</v>
      </c>
      <c r="DO28" s="87" t="str">
        <f t="shared" ca="1" si="130"/>
        <v>L</v>
      </c>
      <c r="DP28" s="87" t="str">
        <f t="shared" ca="1" si="131"/>
        <v>L</v>
      </c>
      <c r="DQ28" s="87" t="str">
        <f t="shared" ca="1" si="132"/>
        <v>T</v>
      </c>
      <c r="DR28" s="87" t="str">
        <f t="shared" ca="1" si="133"/>
        <v>T</v>
      </c>
      <c r="DS28" s="87" t="str">
        <f t="shared" ca="1" si="134"/>
        <v>T</v>
      </c>
      <c r="DT28" s="87" t="str">
        <f t="shared" ca="1" si="135"/>
        <v>T</v>
      </c>
      <c r="DU28" s="87" t="str">
        <f t="shared" ca="1" si="136"/>
        <v>L</v>
      </c>
      <c r="DV28" s="87" t="str">
        <f t="shared" ca="1" si="137"/>
        <v>N</v>
      </c>
      <c r="DW28" s="87" t="str">
        <f t="shared" ca="1" si="138"/>
        <v>N</v>
      </c>
      <c r="DX28" s="87" t="str">
        <f t="shared" ca="1" si="139"/>
        <v>-</v>
      </c>
      <c r="DY28" s="87" t="str">
        <f t="shared" ca="1" si="140"/>
        <v>-</v>
      </c>
      <c r="DZ28" s="87" t="str">
        <f t="shared" ca="1" si="141"/>
        <v>L</v>
      </c>
      <c r="EA28" s="87" t="str">
        <f t="shared" ca="1" si="142"/>
        <v>T</v>
      </c>
      <c r="EB28" s="87" t="str">
        <f t="shared" ca="1" si="143"/>
        <v>T</v>
      </c>
      <c r="EC28" s="87" t="str">
        <f t="shared" ca="1" si="144"/>
        <v>L</v>
      </c>
      <c r="ED28" s="87" t="str">
        <f t="shared" ca="1" si="145"/>
        <v>L</v>
      </c>
      <c r="EE28" s="87" t="str">
        <f t="shared" ca="1" si="146"/>
        <v>T</v>
      </c>
      <c r="EF28" s="87" t="str">
        <f t="shared" ca="1" si="147"/>
        <v>N</v>
      </c>
      <c r="EG28" s="87" t="str">
        <f t="shared" ca="1" si="148"/>
        <v>-</v>
      </c>
      <c r="EH28" s="87" t="str">
        <f t="shared" ca="1" si="149"/>
        <v>L</v>
      </c>
      <c r="EI28" s="87" t="str">
        <f t="shared" ca="1" si="150"/>
        <v>T</v>
      </c>
      <c r="EJ28" s="87" t="str">
        <f t="shared" ca="1" si="151"/>
        <v>T</v>
      </c>
      <c r="EK28" s="87" t="str">
        <f t="shared" ca="1" si="152"/>
        <v>T</v>
      </c>
      <c r="EL28" s="87" t="str">
        <f t="shared" ca="1" si="153"/>
        <v>L</v>
      </c>
      <c r="EM28" s="87" t="str">
        <f t="shared" ca="1" si="154"/>
        <v>T</v>
      </c>
      <c r="EN28" s="87" t="str">
        <f t="shared" ca="1" si="155"/>
        <v>T</v>
      </c>
      <c r="EO28" s="87" t="str">
        <f t="shared" ca="1" si="156"/>
        <v>T</v>
      </c>
      <c r="EP28" s="87" t="str">
        <f t="shared" ca="1" si="27"/>
        <v>N</v>
      </c>
      <c r="EQ28" s="87" t="str">
        <f t="shared" ca="1" si="157"/>
        <v>-</v>
      </c>
      <c r="ER28" s="87" t="str">
        <f t="shared" ca="1" si="158"/>
        <v>L</v>
      </c>
      <c r="ES28" s="87" t="str">
        <f t="shared" ca="1" si="159"/>
        <v>T</v>
      </c>
      <c r="ET28" s="87" t="str">
        <f t="shared" ca="1" si="160"/>
        <v>T</v>
      </c>
      <c r="EU28" s="87" t="str">
        <f t="shared" ca="1" si="161"/>
        <v>T</v>
      </c>
      <c r="EV28" s="87" t="str">
        <f t="shared" ca="1" si="162"/>
        <v>T</v>
      </c>
      <c r="EW28" s="87" t="str">
        <f t="shared" ca="1" si="163"/>
        <v>L</v>
      </c>
      <c r="EX28" s="87" t="str">
        <f t="shared" ca="1" si="164"/>
        <v>T</v>
      </c>
      <c r="EY28" s="87" t="str">
        <f t="shared" ca="1" si="165"/>
        <v>T</v>
      </c>
      <c r="EZ28" s="87" t="str">
        <f t="shared" ca="1" si="166"/>
        <v>T</v>
      </c>
      <c r="FA28" s="87" t="str">
        <f t="shared" ca="1" si="167"/>
        <v>T</v>
      </c>
      <c r="FB28" s="87" t="str">
        <f t="shared" ca="1" si="168"/>
        <v>N</v>
      </c>
      <c r="FC28" s="87" t="str">
        <f t="shared" ca="1" si="169"/>
        <v>N</v>
      </c>
      <c r="FD28" s="87" t="str">
        <f t="shared" ca="1" si="170"/>
        <v>-</v>
      </c>
      <c r="FE28" s="87" t="str">
        <f t="shared" ca="1" si="171"/>
        <v>-</v>
      </c>
      <c r="FF28" s="87" t="str">
        <f t="shared" ca="1" si="172"/>
        <v>L</v>
      </c>
      <c r="FG28" s="87" t="str">
        <f t="shared" ca="1" si="173"/>
        <v>L</v>
      </c>
      <c r="FH28" s="87" t="str">
        <f t="shared" ca="1" si="174"/>
        <v>T</v>
      </c>
      <c r="FI28" s="87" t="str">
        <f t="shared" ca="1" si="175"/>
        <v>T</v>
      </c>
      <c r="FJ28" s="87" t="str">
        <f t="shared" ca="1" si="176"/>
        <v>L</v>
      </c>
      <c r="FK28" s="87" t="str">
        <f t="shared" ca="1" si="177"/>
        <v>T</v>
      </c>
      <c r="FL28" s="87" t="str">
        <f t="shared" ca="1" si="178"/>
        <v>T</v>
      </c>
      <c r="FM28" s="87" t="str">
        <f t="shared" ca="1" si="179"/>
        <v>T</v>
      </c>
      <c r="FN28" s="87" t="str">
        <f t="shared" ca="1" si="180"/>
        <v>N</v>
      </c>
      <c r="FO28" s="87" t="str">
        <f t="shared" ca="1" si="181"/>
        <v>-</v>
      </c>
      <c r="FP28" s="87" t="str">
        <f t="shared" ca="1" si="182"/>
        <v>L</v>
      </c>
      <c r="FQ28" s="87" t="str">
        <f t="shared" ca="1" si="183"/>
        <v>T</v>
      </c>
      <c r="FR28" s="87" t="str">
        <f t="shared" ca="1" si="184"/>
        <v>T</v>
      </c>
      <c r="FS28" s="87" t="str">
        <f t="shared" ca="1" si="185"/>
        <v>L</v>
      </c>
      <c r="FT28" s="87" t="str">
        <f t="shared" ca="1" si="186"/>
        <v>L</v>
      </c>
      <c r="FU28" s="87" t="str">
        <f t="shared" ca="1" si="187"/>
        <v>T</v>
      </c>
      <c r="FV28" s="87" t="str">
        <f t="shared" ca="1" si="188"/>
        <v>T</v>
      </c>
      <c r="FW28" s="87" t="str">
        <f t="shared" ca="1" si="189"/>
        <v>T</v>
      </c>
      <c r="FX28" s="87" t="str">
        <f t="shared" ca="1" si="190"/>
        <v>T</v>
      </c>
      <c r="FY28" s="87" t="str">
        <f t="shared" ca="1" si="191"/>
        <v>L</v>
      </c>
      <c r="FZ28" s="87" t="str">
        <f t="shared" ca="1" si="192"/>
        <v>N</v>
      </c>
      <c r="GA28" s="87" t="str">
        <f t="shared" ca="1" si="193"/>
        <v>N</v>
      </c>
      <c r="GB28" s="87" t="str">
        <f t="shared" ca="1" si="194"/>
        <v>-</v>
      </c>
      <c r="GC28" s="87" t="str">
        <f t="shared" ca="1" si="195"/>
        <v>-</v>
      </c>
      <c r="GD28" s="87" t="str">
        <f t="shared" ca="1" si="196"/>
        <v>L</v>
      </c>
      <c r="GE28" s="87" t="str">
        <f t="shared" ca="1" si="197"/>
        <v>T</v>
      </c>
      <c r="GF28" s="87" t="str">
        <f t="shared" ca="1" si="198"/>
        <v>T</v>
      </c>
      <c r="GG28" s="87" t="str">
        <f t="shared" ca="1" si="199"/>
        <v>L</v>
      </c>
      <c r="GH28" s="87" t="str">
        <f t="shared" ca="1" si="200"/>
        <v>L</v>
      </c>
      <c r="GI28" s="87" t="str">
        <f t="shared" ca="1" si="201"/>
        <v>T</v>
      </c>
      <c r="GJ28" s="87" t="str">
        <f t="shared" ca="1" si="202"/>
        <v>N</v>
      </c>
      <c r="GK28" s="87" t="str">
        <f t="shared" ca="1" si="203"/>
        <v>-</v>
      </c>
      <c r="GL28" s="87" t="str">
        <f t="shared" ca="1" si="204"/>
        <v>L</v>
      </c>
      <c r="GM28" s="87" t="str">
        <f t="shared" ca="1" si="205"/>
        <v>T</v>
      </c>
      <c r="GN28" s="87" t="str">
        <f t="shared" ca="1" si="206"/>
        <v>T</v>
      </c>
      <c r="GO28" s="87" t="str">
        <f t="shared" ca="1" si="207"/>
        <v>T</v>
      </c>
      <c r="GP28" s="87" t="str">
        <f t="shared" ca="1" si="208"/>
        <v>L</v>
      </c>
      <c r="GQ28" s="87" t="str">
        <f t="shared" ca="1" si="209"/>
        <v>T</v>
      </c>
      <c r="GR28" s="87" t="str">
        <f t="shared" ca="1" si="210"/>
        <v>T</v>
      </c>
      <c r="GS28" s="87" t="str">
        <f t="shared" ca="1" si="211"/>
        <v>T</v>
      </c>
      <c r="GT28" s="87" t="str">
        <f t="shared" ca="1" si="212"/>
        <v>N</v>
      </c>
      <c r="GU28" s="87" t="str">
        <f t="shared" ca="1" si="213"/>
        <v>-</v>
      </c>
      <c r="GV28" s="87" t="str">
        <f t="shared" ca="1" si="214"/>
        <v>L</v>
      </c>
      <c r="GW28" s="87" t="str">
        <f t="shared" ca="1" si="215"/>
        <v>T</v>
      </c>
      <c r="GX28" s="87" t="str">
        <f t="shared" ca="1" si="216"/>
        <v>T</v>
      </c>
      <c r="GY28" s="87" t="str">
        <f t="shared" ca="1" si="217"/>
        <v>T</v>
      </c>
      <c r="GZ28" s="87" t="str">
        <f t="shared" ca="1" si="218"/>
        <v>T</v>
      </c>
      <c r="HA28" s="87" t="str">
        <f t="shared" ca="1" si="219"/>
        <v>L</v>
      </c>
      <c r="HB28" s="87" t="str">
        <f t="shared" ca="1" si="28"/>
        <v>T</v>
      </c>
      <c r="HC28" s="87" t="str">
        <f t="shared" ca="1" si="220"/>
        <v>T</v>
      </c>
      <c r="HD28" s="87" t="str">
        <f t="shared" ca="1" si="221"/>
        <v>T</v>
      </c>
      <c r="HE28" s="87" t="str">
        <f t="shared" ca="1" si="222"/>
        <v>T</v>
      </c>
      <c r="HF28" s="87" t="str">
        <f t="shared" ca="1" si="223"/>
        <v>N</v>
      </c>
      <c r="HG28" s="87" t="str">
        <f t="shared" ca="1" si="224"/>
        <v>N</v>
      </c>
      <c r="HH28" s="87" t="str">
        <f t="shared" ca="1" si="225"/>
        <v>-</v>
      </c>
      <c r="HI28" s="87" t="str">
        <f t="shared" ca="1" si="226"/>
        <v>-</v>
      </c>
      <c r="HJ28" s="87" t="str">
        <f t="shared" ca="1" si="227"/>
        <v>L</v>
      </c>
      <c r="HK28" s="87" t="str">
        <f t="shared" ca="1" si="228"/>
        <v>L</v>
      </c>
      <c r="HL28" s="87" t="str">
        <f t="shared" ca="1" si="229"/>
        <v>T</v>
      </c>
      <c r="HM28" s="87" t="str">
        <f t="shared" ca="1" si="230"/>
        <v>T</v>
      </c>
      <c r="HN28" s="87" t="str">
        <f t="shared" ca="1" si="231"/>
        <v>L</v>
      </c>
      <c r="HO28" s="87" t="str">
        <f t="shared" ca="1" si="232"/>
        <v>T</v>
      </c>
      <c r="HP28" s="87" t="str">
        <f t="shared" ca="1" si="233"/>
        <v>T</v>
      </c>
      <c r="HQ28" s="87" t="str">
        <f t="shared" ca="1" si="234"/>
        <v>T</v>
      </c>
      <c r="HR28" s="87" t="str">
        <f t="shared" ca="1" si="235"/>
        <v>N</v>
      </c>
      <c r="HS28" s="87" t="str">
        <f t="shared" ca="1" si="236"/>
        <v>-</v>
      </c>
      <c r="HT28" s="87" t="str">
        <f t="shared" ca="1" si="237"/>
        <v>L</v>
      </c>
      <c r="HU28" s="87" t="str">
        <f t="shared" ca="1" si="238"/>
        <v>T</v>
      </c>
      <c r="HV28" s="87" t="str">
        <f t="shared" ca="1" si="239"/>
        <v>T</v>
      </c>
      <c r="HW28" s="87" t="str">
        <f t="shared" ca="1" si="240"/>
        <v>L</v>
      </c>
      <c r="HX28" s="87" t="str">
        <f t="shared" ca="1" si="241"/>
        <v>L</v>
      </c>
      <c r="HY28" s="87" t="str">
        <f t="shared" ca="1" si="242"/>
        <v>T</v>
      </c>
      <c r="HZ28" s="87" t="str">
        <f t="shared" ca="1" si="243"/>
        <v>T</v>
      </c>
      <c r="IA28" s="87" t="str">
        <f t="shared" ca="1" si="244"/>
        <v>T</v>
      </c>
      <c r="IB28" s="87" t="str">
        <f t="shared" ca="1" si="245"/>
        <v>T</v>
      </c>
      <c r="IC28" s="87" t="str">
        <f t="shared" ca="1" si="246"/>
        <v>L</v>
      </c>
      <c r="ID28" s="87" t="str">
        <f t="shared" ca="1" si="247"/>
        <v>N</v>
      </c>
      <c r="IE28" s="87" t="str">
        <f t="shared" ca="1" si="248"/>
        <v>N</v>
      </c>
      <c r="IF28" s="87" t="str">
        <f t="shared" ca="1" si="249"/>
        <v>-</v>
      </c>
      <c r="IG28" s="87" t="str">
        <f t="shared" ca="1" si="250"/>
        <v>-</v>
      </c>
      <c r="IH28" s="87" t="str">
        <f t="shared" ca="1" si="251"/>
        <v>L</v>
      </c>
      <c r="II28" s="87" t="str">
        <f t="shared" ca="1" si="252"/>
        <v>T</v>
      </c>
      <c r="IJ28" s="87" t="str">
        <f t="shared" ca="1" si="253"/>
        <v>T</v>
      </c>
      <c r="IK28" s="87" t="str">
        <f t="shared" ca="1" si="254"/>
        <v>L</v>
      </c>
      <c r="IL28" s="87" t="str">
        <f t="shared" ca="1" si="255"/>
        <v>L</v>
      </c>
      <c r="IM28" s="87" t="str">
        <f t="shared" ca="1" si="256"/>
        <v>T</v>
      </c>
      <c r="IN28" s="87" t="str">
        <f t="shared" ca="1" si="257"/>
        <v>N</v>
      </c>
      <c r="IO28" s="87" t="str">
        <f t="shared" ca="1" si="258"/>
        <v>-</v>
      </c>
      <c r="IP28" s="87" t="str">
        <f t="shared" ca="1" si="259"/>
        <v>L</v>
      </c>
      <c r="IQ28" s="87" t="str">
        <f t="shared" ca="1" si="260"/>
        <v>T</v>
      </c>
      <c r="IR28" s="87" t="str">
        <f t="shared" ca="1" si="261"/>
        <v>T</v>
      </c>
      <c r="IS28" s="87" t="str">
        <f t="shared" ca="1" si="262"/>
        <v>T</v>
      </c>
      <c r="IT28" s="87" t="str">
        <f t="shared" ca="1" si="263"/>
        <v>L</v>
      </c>
      <c r="IU28" s="87" t="str">
        <f t="shared" ca="1" si="264"/>
        <v>T</v>
      </c>
      <c r="IV28" s="87" t="str">
        <f t="shared" ca="1" si="265"/>
        <v>T</v>
      </c>
      <c r="IW28" s="87" t="str">
        <f t="shared" ca="1" si="266"/>
        <v>T</v>
      </c>
      <c r="IX28" s="87" t="str">
        <f t="shared" ca="1" si="267"/>
        <v>N</v>
      </c>
      <c r="IY28" s="87" t="str">
        <f t="shared" ca="1" si="268"/>
        <v>-</v>
      </c>
      <c r="IZ28" s="87" t="str">
        <f t="shared" ca="1" si="269"/>
        <v>L</v>
      </c>
      <c r="JA28" s="87" t="str">
        <f t="shared" ca="1" si="270"/>
        <v>T</v>
      </c>
      <c r="JB28" s="87" t="str">
        <f t="shared" ca="1" si="271"/>
        <v>T</v>
      </c>
      <c r="JC28" s="87" t="str">
        <f t="shared" ca="1" si="272"/>
        <v>T</v>
      </c>
      <c r="JD28" s="87" t="str">
        <f t="shared" ca="1" si="273"/>
        <v>T</v>
      </c>
      <c r="JE28" s="87" t="str">
        <f t="shared" ca="1" si="274"/>
        <v>L</v>
      </c>
      <c r="JF28" s="87" t="str">
        <f t="shared" ca="1" si="275"/>
        <v>T</v>
      </c>
      <c r="JG28" s="87" t="str">
        <f t="shared" ca="1" si="276"/>
        <v>T</v>
      </c>
      <c r="JH28" s="87" t="str">
        <f t="shared" ca="1" si="277"/>
        <v>T</v>
      </c>
      <c r="JI28" s="87" t="str">
        <f t="shared" ca="1" si="278"/>
        <v>T</v>
      </c>
      <c r="JJ28" s="87" t="str">
        <f t="shared" ca="1" si="279"/>
        <v>N</v>
      </c>
      <c r="JK28" s="87" t="str">
        <f t="shared" ca="1" si="280"/>
        <v>N</v>
      </c>
      <c r="JL28" s="87" t="str">
        <f t="shared" ca="1" si="281"/>
        <v>-</v>
      </c>
      <c r="JM28" s="87" t="str">
        <f t="shared" ca="1" si="282"/>
        <v>-</v>
      </c>
      <c r="JN28" s="87" t="str">
        <f t="shared" ca="1" si="29"/>
        <v>L</v>
      </c>
      <c r="JO28" s="87" t="str">
        <f t="shared" ca="1" si="283"/>
        <v>L</v>
      </c>
      <c r="JP28" s="87" t="str">
        <f t="shared" ca="1" si="284"/>
        <v>T</v>
      </c>
      <c r="JQ28" s="87" t="str">
        <f t="shared" ca="1" si="285"/>
        <v>T</v>
      </c>
      <c r="JR28" s="87" t="str">
        <f t="shared" ca="1" si="286"/>
        <v>L</v>
      </c>
      <c r="JS28" s="87" t="str">
        <f t="shared" ca="1" si="287"/>
        <v>T</v>
      </c>
      <c r="JT28" s="87" t="str">
        <f t="shared" ca="1" si="288"/>
        <v>T</v>
      </c>
      <c r="JU28" s="87" t="str">
        <f t="shared" ca="1" si="289"/>
        <v>T</v>
      </c>
      <c r="JV28" s="87" t="str">
        <f t="shared" ca="1" si="290"/>
        <v>N</v>
      </c>
      <c r="JW28" s="87" t="str">
        <f t="shared" ca="1" si="291"/>
        <v>-</v>
      </c>
      <c r="JX28" s="87" t="str">
        <f t="shared" ca="1" si="292"/>
        <v>L</v>
      </c>
      <c r="JY28" s="87" t="str">
        <f t="shared" ca="1" si="293"/>
        <v>T</v>
      </c>
      <c r="JZ28" s="87" t="str">
        <f t="shared" ca="1" si="294"/>
        <v>T</v>
      </c>
      <c r="KA28" s="87" t="str">
        <f t="shared" ca="1" si="295"/>
        <v>L</v>
      </c>
      <c r="KB28" s="87" t="str">
        <f t="shared" ca="1" si="296"/>
        <v>L</v>
      </c>
      <c r="KC28" s="87" t="str">
        <f t="shared" ca="1" si="297"/>
        <v>T</v>
      </c>
      <c r="KD28" s="87" t="str">
        <f t="shared" ca="1" si="298"/>
        <v>T</v>
      </c>
      <c r="KE28" s="87" t="str">
        <f t="shared" ca="1" si="299"/>
        <v>T</v>
      </c>
      <c r="KF28" s="87" t="str">
        <f t="shared" ca="1" si="300"/>
        <v>T</v>
      </c>
      <c r="KG28" s="87" t="str">
        <f t="shared" ca="1" si="301"/>
        <v>L</v>
      </c>
      <c r="KH28" s="87" t="str">
        <f t="shared" ca="1" si="302"/>
        <v>N</v>
      </c>
      <c r="KI28" s="87" t="str">
        <f t="shared" ca="1" si="303"/>
        <v>N</v>
      </c>
      <c r="KJ28" s="87" t="str">
        <f t="shared" ca="1" si="304"/>
        <v>-</v>
      </c>
      <c r="KK28" s="87" t="str">
        <f t="shared" ca="1" si="305"/>
        <v>-</v>
      </c>
      <c r="KL28" s="87" t="str">
        <f t="shared" ca="1" si="306"/>
        <v>L</v>
      </c>
      <c r="KM28" s="87" t="str">
        <f t="shared" ca="1" si="307"/>
        <v>T</v>
      </c>
      <c r="KN28" s="87" t="str">
        <f t="shared" ca="1" si="308"/>
        <v>T</v>
      </c>
      <c r="KO28" s="87" t="str">
        <f t="shared" ca="1" si="309"/>
        <v>L</v>
      </c>
      <c r="KP28" s="87" t="str">
        <f t="shared" ca="1" si="310"/>
        <v>L</v>
      </c>
      <c r="KQ28" s="87" t="str">
        <f t="shared" ca="1" si="311"/>
        <v>T</v>
      </c>
      <c r="KR28" s="87" t="str">
        <f t="shared" ca="1" si="312"/>
        <v>N</v>
      </c>
      <c r="KS28" s="87" t="str">
        <f t="shared" ca="1" si="313"/>
        <v>-</v>
      </c>
      <c r="KT28" s="87" t="str">
        <f t="shared" ca="1" si="314"/>
        <v>L</v>
      </c>
      <c r="KU28" s="87" t="str">
        <f t="shared" ca="1" si="315"/>
        <v>T</v>
      </c>
      <c r="KV28" s="87" t="str">
        <f t="shared" ca="1" si="316"/>
        <v>T</v>
      </c>
      <c r="KW28" s="87" t="str">
        <f t="shared" ca="1" si="317"/>
        <v>T</v>
      </c>
      <c r="KX28" s="87" t="str">
        <f t="shared" ca="1" si="318"/>
        <v>L</v>
      </c>
      <c r="KY28" s="87" t="str">
        <f t="shared" ca="1" si="319"/>
        <v>T</v>
      </c>
      <c r="KZ28" s="87" t="str">
        <f t="shared" ca="1" si="320"/>
        <v>T</v>
      </c>
      <c r="LA28" s="87" t="str">
        <f t="shared" ca="1" si="321"/>
        <v>T</v>
      </c>
      <c r="LB28" s="87" t="str">
        <f t="shared" ca="1" si="322"/>
        <v>N</v>
      </c>
      <c r="LC28" s="87" t="str">
        <f t="shared" ca="1" si="323"/>
        <v>-</v>
      </c>
      <c r="LD28" s="87" t="str">
        <f t="shared" ca="1" si="324"/>
        <v>L</v>
      </c>
      <c r="LE28" s="87" t="str">
        <f t="shared" ca="1" si="325"/>
        <v>T</v>
      </c>
      <c r="LF28" s="87" t="str">
        <f t="shared" ca="1" si="326"/>
        <v>T</v>
      </c>
      <c r="LG28" s="87" t="str">
        <f t="shared" ca="1" si="327"/>
        <v>T</v>
      </c>
      <c r="LH28" s="87" t="str">
        <f t="shared" ca="1" si="328"/>
        <v>T</v>
      </c>
      <c r="LI28" s="87" t="str">
        <f t="shared" ca="1" si="329"/>
        <v>L</v>
      </c>
      <c r="LJ28" s="87" t="str">
        <f t="shared" ca="1" si="330"/>
        <v>T</v>
      </c>
      <c r="LK28" s="87" t="str">
        <f t="shared" ca="1" si="331"/>
        <v>T</v>
      </c>
      <c r="LL28" s="87" t="str">
        <f t="shared" ca="1" si="332"/>
        <v>T</v>
      </c>
      <c r="LM28" s="87" t="str">
        <f t="shared" ca="1" si="333"/>
        <v>T</v>
      </c>
      <c r="LN28" s="87" t="str">
        <f t="shared" ca="1" si="334"/>
        <v>N</v>
      </c>
      <c r="LO28" s="87" t="str">
        <f t="shared" ca="1" si="335"/>
        <v>N</v>
      </c>
      <c r="LP28" s="87" t="str">
        <f t="shared" ca="1" si="336"/>
        <v>-</v>
      </c>
      <c r="LQ28" s="87" t="str">
        <f t="shared" ca="1" si="337"/>
        <v>-</v>
      </c>
      <c r="LR28" s="87" t="str">
        <f t="shared" ca="1" si="338"/>
        <v>L</v>
      </c>
      <c r="LS28" s="87" t="str">
        <f t="shared" ca="1" si="339"/>
        <v>L</v>
      </c>
      <c r="LT28" s="87" t="str">
        <f t="shared" ca="1" si="340"/>
        <v>T</v>
      </c>
      <c r="LU28" s="87" t="str">
        <f t="shared" ca="1" si="341"/>
        <v>T</v>
      </c>
      <c r="LV28" s="87" t="str">
        <f t="shared" ca="1" si="342"/>
        <v>L</v>
      </c>
      <c r="LW28" s="87" t="str">
        <f t="shared" ca="1" si="343"/>
        <v>T</v>
      </c>
      <c r="LX28" s="87" t="str">
        <f t="shared" ca="1" si="344"/>
        <v>T</v>
      </c>
      <c r="LY28" s="87" t="str">
        <f t="shared" ca="1" si="345"/>
        <v>T</v>
      </c>
      <c r="LZ28" s="87" t="str">
        <f t="shared" ca="1" si="30"/>
        <v>N</v>
      </c>
      <c r="MA28" s="87" t="str">
        <f t="shared" ca="1" si="357"/>
        <v>-</v>
      </c>
      <c r="MB28" s="87" t="str">
        <f t="shared" ca="1" si="358"/>
        <v>L</v>
      </c>
      <c r="MC28" s="87" t="str">
        <f t="shared" ca="1" si="359"/>
        <v>T</v>
      </c>
      <c r="MD28" s="87" t="str">
        <f t="shared" ca="1" si="360"/>
        <v>T</v>
      </c>
      <c r="ME28" s="87" t="str">
        <f t="shared" ca="1" si="361"/>
        <v>L</v>
      </c>
      <c r="MF28" s="87" t="str">
        <f t="shared" ca="1" si="362"/>
        <v>L</v>
      </c>
      <c r="MG28" s="87" t="str">
        <f t="shared" ca="1" si="363"/>
        <v>T</v>
      </c>
      <c r="MH28" s="87" t="str">
        <f t="shared" ca="1" si="364"/>
        <v>T</v>
      </c>
      <c r="MI28" s="87" t="str">
        <f t="shared" ca="1" si="365"/>
        <v>T</v>
      </c>
      <c r="MJ28" s="87" t="str">
        <f t="shared" ca="1" si="366"/>
        <v>T</v>
      </c>
      <c r="MK28" s="87" t="str">
        <f t="shared" ca="1" si="367"/>
        <v>L</v>
      </c>
      <c r="ML28" s="87" t="str">
        <f t="shared" ca="1" si="368"/>
        <v>N</v>
      </c>
      <c r="MM28" s="87" t="str">
        <f t="shared" ca="1" si="369"/>
        <v>N</v>
      </c>
      <c r="MN28" s="87" t="str">
        <f t="shared" ca="1" si="370"/>
        <v>-</v>
      </c>
      <c r="MO28" s="87" t="str">
        <f t="shared" ca="1" si="371"/>
        <v>-</v>
      </c>
      <c r="MP28" s="87" t="str">
        <f t="shared" ca="1" si="372"/>
        <v>L</v>
      </c>
      <c r="MQ28" s="87" t="str">
        <f t="shared" ca="1" si="373"/>
        <v>T</v>
      </c>
      <c r="MR28" s="87" t="str">
        <f t="shared" ca="1" si="374"/>
        <v>T</v>
      </c>
      <c r="MS28" s="87" t="str">
        <f t="shared" ca="1" si="375"/>
        <v>L</v>
      </c>
      <c r="MT28" s="87" t="str">
        <f t="shared" ca="1" si="376"/>
        <v>L</v>
      </c>
      <c r="MU28" s="87" t="str">
        <f t="shared" ca="1" si="377"/>
        <v>T</v>
      </c>
      <c r="MV28" s="87" t="str">
        <f t="shared" ca="1" si="378"/>
        <v>N</v>
      </c>
      <c r="MW28" s="87" t="str">
        <f t="shared" ca="1" si="379"/>
        <v>-</v>
      </c>
      <c r="MX28" s="87" t="str">
        <f t="shared" ca="1" si="380"/>
        <v>L</v>
      </c>
      <c r="MY28" s="87" t="str">
        <f t="shared" ca="1" si="381"/>
        <v>T</v>
      </c>
      <c r="MZ28" s="87" t="str">
        <f t="shared" ca="1" si="382"/>
        <v>T</v>
      </c>
      <c r="NA28" s="87" t="str">
        <f t="shared" ca="1" si="383"/>
        <v>T</v>
      </c>
      <c r="NB28" s="87" t="str">
        <f t="shared" ca="1" si="346"/>
        <v>L</v>
      </c>
      <c r="NC28" s="87" t="str">
        <f t="shared" ca="1" si="347"/>
        <v>T</v>
      </c>
      <c r="ND28" s="87" t="str">
        <f t="shared" ca="1" si="348"/>
        <v>T</v>
      </c>
      <c r="NE28" s="87" t="str">
        <f t="shared" ca="1" si="349"/>
        <v>T</v>
      </c>
      <c r="NF28" s="87" t="str">
        <f t="shared" ca="1" si="350"/>
        <v>N</v>
      </c>
      <c r="NG28" s="87" t="str">
        <f t="shared" ca="1" si="351"/>
        <v>-</v>
      </c>
      <c r="NH28" s="87" t="str">
        <f t="shared" ca="1" si="352"/>
        <v>L</v>
      </c>
      <c r="NI28" s="87" t="str">
        <f t="shared" ca="1" si="353"/>
        <v>T</v>
      </c>
      <c r="NJ28" s="87" t="str">
        <f t="shared" ca="1" si="354"/>
        <v>T</v>
      </c>
      <c r="NK28" s="87" t="str">
        <f t="shared" ca="1" si="355"/>
        <v>T</v>
      </c>
      <c r="NL28" s="87" t="str">
        <f t="shared" ca="1" si="356"/>
        <v>T</v>
      </c>
    </row>
    <row r="29" spans="1:376" x14ac:dyDescent="0.35">
      <c r="A29" s="54" t="str">
        <f>Plantilla!E29</f>
        <v>Natalia Máñez Toledo</v>
      </c>
      <c r="B29" s="99" t="str">
        <f>'Diseño Patrón'!B32</f>
        <v>T</v>
      </c>
      <c r="C29" s="23">
        <f t="array" ref="C29">IF($C$4="SI",SMALL(IF($B$7:$B29=B29,ROW($B$7:$B29), ""),1),7)</f>
        <v>27</v>
      </c>
      <c r="D29" s="142" t="str">
        <f>'Diseño Patrón'!M32</f>
        <v>-</v>
      </c>
      <c r="E29" s="142" t="str">
        <f>'Diseño Patrón'!N32</f>
        <v>-</v>
      </c>
      <c r="F29" s="142" t="str">
        <f>'Diseño Patrón'!O32</f>
        <v>L</v>
      </c>
      <c r="G29" s="142" t="str">
        <f>'Diseño Patrón'!P32</f>
        <v>T</v>
      </c>
      <c r="H29" s="142" t="str">
        <f>'Diseño Patrón'!Q32</f>
        <v>T</v>
      </c>
      <c r="I29" s="143" t="str">
        <f>'Diseño Patrón'!R32</f>
        <v>L</v>
      </c>
      <c r="J29" s="143" t="str">
        <f>'Diseño Patrón'!S32</f>
        <v>L</v>
      </c>
      <c r="K29" s="87" t="str">
        <f t="shared" ca="1" si="385"/>
        <v>L</v>
      </c>
      <c r="L29" s="87" t="str">
        <f t="shared" ca="1" si="384"/>
        <v>T</v>
      </c>
      <c r="M29" s="87" t="str">
        <f t="shared" ca="1" si="384"/>
        <v>T</v>
      </c>
      <c r="N29" s="87" t="str">
        <f t="shared" ca="1" si="384"/>
        <v>L</v>
      </c>
      <c r="O29" s="87" t="str">
        <f t="shared" ca="1" si="384"/>
        <v>L</v>
      </c>
      <c r="P29" s="87" t="str">
        <f t="shared" ca="1" si="384"/>
        <v>T</v>
      </c>
      <c r="Q29" s="87" t="str">
        <f t="shared" ca="1" si="384"/>
        <v>N</v>
      </c>
      <c r="R29" s="87" t="str">
        <f t="shared" ca="1" si="25"/>
        <v>-</v>
      </c>
      <c r="S29" s="87" t="str">
        <f t="shared" ca="1" si="31"/>
        <v>L</v>
      </c>
      <c r="T29" s="87" t="str">
        <f t="shared" ca="1" si="32"/>
        <v>T</v>
      </c>
      <c r="U29" s="87" t="str">
        <f t="shared" ca="1" si="33"/>
        <v>T</v>
      </c>
      <c r="V29" s="87" t="str">
        <f t="shared" ca="1" si="34"/>
        <v>T</v>
      </c>
      <c r="W29" s="87" t="str">
        <f t="shared" ca="1" si="35"/>
        <v>L</v>
      </c>
      <c r="X29" s="87" t="str">
        <f t="shared" ca="1" si="36"/>
        <v>T</v>
      </c>
      <c r="Y29" s="87" t="str">
        <f t="shared" ca="1" si="37"/>
        <v>T</v>
      </c>
      <c r="Z29" s="87" t="str">
        <f t="shared" ca="1" si="38"/>
        <v>T</v>
      </c>
      <c r="AA29" s="87" t="str">
        <f t="shared" ca="1" si="39"/>
        <v>N</v>
      </c>
      <c r="AB29" s="87" t="str">
        <f t="shared" ca="1" si="40"/>
        <v>-</v>
      </c>
      <c r="AC29" s="87" t="str">
        <f t="shared" ca="1" si="41"/>
        <v>L</v>
      </c>
      <c r="AD29" s="87" t="str">
        <f t="shared" ca="1" si="42"/>
        <v>T</v>
      </c>
      <c r="AE29" s="87" t="str">
        <f t="shared" ca="1" si="43"/>
        <v>T</v>
      </c>
      <c r="AF29" s="87" t="str">
        <f t="shared" ca="1" si="44"/>
        <v>T</v>
      </c>
      <c r="AG29" s="87" t="str">
        <f t="shared" ca="1" si="45"/>
        <v>T</v>
      </c>
      <c r="AH29" s="87" t="str">
        <f t="shared" ca="1" si="46"/>
        <v>L</v>
      </c>
      <c r="AI29" s="87" t="str">
        <f t="shared" ca="1" si="47"/>
        <v>T</v>
      </c>
      <c r="AJ29" s="87" t="str">
        <f t="shared" ca="1" si="48"/>
        <v>T</v>
      </c>
      <c r="AK29" s="87" t="str">
        <f t="shared" ca="1" si="49"/>
        <v>T</v>
      </c>
      <c r="AL29" s="87" t="str">
        <f t="shared" ca="1" si="50"/>
        <v>T</v>
      </c>
      <c r="AM29" s="87" t="str">
        <f t="shared" ca="1" si="51"/>
        <v>N</v>
      </c>
      <c r="AN29" s="87" t="str">
        <f t="shared" ca="1" si="52"/>
        <v>N</v>
      </c>
      <c r="AO29" s="87" t="str">
        <f t="shared" ca="1" si="53"/>
        <v>-</v>
      </c>
      <c r="AP29" s="87" t="str">
        <f t="shared" ca="1" si="54"/>
        <v>-</v>
      </c>
      <c r="AQ29" s="87" t="str">
        <f t="shared" ca="1" si="55"/>
        <v>L</v>
      </c>
      <c r="AR29" s="87" t="str">
        <f t="shared" ca="1" si="56"/>
        <v>L</v>
      </c>
      <c r="AS29" s="87" t="str">
        <f t="shared" ca="1" si="57"/>
        <v>T</v>
      </c>
      <c r="AT29" s="87" t="str">
        <f t="shared" ca="1" si="58"/>
        <v>T</v>
      </c>
      <c r="AU29" s="87" t="str">
        <f t="shared" ca="1" si="59"/>
        <v>L</v>
      </c>
      <c r="AV29" s="87" t="str">
        <f t="shared" ca="1" si="60"/>
        <v>T</v>
      </c>
      <c r="AW29" s="87" t="str">
        <f t="shared" ca="1" si="61"/>
        <v>T</v>
      </c>
      <c r="AX29" s="87" t="str">
        <f t="shared" ca="1" si="62"/>
        <v>T</v>
      </c>
      <c r="AY29" s="87" t="str">
        <f t="shared" ca="1" si="63"/>
        <v>N</v>
      </c>
      <c r="AZ29" s="87" t="str">
        <f t="shared" ca="1" si="64"/>
        <v>-</v>
      </c>
      <c r="BA29" s="87" t="str">
        <f t="shared" ca="1" si="65"/>
        <v>L</v>
      </c>
      <c r="BB29" s="87" t="str">
        <f t="shared" ca="1" si="66"/>
        <v>T</v>
      </c>
      <c r="BC29" s="87" t="str">
        <f t="shared" ca="1" si="67"/>
        <v>T</v>
      </c>
      <c r="BD29" s="87" t="str">
        <f t="shared" ca="1" si="68"/>
        <v>L</v>
      </c>
      <c r="BE29" s="87" t="str">
        <f t="shared" ca="1" si="69"/>
        <v>L</v>
      </c>
      <c r="BF29" s="87" t="str">
        <f t="shared" ca="1" si="70"/>
        <v>T</v>
      </c>
      <c r="BG29" s="87" t="str">
        <f t="shared" ca="1" si="71"/>
        <v>T</v>
      </c>
      <c r="BH29" s="87" t="str">
        <f t="shared" ca="1" si="72"/>
        <v>T</v>
      </c>
      <c r="BI29" s="87" t="str">
        <f t="shared" ca="1" si="73"/>
        <v>T</v>
      </c>
      <c r="BJ29" s="87" t="str">
        <f t="shared" ca="1" si="74"/>
        <v>L</v>
      </c>
      <c r="BK29" s="87" t="str">
        <f t="shared" ca="1" si="75"/>
        <v>N</v>
      </c>
      <c r="BL29" s="87" t="str">
        <f t="shared" ca="1" si="76"/>
        <v>N</v>
      </c>
      <c r="BM29" s="87" t="str">
        <f t="shared" ca="1" si="77"/>
        <v>-</v>
      </c>
      <c r="BN29" s="87" t="str">
        <f t="shared" ca="1" si="78"/>
        <v>-</v>
      </c>
      <c r="BO29" s="87" t="str">
        <f t="shared" ca="1" si="79"/>
        <v>L</v>
      </c>
      <c r="BP29" s="87" t="str">
        <f t="shared" ca="1" si="80"/>
        <v>T</v>
      </c>
      <c r="BQ29" s="87" t="str">
        <f t="shared" ca="1" si="81"/>
        <v>T</v>
      </c>
      <c r="BR29" s="87" t="str">
        <f t="shared" ca="1" si="82"/>
        <v>L</v>
      </c>
      <c r="BS29" s="87" t="str">
        <f t="shared" ca="1" si="83"/>
        <v>L</v>
      </c>
      <c r="BT29" s="87" t="str">
        <f t="shared" ca="1" si="84"/>
        <v>T</v>
      </c>
      <c r="BU29" s="87" t="str">
        <f t="shared" ca="1" si="85"/>
        <v>N</v>
      </c>
      <c r="BV29" s="87" t="str">
        <f t="shared" ca="1" si="86"/>
        <v>-</v>
      </c>
      <c r="BW29" s="87" t="str">
        <f t="shared" ca="1" si="87"/>
        <v>L</v>
      </c>
      <c r="BX29" s="87" t="str">
        <f t="shared" ca="1" si="88"/>
        <v>T</v>
      </c>
      <c r="BY29" s="87" t="str">
        <f t="shared" ca="1" si="89"/>
        <v>T</v>
      </c>
      <c r="BZ29" s="87" t="str">
        <f t="shared" ca="1" si="90"/>
        <v>T</v>
      </c>
      <c r="CA29" s="87" t="str">
        <f t="shared" ca="1" si="91"/>
        <v>L</v>
      </c>
      <c r="CB29" s="87" t="str">
        <f t="shared" ca="1" si="92"/>
        <v>T</v>
      </c>
      <c r="CC29" s="87" t="str">
        <f t="shared" ca="1" si="93"/>
        <v>T</v>
      </c>
      <c r="CD29" s="87" t="str">
        <f t="shared" ca="1" si="26"/>
        <v>T</v>
      </c>
      <c r="CE29" s="87" t="str">
        <f t="shared" ca="1" si="94"/>
        <v>N</v>
      </c>
      <c r="CF29" s="87" t="str">
        <f t="shared" ca="1" si="95"/>
        <v>-</v>
      </c>
      <c r="CG29" s="87" t="str">
        <f t="shared" ca="1" si="96"/>
        <v>L</v>
      </c>
      <c r="CH29" s="87" t="str">
        <f t="shared" ca="1" si="97"/>
        <v>T</v>
      </c>
      <c r="CI29" s="87" t="str">
        <f t="shared" ca="1" si="98"/>
        <v>T</v>
      </c>
      <c r="CJ29" s="87" t="str">
        <f t="shared" ca="1" si="99"/>
        <v>T</v>
      </c>
      <c r="CK29" s="87" t="str">
        <f t="shared" ca="1" si="100"/>
        <v>T</v>
      </c>
      <c r="CL29" s="87" t="str">
        <f t="shared" ca="1" si="101"/>
        <v>L</v>
      </c>
      <c r="CM29" s="87" t="str">
        <f t="shared" ca="1" si="102"/>
        <v>T</v>
      </c>
      <c r="CN29" s="87" t="str">
        <f t="shared" ca="1" si="103"/>
        <v>T</v>
      </c>
      <c r="CO29" s="87" t="str">
        <f t="shared" ca="1" si="104"/>
        <v>T</v>
      </c>
      <c r="CP29" s="87" t="str">
        <f t="shared" ca="1" si="105"/>
        <v>T</v>
      </c>
      <c r="CQ29" s="87" t="str">
        <f t="shared" ca="1" si="106"/>
        <v>N</v>
      </c>
      <c r="CR29" s="87" t="str">
        <f t="shared" ca="1" si="107"/>
        <v>N</v>
      </c>
      <c r="CS29" s="87" t="str">
        <f t="shared" ca="1" si="108"/>
        <v>-</v>
      </c>
      <c r="CT29" s="87" t="str">
        <f t="shared" ca="1" si="109"/>
        <v>-</v>
      </c>
      <c r="CU29" s="87" t="str">
        <f t="shared" ca="1" si="110"/>
        <v>L</v>
      </c>
      <c r="CV29" s="87" t="str">
        <f t="shared" ca="1" si="111"/>
        <v>L</v>
      </c>
      <c r="CW29" s="87" t="str">
        <f t="shared" ca="1" si="112"/>
        <v>T</v>
      </c>
      <c r="CX29" s="87" t="str">
        <f t="shared" ca="1" si="113"/>
        <v>T</v>
      </c>
      <c r="CY29" s="87" t="str">
        <f t="shared" ca="1" si="114"/>
        <v>L</v>
      </c>
      <c r="CZ29" s="87" t="str">
        <f t="shared" ca="1" si="115"/>
        <v>T</v>
      </c>
      <c r="DA29" s="87" t="str">
        <f t="shared" ca="1" si="116"/>
        <v>T</v>
      </c>
      <c r="DB29" s="87" t="str">
        <f t="shared" ca="1" si="117"/>
        <v>T</v>
      </c>
      <c r="DC29" s="87" t="str">
        <f t="shared" ca="1" si="118"/>
        <v>N</v>
      </c>
      <c r="DD29" s="87" t="str">
        <f t="shared" ca="1" si="119"/>
        <v>-</v>
      </c>
      <c r="DE29" s="87" t="str">
        <f t="shared" ca="1" si="120"/>
        <v>L</v>
      </c>
      <c r="DF29" s="87" t="str">
        <f t="shared" ca="1" si="121"/>
        <v>T</v>
      </c>
      <c r="DG29" s="87" t="str">
        <f t="shared" ca="1" si="122"/>
        <v>T</v>
      </c>
      <c r="DH29" s="87" t="str">
        <f t="shared" ca="1" si="123"/>
        <v>L</v>
      </c>
      <c r="DI29" s="87" t="str">
        <f t="shared" ca="1" si="124"/>
        <v>L</v>
      </c>
      <c r="DJ29" s="87" t="str">
        <f t="shared" ca="1" si="125"/>
        <v>T</v>
      </c>
      <c r="DK29" s="87" t="str">
        <f t="shared" ca="1" si="126"/>
        <v>T</v>
      </c>
      <c r="DL29" s="87" t="str">
        <f t="shared" ca="1" si="127"/>
        <v>T</v>
      </c>
      <c r="DM29" s="87" t="str">
        <f t="shared" ca="1" si="128"/>
        <v>T</v>
      </c>
      <c r="DN29" s="87" t="str">
        <f t="shared" ca="1" si="129"/>
        <v>L</v>
      </c>
      <c r="DO29" s="87" t="str">
        <f t="shared" ca="1" si="130"/>
        <v>N</v>
      </c>
      <c r="DP29" s="87" t="str">
        <f t="shared" ca="1" si="131"/>
        <v>N</v>
      </c>
      <c r="DQ29" s="87" t="str">
        <f t="shared" ca="1" si="132"/>
        <v>-</v>
      </c>
      <c r="DR29" s="87" t="str">
        <f t="shared" ca="1" si="133"/>
        <v>-</v>
      </c>
      <c r="DS29" s="87" t="str">
        <f t="shared" ca="1" si="134"/>
        <v>L</v>
      </c>
      <c r="DT29" s="87" t="str">
        <f t="shared" ca="1" si="135"/>
        <v>T</v>
      </c>
      <c r="DU29" s="87" t="str">
        <f t="shared" ca="1" si="136"/>
        <v>T</v>
      </c>
      <c r="DV29" s="87" t="str">
        <f t="shared" ca="1" si="137"/>
        <v>L</v>
      </c>
      <c r="DW29" s="87" t="str">
        <f t="shared" ca="1" si="138"/>
        <v>L</v>
      </c>
      <c r="DX29" s="87" t="str">
        <f t="shared" ca="1" si="139"/>
        <v>T</v>
      </c>
      <c r="DY29" s="87" t="str">
        <f t="shared" ca="1" si="140"/>
        <v>N</v>
      </c>
      <c r="DZ29" s="87" t="str">
        <f t="shared" ca="1" si="141"/>
        <v>-</v>
      </c>
      <c r="EA29" s="87" t="str">
        <f t="shared" ca="1" si="142"/>
        <v>L</v>
      </c>
      <c r="EB29" s="87" t="str">
        <f t="shared" ca="1" si="143"/>
        <v>T</v>
      </c>
      <c r="EC29" s="87" t="str">
        <f t="shared" ca="1" si="144"/>
        <v>T</v>
      </c>
      <c r="ED29" s="87" t="str">
        <f t="shared" ca="1" si="145"/>
        <v>T</v>
      </c>
      <c r="EE29" s="87" t="str">
        <f t="shared" ca="1" si="146"/>
        <v>L</v>
      </c>
      <c r="EF29" s="87" t="str">
        <f t="shared" ca="1" si="147"/>
        <v>T</v>
      </c>
      <c r="EG29" s="87" t="str">
        <f t="shared" ca="1" si="148"/>
        <v>T</v>
      </c>
      <c r="EH29" s="87" t="str">
        <f t="shared" ca="1" si="149"/>
        <v>T</v>
      </c>
      <c r="EI29" s="87" t="str">
        <f t="shared" ca="1" si="150"/>
        <v>N</v>
      </c>
      <c r="EJ29" s="87" t="str">
        <f t="shared" ca="1" si="151"/>
        <v>-</v>
      </c>
      <c r="EK29" s="87" t="str">
        <f t="shared" ca="1" si="152"/>
        <v>L</v>
      </c>
      <c r="EL29" s="87" t="str">
        <f t="shared" ca="1" si="153"/>
        <v>T</v>
      </c>
      <c r="EM29" s="87" t="str">
        <f t="shared" ca="1" si="154"/>
        <v>T</v>
      </c>
      <c r="EN29" s="87" t="str">
        <f t="shared" ca="1" si="155"/>
        <v>T</v>
      </c>
      <c r="EO29" s="87" t="str">
        <f t="shared" ca="1" si="156"/>
        <v>T</v>
      </c>
      <c r="EP29" s="87" t="str">
        <f t="shared" ca="1" si="27"/>
        <v>L</v>
      </c>
      <c r="EQ29" s="87" t="str">
        <f t="shared" ca="1" si="157"/>
        <v>T</v>
      </c>
      <c r="ER29" s="87" t="str">
        <f t="shared" ca="1" si="158"/>
        <v>T</v>
      </c>
      <c r="ES29" s="87" t="str">
        <f t="shared" ca="1" si="159"/>
        <v>T</v>
      </c>
      <c r="ET29" s="87" t="str">
        <f t="shared" ca="1" si="160"/>
        <v>T</v>
      </c>
      <c r="EU29" s="87" t="str">
        <f t="shared" ca="1" si="161"/>
        <v>N</v>
      </c>
      <c r="EV29" s="87" t="str">
        <f t="shared" ca="1" si="162"/>
        <v>N</v>
      </c>
      <c r="EW29" s="87" t="str">
        <f t="shared" ca="1" si="163"/>
        <v>-</v>
      </c>
      <c r="EX29" s="87" t="str">
        <f t="shared" ca="1" si="164"/>
        <v>-</v>
      </c>
      <c r="EY29" s="87" t="str">
        <f t="shared" ca="1" si="165"/>
        <v>L</v>
      </c>
      <c r="EZ29" s="87" t="str">
        <f t="shared" ca="1" si="166"/>
        <v>L</v>
      </c>
      <c r="FA29" s="87" t="str">
        <f t="shared" ca="1" si="167"/>
        <v>T</v>
      </c>
      <c r="FB29" s="87" t="str">
        <f t="shared" ca="1" si="168"/>
        <v>T</v>
      </c>
      <c r="FC29" s="87" t="str">
        <f t="shared" ca="1" si="169"/>
        <v>L</v>
      </c>
      <c r="FD29" s="87" t="str">
        <f t="shared" ca="1" si="170"/>
        <v>T</v>
      </c>
      <c r="FE29" s="87" t="str">
        <f t="shared" ca="1" si="171"/>
        <v>T</v>
      </c>
      <c r="FF29" s="87" t="str">
        <f t="shared" ca="1" si="172"/>
        <v>T</v>
      </c>
      <c r="FG29" s="87" t="str">
        <f t="shared" ca="1" si="173"/>
        <v>N</v>
      </c>
      <c r="FH29" s="87" t="str">
        <f t="shared" ca="1" si="174"/>
        <v>-</v>
      </c>
      <c r="FI29" s="87" t="str">
        <f t="shared" ca="1" si="175"/>
        <v>L</v>
      </c>
      <c r="FJ29" s="87" t="str">
        <f t="shared" ca="1" si="176"/>
        <v>T</v>
      </c>
      <c r="FK29" s="87" t="str">
        <f t="shared" ca="1" si="177"/>
        <v>T</v>
      </c>
      <c r="FL29" s="87" t="str">
        <f t="shared" ca="1" si="178"/>
        <v>L</v>
      </c>
      <c r="FM29" s="87" t="str">
        <f t="shared" ca="1" si="179"/>
        <v>L</v>
      </c>
      <c r="FN29" s="87" t="str">
        <f t="shared" ca="1" si="180"/>
        <v>T</v>
      </c>
      <c r="FO29" s="87" t="str">
        <f t="shared" ca="1" si="181"/>
        <v>T</v>
      </c>
      <c r="FP29" s="87" t="str">
        <f t="shared" ca="1" si="182"/>
        <v>T</v>
      </c>
      <c r="FQ29" s="87" t="str">
        <f t="shared" ca="1" si="183"/>
        <v>T</v>
      </c>
      <c r="FR29" s="87" t="str">
        <f t="shared" ca="1" si="184"/>
        <v>L</v>
      </c>
      <c r="FS29" s="87" t="str">
        <f t="shared" ca="1" si="185"/>
        <v>N</v>
      </c>
      <c r="FT29" s="87" t="str">
        <f t="shared" ca="1" si="186"/>
        <v>N</v>
      </c>
      <c r="FU29" s="87" t="str">
        <f t="shared" ca="1" si="187"/>
        <v>-</v>
      </c>
      <c r="FV29" s="87" t="str">
        <f t="shared" ca="1" si="188"/>
        <v>-</v>
      </c>
      <c r="FW29" s="87" t="str">
        <f t="shared" ca="1" si="189"/>
        <v>L</v>
      </c>
      <c r="FX29" s="87" t="str">
        <f t="shared" ca="1" si="190"/>
        <v>T</v>
      </c>
      <c r="FY29" s="87" t="str">
        <f t="shared" ca="1" si="191"/>
        <v>T</v>
      </c>
      <c r="FZ29" s="87" t="str">
        <f t="shared" ca="1" si="192"/>
        <v>L</v>
      </c>
      <c r="GA29" s="87" t="str">
        <f t="shared" ca="1" si="193"/>
        <v>L</v>
      </c>
      <c r="GB29" s="87" t="str">
        <f t="shared" ca="1" si="194"/>
        <v>T</v>
      </c>
      <c r="GC29" s="87" t="str">
        <f t="shared" ca="1" si="195"/>
        <v>N</v>
      </c>
      <c r="GD29" s="87" t="str">
        <f t="shared" ca="1" si="196"/>
        <v>-</v>
      </c>
      <c r="GE29" s="87" t="str">
        <f t="shared" ca="1" si="197"/>
        <v>L</v>
      </c>
      <c r="GF29" s="87" t="str">
        <f t="shared" ca="1" si="198"/>
        <v>T</v>
      </c>
      <c r="GG29" s="87" t="str">
        <f t="shared" ca="1" si="199"/>
        <v>T</v>
      </c>
      <c r="GH29" s="87" t="str">
        <f t="shared" ca="1" si="200"/>
        <v>T</v>
      </c>
      <c r="GI29" s="87" t="str">
        <f t="shared" ca="1" si="201"/>
        <v>L</v>
      </c>
      <c r="GJ29" s="87" t="str">
        <f t="shared" ca="1" si="202"/>
        <v>T</v>
      </c>
      <c r="GK29" s="87" t="str">
        <f t="shared" ca="1" si="203"/>
        <v>T</v>
      </c>
      <c r="GL29" s="87" t="str">
        <f t="shared" ca="1" si="204"/>
        <v>T</v>
      </c>
      <c r="GM29" s="87" t="str">
        <f t="shared" ca="1" si="205"/>
        <v>N</v>
      </c>
      <c r="GN29" s="87" t="str">
        <f t="shared" ca="1" si="206"/>
        <v>-</v>
      </c>
      <c r="GO29" s="87" t="str">
        <f t="shared" ca="1" si="207"/>
        <v>L</v>
      </c>
      <c r="GP29" s="87" t="str">
        <f t="shared" ca="1" si="208"/>
        <v>T</v>
      </c>
      <c r="GQ29" s="87" t="str">
        <f t="shared" ca="1" si="209"/>
        <v>T</v>
      </c>
      <c r="GR29" s="87" t="str">
        <f t="shared" ca="1" si="210"/>
        <v>T</v>
      </c>
      <c r="GS29" s="87" t="str">
        <f t="shared" ca="1" si="211"/>
        <v>T</v>
      </c>
      <c r="GT29" s="87" t="str">
        <f t="shared" ca="1" si="212"/>
        <v>L</v>
      </c>
      <c r="GU29" s="87" t="str">
        <f t="shared" ca="1" si="213"/>
        <v>T</v>
      </c>
      <c r="GV29" s="87" t="str">
        <f t="shared" ca="1" si="214"/>
        <v>T</v>
      </c>
      <c r="GW29" s="87" t="str">
        <f t="shared" ca="1" si="215"/>
        <v>T</v>
      </c>
      <c r="GX29" s="87" t="str">
        <f t="shared" ca="1" si="216"/>
        <v>T</v>
      </c>
      <c r="GY29" s="87" t="str">
        <f t="shared" ca="1" si="217"/>
        <v>N</v>
      </c>
      <c r="GZ29" s="87" t="str">
        <f t="shared" ca="1" si="218"/>
        <v>N</v>
      </c>
      <c r="HA29" s="87" t="str">
        <f t="shared" ca="1" si="219"/>
        <v>-</v>
      </c>
      <c r="HB29" s="87" t="str">
        <f t="shared" ca="1" si="28"/>
        <v>-</v>
      </c>
      <c r="HC29" s="87" t="str">
        <f t="shared" ca="1" si="220"/>
        <v>L</v>
      </c>
      <c r="HD29" s="87" t="str">
        <f t="shared" ca="1" si="221"/>
        <v>L</v>
      </c>
      <c r="HE29" s="87" t="str">
        <f t="shared" ca="1" si="222"/>
        <v>T</v>
      </c>
      <c r="HF29" s="87" t="str">
        <f t="shared" ca="1" si="223"/>
        <v>T</v>
      </c>
      <c r="HG29" s="87" t="str">
        <f t="shared" ca="1" si="224"/>
        <v>L</v>
      </c>
      <c r="HH29" s="87" t="str">
        <f t="shared" ca="1" si="225"/>
        <v>T</v>
      </c>
      <c r="HI29" s="87" t="str">
        <f t="shared" ca="1" si="226"/>
        <v>T</v>
      </c>
      <c r="HJ29" s="87" t="str">
        <f t="shared" ca="1" si="227"/>
        <v>T</v>
      </c>
      <c r="HK29" s="87" t="str">
        <f t="shared" ca="1" si="228"/>
        <v>N</v>
      </c>
      <c r="HL29" s="87" t="str">
        <f t="shared" ca="1" si="229"/>
        <v>-</v>
      </c>
      <c r="HM29" s="87" t="str">
        <f t="shared" ca="1" si="230"/>
        <v>L</v>
      </c>
      <c r="HN29" s="87" t="str">
        <f t="shared" ca="1" si="231"/>
        <v>T</v>
      </c>
      <c r="HO29" s="87" t="str">
        <f t="shared" ca="1" si="232"/>
        <v>T</v>
      </c>
      <c r="HP29" s="87" t="str">
        <f t="shared" ca="1" si="233"/>
        <v>L</v>
      </c>
      <c r="HQ29" s="87" t="str">
        <f t="shared" ca="1" si="234"/>
        <v>L</v>
      </c>
      <c r="HR29" s="87" t="str">
        <f t="shared" ca="1" si="235"/>
        <v>T</v>
      </c>
      <c r="HS29" s="87" t="str">
        <f t="shared" ca="1" si="236"/>
        <v>T</v>
      </c>
      <c r="HT29" s="87" t="str">
        <f t="shared" ca="1" si="237"/>
        <v>T</v>
      </c>
      <c r="HU29" s="87" t="str">
        <f t="shared" ca="1" si="238"/>
        <v>T</v>
      </c>
      <c r="HV29" s="87" t="str">
        <f t="shared" ca="1" si="239"/>
        <v>L</v>
      </c>
      <c r="HW29" s="87" t="str">
        <f t="shared" ca="1" si="240"/>
        <v>N</v>
      </c>
      <c r="HX29" s="87" t="str">
        <f t="shared" ca="1" si="241"/>
        <v>N</v>
      </c>
      <c r="HY29" s="87" t="str">
        <f t="shared" ca="1" si="242"/>
        <v>-</v>
      </c>
      <c r="HZ29" s="87" t="str">
        <f t="shared" ca="1" si="243"/>
        <v>-</v>
      </c>
      <c r="IA29" s="87" t="str">
        <f t="shared" ca="1" si="244"/>
        <v>L</v>
      </c>
      <c r="IB29" s="87" t="str">
        <f t="shared" ca="1" si="245"/>
        <v>T</v>
      </c>
      <c r="IC29" s="87" t="str">
        <f t="shared" ca="1" si="246"/>
        <v>T</v>
      </c>
      <c r="ID29" s="87" t="str">
        <f t="shared" ca="1" si="247"/>
        <v>L</v>
      </c>
      <c r="IE29" s="87" t="str">
        <f t="shared" ca="1" si="248"/>
        <v>L</v>
      </c>
      <c r="IF29" s="87" t="str">
        <f t="shared" ca="1" si="249"/>
        <v>T</v>
      </c>
      <c r="IG29" s="87" t="str">
        <f t="shared" ca="1" si="250"/>
        <v>N</v>
      </c>
      <c r="IH29" s="87" t="str">
        <f t="shared" ca="1" si="251"/>
        <v>-</v>
      </c>
      <c r="II29" s="87" t="str">
        <f t="shared" ca="1" si="252"/>
        <v>L</v>
      </c>
      <c r="IJ29" s="87" t="str">
        <f t="shared" ca="1" si="253"/>
        <v>T</v>
      </c>
      <c r="IK29" s="87" t="str">
        <f t="shared" ca="1" si="254"/>
        <v>T</v>
      </c>
      <c r="IL29" s="87" t="str">
        <f t="shared" ca="1" si="255"/>
        <v>T</v>
      </c>
      <c r="IM29" s="87" t="str">
        <f t="shared" ca="1" si="256"/>
        <v>L</v>
      </c>
      <c r="IN29" s="87" t="str">
        <f t="shared" ca="1" si="257"/>
        <v>T</v>
      </c>
      <c r="IO29" s="87" t="str">
        <f t="shared" ca="1" si="258"/>
        <v>T</v>
      </c>
      <c r="IP29" s="87" t="str">
        <f t="shared" ca="1" si="259"/>
        <v>T</v>
      </c>
      <c r="IQ29" s="87" t="str">
        <f t="shared" ca="1" si="260"/>
        <v>N</v>
      </c>
      <c r="IR29" s="87" t="str">
        <f t="shared" ca="1" si="261"/>
        <v>-</v>
      </c>
      <c r="IS29" s="87" t="str">
        <f t="shared" ca="1" si="262"/>
        <v>L</v>
      </c>
      <c r="IT29" s="87" t="str">
        <f t="shared" ca="1" si="263"/>
        <v>T</v>
      </c>
      <c r="IU29" s="87" t="str">
        <f t="shared" ca="1" si="264"/>
        <v>T</v>
      </c>
      <c r="IV29" s="87" t="str">
        <f t="shared" ca="1" si="265"/>
        <v>T</v>
      </c>
      <c r="IW29" s="87" t="str">
        <f t="shared" ca="1" si="266"/>
        <v>T</v>
      </c>
      <c r="IX29" s="87" t="str">
        <f t="shared" ca="1" si="267"/>
        <v>L</v>
      </c>
      <c r="IY29" s="87" t="str">
        <f t="shared" ca="1" si="268"/>
        <v>T</v>
      </c>
      <c r="IZ29" s="87" t="str">
        <f t="shared" ca="1" si="269"/>
        <v>T</v>
      </c>
      <c r="JA29" s="87" t="str">
        <f t="shared" ca="1" si="270"/>
        <v>T</v>
      </c>
      <c r="JB29" s="87" t="str">
        <f t="shared" ca="1" si="271"/>
        <v>T</v>
      </c>
      <c r="JC29" s="87" t="str">
        <f t="shared" ca="1" si="272"/>
        <v>N</v>
      </c>
      <c r="JD29" s="87" t="str">
        <f t="shared" ca="1" si="273"/>
        <v>N</v>
      </c>
      <c r="JE29" s="87" t="str">
        <f t="shared" ca="1" si="274"/>
        <v>-</v>
      </c>
      <c r="JF29" s="87" t="str">
        <f t="shared" ca="1" si="275"/>
        <v>-</v>
      </c>
      <c r="JG29" s="87" t="str">
        <f t="shared" ca="1" si="276"/>
        <v>L</v>
      </c>
      <c r="JH29" s="87" t="str">
        <f t="shared" ca="1" si="277"/>
        <v>L</v>
      </c>
      <c r="JI29" s="87" t="str">
        <f t="shared" ca="1" si="278"/>
        <v>T</v>
      </c>
      <c r="JJ29" s="87" t="str">
        <f t="shared" ca="1" si="279"/>
        <v>T</v>
      </c>
      <c r="JK29" s="87" t="str">
        <f t="shared" ca="1" si="280"/>
        <v>L</v>
      </c>
      <c r="JL29" s="87" t="str">
        <f t="shared" ca="1" si="281"/>
        <v>T</v>
      </c>
      <c r="JM29" s="87" t="str">
        <f t="shared" ca="1" si="282"/>
        <v>T</v>
      </c>
      <c r="JN29" s="87" t="str">
        <f t="shared" ca="1" si="29"/>
        <v>T</v>
      </c>
      <c r="JO29" s="87" t="str">
        <f t="shared" ca="1" si="283"/>
        <v>N</v>
      </c>
      <c r="JP29" s="87" t="str">
        <f t="shared" ca="1" si="284"/>
        <v>-</v>
      </c>
      <c r="JQ29" s="87" t="str">
        <f t="shared" ca="1" si="285"/>
        <v>L</v>
      </c>
      <c r="JR29" s="87" t="str">
        <f t="shared" ca="1" si="286"/>
        <v>T</v>
      </c>
      <c r="JS29" s="87" t="str">
        <f t="shared" ca="1" si="287"/>
        <v>T</v>
      </c>
      <c r="JT29" s="87" t="str">
        <f t="shared" ca="1" si="288"/>
        <v>L</v>
      </c>
      <c r="JU29" s="87" t="str">
        <f t="shared" ca="1" si="289"/>
        <v>L</v>
      </c>
      <c r="JV29" s="87" t="str">
        <f t="shared" ca="1" si="290"/>
        <v>T</v>
      </c>
      <c r="JW29" s="87" t="str">
        <f t="shared" ca="1" si="291"/>
        <v>T</v>
      </c>
      <c r="JX29" s="87" t="str">
        <f t="shared" ca="1" si="292"/>
        <v>T</v>
      </c>
      <c r="JY29" s="87" t="str">
        <f t="shared" ca="1" si="293"/>
        <v>T</v>
      </c>
      <c r="JZ29" s="87" t="str">
        <f t="shared" ca="1" si="294"/>
        <v>L</v>
      </c>
      <c r="KA29" s="87" t="str">
        <f t="shared" ca="1" si="295"/>
        <v>N</v>
      </c>
      <c r="KB29" s="87" t="str">
        <f t="shared" ca="1" si="296"/>
        <v>N</v>
      </c>
      <c r="KC29" s="87" t="str">
        <f t="shared" ca="1" si="297"/>
        <v>-</v>
      </c>
      <c r="KD29" s="87" t="str">
        <f t="shared" ca="1" si="298"/>
        <v>-</v>
      </c>
      <c r="KE29" s="87" t="str">
        <f t="shared" ca="1" si="299"/>
        <v>L</v>
      </c>
      <c r="KF29" s="87" t="str">
        <f t="shared" ca="1" si="300"/>
        <v>T</v>
      </c>
      <c r="KG29" s="87" t="str">
        <f t="shared" ca="1" si="301"/>
        <v>T</v>
      </c>
      <c r="KH29" s="87" t="str">
        <f t="shared" ca="1" si="302"/>
        <v>L</v>
      </c>
      <c r="KI29" s="87" t="str">
        <f t="shared" ca="1" si="303"/>
        <v>L</v>
      </c>
      <c r="KJ29" s="87" t="str">
        <f t="shared" ca="1" si="304"/>
        <v>T</v>
      </c>
      <c r="KK29" s="87" t="str">
        <f t="shared" ca="1" si="305"/>
        <v>N</v>
      </c>
      <c r="KL29" s="87" t="str">
        <f t="shared" ca="1" si="306"/>
        <v>-</v>
      </c>
      <c r="KM29" s="87" t="str">
        <f t="shared" ca="1" si="307"/>
        <v>L</v>
      </c>
      <c r="KN29" s="87" t="str">
        <f t="shared" ca="1" si="308"/>
        <v>T</v>
      </c>
      <c r="KO29" s="87" t="str">
        <f t="shared" ca="1" si="309"/>
        <v>T</v>
      </c>
      <c r="KP29" s="87" t="str">
        <f t="shared" ca="1" si="310"/>
        <v>T</v>
      </c>
      <c r="KQ29" s="87" t="str">
        <f t="shared" ca="1" si="311"/>
        <v>L</v>
      </c>
      <c r="KR29" s="87" t="str">
        <f t="shared" ca="1" si="312"/>
        <v>T</v>
      </c>
      <c r="KS29" s="87" t="str">
        <f t="shared" ca="1" si="313"/>
        <v>T</v>
      </c>
      <c r="KT29" s="87" t="str">
        <f t="shared" ca="1" si="314"/>
        <v>T</v>
      </c>
      <c r="KU29" s="87" t="str">
        <f t="shared" ca="1" si="315"/>
        <v>N</v>
      </c>
      <c r="KV29" s="87" t="str">
        <f t="shared" ca="1" si="316"/>
        <v>-</v>
      </c>
      <c r="KW29" s="87" t="str">
        <f t="shared" ca="1" si="317"/>
        <v>L</v>
      </c>
      <c r="KX29" s="87" t="str">
        <f t="shared" ca="1" si="318"/>
        <v>T</v>
      </c>
      <c r="KY29" s="87" t="str">
        <f t="shared" ca="1" si="319"/>
        <v>T</v>
      </c>
      <c r="KZ29" s="87" t="str">
        <f t="shared" ca="1" si="320"/>
        <v>T</v>
      </c>
      <c r="LA29" s="87" t="str">
        <f t="shared" ca="1" si="321"/>
        <v>T</v>
      </c>
      <c r="LB29" s="87" t="str">
        <f t="shared" ca="1" si="322"/>
        <v>L</v>
      </c>
      <c r="LC29" s="87" t="str">
        <f t="shared" ca="1" si="323"/>
        <v>T</v>
      </c>
      <c r="LD29" s="87" t="str">
        <f t="shared" ca="1" si="324"/>
        <v>T</v>
      </c>
      <c r="LE29" s="87" t="str">
        <f t="shared" ca="1" si="325"/>
        <v>T</v>
      </c>
      <c r="LF29" s="87" t="str">
        <f t="shared" ca="1" si="326"/>
        <v>T</v>
      </c>
      <c r="LG29" s="87" t="str">
        <f t="shared" ca="1" si="327"/>
        <v>N</v>
      </c>
      <c r="LH29" s="87" t="str">
        <f t="shared" ca="1" si="328"/>
        <v>N</v>
      </c>
      <c r="LI29" s="87" t="str">
        <f t="shared" ca="1" si="329"/>
        <v>-</v>
      </c>
      <c r="LJ29" s="87" t="str">
        <f t="shared" ca="1" si="330"/>
        <v>-</v>
      </c>
      <c r="LK29" s="87" t="str">
        <f t="shared" ca="1" si="331"/>
        <v>L</v>
      </c>
      <c r="LL29" s="87" t="str">
        <f t="shared" ca="1" si="332"/>
        <v>L</v>
      </c>
      <c r="LM29" s="87" t="str">
        <f t="shared" ca="1" si="333"/>
        <v>T</v>
      </c>
      <c r="LN29" s="87" t="str">
        <f t="shared" ca="1" si="334"/>
        <v>T</v>
      </c>
      <c r="LO29" s="87" t="str">
        <f t="shared" ca="1" si="335"/>
        <v>L</v>
      </c>
      <c r="LP29" s="87" t="str">
        <f t="shared" ca="1" si="336"/>
        <v>T</v>
      </c>
      <c r="LQ29" s="87" t="str">
        <f t="shared" ca="1" si="337"/>
        <v>T</v>
      </c>
      <c r="LR29" s="87" t="str">
        <f t="shared" ca="1" si="338"/>
        <v>T</v>
      </c>
      <c r="LS29" s="87" t="str">
        <f t="shared" ca="1" si="339"/>
        <v>N</v>
      </c>
      <c r="LT29" s="87" t="str">
        <f t="shared" ca="1" si="340"/>
        <v>-</v>
      </c>
      <c r="LU29" s="87" t="str">
        <f t="shared" ca="1" si="341"/>
        <v>L</v>
      </c>
      <c r="LV29" s="87" t="str">
        <f t="shared" ca="1" si="342"/>
        <v>T</v>
      </c>
      <c r="LW29" s="87" t="str">
        <f t="shared" ca="1" si="343"/>
        <v>T</v>
      </c>
      <c r="LX29" s="87" t="str">
        <f t="shared" ca="1" si="344"/>
        <v>L</v>
      </c>
      <c r="LY29" s="87" t="str">
        <f t="shared" ca="1" si="345"/>
        <v>L</v>
      </c>
      <c r="LZ29" s="87" t="str">
        <f t="shared" ca="1" si="30"/>
        <v>T</v>
      </c>
      <c r="MA29" s="87" t="str">
        <f t="shared" ca="1" si="357"/>
        <v>T</v>
      </c>
      <c r="MB29" s="87" t="str">
        <f t="shared" ca="1" si="358"/>
        <v>T</v>
      </c>
      <c r="MC29" s="87" t="str">
        <f t="shared" ca="1" si="359"/>
        <v>T</v>
      </c>
      <c r="MD29" s="87" t="str">
        <f t="shared" ca="1" si="360"/>
        <v>L</v>
      </c>
      <c r="ME29" s="87" t="str">
        <f t="shared" ca="1" si="361"/>
        <v>N</v>
      </c>
      <c r="MF29" s="87" t="str">
        <f t="shared" ca="1" si="362"/>
        <v>N</v>
      </c>
      <c r="MG29" s="87" t="str">
        <f t="shared" ca="1" si="363"/>
        <v>-</v>
      </c>
      <c r="MH29" s="87" t="str">
        <f t="shared" ca="1" si="364"/>
        <v>-</v>
      </c>
      <c r="MI29" s="87" t="str">
        <f t="shared" ca="1" si="365"/>
        <v>L</v>
      </c>
      <c r="MJ29" s="87" t="str">
        <f t="shared" ca="1" si="366"/>
        <v>T</v>
      </c>
      <c r="MK29" s="87" t="str">
        <f t="shared" ca="1" si="367"/>
        <v>T</v>
      </c>
      <c r="ML29" s="87" t="str">
        <f t="shared" ca="1" si="368"/>
        <v>L</v>
      </c>
      <c r="MM29" s="87" t="str">
        <f t="shared" ca="1" si="369"/>
        <v>L</v>
      </c>
      <c r="MN29" s="87" t="str">
        <f t="shared" ca="1" si="370"/>
        <v>T</v>
      </c>
      <c r="MO29" s="87" t="str">
        <f t="shared" ca="1" si="371"/>
        <v>N</v>
      </c>
      <c r="MP29" s="87" t="str">
        <f t="shared" ca="1" si="372"/>
        <v>-</v>
      </c>
      <c r="MQ29" s="87" t="str">
        <f t="shared" ca="1" si="373"/>
        <v>L</v>
      </c>
      <c r="MR29" s="87" t="str">
        <f t="shared" ca="1" si="374"/>
        <v>T</v>
      </c>
      <c r="MS29" s="87" t="str">
        <f t="shared" ca="1" si="375"/>
        <v>T</v>
      </c>
      <c r="MT29" s="87" t="str">
        <f t="shared" ca="1" si="376"/>
        <v>T</v>
      </c>
      <c r="MU29" s="87" t="str">
        <f t="shared" ca="1" si="377"/>
        <v>L</v>
      </c>
      <c r="MV29" s="87" t="str">
        <f t="shared" ca="1" si="378"/>
        <v>T</v>
      </c>
      <c r="MW29" s="87" t="str">
        <f t="shared" ca="1" si="379"/>
        <v>T</v>
      </c>
      <c r="MX29" s="87" t="str">
        <f t="shared" ca="1" si="380"/>
        <v>T</v>
      </c>
      <c r="MY29" s="87" t="str">
        <f t="shared" ca="1" si="381"/>
        <v>N</v>
      </c>
      <c r="MZ29" s="87" t="str">
        <f t="shared" ca="1" si="382"/>
        <v>-</v>
      </c>
      <c r="NA29" s="87" t="str">
        <f t="shared" ca="1" si="383"/>
        <v>L</v>
      </c>
      <c r="NB29" s="87" t="str">
        <f t="shared" ca="1" si="346"/>
        <v>T</v>
      </c>
      <c r="NC29" s="87" t="str">
        <f t="shared" ca="1" si="347"/>
        <v>T</v>
      </c>
      <c r="ND29" s="87" t="str">
        <f t="shared" ca="1" si="348"/>
        <v>T</v>
      </c>
      <c r="NE29" s="87" t="str">
        <f t="shared" ca="1" si="349"/>
        <v>T</v>
      </c>
      <c r="NF29" s="87" t="str">
        <f t="shared" ca="1" si="350"/>
        <v>L</v>
      </c>
      <c r="NG29" s="87" t="str">
        <f t="shared" ca="1" si="351"/>
        <v>T</v>
      </c>
      <c r="NH29" s="87" t="str">
        <f t="shared" ca="1" si="352"/>
        <v>T</v>
      </c>
      <c r="NI29" s="87" t="str">
        <f t="shared" ca="1" si="353"/>
        <v>T</v>
      </c>
      <c r="NJ29" s="87" t="str">
        <f t="shared" ca="1" si="354"/>
        <v>T</v>
      </c>
      <c r="NK29" s="87" t="str">
        <f t="shared" ca="1" si="355"/>
        <v>N</v>
      </c>
      <c r="NL29" s="87" t="str">
        <f t="shared" ca="1" si="356"/>
        <v>N</v>
      </c>
    </row>
    <row r="30" spans="1:376" x14ac:dyDescent="0.35">
      <c r="A30" s="54" t="str">
        <f>Plantilla!E30</f>
        <v>Richard Sánchez Camacho</v>
      </c>
      <c r="B30" s="99" t="str">
        <f>'Diseño Patrón'!B33</f>
        <v>T</v>
      </c>
      <c r="C30" s="23">
        <f t="array" ref="C30">IF($C$4="SI",SMALL(IF($B$7:$B30=B30,ROW($B$7:$B30), ""),1),7)</f>
        <v>27</v>
      </c>
      <c r="D30" s="142" t="str">
        <f>'Diseño Patrón'!M33</f>
        <v>T</v>
      </c>
      <c r="E30" s="142" t="str">
        <f>'Diseño Patrón'!N33</f>
        <v>N</v>
      </c>
      <c r="F30" s="142" t="str">
        <f>'Diseño Patrón'!O33</f>
        <v>-</v>
      </c>
      <c r="G30" s="142" t="str">
        <f>'Diseño Patrón'!P33</f>
        <v>L</v>
      </c>
      <c r="H30" s="142" t="str">
        <f>'Diseño Patrón'!Q33</f>
        <v>T</v>
      </c>
      <c r="I30" s="143" t="str">
        <f>'Diseño Patrón'!R33</f>
        <v>T</v>
      </c>
      <c r="J30" s="143" t="str">
        <f>'Diseño Patrón'!S33</f>
        <v>T</v>
      </c>
      <c r="K30" s="87" t="str">
        <f t="shared" ca="1" si="385"/>
        <v>-</v>
      </c>
      <c r="L30" s="87" t="str">
        <f t="shared" ca="1" si="384"/>
        <v>L</v>
      </c>
      <c r="M30" s="87" t="str">
        <f t="shared" ca="1" si="384"/>
        <v>T</v>
      </c>
      <c r="N30" s="87" t="str">
        <f t="shared" ca="1" si="384"/>
        <v>T</v>
      </c>
      <c r="O30" s="87" t="str">
        <f t="shared" ca="1" si="384"/>
        <v>T</v>
      </c>
      <c r="P30" s="87" t="str">
        <f t="shared" ca="1" si="384"/>
        <v>L</v>
      </c>
      <c r="Q30" s="87" t="str">
        <f t="shared" ca="1" si="384"/>
        <v>T</v>
      </c>
      <c r="R30" s="87" t="str">
        <f t="shared" ca="1" si="25"/>
        <v>T</v>
      </c>
      <c r="S30" s="87" t="str">
        <f t="shared" ca="1" si="31"/>
        <v>T</v>
      </c>
      <c r="T30" s="87" t="str">
        <f t="shared" ca="1" si="32"/>
        <v>N</v>
      </c>
      <c r="U30" s="87" t="str">
        <f t="shared" ca="1" si="33"/>
        <v>-</v>
      </c>
      <c r="V30" s="87" t="str">
        <f t="shared" ca="1" si="34"/>
        <v>L</v>
      </c>
      <c r="W30" s="87" t="str">
        <f t="shared" ca="1" si="35"/>
        <v>T</v>
      </c>
      <c r="X30" s="87" t="str">
        <f t="shared" ca="1" si="36"/>
        <v>T</v>
      </c>
      <c r="Y30" s="87" t="str">
        <f t="shared" ca="1" si="37"/>
        <v>T</v>
      </c>
      <c r="Z30" s="87" t="str">
        <f t="shared" ca="1" si="38"/>
        <v>T</v>
      </c>
      <c r="AA30" s="87" t="str">
        <f t="shared" ca="1" si="39"/>
        <v>L</v>
      </c>
      <c r="AB30" s="87" t="str">
        <f t="shared" ca="1" si="40"/>
        <v>T</v>
      </c>
      <c r="AC30" s="87" t="str">
        <f t="shared" ca="1" si="41"/>
        <v>T</v>
      </c>
      <c r="AD30" s="87" t="str">
        <f t="shared" ca="1" si="42"/>
        <v>T</v>
      </c>
      <c r="AE30" s="87" t="str">
        <f t="shared" ca="1" si="43"/>
        <v>T</v>
      </c>
      <c r="AF30" s="87" t="str">
        <f t="shared" ca="1" si="44"/>
        <v>N</v>
      </c>
      <c r="AG30" s="87" t="str">
        <f t="shared" ca="1" si="45"/>
        <v>N</v>
      </c>
      <c r="AH30" s="87" t="str">
        <f t="shared" ca="1" si="46"/>
        <v>-</v>
      </c>
      <c r="AI30" s="87" t="str">
        <f t="shared" ca="1" si="47"/>
        <v>-</v>
      </c>
      <c r="AJ30" s="87" t="str">
        <f t="shared" ca="1" si="48"/>
        <v>L</v>
      </c>
      <c r="AK30" s="87" t="str">
        <f t="shared" ca="1" si="49"/>
        <v>L</v>
      </c>
      <c r="AL30" s="87" t="str">
        <f t="shared" ca="1" si="50"/>
        <v>T</v>
      </c>
      <c r="AM30" s="87" t="str">
        <f t="shared" ca="1" si="51"/>
        <v>T</v>
      </c>
      <c r="AN30" s="87" t="str">
        <f t="shared" ca="1" si="52"/>
        <v>L</v>
      </c>
      <c r="AO30" s="87" t="str">
        <f t="shared" ca="1" si="53"/>
        <v>T</v>
      </c>
      <c r="AP30" s="87" t="str">
        <f t="shared" ca="1" si="54"/>
        <v>T</v>
      </c>
      <c r="AQ30" s="87" t="str">
        <f t="shared" ca="1" si="55"/>
        <v>T</v>
      </c>
      <c r="AR30" s="87" t="str">
        <f t="shared" ca="1" si="56"/>
        <v>N</v>
      </c>
      <c r="AS30" s="87" t="str">
        <f t="shared" ca="1" si="57"/>
        <v>-</v>
      </c>
      <c r="AT30" s="87" t="str">
        <f t="shared" ca="1" si="58"/>
        <v>L</v>
      </c>
      <c r="AU30" s="87" t="str">
        <f t="shared" ca="1" si="59"/>
        <v>T</v>
      </c>
      <c r="AV30" s="87" t="str">
        <f t="shared" ca="1" si="60"/>
        <v>T</v>
      </c>
      <c r="AW30" s="87" t="str">
        <f t="shared" ca="1" si="61"/>
        <v>L</v>
      </c>
      <c r="AX30" s="87" t="str">
        <f t="shared" ca="1" si="62"/>
        <v>L</v>
      </c>
      <c r="AY30" s="87" t="str">
        <f t="shared" ca="1" si="63"/>
        <v>T</v>
      </c>
      <c r="AZ30" s="87" t="str">
        <f t="shared" ca="1" si="64"/>
        <v>T</v>
      </c>
      <c r="BA30" s="87" t="str">
        <f t="shared" ca="1" si="65"/>
        <v>T</v>
      </c>
      <c r="BB30" s="87" t="str">
        <f t="shared" ca="1" si="66"/>
        <v>T</v>
      </c>
      <c r="BC30" s="87" t="str">
        <f t="shared" ca="1" si="67"/>
        <v>L</v>
      </c>
      <c r="BD30" s="87" t="str">
        <f t="shared" ca="1" si="68"/>
        <v>N</v>
      </c>
      <c r="BE30" s="87" t="str">
        <f t="shared" ca="1" si="69"/>
        <v>N</v>
      </c>
      <c r="BF30" s="87" t="str">
        <f t="shared" ca="1" si="70"/>
        <v>-</v>
      </c>
      <c r="BG30" s="87" t="str">
        <f t="shared" ca="1" si="71"/>
        <v>-</v>
      </c>
      <c r="BH30" s="87" t="str">
        <f t="shared" ca="1" si="72"/>
        <v>L</v>
      </c>
      <c r="BI30" s="87" t="str">
        <f t="shared" ca="1" si="73"/>
        <v>T</v>
      </c>
      <c r="BJ30" s="87" t="str">
        <f t="shared" ca="1" si="74"/>
        <v>T</v>
      </c>
      <c r="BK30" s="87" t="str">
        <f t="shared" ca="1" si="75"/>
        <v>L</v>
      </c>
      <c r="BL30" s="87" t="str">
        <f t="shared" ca="1" si="76"/>
        <v>L</v>
      </c>
      <c r="BM30" s="87" t="str">
        <f t="shared" ca="1" si="77"/>
        <v>T</v>
      </c>
      <c r="BN30" s="87" t="str">
        <f t="shared" ca="1" si="78"/>
        <v>N</v>
      </c>
      <c r="BO30" s="87" t="str">
        <f t="shared" ca="1" si="79"/>
        <v>-</v>
      </c>
      <c r="BP30" s="87" t="str">
        <f t="shared" ca="1" si="80"/>
        <v>L</v>
      </c>
      <c r="BQ30" s="87" t="str">
        <f t="shared" ca="1" si="81"/>
        <v>T</v>
      </c>
      <c r="BR30" s="87" t="str">
        <f t="shared" ca="1" si="82"/>
        <v>T</v>
      </c>
      <c r="BS30" s="87" t="str">
        <f t="shared" ca="1" si="83"/>
        <v>T</v>
      </c>
      <c r="BT30" s="87" t="str">
        <f t="shared" ca="1" si="84"/>
        <v>L</v>
      </c>
      <c r="BU30" s="87" t="str">
        <f t="shared" ca="1" si="85"/>
        <v>T</v>
      </c>
      <c r="BV30" s="87" t="str">
        <f t="shared" ca="1" si="86"/>
        <v>T</v>
      </c>
      <c r="BW30" s="87" t="str">
        <f t="shared" ca="1" si="87"/>
        <v>T</v>
      </c>
      <c r="BX30" s="87" t="str">
        <f t="shared" ca="1" si="88"/>
        <v>N</v>
      </c>
      <c r="BY30" s="87" t="str">
        <f t="shared" ca="1" si="89"/>
        <v>-</v>
      </c>
      <c r="BZ30" s="87" t="str">
        <f t="shared" ca="1" si="90"/>
        <v>L</v>
      </c>
      <c r="CA30" s="87" t="str">
        <f t="shared" ca="1" si="91"/>
        <v>T</v>
      </c>
      <c r="CB30" s="87" t="str">
        <f t="shared" ca="1" si="92"/>
        <v>T</v>
      </c>
      <c r="CC30" s="87" t="str">
        <f t="shared" ca="1" si="93"/>
        <v>T</v>
      </c>
      <c r="CD30" s="87" t="str">
        <f t="shared" ca="1" si="26"/>
        <v>T</v>
      </c>
      <c r="CE30" s="87" t="str">
        <f t="shared" ca="1" si="94"/>
        <v>L</v>
      </c>
      <c r="CF30" s="87" t="str">
        <f t="shared" ca="1" si="95"/>
        <v>T</v>
      </c>
      <c r="CG30" s="87" t="str">
        <f t="shared" ca="1" si="96"/>
        <v>T</v>
      </c>
      <c r="CH30" s="87" t="str">
        <f t="shared" ca="1" si="97"/>
        <v>T</v>
      </c>
      <c r="CI30" s="87" t="str">
        <f t="shared" ca="1" si="98"/>
        <v>T</v>
      </c>
      <c r="CJ30" s="87" t="str">
        <f t="shared" ca="1" si="99"/>
        <v>N</v>
      </c>
      <c r="CK30" s="87" t="str">
        <f t="shared" ca="1" si="100"/>
        <v>N</v>
      </c>
      <c r="CL30" s="87" t="str">
        <f t="shared" ca="1" si="101"/>
        <v>-</v>
      </c>
      <c r="CM30" s="87" t="str">
        <f t="shared" ca="1" si="102"/>
        <v>-</v>
      </c>
      <c r="CN30" s="87" t="str">
        <f t="shared" ca="1" si="103"/>
        <v>L</v>
      </c>
      <c r="CO30" s="87" t="str">
        <f t="shared" ca="1" si="104"/>
        <v>L</v>
      </c>
      <c r="CP30" s="87" t="str">
        <f t="shared" ca="1" si="105"/>
        <v>T</v>
      </c>
      <c r="CQ30" s="87" t="str">
        <f t="shared" ca="1" si="106"/>
        <v>T</v>
      </c>
      <c r="CR30" s="87" t="str">
        <f t="shared" ca="1" si="107"/>
        <v>L</v>
      </c>
      <c r="CS30" s="87" t="str">
        <f t="shared" ca="1" si="108"/>
        <v>T</v>
      </c>
      <c r="CT30" s="87" t="str">
        <f t="shared" ca="1" si="109"/>
        <v>T</v>
      </c>
      <c r="CU30" s="87" t="str">
        <f t="shared" ca="1" si="110"/>
        <v>T</v>
      </c>
      <c r="CV30" s="87" t="str">
        <f t="shared" ca="1" si="111"/>
        <v>N</v>
      </c>
      <c r="CW30" s="87" t="str">
        <f t="shared" ca="1" si="112"/>
        <v>-</v>
      </c>
      <c r="CX30" s="87" t="str">
        <f t="shared" ca="1" si="113"/>
        <v>L</v>
      </c>
      <c r="CY30" s="87" t="str">
        <f t="shared" ca="1" si="114"/>
        <v>T</v>
      </c>
      <c r="CZ30" s="87" t="str">
        <f t="shared" ca="1" si="115"/>
        <v>T</v>
      </c>
      <c r="DA30" s="87" t="str">
        <f t="shared" ca="1" si="116"/>
        <v>L</v>
      </c>
      <c r="DB30" s="87" t="str">
        <f t="shared" ca="1" si="117"/>
        <v>L</v>
      </c>
      <c r="DC30" s="87" t="str">
        <f t="shared" ca="1" si="118"/>
        <v>T</v>
      </c>
      <c r="DD30" s="87" t="str">
        <f t="shared" ca="1" si="119"/>
        <v>T</v>
      </c>
      <c r="DE30" s="87" t="str">
        <f t="shared" ca="1" si="120"/>
        <v>T</v>
      </c>
      <c r="DF30" s="87" t="str">
        <f t="shared" ca="1" si="121"/>
        <v>T</v>
      </c>
      <c r="DG30" s="87" t="str">
        <f t="shared" ca="1" si="122"/>
        <v>L</v>
      </c>
      <c r="DH30" s="87" t="str">
        <f t="shared" ca="1" si="123"/>
        <v>N</v>
      </c>
      <c r="DI30" s="87" t="str">
        <f t="shared" ca="1" si="124"/>
        <v>N</v>
      </c>
      <c r="DJ30" s="87" t="str">
        <f t="shared" ca="1" si="125"/>
        <v>-</v>
      </c>
      <c r="DK30" s="87" t="str">
        <f t="shared" ca="1" si="126"/>
        <v>-</v>
      </c>
      <c r="DL30" s="87" t="str">
        <f t="shared" ca="1" si="127"/>
        <v>L</v>
      </c>
      <c r="DM30" s="87" t="str">
        <f t="shared" ca="1" si="128"/>
        <v>T</v>
      </c>
      <c r="DN30" s="87" t="str">
        <f t="shared" ca="1" si="129"/>
        <v>T</v>
      </c>
      <c r="DO30" s="87" t="str">
        <f t="shared" ca="1" si="130"/>
        <v>L</v>
      </c>
      <c r="DP30" s="87" t="str">
        <f t="shared" ca="1" si="131"/>
        <v>L</v>
      </c>
      <c r="DQ30" s="87" t="str">
        <f t="shared" ca="1" si="132"/>
        <v>T</v>
      </c>
      <c r="DR30" s="87" t="str">
        <f t="shared" ca="1" si="133"/>
        <v>N</v>
      </c>
      <c r="DS30" s="87" t="str">
        <f t="shared" ca="1" si="134"/>
        <v>-</v>
      </c>
      <c r="DT30" s="87" t="str">
        <f t="shared" ca="1" si="135"/>
        <v>L</v>
      </c>
      <c r="DU30" s="87" t="str">
        <f t="shared" ca="1" si="136"/>
        <v>T</v>
      </c>
      <c r="DV30" s="87" t="str">
        <f t="shared" ca="1" si="137"/>
        <v>T</v>
      </c>
      <c r="DW30" s="87" t="str">
        <f t="shared" ca="1" si="138"/>
        <v>T</v>
      </c>
      <c r="DX30" s="87" t="str">
        <f t="shared" ca="1" si="139"/>
        <v>L</v>
      </c>
      <c r="DY30" s="87" t="str">
        <f t="shared" ca="1" si="140"/>
        <v>T</v>
      </c>
      <c r="DZ30" s="87" t="str">
        <f t="shared" ca="1" si="141"/>
        <v>T</v>
      </c>
      <c r="EA30" s="87" t="str">
        <f t="shared" ca="1" si="142"/>
        <v>T</v>
      </c>
      <c r="EB30" s="87" t="str">
        <f t="shared" ca="1" si="143"/>
        <v>N</v>
      </c>
      <c r="EC30" s="87" t="str">
        <f t="shared" ca="1" si="144"/>
        <v>-</v>
      </c>
      <c r="ED30" s="87" t="str">
        <f t="shared" ca="1" si="145"/>
        <v>L</v>
      </c>
      <c r="EE30" s="87" t="str">
        <f t="shared" ca="1" si="146"/>
        <v>T</v>
      </c>
      <c r="EF30" s="87" t="str">
        <f t="shared" ca="1" si="147"/>
        <v>T</v>
      </c>
      <c r="EG30" s="87" t="str">
        <f t="shared" ca="1" si="148"/>
        <v>T</v>
      </c>
      <c r="EH30" s="87" t="str">
        <f t="shared" ca="1" si="149"/>
        <v>T</v>
      </c>
      <c r="EI30" s="87" t="str">
        <f t="shared" ca="1" si="150"/>
        <v>L</v>
      </c>
      <c r="EJ30" s="87" t="str">
        <f t="shared" ca="1" si="151"/>
        <v>T</v>
      </c>
      <c r="EK30" s="87" t="str">
        <f t="shared" ca="1" si="152"/>
        <v>T</v>
      </c>
      <c r="EL30" s="87" t="str">
        <f t="shared" ca="1" si="153"/>
        <v>T</v>
      </c>
      <c r="EM30" s="87" t="str">
        <f t="shared" ca="1" si="154"/>
        <v>T</v>
      </c>
      <c r="EN30" s="87" t="str">
        <f t="shared" ca="1" si="155"/>
        <v>N</v>
      </c>
      <c r="EO30" s="87" t="str">
        <f t="shared" ca="1" si="156"/>
        <v>N</v>
      </c>
      <c r="EP30" s="87" t="str">
        <f t="shared" ca="1" si="27"/>
        <v>-</v>
      </c>
      <c r="EQ30" s="87" t="str">
        <f t="shared" ca="1" si="157"/>
        <v>-</v>
      </c>
      <c r="ER30" s="87" t="str">
        <f t="shared" ca="1" si="158"/>
        <v>L</v>
      </c>
      <c r="ES30" s="87" t="str">
        <f t="shared" ca="1" si="159"/>
        <v>L</v>
      </c>
      <c r="ET30" s="87" t="str">
        <f t="shared" ca="1" si="160"/>
        <v>T</v>
      </c>
      <c r="EU30" s="87" t="str">
        <f t="shared" ca="1" si="161"/>
        <v>T</v>
      </c>
      <c r="EV30" s="87" t="str">
        <f t="shared" ca="1" si="162"/>
        <v>L</v>
      </c>
      <c r="EW30" s="87" t="str">
        <f t="shared" ca="1" si="163"/>
        <v>T</v>
      </c>
      <c r="EX30" s="87" t="str">
        <f t="shared" ca="1" si="164"/>
        <v>T</v>
      </c>
      <c r="EY30" s="87" t="str">
        <f t="shared" ca="1" si="165"/>
        <v>T</v>
      </c>
      <c r="EZ30" s="87" t="str">
        <f t="shared" ca="1" si="166"/>
        <v>N</v>
      </c>
      <c r="FA30" s="87" t="str">
        <f t="shared" ca="1" si="167"/>
        <v>-</v>
      </c>
      <c r="FB30" s="87" t="str">
        <f t="shared" ca="1" si="168"/>
        <v>L</v>
      </c>
      <c r="FC30" s="87" t="str">
        <f t="shared" ca="1" si="169"/>
        <v>T</v>
      </c>
      <c r="FD30" s="87" t="str">
        <f t="shared" ca="1" si="170"/>
        <v>T</v>
      </c>
      <c r="FE30" s="87" t="str">
        <f t="shared" ca="1" si="171"/>
        <v>L</v>
      </c>
      <c r="FF30" s="87" t="str">
        <f t="shared" ca="1" si="172"/>
        <v>L</v>
      </c>
      <c r="FG30" s="87" t="str">
        <f t="shared" ca="1" si="173"/>
        <v>T</v>
      </c>
      <c r="FH30" s="87" t="str">
        <f t="shared" ca="1" si="174"/>
        <v>T</v>
      </c>
      <c r="FI30" s="87" t="str">
        <f t="shared" ca="1" si="175"/>
        <v>T</v>
      </c>
      <c r="FJ30" s="87" t="str">
        <f t="shared" ca="1" si="176"/>
        <v>T</v>
      </c>
      <c r="FK30" s="87" t="str">
        <f t="shared" ca="1" si="177"/>
        <v>L</v>
      </c>
      <c r="FL30" s="87" t="str">
        <f t="shared" ca="1" si="178"/>
        <v>N</v>
      </c>
      <c r="FM30" s="87" t="str">
        <f t="shared" ca="1" si="179"/>
        <v>N</v>
      </c>
      <c r="FN30" s="87" t="str">
        <f t="shared" ca="1" si="180"/>
        <v>-</v>
      </c>
      <c r="FO30" s="87" t="str">
        <f t="shared" ca="1" si="181"/>
        <v>-</v>
      </c>
      <c r="FP30" s="87" t="str">
        <f t="shared" ca="1" si="182"/>
        <v>L</v>
      </c>
      <c r="FQ30" s="87" t="str">
        <f t="shared" ca="1" si="183"/>
        <v>T</v>
      </c>
      <c r="FR30" s="87" t="str">
        <f t="shared" ca="1" si="184"/>
        <v>T</v>
      </c>
      <c r="FS30" s="87" t="str">
        <f t="shared" ca="1" si="185"/>
        <v>L</v>
      </c>
      <c r="FT30" s="87" t="str">
        <f t="shared" ca="1" si="186"/>
        <v>L</v>
      </c>
      <c r="FU30" s="87" t="str">
        <f t="shared" ca="1" si="187"/>
        <v>T</v>
      </c>
      <c r="FV30" s="87" t="str">
        <f t="shared" ca="1" si="188"/>
        <v>N</v>
      </c>
      <c r="FW30" s="87" t="str">
        <f t="shared" ca="1" si="189"/>
        <v>-</v>
      </c>
      <c r="FX30" s="87" t="str">
        <f t="shared" ca="1" si="190"/>
        <v>L</v>
      </c>
      <c r="FY30" s="87" t="str">
        <f t="shared" ca="1" si="191"/>
        <v>T</v>
      </c>
      <c r="FZ30" s="87" t="str">
        <f t="shared" ca="1" si="192"/>
        <v>T</v>
      </c>
      <c r="GA30" s="87" t="str">
        <f t="shared" ca="1" si="193"/>
        <v>T</v>
      </c>
      <c r="GB30" s="87" t="str">
        <f t="shared" ca="1" si="194"/>
        <v>L</v>
      </c>
      <c r="GC30" s="87" t="str">
        <f t="shared" ca="1" si="195"/>
        <v>T</v>
      </c>
      <c r="GD30" s="87" t="str">
        <f t="shared" ca="1" si="196"/>
        <v>T</v>
      </c>
      <c r="GE30" s="87" t="str">
        <f t="shared" ca="1" si="197"/>
        <v>T</v>
      </c>
      <c r="GF30" s="87" t="str">
        <f t="shared" ca="1" si="198"/>
        <v>N</v>
      </c>
      <c r="GG30" s="87" t="str">
        <f t="shared" ca="1" si="199"/>
        <v>-</v>
      </c>
      <c r="GH30" s="87" t="str">
        <f t="shared" ca="1" si="200"/>
        <v>L</v>
      </c>
      <c r="GI30" s="87" t="str">
        <f t="shared" ca="1" si="201"/>
        <v>T</v>
      </c>
      <c r="GJ30" s="87" t="str">
        <f t="shared" ca="1" si="202"/>
        <v>T</v>
      </c>
      <c r="GK30" s="87" t="str">
        <f t="shared" ca="1" si="203"/>
        <v>T</v>
      </c>
      <c r="GL30" s="87" t="str">
        <f t="shared" ca="1" si="204"/>
        <v>T</v>
      </c>
      <c r="GM30" s="87" t="str">
        <f t="shared" ca="1" si="205"/>
        <v>L</v>
      </c>
      <c r="GN30" s="87" t="str">
        <f t="shared" ca="1" si="206"/>
        <v>T</v>
      </c>
      <c r="GO30" s="87" t="str">
        <f t="shared" ca="1" si="207"/>
        <v>T</v>
      </c>
      <c r="GP30" s="87" t="str">
        <f t="shared" ca="1" si="208"/>
        <v>T</v>
      </c>
      <c r="GQ30" s="87" t="str">
        <f t="shared" ca="1" si="209"/>
        <v>T</v>
      </c>
      <c r="GR30" s="87" t="str">
        <f t="shared" ca="1" si="210"/>
        <v>N</v>
      </c>
      <c r="GS30" s="87" t="str">
        <f t="shared" ca="1" si="211"/>
        <v>N</v>
      </c>
      <c r="GT30" s="87" t="str">
        <f t="shared" ca="1" si="212"/>
        <v>-</v>
      </c>
      <c r="GU30" s="87" t="str">
        <f t="shared" ca="1" si="213"/>
        <v>-</v>
      </c>
      <c r="GV30" s="87" t="str">
        <f t="shared" ca="1" si="214"/>
        <v>L</v>
      </c>
      <c r="GW30" s="87" t="str">
        <f t="shared" ca="1" si="215"/>
        <v>L</v>
      </c>
      <c r="GX30" s="87" t="str">
        <f t="shared" ca="1" si="216"/>
        <v>T</v>
      </c>
      <c r="GY30" s="87" t="str">
        <f t="shared" ca="1" si="217"/>
        <v>T</v>
      </c>
      <c r="GZ30" s="87" t="str">
        <f t="shared" ca="1" si="218"/>
        <v>L</v>
      </c>
      <c r="HA30" s="87" t="str">
        <f t="shared" ca="1" si="219"/>
        <v>T</v>
      </c>
      <c r="HB30" s="87" t="str">
        <f t="shared" ca="1" si="28"/>
        <v>T</v>
      </c>
      <c r="HC30" s="87" t="str">
        <f t="shared" ca="1" si="220"/>
        <v>T</v>
      </c>
      <c r="HD30" s="87" t="str">
        <f t="shared" ca="1" si="221"/>
        <v>N</v>
      </c>
      <c r="HE30" s="87" t="str">
        <f t="shared" ca="1" si="222"/>
        <v>-</v>
      </c>
      <c r="HF30" s="87" t="str">
        <f t="shared" ca="1" si="223"/>
        <v>L</v>
      </c>
      <c r="HG30" s="87" t="str">
        <f t="shared" ca="1" si="224"/>
        <v>T</v>
      </c>
      <c r="HH30" s="87" t="str">
        <f t="shared" ca="1" si="225"/>
        <v>T</v>
      </c>
      <c r="HI30" s="87" t="str">
        <f t="shared" ca="1" si="226"/>
        <v>L</v>
      </c>
      <c r="HJ30" s="87" t="str">
        <f t="shared" ca="1" si="227"/>
        <v>L</v>
      </c>
      <c r="HK30" s="87" t="str">
        <f t="shared" ca="1" si="228"/>
        <v>T</v>
      </c>
      <c r="HL30" s="87" t="str">
        <f t="shared" ca="1" si="229"/>
        <v>T</v>
      </c>
      <c r="HM30" s="87" t="str">
        <f t="shared" ca="1" si="230"/>
        <v>T</v>
      </c>
      <c r="HN30" s="87" t="str">
        <f t="shared" ca="1" si="231"/>
        <v>T</v>
      </c>
      <c r="HO30" s="87" t="str">
        <f t="shared" ca="1" si="232"/>
        <v>L</v>
      </c>
      <c r="HP30" s="87" t="str">
        <f t="shared" ca="1" si="233"/>
        <v>N</v>
      </c>
      <c r="HQ30" s="87" t="str">
        <f t="shared" ca="1" si="234"/>
        <v>N</v>
      </c>
      <c r="HR30" s="87" t="str">
        <f t="shared" ca="1" si="235"/>
        <v>-</v>
      </c>
      <c r="HS30" s="87" t="str">
        <f t="shared" ca="1" si="236"/>
        <v>-</v>
      </c>
      <c r="HT30" s="87" t="str">
        <f t="shared" ca="1" si="237"/>
        <v>L</v>
      </c>
      <c r="HU30" s="87" t="str">
        <f t="shared" ca="1" si="238"/>
        <v>T</v>
      </c>
      <c r="HV30" s="87" t="str">
        <f t="shared" ca="1" si="239"/>
        <v>T</v>
      </c>
      <c r="HW30" s="87" t="str">
        <f t="shared" ca="1" si="240"/>
        <v>L</v>
      </c>
      <c r="HX30" s="87" t="str">
        <f t="shared" ca="1" si="241"/>
        <v>L</v>
      </c>
      <c r="HY30" s="87" t="str">
        <f t="shared" ca="1" si="242"/>
        <v>T</v>
      </c>
      <c r="HZ30" s="87" t="str">
        <f t="shared" ca="1" si="243"/>
        <v>N</v>
      </c>
      <c r="IA30" s="87" t="str">
        <f t="shared" ca="1" si="244"/>
        <v>-</v>
      </c>
      <c r="IB30" s="87" t="str">
        <f t="shared" ca="1" si="245"/>
        <v>L</v>
      </c>
      <c r="IC30" s="87" t="str">
        <f t="shared" ca="1" si="246"/>
        <v>T</v>
      </c>
      <c r="ID30" s="87" t="str">
        <f t="shared" ca="1" si="247"/>
        <v>T</v>
      </c>
      <c r="IE30" s="87" t="str">
        <f t="shared" ca="1" si="248"/>
        <v>T</v>
      </c>
      <c r="IF30" s="87" t="str">
        <f t="shared" ca="1" si="249"/>
        <v>L</v>
      </c>
      <c r="IG30" s="87" t="str">
        <f t="shared" ca="1" si="250"/>
        <v>T</v>
      </c>
      <c r="IH30" s="87" t="str">
        <f t="shared" ca="1" si="251"/>
        <v>T</v>
      </c>
      <c r="II30" s="87" t="str">
        <f t="shared" ca="1" si="252"/>
        <v>T</v>
      </c>
      <c r="IJ30" s="87" t="str">
        <f t="shared" ca="1" si="253"/>
        <v>N</v>
      </c>
      <c r="IK30" s="87" t="str">
        <f t="shared" ca="1" si="254"/>
        <v>-</v>
      </c>
      <c r="IL30" s="87" t="str">
        <f t="shared" ca="1" si="255"/>
        <v>L</v>
      </c>
      <c r="IM30" s="87" t="str">
        <f t="shared" ca="1" si="256"/>
        <v>T</v>
      </c>
      <c r="IN30" s="87" t="str">
        <f t="shared" ca="1" si="257"/>
        <v>T</v>
      </c>
      <c r="IO30" s="87" t="str">
        <f t="shared" ca="1" si="258"/>
        <v>T</v>
      </c>
      <c r="IP30" s="87" t="str">
        <f t="shared" ca="1" si="259"/>
        <v>T</v>
      </c>
      <c r="IQ30" s="87" t="str">
        <f t="shared" ca="1" si="260"/>
        <v>L</v>
      </c>
      <c r="IR30" s="87" t="str">
        <f t="shared" ca="1" si="261"/>
        <v>T</v>
      </c>
      <c r="IS30" s="87" t="str">
        <f t="shared" ca="1" si="262"/>
        <v>T</v>
      </c>
      <c r="IT30" s="87" t="str">
        <f t="shared" ca="1" si="263"/>
        <v>T</v>
      </c>
      <c r="IU30" s="87" t="str">
        <f t="shared" ca="1" si="264"/>
        <v>T</v>
      </c>
      <c r="IV30" s="87" t="str">
        <f t="shared" ca="1" si="265"/>
        <v>N</v>
      </c>
      <c r="IW30" s="87" t="str">
        <f t="shared" ca="1" si="266"/>
        <v>N</v>
      </c>
      <c r="IX30" s="87" t="str">
        <f t="shared" ca="1" si="267"/>
        <v>-</v>
      </c>
      <c r="IY30" s="87" t="str">
        <f t="shared" ca="1" si="268"/>
        <v>-</v>
      </c>
      <c r="IZ30" s="87" t="str">
        <f t="shared" ca="1" si="269"/>
        <v>L</v>
      </c>
      <c r="JA30" s="87" t="str">
        <f t="shared" ca="1" si="270"/>
        <v>L</v>
      </c>
      <c r="JB30" s="87" t="str">
        <f t="shared" ca="1" si="271"/>
        <v>T</v>
      </c>
      <c r="JC30" s="87" t="str">
        <f t="shared" ca="1" si="272"/>
        <v>T</v>
      </c>
      <c r="JD30" s="87" t="str">
        <f t="shared" ca="1" si="273"/>
        <v>L</v>
      </c>
      <c r="JE30" s="87" t="str">
        <f t="shared" ca="1" si="274"/>
        <v>T</v>
      </c>
      <c r="JF30" s="87" t="str">
        <f t="shared" ca="1" si="275"/>
        <v>T</v>
      </c>
      <c r="JG30" s="87" t="str">
        <f t="shared" ca="1" si="276"/>
        <v>T</v>
      </c>
      <c r="JH30" s="87" t="str">
        <f t="shared" ca="1" si="277"/>
        <v>N</v>
      </c>
      <c r="JI30" s="87" t="str">
        <f t="shared" ca="1" si="278"/>
        <v>-</v>
      </c>
      <c r="JJ30" s="87" t="str">
        <f t="shared" ca="1" si="279"/>
        <v>L</v>
      </c>
      <c r="JK30" s="87" t="str">
        <f t="shared" ca="1" si="280"/>
        <v>T</v>
      </c>
      <c r="JL30" s="87" t="str">
        <f t="shared" ca="1" si="281"/>
        <v>T</v>
      </c>
      <c r="JM30" s="87" t="str">
        <f t="shared" ca="1" si="282"/>
        <v>L</v>
      </c>
      <c r="JN30" s="87" t="str">
        <f t="shared" ca="1" si="29"/>
        <v>L</v>
      </c>
      <c r="JO30" s="87" t="str">
        <f t="shared" ca="1" si="283"/>
        <v>T</v>
      </c>
      <c r="JP30" s="87" t="str">
        <f t="shared" ca="1" si="284"/>
        <v>T</v>
      </c>
      <c r="JQ30" s="87" t="str">
        <f t="shared" ca="1" si="285"/>
        <v>T</v>
      </c>
      <c r="JR30" s="87" t="str">
        <f t="shared" ca="1" si="286"/>
        <v>T</v>
      </c>
      <c r="JS30" s="87" t="str">
        <f t="shared" ca="1" si="287"/>
        <v>L</v>
      </c>
      <c r="JT30" s="87" t="str">
        <f t="shared" ca="1" si="288"/>
        <v>N</v>
      </c>
      <c r="JU30" s="87" t="str">
        <f t="shared" ca="1" si="289"/>
        <v>N</v>
      </c>
      <c r="JV30" s="87" t="str">
        <f t="shared" ca="1" si="290"/>
        <v>-</v>
      </c>
      <c r="JW30" s="87" t="str">
        <f t="shared" ca="1" si="291"/>
        <v>-</v>
      </c>
      <c r="JX30" s="87" t="str">
        <f t="shared" ca="1" si="292"/>
        <v>L</v>
      </c>
      <c r="JY30" s="87" t="str">
        <f t="shared" ca="1" si="293"/>
        <v>T</v>
      </c>
      <c r="JZ30" s="87" t="str">
        <f t="shared" ca="1" si="294"/>
        <v>T</v>
      </c>
      <c r="KA30" s="87" t="str">
        <f t="shared" ca="1" si="295"/>
        <v>L</v>
      </c>
      <c r="KB30" s="87" t="str">
        <f t="shared" ca="1" si="296"/>
        <v>L</v>
      </c>
      <c r="KC30" s="87" t="str">
        <f t="shared" ca="1" si="297"/>
        <v>T</v>
      </c>
      <c r="KD30" s="87" t="str">
        <f t="shared" ca="1" si="298"/>
        <v>N</v>
      </c>
      <c r="KE30" s="87" t="str">
        <f t="shared" ca="1" si="299"/>
        <v>-</v>
      </c>
      <c r="KF30" s="87" t="str">
        <f t="shared" ca="1" si="300"/>
        <v>L</v>
      </c>
      <c r="KG30" s="87" t="str">
        <f t="shared" ca="1" si="301"/>
        <v>T</v>
      </c>
      <c r="KH30" s="87" t="str">
        <f t="shared" ca="1" si="302"/>
        <v>T</v>
      </c>
      <c r="KI30" s="87" t="str">
        <f t="shared" ca="1" si="303"/>
        <v>T</v>
      </c>
      <c r="KJ30" s="87" t="str">
        <f t="shared" ca="1" si="304"/>
        <v>L</v>
      </c>
      <c r="KK30" s="87" t="str">
        <f t="shared" ca="1" si="305"/>
        <v>T</v>
      </c>
      <c r="KL30" s="87" t="str">
        <f t="shared" ca="1" si="306"/>
        <v>T</v>
      </c>
      <c r="KM30" s="87" t="str">
        <f t="shared" ca="1" si="307"/>
        <v>T</v>
      </c>
      <c r="KN30" s="87" t="str">
        <f t="shared" ca="1" si="308"/>
        <v>N</v>
      </c>
      <c r="KO30" s="87" t="str">
        <f t="shared" ca="1" si="309"/>
        <v>-</v>
      </c>
      <c r="KP30" s="87" t="str">
        <f t="shared" ca="1" si="310"/>
        <v>L</v>
      </c>
      <c r="KQ30" s="87" t="str">
        <f t="shared" ca="1" si="311"/>
        <v>T</v>
      </c>
      <c r="KR30" s="87" t="str">
        <f t="shared" ca="1" si="312"/>
        <v>T</v>
      </c>
      <c r="KS30" s="87" t="str">
        <f t="shared" ca="1" si="313"/>
        <v>T</v>
      </c>
      <c r="KT30" s="87" t="str">
        <f t="shared" ca="1" si="314"/>
        <v>T</v>
      </c>
      <c r="KU30" s="87" t="str">
        <f t="shared" ca="1" si="315"/>
        <v>L</v>
      </c>
      <c r="KV30" s="87" t="str">
        <f t="shared" ca="1" si="316"/>
        <v>T</v>
      </c>
      <c r="KW30" s="87" t="str">
        <f t="shared" ca="1" si="317"/>
        <v>T</v>
      </c>
      <c r="KX30" s="87" t="str">
        <f t="shared" ca="1" si="318"/>
        <v>T</v>
      </c>
      <c r="KY30" s="87" t="str">
        <f t="shared" ca="1" si="319"/>
        <v>T</v>
      </c>
      <c r="KZ30" s="87" t="str">
        <f t="shared" ca="1" si="320"/>
        <v>N</v>
      </c>
      <c r="LA30" s="87" t="str">
        <f t="shared" ca="1" si="321"/>
        <v>N</v>
      </c>
      <c r="LB30" s="87" t="str">
        <f t="shared" ca="1" si="322"/>
        <v>-</v>
      </c>
      <c r="LC30" s="87" t="str">
        <f t="shared" ca="1" si="323"/>
        <v>-</v>
      </c>
      <c r="LD30" s="87" t="str">
        <f t="shared" ca="1" si="324"/>
        <v>L</v>
      </c>
      <c r="LE30" s="87" t="str">
        <f t="shared" ca="1" si="325"/>
        <v>L</v>
      </c>
      <c r="LF30" s="87" t="str">
        <f t="shared" ca="1" si="326"/>
        <v>T</v>
      </c>
      <c r="LG30" s="87" t="str">
        <f t="shared" ca="1" si="327"/>
        <v>T</v>
      </c>
      <c r="LH30" s="87" t="str">
        <f t="shared" ca="1" si="328"/>
        <v>L</v>
      </c>
      <c r="LI30" s="87" t="str">
        <f t="shared" ca="1" si="329"/>
        <v>T</v>
      </c>
      <c r="LJ30" s="87" t="str">
        <f t="shared" ca="1" si="330"/>
        <v>T</v>
      </c>
      <c r="LK30" s="87" t="str">
        <f t="shared" ca="1" si="331"/>
        <v>T</v>
      </c>
      <c r="LL30" s="87" t="str">
        <f t="shared" ca="1" si="332"/>
        <v>N</v>
      </c>
      <c r="LM30" s="87" t="str">
        <f t="shared" ca="1" si="333"/>
        <v>-</v>
      </c>
      <c r="LN30" s="87" t="str">
        <f t="shared" ca="1" si="334"/>
        <v>L</v>
      </c>
      <c r="LO30" s="87" t="str">
        <f t="shared" ca="1" si="335"/>
        <v>T</v>
      </c>
      <c r="LP30" s="87" t="str">
        <f t="shared" ca="1" si="336"/>
        <v>T</v>
      </c>
      <c r="LQ30" s="87" t="str">
        <f t="shared" ca="1" si="337"/>
        <v>L</v>
      </c>
      <c r="LR30" s="87" t="str">
        <f t="shared" ca="1" si="338"/>
        <v>L</v>
      </c>
      <c r="LS30" s="87" t="str">
        <f t="shared" ca="1" si="339"/>
        <v>T</v>
      </c>
      <c r="LT30" s="87" t="str">
        <f t="shared" ca="1" si="340"/>
        <v>T</v>
      </c>
      <c r="LU30" s="87" t="str">
        <f t="shared" ca="1" si="341"/>
        <v>T</v>
      </c>
      <c r="LV30" s="87" t="str">
        <f t="shared" ca="1" si="342"/>
        <v>T</v>
      </c>
      <c r="LW30" s="87" t="str">
        <f t="shared" ca="1" si="343"/>
        <v>L</v>
      </c>
      <c r="LX30" s="87" t="str">
        <f t="shared" ca="1" si="344"/>
        <v>N</v>
      </c>
      <c r="LY30" s="87" t="str">
        <f t="shared" ca="1" si="345"/>
        <v>N</v>
      </c>
      <c r="LZ30" s="87" t="str">
        <f t="shared" ca="1" si="30"/>
        <v>-</v>
      </c>
      <c r="MA30" s="87" t="str">
        <f t="shared" ca="1" si="357"/>
        <v>-</v>
      </c>
      <c r="MB30" s="87" t="str">
        <f t="shared" ca="1" si="358"/>
        <v>L</v>
      </c>
      <c r="MC30" s="87" t="str">
        <f t="shared" ca="1" si="359"/>
        <v>T</v>
      </c>
      <c r="MD30" s="87" t="str">
        <f t="shared" ca="1" si="360"/>
        <v>T</v>
      </c>
      <c r="ME30" s="87" t="str">
        <f t="shared" ca="1" si="361"/>
        <v>L</v>
      </c>
      <c r="MF30" s="87" t="str">
        <f t="shared" ca="1" si="362"/>
        <v>L</v>
      </c>
      <c r="MG30" s="87" t="str">
        <f t="shared" ca="1" si="363"/>
        <v>T</v>
      </c>
      <c r="MH30" s="87" t="str">
        <f t="shared" ca="1" si="364"/>
        <v>N</v>
      </c>
      <c r="MI30" s="87" t="str">
        <f t="shared" ca="1" si="365"/>
        <v>-</v>
      </c>
      <c r="MJ30" s="87" t="str">
        <f t="shared" ca="1" si="366"/>
        <v>L</v>
      </c>
      <c r="MK30" s="87" t="str">
        <f t="shared" ca="1" si="367"/>
        <v>T</v>
      </c>
      <c r="ML30" s="87" t="str">
        <f t="shared" ca="1" si="368"/>
        <v>T</v>
      </c>
      <c r="MM30" s="87" t="str">
        <f t="shared" ca="1" si="369"/>
        <v>T</v>
      </c>
      <c r="MN30" s="87" t="str">
        <f t="shared" ca="1" si="370"/>
        <v>L</v>
      </c>
      <c r="MO30" s="87" t="str">
        <f t="shared" ca="1" si="371"/>
        <v>T</v>
      </c>
      <c r="MP30" s="87" t="str">
        <f t="shared" ca="1" si="372"/>
        <v>T</v>
      </c>
      <c r="MQ30" s="87" t="str">
        <f t="shared" ca="1" si="373"/>
        <v>T</v>
      </c>
      <c r="MR30" s="87" t="str">
        <f t="shared" ca="1" si="374"/>
        <v>N</v>
      </c>
      <c r="MS30" s="87" t="str">
        <f t="shared" ca="1" si="375"/>
        <v>-</v>
      </c>
      <c r="MT30" s="87" t="str">
        <f t="shared" ca="1" si="376"/>
        <v>L</v>
      </c>
      <c r="MU30" s="87" t="str">
        <f t="shared" ca="1" si="377"/>
        <v>T</v>
      </c>
      <c r="MV30" s="87" t="str">
        <f t="shared" ca="1" si="378"/>
        <v>T</v>
      </c>
      <c r="MW30" s="87" t="str">
        <f t="shared" ca="1" si="379"/>
        <v>T</v>
      </c>
      <c r="MX30" s="87" t="str">
        <f t="shared" ca="1" si="380"/>
        <v>T</v>
      </c>
      <c r="MY30" s="87" t="str">
        <f t="shared" ca="1" si="381"/>
        <v>L</v>
      </c>
      <c r="MZ30" s="87" t="str">
        <f t="shared" ca="1" si="382"/>
        <v>T</v>
      </c>
      <c r="NA30" s="87" t="str">
        <f t="shared" ca="1" si="383"/>
        <v>T</v>
      </c>
      <c r="NB30" s="87" t="str">
        <f t="shared" ca="1" si="346"/>
        <v>T</v>
      </c>
      <c r="NC30" s="87" t="str">
        <f t="shared" ca="1" si="347"/>
        <v>T</v>
      </c>
      <c r="ND30" s="87" t="str">
        <f t="shared" ca="1" si="348"/>
        <v>N</v>
      </c>
      <c r="NE30" s="87" t="str">
        <f t="shared" ca="1" si="349"/>
        <v>N</v>
      </c>
      <c r="NF30" s="87" t="str">
        <f t="shared" ca="1" si="350"/>
        <v>-</v>
      </c>
      <c r="NG30" s="87" t="str">
        <f t="shared" ca="1" si="351"/>
        <v>-</v>
      </c>
      <c r="NH30" s="87" t="str">
        <f t="shared" ca="1" si="352"/>
        <v>L</v>
      </c>
      <c r="NI30" s="87" t="str">
        <f t="shared" ca="1" si="353"/>
        <v>L</v>
      </c>
      <c r="NJ30" s="87" t="str">
        <f t="shared" ca="1" si="354"/>
        <v>T</v>
      </c>
      <c r="NK30" s="87" t="str">
        <f t="shared" ca="1" si="355"/>
        <v>T</v>
      </c>
      <c r="NL30" s="87" t="str">
        <f t="shared" ca="1" si="356"/>
        <v>L</v>
      </c>
    </row>
    <row r="31" spans="1:376" x14ac:dyDescent="0.35">
      <c r="A31" s="54" t="str">
        <f>Plantilla!E31</f>
        <v>Patricia González Arcenegui</v>
      </c>
      <c r="B31" s="99" t="str">
        <f>'Diseño Patrón'!B34</f>
        <v>T</v>
      </c>
      <c r="C31" s="23">
        <f t="array" ref="C31">IF($C$4="SI",SMALL(IF($B$7:$B31=B31,ROW($B$7:$B31), ""),1),7)</f>
        <v>27</v>
      </c>
      <c r="D31" s="142" t="str">
        <f>'Diseño Patrón'!M34</f>
        <v>L</v>
      </c>
      <c r="E31" s="142" t="str">
        <f>'Diseño Patrón'!N34</f>
        <v>T</v>
      </c>
      <c r="F31" s="142" t="str">
        <f>'Diseño Patrón'!O34</f>
        <v>T</v>
      </c>
      <c r="G31" s="142" t="str">
        <f>'Diseño Patrón'!P34</f>
        <v>T</v>
      </c>
      <c r="H31" s="142" t="str">
        <f>'Diseño Patrón'!Q34</f>
        <v>N</v>
      </c>
      <c r="I31" s="143" t="str">
        <f>'Diseño Patrón'!R34</f>
        <v>-</v>
      </c>
      <c r="J31" s="143" t="str">
        <f>'Diseño Patrón'!S34</f>
        <v>L</v>
      </c>
      <c r="K31" s="87" t="str">
        <f t="shared" ca="1" si="385"/>
        <v>T</v>
      </c>
      <c r="L31" s="87" t="str">
        <f t="shared" ca="1" si="384"/>
        <v>T</v>
      </c>
      <c r="M31" s="87" t="str">
        <f t="shared" ca="1" si="384"/>
        <v>N</v>
      </c>
      <c r="N31" s="87" t="str">
        <f t="shared" ca="1" si="384"/>
        <v>-</v>
      </c>
      <c r="O31" s="87" t="str">
        <f t="shared" ca="1" si="384"/>
        <v>L</v>
      </c>
      <c r="P31" s="87" t="str">
        <f t="shared" ca="1" si="384"/>
        <v>T</v>
      </c>
      <c r="Q31" s="87" t="str">
        <f t="shared" ca="1" si="384"/>
        <v>T</v>
      </c>
      <c r="R31" s="87" t="str">
        <f t="shared" ca="1" si="25"/>
        <v>T</v>
      </c>
      <c r="S31" s="87" t="str">
        <f t="shared" ca="1" si="31"/>
        <v>T</v>
      </c>
      <c r="T31" s="87" t="str">
        <f t="shared" ca="1" si="32"/>
        <v>L</v>
      </c>
      <c r="U31" s="87" t="str">
        <f t="shared" ca="1" si="33"/>
        <v>T</v>
      </c>
      <c r="V31" s="87" t="str">
        <f t="shared" ca="1" si="34"/>
        <v>T</v>
      </c>
      <c r="W31" s="87" t="str">
        <f t="shared" ca="1" si="35"/>
        <v>T</v>
      </c>
      <c r="X31" s="87" t="str">
        <f t="shared" ca="1" si="36"/>
        <v>T</v>
      </c>
      <c r="Y31" s="87" t="str">
        <f t="shared" ca="1" si="37"/>
        <v>N</v>
      </c>
      <c r="Z31" s="87" t="str">
        <f t="shared" ca="1" si="38"/>
        <v>N</v>
      </c>
      <c r="AA31" s="87" t="str">
        <f t="shared" ca="1" si="39"/>
        <v>-</v>
      </c>
      <c r="AB31" s="87" t="str">
        <f t="shared" ca="1" si="40"/>
        <v>-</v>
      </c>
      <c r="AC31" s="87" t="str">
        <f t="shared" ca="1" si="41"/>
        <v>L</v>
      </c>
      <c r="AD31" s="87" t="str">
        <f t="shared" ca="1" si="42"/>
        <v>L</v>
      </c>
      <c r="AE31" s="87" t="str">
        <f t="shared" ca="1" si="43"/>
        <v>T</v>
      </c>
      <c r="AF31" s="87" t="str">
        <f t="shared" ca="1" si="44"/>
        <v>T</v>
      </c>
      <c r="AG31" s="87" t="str">
        <f t="shared" ca="1" si="45"/>
        <v>L</v>
      </c>
      <c r="AH31" s="87" t="str">
        <f t="shared" ca="1" si="46"/>
        <v>T</v>
      </c>
      <c r="AI31" s="87" t="str">
        <f t="shared" ca="1" si="47"/>
        <v>T</v>
      </c>
      <c r="AJ31" s="87" t="str">
        <f t="shared" ca="1" si="48"/>
        <v>T</v>
      </c>
      <c r="AK31" s="87" t="str">
        <f t="shared" ca="1" si="49"/>
        <v>N</v>
      </c>
      <c r="AL31" s="87" t="str">
        <f t="shared" ca="1" si="50"/>
        <v>-</v>
      </c>
      <c r="AM31" s="87" t="str">
        <f t="shared" ca="1" si="51"/>
        <v>L</v>
      </c>
      <c r="AN31" s="87" t="str">
        <f t="shared" ca="1" si="52"/>
        <v>T</v>
      </c>
      <c r="AO31" s="87" t="str">
        <f t="shared" ca="1" si="53"/>
        <v>T</v>
      </c>
      <c r="AP31" s="87" t="str">
        <f t="shared" ca="1" si="54"/>
        <v>L</v>
      </c>
      <c r="AQ31" s="87" t="str">
        <f t="shared" ca="1" si="55"/>
        <v>L</v>
      </c>
      <c r="AR31" s="87" t="str">
        <f t="shared" ca="1" si="56"/>
        <v>T</v>
      </c>
      <c r="AS31" s="87" t="str">
        <f t="shared" ca="1" si="57"/>
        <v>T</v>
      </c>
      <c r="AT31" s="87" t="str">
        <f t="shared" ca="1" si="58"/>
        <v>T</v>
      </c>
      <c r="AU31" s="87" t="str">
        <f t="shared" ca="1" si="59"/>
        <v>T</v>
      </c>
      <c r="AV31" s="87" t="str">
        <f t="shared" ca="1" si="60"/>
        <v>L</v>
      </c>
      <c r="AW31" s="87" t="str">
        <f t="shared" ca="1" si="61"/>
        <v>N</v>
      </c>
      <c r="AX31" s="87" t="str">
        <f t="shared" ca="1" si="62"/>
        <v>N</v>
      </c>
      <c r="AY31" s="87" t="str">
        <f t="shared" ca="1" si="63"/>
        <v>-</v>
      </c>
      <c r="AZ31" s="87" t="str">
        <f t="shared" ca="1" si="64"/>
        <v>-</v>
      </c>
      <c r="BA31" s="87" t="str">
        <f t="shared" ca="1" si="65"/>
        <v>L</v>
      </c>
      <c r="BB31" s="87" t="str">
        <f t="shared" ca="1" si="66"/>
        <v>T</v>
      </c>
      <c r="BC31" s="87" t="str">
        <f t="shared" ca="1" si="67"/>
        <v>T</v>
      </c>
      <c r="BD31" s="87" t="str">
        <f t="shared" ca="1" si="68"/>
        <v>L</v>
      </c>
      <c r="BE31" s="87" t="str">
        <f t="shared" ca="1" si="69"/>
        <v>L</v>
      </c>
      <c r="BF31" s="87" t="str">
        <f t="shared" ca="1" si="70"/>
        <v>T</v>
      </c>
      <c r="BG31" s="87" t="str">
        <f t="shared" ca="1" si="71"/>
        <v>N</v>
      </c>
      <c r="BH31" s="87" t="str">
        <f t="shared" ca="1" si="72"/>
        <v>-</v>
      </c>
      <c r="BI31" s="87" t="str">
        <f t="shared" ca="1" si="73"/>
        <v>L</v>
      </c>
      <c r="BJ31" s="87" t="str">
        <f t="shared" ca="1" si="74"/>
        <v>T</v>
      </c>
      <c r="BK31" s="87" t="str">
        <f t="shared" ca="1" si="75"/>
        <v>T</v>
      </c>
      <c r="BL31" s="87" t="str">
        <f t="shared" ca="1" si="76"/>
        <v>T</v>
      </c>
      <c r="BM31" s="87" t="str">
        <f t="shared" ca="1" si="77"/>
        <v>L</v>
      </c>
      <c r="BN31" s="87" t="str">
        <f t="shared" ca="1" si="78"/>
        <v>T</v>
      </c>
      <c r="BO31" s="87" t="str">
        <f t="shared" ca="1" si="79"/>
        <v>T</v>
      </c>
      <c r="BP31" s="87" t="str">
        <f t="shared" ca="1" si="80"/>
        <v>T</v>
      </c>
      <c r="BQ31" s="87" t="str">
        <f t="shared" ca="1" si="81"/>
        <v>N</v>
      </c>
      <c r="BR31" s="87" t="str">
        <f t="shared" ca="1" si="82"/>
        <v>-</v>
      </c>
      <c r="BS31" s="87" t="str">
        <f t="shared" ca="1" si="83"/>
        <v>L</v>
      </c>
      <c r="BT31" s="87" t="str">
        <f t="shared" ca="1" si="84"/>
        <v>T</v>
      </c>
      <c r="BU31" s="87" t="str">
        <f t="shared" ca="1" si="85"/>
        <v>T</v>
      </c>
      <c r="BV31" s="87" t="str">
        <f t="shared" ca="1" si="86"/>
        <v>T</v>
      </c>
      <c r="BW31" s="87" t="str">
        <f t="shared" ca="1" si="87"/>
        <v>T</v>
      </c>
      <c r="BX31" s="87" t="str">
        <f t="shared" ca="1" si="88"/>
        <v>L</v>
      </c>
      <c r="BY31" s="87" t="str">
        <f t="shared" ca="1" si="89"/>
        <v>T</v>
      </c>
      <c r="BZ31" s="87" t="str">
        <f t="shared" ca="1" si="90"/>
        <v>T</v>
      </c>
      <c r="CA31" s="87" t="str">
        <f t="shared" ca="1" si="91"/>
        <v>T</v>
      </c>
      <c r="CB31" s="87" t="str">
        <f t="shared" ca="1" si="92"/>
        <v>T</v>
      </c>
      <c r="CC31" s="87" t="str">
        <f t="shared" ca="1" si="93"/>
        <v>N</v>
      </c>
      <c r="CD31" s="87" t="str">
        <f t="shared" ca="1" si="26"/>
        <v>N</v>
      </c>
      <c r="CE31" s="87" t="str">
        <f t="shared" ca="1" si="94"/>
        <v>-</v>
      </c>
      <c r="CF31" s="87" t="str">
        <f t="shared" ca="1" si="95"/>
        <v>-</v>
      </c>
      <c r="CG31" s="87" t="str">
        <f t="shared" ca="1" si="96"/>
        <v>L</v>
      </c>
      <c r="CH31" s="87" t="str">
        <f t="shared" ca="1" si="97"/>
        <v>L</v>
      </c>
      <c r="CI31" s="87" t="str">
        <f t="shared" ca="1" si="98"/>
        <v>T</v>
      </c>
      <c r="CJ31" s="87" t="str">
        <f t="shared" ca="1" si="99"/>
        <v>T</v>
      </c>
      <c r="CK31" s="87" t="str">
        <f t="shared" ca="1" si="100"/>
        <v>L</v>
      </c>
      <c r="CL31" s="87" t="str">
        <f t="shared" ca="1" si="101"/>
        <v>T</v>
      </c>
      <c r="CM31" s="87" t="str">
        <f t="shared" ca="1" si="102"/>
        <v>T</v>
      </c>
      <c r="CN31" s="87" t="str">
        <f t="shared" ca="1" si="103"/>
        <v>T</v>
      </c>
      <c r="CO31" s="87" t="str">
        <f t="shared" ca="1" si="104"/>
        <v>N</v>
      </c>
      <c r="CP31" s="87" t="str">
        <f t="shared" ca="1" si="105"/>
        <v>-</v>
      </c>
      <c r="CQ31" s="87" t="str">
        <f t="shared" ca="1" si="106"/>
        <v>L</v>
      </c>
      <c r="CR31" s="87" t="str">
        <f t="shared" ca="1" si="107"/>
        <v>T</v>
      </c>
      <c r="CS31" s="87" t="str">
        <f t="shared" ca="1" si="108"/>
        <v>T</v>
      </c>
      <c r="CT31" s="87" t="str">
        <f t="shared" ca="1" si="109"/>
        <v>L</v>
      </c>
      <c r="CU31" s="87" t="str">
        <f t="shared" ca="1" si="110"/>
        <v>L</v>
      </c>
      <c r="CV31" s="87" t="str">
        <f t="shared" ca="1" si="111"/>
        <v>T</v>
      </c>
      <c r="CW31" s="87" t="str">
        <f t="shared" ca="1" si="112"/>
        <v>T</v>
      </c>
      <c r="CX31" s="87" t="str">
        <f t="shared" ca="1" si="113"/>
        <v>T</v>
      </c>
      <c r="CY31" s="87" t="str">
        <f t="shared" ca="1" si="114"/>
        <v>T</v>
      </c>
      <c r="CZ31" s="87" t="str">
        <f t="shared" ca="1" si="115"/>
        <v>L</v>
      </c>
      <c r="DA31" s="87" t="str">
        <f t="shared" ca="1" si="116"/>
        <v>N</v>
      </c>
      <c r="DB31" s="87" t="str">
        <f t="shared" ca="1" si="117"/>
        <v>N</v>
      </c>
      <c r="DC31" s="87" t="str">
        <f t="shared" ca="1" si="118"/>
        <v>-</v>
      </c>
      <c r="DD31" s="87" t="str">
        <f t="shared" ca="1" si="119"/>
        <v>-</v>
      </c>
      <c r="DE31" s="87" t="str">
        <f t="shared" ca="1" si="120"/>
        <v>L</v>
      </c>
      <c r="DF31" s="87" t="str">
        <f t="shared" ca="1" si="121"/>
        <v>T</v>
      </c>
      <c r="DG31" s="87" t="str">
        <f t="shared" ca="1" si="122"/>
        <v>T</v>
      </c>
      <c r="DH31" s="87" t="str">
        <f t="shared" ca="1" si="123"/>
        <v>L</v>
      </c>
      <c r="DI31" s="87" t="str">
        <f t="shared" ca="1" si="124"/>
        <v>L</v>
      </c>
      <c r="DJ31" s="87" t="str">
        <f t="shared" ca="1" si="125"/>
        <v>T</v>
      </c>
      <c r="DK31" s="87" t="str">
        <f t="shared" ca="1" si="126"/>
        <v>N</v>
      </c>
      <c r="DL31" s="87" t="str">
        <f t="shared" ca="1" si="127"/>
        <v>-</v>
      </c>
      <c r="DM31" s="87" t="str">
        <f t="shared" ca="1" si="128"/>
        <v>L</v>
      </c>
      <c r="DN31" s="87" t="str">
        <f t="shared" ca="1" si="129"/>
        <v>T</v>
      </c>
      <c r="DO31" s="87" t="str">
        <f t="shared" ca="1" si="130"/>
        <v>T</v>
      </c>
      <c r="DP31" s="87" t="str">
        <f t="shared" ca="1" si="131"/>
        <v>T</v>
      </c>
      <c r="DQ31" s="87" t="str">
        <f t="shared" ca="1" si="132"/>
        <v>L</v>
      </c>
      <c r="DR31" s="87" t="str">
        <f t="shared" ca="1" si="133"/>
        <v>T</v>
      </c>
      <c r="DS31" s="87" t="str">
        <f t="shared" ca="1" si="134"/>
        <v>T</v>
      </c>
      <c r="DT31" s="87" t="str">
        <f t="shared" ca="1" si="135"/>
        <v>T</v>
      </c>
      <c r="DU31" s="87" t="str">
        <f t="shared" ca="1" si="136"/>
        <v>N</v>
      </c>
      <c r="DV31" s="87" t="str">
        <f t="shared" ca="1" si="137"/>
        <v>-</v>
      </c>
      <c r="DW31" s="87" t="str">
        <f t="shared" ca="1" si="138"/>
        <v>L</v>
      </c>
      <c r="DX31" s="87" t="str">
        <f t="shared" ca="1" si="139"/>
        <v>T</v>
      </c>
      <c r="DY31" s="87" t="str">
        <f t="shared" ca="1" si="140"/>
        <v>T</v>
      </c>
      <c r="DZ31" s="87" t="str">
        <f t="shared" ca="1" si="141"/>
        <v>T</v>
      </c>
      <c r="EA31" s="87" t="str">
        <f t="shared" ca="1" si="142"/>
        <v>T</v>
      </c>
      <c r="EB31" s="87" t="str">
        <f t="shared" ca="1" si="143"/>
        <v>L</v>
      </c>
      <c r="EC31" s="87" t="str">
        <f t="shared" ca="1" si="144"/>
        <v>T</v>
      </c>
      <c r="ED31" s="87" t="str">
        <f t="shared" ca="1" si="145"/>
        <v>T</v>
      </c>
      <c r="EE31" s="87" t="str">
        <f t="shared" ca="1" si="146"/>
        <v>T</v>
      </c>
      <c r="EF31" s="87" t="str">
        <f t="shared" ca="1" si="147"/>
        <v>T</v>
      </c>
      <c r="EG31" s="87" t="str">
        <f t="shared" ca="1" si="148"/>
        <v>N</v>
      </c>
      <c r="EH31" s="87" t="str">
        <f t="shared" ca="1" si="149"/>
        <v>N</v>
      </c>
      <c r="EI31" s="87" t="str">
        <f t="shared" ca="1" si="150"/>
        <v>-</v>
      </c>
      <c r="EJ31" s="87" t="str">
        <f t="shared" ca="1" si="151"/>
        <v>-</v>
      </c>
      <c r="EK31" s="87" t="str">
        <f t="shared" ca="1" si="152"/>
        <v>L</v>
      </c>
      <c r="EL31" s="87" t="str">
        <f t="shared" ca="1" si="153"/>
        <v>L</v>
      </c>
      <c r="EM31" s="87" t="str">
        <f t="shared" ca="1" si="154"/>
        <v>T</v>
      </c>
      <c r="EN31" s="87" t="str">
        <f t="shared" ca="1" si="155"/>
        <v>T</v>
      </c>
      <c r="EO31" s="87" t="str">
        <f t="shared" ca="1" si="156"/>
        <v>L</v>
      </c>
      <c r="EP31" s="87" t="str">
        <f t="shared" ca="1" si="27"/>
        <v>T</v>
      </c>
      <c r="EQ31" s="87" t="str">
        <f t="shared" ca="1" si="157"/>
        <v>T</v>
      </c>
      <c r="ER31" s="87" t="str">
        <f t="shared" ca="1" si="158"/>
        <v>T</v>
      </c>
      <c r="ES31" s="87" t="str">
        <f t="shared" ca="1" si="159"/>
        <v>N</v>
      </c>
      <c r="ET31" s="87" t="str">
        <f t="shared" ca="1" si="160"/>
        <v>-</v>
      </c>
      <c r="EU31" s="87" t="str">
        <f t="shared" ca="1" si="161"/>
        <v>L</v>
      </c>
      <c r="EV31" s="87" t="str">
        <f t="shared" ca="1" si="162"/>
        <v>T</v>
      </c>
      <c r="EW31" s="87" t="str">
        <f t="shared" ca="1" si="163"/>
        <v>T</v>
      </c>
      <c r="EX31" s="87" t="str">
        <f t="shared" ca="1" si="164"/>
        <v>L</v>
      </c>
      <c r="EY31" s="87" t="str">
        <f t="shared" ca="1" si="165"/>
        <v>L</v>
      </c>
      <c r="EZ31" s="87" t="str">
        <f t="shared" ca="1" si="166"/>
        <v>T</v>
      </c>
      <c r="FA31" s="87" t="str">
        <f t="shared" ca="1" si="167"/>
        <v>T</v>
      </c>
      <c r="FB31" s="87" t="str">
        <f t="shared" ca="1" si="168"/>
        <v>T</v>
      </c>
      <c r="FC31" s="87" t="str">
        <f t="shared" ca="1" si="169"/>
        <v>T</v>
      </c>
      <c r="FD31" s="87" t="str">
        <f t="shared" ca="1" si="170"/>
        <v>L</v>
      </c>
      <c r="FE31" s="87" t="str">
        <f t="shared" ca="1" si="171"/>
        <v>N</v>
      </c>
      <c r="FF31" s="87" t="str">
        <f t="shared" ca="1" si="172"/>
        <v>N</v>
      </c>
      <c r="FG31" s="87" t="str">
        <f t="shared" ca="1" si="173"/>
        <v>-</v>
      </c>
      <c r="FH31" s="87" t="str">
        <f t="shared" ca="1" si="174"/>
        <v>-</v>
      </c>
      <c r="FI31" s="87" t="str">
        <f t="shared" ca="1" si="175"/>
        <v>L</v>
      </c>
      <c r="FJ31" s="87" t="str">
        <f t="shared" ca="1" si="176"/>
        <v>T</v>
      </c>
      <c r="FK31" s="87" t="str">
        <f t="shared" ca="1" si="177"/>
        <v>T</v>
      </c>
      <c r="FL31" s="87" t="str">
        <f t="shared" ca="1" si="178"/>
        <v>L</v>
      </c>
      <c r="FM31" s="87" t="str">
        <f t="shared" ca="1" si="179"/>
        <v>L</v>
      </c>
      <c r="FN31" s="87" t="str">
        <f t="shared" ca="1" si="180"/>
        <v>T</v>
      </c>
      <c r="FO31" s="87" t="str">
        <f t="shared" ca="1" si="181"/>
        <v>N</v>
      </c>
      <c r="FP31" s="87" t="str">
        <f t="shared" ca="1" si="182"/>
        <v>-</v>
      </c>
      <c r="FQ31" s="87" t="str">
        <f t="shared" ca="1" si="183"/>
        <v>L</v>
      </c>
      <c r="FR31" s="87" t="str">
        <f t="shared" ca="1" si="184"/>
        <v>T</v>
      </c>
      <c r="FS31" s="87" t="str">
        <f t="shared" ca="1" si="185"/>
        <v>T</v>
      </c>
      <c r="FT31" s="87" t="str">
        <f t="shared" ca="1" si="186"/>
        <v>T</v>
      </c>
      <c r="FU31" s="87" t="str">
        <f t="shared" ca="1" si="187"/>
        <v>L</v>
      </c>
      <c r="FV31" s="87" t="str">
        <f t="shared" ca="1" si="188"/>
        <v>T</v>
      </c>
      <c r="FW31" s="87" t="str">
        <f t="shared" ca="1" si="189"/>
        <v>T</v>
      </c>
      <c r="FX31" s="87" t="str">
        <f t="shared" ca="1" si="190"/>
        <v>T</v>
      </c>
      <c r="FY31" s="87" t="str">
        <f t="shared" ca="1" si="191"/>
        <v>N</v>
      </c>
      <c r="FZ31" s="87" t="str">
        <f t="shared" ca="1" si="192"/>
        <v>-</v>
      </c>
      <c r="GA31" s="87" t="str">
        <f t="shared" ca="1" si="193"/>
        <v>L</v>
      </c>
      <c r="GB31" s="87" t="str">
        <f t="shared" ca="1" si="194"/>
        <v>T</v>
      </c>
      <c r="GC31" s="87" t="str">
        <f t="shared" ca="1" si="195"/>
        <v>T</v>
      </c>
      <c r="GD31" s="87" t="str">
        <f t="shared" ca="1" si="196"/>
        <v>T</v>
      </c>
      <c r="GE31" s="87" t="str">
        <f t="shared" ca="1" si="197"/>
        <v>T</v>
      </c>
      <c r="GF31" s="87" t="str">
        <f t="shared" ca="1" si="198"/>
        <v>L</v>
      </c>
      <c r="GG31" s="87" t="str">
        <f t="shared" ca="1" si="199"/>
        <v>T</v>
      </c>
      <c r="GH31" s="87" t="str">
        <f t="shared" ca="1" si="200"/>
        <v>T</v>
      </c>
      <c r="GI31" s="87" t="str">
        <f t="shared" ca="1" si="201"/>
        <v>T</v>
      </c>
      <c r="GJ31" s="87" t="str">
        <f t="shared" ca="1" si="202"/>
        <v>T</v>
      </c>
      <c r="GK31" s="87" t="str">
        <f t="shared" ca="1" si="203"/>
        <v>N</v>
      </c>
      <c r="GL31" s="87" t="str">
        <f t="shared" ca="1" si="204"/>
        <v>N</v>
      </c>
      <c r="GM31" s="87" t="str">
        <f t="shared" ca="1" si="205"/>
        <v>-</v>
      </c>
      <c r="GN31" s="87" t="str">
        <f t="shared" ca="1" si="206"/>
        <v>-</v>
      </c>
      <c r="GO31" s="87" t="str">
        <f t="shared" ca="1" si="207"/>
        <v>L</v>
      </c>
      <c r="GP31" s="87" t="str">
        <f t="shared" ca="1" si="208"/>
        <v>L</v>
      </c>
      <c r="GQ31" s="87" t="str">
        <f t="shared" ca="1" si="209"/>
        <v>T</v>
      </c>
      <c r="GR31" s="87" t="str">
        <f t="shared" ca="1" si="210"/>
        <v>T</v>
      </c>
      <c r="GS31" s="87" t="str">
        <f t="shared" ca="1" si="211"/>
        <v>L</v>
      </c>
      <c r="GT31" s="87" t="str">
        <f t="shared" ca="1" si="212"/>
        <v>T</v>
      </c>
      <c r="GU31" s="87" t="str">
        <f t="shared" ca="1" si="213"/>
        <v>T</v>
      </c>
      <c r="GV31" s="87" t="str">
        <f t="shared" ca="1" si="214"/>
        <v>T</v>
      </c>
      <c r="GW31" s="87" t="str">
        <f t="shared" ca="1" si="215"/>
        <v>N</v>
      </c>
      <c r="GX31" s="87" t="str">
        <f t="shared" ca="1" si="216"/>
        <v>-</v>
      </c>
      <c r="GY31" s="87" t="str">
        <f t="shared" ca="1" si="217"/>
        <v>L</v>
      </c>
      <c r="GZ31" s="87" t="str">
        <f t="shared" ca="1" si="218"/>
        <v>T</v>
      </c>
      <c r="HA31" s="87" t="str">
        <f t="shared" ca="1" si="219"/>
        <v>T</v>
      </c>
      <c r="HB31" s="87" t="str">
        <f t="shared" ca="1" si="28"/>
        <v>L</v>
      </c>
      <c r="HC31" s="87" t="str">
        <f t="shared" ca="1" si="220"/>
        <v>L</v>
      </c>
      <c r="HD31" s="87" t="str">
        <f t="shared" ca="1" si="221"/>
        <v>T</v>
      </c>
      <c r="HE31" s="87" t="str">
        <f t="shared" ca="1" si="222"/>
        <v>T</v>
      </c>
      <c r="HF31" s="87" t="str">
        <f t="shared" ca="1" si="223"/>
        <v>T</v>
      </c>
      <c r="HG31" s="87" t="str">
        <f t="shared" ca="1" si="224"/>
        <v>T</v>
      </c>
      <c r="HH31" s="87" t="str">
        <f t="shared" ca="1" si="225"/>
        <v>L</v>
      </c>
      <c r="HI31" s="87" t="str">
        <f t="shared" ca="1" si="226"/>
        <v>N</v>
      </c>
      <c r="HJ31" s="87" t="str">
        <f t="shared" ca="1" si="227"/>
        <v>N</v>
      </c>
      <c r="HK31" s="87" t="str">
        <f t="shared" ca="1" si="228"/>
        <v>-</v>
      </c>
      <c r="HL31" s="87" t="str">
        <f t="shared" ca="1" si="229"/>
        <v>-</v>
      </c>
      <c r="HM31" s="87" t="str">
        <f t="shared" ca="1" si="230"/>
        <v>L</v>
      </c>
      <c r="HN31" s="87" t="str">
        <f t="shared" ca="1" si="231"/>
        <v>T</v>
      </c>
      <c r="HO31" s="87" t="str">
        <f t="shared" ca="1" si="232"/>
        <v>T</v>
      </c>
      <c r="HP31" s="87" t="str">
        <f t="shared" ca="1" si="233"/>
        <v>L</v>
      </c>
      <c r="HQ31" s="87" t="str">
        <f t="shared" ca="1" si="234"/>
        <v>L</v>
      </c>
      <c r="HR31" s="87" t="str">
        <f t="shared" ca="1" si="235"/>
        <v>T</v>
      </c>
      <c r="HS31" s="87" t="str">
        <f t="shared" ca="1" si="236"/>
        <v>N</v>
      </c>
      <c r="HT31" s="87" t="str">
        <f t="shared" ca="1" si="237"/>
        <v>-</v>
      </c>
      <c r="HU31" s="87" t="str">
        <f t="shared" ca="1" si="238"/>
        <v>L</v>
      </c>
      <c r="HV31" s="87" t="str">
        <f t="shared" ca="1" si="239"/>
        <v>T</v>
      </c>
      <c r="HW31" s="87" t="str">
        <f t="shared" ca="1" si="240"/>
        <v>T</v>
      </c>
      <c r="HX31" s="87" t="str">
        <f t="shared" ca="1" si="241"/>
        <v>T</v>
      </c>
      <c r="HY31" s="87" t="str">
        <f t="shared" ca="1" si="242"/>
        <v>L</v>
      </c>
      <c r="HZ31" s="87" t="str">
        <f t="shared" ca="1" si="243"/>
        <v>T</v>
      </c>
      <c r="IA31" s="87" t="str">
        <f t="shared" ca="1" si="244"/>
        <v>T</v>
      </c>
      <c r="IB31" s="87" t="str">
        <f t="shared" ca="1" si="245"/>
        <v>T</v>
      </c>
      <c r="IC31" s="87" t="str">
        <f t="shared" ca="1" si="246"/>
        <v>N</v>
      </c>
      <c r="ID31" s="87" t="str">
        <f t="shared" ca="1" si="247"/>
        <v>-</v>
      </c>
      <c r="IE31" s="87" t="str">
        <f t="shared" ca="1" si="248"/>
        <v>L</v>
      </c>
      <c r="IF31" s="87" t="str">
        <f t="shared" ca="1" si="249"/>
        <v>T</v>
      </c>
      <c r="IG31" s="87" t="str">
        <f t="shared" ca="1" si="250"/>
        <v>T</v>
      </c>
      <c r="IH31" s="87" t="str">
        <f t="shared" ca="1" si="251"/>
        <v>T</v>
      </c>
      <c r="II31" s="87" t="str">
        <f t="shared" ca="1" si="252"/>
        <v>T</v>
      </c>
      <c r="IJ31" s="87" t="str">
        <f t="shared" ca="1" si="253"/>
        <v>L</v>
      </c>
      <c r="IK31" s="87" t="str">
        <f t="shared" ca="1" si="254"/>
        <v>T</v>
      </c>
      <c r="IL31" s="87" t="str">
        <f t="shared" ca="1" si="255"/>
        <v>T</v>
      </c>
      <c r="IM31" s="87" t="str">
        <f t="shared" ca="1" si="256"/>
        <v>T</v>
      </c>
      <c r="IN31" s="87" t="str">
        <f t="shared" ca="1" si="257"/>
        <v>T</v>
      </c>
      <c r="IO31" s="87" t="str">
        <f t="shared" ca="1" si="258"/>
        <v>N</v>
      </c>
      <c r="IP31" s="87" t="str">
        <f t="shared" ca="1" si="259"/>
        <v>N</v>
      </c>
      <c r="IQ31" s="87" t="str">
        <f t="shared" ca="1" si="260"/>
        <v>-</v>
      </c>
      <c r="IR31" s="87" t="str">
        <f t="shared" ca="1" si="261"/>
        <v>-</v>
      </c>
      <c r="IS31" s="87" t="str">
        <f t="shared" ca="1" si="262"/>
        <v>L</v>
      </c>
      <c r="IT31" s="87" t="str">
        <f t="shared" ca="1" si="263"/>
        <v>L</v>
      </c>
      <c r="IU31" s="87" t="str">
        <f t="shared" ca="1" si="264"/>
        <v>T</v>
      </c>
      <c r="IV31" s="87" t="str">
        <f t="shared" ca="1" si="265"/>
        <v>T</v>
      </c>
      <c r="IW31" s="87" t="str">
        <f t="shared" ca="1" si="266"/>
        <v>L</v>
      </c>
      <c r="IX31" s="87" t="str">
        <f t="shared" ca="1" si="267"/>
        <v>T</v>
      </c>
      <c r="IY31" s="87" t="str">
        <f t="shared" ca="1" si="268"/>
        <v>T</v>
      </c>
      <c r="IZ31" s="87" t="str">
        <f t="shared" ca="1" si="269"/>
        <v>T</v>
      </c>
      <c r="JA31" s="87" t="str">
        <f t="shared" ca="1" si="270"/>
        <v>N</v>
      </c>
      <c r="JB31" s="87" t="str">
        <f t="shared" ca="1" si="271"/>
        <v>-</v>
      </c>
      <c r="JC31" s="87" t="str">
        <f t="shared" ca="1" si="272"/>
        <v>L</v>
      </c>
      <c r="JD31" s="87" t="str">
        <f t="shared" ca="1" si="273"/>
        <v>T</v>
      </c>
      <c r="JE31" s="87" t="str">
        <f t="shared" ca="1" si="274"/>
        <v>T</v>
      </c>
      <c r="JF31" s="87" t="str">
        <f t="shared" ca="1" si="275"/>
        <v>L</v>
      </c>
      <c r="JG31" s="87" t="str">
        <f t="shared" ca="1" si="276"/>
        <v>L</v>
      </c>
      <c r="JH31" s="87" t="str">
        <f t="shared" ca="1" si="277"/>
        <v>T</v>
      </c>
      <c r="JI31" s="87" t="str">
        <f t="shared" ca="1" si="278"/>
        <v>T</v>
      </c>
      <c r="JJ31" s="87" t="str">
        <f t="shared" ca="1" si="279"/>
        <v>T</v>
      </c>
      <c r="JK31" s="87" t="str">
        <f t="shared" ca="1" si="280"/>
        <v>T</v>
      </c>
      <c r="JL31" s="87" t="str">
        <f t="shared" ca="1" si="281"/>
        <v>L</v>
      </c>
      <c r="JM31" s="87" t="str">
        <f t="shared" ca="1" si="282"/>
        <v>N</v>
      </c>
      <c r="JN31" s="87" t="str">
        <f t="shared" ca="1" si="29"/>
        <v>N</v>
      </c>
      <c r="JO31" s="87" t="str">
        <f t="shared" ca="1" si="283"/>
        <v>-</v>
      </c>
      <c r="JP31" s="87" t="str">
        <f t="shared" ca="1" si="284"/>
        <v>-</v>
      </c>
      <c r="JQ31" s="87" t="str">
        <f t="shared" ca="1" si="285"/>
        <v>L</v>
      </c>
      <c r="JR31" s="87" t="str">
        <f t="shared" ca="1" si="286"/>
        <v>T</v>
      </c>
      <c r="JS31" s="87" t="str">
        <f t="shared" ca="1" si="287"/>
        <v>T</v>
      </c>
      <c r="JT31" s="87" t="str">
        <f t="shared" ca="1" si="288"/>
        <v>L</v>
      </c>
      <c r="JU31" s="87" t="str">
        <f t="shared" ca="1" si="289"/>
        <v>L</v>
      </c>
      <c r="JV31" s="87" t="str">
        <f t="shared" ca="1" si="290"/>
        <v>T</v>
      </c>
      <c r="JW31" s="87" t="str">
        <f t="shared" ca="1" si="291"/>
        <v>N</v>
      </c>
      <c r="JX31" s="87" t="str">
        <f t="shared" ca="1" si="292"/>
        <v>-</v>
      </c>
      <c r="JY31" s="87" t="str">
        <f t="shared" ca="1" si="293"/>
        <v>L</v>
      </c>
      <c r="JZ31" s="87" t="str">
        <f t="shared" ca="1" si="294"/>
        <v>T</v>
      </c>
      <c r="KA31" s="87" t="str">
        <f t="shared" ca="1" si="295"/>
        <v>T</v>
      </c>
      <c r="KB31" s="87" t="str">
        <f t="shared" ca="1" si="296"/>
        <v>T</v>
      </c>
      <c r="KC31" s="87" t="str">
        <f t="shared" ca="1" si="297"/>
        <v>L</v>
      </c>
      <c r="KD31" s="87" t="str">
        <f t="shared" ca="1" si="298"/>
        <v>T</v>
      </c>
      <c r="KE31" s="87" t="str">
        <f t="shared" ca="1" si="299"/>
        <v>T</v>
      </c>
      <c r="KF31" s="87" t="str">
        <f t="shared" ca="1" si="300"/>
        <v>T</v>
      </c>
      <c r="KG31" s="87" t="str">
        <f t="shared" ca="1" si="301"/>
        <v>N</v>
      </c>
      <c r="KH31" s="87" t="str">
        <f t="shared" ca="1" si="302"/>
        <v>-</v>
      </c>
      <c r="KI31" s="87" t="str">
        <f t="shared" ca="1" si="303"/>
        <v>L</v>
      </c>
      <c r="KJ31" s="87" t="str">
        <f t="shared" ca="1" si="304"/>
        <v>T</v>
      </c>
      <c r="KK31" s="87" t="str">
        <f t="shared" ca="1" si="305"/>
        <v>T</v>
      </c>
      <c r="KL31" s="87" t="str">
        <f t="shared" ca="1" si="306"/>
        <v>T</v>
      </c>
      <c r="KM31" s="87" t="str">
        <f t="shared" ca="1" si="307"/>
        <v>T</v>
      </c>
      <c r="KN31" s="87" t="str">
        <f t="shared" ca="1" si="308"/>
        <v>L</v>
      </c>
      <c r="KO31" s="87" t="str">
        <f t="shared" ca="1" si="309"/>
        <v>T</v>
      </c>
      <c r="KP31" s="87" t="str">
        <f t="shared" ca="1" si="310"/>
        <v>T</v>
      </c>
      <c r="KQ31" s="87" t="str">
        <f t="shared" ca="1" si="311"/>
        <v>T</v>
      </c>
      <c r="KR31" s="87" t="str">
        <f t="shared" ca="1" si="312"/>
        <v>T</v>
      </c>
      <c r="KS31" s="87" t="str">
        <f t="shared" ca="1" si="313"/>
        <v>N</v>
      </c>
      <c r="KT31" s="87" t="str">
        <f t="shared" ca="1" si="314"/>
        <v>N</v>
      </c>
      <c r="KU31" s="87" t="str">
        <f t="shared" ca="1" si="315"/>
        <v>-</v>
      </c>
      <c r="KV31" s="87" t="str">
        <f t="shared" ca="1" si="316"/>
        <v>-</v>
      </c>
      <c r="KW31" s="87" t="str">
        <f t="shared" ca="1" si="317"/>
        <v>L</v>
      </c>
      <c r="KX31" s="87" t="str">
        <f t="shared" ca="1" si="318"/>
        <v>L</v>
      </c>
      <c r="KY31" s="87" t="str">
        <f t="shared" ca="1" si="319"/>
        <v>T</v>
      </c>
      <c r="KZ31" s="87" t="str">
        <f t="shared" ca="1" si="320"/>
        <v>T</v>
      </c>
      <c r="LA31" s="87" t="str">
        <f t="shared" ca="1" si="321"/>
        <v>L</v>
      </c>
      <c r="LB31" s="87" t="str">
        <f t="shared" ca="1" si="322"/>
        <v>T</v>
      </c>
      <c r="LC31" s="87" t="str">
        <f t="shared" ca="1" si="323"/>
        <v>T</v>
      </c>
      <c r="LD31" s="87" t="str">
        <f t="shared" ca="1" si="324"/>
        <v>T</v>
      </c>
      <c r="LE31" s="87" t="str">
        <f t="shared" ca="1" si="325"/>
        <v>N</v>
      </c>
      <c r="LF31" s="87" t="str">
        <f t="shared" ca="1" si="326"/>
        <v>-</v>
      </c>
      <c r="LG31" s="87" t="str">
        <f t="shared" ca="1" si="327"/>
        <v>L</v>
      </c>
      <c r="LH31" s="87" t="str">
        <f t="shared" ca="1" si="328"/>
        <v>T</v>
      </c>
      <c r="LI31" s="87" t="str">
        <f t="shared" ca="1" si="329"/>
        <v>T</v>
      </c>
      <c r="LJ31" s="87" t="str">
        <f t="shared" ca="1" si="330"/>
        <v>L</v>
      </c>
      <c r="LK31" s="87" t="str">
        <f t="shared" ca="1" si="331"/>
        <v>L</v>
      </c>
      <c r="LL31" s="87" t="str">
        <f t="shared" ca="1" si="332"/>
        <v>T</v>
      </c>
      <c r="LM31" s="87" t="str">
        <f t="shared" ca="1" si="333"/>
        <v>T</v>
      </c>
      <c r="LN31" s="87" t="str">
        <f t="shared" ca="1" si="334"/>
        <v>T</v>
      </c>
      <c r="LO31" s="87" t="str">
        <f t="shared" ca="1" si="335"/>
        <v>T</v>
      </c>
      <c r="LP31" s="87" t="str">
        <f t="shared" ca="1" si="336"/>
        <v>L</v>
      </c>
      <c r="LQ31" s="87" t="str">
        <f t="shared" ca="1" si="337"/>
        <v>N</v>
      </c>
      <c r="LR31" s="87" t="str">
        <f t="shared" ca="1" si="338"/>
        <v>N</v>
      </c>
      <c r="LS31" s="87" t="str">
        <f t="shared" ca="1" si="339"/>
        <v>-</v>
      </c>
      <c r="LT31" s="87" t="str">
        <f t="shared" ca="1" si="340"/>
        <v>-</v>
      </c>
      <c r="LU31" s="87" t="str">
        <f t="shared" ca="1" si="341"/>
        <v>L</v>
      </c>
      <c r="LV31" s="87" t="str">
        <f t="shared" ca="1" si="342"/>
        <v>T</v>
      </c>
      <c r="LW31" s="87" t="str">
        <f t="shared" ca="1" si="343"/>
        <v>T</v>
      </c>
      <c r="LX31" s="87" t="str">
        <f t="shared" ca="1" si="344"/>
        <v>L</v>
      </c>
      <c r="LY31" s="87" t="str">
        <f t="shared" ca="1" si="345"/>
        <v>L</v>
      </c>
      <c r="LZ31" s="87" t="str">
        <f t="shared" ca="1" si="30"/>
        <v>T</v>
      </c>
      <c r="MA31" s="87" t="str">
        <f t="shared" ca="1" si="357"/>
        <v>N</v>
      </c>
      <c r="MB31" s="87" t="str">
        <f t="shared" ca="1" si="358"/>
        <v>-</v>
      </c>
      <c r="MC31" s="87" t="str">
        <f t="shared" ca="1" si="359"/>
        <v>L</v>
      </c>
      <c r="MD31" s="87" t="str">
        <f t="shared" ca="1" si="360"/>
        <v>T</v>
      </c>
      <c r="ME31" s="87" t="str">
        <f t="shared" ca="1" si="361"/>
        <v>T</v>
      </c>
      <c r="MF31" s="87" t="str">
        <f t="shared" ca="1" si="362"/>
        <v>T</v>
      </c>
      <c r="MG31" s="87" t="str">
        <f t="shared" ca="1" si="363"/>
        <v>L</v>
      </c>
      <c r="MH31" s="87" t="str">
        <f t="shared" ca="1" si="364"/>
        <v>T</v>
      </c>
      <c r="MI31" s="87" t="str">
        <f t="shared" ca="1" si="365"/>
        <v>T</v>
      </c>
      <c r="MJ31" s="87" t="str">
        <f t="shared" ca="1" si="366"/>
        <v>T</v>
      </c>
      <c r="MK31" s="87" t="str">
        <f t="shared" ca="1" si="367"/>
        <v>N</v>
      </c>
      <c r="ML31" s="87" t="str">
        <f t="shared" ca="1" si="368"/>
        <v>-</v>
      </c>
      <c r="MM31" s="87" t="str">
        <f t="shared" ca="1" si="369"/>
        <v>L</v>
      </c>
      <c r="MN31" s="87" t="str">
        <f t="shared" ca="1" si="370"/>
        <v>T</v>
      </c>
      <c r="MO31" s="87" t="str">
        <f t="shared" ca="1" si="371"/>
        <v>T</v>
      </c>
      <c r="MP31" s="87" t="str">
        <f t="shared" ca="1" si="372"/>
        <v>T</v>
      </c>
      <c r="MQ31" s="87" t="str">
        <f t="shared" ca="1" si="373"/>
        <v>T</v>
      </c>
      <c r="MR31" s="87" t="str">
        <f t="shared" ca="1" si="374"/>
        <v>L</v>
      </c>
      <c r="MS31" s="87" t="str">
        <f t="shared" ca="1" si="375"/>
        <v>T</v>
      </c>
      <c r="MT31" s="87" t="str">
        <f t="shared" ca="1" si="376"/>
        <v>T</v>
      </c>
      <c r="MU31" s="87" t="str">
        <f t="shared" ca="1" si="377"/>
        <v>T</v>
      </c>
      <c r="MV31" s="87" t="str">
        <f t="shared" ca="1" si="378"/>
        <v>T</v>
      </c>
      <c r="MW31" s="87" t="str">
        <f t="shared" ca="1" si="379"/>
        <v>N</v>
      </c>
      <c r="MX31" s="87" t="str">
        <f t="shared" ca="1" si="380"/>
        <v>N</v>
      </c>
      <c r="MY31" s="87" t="str">
        <f t="shared" ca="1" si="381"/>
        <v>-</v>
      </c>
      <c r="MZ31" s="87" t="str">
        <f t="shared" ca="1" si="382"/>
        <v>-</v>
      </c>
      <c r="NA31" s="87" t="str">
        <f t="shared" ca="1" si="383"/>
        <v>L</v>
      </c>
      <c r="NB31" s="87" t="str">
        <f t="shared" ca="1" si="346"/>
        <v>L</v>
      </c>
      <c r="NC31" s="87" t="str">
        <f t="shared" ca="1" si="347"/>
        <v>T</v>
      </c>
      <c r="ND31" s="87" t="str">
        <f t="shared" ca="1" si="348"/>
        <v>T</v>
      </c>
      <c r="NE31" s="87" t="str">
        <f t="shared" ca="1" si="349"/>
        <v>L</v>
      </c>
      <c r="NF31" s="87" t="str">
        <f t="shared" ca="1" si="350"/>
        <v>T</v>
      </c>
      <c r="NG31" s="87" t="str">
        <f t="shared" ca="1" si="351"/>
        <v>T</v>
      </c>
      <c r="NH31" s="87" t="str">
        <f t="shared" ca="1" si="352"/>
        <v>T</v>
      </c>
      <c r="NI31" s="87" t="str">
        <f t="shared" ca="1" si="353"/>
        <v>N</v>
      </c>
      <c r="NJ31" s="87" t="str">
        <f t="shared" ca="1" si="354"/>
        <v>-</v>
      </c>
      <c r="NK31" s="87" t="str">
        <f t="shared" ca="1" si="355"/>
        <v>L</v>
      </c>
      <c r="NL31" s="87" t="str">
        <f t="shared" ca="1" si="356"/>
        <v>T</v>
      </c>
    </row>
    <row r="32" spans="1:376" x14ac:dyDescent="0.35">
      <c r="A32" s="54" t="str">
        <f>Plantilla!E32</f>
        <v>Sandra Ana Garrido Maestro</v>
      </c>
      <c r="B32" s="99" t="str">
        <f>'Diseño Patrón'!B35</f>
        <v>T</v>
      </c>
      <c r="C32" s="23">
        <f t="array" ref="C32">IF($C$4="SI",SMALL(IF($B$7:$B32=B32,ROW($B$7:$B32), ""),1),7)</f>
        <v>27</v>
      </c>
      <c r="D32" s="142" t="str">
        <f>'Diseño Patrón'!M35</f>
        <v>T</v>
      </c>
      <c r="E32" s="142" t="str">
        <f>'Diseño Patrón'!N35</f>
        <v>T</v>
      </c>
      <c r="F32" s="142" t="str">
        <f>'Diseño Patrón'!O35</f>
        <v>T</v>
      </c>
      <c r="G32" s="142" t="str">
        <f>'Diseño Patrón'!P35</f>
        <v>T</v>
      </c>
      <c r="H32" s="142" t="str">
        <f>'Diseño Patrón'!Q35</f>
        <v>L</v>
      </c>
      <c r="I32" s="143" t="str">
        <f>'Diseño Patrón'!R35</f>
        <v>T</v>
      </c>
      <c r="J32" s="143" t="str">
        <f>'Diseño Patrón'!S35</f>
        <v>T</v>
      </c>
      <c r="K32" s="87" t="str">
        <f t="shared" ca="1" si="385"/>
        <v>T</v>
      </c>
      <c r="L32" s="87" t="str">
        <f t="shared" ca="1" si="384"/>
        <v>T</v>
      </c>
      <c r="M32" s="87" t="str">
        <f t="shared" ca="1" si="384"/>
        <v>L</v>
      </c>
      <c r="N32" s="87" t="str">
        <f t="shared" ca="1" si="384"/>
        <v>T</v>
      </c>
      <c r="O32" s="87" t="str">
        <f t="shared" ca="1" si="384"/>
        <v>T</v>
      </c>
      <c r="P32" s="87" t="str">
        <f t="shared" ca="1" si="384"/>
        <v>T</v>
      </c>
      <c r="Q32" s="87" t="str">
        <f t="shared" ca="1" si="384"/>
        <v>T</v>
      </c>
      <c r="R32" s="87" t="str">
        <f t="shared" ca="1" si="25"/>
        <v>N</v>
      </c>
      <c r="S32" s="87" t="str">
        <f t="shared" ca="1" si="31"/>
        <v>N</v>
      </c>
      <c r="T32" s="87" t="str">
        <f t="shared" ca="1" si="32"/>
        <v>-</v>
      </c>
      <c r="U32" s="87" t="str">
        <f t="shared" ca="1" si="33"/>
        <v>-</v>
      </c>
      <c r="V32" s="87" t="str">
        <f t="shared" ca="1" si="34"/>
        <v>L</v>
      </c>
      <c r="W32" s="87" t="str">
        <f t="shared" ca="1" si="35"/>
        <v>L</v>
      </c>
      <c r="X32" s="87" t="str">
        <f t="shared" ca="1" si="36"/>
        <v>T</v>
      </c>
      <c r="Y32" s="87" t="str">
        <f t="shared" ca="1" si="37"/>
        <v>T</v>
      </c>
      <c r="Z32" s="87" t="str">
        <f t="shared" ca="1" si="38"/>
        <v>L</v>
      </c>
      <c r="AA32" s="87" t="str">
        <f t="shared" ca="1" si="39"/>
        <v>T</v>
      </c>
      <c r="AB32" s="87" t="str">
        <f t="shared" ca="1" si="40"/>
        <v>T</v>
      </c>
      <c r="AC32" s="87" t="str">
        <f t="shared" ca="1" si="41"/>
        <v>T</v>
      </c>
      <c r="AD32" s="87" t="str">
        <f t="shared" ca="1" si="42"/>
        <v>N</v>
      </c>
      <c r="AE32" s="87" t="str">
        <f t="shared" ca="1" si="43"/>
        <v>-</v>
      </c>
      <c r="AF32" s="87" t="str">
        <f t="shared" ca="1" si="44"/>
        <v>L</v>
      </c>
      <c r="AG32" s="87" t="str">
        <f t="shared" ca="1" si="45"/>
        <v>T</v>
      </c>
      <c r="AH32" s="87" t="str">
        <f t="shared" ca="1" si="46"/>
        <v>T</v>
      </c>
      <c r="AI32" s="87" t="str">
        <f t="shared" ca="1" si="47"/>
        <v>L</v>
      </c>
      <c r="AJ32" s="87" t="str">
        <f t="shared" ca="1" si="48"/>
        <v>L</v>
      </c>
      <c r="AK32" s="87" t="str">
        <f t="shared" ca="1" si="49"/>
        <v>T</v>
      </c>
      <c r="AL32" s="87" t="str">
        <f t="shared" ca="1" si="50"/>
        <v>T</v>
      </c>
      <c r="AM32" s="87" t="str">
        <f t="shared" ca="1" si="51"/>
        <v>T</v>
      </c>
      <c r="AN32" s="87" t="str">
        <f t="shared" ca="1" si="52"/>
        <v>T</v>
      </c>
      <c r="AO32" s="87" t="str">
        <f t="shared" ca="1" si="53"/>
        <v>L</v>
      </c>
      <c r="AP32" s="87" t="str">
        <f t="shared" ca="1" si="54"/>
        <v>N</v>
      </c>
      <c r="AQ32" s="87" t="str">
        <f t="shared" ca="1" si="55"/>
        <v>N</v>
      </c>
      <c r="AR32" s="87" t="str">
        <f t="shared" ca="1" si="56"/>
        <v>-</v>
      </c>
      <c r="AS32" s="87" t="str">
        <f t="shared" ca="1" si="57"/>
        <v>-</v>
      </c>
      <c r="AT32" s="87" t="str">
        <f t="shared" ca="1" si="58"/>
        <v>L</v>
      </c>
      <c r="AU32" s="87" t="str">
        <f t="shared" ca="1" si="59"/>
        <v>T</v>
      </c>
      <c r="AV32" s="87" t="str">
        <f t="shared" ca="1" si="60"/>
        <v>T</v>
      </c>
      <c r="AW32" s="87" t="str">
        <f t="shared" ca="1" si="61"/>
        <v>L</v>
      </c>
      <c r="AX32" s="87" t="str">
        <f t="shared" ca="1" si="62"/>
        <v>L</v>
      </c>
      <c r="AY32" s="87" t="str">
        <f t="shared" ca="1" si="63"/>
        <v>T</v>
      </c>
      <c r="AZ32" s="87" t="str">
        <f t="shared" ca="1" si="64"/>
        <v>N</v>
      </c>
      <c r="BA32" s="87" t="str">
        <f t="shared" ca="1" si="65"/>
        <v>-</v>
      </c>
      <c r="BB32" s="87" t="str">
        <f t="shared" ca="1" si="66"/>
        <v>L</v>
      </c>
      <c r="BC32" s="87" t="str">
        <f t="shared" ca="1" si="67"/>
        <v>T</v>
      </c>
      <c r="BD32" s="87" t="str">
        <f t="shared" ca="1" si="68"/>
        <v>T</v>
      </c>
      <c r="BE32" s="87" t="str">
        <f t="shared" ca="1" si="69"/>
        <v>T</v>
      </c>
      <c r="BF32" s="87" t="str">
        <f t="shared" ca="1" si="70"/>
        <v>L</v>
      </c>
      <c r="BG32" s="87" t="str">
        <f t="shared" ca="1" si="71"/>
        <v>T</v>
      </c>
      <c r="BH32" s="87" t="str">
        <f t="shared" ca="1" si="72"/>
        <v>T</v>
      </c>
      <c r="BI32" s="87" t="str">
        <f t="shared" ca="1" si="73"/>
        <v>T</v>
      </c>
      <c r="BJ32" s="87" t="str">
        <f t="shared" ca="1" si="74"/>
        <v>N</v>
      </c>
      <c r="BK32" s="87" t="str">
        <f t="shared" ca="1" si="75"/>
        <v>-</v>
      </c>
      <c r="BL32" s="87" t="str">
        <f t="shared" ca="1" si="76"/>
        <v>L</v>
      </c>
      <c r="BM32" s="87" t="str">
        <f t="shared" ca="1" si="77"/>
        <v>T</v>
      </c>
      <c r="BN32" s="87" t="str">
        <f t="shared" ca="1" si="78"/>
        <v>T</v>
      </c>
      <c r="BO32" s="87" t="str">
        <f t="shared" ca="1" si="79"/>
        <v>T</v>
      </c>
      <c r="BP32" s="87" t="str">
        <f t="shared" ca="1" si="80"/>
        <v>T</v>
      </c>
      <c r="BQ32" s="87" t="str">
        <f t="shared" ca="1" si="81"/>
        <v>L</v>
      </c>
      <c r="BR32" s="87" t="str">
        <f t="shared" ca="1" si="82"/>
        <v>T</v>
      </c>
      <c r="BS32" s="87" t="str">
        <f t="shared" ca="1" si="83"/>
        <v>T</v>
      </c>
      <c r="BT32" s="87" t="str">
        <f t="shared" ca="1" si="84"/>
        <v>T</v>
      </c>
      <c r="BU32" s="87" t="str">
        <f t="shared" ca="1" si="85"/>
        <v>T</v>
      </c>
      <c r="BV32" s="87" t="str">
        <f t="shared" ca="1" si="86"/>
        <v>N</v>
      </c>
      <c r="BW32" s="87" t="str">
        <f t="shared" ca="1" si="87"/>
        <v>N</v>
      </c>
      <c r="BX32" s="87" t="str">
        <f t="shared" ca="1" si="88"/>
        <v>-</v>
      </c>
      <c r="BY32" s="87" t="str">
        <f t="shared" ca="1" si="89"/>
        <v>-</v>
      </c>
      <c r="BZ32" s="87" t="str">
        <f t="shared" ca="1" si="90"/>
        <v>L</v>
      </c>
      <c r="CA32" s="87" t="str">
        <f t="shared" ca="1" si="91"/>
        <v>L</v>
      </c>
      <c r="CB32" s="87" t="str">
        <f t="shared" ca="1" si="92"/>
        <v>T</v>
      </c>
      <c r="CC32" s="87" t="str">
        <f t="shared" ca="1" si="93"/>
        <v>T</v>
      </c>
      <c r="CD32" s="87" t="str">
        <f t="shared" ca="1" si="26"/>
        <v>L</v>
      </c>
      <c r="CE32" s="87" t="str">
        <f t="shared" ca="1" si="94"/>
        <v>T</v>
      </c>
      <c r="CF32" s="87" t="str">
        <f t="shared" ca="1" si="95"/>
        <v>T</v>
      </c>
      <c r="CG32" s="87" t="str">
        <f t="shared" ca="1" si="96"/>
        <v>T</v>
      </c>
      <c r="CH32" s="87" t="str">
        <f t="shared" ca="1" si="97"/>
        <v>N</v>
      </c>
      <c r="CI32" s="87" t="str">
        <f t="shared" ca="1" si="98"/>
        <v>-</v>
      </c>
      <c r="CJ32" s="87" t="str">
        <f t="shared" ca="1" si="99"/>
        <v>L</v>
      </c>
      <c r="CK32" s="87" t="str">
        <f t="shared" ca="1" si="100"/>
        <v>T</v>
      </c>
      <c r="CL32" s="87" t="str">
        <f t="shared" ca="1" si="101"/>
        <v>T</v>
      </c>
      <c r="CM32" s="87" t="str">
        <f t="shared" ca="1" si="102"/>
        <v>L</v>
      </c>
      <c r="CN32" s="87" t="str">
        <f t="shared" ca="1" si="103"/>
        <v>L</v>
      </c>
      <c r="CO32" s="87" t="str">
        <f t="shared" ca="1" si="104"/>
        <v>T</v>
      </c>
      <c r="CP32" s="87" t="str">
        <f t="shared" ca="1" si="105"/>
        <v>T</v>
      </c>
      <c r="CQ32" s="87" t="str">
        <f t="shared" ca="1" si="106"/>
        <v>T</v>
      </c>
      <c r="CR32" s="87" t="str">
        <f t="shared" ca="1" si="107"/>
        <v>T</v>
      </c>
      <c r="CS32" s="87" t="str">
        <f t="shared" ca="1" si="108"/>
        <v>L</v>
      </c>
      <c r="CT32" s="87" t="str">
        <f t="shared" ca="1" si="109"/>
        <v>N</v>
      </c>
      <c r="CU32" s="87" t="str">
        <f t="shared" ca="1" si="110"/>
        <v>N</v>
      </c>
      <c r="CV32" s="87" t="str">
        <f t="shared" ca="1" si="111"/>
        <v>-</v>
      </c>
      <c r="CW32" s="87" t="str">
        <f t="shared" ca="1" si="112"/>
        <v>-</v>
      </c>
      <c r="CX32" s="87" t="str">
        <f t="shared" ca="1" si="113"/>
        <v>L</v>
      </c>
      <c r="CY32" s="87" t="str">
        <f t="shared" ca="1" si="114"/>
        <v>T</v>
      </c>
      <c r="CZ32" s="87" t="str">
        <f t="shared" ca="1" si="115"/>
        <v>T</v>
      </c>
      <c r="DA32" s="87" t="str">
        <f t="shared" ca="1" si="116"/>
        <v>L</v>
      </c>
      <c r="DB32" s="87" t="str">
        <f t="shared" ca="1" si="117"/>
        <v>L</v>
      </c>
      <c r="DC32" s="87" t="str">
        <f t="shared" ca="1" si="118"/>
        <v>T</v>
      </c>
      <c r="DD32" s="87" t="str">
        <f t="shared" ca="1" si="119"/>
        <v>N</v>
      </c>
      <c r="DE32" s="87" t="str">
        <f t="shared" ca="1" si="120"/>
        <v>-</v>
      </c>
      <c r="DF32" s="87" t="str">
        <f t="shared" ca="1" si="121"/>
        <v>L</v>
      </c>
      <c r="DG32" s="87" t="str">
        <f t="shared" ca="1" si="122"/>
        <v>T</v>
      </c>
      <c r="DH32" s="87" t="str">
        <f t="shared" ca="1" si="123"/>
        <v>T</v>
      </c>
      <c r="DI32" s="87" t="str">
        <f t="shared" ca="1" si="124"/>
        <v>T</v>
      </c>
      <c r="DJ32" s="87" t="str">
        <f t="shared" ca="1" si="125"/>
        <v>L</v>
      </c>
      <c r="DK32" s="87" t="str">
        <f t="shared" ca="1" si="126"/>
        <v>T</v>
      </c>
      <c r="DL32" s="87" t="str">
        <f t="shared" ca="1" si="127"/>
        <v>T</v>
      </c>
      <c r="DM32" s="87" t="str">
        <f t="shared" ca="1" si="128"/>
        <v>T</v>
      </c>
      <c r="DN32" s="87" t="str">
        <f t="shared" ca="1" si="129"/>
        <v>N</v>
      </c>
      <c r="DO32" s="87" t="str">
        <f t="shared" ca="1" si="130"/>
        <v>-</v>
      </c>
      <c r="DP32" s="87" t="str">
        <f t="shared" ca="1" si="131"/>
        <v>L</v>
      </c>
      <c r="DQ32" s="87" t="str">
        <f t="shared" ca="1" si="132"/>
        <v>T</v>
      </c>
      <c r="DR32" s="87" t="str">
        <f t="shared" ca="1" si="133"/>
        <v>T</v>
      </c>
      <c r="DS32" s="87" t="str">
        <f t="shared" ca="1" si="134"/>
        <v>T</v>
      </c>
      <c r="DT32" s="87" t="str">
        <f t="shared" ca="1" si="135"/>
        <v>T</v>
      </c>
      <c r="DU32" s="87" t="str">
        <f t="shared" ca="1" si="136"/>
        <v>L</v>
      </c>
      <c r="DV32" s="87" t="str">
        <f t="shared" ca="1" si="137"/>
        <v>T</v>
      </c>
      <c r="DW32" s="87" t="str">
        <f t="shared" ca="1" si="138"/>
        <v>T</v>
      </c>
      <c r="DX32" s="87" t="str">
        <f t="shared" ca="1" si="139"/>
        <v>T</v>
      </c>
      <c r="DY32" s="87" t="str">
        <f t="shared" ca="1" si="140"/>
        <v>T</v>
      </c>
      <c r="DZ32" s="87" t="str">
        <f t="shared" ca="1" si="141"/>
        <v>N</v>
      </c>
      <c r="EA32" s="87" t="str">
        <f t="shared" ca="1" si="142"/>
        <v>N</v>
      </c>
      <c r="EB32" s="87" t="str">
        <f t="shared" ca="1" si="143"/>
        <v>-</v>
      </c>
      <c r="EC32" s="87" t="str">
        <f t="shared" ca="1" si="144"/>
        <v>-</v>
      </c>
      <c r="ED32" s="87" t="str">
        <f t="shared" ca="1" si="145"/>
        <v>L</v>
      </c>
      <c r="EE32" s="87" t="str">
        <f t="shared" ca="1" si="146"/>
        <v>L</v>
      </c>
      <c r="EF32" s="87" t="str">
        <f t="shared" ca="1" si="147"/>
        <v>T</v>
      </c>
      <c r="EG32" s="87" t="str">
        <f t="shared" ca="1" si="148"/>
        <v>T</v>
      </c>
      <c r="EH32" s="87" t="str">
        <f t="shared" ca="1" si="149"/>
        <v>L</v>
      </c>
      <c r="EI32" s="87" t="str">
        <f t="shared" ca="1" si="150"/>
        <v>T</v>
      </c>
      <c r="EJ32" s="87" t="str">
        <f t="shared" ca="1" si="151"/>
        <v>T</v>
      </c>
      <c r="EK32" s="87" t="str">
        <f t="shared" ca="1" si="152"/>
        <v>T</v>
      </c>
      <c r="EL32" s="87" t="str">
        <f t="shared" ca="1" si="153"/>
        <v>N</v>
      </c>
      <c r="EM32" s="87" t="str">
        <f t="shared" ca="1" si="154"/>
        <v>-</v>
      </c>
      <c r="EN32" s="87" t="str">
        <f t="shared" ca="1" si="155"/>
        <v>L</v>
      </c>
      <c r="EO32" s="87" t="str">
        <f t="shared" ca="1" si="156"/>
        <v>T</v>
      </c>
      <c r="EP32" s="87" t="str">
        <f t="shared" ca="1" si="27"/>
        <v>T</v>
      </c>
      <c r="EQ32" s="87" t="str">
        <f t="shared" ca="1" si="157"/>
        <v>L</v>
      </c>
      <c r="ER32" s="87" t="str">
        <f t="shared" ca="1" si="158"/>
        <v>L</v>
      </c>
      <c r="ES32" s="87" t="str">
        <f t="shared" ca="1" si="159"/>
        <v>T</v>
      </c>
      <c r="ET32" s="87" t="str">
        <f t="shared" ca="1" si="160"/>
        <v>T</v>
      </c>
      <c r="EU32" s="87" t="str">
        <f t="shared" ca="1" si="161"/>
        <v>T</v>
      </c>
      <c r="EV32" s="87" t="str">
        <f t="shared" ca="1" si="162"/>
        <v>T</v>
      </c>
      <c r="EW32" s="87" t="str">
        <f t="shared" ca="1" si="163"/>
        <v>L</v>
      </c>
      <c r="EX32" s="87" t="str">
        <f t="shared" ca="1" si="164"/>
        <v>N</v>
      </c>
      <c r="EY32" s="87" t="str">
        <f t="shared" ca="1" si="165"/>
        <v>N</v>
      </c>
      <c r="EZ32" s="87" t="str">
        <f t="shared" ca="1" si="166"/>
        <v>-</v>
      </c>
      <c r="FA32" s="87" t="str">
        <f t="shared" ca="1" si="167"/>
        <v>-</v>
      </c>
      <c r="FB32" s="87" t="str">
        <f t="shared" ca="1" si="168"/>
        <v>L</v>
      </c>
      <c r="FC32" s="87" t="str">
        <f t="shared" ca="1" si="169"/>
        <v>T</v>
      </c>
      <c r="FD32" s="87" t="str">
        <f t="shared" ca="1" si="170"/>
        <v>T</v>
      </c>
      <c r="FE32" s="87" t="str">
        <f t="shared" ca="1" si="171"/>
        <v>L</v>
      </c>
      <c r="FF32" s="87" t="str">
        <f t="shared" ca="1" si="172"/>
        <v>L</v>
      </c>
      <c r="FG32" s="87" t="str">
        <f t="shared" ca="1" si="173"/>
        <v>T</v>
      </c>
      <c r="FH32" s="87" t="str">
        <f t="shared" ca="1" si="174"/>
        <v>N</v>
      </c>
      <c r="FI32" s="87" t="str">
        <f t="shared" ca="1" si="175"/>
        <v>-</v>
      </c>
      <c r="FJ32" s="87" t="str">
        <f t="shared" ca="1" si="176"/>
        <v>L</v>
      </c>
      <c r="FK32" s="87" t="str">
        <f t="shared" ca="1" si="177"/>
        <v>T</v>
      </c>
      <c r="FL32" s="87" t="str">
        <f t="shared" ca="1" si="178"/>
        <v>T</v>
      </c>
      <c r="FM32" s="87" t="str">
        <f t="shared" ca="1" si="179"/>
        <v>T</v>
      </c>
      <c r="FN32" s="87" t="str">
        <f t="shared" ca="1" si="180"/>
        <v>L</v>
      </c>
      <c r="FO32" s="87" t="str">
        <f t="shared" ca="1" si="181"/>
        <v>T</v>
      </c>
      <c r="FP32" s="87" t="str">
        <f t="shared" ca="1" si="182"/>
        <v>T</v>
      </c>
      <c r="FQ32" s="87" t="str">
        <f t="shared" ca="1" si="183"/>
        <v>T</v>
      </c>
      <c r="FR32" s="87" t="str">
        <f t="shared" ca="1" si="184"/>
        <v>N</v>
      </c>
      <c r="FS32" s="87" t="str">
        <f t="shared" ca="1" si="185"/>
        <v>-</v>
      </c>
      <c r="FT32" s="87" t="str">
        <f t="shared" ca="1" si="186"/>
        <v>L</v>
      </c>
      <c r="FU32" s="87" t="str">
        <f t="shared" ca="1" si="187"/>
        <v>T</v>
      </c>
      <c r="FV32" s="87" t="str">
        <f t="shared" ca="1" si="188"/>
        <v>T</v>
      </c>
      <c r="FW32" s="87" t="str">
        <f t="shared" ca="1" si="189"/>
        <v>T</v>
      </c>
      <c r="FX32" s="87" t="str">
        <f t="shared" ca="1" si="190"/>
        <v>T</v>
      </c>
      <c r="FY32" s="87" t="str">
        <f t="shared" ca="1" si="191"/>
        <v>L</v>
      </c>
      <c r="FZ32" s="87" t="str">
        <f t="shared" ca="1" si="192"/>
        <v>T</v>
      </c>
      <c r="GA32" s="87" t="str">
        <f t="shared" ca="1" si="193"/>
        <v>T</v>
      </c>
      <c r="GB32" s="87" t="str">
        <f t="shared" ca="1" si="194"/>
        <v>T</v>
      </c>
      <c r="GC32" s="87" t="str">
        <f t="shared" ca="1" si="195"/>
        <v>T</v>
      </c>
      <c r="GD32" s="87" t="str">
        <f t="shared" ca="1" si="196"/>
        <v>N</v>
      </c>
      <c r="GE32" s="87" t="str">
        <f t="shared" ca="1" si="197"/>
        <v>N</v>
      </c>
      <c r="GF32" s="87" t="str">
        <f t="shared" ca="1" si="198"/>
        <v>-</v>
      </c>
      <c r="GG32" s="87" t="str">
        <f t="shared" ca="1" si="199"/>
        <v>-</v>
      </c>
      <c r="GH32" s="87" t="str">
        <f t="shared" ca="1" si="200"/>
        <v>L</v>
      </c>
      <c r="GI32" s="87" t="str">
        <f t="shared" ca="1" si="201"/>
        <v>L</v>
      </c>
      <c r="GJ32" s="87" t="str">
        <f t="shared" ca="1" si="202"/>
        <v>T</v>
      </c>
      <c r="GK32" s="87" t="str">
        <f t="shared" ca="1" si="203"/>
        <v>T</v>
      </c>
      <c r="GL32" s="87" t="str">
        <f t="shared" ca="1" si="204"/>
        <v>L</v>
      </c>
      <c r="GM32" s="87" t="str">
        <f t="shared" ca="1" si="205"/>
        <v>T</v>
      </c>
      <c r="GN32" s="87" t="str">
        <f t="shared" ca="1" si="206"/>
        <v>T</v>
      </c>
      <c r="GO32" s="87" t="str">
        <f t="shared" ca="1" si="207"/>
        <v>T</v>
      </c>
      <c r="GP32" s="87" t="str">
        <f t="shared" ca="1" si="208"/>
        <v>N</v>
      </c>
      <c r="GQ32" s="87" t="str">
        <f t="shared" ca="1" si="209"/>
        <v>-</v>
      </c>
      <c r="GR32" s="87" t="str">
        <f t="shared" ca="1" si="210"/>
        <v>L</v>
      </c>
      <c r="GS32" s="87" t="str">
        <f t="shared" ca="1" si="211"/>
        <v>T</v>
      </c>
      <c r="GT32" s="87" t="str">
        <f t="shared" ca="1" si="212"/>
        <v>T</v>
      </c>
      <c r="GU32" s="87" t="str">
        <f t="shared" ca="1" si="213"/>
        <v>L</v>
      </c>
      <c r="GV32" s="87" t="str">
        <f t="shared" ca="1" si="214"/>
        <v>L</v>
      </c>
      <c r="GW32" s="87" t="str">
        <f t="shared" ca="1" si="215"/>
        <v>T</v>
      </c>
      <c r="GX32" s="87" t="str">
        <f t="shared" ca="1" si="216"/>
        <v>T</v>
      </c>
      <c r="GY32" s="87" t="str">
        <f t="shared" ca="1" si="217"/>
        <v>T</v>
      </c>
      <c r="GZ32" s="87" t="str">
        <f t="shared" ca="1" si="218"/>
        <v>T</v>
      </c>
      <c r="HA32" s="87" t="str">
        <f t="shared" ca="1" si="219"/>
        <v>L</v>
      </c>
      <c r="HB32" s="87" t="str">
        <f t="shared" ca="1" si="28"/>
        <v>N</v>
      </c>
      <c r="HC32" s="87" t="str">
        <f t="shared" ca="1" si="220"/>
        <v>N</v>
      </c>
      <c r="HD32" s="87" t="str">
        <f t="shared" ca="1" si="221"/>
        <v>-</v>
      </c>
      <c r="HE32" s="87" t="str">
        <f t="shared" ca="1" si="222"/>
        <v>-</v>
      </c>
      <c r="HF32" s="87" t="str">
        <f t="shared" ca="1" si="223"/>
        <v>L</v>
      </c>
      <c r="HG32" s="87" t="str">
        <f t="shared" ca="1" si="224"/>
        <v>T</v>
      </c>
      <c r="HH32" s="87" t="str">
        <f t="shared" ca="1" si="225"/>
        <v>T</v>
      </c>
      <c r="HI32" s="87" t="str">
        <f t="shared" ca="1" si="226"/>
        <v>L</v>
      </c>
      <c r="HJ32" s="87" t="str">
        <f t="shared" ca="1" si="227"/>
        <v>L</v>
      </c>
      <c r="HK32" s="87" t="str">
        <f t="shared" ca="1" si="228"/>
        <v>T</v>
      </c>
      <c r="HL32" s="87" t="str">
        <f t="shared" ca="1" si="229"/>
        <v>N</v>
      </c>
      <c r="HM32" s="87" t="str">
        <f t="shared" ca="1" si="230"/>
        <v>-</v>
      </c>
      <c r="HN32" s="87" t="str">
        <f t="shared" ca="1" si="231"/>
        <v>L</v>
      </c>
      <c r="HO32" s="87" t="str">
        <f t="shared" ca="1" si="232"/>
        <v>T</v>
      </c>
      <c r="HP32" s="87" t="str">
        <f t="shared" ca="1" si="233"/>
        <v>T</v>
      </c>
      <c r="HQ32" s="87" t="str">
        <f t="shared" ca="1" si="234"/>
        <v>T</v>
      </c>
      <c r="HR32" s="87" t="str">
        <f t="shared" ca="1" si="235"/>
        <v>L</v>
      </c>
      <c r="HS32" s="87" t="str">
        <f t="shared" ca="1" si="236"/>
        <v>T</v>
      </c>
      <c r="HT32" s="87" t="str">
        <f t="shared" ca="1" si="237"/>
        <v>T</v>
      </c>
      <c r="HU32" s="87" t="str">
        <f t="shared" ca="1" si="238"/>
        <v>T</v>
      </c>
      <c r="HV32" s="87" t="str">
        <f t="shared" ca="1" si="239"/>
        <v>N</v>
      </c>
      <c r="HW32" s="87" t="str">
        <f t="shared" ca="1" si="240"/>
        <v>-</v>
      </c>
      <c r="HX32" s="87" t="str">
        <f t="shared" ca="1" si="241"/>
        <v>L</v>
      </c>
      <c r="HY32" s="87" t="str">
        <f t="shared" ca="1" si="242"/>
        <v>T</v>
      </c>
      <c r="HZ32" s="87" t="str">
        <f t="shared" ca="1" si="243"/>
        <v>T</v>
      </c>
      <c r="IA32" s="87" t="str">
        <f t="shared" ca="1" si="244"/>
        <v>T</v>
      </c>
      <c r="IB32" s="87" t="str">
        <f t="shared" ca="1" si="245"/>
        <v>T</v>
      </c>
      <c r="IC32" s="87" t="str">
        <f t="shared" ca="1" si="246"/>
        <v>L</v>
      </c>
      <c r="ID32" s="87" t="str">
        <f t="shared" ca="1" si="247"/>
        <v>T</v>
      </c>
      <c r="IE32" s="87" t="str">
        <f t="shared" ca="1" si="248"/>
        <v>T</v>
      </c>
      <c r="IF32" s="87" t="str">
        <f t="shared" ca="1" si="249"/>
        <v>T</v>
      </c>
      <c r="IG32" s="87" t="str">
        <f t="shared" ca="1" si="250"/>
        <v>T</v>
      </c>
      <c r="IH32" s="87" t="str">
        <f t="shared" ca="1" si="251"/>
        <v>N</v>
      </c>
      <c r="II32" s="87" t="str">
        <f t="shared" ca="1" si="252"/>
        <v>N</v>
      </c>
      <c r="IJ32" s="87" t="str">
        <f t="shared" ca="1" si="253"/>
        <v>-</v>
      </c>
      <c r="IK32" s="87" t="str">
        <f t="shared" ca="1" si="254"/>
        <v>-</v>
      </c>
      <c r="IL32" s="87" t="str">
        <f t="shared" ca="1" si="255"/>
        <v>L</v>
      </c>
      <c r="IM32" s="87" t="str">
        <f t="shared" ca="1" si="256"/>
        <v>L</v>
      </c>
      <c r="IN32" s="87" t="str">
        <f t="shared" ca="1" si="257"/>
        <v>T</v>
      </c>
      <c r="IO32" s="87" t="str">
        <f t="shared" ca="1" si="258"/>
        <v>T</v>
      </c>
      <c r="IP32" s="87" t="str">
        <f t="shared" ca="1" si="259"/>
        <v>L</v>
      </c>
      <c r="IQ32" s="87" t="str">
        <f t="shared" ca="1" si="260"/>
        <v>T</v>
      </c>
      <c r="IR32" s="87" t="str">
        <f t="shared" ca="1" si="261"/>
        <v>T</v>
      </c>
      <c r="IS32" s="87" t="str">
        <f t="shared" ca="1" si="262"/>
        <v>T</v>
      </c>
      <c r="IT32" s="87" t="str">
        <f t="shared" ca="1" si="263"/>
        <v>N</v>
      </c>
      <c r="IU32" s="87" t="str">
        <f t="shared" ca="1" si="264"/>
        <v>-</v>
      </c>
      <c r="IV32" s="87" t="str">
        <f t="shared" ca="1" si="265"/>
        <v>L</v>
      </c>
      <c r="IW32" s="87" t="str">
        <f t="shared" ca="1" si="266"/>
        <v>T</v>
      </c>
      <c r="IX32" s="87" t="str">
        <f t="shared" ca="1" si="267"/>
        <v>T</v>
      </c>
      <c r="IY32" s="87" t="str">
        <f t="shared" ca="1" si="268"/>
        <v>L</v>
      </c>
      <c r="IZ32" s="87" t="str">
        <f t="shared" ca="1" si="269"/>
        <v>L</v>
      </c>
      <c r="JA32" s="87" t="str">
        <f t="shared" ca="1" si="270"/>
        <v>T</v>
      </c>
      <c r="JB32" s="87" t="str">
        <f t="shared" ca="1" si="271"/>
        <v>T</v>
      </c>
      <c r="JC32" s="87" t="str">
        <f t="shared" ca="1" si="272"/>
        <v>T</v>
      </c>
      <c r="JD32" s="87" t="str">
        <f t="shared" ca="1" si="273"/>
        <v>T</v>
      </c>
      <c r="JE32" s="87" t="str">
        <f t="shared" ca="1" si="274"/>
        <v>L</v>
      </c>
      <c r="JF32" s="87" t="str">
        <f t="shared" ca="1" si="275"/>
        <v>N</v>
      </c>
      <c r="JG32" s="87" t="str">
        <f t="shared" ca="1" si="276"/>
        <v>N</v>
      </c>
      <c r="JH32" s="87" t="str">
        <f t="shared" ca="1" si="277"/>
        <v>-</v>
      </c>
      <c r="JI32" s="87" t="str">
        <f t="shared" ca="1" si="278"/>
        <v>-</v>
      </c>
      <c r="JJ32" s="87" t="str">
        <f t="shared" ca="1" si="279"/>
        <v>L</v>
      </c>
      <c r="JK32" s="87" t="str">
        <f t="shared" ca="1" si="280"/>
        <v>T</v>
      </c>
      <c r="JL32" s="87" t="str">
        <f t="shared" ca="1" si="281"/>
        <v>T</v>
      </c>
      <c r="JM32" s="87" t="str">
        <f t="shared" ca="1" si="282"/>
        <v>L</v>
      </c>
      <c r="JN32" s="87" t="str">
        <f t="shared" ca="1" si="29"/>
        <v>L</v>
      </c>
      <c r="JO32" s="87" t="str">
        <f t="shared" ca="1" si="283"/>
        <v>T</v>
      </c>
      <c r="JP32" s="87" t="str">
        <f t="shared" ca="1" si="284"/>
        <v>N</v>
      </c>
      <c r="JQ32" s="87" t="str">
        <f t="shared" ca="1" si="285"/>
        <v>-</v>
      </c>
      <c r="JR32" s="87" t="str">
        <f t="shared" ca="1" si="286"/>
        <v>L</v>
      </c>
      <c r="JS32" s="87" t="str">
        <f t="shared" ca="1" si="287"/>
        <v>T</v>
      </c>
      <c r="JT32" s="87" t="str">
        <f t="shared" ca="1" si="288"/>
        <v>T</v>
      </c>
      <c r="JU32" s="87" t="str">
        <f t="shared" ca="1" si="289"/>
        <v>T</v>
      </c>
      <c r="JV32" s="87" t="str">
        <f t="shared" ca="1" si="290"/>
        <v>L</v>
      </c>
      <c r="JW32" s="87" t="str">
        <f t="shared" ca="1" si="291"/>
        <v>T</v>
      </c>
      <c r="JX32" s="87" t="str">
        <f t="shared" ca="1" si="292"/>
        <v>T</v>
      </c>
      <c r="JY32" s="87" t="str">
        <f t="shared" ca="1" si="293"/>
        <v>T</v>
      </c>
      <c r="JZ32" s="87" t="str">
        <f t="shared" ca="1" si="294"/>
        <v>N</v>
      </c>
      <c r="KA32" s="87" t="str">
        <f t="shared" ca="1" si="295"/>
        <v>-</v>
      </c>
      <c r="KB32" s="87" t="str">
        <f t="shared" ca="1" si="296"/>
        <v>L</v>
      </c>
      <c r="KC32" s="87" t="str">
        <f t="shared" ca="1" si="297"/>
        <v>T</v>
      </c>
      <c r="KD32" s="87" t="str">
        <f t="shared" ca="1" si="298"/>
        <v>T</v>
      </c>
      <c r="KE32" s="87" t="str">
        <f t="shared" ca="1" si="299"/>
        <v>T</v>
      </c>
      <c r="KF32" s="87" t="str">
        <f t="shared" ca="1" si="300"/>
        <v>T</v>
      </c>
      <c r="KG32" s="87" t="str">
        <f t="shared" ca="1" si="301"/>
        <v>L</v>
      </c>
      <c r="KH32" s="87" t="str">
        <f t="shared" ca="1" si="302"/>
        <v>T</v>
      </c>
      <c r="KI32" s="87" t="str">
        <f t="shared" ca="1" si="303"/>
        <v>T</v>
      </c>
      <c r="KJ32" s="87" t="str">
        <f t="shared" ca="1" si="304"/>
        <v>T</v>
      </c>
      <c r="KK32" s="87" t="str">
        <f t="shared" ca="1" si="305"/>
        <v>T</v>
      </c>
      <c r="KL32" s="87" t="str">
        <f t="shared" ca="1" si="306"/>
        <v>N</v>
      </c>
      <c r="KM32" s="87" t="str">
        <f t="shared" ca="1" si="307"/>
        <v>N</v>
      </c>
      <c r="KN32" s="87" t="str">
        <f t="shared" ca="1" si="308"/>
        <v>-</v>
      </c>
      <c r="KO32" s="87" t="str">
        <f t="shared" ca="1" si="309"/>
        <v>-</v>
      </c>
      <c r="KP32" s="87" t="str">
        <f t="shared" ca="1" si="310"/>
        <v>L</v>
      </c>
      <c r="KQ32" s="87" t="str">
        <f t="shared" ca="1" si="311"/>
        <v>L</v>
      </c>
      <c r="KR32" s="87" t="str">
        <f t="shared" ca="1" si="312"/>
        <v>T</v>
      </c>
      <c r="KS32" s="87" t="str">
        <f t="shared" ca="1" si="313"/>
        <v>T</v>
      </c>
      <c r="KT32" s="87" t="str">
        <f t="shared" ca="1" si="314"/>
        <v>L</v>
      </c>
      <c r="KU32" s="87" t="str">
        <f t="shared" ca="1" si="315"/>
        <v>T</v>
      </c>
      <c r="KV32" s="87" t="str">
        <f t="shared" ca="1" si="316"/>
        <v>T</v>
      </c>
      <c r="KW32" s="87" t="str">
        <f t="shared" ca="1" si="317"/>
        <v>T</v>
      </c>
      <c r="KX32" s="87" t="str">
        <f t="shared" ca="1" si="318"/>
        <v>N</v>
      </c>
      <c r="KY32" s="87" t="str">
        <f t="shared" ca="1" si="319"/>
        <v>-</v>
      </c>
      <c r="KZ32" s="87" t="str">
        <f t="shared" ca="1" si="320"/>
        <v>L</v>
      </c>
      <c r="LA32" s="87" t="str">
        <f t="shared" ca="1" si="321"/>
        <v>T</v>
      </c>
      <c r="LB32" s="87" t="str">
        <f t="shared" ca="1" si="322"/>
        <v>T</v>
      </c>
      <c r="LC32" s="87" t="str">
        <f t="shared" ca="1" si="323"/>
        <v>L</v>
      </c>
      <c r="LD32" s="87" t="str">
        <f t="shared" ca="1" si="324"/>
        <v>L</v>
      </c>
      <c r="LE32" s="87" t="str">
        <f t="shared" ca="1" si="325"/>
        <v>T</v>
      </c>
      <c r="LF32" s="87" t="str">
        <f t="shared" ca="1" si="326"/>
        <v>T</v>
      </c>
      <c r="LG32" s="87" t="str">
        <f t="shared" ca="1" si="327"/>
        <v>T</v>
      </c>
      <c r="LH32" s="87" t="str">
        <f t="shared" ca="1" si="328"/>
        <v>T</v>
      </c>
      <c r="LI32" s="87" t="str">
        <f t="shared" ca="1" si="329"/>
        <v>L</v>
      </c>
      <c r="LJ32" s="87" t="str">
        <f t="shared" ca="1" si="330"/>
        <v>N</v>
      </c>
      <c r="LK32" s="87" t="str">
        <f t="shared" ca="1" si="331"/>
        <v>N</v>
      </c>
      <c r="LL32" s="87" t="str">
        <f t="shared" ca="1" si="332"/>
        <v>-</v>
      </c>
      <c r="LM32" s="87" t="str">
        <f t="shared" ca="1" si="333"/>
        <v>-</v>
      </c>
      <c r="LN32" s="87" t="str">
        <f t="shared" ca="1" si="334"/>
        <v>L</v>
      </c>
      <c r="LO32" s="87" t="str">
        <f t="shared" ca="1" si="335"/>
        <v>T</v>
      </c>
      <c r="LP32" s="87" t="str">
        <f t="shared" ca="1" si="336"/>
        <v>T</v>
      </c>
      <c r="LQ32" s="87" t="str">
        <f t="shared" ca="1" si="337"/>
        <v>L</v>
      </c>
      <c r="LR32" s="87" t="str">
        <f t="shared" ca="1" si="338"/>
        <v>L</v>
      </c>
      <c r="LS32" s="87" t="str">
        <f t="shared" ca="1" si="339"/>
        <v>T</v>
      </c>
      <c r="LT32" s="87" t="str">
        <f t="shared" ca="1" si="340"/>
        <v>N</v>
      </c>
      <c r="LU32" s="87" t="str">
        <f t="shared" ca="1" si="341"/>
        <v>-</v>
      </c>
      <c r="LV32" s="87" t="str">
        <f t="shared" ca="1" si="342"/>
        <v>L</v>
      </c>
      <c r="LW32" s="87" t="str">
        <f t="shared" ca="1" si="343"/>
        <v>T</v>
      </c>
      <c r="LX32" s="87" t="str">
        <f t="shared" ca="1" si="344"/>
        <v>T</v>
      </c>
      <c r="LY32" s="87" t="str">
        <f t="shared" ca="1" si="345"/>
        <v>T</v>
      </c>
      <c r="LZ32" s="87" t="str">
        <f t="shared" ca="1" si="30"/>
        <v>L</v>
      </c>
      <c r="MA32" s="87" t="str">
        <f t="shared" ca="1" si="357"/>
        <v>T</v>
      </c>
      <c r="MB32" s="87" t="str">
        <f t="shared" ca="1" si="358"/>
        <v>T</v>
      </c>
      <c r="MC32" s="87" t="str">
        <f t="shared" ca="1" si="359"/>
        <v>T</v>
      </c>
      <c r="MD32" s="87" t="str">
        <f t="shared" ca="1" si="360"/>
        <v>N</v>
      </c>
      <c r="ME32" s="87" t="str">
        <f t="shared" ca="1" si="361"/>
        <v>-</v>
      </c>
      <c r="MF32" s="87" t="str">
        <f t="shared" ca="1" si="362"/>
        <v>L</v>
      </c>
      <c r="MG32" s="87" t="str">
        <f t="shared" ca="1" si="363"/>
        <v>T</v>
      </c>
      <c r="MH32" s="87" t="str">
        <f t="shared" ca="1" si="364"/>
        <v>T</v>
      </c>
      <c r="MI32" s="87" t="str">
        <f t="shared" ca="1" si="365"/>
        <v>T</v>
      </c>
      <c r="MJ32" s="87" t="str">
        <f t="shared" ca="1" si="366"/>
        <v>T</v>
      </c>
      <c r="MK32" s="87" t="str">
        <f t="shared" ca="1" si="367"/>
        <v>L</v>
      </c>
      <c r="ML32" s="87" t="str">
        <f t="shared" ca="1" si="368"/>
        <v>T</v>
      </c>
      <c r="MM32" s="87" t="str">
        <f t="shared" ca="1" si="369"/>
        <v>T</v>
      </c>
      <c r="MN32" s="87" t="str">
        <f t="shared" ca="1" si="370"/>
        <v>T</v>
      </c>
      <c r="MO32" s="87" t="str">
        <f t="shared" ca="1" si="371"/>
        <v>T</v>
      </c>
      <c r="MP32" s="87" t="str">
        <f t="shared" ca="1" si="372"/>
        <v>N</v>
      </c>
      <c r="MQ32" s="87" t="str">
        <f t="shared" ca="1" si="373"/>
        <v>N</v>
      </c>
      <c r="MR32" s="87" t="str">
        <f t="shared" ca="1" si="374"/>
        <v>-</v>
      </c>
      <c r="MS32" s="87" t="str">
        <f t="shared" ca="1" si="375"/>
        <v>-</v>
      </c>
      <c r="MT32" s="87" t="str">
        <f t="shared" ca="1" si="376"/>
        <v>L</v>
      </c>
      <c r="MU32" s="87" t="str">
        <f t="shared" ca="1" si="377"/>
        <v>L</v>
      </c>
      <c r="MV32" s="87" t="str">
        <f t="shared" ca="1" si="378"/>
        <v>T</v>
      </c>
      <c r="MW32" s="87" t="str">
        <f t="shared" ca="1" si="379"/>
        <v>T</v>
      </c>
      <c r="MX32" s="87" t="str">
        <f t="shared" ca="1" si="380"/>
        <v>L</v>
      </c>
      <c r="MY32" s="87" t="str">
        <f t="shared" ca="1" si="381"/>
        <v>T</v>
      </c>
      <c r="MZ32" s="87" t="str">
        <f t="shared" ca="1" si="382"/>
        <v>T</v>
      </c>
      <c r="NA32" s="87" t="str">
        <f t="shared" ca="1" si="383"/>
        <v>T</v>
      </c>
      <c r="NB32" s="87" t="str">
        <f t="shared" ca="1" si="346"/>
        <v>N</v>
      </c>
      <c r="NC32" s="87" t="str">
        <f t="shared" ca="1" si="347"/>
        <v>-</v>
      </c>
      <c r="ND32" s="87" t="str">
        <f t="shared" ca="1" si="348"/>
        <v>L</v>
      </c>
      <c r="NE32" s="87" t="str">
        <f t="shared" ca="1" si="349"/>
        <v>T</v>
      </c>
      <c r="NF32" s="87" t="str">
        <f t="shared" ca="1" si="350"/>
        <v>T</v>
      </c>
      <c r="NG32" s="87" t="str">
        <f t="shared" ca="1" si="351"/>
        <v>L</v>
      </c>
      <c r="NH32" s="87" t="str">
        <f t="shared" ca="1" si="352"/>
        <v>L</v>
      </c>
      <c r="NI32" s="87" t="str">
        <f t="shared" ca="1" si="353"/>
        <v>T</v>
      </c>
      <c r="NJ32" s="87" t="str">
        <f t="shared" ca="1" si="354"/>
        <v>T</v>
      </c>
      <c r="NK32" s="87" t="str">
        <f t="shared" ca="1" si="355"/>
        <v>T</v>
      </c>
      <c r="NL32" s="87" t="str">
        <f t="shared" ca="1" si="356"/>
        <v>T</v>
      </c>
    </row>
    <row r="33" spans="1:376" x14ac:dyDescent="0.35">
      <c r="A33" s="54" t="str">
        <f>Plantilla!E33</f>
        <v>Rocío Rivilla Pérez (60%)</v>
      </c>
      <c r="B33" s="99" t="str">
        <f>'Diseño Patrón'!B36</f>
        <v>T</v>
      </c>
      <c r="C33" s="23">
        <f t="array" ref="C33">IF($C$4="SI",SMALL(IF($B$7:$B33=B33,ROW($B$7:$B33), ""),1),7)</f>
        <v>27</v>
      </c>
      <c r="D33" s="142" t="str">
        <f>'Diseño Patrón'!M36</f>
        <v>T</v>
      </c>
      <c r="E33" s="142" t="str">
        <f>'Diseño Patrón'!N36</f>
        <v>T</v>
      </c>
      <c r="F33" s="142" t="str">
        <f>'Diseño Patrón'!O36</f>
        <v>N</v>
      </c>
      <c r="G33" s="142" t="str">
        <f>'Diseño Patrón'!P36</f>
        <v>N</v>
      </c>
      <c r="H33" s="142" t="str">
        <f>'Diseño Patrón'!Q36</f>
        <v>-</v>
      </c>
      <c r="I33" s="143" t="str">
        <f>'Diseño Patrón'!R36</f>
        <v>-</v>
      </c>
      <c r="J33" s="143" t="str">
        <f>'Diseño Patrón'!S36</f>
        <v>L</v>
      </c>
      <c r="K33" s="87" t="str">
        <f t="shared" ca="1" si="385"/>
        <v>N</v>
      </c>
      <c r="L33" s="87" t="str">
        <f t="shared" ca="1" si="384"/>
        <v>N</v>
      </c>
      <c r="M33" s="87" t="str">
        <f t="shared" ca="1" si="384"/>
        <v>-</v>
      </c>
      <c r="N33" s="87" t="str">
        <f t="shared" ca="1" si="384"/>
        <v>-</v>
      </c>
      <c r="O33" s="87" t="str">
        <f t="shared" ca="1" si="384"/>
        <v>L</v>
      </c>
      <c r="P33" s="87" t="str">
        <f t="shared" ca="1" si="384"/>
        <v>L</v>
      </c>
      <c r="Q33" s="87" t="str">
        <f t="shared" ca="1" si="384"/>
        <v>T</v>
      </c>
      <c r="R33" s="87" t="str">
        <f t="shared" ca="1" si="25"/>
        <v>T</v>
      </c>
      <c r="S33" s="87" t="str">
        <f t="shared" ca="1" si="31"/>
        <v>L</v>
      </c>
      <c r="T33" s="87" t="str">
        <f t="shared" ca="1" si="32"/>
        <v>T</v>
      </c>
      <c r="U33" s="87" t="str">
        <f t="shared" ca="1" si="33"/>
        <v>T</v>
      </c>
      <c r="V33" s="87" t="str">
        <f t="shared" ca="1" si="34"/>
        <v>T</v>
      </c>
      <c r="W33" s="87" t="str">
        <f t="shared" ca="1" si="35"/>
        <v>N</v>
      </c>
      <c r="X33" s="87" t="str">
        <f t="shared" ca="1" si="36"/>
        <v>-</v>
      </c>
      <c r="Y33" s="87" t="str">
        <f t="shared" ca="1" si="37"/>
        <v>L</v>
      </c>
      <c r="Z33" s="87" t="str">
        <f t="shared" ca="1" si="38"/>
        <v>T</v>
      </c>
      <c r="AA33" s="87" t="str">
        <f t="shared" ca="1" si="39"/>
        <v>T</v>
      </c>
      <c r="AB33" s="87" t="str">
        <f t="shared" ca="1" si="40"/>
        <v>L</v>
      </c>
      <c r="AC33" s="87" t="str">
        <f t="shared" ca="1" si="41"/>
        <v>L</v>
      </c>
      <c r="AD33" s="87" t="str">
        <f t="shared" ca="1" si="42"/>
        <v>T</v>
      </c>
      <c r="AE33" s="87" t="str">
        <f t="shared" ca="1" si="43"/>
        <v>T</v>
      </c>
      <c r="AF33" s="87" t="str">
        <f t="shared" ca="1" si="44"/>
        <v>T</v>
      </c>
      <c r="AG33" s="87" t="str">
        <f t="shared" ca="1" si="45"/>
        <v>T</v>
      </c>
      <c r="AH33" s="87" t="str">
        <f t="shared" ca="1" si="46"/>
        <v>L</v>
      </c>
      <c r="AI33" s="87" t="str">
        <f t="shared" ca="1" si="47"/>
        <v>N</v>
      </c>
      <c r="AJ33" s="87" t="str">
        <f t="shared" ca="1" si="48"/>
        <v>N</v>
      </c>
      <c r="AK33" s="87" t="str">
        <f t="shared" ca="1" si="49"/>
        <v>-</v>
      </c>
      <c r="AL33" s="87" t="str">
        <f t="shared" ca="1" si="50"/>
        <v>-</v>
      </c>
      <c r="AM33" s="87" t="str">
        <f t="shared" ca="1" si="51"/>
        <v>L</v>
      </c>
      <c r="AN33" s="87" t="str">
        <f t="shared" ca="1" si="52"/>
        <v>T</v>
      </c>
      <c r="AO33" s="87" t="str">
        <f t="shared" ca="1" si="53"/>
        <v>T</v>
      </c>
      <c r="AP33" s="87" t="str">
        <f t="shared" ca="1" si="54"/>
        <v>L</v>
      </c>
      <c r="AQ33" s="87" t="str">
        <f t="shared" ca="1" si="55"/>
        <v>L</v>
      </c>
      <c r="AR33" s="87" t="str">
        <f t="shared" ca="1" si="56"/>
        <v>T</v>
      </c>
      <c r="AS33" s="87" t="str">
        <f t="shared" ca="1" si="57"/>
        <v>N</v>
      </c>
      <c r="AT33" s="87" t="str">
        <f t="shared" ca="1" si="58"/>
        <v>-</v>
      </c>
      <c r="AU33" s="87" t="str">
        <f t="shared" ca="1" si="59"/>
        <v>L</v>
      </c>
      <c r="AV33" s="87" t="str">
        <f t="shared" ca="1" si="60"/>
        <v>T</v>
      </c>
      <c r="AW33" s="87" t="str">
        <f t="shared" ca="1" si="61"/>
        <v>T</v>
      </c>
      <c r="AX33" s="87" t="str">
        <f t="shared" ca="1" si="62"/>
        <v>T</v>
      </c>
      <c r="AY33" s="87" t="str">
        <f t="shared" ca="1" si="63"/>
        <v>L</v>
      </c>
      <c r="AZ33" s="87" t="str">
        <f t="shared" ca="1" si="64"/>
        <v>T</v>
      </c>
      <c r="BA33" s="87" t="str">
        <f t="shared" ca="1" si="65"/>
        <v>T</v>
      </c>
      <c r="BB33" s="87" t="str">
        <f t="shared" ca="1" si="66"/>
        <v>T</v>
      </c>
      <c r="BC33" s="87" t="str">
        <f t="shared" ca="1" si="67"/>
        <v>N</v>
      </c>
      <c r="BD33" s="87" t="str">
        <f t="shared" ca="1" si="68"/>
        <v>-</v>
      </c>
      <c r="BE33" s="87" t="str">
        <f t="shared" ca="1" si="69"/>
        <v>L</v>
      </c>
      <c r="BF33" s="87" t="str">
        <f t="shared" ca="1" si="70"/>
        <v>T</v>
      </c>
      <c r="BG33" s="87" t="str">
        <f t="shared" ca="1" si="71"/>
        <v>T</v>
      </c>
      <c r="BH33" s="87" t="str">
        <f t="shared" ca="1" si="72"/>
        <v>T</v>
      </c>
      <c r="BI33" s="87" t="str">
        <f t="shared" ca="1" si="73"/>
        <v>T</v>
      </c>
      <c r="BJ33" s="87" t="str">
        <f t="shared" ca="1" si="74"/>
        <v>L</v>
      </c>
      <c r="BK33" s="87" t="str">
        <f t="shared" ca="1" si="75"/>
        <v>T</v>
      </c>
      <c r="BL33" s="87" t="str">
        <f t="shared" ca="1" si="76"/>
        <v>T</v>
      </c>
      <c r="BM33" s="87" t="str">
        <f t="shared" ca="1" si="77"/>
        <v>T</v>
      </c>
      <c r="BN33" s="87" t="str">
        <f t="shared" ca="1" si="78"/>
        <v>T</v>
      </c>
      <c r="BO33" s="87" t="str">
        <f t="shared" ca="1" si="79"/>
        <v>N</v>
      </c>
      <c r="BP33" s="87" t="str">
        <f t="shared" ca="1" si="80"/>
        <v>N</v>
      </c>
      <c r="BQ33" s="87" t="str">
        <f t="shared" ca="1" si="81"/>
        <v>-</v>
      </c>
      <c r="BR33" s="87" t="str">
        <f t="shared" ca="1" si="82"/>
        <v>-</v>
      </c>
      <c r="BS33" s="87" t="str">
        <f t="shared" ca="1" si="83"/>
        <v>L</v>
      </c>
      <c r="BT33" s="87" t="str">
        <f t="shared" ca="1" si="84"/>
        <v>L</v>
      </c>
      <c r="BU33" s="87" t="str">
        <f t="shared" ca="1" si="85"/>
        <v>T</v>
      </c>
      <c r="BV33" s="87" t="str">
        <f t="shared" ca="1" si="86"/>
        <v>T</v>
      </c>
      <c r="BW33" s="87" t="str">
        <f t="shared" ca="1" si="87"/>
        <v>L</v>
      </c>
      <c r="BX33" s="87" t="str">
        <f t="shared" ca="1" si="88"/>
        <v>T</v>
      </c>
      <c r="BY33" s="87" t="str">
        <f t="shared" ca="1" si="89"/>
        <v>T</v>
      </c>
      <c r="BZ33" s="87" t="str">
        <f t="shared" ca="1" si="90"/>
        <v>T</v>
      </c>
      <c r="CA33" s="87" t="str">
        <f t="shared" ca="1" si="91"/>
        <v>N</v>
      </c>
      <c r="CB33" s="87" t="str">
        <f t="shared" ca="1" si="92"/>
        <v>-</v>
      </c>
      <c r="CC33" s="87" t="str">
        <f t="shared" ca="1" si="93"/>
        <v>L</v>
      </c>
      <c r="CD33" s="87" t="str">
        <f t="shared" ca="1" si="26"/>
        <v>T</v>
      </c>
      <c r="CE33" s="87" t="str">
        <f t="shared" ca="1" si="94"/>
        <v>T</v>
      </c>
      <c r="CF33" s="87" t="str">
        <f t="shared" ca="1" si="95"/>
        <v>L</v>
      </c>
      <c r="CG33" s="87" t="str">
        <f t="shared" ca="1" si="96"/>
        <v>L</v>
      </c>
      <c r="CH33" s="87" t="str">
        <f t="shared" ca="1" si="97"/>
        <v>T</v>
      </c>
      <c r="CI33" s="87" t="str">
        <f t="shared" ca="1" si="98"/>
        <v>T</v>
      </c>
      <c r="CJ33" s="87" t="str">
        <f t="shared" ca="1" si="99"/>
        <v>T</v>
      </c>
      <c r="CK33" s="87" t="str">
        <f t="shared" ca="1" si="100"/>
        <v>T</v>
      </c>
      <c r="CL33" s="87" t="str">
        <f t="shared" ca="1" si="101"/>
        <v>L</v>
      </c>
      <c r="CM33" s="87" t="str">
        <f t="shared" ca="1" si="102"/>
        <v>N</v>
      </c>
      <c r="CN33" s="87" t="str">
        <f t="shared" ca="1" si="103"/>
        <v>N</v>
      </c>
      <c r="CO33" s="87" t="str">
        <f t="shared" ca="1" si="104"/>
        <v>-</v>
      </c>
      <c r="CP33" s="87" t="str">
        <f t="shared" ca="1" si="105"/>
        <v>-</v>
      </c>
      <c r="CQ33" s="87" t="str">
        <f t="shared" ca="1" si="106"/>
        <v>L</v>
      </c>
      <c r="CR33" s="87" t="str">
        <f t="shared" ca="1" si="107"/>
        <v>T</v>
      </c>
      <c r="CS33" s="87" t="str">
        <f t="shared" ca="1" si="108"/>
        <v>T</v>
      </c>
      <c r="CT33" s="87" t="str">
        <f t="shared" ca="1" si="109"/>
        <v>L</v>
      </c>
      <c r="CU33" s="87" t="str">
        <f t="shared" ca="1" si="110"/>
        <v>L</v>
      </c>
      <c r="CV33" s="87" t="str">
        <f t="shared" ca="1" si="111"/>
        <v>T</v>
      </c>
      <c r="CW33" s="87" t="str">
        <f t="shared" ca="1" si="112"/>
        <v>N</v>
      </c>
      <c r="CX33" s="87" t="str">
        <f t="shared" ca="1" si="113"/>
        <v>-</v>
      </c>
      <c r="CY33" s="87" t="str">
        <f t="shared" ca="1" si="114"/>
        <v>L</v>
      </c>
      <c r="CZ33" s="87" t="str">
        <f t="shared" ca="1" si="115"/>
        <v>T</v>
      </c>
      <c r="DA33" s="87" t="str">
        <f t="shared" ca="1" si="116"/>
        <v>T</v>
      </c>
      <c r="DB33" s="87" t="str">
        <f t="shared" ca="1" si="117"/>
        <v>T</v>
      </c>
      <c r="DC33" s="87" t="str">
        <f t="shared" ca="1" si="118"/>
        <v>L</v>
      </c>
      <c r="DD33" s="87" t="str">
        <f t="shared" ca="1" si="119"/>
        <v>T</v>
      </c>
      <c r="DE33" s="87" t="str">
        <f t="shared" ca="1" si="120"/>
        <v>T</v>
      </c>
      <c r="DF33" s="87" t="str">
        <f t="shared" ca="1" si="121"/>
        <v>T</v>
      </c>
      <c r="DG33" s="87" t="str">
        <f t="shared" ca="1" si="122"/>
        <v>N</v>
      </c>
      <c r="DH33" s="87" t="str">
        <f t="shared" ca="1" si="123"/>
        <v>-</v>
      </c>
      <c r="DI33" s="87" t="str">
        <f t="shared" ca="1" si="124"/>
        <v>L</v>
      </c>
      <c r="DJ33" s="87" t="str">
        <f t="shared" ca="1" si="125"/>
        <v>T</v>
      </c>
      <c r="DK33" s="87" t="str">
        <f t="shared" ca="1" si="126"/>
        <v>T</v>
      </c>
      <c r="DL33" s="87" t="str">
        <f t="shared" ca="1" si="127"/>
        <v>T</v>
      </c>
      <c r="DM33" s="87" t="str">
        <f t="shared" ca="1" si="128"/>
        <v>T</v>
      </c>
      <c r="DN33" s="87" t="str">
        <f t="shared" ca="1" si="129"/>
        <v>L</v>
      </c>
      <c r="DO33" s="87" t="str">
        <f t="shared" ca="1" si="130"/>
        <v>T</v>
      </c>
      <c r="DP33" s="87" t="str">
        <f t="shared" ca="1" si="131"/>
        <v>T</v>
      </c>
      <c r="DQ33" s="87" t="str">
        <f t="shared" ca="1" si="132"/>
        <v>T</v>
      </c>
      <c r="DR33" s="87" t="str">
        <f t="shared" ca="1" si="133"/>
        <v>T</v>
      </c>
      <c r="DS33" s="87" t="str">
        <f t="shared" ca="1" si="134"/>
        <v>N</v>
      </c>
      <c r="DT33" s="87" t="str">
        <f t="shared" ca="1" si="135"/>
        <v>N</v>
      </c>
      <c r="DU33" s="87" t="str">
        <f t="shared" ca="1" si="136"/>
        <v>-</v>
      </c>
      <c r="DV33" s="87" t="str">
        <f t="shared" ca="1" si="137"/>
        <v>-</v>
      </c>
      <c r="DW33" s="87" t="str">
        <f t="shared" ca="1" si="138"/>
        <v>L</v>
      </c>
      <c r="DX33" s="87" t="str">
        <f t="shared" ca="1" si="139"/>
        <v>L</v>
      </c>
      <c r="DY33" s="87" t="str">
        <f t="shared" ca="1" si="140"/>
        <v>T</v>
      </c>
      <c r="DZ33" s="87" t="str">
        <f t="shared" ca="1" si="141"/>
        <v>T</v>
      </c>
      <c r="EA33" s="87" t="str">
        <f t="shared" ca="1" si="142"/>
        <v>L</v>
      </c>
      <c r="EB33" s="87" t="str">
        <f t="shared" ca="1" si="143"/>
        <v>T</v>
      </c>
      <c r="EC33" s="87" t="str">
        <f t="shared" ca="1" si="144"/>
        <v>T</v>
      </c>
      <c r="ED33" s="87" t="str">
        <f t="shared" ca="1" si="145"/>
        <v>T</v>
      </c>
      <c r="EE33" s="87" t="str">
        <f t="shared" ca="1" si="146"/>
        <v>N</v>
      </c>
      <c r="EF33" s="87" t="str">
        <f t="shared" ca="1" si="147"/>
        <v>-</v>
      </c>
      <c r="EG33" s="87" t="str">
        <f t="shared" ca="1" si="148"/>
        <v>L</v>
      </c>
      <c r="EH33" s="87" t="str">
        <f t="shared" ca="1" si="149"/>
        <v>T</v>
      </c>
      <c r="EI33" s="87" t="str">
        <f t="shared" ca="1" si="150"/>
        <v>T</v>
      </c>
      <c r="EJ33" s="87" t="str">
        <f t="shared" ca="1" si="151"/>
        <v>L</v>
      </c>
      <c r="EK33" s="87" t="str">
        <f t="shared" ca="1" si="152"/>
        <v>L</v>
      </c>
      <c r="EL33" s="87" t="str">
        <f t="shared" ca="1" si="153"/>
        <v>T</v>
      </c>
      <c r="EM33" s="87" t="str">
        <f t="shared" ca="1" si="154"/>
        <v>T</v>
      </c>
      <c r="EN33" s="87" t="str">
        <f t="shared" ca="1" si="155"/>
        <v>T</v>
      </c>
      <c r="EO33" s="87" t="str">
        <f t="shared" ca="1" si="156"/>
        <v>T</v>
      </c>
      <c r="EP33" s="87" t="str">
        <f t="shared" ca="1" si="27"/>
        <v>L</v>
      </c>
      <c r="EQ33" s="87" t="str">
        <f t="shared" ca="1" si="157"/>
        <v>N</v>
      </c>
      <c r="ER33" s="87" t="str">
        <f t="shared" ca="1" si="158"/>
        <v>N</v>
      </c>
      <c r="ES33" s="87" t="str">
        <f t="shared" ca="1" si="159"/>
        <v>-</v>
      </c>
      <c r="ET33" s="87" t="str">
        <f t="shared" ca="1" si="160"/>
        <v>-</v>
      </c>
      <c r="EU33" s="87" t="str">
        <f t="shared" ca="1" si="161"/>
        <v>L</v>
      </c>
      <c r="EV33" s="87" t="str">
        <f t="shared" ca="1" si="162"/>
        <v>T</v>
      </c>
      <c r="EW33" s="87" t="str">
        <f t="shared" ca="1" si="163"/>
        <v>T</v>
      </c>
      <c r="EX33" s="87" t="str">
        <f t="shared" ca="1" si="164"/>
        <v>L</v>
      </c>
      <c r="EY33" s="87" t="str">
        <f t="shared" ca="1" si="165"/>
        <v>L</v>
      </c>
      <c r="EZ33" s="87" t="str">
        <f t="shared" ca="1" si="166"/>
        <v>T</v>
      </c>
      <c r="FA33" s="87" t="str">
        <f t="shared" ca="1" si="167"/>
        <v>N</v>
      </c>
      <c r="FB33" s="87" t="str">
        <f t="shared" ca="1" si="168"/>
        <v>-</v>
      </c>
      <c r="FC33" s="87" t="str">
        <f t="shared" ca="1" si="169"/>
        <v>L</v>
      </c>
      <c r="FD33" s="87" t="str">
        <f t="shared" ca="1" si="170"/>
        <v>T</v>
      </c>
      <c r="FE33" s="87" t="str">
        <f t="shared" ca="1" si="171"/>
        <v>T</v>
      </c>
      <c r="FF33" s="87" t="str">
        <f t="shared" ca="1" si="172"/>
        <v>T</v>
      </c>
      <c r="FG33" s="87" t="str">
        <f t="shared" ca="1" si="173"/>
        <v>L</v>
      </c>
      <c r="FH33" s="87" t="str">
        <f t="shared" ca="1" si="174"/>
        <v>T</v>
      </c>
      <c r="FI33" s="87" t="str">
        <f t="shared" ca="1" si="175"/>
        <v>T</v>
      </c>
      <c r="FJ33" s="87" t="str">
        <f t="shared" ca="1" si="176"/>
        <v>T</v>
      </c>
      <c r="FK33" s="87" t="str">
        <f t="shared" ca="1" si="177"/>
        <v>N</v>
      </c>
      <c r="FL33" s="87" t="str">
        <f t="shared" ca="1" si="178"/>
        <v>-</v>
      </c>
      <c r="FM33" s="87" t="str">
        <f t="shared" ca="1" si="179"/>
        <v>L</v>
      </c>
      <c r="FN33" s="87" t="str">
        <f t="shared" ca="1" si="180"/>
        <v>T</v>
      </c>
      <c r="FO33" s="87" t="str">
        <f t="shared" ca="1" si="181"/>
        <v>T</v>
      </c>
      <c r="FP33" s="87" t="str">
        <f t="shared" ca="1" si="182"/>
        <v>T</v>
      </c>
      <c r="FQ33" s="87" t="str">
        <f t="shared" ca="1" si="183"/>
        <v>T</v>
      </c>
      <c r="FR33" s="87" t="str">
        <f t="shared" ca="1" si="184"/>
        <v>L</v>
      </c>
      <c r="FS33" s="87" t="str">
        <f t="shared" ca="1" si="185"/>
        <v>T</v>
      </c>
      <c r="FT33" s="87" t="str">
        <f t="shared" ca="1" si="186"/>
        <v>T</v>
      </c>
      <c r="FU33" s="87" t="str">
        <f t="shared" ca="1" si="187"/>
        <v>T</v>
      </c>
      <c r="FV33" s="87" t="str">
        <f t="shared" ca="1" si="188"/>
        <v>T</v>
      </c>
      <c r="FW33" s="87" t="str">
        <f t="shared" ca="1" si="189"/>
        <v>N</v>
      </c>
      <c r="FX33" s="87" t="str">
        <f t="shared" ca="1" si="190"/>
        <v>N</v>
      </c>
      <c r="FY33" s="87" t="str">
        <f t="shared" ca="1" si="191"/>
        <v>-</v>
      </c>
      <c r="FZ33" s="87" t="str">
        <f t="shared" ca="1" si="192"/>
        <v>-</v>
      </c>
      <c r="GA33" s="87" t="str">
        <f t="shared" ca="1" si="193"/>
        <v>L</v>
      </c>
      <c r="GB33" s="87" t="str">
        <f t="shared" ca="1" si="194"/>
        <v>L</v>
      </c>
      <c r="GC33" s="87" t="str">
        <f t="shared" ca="1" si="195"/>
        <v>T</v>
      </c>
      <c r="GD33" s="87" t="str">
        <f t="shared" ca="1" si="196"/>
        <v>T</v>
      </c>
      <c r="GE33" s="87" t="str">
        <f t="shared" ca="1" si="197"/>
        <v>L</v>
      </c>
      <c r="GF33" s="87" t="str">
        <f t="shared" ca="1" si="198"/>
        <v>T</v>
      </c>
      <c r="GG33" s="87" t="str">
        <f t="shared" ca="1" si="199"/>
        <v>T</v>
      </c>
      <c r="GH33" s="87" t="str">
        <f t="shared" ca="1" si="200"/>
        <v>T</v>
      </c>
      <c r="GI33" s="87" t="str">
        <f t="shared" ca="1" si="201"/>
        <v>N</v>
      </c>
      <c r="GJ33" s="87" t="str">
        <f t="shared" ca="1" si="202"/>
        <v>-</v>
      </c>
      <c r="GK33" s="87" t="str">
        <f t="shared" ca="1" si="203"/>
        <v>L</v>
      </c>
      <c r="GL33" s="87" t="str">
        <f t="shared" ca="1" si="204"/>
        <v>T</v>
      </c>
      <c r="GM33" s="87" t="str">
        <f t="shared" ca="1" si="205"/>
        <v>T</v>
      </c>
      <c r="GN33" s="87" t="str">
        <f t="shared" ca="1" si="206"/>
        <v>L</v>
      </c>
      <c r="GO33" s="87" t="str">
        <f t="shared" ca="1" si="207"/>
        <v>L</v>
      </c>
      <c r="GP33" s="87" t="str">
        <f t="shared" ca="1" si="208"/>
        <v>T</v>
      </c>
      <c r="GQ33" s="87" t="str">
        <f t="shared" ca="1" si="209"/>
        <v>T</v>
      </c>
      <c r="GR33" s="87" t="str">
        <f t="shared" ca="1" si="210"/>
        <v>T</v>
      </c>
      <c r="GS33" s="87" t="str">
        <f t="shared" ca="1" si="211"/>
        <v>T</v>
      </c>
      <c r="GT33" s="87" t="str">
        <f t="shared" ca="1" si="212"/>
        <v>L</v>
      </c>
      <c r="GU33" s="87" t="str">
        <f t="shared" ca="1" si="213"/>
        <v>N</v>
      </c>
      <c r="GV33" s="87" t="str">
        <f t="shared" ca="1" si="214"/>
        <v>N</v>
      </c>
      <c r="GW33" s="87" t="str">
        <f t="shared" ca="1" si="215"/>
        <v>-</v>
      </c>
      <c r="GX33" s="87" t="str">
        <f t="shared" ca="1" si="216"/>
        <v>-</v>
      </c>
      <c r="GY33" s="87" t="str">
        <f t="shared" ca="1" si="217"/>
        <v>L</v>
      </c>
      <c r="GZ33" s="87" t="str">
        <f t="shared" ca="1" si="218"/>
        <v>T</v>
      </c>
      <c r="HA33" s="87" t="str">
        <f t="shared" ca="1" si="219"/>
        <v>T</v>
      </c>
      <c r="HB33" s="87" t="str">
        <f t="shared" ca="1" si="28"/>
        <v>L</v>
      </c>
      <c r="HC33" s="87" t="str">
        <f t="shared" ca="1" si="220"/>
        <v>L</v>
      </c>
      <c r="HD33" s="87" t="str">
        <f t="shared" ca="1" si="221"/>
        <v>T</v>
      </c>
      <c r="HE33" s="87" t="str">
        <f t="shared" ca="1" si="222"/>
        <v>N</v>
      </c>
      <c r="HF33" s="87" t="str">
        <f t="shared" ca="1" si="223"/>
        <v>-</v>
      </c>
      <c r="HG33" s="87" t="str">
        <f t="shared" ca="1" si="224"/>
        <v>L</v>
      </c>
      <c r="HH33" s="87" t="str">
        <f t="shared" ca="1" si="225"/>
        <v>T</v>
      </c>
      <c r="HI33" s="87" t="str">
        <f t="shared" ca="1" si="226"/>
        <v>T</v>
      </c>
      <c r="HJ33" s="87" t="str">
        <f t="shared" ca="1" si="227"/>
        <v>T</v>
      </c>
      <c r="HK33" s="87" t="str">
        <f t="shared" ca="1" si="228"/>
        <v>L</v>
      </c>
      <c r="HL33" s="87" t="str">
        <f t="shared" ca="1" si="229"/>
        <v>T</v>
      </c>
      <c r="HM33" s="87" t="str">
        <f t="shared" ca="1" si="230"/>
        <v>T</v>
      </c>
      <c r="HN33" s="87" t="str">
        <f t="shared" ca="1" si="231"/>
        <v>T</v>
      </c>
      <c r="HO33" s="87" t="str">
        <f t="shared" ca="1" si="232"/>
        <v>N</v>
      </c>
      <c r="HP33" s="87" t="str">
        <f t="shared" ca="1" si="233"/>
        <v>-</v>
      </c>
      <c r="HQ33" s="87" t="str">
        <f t="shared" ca="1" si="234"/>
        <v>L</v>
      </c>
      <c r="HR33" s="87" t="str">
        <f t="shared" ca="1" si="235"/>
        <v>T</v>
      </c>
      <c r="HS33" s="87" t="str">
        <f t="shared" ca="1" si="236"/>
        <v>T</v>
      </c>
      <c r="HT33" s="87" t="str">
        <f t="shared" ca="1" si="237"/>
        <v>T</v>
      </c>
      <c r="HU33" s="87" t="str">
        <f t="shared" ca="1" si="238"/>
        <v>T</v>
      </c>
      <c r="HV33" s="87" t="str">
        <f t="shared" ca="1" si="239"/>
        <v>L</v>
      </c>
      <c r="HW33" s="87" t="str">
        <f t="shared" ca="1" si="240"/>
        <v>T</v>
      </c>
      <c r="HX33" s="87" t="str">
        <f t="shared" ca="1" si="241"/>
        <v>T</v>
      </c>
      <c r="HY33" s="87" t="str">
        <f t="shared" ca="1" si="242"/>
        <v>T</v>
      </c>
      <c r="HZ33" s="87" t="str">
        <f t="shared" ca="1" si="243"/>
        <v>T</v>
      </c>
      <c r="IA33" s="87" t="str">
        <f t="shared" ca="1" si="244"/>
        <v>N</v>
      </c>
      <c r="IB33" s="87" t="str">
        <f t="shared" ca="1" si="245"/>
        <v>N</v>
      </c>
      <c r="IC33" s="87" t="str">
        <f t="shared" ca="1" si="246"/>
        <v>-</v>
      </c>
      <c r="ID33" s="87" t="str">
        <f t="shared" ca="1" si="247"/>
        <v>-</v>
      </c>
      <c r="IE33" s="87" t="str">
        <f t="shared" ca="1" si="248"/>
        <v>L</v>
      </c>
      <c r="IF33" s="87" t="str">
        <f t="shared" ca="1" si="249"/>
        <v>L</v>
      </c>
      <c r="IG33" s="87" t="str">
        <f t="shared" ca="1" si="250"/>
        <v>T</v>
      </c>
      <c r="IH33" s="87" t="str">
        <f t="shared" ca="1" si="251"/>
        <v>T</v>
      </c>
      <c r="II33" s="87" t="str">
        <f t="shared" ca="1" si="252"/>
        <v>L</v>
      </c>
      <c r="IJ33" s="87" t="str">
        <f t="shared" ca="1" si="253"/>
        <v>T</v>
      </c>
      <c r="IK33" s="87" t="str">
        <f t="shared" ca="1" si="254"/>
        <v>T</v>
      </c>
      <c r="IL33" s="87" t="str">
        <f t="shared" ca="1" si="255"/>
        <v>T</v>
      </c>
      <c r="IM33" s="87" t="str">
        <f t="shared" ca="1" si="256"/>
        <v>N</v>
      </c>
      <c r="IN33" s="87" t="str">
        <f t="shared" ca="1" si="257"/>
        <v>-</v>
      </c>
      <c r="IO33" s="87" t="str">
        <f t="shared" ca="1" si="258"/>
        <v>L</v>
      </c>
      <c r="IP33" s="87" t="str">
        <f t="shared" ca="1" si="259"/>
        <v>T</v>
      </c>
      <c r="IQ33" s="87" t="str">
        <f t="shared" ca="1" si="260"/>
        <v>T</v>
      </c>
      <c r="IR33" s="87" t="str">
        <f t="shared" ca="1" si="261"/>
        <v>L</v>
      </c>
      <c r="IS33" s="87" t="str">
        <f t="shared" ca="1" si="262"/>
        <v>L</v>
      </c>
      <c r="IT33" s="87" t="str">
        <f t="shared" ca="1" si="263"/>
        <v>T</v>
      </c>
      <c r="IU33" s="87" t="str">
        <f t="shared" ca="1" si="264"/>
        <v>T</v>
      </c>
      <c r="IV33" s="87" t="str">
        <f t="shared" ca="1" si="265"/>
        <v>T</v>
      </c>
      <c r="IW33" s="87" t="str">
        <f t="shared" ca="1" si="266"/>
        <v>T</v>
      </c>
      <c r="IX33" s="87" t="str">
        <f t="shared" ca="1" si="267"/>
        <v>L</v>
      </c>
      <c r="IY33" s="87" t="str">
        <f t="shared" ca="1" si="268"/>
        <v>N</v>
      </c>
      <c r="IZ33" s="87" t="str">
        <f t="shared" ca="1" si="269"/>
        <v>N</v>
      </c>
      <c r="JA33" s="87" t="str">
        <f t="shared" ca="1" si="270"/>
        <v>-</v>
      </c>
      <c r="JB33" s="87" t="str">
        <f t="shared" ca="1" si="271"/>
        <v>-</v>
      </c>
      <c r="JC33" s="87" t="str">
        <f t="shared" ca="1" si="272"/>
        <v>L</v>
      </c>
      <c r="JD33" s="87" t="str">
        <f t="shared" ca="1" si="273"/>
        <v>T</v>
      </c>
      <c r="JE33" s="87" t="str">
        <f t="shared" ca="1" si="274"/>
        <v>T</v>
      </c>
      <c r="JF33" s="87" t="str">
        <f t="shared" ca="1" si="275"/>
        <v>L</v>
      </c>
      <c r="JG33" s="87" t="str">
        <f t="shared" ca="1" si="276"/>
        <v>L</v>
      </c>
      <c r="JH33" s="87" t="str">
        <f t="shared" ca="1" si="277"/>
        <v>T</v>
      </c>
      <c r="JI33" s="87" t="str">
        <f t="shared" ca="1" si="278"/>
        <v>N</v>
      </c>
      <c r="JJ33" s="87" t="str">
        <f t="shared" ca="1" si="279"/>
        <v>-</v>
      </c>
      <c r="JK33" s="87" t="str">
        <f t="shared" ca="1" si="280"/>
        <v>L</v>
      </c>
      <c r="JL33" s="87" t="str">
        <f t="shared" ca="1" si="281"/>
        <v>T</v>
      </c>
      <c r="JM33" s="87" t="str">
        <f t="shared" ca="1" si="282"/>
        <v>T</v>
      </c>
      <c r="JN33" s="87" t="str">
        <f t="shared" ca="1" si="29"/>
        <v>T</v>
      </c>
      <c r="JO33" s="87" t="str">
        <f t="shared" ca="1" si="283"/>
        <v>L</v>
      </c>
      <c r="JP33" s="87" t="str">
        <f t="shared" ca="1" si="284"/>
        <v>T</v>
      </c>
      <c r="JQ33" s="87" t="str">
        <f t="shared" ca="1" si="285"/>
        <v>T</v>
      </c>
      <c r="JR33" s="87" t="str">
        <f t="shared" ca="1" si="286"/>
        <v>T</v>
      </c>
      <c r="JS33" s="87" t="str">
        <f t="shared" ca="1" si="287"/>
        <v>N</v>
      </c>
      <c r="JT33" s="87" t="str">
        <f t="shared" ca="1" si="288"/>
        <v>-</v>
      </c>
      <c r="JU33" s="87" t="str">
        <f t="shared" ca="1" si="289"/>
        <v>L</v>
      </c>
      <c r="JV33" s="87" t="str">
        <f t="shared" ca="1" si="290"/>
        <v>T</v>
      </c>
      <c r="JW33" s="87" t="str">
        <f t="shared" ca="1" si="291"/>
        <v>T</v>
      </c>
      <c r="JX33" s="87" t="str">
        <f t="shared" ca="1" si="292"/>
        <v>T</v>
      </c>
      <c r="JY33" s="87" t="str">
        <f t="shared" ca="1" si="293"/>
        <v>T</v>
      </c>
      <c r="JZ33" s="87" t="str">
        <f t="shared" ca="1" si="294"/>
        <v>L</v>
      </c>
      <c r="KA33" s="87" t="str">
        <f t="shared" ca="1" si="295"/>
        <v>T</v>
      </c>
      <c r="KB33" s="87" t="str">
        <f t="shared" ca="1" si="296"/>
        <v>T</v>
      </c>
      <c r="KC33" s="87" t="str">
        <f t="shared" ca="1" si="297"/>
        <v>T</v>
      </c>
      <c r="KD33" s="87" t="str">
        <f t="shared" ca="1" si="298"/>
        <v>T</v>
      </c>
      <c r="KE33" s="87" t="str">
        <f t="shared" ca="1" si="299"/>
        <v>N</v>
      </c>
      <c r="KF33" s="87" t="str">
        <f t="shared" ca="1" si="300"/>
        <v>N</v>
      </c>
      <c r="KG33" s="87" t="str">
        <f t="shared" ca="1" si="301"/>
        <v>-</v>
      </c>
      <c r="KH33" s="87" t="str">
        <f t="shared" ca="1" si="302"/>
        <v>-</v>
      </c>
      <c r="KI33" s="87" t="str">
        <f t="shared" ca="1" si="303"/>
        <v>L</v>
      </c>
      <c r="KJ33" s="87" t="str">
        <f t="shared" ca="1" si="304"/>
        <v>L</v>
      </c>
      <c r="KK33" s="87" t="str">
        <f t="shared" ca="1" si="305"/>
        <v>T</v>
      </c>
      <c r="KL33" s="87" t="str">
        <f t="shared" ca="1" si="306"/>
        <v>T</v>
      </c>
      <c r="KM33" s="87" t="str">
        <f t="shared" ca="1" si="307"/>
        <v>L</v>
      </c>
      <c r="KN33" s="87" t="str">
        <f t="shared" ca="1" si="308"/>
        <v>T</v>
      </c>
      <c r="KO33" s="87" t="str">
        <f t="shared" ca="1" si="309"/>
        <v>T</v>
      </c>
      <c r="KP33" s="87" t="str">
        <f t="shared" ca="1" si="310"/>
        <v>T</v>
      </c>
      <c r="KQ33" s="87" t="str">
        <f t="shared" ca="1" si="311"/>
        <v>N</v>
      </c>
      <c r="KR33" s="87" t="str">
        <f t="shared" ca="1" si="312"/>
        <v>-</v>
      </c>
      <c r="KS33" s="87" t="str">
        <f t="shared" ca="1" si="313"/>
        <v>L</v>
      </c>
      <c r="KT33" s="87" t="str">
        <f t="shared" ca="1" si="314"/>
        <v>T</v>
      </c>
      <c r="KU33" s="87" t="str">
        <f t="shared" ca="1" si="315"/>
        <v>T</v>
      </c>
      <c r="KV33" s="87" t="str">
        <f t="shared" ca="1" si="316"/>
        <v>L</v>
      </c>
      <c r="KW33" s="87" t="str">
        <f t="shared" ca="1" si="317"/>
        <v>L</v>
      </c>
      <c r="KX33" s="87" t="str">
        <f t="shared" ca="1" si="318"/>
        <v>T</v>
      </c>
      <c r="KY33" s="87" t="str">
        <f t="shared" ca="1" si="319"/>
        <v>T</v>
      </c>
      <c r="KZ33" s="87" t="str">
        <f t="shared" ca="1" si="320"/>
        <v>T</v>
      </c>
      <c r="LA33" s="87" t="str">
        <f t="shared" ca="1" si="321"/>
        <v>T</v>
      </c>
      <c r="LB33" s="87" t="str">
        <f t="shared" ca="1" si="322"/>
        <v>L</v>
      </c>
      <c r="LC33" s="87" t="str">
        <f t="shared" ca="1" si="323"/>
        <v>N</v>
      </c>
      <c r="LD33" s="87" t="str">
        <f t="shared" ca="1" si="324"/>
        <v>N</v>
      </c>
      <c r="LE33" s="87" t="str">
        <f t="shared" ca="1" si="325"/>
        <v>-</v>
      </c>
      <c r="LF33" s="87" t="str">
        <f t="shared" ca="1" si="326"/>
        <v>-</v>
      </c>
      <c r="LG33" s="87" t="str">
        <f t="shared" ca="1" si="327"/>
        <v>L</v>
      </c>
      <c r="LH33" s="87" t="str">
        <f t="shared" ca="1" si="328"/>
        <v>T</v>
      </c>
      <c r="LI33" s="87" t="str">
        <f t="shared" ca="1" si="329"/>
        <v>T</v>
      </c>
      <c r="LJ33" s="87" t="str">
        <f t="shared" ca="1" si="330"/>
        <v>L</v>
      </c>
      <c r="LK33" s="87" t="str">
        <f t="shared" ca="1" si="331"/>
        <v>L</v>
      </c>
      <c r="LL33" s="87" t="str">
        <f t="shared" ca="1" si="332"/>
        <v>T</v>
      </c>
      <c r="LM33" s="87" t="str">
        <f t="shared" ca="1" si="333"/>
        <v>N</v>
      </c>
      <c r="LN33" s="87" t="str">
        <f t="shared" ca="1" si="334"/>
        <v>-</v>
      </c>
      <c r="LO33" s="87" t="str">
        <f t="shared" ca="1" si="335"/>
        <v>L</v>
      </c>
      <c r="LP33" s="87" t="str">
        <f t="shared" ca="1" si="336"/>
        <v>T</v>
      </c>
      <c r="LQ33" s="87" t="str">
        <f t="shared" ca="1" si="337"/>
        <v>T</v>
      </c>
      <c r="LR33" s="87" t="str">
        <f t="shared" ca="1" si="338"/>
        <v>T</v>
      </c>
      <c r="LS33" s="87" t="str">
        <f t="shared" ca="1" si="339"/>
        <v>L</v>
      </c>
      <c r="LT33" s="87" t="str">
        <f t="shared" ca="1" si="340"/>
        <v>T</v>
      </c>
      <c r="LU33" s="87" t="str">
        <f t="shared" ca="1" si="341"/>
        <v>T</v>
      </c>
      <c r="LV33" s="87" t="str">
        <f t="shared" ca="1" si="342"/>
        <v>T</v>
      </c>
      <c r="LW33" s="87" t="str">
        <f t="shared" ca="1" si="343"/>
        <v>N</v>
      </c>
      <c r="LX33" s="87" t="str">
        <f t="shared" ca="1" si="344"/>
        <v>-</v>
      </c>
      <c r="LY33" s="87" t="str">
        <f t="shared" ca="1" si="345"/>
        <v>L</v>
      </c>
      <c r="LZ33" s="87" t="str">
        <f t="shared" ca="1" si="30"/>
        <v>T</v>
      </c>
      <c r="MA33" s="87" t="str">
        <f t="shared" ca="1" si="357"/>
        <v>T</v>
      </c>
      <c r="MB33" s="87" t="str">
        <f t="shared" ca="1" si="358"/>
        <v>T</v>
      </c>
      <c r="MC33" s="87" t="str">
        <f t="shared" ca="1" si="359"/>
        <v>T</v>
      </c>
      <c r="MD33" s="87" t="str">
        <f t="shared" ca="1" si="360"/>
        <v>L</v>
      </c>
      <c r="ME33" s="87" t="str">
        <f t="shared" ca="1" si="361"/>
        <v>T</v>
      </c>
      <c r="MF33" s="87" t="str">
        <f t="shared" ca="1" si="362"/>
        <v>T</v>
      </c>
      <c r="MG33" s="87" t="str">
        <f t="shared" ca="1" si="363"/>
        <v>T</v>
      </c>
      <c r="MH33" s="87" t="str">
        <f t="shared" ca="1" si="364"/>
        <v>T</v>
      </c>
      <c r="MI33" s="87" t="str">
        <f t="shared" ca="1" si="365"/>
        <v>N</v>
      </c>
      <c r="MJ33" s="87" t="str">
        <f t="shared" ca="1" si="366"/>
        <v>N</v>
      </c>
      <c r="MK33" s="87" t="str">
        <f t="shared" ca="1" si="367"/>
        <v>-</v>
      </c>
      <c r="ML33" s="87" t="str">
        <f t="shared" ca="1" si="368"/>
        <v>-</v>
      </c>
      <c r="MM33" s="87" t="str">
        <f t="shared" ca="1" si="369"/>
        <v>L</v>
      </c>
      <c r="MN33" s="87" t="str">
        <f t="shared" ca="1" si="370"/>
        <v>L</v>
      </c>
      <c r="MO33" s="87" t="str">
        <f t="shared" ca="1" si="371"/>
        <v>T</v>
      </c>
      <c r="MP33" s="87" t="str">
        <f t="shared" ca="1" si="372"/>
        <v>T</v>
      </c>
      <c r="MQ33" s="87" t="str">
        <f t="shared" ca="1" si="373"/>
        <v>L</v>
      </c>
      <c r="MR33" s="87" t="str">
        <f t="shared" ca="1" si="374"/>
        <v>T</v>
      </c>
      <c r="MS33" s="87" t="str">
        <f t="shared" ca="1" si="375"/>
        <v>T</v>
      </c>
      <c r="MT33" s="87" t="str">
        <f t="shared" ca="1" si="376"/>
        <v>T</v>
      </c>
      <c r="MU33" s="87" t="str">
        <f t="shared" ca="1" si="377"/>
        <v>N</v>
      </c>
      <c r="MV33" s="87" t="str">
        <f t="shared" ca="1" si="378"/>
        <v>-</v>
      </c>
      <c r="MW33" s="87" t="str">
        <f t="shared" ca="1" si="379"/>
        <v>L</v>
      </c>
      <c r="MX33" s="87" t="str">
        <f t="shared" ca="1" si="380"/>
        <v>T</v>
      </c>
      <c r="MY33" s="87" t="str">
        <f t="shared" ca="1" si="381"/>
        <v>T</v>
      </c>
      <c r="MZ33" s="87" t="str">
        <f t="shared" ca="1" si="382"/>
        <v>L</v>
      </c>
      <c r="NA33" s="87" t="str">
        <f t="shared" ca="1" si="383"/>
        <v>L</v>
      </c>
      <c r="NB33" s="87" t="str">
        <f t="shared" ca="1" si="346"/>
        <v>T</v>
      </c>
      <c r="NC33" s="87" t="str">
        <f t="shared" ca="1" si="347"/>
        <v>T</v>
      </c>
      <c r="ND33" s="87" t="str">
        <f t="shared" ca="1" si="348"/>
        <v>T</v>
      </c>
      <c r="NE33" s="87" t="str">
        <f t="shared" ca="1" si="349"/>
        <v>T</v>
      </c>
      <c r="NF33" s="87" t="str">
        <f t="shared" ca="1" si="350"/>
        <v>L</v>
      </c>
      <c r="NG33" s="87" t="str">
        <f t="shared" ca="1" si="351"/>
        <v>N</v>
      </c>
      <c r="NH33" s="87" t="str">
        <f t="shared" ca="1" si="352"/>
        <v>N</v>
      </c>
      <c r="NI33" s="87" t="str">
        <f t="shared" ca="1" si="353"/>
        <v>-</v>
      </c>
      <c r="NJ33" s="87" t="str">
        <f t="shared" ca="1" si="354"/>
        <v>-</v>
      </c>
      <c r="NK33" s="87" t="str">
        <f t="shared" ca="1" si="355"/>
        <v>L</v>
      </c>
      <c r="NL33" s="87" t="str">
        <f t="shared" ca="1" si="356"/>
        <v>T</v>
      </c>
    </row>
    <row r="34" spans="1:376" x14ac:dyDescent="0.35">
      <c r="A34" s="54" t="str">
        <f>Plantilla!E34</f>
        <v>Jessica Rubina Vilchez (ECH) (50%)</v>
      </c>
      <c r="B34" s="99" t="str">
        <f>'Diseño Patrón'!B37</f>
        <v>T</v>
      </c>
      <c r="C34" s="23">
        <f t="array" ref="C34">IF($C$4="SI",SMALL(IF($B$7:$B34=B34,ROW($B$7:$B34), ""),1),7)</f>
        <v>27</v>
      </c>
      <c r="D34" s="142" t="str">
        <f>'Diseño Patrón'!M37</f>
        <v>L</v>
      </c>
      <c r="E34" s="142" t="str">
        <f>'Diseño Patrón'!N37</f>
        <v>T</v>
      </c>
      <c r="F34" s="142" t="str">
        <f>'Diseño Patrón'!O37</f>
        <v>T</v>
      </c>
      <c r="G34" s="142" t="str">
        <f>'Diseño Patrón'!P37</f>
        <v>L</v>
      </c>
      <c r="H34" s="142" t="str">
        <f>'Diseño Patrón'!Q37</f>
        <v>T</v>
      </c>
      <c r="I34" s="143" t="str">
        <f>'Diseño Patrón'!R37</f>
        <v>T</v>
      </c>
      <c r="J34" s="143" t="str">
        <f>'Diseño Patrón'!S37</f>
        <v>T</v>
      </c>
      <c r="K34" s="87" t="str">
        <f t="shared" ca="1" si="385"/>
        <v>T</v>
      </c>
      <c r="L34" s="87" t="str">
        <f t="shared" ca="1" si="384"/>
        <v>L</v>
      </c>
      <c r="M34" s="87" t="str">
        <f t="shared" ca="1" si="384"/>
        <v>T</v>
      </c>
      <c r="N34" s="87" t="str">
        <f t="shared" ca="1" si="384"/>
        <v>T</v>
      </c>
      <c r="O34" s="87" t="str">
        <f t="shared" ca="1" si="384"/>
        <v>T</v>
      </c>
      <c r="P34" s="87" t="str">
        <f t="shared" ca="1" si="384"/>
        <v>N</v>
      </c>
      <c r="Q34" s="87" t="str">
        <f t="shared" ca="1" si="384"/>
        <v>-</v>
      </c>
      <c r="R34" s="87" t="str">
        <f t="shared" ca="1" si="25"/>
        <v>L</v>
      </c>
      <c r="S34" s="87" t="str">
        <f t="shared" ca="1" si="31"/>
        <v>T</v>
      </c>
      <c r="T34" s="87" t="str">
        <f t="shared" ca="1" si="32"/>
        <v>T</v>
      </c>
      <c r="U34" s="87" t="str">
        <f t="shared" ca="1" si="33"/>
        <v>L</v>
      </c>
      <c r="V34" s="87" t="str">
        <f t="shared" ca="1" si="34"/>
        <v>L</v>
      </c>
      <c r="W34" s="87" t="str">
        <f t="shared" ca="1" si="35"/>
        <v>T</v>
      </c>
      <c r="X34" s="87" t="str">
        <f t="shared" ca="1" si="36"/>
        <v>T</v>
      </c>
      <c r="Y34" s="87" t="str">
        <f t="shared" ca="1" si="37"/>
        <v>T</v>
      </c>
      <c r="Z34" s="87" t="str">
        <f t="shared" ca="1" si="38"/>
        <v>T</v>
      </c>
      <c r="AA34" s="87" t="str">
        <f t="shared" ca="1" si="39"/>
        <v>L</v>
      </c>
      <c r="AB34" s="87" t="str">
        <f t="shared" ca="1" si="40"/>
        <v>N</v>
      </c>
      <c r="AC34" s="87" t="str">
        <f t="shared" ca="1" si="41"/>
        <v>N</v>
      </c>
      <c r="AD34" s="87" t="str">
        <f t="shared" ca="1" si="42"/>
        <v>-</v>
      </c>
      <c r="AE34" s="87" t="str">
        <f t="shared" ca="1" si="43"/>
        <v>-</v>
      </c>
      <c r="AF34" s="87" t="str">
        <f t="shared" ca="1" si="44"/>
        <v>L</v>
      </c>
      <c r="AG34" s="87" t="str">
        <f t="shared" ca="1" si="45"/>
        <v>T</v>
      </c>
      <c r="AH34" s="87" t="str">
        <f t="shared" ca="1" si="46"/>
        <v>T</v>
      </c>
      <c r="AI34" s="87" t="str">
        <f t="shared" ca="1" si="47"/>
        <v>L</v>
      </c>
      <c r="AJ34" s="87" t="str">
        <f t="shared" ca="1" si="48"/>
        <v>L</v>
      </c>
      <c r="AK34" s="87" t="str">
        <f t="shared" ca="1" si="49"/>
        <v>T</v>
      </c>
      <c r="AL34" s="87" t="str">
        <f t="shared" ca="1" si="50"/>
        <v>N</v>
      </c>
      <c r="AM34" s="87" t="str">
        <f t="shared" ca="1" si="51"/>
        <v>-</v>
      </c>
      <c r="AN34" s="87" t="str">
        <f t="shared" ca="1" si="52"/>
        <v>L</v>
      </c>
      <c r="AO34" s="87" t="str">
        <f t="shared" ca="1" si="53"/>
        <v>T</v>
      </c>
      <c r="AP34" s="87" t="str">
        <f t="shared" ca="1" si="54"/>
        <v>T</v>
      </c>
      <c r="AQ34" s="87" t="str">
        <f t="shared" ca="1" si="55"/>
        <v>T</v>
      </c>
      <c r="AR34" s="87" t="str">
        <f t="shared" ca="1" si="56"/>
        <v>L</v>
      </c>
      <c r="AS34" s="87" t="str">
        <f t="shared" ca="1" si="57"/>
        <v>T</v>
      </c>
      <c r="AT34" s="87" t="str">
        <f t="shared" ca="1" si="58"/>
        <v>T</v>
      </c>
      <c r="AU34" s="87" t="str">
        <f t="shared" ca="1" si="59"/>
        <v>T</v>
      </c>
      <c r="AV34" s="87" t="str">
        <f t="shared" ca="1" si="60"/>
        <v>N</v>
      </c>
      <c r="AW34" s="87" t="str">
        <f t="shared" ca="1" si="61"/>
        <v>-</v>
      </c>
      <c r="AX34" s="87" t="str">
        <f t="shared" ca="1" si="62"/>
        <v>L</v>
      </c>
      <c r="AY34" s="87" t="str">
        <f t="shared" ca="1" si="63"/>
        <v>T</v>
      </c>
      <c r="AZ34" s="87" t="str">
        <f t="shared" ca="1" si="64"/>
        <v>T</v>
      </c>
      <c r="BA34" s="87" t="str">
        <f t="shared" ca="1" si="65"/>
        <v>T</v>
      </c>
      <c r="BB34" s="87" t="str">
        <f t="shared" ca="1" si="66"/>
        <v>T</v>
      </c>
      <c r="BC34" s="87" t="str">
        <f t="shared" ca="1" si="67"/>
        <v>L</v>
      </c>
      <c r="BD34" s="87" t="str">
        <f t="shared" ca="1" si="68"/>
        <v>T</v>
      </c>
      <c r="BE34" s="87" t="str">
        <f t="shared" ca="1" si="69"/>
        <v>T</v>
      </c>
      <c r="BF34" s="87" t="str">
        <f t="shared" ca="1" si="70"/>
        <v>T</v>
      </c>
      <c r="BG34" s="87" t="str">
        <f t="shared" ca="1" si="71"/>
        <v>T</v>
      </c>
      <c r="BH34" s="87" t="str">
        <f t="shared" ca="1" si="72"/>
        <v>N</v>
      </c>
      <c r="BI34" s="87" t="str">
        <f t="shared" ca="1" si="73"/>
        <v>N</v>
      </c>
      <c r="BJ34" s="87" t="str">
        <f t="shared" ca="1" si="74"/>
        <v>-</v>
      </c>
      <c r="BK34" s="87" t="str">
        <f t="shared" ca="1" si="75"/>
        <v>-</v>
      </c>
      <c r="BL34" s="87" t="str">
        <f t="shared" ca="1" si="76"/>
        <v>L</v>
      </c>
      <c r="BM34" s="87" t="str">
        <f t="shared" ca="1" si="77"/>
        <v>L</v>
      </c>
      <c r="BN34" s="87" t="str">
        <f t="shared" ca="1" si="78"/>
        <v>T</v>
      </c>
      <c r="BO34" s="87" t="str">
        <f t="shared" ca="1" si="79"/>
        <v>T</v>
      </c>
      <c r="BP34" s="87" t="str">
        <f t="shared" ca="1" si="80"/>
        <v>L</v>
      </c>
      <c r="BQ34" s="87" t="str">
        <f t="shared" ca="1" si="81"/>
        <v>T</v>
      </c>
      <c r="BR34" s="87" t="str">
        <f t="shared" ca="1" si="82"/>
        <v>T</v>
      </c>
      <c r="BS34" s="87" t="str">
        <f t="shared" ca="1" si="83"/>
        <v>T</v>
      </c>
      <c r="BT34" s="87" t="str">
        <f t="shared" ca="1" si="84"/>
        <v>N</v>
      </c>
      <c r="BU34" s="87" t="str">
        <f t="shared" ca="1" si="85"/>
        <v>-</v>
      </c>
      <c r="BV34" s="87" t="str">
        <f t="shared" ca="1" si="86"/>
        <v>L</v>
      </c>
      <c r="BW34" s="87" t="str">
        <f t="shared" ca="1" si="87"/>
        <v>T</v>
      </c>
      <c r="BX34" s="87" t="str">
        <f t="shared" ca="1" si="88"/>
        <v>T</v>
      </c>
      <c r="BY34" s="87" t="str">
        <f t="shared" ca="1" si="89"/>
        <v>L</v>
      </c>
      <c r="BZ34" s="87" t="str">
        <f t="shared" ca="1" si="90"/>
        <v>L</v>
      </c>
      <c r="CA34" s="87" t="str">
        <f t="shared" ca="1" si="91"/>
        <v>T</v>
      </c>
      <c r="CB34" s="87" t="str">
        <f t="shared" ca="1" si="92"/>
        <v>T</v>
      </c>
      <c r="CC34" s="87" t="str">
        <f t="shared" ca="1" si="93"/>
        <v>T</v>
      </c>
      <c r="CD34" s="87" t="str">
        <f t="shared" ca="1" si="26"/>
        <v>T</v>
      </c>
      <c r="CE34" s="87" t="str">
        <f t="shared" ca="1" si="94"/>
        <v>L</v>
      </c>
      <c r="CF34" s="87" t="str">
        <f t="shared" ca="1" si="95"/>
        <v>N</v>
      </c>
      <c r="CG34" s="87" t="str">
        <f t="shared" ca="1" si="96"/>
        <v>N</v>
      </c>
      <c r="CH34" s="87" t="str">
        <f t="shared" ca="1" si="97"/>
        <v>-</v>
      </c>
      <c r="CI34" s="87" t="str">
        <f t="shared" ca="1" si="98"/>
        <v>-</v>
      </c>
      <c r="CJ34" s="87" t="str">
        <f t="shared" ca="1" si="99"/>
        <v>L</v>
      </c>
      <c r="CK34" s="87" t="str">
        <f t="shared" ca="1" si="100"/>
        <v>T</v>
      </c>
      <c r="CL34" s="87" t="str">
        <f t="shared" ca="1" si="101"/>
        <v>T</v>
      </c>
      <c r="CM34" s="87" t="str">
        <f t="shared" ca="1" si="102"/>
        <v>L</v>
      </c>
      <c r="CN34" s="87" t="str">
        <f t="shared" ca="1" si="103"/>
        <v>L</v>
      </c>
      <c r="CO34" s="87" t="str">
        <f t="shared" ca="1" si="104"/>
        <v>T</v>
      </c>
      <c r="CP34" s="87" t="str">
        <f t="shared" ca="1" si="105"/>
        <v>N</v>
      </c>
      <c r="CQ34" s="87" t="str">
        <f t="shared" ca="1" si="106"/>
        <v>-</v>
      </c>
      <c r="CR34" s="87" t="str">
        <f t="shared" ca="1" si="107"/>
        <v>L</v>
      </c>
      <c r="CS34" s="87" t="str">
        <f t="shared" ca="1" si="108"/>
        <v>T</v>
      </c>
      <c r="CT34" s="87" t="str">
        <f t="shared" ca="1" si="109"/>
        <v>T</v>
      </c>
      <c r="CU34" s="87" t="str">
        <f t="shared" ca="1" si="110"/>
        <v>T</v>
      </c>
      <c r="CV34" s="87" t="str">
        <f t="shared" ca="1" si="111"/>
        <v>L</v>
      </c>
      <c r="CW34" s="87" t="str">
        <f t="shared" ca="1" si="112"/>
        <v>T</v>
      </c>
      <c r="CX34" s="87" t="str">
        <f t="shared" ca="1" si="113"/>
        <v>T</v>
      </c>
      <c r="CY34" s="87" t="str">
        <f t="shared" ca="1" si="114"/>
        <v>T</v>
      </c>
      <c r="CZ34" s="87" t="str">
        <f t="shared" ca="1" si="115"/>
        <v>N</v>
      </c>
      <c r="DA34" s="87" t="str">
        <f t="shared" ca="1" si="116"/>
        <v>-</v>
      </c>
      <c r="DB34" s="87" t="str">
        <f t="shared" ca="1" si="117"/>
        <v>L</v>
      </c>
      <c r="DC34" s="87" t="str">
        <f t="shared" ca="1" si="118"/>
        <v>T</v>
      </c>
      <c r="DD34" s="87" t="str">
        <f t="shared" ca="1" si="119"/>
        <v>T</v>
      </c>
      <c r="DE34" s="87" t="str">
        <f t="shared" ca="1" si="120"/>
        <v>T</v>
      </c>
      <c r="DF34" s="87" t="str">
        <f t="shared" ca="1" si="121"/>
        <v>T</v>
      </c>
      <c r="DG34" s="87" t="str">
        <f t="shared" ca="1" si="122"/>
        <v>L</v>
      </c>
      <c r="DH34" s="87" t="str">
        <f t="shared" ca="1" si="123"/>
        <v>T</v>
      </c>
      <c r="DI34" s="87" t="str">
        <f t="shared" ca="1" si="124"/>
        <v>T</v>
      </c>
      <c r="DJ34" s="87" t="str">
        <f t="shared" ca="1" si="125"/>
        <v>T</v>
      </c>
      <c r="DK34" s="87" t="str">
        <f t="shared" ca="1" si="126"/>
        <v>T</v>
      </c>
      <c r="DL34" s="87" t="str">
        <f t="shared" ca="1" si="127"/>
        <v>N</v>
      </c>
      <c r="DM34" s="87" t="str">
        <f t="shared" ca="1" si="128"/>
        <v>N</v>
      </c>
      <c r="DN34" s="87" t="str">
        <f t="shared" ca="1" si="129"/>
        <v>-</v>
      </c>
      <c r="DO34" s="87" t="str">
        <f t="shared" ca="1" si="130"/>
        <v>-</v>
      </c>
      <c r="DP34" s="87" t="str">
        <f t="shared" ca="1" si="131"/>
        <v>L</v>
      </c>
      <c r="DQ34" s="87" t="str">
        <f t="shared" ca="1" si="132"/>
        <v>L</v>
      </c>
      <c r="DR34" s="87" t="str">
        <f t="shared" ca="1" si="133"/>
        <v>T</v>
      </c>
      <c r="DS34" s="87" t="str">
        <f t="shared" ca="1" si="134"/>
        <v>T</v>
      </c>
      <c r="DT34" s="87" t="str">
        <f t="shared" ca="1" si="135"/>
        <v>L</v>
      </c>
      <c r="DU34" s="87" t="str">
        <f t="shared" ca="1" si="136"/>
        <v>T</v>
      </c>
      <c r="DV34" s="87" t="str">
        <f t="shared" ca="1" si="137"/>
        <v>T</v>
      </c>
      <c r="DW34" s="87" t="str">
        <f t="shared" ca="1" si="138"/>
        <v>T</v>
      </c>
      <c r="DX34" s="87" t="str">
        <f t="shared" ca="1" si="139"/>
        <v>N</v>
      </c>
      <c r="DY34" s="87" t="str">
        <f t="shared" ca="1" si="140"/>
        <v>-</v>
      </c>
      <c r="DZ34" s="87" t="str">
        <f t="shared" ca="1" si="141"/>
        <v>L</v>
      </c>
      <c r="EA34" s="87" t="str">
        <f t="shared" ca="1" si="142"/>
        <v>T</v>
      </c>
      <c r="EB34" s="87" t="str">
        <f t="shared" ca="1" si="143"/>
        <v>T</v>
      </c>
      <c r="EC34" s="87" t="str">
        <f t="shared" ca="1" si="144"/>
        <v>L</v>
      </c>
      <c r="ED34" s="87" t="str">
        <f t="shared" ca="1" si="145"/>
        <v>L</v>
      </c>
      <c r="EE34" s="87" t="str">
        <f t="shared" ca="1" si="146"/>
        <v>T</v>
      </c>
      <c r="EF34" s="87" t="str">
        <f t="shared" ca="1" si="147"/>
        <v>T</v>
      </c>
      <c r="EG34" s="87" t="str">
        <f t="shared" ca="1" si="148"/>
        <v>T</v>
      </c>
      <c r="EH34" s="87" t="str">
        <f t="shared" ca="1" si="149"/>
        <v>T</v>
      </c>
      <c r="EI34" s="87" t="str">
        <f t="shared" ca="1" si="150"/>
        <v>L</v>
      </c>
      <c r="EJ34" s="87" t="str">
        <f t="shared" ca="1" si="151"/>
        <v>N</v>
      </c>
      <c r="EK34" s="87" t="str">
        <f t="shared" ca="1" si="152"/>
        <v>N</v>
      </c>
      <c r="EL34" s="87" t="str">
        <f t="shared" ca="1" si="153"/>
        <v>-</v>
      </c>
      <c r="EM34" s="87" t="str">
        <f t="shared" ca="1" si="154"/>
        <v>-</v>
      </c>
      <c r="EN34" s="87" t="str">
        <f t="shared" ca="1" si="155"/>
        <v>L</v>
      </c>
      <c r="EO34" s="87" t="str">
        <f t="shared" ca="1" si="156"/>
        <v>T</v>
      </c>
      <c r="EP34" s="87" t="str">
        <f t="shared" ca="1" si="27"/>
        <v>T</v>
      </c>
      <c r="EQ34" s="87" t="str">
        <f t="shared" ca="1" si="157"/>
        <v>L</v>
      </c>
      <c r="ER34" s="87" t="str">
        <f t="shared" ca="1" si="158"/>
        <v>L</v>
      </c>
      <c r="ES34" s="87" t="str">
        <f t="shared" ca="1" si="159"/>
        <v>T</v>
      </c>
      <c r="ET34" s="87" t="str">
        <f t="shared" ca="1" si="160"/>
        <v>N</v>
      </c>
      <c r="EU34" s="87" t="str">
        <f t="shared" ca="1" si="161"/>
        <v>-</v>
      </c>
      <c r="EV34" s="87" t="str">
        <f t="shared" ca="1" si="162"/>
        <v>L</v>
      </c>
      <c r="EW34" s="87" t="str">
        <f t="shared" ca="1" si="163"/>
        <v>T</v>
      </c>
      <c r="EX34" s="87" t="str">
        <f t="shared" ca="1" si="164"/>
        <v>T</v>
      </c>
      <c r="EY34" s="87" t="str">
        <f t="shared" ca="1" si="165"/>
        <v>T</v>
      </c>
      <c r="EZ34" s="87" t="str">
        <f t="shared" ca="1" si="166"/>
        <v>L</v>
      </c>
      <c r="FA34" s="87" t="str">
        <f t="shared" ca="1" si="167"/>
        <v>T</v>
      </c>
      <c r="FB34" s="87" t="str">
        <f t="shared" ca="1" si="168"/>
        <v>T</v>
      </c>
      <c r="FC34" s="87" t="str">
        <f t="shared" ca="1" si="169"/>
        <v>T</v>
      </c>
      <c r="FD34" s="87" t="str">
        <f t="shared" ca="1" si="170"/>
        <v>N</v>
      </c>
      <c r="FE34" s="87" t="str">
        <f t="shared" ca="1" si="171"/>
        <v>-</v>
      </c>
      <c r="FF34" s="87" t="str">
        <f t="shared" ca="1" si="172"/>
        <v>L</v>
      </c>
      <c r="FG34" s="87" t="str">
        <f t="shared" ca="1" si="173"/>
        <v>T</v>
      </c>
      <c r="FH34" s="87" t="str">
        <f t="shared" ca="1" si="174"/>
        <v>T</v>
      </c>
      <c r="FI34" s="87" t="str">
        <f t="shared" ca="1" si="175"/>
        <v>T</v>
      </c>
      <c r="FJ34" s="87" t="str">
        <f t="shared" ca="1" si="176"/>
        <v>T</v>
      </c>
      <c r="FK34" s="87" t="str">
        <f t="shared" ca="1" si="177"/>
        <v>L</v>
      </c>
      <c r="FL34" s="87" t="str">
        <f t="shared" ca="1" si="178"/>
        <v>T</v>
      </c>
      <c r="FM34" s="87" t="str">
        <f t="shared" ca="1" si="179"/>
        <v>T</v>
      </c>
      <c r="FN34" s="87" t="str">
        <f t="shared" ca="1" si="180"/>
        <v>T</v>
      </c>
      <c r="FO34" s="87" t="str">
        <f t="shared" ca="1" si="181"/>
        <v>T</v>
      </c>
      <c r="FP34" s="87" t="str">
        <f t="shared" ca="1" si="182"/>
        <v>N</v>
      </c>
      <c r="FQ34" s="87" t="str">
        <f t="shared" ca="1" si="183"/>
        <v>N</v>
      </c>
      <c r="FR34" s="87" t="str">
        <f t="shared" ca="1" si="184"/>
        <v>-</v>
      </c>
      <c r="FS34" s="87" t="str">
        <f t="shared" ca="1" si="185"/>
        <v>-</v>
      </c>
      <c r="FT34" s="87" t="str">
        <f t="shared" ca="1" si="186"/>
        <v>L</v>
      </c>
      <c r="FU34" s="87" t="str">
        <f t="shared" ca="1" si="187"/>
        <v>L</v>
      </c>
      <c r="FV34" s="87" t="str">
        <f t="shared" ca="1" si="188"/>
        <v>T</v>
      </c>
      <c r="FW34" s="87" t="str">
        <f t="shared" ca="1" si="189"/>
        <v>T</v>
      </c>
      <c r="FX34" s="87" t="str">
        <f t="shared" ca="1" si="190"/>
        <v>L</v>
      </c>
      <c r="FY34" s="87" t="str">
        <f t="shared" ca="1" si="191"/>
        <v>T</v>
      </c>
      <c r="FZ34" s="87" t="str">
        <f t="shared" ca="1" si="192"/>
        <v>T</v>
      </c>
      <c r="GA34" s="87" t="str">
        <f t="shared" ca="1" si="193"/>
        <v>T</v>
      </c>
      <c r="GB34" s="87" t="str">
        <f t="shared" ca="1" si="194"/>
        <v>N</v>
      </c>
      <c r="GC34" s="87" t="str">
        <f t="shared" ca="1" si="195"/>
        <v>-</v>
      </c>
      <c r="GD34" s="87" t="str">
        <f t="shared" ca="1" si="196"/>
        <v>L</v>
      </c>
      <c r="GE34" s="87" t="str">
        <f t="shared" ca="1" si="197"/>
        <v>T</v>
      </c>
      <c r="GF34" s="87" t="str">
        <f t="shared" ca="1" si="198"/>
        <v>T</v>
      </c>
      <c r="GG34" s="87" t="str">
        <f t="shared" ca="1" si="199"/>
        <v>L</v>
      </c>
      <c r="GH34" s="87" t="str">
        <f t="shared" ca="1" si="200"/>
        <v>L</v>
      </c>
      <c r="GI34" s="87" t="str">
        <f t="shared" ca="1" si="201"/>
        <v>T</v>
      </c>
      <c r="GJ34" s="87" t="str">
        <f t="shared" ca="1" si="202"/>
        <v>T</v>
      </c>
      <c r="GK34" s="87" t="str">
        <f t="shared" ca="1" si="203"/>
        <v>T</v>
      </c>
      <c r="GL34" s="87" t="str">
        <f t="shared" ca="1" si="204"/>
        <v>T</v>
      </c>
      <c r="GM34" s="87" t="str">
        <f t="shared" ca="1" si="205"/>
        <v>L</v>
      </c>
      <c r="GN34" s="87" t="str">
        <f t="shared" ca="1" si="206"/>
        <v>N</v>
      </c>
      <c r="GO34" s="87" t="str">
        <f t="shared" ca="1" si="207"/>
        <v>N</v>
      </c>
      <c r="GP34" s="87" t="str">
        <f t="shared" ca="1" si="208"/>
        <v>-</v>
      </c>
      <c r="GQ34" s="87" t="str">
        <f t="shared" ca="1" si="209"/>
        <v>-</v>
      </c>
      <c r="GR34" s="87" t="str">
        <f t="shared" ca="1" si="210"/>
        <v>L</v>
      </c>
      <c r="GS34" s="87" t="str">
        <f t="shared" ca="1" si="211"/>
        <v>T</v>
      </c>
      <c r="GT34" s="87" t="str">
        <f t="shared" ca="1" si="212"/>
        <v>T</v>
      </c>
      <c r="GU34" s="87" t="str">
        <f t="shared" ca="1" si="213"/>
        <v>L</v>
      </c>
      <c r="GV34" s="87" t="str">
        <f t="shared" ca="1" si="214"/>
        <v>L</v>
      </c>
      <c r="GW34" s="87" t="str">
        <f t="shared" ca="1" si="215"/>
        <v>T</v>
      </c>
      <c r="GX34" s="87" t="str">
        <f t="shared" ca="1" si="216"/>
        <v>N</v>
      </c>
      <c r="GY34" s="87" t="str">
        <f t="shared" ca="1" si="217"/>
        <v>-</v>
      </c>
      <c r="GZ34" s="87" t="str">
        <f t="shared" ca="1" si="218"/>
        <v>L</v>
      </c>
      <c r="HA34" s="87" t="str">
        <f t="shared" ca="1" si="219"/>
        <v>T</v>
      </c>
      <c r="HB34" s="87" t="str">
        <f t="shared" ca="1" si="28"/>
        <v>T</v>
      </c>
      <c r="HC34" s="87" t="str">
        <f t="shared" ca="1" si="220"/>
        <v>T</v>
      </c>
      <c r="HD34" s="87" t="str">
        <f t="shared" ca="1" si="221"/>
        <v>L</v>
      </c>
      <c r="HE34" s="87" t="str">
        <f t="shared" ca="1" si="222"/>
        <v>T</v>
      </c>
      <c r="HF34" s="87" t="str">
        <f t="shared" ca="1" si="223"/>
        <v>T</v>
      </c>
      <c r="HG34" s="87" t="str">
        <f t="shared" ca="1" si="224"/>
        <v>T</v>
      </c>
      <c r="HH34" s="87" t="str">
        <f t="shared" ca="1" si="225"/>
        <v>N</v>
      </c>
      <c r="HI34" s="87" t="str">
        <f t="shared" ca="1" si="226"/>
        <v>-</v>
      </c>
      <c r="HJ34" s="87" t="str">
        <f t="shared" ca="1" si="227"/>
        <v>L</v>
      </c>
      <c r="HK34" s="87" t="str">
        <f t="shared" ca="1" si="228"/>
        <v>T</v>
      </c>
      <c r="HL34" s="87" t="str">
        <f t="shared" ca="1" si="229"/>
        <v>T</v>
      </c>
      <c r="HM34" s="87" t="str">
        <f t="shared" ca="1" si="230"/>
        <v>T</v>
      </c>
      <c r="HN34" s="87" t="str">
        <f t="shared" ca="1" si="231"/>
        <v>T</v>
      </c>
      <c r="HO34" s="87" t="str">
        <f t="shared" ca="1" si="232"/>
        <v>L</v>
      </c>
      <c r="HP34" s="87" t="str">
        <f t="shared" ca="1" si="233"/>
        <v>T</v>
      </c>
      <c r="HQ34" s="87" t="str">
        <f t="shared" ca="1" si="234"/>
        <v>T</v>
      </c>
      <c r="HR34" s="87" t="str">
        <f t="shared" ca="1" si="235"/>
        <v>T</v>
      </c>
      <c r="HS34" s="87" t="str">
        <f t="shared" ca="1" si="236"/>
        <v>T</v>
      </c>
      <c r="HT34" s="87" t="str">
        <f t="shared" ca="1" si="237"/>
        <v>N</v>
      </c>
      <c r="HU34" s="87" t="str">
        <f t="shared" ca="1" si="238"/>
        <v>N</v>
      </c>
      <c r="HV34" s="87" t="str">
        <f t="shared" ca="1" si="239"/>
        <v>-</v>
      </c>
      <c r="HW34" s="87" t="str">
        <f t="shared" ca="1" si="240"/>
        <v>-</v>
      </c>
      <c r="HX34" s="87" t="str">
        <f t="shared" ca="1" si="241"/>
        <v>L</v>
      </c>
      <c r="HY34" s="87" t="str">
        <f t="shared" ca="1" si="242"/>
        <v>L</v>
      </c>
      <c r="HZ34" s="87" t="str">
        <f t="shared" ca="1" si="243"/>
        <v>T</v>
      </c>
      <c r="IA34" s="87" t="str">
        <f t="shared" ca="1" si="244"/>
        <v>T</v>
      </c>
      <c r="IB34" s="87" t="str">
        <f t="shared" ca="1" si="245"/>
        <v>L</v>
      </c>
      <c r="IC34" s="87" t="str">
        <f t="shared" ca="1" si="246"/>
        <v>T</v>
      </c>
      <c r="ID34" s="87" t="str">
        <f t="shared" ca="1" si="247"/>
        <v>T</v>
      </c>
      <c r="IE34" s="87" t="str">
        <f t="shared" ca="1" si="248"/>
        <v>T</v>
      </c>
      <c r="IF34" s="87" t="str">
        <f t="shared" ca="1" si="249"/>
        <v>N</v>
      </c>
      <c r="IG34" s="87" t="str">
        <f t="shared" ca="1" si="250"/>
        <v>-</v>
      </c>
      <c r="IH34" s="87" t="str">
        <f t="shared" ca="1" si="251"/>
        <v>L</v>
      </c>
      <c r="II34" s="87" t="str">
        <f t="shared" ca="1" si="252"/>
        <v>T</v>
      </c>
      <c r="IJ34" s="87" t="str">
        <f t="shared" ca="1" si="253"/>
        <v>T</v>
      </c>
      <c r="IK34" s="87" t="str">
        <f t="shared" ca="1" si="254"/>
        <v>L</v>
      </c>
      <c r="IL34" s="87" t="str">
        <f t="shared" ca="1" si="255"/>
        <v>L</v>
      </c>
      <c r="IM34" s="87" t="str">
        <f t="shared" ca="1" si="256"/>
        <v>T</v>
      </c>
      <c r="IN34" s="87" t="str">
        <f t="shared" ca="1" si="257"/>
        <v>T</v>
      </c>
      <c r="IO34" s="87" t="str">
        <f t="shared" ca="1" si="258"/>
        <v>T</v>
      </c>
      <c r="IP34" s="87" t="str">
        <f t="shared" ca="1" si="259"/>
        <v>T</v>
      </c>
      <c r="IQ34" s="87" t="str">
        <f t="shared" ca="1" si="260"/>
        <v>L</v>
      </c>
      <c r="IR34" s="87" t="str">
        <f t="shared" ca="1" si="261"/>
        <v>N</v>
      </c>
      <c r="IS34" s="87" t="str">
        <f t="shared" ca="1" si="262"/>
        <v>N</v>
      </c>
      <c r="IT34" s="87" t="str">
        <f t="shared" ca="1" si="263"/>
        <v>-</v>
      </c>
      <c r="IU34" s="87" t="str">
        <f t="shared" ca="1" si="264"/>
        <v>-</v>
      </c>
      <c r="IV34" s="87" t="str">
        <f t="shared" ca="1" si="265"/>
        <v>L</v>
      </c>
      <c r="IW34" s="87" t="str">
        <f t="shared" ca="1" si="266"/>
        <v>T</v>
      </c>
      <c r="IX34" s="87" t="str">
        <f t="shared" ca="1" si="267"/>
        <v>T</v>
      </c>
      <c r="IY34" s="87" t="str">
        <f t="shared" ca="1" si="268"/>
        <v>L</v>
      </c>
      <c r="IZ34" s="87" t="str">
        <f t="shared" ca="1" si="269"/>
        <v>L</v>
      </c>
      <c r="JA34" s="87" t="str">
        <f t="shared" ca="1" si="270"/>
        <v>T</v>
      </c>
      <c r="JB34" s="87" t="str">
        <f t="shared" ca="1" si="271"/>
        <v>N</v>
      </c>
      <c r="JC34" s="87" t="str">
        <f t="shared" ca="1" si="272"/>
        <v>-</v>
      </c>
      <c r="JD34" s="87" t="str">
        <f t="shared" ca="1" si="273"/>
        <v>L</v>
      </c>
      <c r="JE34" s="87" t="str">
        <f t="shared" ca="1" si="274"/>
        <v>T</v>
      </c>
      <c r="JF34" s="87" t="str">
        <f t="shared" ca="1" si="275"/>
        <v>T</v>
      </c>
      <c r="JG34" s="87" t="str">
        <f t="shared" ca="1" si="276"/>
        <v>T</v>
      </c>
      <c r="JH34" s="87" t="str">
        <f t="shared" ca="1" si="277"/>
        <v>L</v>
      </c>
      <c r="JI34" s="87" t="str">
        <f t="shared" ca="1" si="278"/>
        <v>T</v>
      </c>
      <c r="JJ34" s="87" t="str">
        <f t="shared" ca="1" si="279"/>
        <v>T</v>
      </c>
      <c r="JK34" s="87" t="str">
        <f t="shared" ca="1" si="280"/>
        <v>T</v>
      </c>
      <c r="JL34" s="87" t="str">
        <f t="shared" ca="1" si="281"/>
        <v>N</v>
      </c>
      <c r="JM34" s="87" t="str">
        <f t="shared" ca="1" si="282"/>
        <v>-</v>
      </c>
      <c r="JN34" s="87" t="str">
        <f t="shared" ca="1" si="29"/>
        <v>L</v>
      </c>
      <c r="JO34" s="87" t="str">
        <f t="shared" ca="1" si="283"/>
        <v>T</v>
      </c>
      <c r="JP34" s="87" t="str">
        <f t="shared" ca="1" si="284"/>
        <v>T</v>
      </c>
      <c r="JQ34" s="87" t="str">
        <f t="shared" ca="1" si="285"/>
        <v>T</v>
      </c>
      <c r="JR34" s="87" t="str">
        <f t="shared" ca="1" si="286"/>
        <v>T</v>
      </c>
      <c r="JS34" s="87" t="str">
        <f t="shared" ca="1" si="287"/>
        <v>L</v>
      </c>
      <c r="JT34" s="87" t="str">
        <f t="shared" ca="1" si="288"/>
        <v>T</v>
      </c>
      <c r="JU34" s="87" t="str">
        <f t="shared" ca="1" si="289"/>
        <v>T</v>
      </c>
      <c r="JV34" s="87" t="str">
        <f t="shared" ca="1" si="290"/>
        <v>T</v>
      </c>
      <c r="JW34" s="87" t="str">
        <f t="shared" ca="1" si="291"/>
        <v>T</v>
      </c>
      <c r="JX34" s="87" t="str">
        <f t="shared" ca="1" si="292"/>
        <v>N</v>
      </c>
      <c r="JY34" s="87" t="str">
        <f t="shared" ca="1" si="293"/>
        <v>N</v>
      </c>
      <c r="JZ34" s="87" t="str">
        <f t="shared" ca="1" si="294"/>
        <v>-</v>
      </c>
      <c r="KA34" s="87" t="str">
        <f t="shared" ca="1" si="295"/>
        <v>-</v>
      </c>
      <c r="KB34" s="87" t="str">
        <f t="shared" ca="1" si="296"/>
        <v>L</v>
      </c>
      <c r="KC34" s="87" t="str">
        <f t="shared" ca="1" si="297"/>
        <v>L</v>
      </c>
      <c r="KD34" s="87" t="str">
        <f t="shared" ca="1" si="298"/>
        <v>T</v>
      </c>
      <c r="KE34" s="87" t="str">
        <f t="shared" ca="1" si="299"/>
        <v>T</v>
      </c>
      <c r="KF34" s="87" t="str">
        <f t="shared" ca="1" si="300"/>
        <v>L</v>
      </c>
      <c r="KG34" s="87" t="str">
        <f t="shared" ca="1" si="301"/>
        <v>T</v>
      </c>
      <c r="KH34" s="87" t="str">
        <f t="shared" ca="1" si="302"/>
        <v>T</v>
      </c>
      <c r="KI34" s="87" t="str">
        <f t="shared" ca="1" si="303"/>
        <v>T</v>
      </c>
      <c r="KJ34" s="87" t="str">
        <f t="shared" ca="1" si="304"/>
        <v>N</v>
      </c>
      <c r="KK34" s="87" t="str">
        <f t="shared" ca="1" si="305"/>
        <v>-</v>
      </c>
      <c r="KL34" s="87" t="str">
        <f t="shared" ca="1" si="306"/>
        <v>L</v>
      </c>
      <c r="KM34" s="87" t="str">
        <f t="shared" ca="1" si="307"/>
        <v>T</v>
      </c>
      <c r="KN34" s="87" t="str">
        <f t="shared" ca="1" si="308"/>
        <v>T</v>
      </c>
      <c r="KO34" s="87" t="str">
        <f t="shared" ca="1" si="309"/>
        <v>L</v>
      </c>
      <c r="KP34" s="87" t="str">
        <f t="shared" ca="1" si="310"/>
        <v>L</v>
      </c>
      <c r="KQ34" s="87" t="str">
        <f t="shared" ca="1" si="311"/>
        <v>T</v>
      </c>
      <c r="KR34" s="87" t="str">
        <f t="shared" ca="1" si="312"/>
        <v>T</v>
      </c>
      <c r="KS34" s="87" t="str">
        <f t="shared" ca="1" si="313"/>
        <v>T</v>
      </c>
      <c r="KT34" s="87" t="str">
        <f t="shared" ca="1" si="314"/>
        <v>T</v>
      </c>
      <c r="KU34" s="87" t="str">
        <f t="shared" ca="1" si="315"/>
        <v>L</v>
      </c>
      <c r="KV34" s="87" t="str">
        <f t="shared" ca="1" si="316"/>
        <v>N</v>
      </c>
      <c r="KW34" s="87" t="str">
        <f t="shared" ca="1" si="317"/>
        <v>N</v>
      </c>
      <c r="KX34" s="87" t="str">
        <f t="shared" ca="1" si="318"/>
        <v>-</v>
      </c>
      <c r="KY34" s="87" t="str">
        <f t="shared" ca="1" si="319"/>
        <v>-</v>
      </c>
      <c r="KZ34" s="87" t="str">
        <f t="shared" ca="1" si="320"/>
        <v>L</v>
      </c>
      <c r="LA34" s="87" t="str">
        <f t="shared" ca="1" si="321"/>
        <v>T</v>
      </c>
      <c r="LB34" s="87" t="str">
        <f t="shared" ca="1" si="322"/>
        <v>T</v>
      </c>
      <c r="LC34" s="87" t="str">
        <f t="shared" ca="1" si="323"/>
        <v>L</v>
      </c>
      <c r="LD34" s="87" t="str">
        <f t="shared" ca="1" si="324"/>
        <v>L</v>
      </c>
      <c r="LE34" s="87" t="str">
        <f t="shared" ca="1" si="325"/>
        <v>T</v>
      </c>
      <c r="LF34" s="87" t="str">
        <f t="shared" ca="1" si="326"/>
        <v>N</v>
      </c>
      <c r="LG34" s="87" t="str">
        <f t="shared" ca="1" si="327"/>
        <v>-</v>
      </c>
      <c r="LH34" s="87" t="str">
        <f t="shared" ca="1" si="328"/>
        <v>L</v>
      </c>
      <c r="LI34" s="87" t="str">
        <f t="shared" ca="1" si="329"/>
        <v>T</v>
      </c>
      <c r="LJ34" s="87" t="str">
        <f t="shared" ca="1" si="330"/>
        <v>T</v>
      </c>
      <c r="LK34" s="87" t="str">
        <f t="shared" ca="1" si="331"/>
        <v>T</v>
      </c>
      <c r="LL34" s="87" t="str">
        <f t="shared" ca="1" si="332"/>
        <v>L</v>
      </c>
      <c r="LM34" s="87" t="str">
        <f t="shared" ca="1" si="333"/>
        <v>T</v>
      </c>
      <c r="LN34" s="87" t="str">
        <f t="shared" ca="1" si="334"/>
        <v>T</v>
      </c>
      <c r="LO34" s="87" t="str">
        <f t="shared" ca="1" si="335"/>
        <v>T</v>
      </c>
      <c r="LP34" s="87" t="str">
        <f t="shared" ca="1" si="336"/>
        <v>N</v>
      </c>
      <c r="LQ34" s="87" t="str">
        <f t="shared" ca="1" si="337"/>
        <v>-</v>
      </c>
      <c r="LR34" s="87" t="str">
        <f t="shared" ca="1" si="338"/>
        <v>L</v>
      </c>
      <c r="LS34" s="87" t="str">
        <f t="shared" ca="1" si="339"/>
        <v>T</v>
      </c>
      <c r="LT34" s="87" t="str">
        <f t="shared" ca="1" si="340"/>
        <v>T</v>
      </c>
      <c r="LU34" s="87" t="str">
        <f t="shared" ca="1" si="341"/>
        <v>T</v>
      </c>
      <c r="LV34" s="87" t="str">
        <f t="shared" ca="1" si="342"/>
        <v>T</v>
      </c>
      <c r="LW34" s="87" t="str">
        <f t="shared" ca="1" si="343"/>
        <v>L</v>
      </c>
      <c r="LX34" s="87" t="str">
        <f t="shared" ca="1" si="344"/>
        <v>T</v>
      </c>
      <c r="LY34" s="87" t="str">
        <f t="shared" ca="1" si="345"/>
        <v>T</v>
      </c>
      <c r="LZ34" s="87" t="str">
        <f t="shared" ca="1" si="30"/>
        <v>T</v>
      </c>
      <c r="MA34" s="87" t="str">
        <f t="shared" ca="1" si="357"/>
        <v>T</v>
      </c>
      <c r="MB34" s="87" t="str">
        <f t="shared" ca="1" si="358"/>
        <v>N</v>
      </c>
      <c r="MC34" s="87" t="str">
        <f t="shared" ca="1" si="359"/>
        <v>N</v>
      </c>
      <c r="MD34" s="87" t="str">
        <f t="shared" ca="1" si="360"/>
        <v>-</v>
      </c>
      <c r="ME34" s="87" t="str">
        <f t="shared" ca="1" si="361"/>
        <v>-</v>
      </c>
      <c r="MF34" s="87" t="str">
        <f t="shared" ca="1" si="362"/>
        <v>L</v>
      </c>
      <c r="MG34" s="87" t="str">
        <f t="shared" ca="1" si="363"/>
        <v>L</v>
      </c>
      <c r="MH34" s="87" t="str">
        <f t="shared" ca="1" si="364"/>
        <v>T</v>
      </c>
      <c r="MI34" s="87" t="str">
        <f t="shared" ca="1" si="365"/>
        <v>T</v>
      </c>
      <c r="MJ34" s="87" t="str">
        <f t="shared" ca="1" si="366"/>
        <v>L</v>
      </c>
      <c r="MK34" s="87" t="str">
        <f t="shared" ca="1" si="367"/>
        <v>T</v>
      </c>
      <c r="ML34" s="87" t="str">
        <f t="shared" ca="1" si="368"/>
        <v>T</v>
      </c>
      <c r="MM34" s="87" t="str">
        <f t="shared" ca="1" si="369"/>
        <v>T</v>
      </c>
      <c r="MN34" s="87" t="str">
        <f t="shared" ca="1" si="370"/>
        <v>N</v>
      </c>
      <c r="MO34" s="87" t="str">
        <f t="shared" ca="1" si="371"/>
        <v>-</v>
      </c>
      <c r="MP34" s="87" t="str">
        <f t="shared" ca="1" si="372"/>
        <v>L</v>
      </c>
      <c r="MQ34" s="87" t="str">
        <f t="shared" ca="1" si="373"/>
        <v>T</v>
      </c>
      <c r="MR34" s="87" t="str">
        <f t="shared" ca="1" si="374"/>
        <v>T</v>
      </c>
      <c r="MS34" s="87" t="str">
        <f t="shared" ca="1" si="375"/>
        <v>L</v>
      </c>
      <c r="MT34" s="87" t="str">
        <f t="shared" ca="1" si="376"/>
        <v>L</v>
      </c>
      <c r="MU34" s="87" t="str">
        <f t="shared" ca="1" si="377"/>
        <v>T</v>
      </c>
      <c r="MV34" s="87" t="str">
        <f t="shared" ca="1" si="378"/>
        <v>T</v>
      </c>
      <c r="MW34" s="87" t="str">
        <f t="shared" ca="1" si="379"/>
        <v>T</v>
      </c>
      <c r="MX34" s="87" t="str">
        <f t="shared" ca="1" si="380"/>
        <v>T</v>
      </c>
      <c r="MY34" s="87" t="str">
        <f t="shared" ca="1" si="381"/>
        <v>L</v>
      </c>
      <c r="MZ34" s="87" t="str">
        <f t="shared" ca="1" si="382"/>
        <v>N</v>
      </c>
      <c r="NA34" s="87" t="str">
        <f t="shared" ca="1" si="383"/>
        <v>N</v>
      </c>
      <c r="NB34" s="87" t="str">
        <f t="shared" ca="1" si="346"/>
        <v>-</v>
      </c>
      <c r="NC34" s="87" t="str">
        <f t="shared" ca="1" si="347"/>
        <v>-</v>
      </c>
      <c r="ND34" s="87" t="str">
        <f t="shared" ca="1" si="348"/>
        <v>L</v>
      </c>
      <c r="NE34" s="87" t="str">
        <f t="shared" ca="1" si="349"/>
        <v>T</v>
      </c>
      <c r="NF34" s="87" t="str">
        <f t="shared" ca="1" si="350"/>
        <v>T</v>
      </c>
      <c r="NG34" s="87" t="str">
        <f t="shared" ca="1" si="351"/>
        <v>L</v>
      </c>
      <c r="NH34" s="87" t="str">
        <f t="shared" ca="1" si="352"/>
        <v>L</v>
      </c>
      <c r="NI34" s="87" t="str">
        <f t="shared" ca="1" si="353"/>
        <v>T</v>
      </c>
      <c r="NJ34" s="87" t="str">
        <f t="shared" ca="1" si="354"/>
        <v>N</v>
      </c>
      <c r="NK34" s="87" t="str">
        <f t="shared" ca="1" si="355"/>
        <v>-</v>
      </c>
      <c r="NL34" s="87" t="str">
        <f t="shared" ca="1" si="356"/>
        <v>L</v>
      </c>
    </row>
    <row r="35" spans="1:376" x14ac:dyDescent="0.35">
      <c r="A35" s="54" t="str">
        <f>Plantilla!E35</f>
        <v xml:space="preserve">Janira Ramírez Álvarez </v>
      </c>
      <c r="B35" s="99" t="str">
        <f>'Diseño Patrón'!B38</f>
        <v>T</v>
      </c>
      <c r="C35" s="23">
        <f t="array" ref="C35">IF($C$4="SI",SMALL(IF($B$7:$B35=B35,ROW($B$7:$B35), ""),1),7)</f>
        <v>27</v>
      </c>
      <c r="D35" s="142" t="str">
        <f>'Diseño Patrón'!M38</f>
        <v>N</v>
      </c>
      <c r="E35" s="142" t="str">
        <f>'Diseño Patrón'!N38</f>
        <v>-</v>
      </c>
      <c r="F35" s="142" t="str">
        <f>'Diseño Patrón'!O38</f>
        <v>L</v>
      </c>
      <c r="G35" s="142" t="str">
        <f>'Diseño Patrón'!P38</f>
        <v>T</v>
      </c>
      <c r="H35" s="142" t="str">
        <f>'Diseño Patrón'!Q38</f>
        <v>T</v>
      </c>
      <c r="I35" s="143" t="str">
        <f>'Diseño Patrón'!R38</f>
        <v>L</v>
      </c>
      <c r="J35" s="143" t="str">
        <f>'Diseño Patrón'!S38</f>
        <v>L</v>
      </c>
      <c r="K35" s="87" t="str">
        <f t="shared" ca="1" si="385"/>
        <v>L</v>
      </c>
      <c r="L35" s="87" t="str">
        <f t="shared" ca="1" si="384"/>
        <v>T</v>
      </c>
      <c r="M35" s="87" t="str">
        <f t="shared" ca="1" si="384"/>
        <v>T</v>
      </c>
      <c r="N35" s="87" t="str">
        <f t="shared" ca="1" si="384"/>
        <v>L</v>
      </c>
      <c r="O35" s="87" t="str">
        <f t="shared" ca="1" si="384"/>
        <v>L</v>
      </c>
      <c r="P35" s="87" t="str">
        <f t="shared" ca="1" si="384"/>
        <v>T</v>
      </c>
      <c r="Q35" s="87" t="str">
        <f t="shared" ca="1" si="384"/>
        <v>T</v>
      </c>
      <c r="R35" s="87" t="str">
        <f t="shared" ca="1" si="25"/>
        <v>T</v>
      </c>
      <c r="S35" s="87" t="str">
        <f t="shared" ca="1" si="31"/>
        <v>T</v>
      </c>
      <c r="T35" s="87" t="str">
        <f t="shared" ca="1" si="32"/>
        <v>L</v>
      </c>
      <c r="U35" s="87" t="str">
        <f t="shared" ca="1" si="33"/>
        <v>N</v>
      </c>
      <c r="V35" s="87" t="str">
        <f t="shared" ca="1" si="34"/>
        <v>N</v>
      </c>
      <c r="W35" s="87" t="str">
        <f t="shared" ca="1" si="35"/>
        <v>-</v>
      </c>
      <c r="X35" s="87" t="str">
        <f t="shared" ca="1" si="36"/>
        <v>-</v>
      </c>
      <c r="Y35" s="87" t="str">
        <f t="shared" ca="1" si="37"/>
        <v>L</v>
      </c>
      <c r="Z35" s="87" t="str">
        <f t="shared" ca="1" si="38"/>
        <v>T</v>
      </c>
      <c r="AA35" s="87" t="str">
        <f t="shared" ca="1" si="39"/>
        <v>T</v>
      </c>
      <c r="AB35" s="87" t="str">
        <f t="shared" ca="1" si="40"/>
        <v>L</v>
      </c>
      <c r="AC35" s="87" t="str">
        <f t="shared" ca="1" si="41"/>
        <v>L</v>
      </c>
      <c r="AD35" s="87" t="str">
        <f t="shared" ca="1" si="42"/>
        <v>T</v>
      </c>
      <c r="AE35" s="87" t="str">
        <f t="shared" ca="1" si="43"/>
        <v>N</v>
      </c>
      <c r="AF35" s="87" t="str">
        <f t="shared" ca="1" si="44"/>
        <v>-</v>
      </c>
      <c r="AG35" s="87" t="str">
        <f t="shared" ca="1" si="45"/>
        <v>L</v>
      </c>
      <c r="AH35" s="87" t="str">
        <f t="shared" ca="1" si="46"/>
        <v>T</v>
      </c>
      <c r="AI35" s="87" t="str">
        <f t="shared" ca="1" si="47"/>
        <v>T</v>
      </c>
      <c r="AJ35" s="87" t="str">
        <f t="shared" ca="1" si="48"/>
        <v>T</v>
      </c>
      <c r="AK35" s="87" t="str">
        <f t="shared" ca="1" si="49"/>
        <v>L</v>
      </c>
      <c r="AL35" s="87" t="str">
        <f t="shared" ca="1" si="50"/>
        <v>T</v>
      </c>
      <c r="AM35" s="87" t="str">
        <f t="shared" ca="1" si="51"/>
        <v>T</v>
      </c>
      <c r="AN35" s="87" t="str">
        <f t="shared" ca="1" si="52"/>
        <v>T</v>
      </c>
      <c r="AO35" s="87" t="str">
        <f t="shared" ca="1" si="53"/>
        <v>N</v>
      </c>
      <c r="AP35" s="87" t="str">
        <f t="shared" ca="1" si="54"/>
        <v>-</v>
      </c>
      <c r="AQ35" s="87" t="str">
        <f t="shared" ca="1" si="55"/>
        <v>L</v>
      </c>
      <c r="AR35" s="87" t="str">
        <f t="shared" ca="1" si="56"/>
        <v>T</v>
      </c>
      <c r="AS35" s="87" t="str">
        <f t="shared" ca="1" si="57"/>
        <v>T</v>
      </c>
      <c r="AT35" s="87" t="str">
        <f t="shared" ca="1" si="58"/>
        <v>T</v>
      </c>
      <c r="AU35" s="87" t="str">
        <f t="shared" ca="1" si="59"/>
        <v>T</v>
      </c>
      <c r="AV35" s="87" t="str">
        <f t="shared" ca="1" si="60"/>
        <v>L</v>
      </c>
      <c r="AW35" s="87" t="str">
        <f t="shared" ca="1" si="61"/>
        <v>T</v>
      </c>
      <c r="AX35" s="87" t="str">
        <f t="shared" ca="1" si="62"/>
        <v>T</v>
      </c>
      <c r="AY35" s="87" t="str">
        <f t="shared" ca="1" si="63"/>
        <v>T</v>
      </c>
      <c r="AZ35" s="87" t="str">
        <f t="shared" ca="1" si="64"/>
        <v>T</v>
      </c>
      <c r="BA35" s="87" t="str">
        <f t="shared" ca="1" si="65"/>
        <v>N</v>
      </c>
      <c r="BB35" s="87" t="str">
        <f t="shared" ca="1" si="66"/>
        <v>N</v>
      </c>
      <c r="BC35" s="87" t="str">
        <f t="shared" ca="1" si="67"/>
        <v>-</v>
      </c>
      <c r="BD35" s="87" t="str">
        <f t="shared" ca="1" si="68"/>
        <v>-</v>
      </c>
      <c r="BE35" s="87" t="str">
        <f t="shared" ca="1" si="69"/>
        <v>L</v>
      </c>
      <c r="BF35" s="87" t="str">
        <f t="shared" ca="1" si="70"/>
        <v>L</v>
      </c>
      <c r="BG35" s="87" t="str">
        <f t="shared" ca="1" si="71"/>
        <v>T</v>
      </c>
      <c r="BH35" s="87" t="str">
        <f t="shared" ca="1" si="72"/>
        <v>T</v>
      </c>
      <c r="BI35" s="87" t="str">
        <f t="shared" ca="1" si="73"/>
        <v>L</v>
      </c>
      <c r="BJ35" s="87" t="str">
        <f t="shared" ca="1" si="74"/>
        <v>T</v>
      </c>
      <c r="BK35" s="87" t="str">
        <f t="shared" ca="1" si="75"/>
        <v>T</v>
      </c>
      <c r="BL35" s="87" t="str">
        <f t="shared" ca="1" si="76"/>
        <v>T</v>
      </c>
      <c r="BM35" s="87" t="str">
        <f t="shared" ca="1" si="77"/>
        <v>N</v>
      </c>
      <c r="BN35" s="87" t="str">
        <f t="shared" ca="1" si="78"/>
        <v>-</v>
      </c>
      <c r="BO35" s="87" t="str">
        <f t="shared" ca="1" si="79"/>
        <v>L</v>
      </c>
      <c r="BP35" s="87" t="str">
        <f t="shared" ca="1" si="80"/>
        <v>T</v>
      </c>
      <c r="BQ35" s="87" t="str">
        <f t="shared" ca="1" si="81"/>
        <v>T</v>
      </c>
      <c r="BR35" s="87" t="str">
        <f t="shared" ca="1" si="82"/>
        <v>L</v>
      </c>
      <c r="BS35" s="87" t="str">
        <f t="shared" ca="1" si="83"/>
        <v>L</v>
      </c>
      <c r="BT35" s="87" t="str">
        <f t="shared" ca="1" si="84"/>
        <v>T</v>
      </c>
      <c r="BU35" s="87" t="str">
        <f t="shared" ca="1" si="85"/>
        <v>T</v>
      </c>
      <c r="BV35" s="87" t="str">
        <f t="shared" ca="1" si="86"/>
        <v>T</v>
      </c>
      <c r="BW35" s="87" t="str">
        <f t="shared" ca="1" si="87"/>
        <v>T</v>
      </c>
      <c r="BX35" s="87" t="str">
        <f t="shared" ca="1" si="88"/>
        <v>L</v>
      </c>
      <c r="BY35" s="87" t="str">
        <f t="shared" ca="1" si="89"/>
        <v>N</v>
      </c>
      <c r="BZ35" s="87" t="str">
        <f t="shared" ca="1" si="90"/>
        <v>N</v>
      </c>
      <c r="CA35" s="87" t="str">
        <f t="shared" ca="1" si="91"/>
        <v>-</v>
      </c>
      <c r="CB35" s="87" t="str">
        <f t="shared" ca="1" si="92"/>
        <v>-</v>
      </c>
      <c r="CC35" s="87" t="str">
        <f t="shared" ca="1" si="93"/>
        <v>L</v>
      </c>
      <c r="CD35" s="87" t="str">
        <f t="shared" ca="1" si="26"/>
        <v>T</v>
      </c>
      <c r="CE35" s="87" t="str">
        <f t="shared" ca="1" si="94"/>
        <v>T</v>
      </c>
      <c r="CF35" s="87" t="str">
        <f t="shared" ca="1" si="95"/>
        <v>L</v>
      </c>
      <c r="CG35" s="87" t="str">
        <f t="shared" ca="1" si="96"/>
        <v>L</v>
      </c>
      <c r="CH35" s="87" t="str">
        <f t="shared" ca="1" si="97"/>
        <v>T</v>
      </c>
      <c r="CI35" s="87" t="str">
        <f t="shared" ca="1" si="98"/>
        <v>N</v>
      </c>
      <c r="CJ35" s="87" t="str">
        <f t="shared" ca="1" si="99"/>
        <v>-</v>
      </c>
      <c r="CK35" s="87" t="str">
        <f t="shared" ca="1" si="100"/>
        <v>L</v>
      </c>
      <c r="CL35" s="87" t="str">
        <f t="shared" ca="1" si="101"/>
        <v>T</v>
      </c>
      <c r="CM35" s="87" t="str">
        <f t="shared" ca="1" si="102"/>
        <v>T</v>
      </c>
      <c r="CN35" s="87" t="str">
        <f t="shared" ca="1" si="103"/>
        <v>T</v>
      </c>
      <c r="CO35" s="87" t="str">
        <f t="shared" ca="1" si="104"/>
        <v>L</v>
      </c>
      <c r="CP35" s="87" t="str">
        <f t="shared" ca="1" si="105"/>
        <v>T</v>
      </c>
      <c r="CQ35" s="87" t="str">
        <f t="shared" ca="1" si="106"/>
        <v>T</v>
      </c>
      <c r="CR35" s="87" t="str">
        <f t="shared" ca="1" si="107"/>
        <v>T</v>
      </c>
      <c r="CS35" s="87" t="str">
        <f t="shared" ca="1" si="108"/>
        <v>N</v>
      </c>
      <c r="CT35" s="87" t="str">
        <f t="shared" ca="1" si="109"/>
        <v>-</v>
      </c>
      <c r="CU35" s="87" t="str">
        <f t="shared" ca="1" si="110"/>
        <v>L</v>
      </c>
      <c r="CV35" s="87" t="str">
        <f t="shared" ca="1" si="111"/>
        <v>T</v>
      </c>
      <c r="CW35" s="87" t="str">
        <f t="shared" ca="1" si="112"/>
        <v>T</v>
      </c>
      <c r="CX35" s="87" t="str">
        <f t="shared" ca="1" si="113"/>
        <v>T</v>
      </c>
      <c r="CY35" s="87" t="str">
        <f t="shared" ca="1" si="114"/>
        <v>T</v>
      </c>
      <c r="CZ35" s="87" t="str">
        <f t="shared" ca="1" si="115"/>
        <v>L</v>
      </c>
      <c r="DA35" s="87" t="str">
        <f t="shared" ca="1" si="116"/>
        <v>T</v>
      </c>
      <c r="DB35" s="87" t="str">
        <f t="shared" ca="1" si="117"/>
        <v>T</v>
      </c>
      <c r="DC35" s="87" t="str">
        <f t="shared" ca="1" si="118"/>
        <v>T</v>
      </c>
      <c r="DD35" s="87" t="str">
        <f t="shared" ca="1" si="119"/>
        <v>T</v>
      </c>
      <c r="DE35" s="87" t="str">
        <f t="shared" ca="1" si="120"/>
        <v>N</v>
      </c>
      <c r="DF35" s="87" t="str">
        <f t="shared" ca="1" si="121"/>
        <v>N</v>
      </c>
      <c r="DG35" s="87" t="str">
        <f t="shared" ca="1" si="122"/>
        <v>-</v>
      </c>
      <c r="DH35" s="87" t="str">
        <f t="shared" ca="1" si="123"/>
        <v>-</v>
      </c>
      <c r="DI35" s="87" t="str">
        <f t="shared" ca="1" si="124"/>
        <v>L</v>
      </c>
      <c r="DJ35" s="87" t="str">
        <f t="shared" ca="1" si="125"/>
        <v>L</v>
      </c>
      <c r="DK35" s="87" t="str">
        <f t="shared" ca="1" si="126"/>
        <v>T</v>
      </c>
      <c r="DL35" s="87" t="str">
        <f t="shared" ca="1" si="127"/>
        <v>T</v>
      </c>
      <c r="DM35" s="87" t="str">
        <f t="shared" ca="1" si="128"/>
        <v>L</v>
      </c>
      <c r="DN35" s="87" t="str">
        <f t="shared" ca="1" si="129"/>
        <v>T</v>
      </c>
      <c r="DO35" s="87" t="str">
        <f t="shared" ca="1" si="130"/>
        <v>T</v>
      </c>
      <c r="DP35" s="87" t="str">
        <f t="shared" ca="1" si="131"/>
        <v>T</v>
      </c>
      <c r="DQ35" s="87" t="str">
        <f t="shared" ca="1" si="132"/>
        <v>N</v>
      </c>
      <c r="DR35" s="87" t="str">
        <f t="shared" ca="1" si="133"/>
        <v>-</v>
      </c>
      <c r="DS35" s="87" t="str">
        <f t="shared" ca="1" si="134"/>
        <v>L</v>
      </c>
      <c r="DT35" s="87" t="str">
        <f t="shared" ca="1" si="135"/>
        <v>T</v>
      </c>
      <c r="DU35" s="87" t="str">
        <f t="shared" ca="1" si="136"/>
        <v>T</v>
      </c>
      <c r="DV35" s="87" t="str">
        <f t="shared" ca="1" si="137"/>
        <v>L</v>
      </c>
      <c r="DW35" s="87" t="str">
        <f t="shared" ca="1" si="138"/>
        <v>L</v>
      </c>
      <c r="DX35" s="87" t="str">
        <f t="shared" ca="1" si="139"/>
        <v>T</v>
      </c>
      <c r="DY35" s="87" t="str">
        <f t="shared" ca="1" si="140"/>
        <v>T</v>
      </c>
      <c r="DZ35" s="87" t="str">
        <f t="shared" ca="1" si="141"/>
        <v>T</v>
      </c>
      <c r="EA35" s="87" t="str">
        <f t="shared" ca="1" si="142"/>
        <v>T</v>
      </c>
      <c r="EB35" s="87" t="str">
        <f t="shared" ca="1" si="143"/>
        <v>L</v>
      </c>
      <c r="EC35" s="87" t="str">
        <f t="shared" ca="1" si="144"/>
        <v>N</v>
      </c>
      <c r="ED35" s="87" t="str">
        <f t="shared" ca="1" si="145"/>
        <v>N</v>
      </c>
      <c r="EE35" s="87" t="str">
        <f t="shared" ca="1" si="146"/>
        <v>-</v>
      </c>
      <c r="EF35" s="87" t="str">
        <f t="shared" ca="1" si="147"/>
        <v>-</v>
      </c>
      <c r="EG35" s="87" t="str">
        <f t="shared" ca="1" si="148"/>
        <v>L</v>
      </c>
      <c r="EH35" s="87" t="str">
        <f t="shared" ca="1" si="149"/>
        <v>T</v>
      </c>
      <c r="EI35" s="87" t="str">
        <f t="shared" ca="1" si="150"/>
        <v>T</v>
      </c>
      <c r="EJ35" s="87" t="str">
        <f t="shared" ca="1" si="151"/>
        <v>L</v>
      </c>
      <c r="EK35" s="87" t="str">
        <f t="shared" ca="1" si="152"/>
        <v>L</v>
      </c>
      <c r="EL35" s="87" t="str">
        <f t="shared" ca="1" si="153"/>
        <v>T</v>
      </c>
      <c r="EM35" s="87" t="str">
        <f t="shared" ca="1" si="154"/>
        <v>N</v>
      </c>
      <c r="EN35" s="87" t="str">
        <f t="shared" ca="1" si="155"/>
        <v>-</v>
      </c>
      <c r="EO35" s="87" t="str">
        <f t="shared" ca="1" si="156"/>
        <v>L</v>
      </c>
      <c r="EP35" s="87" t="str">
        <f t="shared" ca="1" si="27"/>
        <v>T</v>
      </c>
      <c r="EQ35" s="87" t="str">
        <f t="shared" ca="1" si="157"/>
        <v>T</v>
      </c>
      <c r="ER35" s="87" t="str">
        <f t="shared" ca="1" si="158"/>
        <v>T</v>
      </c>
      <c r="ES35" s="87" t="str">
        <f t="shared" ca="1" si="159"/>
        <v>L</v>
      </c>
      <c r="ET35" s="87" t="str">
        <f t="shared" ca="1" si="160"/>
        <v>T</v>
      </c>
      <c r="EU35" s="87" t="str">
        <f t="shared" ca="1" si="161"/>
        <v>T</v>
      </c>
      <c r="EV35" s="87" t="str">
        <f t="shared" ca="1" si="162"/>
        <v>T</v>
      </c>
      <c r="EW35" s="87" t="str">
        <f t="shared" ca="1" si="163"/>
        <v>N</v>
      </c>
      <c r="EX35" s="87" t="str">
        <f t="shared" ca="1" si="164"/>
        <v>-</v>
      </c>
      <c r="EY35" s="87" t="str">
        <f t="shared" ca="1" si="165"/>
        <v>L</v>
      </c>
      <c r="EZ35" s="87" t="str">
        <f t="shared" ca="1" si="166"/>
        <v>T</v>
      </c>
      <c r="FA35" s="87" t="str">
        <f t="shared" ca="1" si="167"/>
        <v>T</v>
      </c>
      <c r="FB35" s="87" t="str">
        <f t="shared" ca="1" si="168"/>
        <v>T</v>
      </c>
      <c r="FC35" s="87" t="str">
        <f t="shared" ca="1" si="169"/>
        <v>T</v>
      </c>
      <c r="FD35" s="87" t="str">
        <f t="shared" ca="1" si="170"/>
        <v>L</v>
      </c>
      <c r="FE35" s="87" t="str">
        <f t="shared" ca="1" si="171"/>
        <v>T</v>
      </c>
      <c r="FF35" s="87" t="str">
        <f t="shared" ca="1" si="172"/>
        <v>T</v>
      </c>
      <c r="FG35" s="87" t="str">
        <f t="shared" ca="1" si="173"/>
        <v>T</v>
      </c>
      <c r="FH35" s="87" t="str">
        <f t="shared" ca="1" si="174"/>
        <v>T</v>
      </c>
      <c r="FI35" s="87" t="str">
        <f t="shared" ca="1" si="175"/>
        <v>N</v>
      </c>
      <c r="FJ35" s="87" t="str">
        <f t="shared" ca="1" si="176"/>
        <v>N</v>
      </c>
      <c r="FK35" s="87" t="str">
        <f t="shared" ca="1" si="177"/>
        <v>-</v>
      </c>
      <c r="FL35" s="87" t="str">
        <f t="shared" ca="1" si="178"/>
        <v>-</v>
      </c>
      <c r="FM35" s="87" t="str">
        <f t="shared" ca="1" si="179"/>
        <v>L</v>
      </c>
      <c r="FN35" s="87" t="str">
        <f t="shared" ca="1" si="180"/>
        <v>L</v>
      </c>
      <c r="FO35" s="87" t="str">
        <f t="shared" ca="1" si="181"/>
        <v>T</v>
      </c>
      <c r="FP35" s="87" t="str">
        <f t="shared" ca="1" si="182"/>
        <v>T</v>
      </c>
      <c r="FQ35" s="87" t="str">
        <f t="shared" ca="1" si="183"/>
        <v>L</v>
      </c>
      <c r="FR35" s="87" t="str">
        <f t="shared" ca="1" si="184"/>
        <v>T</v>
      </c>
      <c r="FS35" s="87" t="str">
        <f t="shared" ca="1" si="185"/>
        <v>T</v>
      </c>
      <c r="FT35" s="87" t="str">
        <f t="shared" ca="1" si="186"/>
        <v>T</v>
      </c>
      <c r="FU35" s="87" t="str">
        <f t="shared" ca="1" si="187"/>
        <v>N</v>
      </c>
      <c r="FV35" s="87" t="str">
        <f t="shared" ca="1" si="188"/>
        <v>-</v>
      </c>
      <c r="FW35" s="87" t="str">
        <f t="shared" ca="1" si="189"/>
        <v>L</v>
      </c>
      <c r="FX35" s="87" t="str">
        <f t="shared" ca="1" si="190"/>
        <v>T</v>
      </c>
      <c r="FY35" s="87" t="str">
        <f t="shared" ca="1" si="191"/>
        <v>T</v>
      </c>
      <c r="FZ35" s="87" t="str">
        <f t="shared" ca="1" si="192"/>
        <v>L</v>
      </c>
      <c r="GA35" s="87" t="str">
        <f t="shared" ca="1" si="193"/>
        <v>L</v>
      </c>
      <c r="GB35" s="87" t="str">
        <f t="shared" ca="1" si="194"/>
        <v>T</v>
      </c>
      <c r="GC35" s="87" t="str">
        <f t="shared" ca="1" si="195"/>
        <v>T</v>
      </c>
      <c r="GD35" s="87" t="str">
        <f t="shared" ca="1" si="196"/>
        <v>T</v>
      </c>
      <c r="GE35" s="87" t="str">
        <f t="shared" ca="1" si="197"/>
        <v>T</v>
      </c>
      <c r="GF35" s="87" t="str">
        <f t="shared" ca="1" si="198"/>
        <v>L</v>
      </c>
      <c r="GG35" s="87" t="str">
        <f t="shared" ca="1" si="199"/>
        <v>N</v>
      </c>
      <c r="GH35" s="87" t="str">
        <f t="shared" ca="1" si="200"/>
        <v>N</v>
      </c>
      <c r="GI35" s="87" t="str">
        <f t="shared" ca="1" si="201"/>
        <v>-</v>
      </c>
      <c r="GJ35" s="87" t="str">
        <f t="shared" ca="1" si="202"/>
        <v>-</v>
      </c>
      <c r="GK35" s="87" t="str">
        <f t="shared" ca="1" si="203"/>
        <v>L</v>
      </c>
      <c r="GL35" s="87" t="str">
        <f t="shared" ca="1" si="204"/>
        <v>T</v>
      </c>
      <c r="GM35" s="87" t="str">
        <f t="shared" ca="1" si="205"/>
        <v>T</v>
      </c>
      <c r="GN35" s="87" t="str">
        <f t="shared" ca="1" si="206"/>
        <v>L</v>
      </c>
      <c r="GO35" s="87" t="str">
        <f t="shared" ca="1" si="207"/>
        <v>L</v>
      </c>
      <c r="GP35" s="87" t="str">
        <f t="shared" ca="1" si="208"/>
        <v>T</v>
      </c>
      <c r="GQ35" s="87" t="str">
        <f t="shared" ca="1" si="209"/>
        <v>N</v>
      </c>
      <c r="GR35" s="87" t="str">
        <f t="shared" ca="1" si="210"/>
        <v>-</v>
      </c>
      <c r="GS35" s="87" t="str">
        <f t="shared" ca="1" si="211"/>
        <v>L</v>
      </c>
      <c r="GT35" s="87" t="str">
        <f t="shared" ca="1" si="212"/>
        <v>T</v>
      </c>
      <c r="GU35" s="87" t="str">
        <f t="shared" ca="1" si="213"/>
        <v>T</v>
      </c>
      <c r="GV35" s="87" t="str">
        <f t="shared" ca="1" si="214"/>
        <v>T</v>
      </c>
      <c r="GW35" s="87" t="str">
        <f t="shared" ca="1" si="215"/>
        <v>L</v>
      </c>
      <c r="GX35" s="87" t="str">
        <f t="shared" ca="1" si="216"/>
        <v>T</v>
      </c>
      <c r="GY35" s="87" t="str">
        <f t="shared" ca="1" si="217"/>
        <v>T</v>
      </c>
      <c r="GZ35" s="87" t="str">
        <f t="shared" ca="1" si="218"/>
        <v>T</v>
      </c>
      <c r="HA35" s="87" t="str">
        <f t="shared" ca="1" si="219"/>
        <v>N</v>
      </c>
      <c r="HB35" s="87" t="str">
        <f t="shared" ca="1" si="28"/>
        <v>-</v>
      </c>
      <c r="HC35" s="87" t="str">
        <f t="shared" ca="1" si="220"/>
        <v>L</v>
      </c>
      <c r="HD35" s="87" t="str">
        <f t="shared" ca="1" si="221"/>
        <v>T</v>
      </c>
      <c r="HE35" s="87" t="str">
        <f t="shared" ca="1" si="222"/>
        <v>T</v>
      </c>
      <c r="HF35" s="87" t="str">
        <f t="shared" ca="1" si="223"/>
        <v>T</v>
      </c>
      <c r="HG35" s="87" t="str">
        <f t="shared" ca="1" si="224"/>
        <v>T</v>
      </c>
      <c r="HH35" s="87" t="str">
        <f t="shared" ca="1" si="225"/>
        <v>L</v>
      </c>
      <c r="HI35" s="87" t="str">
        <f t="shared" ca="1" si="226"/>
        <v>T</v>
      </c>
      <c r="HJ35" s="87" t="str">
        <f t="shared" ca="1" si="227"/>
        <v>T</v>
      </c>
      <c r="HK35" s="87" t="str">
        <f t="shared" ca="1" si="228"/>
        <v>T</v>
      </c>
      <c r="HL35" s="87" t="str">
        <f t="shared" ca="1" si="229"/>
        <v>T</v>
      </c>
      <c r="HM35" s="87" t="str">
        <f t="shared" ca="1" si="230"/>
        <v>N</v>
      </c>
      <c r="HN35" s="87" t="str">
        <f t="shared" ca="1" si="231"/>
        <v>N</v>
      </c>
      <c r="HO35" s="87" t="str">
        <f t="shared" ca="1" si="232"/>
        <v>-</v>
      </c>
      <c r="HP35" s="87" t="str">
        <f t="shared" ca="1" si="233"/>
        <v>-</v>
      </c>
      <c r="HQ35" s="87" t="str">
        <f t="shared" ca="1" si="234"/>
        <v>L</v>
      </c>
      <c r="HR35" s="87" t="str">
        <f t="shared" ca="1" si="235"/>
        <v>L</v>
      </c>
      <c r="HS35" s="87" t="str">
        <f t="shared" ca="1" si="236"/>
        <v>T</v>
      </c>
      <c r="HT35" s="87" t="str">
        <f t="shared" ca="1" si="237"/>
        <v>T</v>
      </c>
      <c r="HU35" s="87" t="str">
        <f t="shared" ca="1" si="238"/>
        <v>L</v>
      </c>
      <c r="HV35" s="87" t="str">
        <f t="shared" ca="1" si="239"/>
        <v>T</v>
      </c>
      <c r="HW35" s="87" t="str">
        <f t="shared" ca="1" si="240"/>
        <v>T</v>
      </c>
      <c r="HX35" s="87" t="str">
        <f t="shared" ca="1" si="241"/>
        <v>T</v>
      </c>
      <c r="HY35" s="87" t="str">
        <f t="shared" ca="1" si="242"/>
        <v>N</v>
      </c>
      <c r="HZ35" s="87" t="str">
        <f t="shared" ca="1" si="243"/>
        <v>-</v>
      </c>
      <c r="IA35" s="87" t="str">
        <f t="shared" ca="1" si="244"/>
        <v>L</v>
      </c>
      <c r="IB35" s="87" t="str">
        <f t="shared" ca="1" si="245"/>
        <v>T</v>
      </c>
      <c r="IC35" s="87" t="str">
        <f t="shared" ca="1" si="246"/>
        <v>T</v>
      </c>
      <c r="ID35" s="87" t="str">
        <f t="shared" ca="1" si="247"/>
        <v>L</v>
      </c>
      <c r="IE35" s="87" t="str">
        <f t="shared" ca="1" si="248"/>
        <v>L</v>
      </c>
      <c r="IF35" s="87" t="str">
        <f t="shared" ca="1" si="249"/>
        <v>T</v>
      </c>
      <c r="IG35" s="87" t="str">
        <f t="shared" ca="1" si="250"/>
        <v>T</v>
      </c>
      <c r="IH35" s="87" t="str">
        <f t="shared" ca="1" si="251"/>
        <v>T</v>
      </c>
      <c r="II35" s="87" t="str">
        <f t="shared" ca="1" si="252"/>
        <v>T</v>
      </c>
      <c r="IJ35" s="87" t="str">
        <f t="shared" ca="1" si="253"/>
        <v>L</v>
      </c>
      <c r="IK35" s="87" t="str">
        <f t="shared" ca="1" si="254"/>
        <v>N</v>
      </c>
      <c r="IL35" s="87" t="str">
        <f t="shared" ca="1" si="255"/>
        <v>N</v>
      </c>
      <c r="IM35" s="87" t="str">
        <f t="shared" ca="1" si="256"/>
        <v>-</v>
      </c>
      <c r="IN35" s="87" t="str">
        <f t="shared" ca="1" si="257"/>
        <v>-</v>
      </c>
      <c r="IO35" s="87" t="str">
        <f t="shared" ca="1" si="258"/>
        <v>L</v>
      </c>
      <c r="IP35" s="87" t="str">
        <f t="shared" ca="1" si="259"/>
        <v>T</v>
      </c>
      <c r="IQ35" s="87" t="str">
        <f t="shared" ca="1" si="260"/>
        <v>T</v>
      </c>
      <c r="IR35" s="87" t="str">
        <f t="shared" ca="1" si="261"/>
        <v>L</v>
      </c>
      <c r="IS35" s="87" t="str">
        <f t="shared" ca="1" si="262"/>
        <v>L</v>
      </c>
      <c r="IT35" s="87" t="str">
        <f t="shared" ca="1" si="263"/>
        <v>T</v>
      </c>
      <c r="IU35" s="87" t="str">
        <f t="shared" ca="1" si="264"/>
        <v>N</v>
      </c>
      <c r="IV35" s="87" t="str">
        <f t="shared" ca="1" si="265"/>
        <v>-</v>
      </c>
      <c r="IW35" s="87" t="str">
        <f t="shared" ca="1" si="266"/>
        <v>L</v>
      </c>
      <c r="IX35" s="87" t="str">
        <f t="shared" ca="1" si="267"/>
        <v>T</v>
      </c>
      <c r="IY35" s="87" t="str">
        <f t="shared" ca="1" si="268"/>
        <v>T</v>
      </c>
      <c r="IZ35" s="87" t="str">
        <f t="shared" ca="1" si="269"/>
        <v>T</v>
      </c>
      <c r="JA35" s="87" t="str">
        <f t="shared" ca="1" si="270"/>
        <v>L</v>
      </c>
      <c r="JB35" s="87" t="str">
        <f t="shared" ca="1" si="271"/>
        <v>T</v>
      </c>
      <c r="JC35" s="87" t="str">
        <f t="shared" ca="1" si="272"/>
        <v>T</v>
      </c>
      <c r="JD35" s="87" t="str">
        <f t="shared" ca="1" si="273"/>
        <v>T</v>
      </c>
      <c r="JE35" s="87" t="str">
        <f t="shared" ca="1" si="274"/>
        <v>N</v>
      </c>
      <c r="JF35" s="87" t="str">
        <f t="shared" ca="1" si="275"/>
        <v>-</v>
      </c>
      <c r="JG35" s="87" t="str">
        <f t="shared" ca="1" si="276"/>
        <v>L</v>
      </c>
      <c r="JH35" s="87" t="str">
        <f t="shared" ca="1" si="277"/>
        <v>T</v>
      </c>
      <c r="JI35" s="87" t="str">
        <f t="shared" ca="1" si="278"/>
        <v>T</v>
      </c>
      <c r="JJ35" s="87" t="str">
        <f t="shared" ca="1" si="279"/>
        <v>T</v>
      </c>
      <c r="JK35" s="87" t="str">
        <f t="shared" ca="1" si="280"/>
        <v>T</v>
      </c>
      <c r="JL35" s="87" t="str">
        <f t="shared" ca="1" si="281"/>
        <v>L</v>
      </c>
      <c r="JM35" s="87" t="str">
        <f t="shared" ca="1" si="282"/>
        <v>T</v>
      </c>
      <c r="JN35" s="87" t="str">
        <f t="shared" ca="1" si="29"/>
        <v>T</v>
      </c>
      <c r="JO35" s="87" t="str">
        <f t="shared" ca="1" si="283"/>
        <v>T</v>
      </c>
      <c r="JP35" s="87" t="str">
        <f t="shared" ca="1" si="284"/>
        <v>T</v>
      </c>
      <c r="JQ35" s="87" t="str">
        <f t="shared" ca="1" si="285"/>
        <v>N</v>
      </c>
      <c r="JR35" s="87" t="str">
        <f t="shared" ca="1" si="286"/>
        <v>N</v>
      </c>
      <c r="JS35" s="87" t="str">
        <f t="shared" ca="1" si="287"/>
        <v>-</v>
      </c>
      <c r="JT35" s="87" t="str">
        <f t="shared" ca="1" si="288"/>
        <v>-</v>
      </c>
      <c r="JU35" s="87" t="str">
        <f t="shared" ca="1" si="289"/>
        <v>L</v>
      </c>
      <c r="JV35" s="87" t="str">
        <f t="shared" ca="1" si="290"/>
        <v>L</v>
      </c>
      <c r="JW35" s="87" t="str">
        <f t="shared" ca="1" si="291"/>
        <v>T</v>
      </c>
      <c r="JX35" s="87" t="str">
        <f t="shared" ca="1" si="292"/>
        <v>T</v>
      </c>
      <c r="JY35" s="87" t="str">
        <f t="shared" ca="1" si="293"/>
        <v>L</v>
      </c>
      <c r="JZ35" s="87" t="str">
        <f t="shared" ca="1" si="294"/>
        <v>T</v>
      </c>
      <c r="KA35" s="87" t="str">
        <f t="shared" ca="1" si="295"/>
        <v>T</v>
      </c>
      <c r="KB35" s="87" t="str">
        <f t="shared" ca="1" si="296"/>
        <v>T</v>
      </c>
      <c r="KC35" s="87" t="str">
        <f t="shared" ca="1" si="297"/>
        <v>N</v>
      </c>
      <c r="KD35" s="87" t="str">
        <f t="shared" ca="1" si="298"/>
        <v>-</v>
      </c>
      <c r="KE35" s="87" t="str">
        <f t="shared" ca="1" si="299"/>
        <v>L</v>
      </c>
      <c r="KF35" s="87" t="str">
        <f t="shared" ca="1" si="300"/>
        <v>T</v>
      </c>
      <c r="KG35" s="87" t="str">
        <f t="shared" ca="1" si="301"/>
        <v>T</v>
      </c>
      <c r="KH35" s="87" t="str">
        <f t="shared" ca="1" si="302"/>
        <v>L</v>
      </c>
      <c r="KI35" s="87" t="str">
        <f t="shared" ca="1" si="303"/>
        <v>L</v>
      </c>
      <c r="KJ35" s="87" t="str">
        <f t="shared" ca="1" si="304"/>
        <v>T</v>
      </c>
      <c r="KK35" s="87" t="str">
        <f t="shared" ca="1" si="305"/>
        <v>T</v>
      </c>
      <c r="KL35" s="87" t="str">
        <f t="shared" ca="1" si="306"/>
        <v>T</v>
      </c>
      <c r="KM35" s="87" t="str">
        <f t="shared" ca="1" si="307"/>
        <v>T</v>
      </c>
      <c r="KN35" s="87" t="str">
        <f t="shared" ca="1" si="308"/>
        <v>L</v>
      </c>
      <c r="KO35" s="87" t="str">
        <f t="shared" ca="1" si="309"/>
        <v>N</v>
      </c>
      <c r="KP35" s="87" t="str">
        <f t="shared" ca="1" si="310"/>
        <v>N</v>
      </c>
      <c r="KQ35" s="87" t="str">
        <f t="shared" ca="1" si="311"/>
        <v>-</v>
      </c>
      <c r="KR35" s="87" t="str">
        <f t="shared" ca="1" si="312"/>
        <v>-</v>
      </c>
      <c r="KS35" s="87" t="str">
        <f t="shared" ca="1" si="313"/>
        <v>L</v>
      </c>
      <c r="KT35" s="87" t="str">
        <f t="shared" ca="1" si="314"/>
        <v>T</v>
      </c>
      <c r="KU35" s="87" t="str">
        <f t="shared" ca="1" si="315"/>
        <v>T</v>
      </c>
      <c r="KV35" s="87" t="str">
        <f t="shared" ca="1" si="316"/>
        <v>L</v>
      </c>
      <c r="KW35" s="87" t="str">
        <f t="shared" ca="1" si="317"/>
        <v>L</v>
      </c>
      <c r="KX35" s="87" t="str">
        <f t="shared" ca="1" si="318"/>
        <v>T</v>
      </c>
      <c r="KY35" s="87" t="str">
        <f t="shared" ca="1" si="319"/>
        <v>N</v>
      </c>
      <c r="KZ35" s="87" t="str">
        <f t="shared" ca="1" si="320"/>
        <v>-</v>
      </c>
      <c r="LA35" s="87" t="str">
        <f t="shared" ca="1" si="321"/>
        <v>L</v>
      </c>
      <c r="LB35" s="87" t="str">
        <f t="shared" ca="1" si="322"/>
        <v>T</v>
      </c>
      <c r="LC35" s="87" t="str">
        <f t="shared" ca="1" si="323"/>
        <v>T</v>
      </c>
      <c r="LD35" s="87" t="str">
        <f t="shared" ca="1" si="324"/>
        <v>T</v>
      </c>
      <c r="LE35" s="87" t="str">
        <f t="shared" ca="1" si="325"/>
        <v>L</v>
      </c>
      <c r="LF35" s="87" t="str">
        <f t="shared" ca="1" si="326"/>
        <v>T</v>
      </c>
      <c r="LG35" s="87" t="str">
        <f t="shared" ca="1" si="327"/>
        <v>T</v>
      </c>
      <c r="LH35" s="87" t="str">
        <f t="shared" ca="1" si="328"/>
        <v>T</v>
      </c>
      <c r="LI35" s="87" t="str">
        <f t="shared" ca="1" si="329"/>
        <v>N</v>
      </c>
      <c r="LJ35" s="87" t="str">
        <f t="shared" ca="1" si="330"/>
        <v>-</v>
      </c>
      <c r="LK35" s="87" t="str">
        <f t="shared" ca="1" si="331"/>
        <v>L</v>
      </c>
      <c r="LL35" s="87" t="str">
        <f t="shared" ca="1" si="332"/>
        <v>T</v>
      </c>
      <c r="LM35" s="87" t="str">
        <f t="shared" ca="1" si="333"/>
        <v>T</v>
      </c>
      <c r="LN35" s="87" t="str">
        <f t="shared" ca="1" si="334"/>
        <v>T</v>
      </c>
      <c r="LO35" s="87" t="str">
        <f t="shared" ca="1" si="335"/>
        <v>T</v>
      </c>
      <c r="LP35" s="87" t="str">
        <f t="shared" ca="1" si="336"/>
        <v>L</v>
      </c>
      <c r="LQ35" s="87" t="str">
        <f t="shared" ca="1" si="337"/>
        <v>T</v>
      </c>
      <c r="LR35" s="87" t="str">
        <f t="shared" ca="1" si="338"/>
        <v>T</v>
      </c>
      <c r="LS35" s="87" t="str">
        <f t="shared" ca="1" si="339"/>
        <v>T</v>
      </c>
      <c r="LT35" s="87" t="str">
        <f t="shared" ca="1" si="340"/>
        <v>T</v>
      </c>
      <c r="LU35" s="87" t="str">
        <f t="shared" ca="1" si="341"/>
        <v>N</v>
      </c>
      <c r="LV35" s="87" t="str">
        <f t="shared" ca="1" si="342"/>
        <v>N</v>
      </c>
      <c r="LW35" s="87" t="str">
        <f t="shared" ca="1" si="343"/>
        <v>-</v>
      </c>
      <c r="LX35" s="87" t="str">
        <f t="shared" ca="1" si="344"/>
        <v>-</v>
      </c>
      <c r="LY35" s="87" t="str">
        <f t="shared" ca="1" si="345"/>
        <v>L</v>
      </c>
      <c r="LZ35" s="87" t="str">
        <f t="shared" ca="1" si="30"/>
        <v>L</v>
      </c>
      <c r="MA35" s="87" t="str">
        <f t="shared" ca="1" si="357"/>
        <v>T</v>
      </c>
      <c r="MB35" s="87" t="str">
        <f t="shared" ca="1" si="358"/>
        <v>T</v>
      </c>
      <c r="MC35" s="87" t="str">
        <f t="shared" ca="1" si="359"/>
        <v>L</v>
      </c>
      <c r="MD35" s="87" t="str">
        <f t="shared" ca="1" si="360"/>
        <v>T</v>
      </c>
      <c r="ME35" s="87" t="str">
        <f t="shared" ca="1" si="361"/>
        <v>T</v>
      </c>
      <c r="MF35" s="87" t="str">
        <f t="shared" ca="1" si="362"/>
        <v>T</v>
      </c>
      <c r="MG35" s="87" t="str">
        <f t="shared" ca="1" si="363"/>
        <v>N</v>
      </c>
      <c r="MH35" s="87" t="str">
        <f t="shared" ca="1" si="364"/>
        <v>-</v>
      </c>
      <c r="MI35" s="87" t="str">
        <f t="shared" ca="1" si="365"/>
        <v>L</v>
      </c>
      <c r="MJ35" s="87" t="str">
        <f t="shared" ca="1" si="366"/>
        <v>T</v>
      </c>
      <c r="MK35" s="87" t="str">
        <f t="shared" ca="1" si="367"/>
        <v>T</v>
      </c>
      <c r="ML35" s="87" t="str">
        <f t="shared" ca="1" si="368"/>
        <v>L</v>
      </c>
      <c r="MM35" s="87" t="str">
        <f t="shared" ca="1" si="369"/>
        <v>L</v>
      </c>
      <c r="MN35" s="87" t="str">
        <f t="shared" ca="1" si="370"/>
        <v>T</v>
      </c>
      <c r="MO35" s="87" t="str">
        <f t="shared" ca="1" si="371"/>
        <v>T</v>
      </c>
      <c r="MP35" s="87" t="str">
        <f t="shared" ca="1" si="372"/>
        <v>T</v>
      </c>
      <c r="MQ35" s="87" t="str">
        <f t="shared" ca="1" si="373"/>
        <v>T</v>
      </c>
      <c r="MR35" s="87" t="str">
        <f t="shared" ca="1" si="374"/>
        <v>L</v>
      </c>
      <c r="MS35" s="87" t="str">
        <f t="shared" ca="1" si="375"/>
        <v>N</v>
      </c>
      <c r="MT35" s="87" t="str">
        <f t="shared" ca="1" si="376"/>
        <v>N</v>
      </c>
      <c r="MU35" s="87" t="str">
        <f t="shared" ca="1" si="377"/>
        <v>-</v>
      </c>
      <c r="MV35" s="87" t="str">
        <f t="shared" ca="1" si="378"/>
        <v>-</v>
      </c>
      <c r="MW35" s="87" t="str">
        <f t="shared" ca="1" si="379"/>
        <v>L</v>
      </c>
      <c r="MX35" s="87" t="str">
        <f t="shared" ca="1" si="380"/>
        <v>T</v>
      </c>
      <c r="MY35" s="87" t="str">
        <f t="shared" ca="1" si="381"/>
        <v>T</v>
      </c>
      <c r="MZ35" s="87" t="str">
        <f t="shared" ca="1" si="382"/>
        <v>L</v>
      </c>
      <c r="NA35" s="87" t="str">
        <f t="shared" ca="1" si="383"/>
        <v>L</v>
      </c>
      <c r="NB35" s="87" t="str">
        <f t="shared" ca="1" si="346"/>
        <v>T</v>
      </c>
      <c r="NC35" s="87" t="str">
        <f t="shared" ca="1" si="347"/>
        <v>N</v>
      </c>
      <c r="ND35" s="87" t="str">
        <f t="shared" ca="1" si="348"/>
        <v>-</v>
      </c>
      <c r="NE35" s="87" t="str">
        <f t="shared" ca="1" si="349"/>
        <v>L</v>
      </c>
      <c r="NF35" s="87" t="str">
        <f t="shared" ca="1" si="350"/>
        <v>T</v>
      </c>
      <c r="NG35" s="87" t="str">
        <f t="shared" ca="1" si="351"/>
        <v>T</v>
      </c>
      <c r="NH35" s="87" t="str">
        <f t="shared" ca="1" si="352"/>
        <v>T</v>
      </c>
      <c r="NI35" s="87" t="str">
        <f t="shared" ca="1" si="353"/>
        <v>L</v>
      </c>
      <c r="NJ35" s="87" t="str">
        <f t="shared" ca="1" si="354"/>
        <v>T</v>
      </c>
      <c r="NK35" s="87" t="str">
        <f t="shared" ca="1" si="355"/>
        <v>T</v>
      </c>
      <c r="NL35" s="87" t="str">
        <f t="shared" ca="1" si="356"/>
        <v>T</v>
      </c>
    </row>
    <row r="36" spans="1:376" x14ac:dyDescent="0.35">
      <c r="A36" s="54" t="str">
        <f>Plantilla!E36</f>
        <v>Sheila Ayllón García</v>
      </c>
      <c r="B36" s="99" t="str">
        <f>'Diseño Patrón'!B39</f>
        <v>T</v>
      </c>
      <c r="C36" s="23">
        <f t="array" ref="C36">IF($C$4="SI",SMALL(IF($B$7:$B36=B36,ROW($B$7:$B36), ""),1),7)</f>
        <v>27</v>
      </c>
      <c r="D36" s="142" t="str">
        <f>'Diseño Patrón'!M39</f>
        <v>T</v>
      </c>
      <c r="E36" s="142" t="str">
        <f>'Diseño Patrón'!N39</f>
        <v>T</v>
      </c>
      <c r="F36" s="142" t="str">
        <f>'Diseño Patrón'!O39</f>
        <v>T</v>
      </c>
      <c r="G36" s="142" t="str">
        <f>'Diseño Patrón'!P39</f>
        <v>T</v>
      </c>
      <c r="H36" s="142" t="str">
        <f>'Diseño Patrón'!Q39</f>
        <v>L</v>
      </c>
      <c r="I36" s="143" t="str">
        <f>'Diseño Patrón'!R39</f>
        <v>N</v>
      </c>
      <c r="J36" s="143" t="str">
        <f>'Diseño Patrón'!S39</f>
        <v>N</v>
      </c>
      <c r="K36" s="87" t="str">
        <f t="shared" ca="1" si="385"/>
        <v>T</v>
      </c>
      <c r="L36" s="87" t="str">
        <f t="shared" ca="1" si="384"/>
        <v>T</v>
      </c>
      <c r="M36" s="87" t="str">
        <f t="shared" ca="1" si="384"/>
        <v>L</v>
      </c>
      <c r="N36" s="87" t="str">
        <f t="shared" ca="1" si="384"/>
        <v>N</v>
      </c>
      <c r="O36" s="87" t="str">
        <f t="shared" ca="1" si="384"/>
        <v>N</v>
      </c>
      <c r="P36" s="87" t="str">
        <f t="shared" ca="1" si="384"/>
        <v>-</v>
      </c>
      <c r="Q36" s="87" t="str">
        <f t="shared" ca="1" si="384"/>
        <v>-</v>
      </c>
      <c r="R36" s="87" t="str">
        <f t="shared" ca="1" si="25"/>
        <v>L</v>
      </c>
      <c r="S36" s="87" t="str">
        <f t="shared" ca="1" si="31"/>
        <v>T</v>
      </c>
      <c r="T36" s="87" t="str">
        <f t="shared" ca="1" si="32"/>
        <v>T</v>
      </c>
      <c r="U36" s="87" t="str">
        <f t="shared" ca="1" si="33"/>
        <v>L</v>
      </c>
      <c r="V36" s="87" t="str">
        <f t="shared" ca="1" si="34"/>
        <v>L</v>
      </c>
      <c r="W36" s="87" t="str">
        <f t="shared" ca="1" si="35"/>
        <v>T</v>
      </c>
      <c r="X36" s="87" t="str">
        <f t="shared" ca="1" si="36"/>
        <v>N</v>
      </c>
      <c r="Y36" s="87" t="str">
        <f t="shared" ca="1" si="37"/>
        <v>-</v>
      </c>
      <c r="Z36" s="87" t="str">
        <f t="shared" ca="1" si="38"/>
        <v>L</v>
      </c>
      <c r="AA36" s="87" t="str">
        <f t="shared" ca="1" si="39"/>
        <v>T</v>
      </c>
      <c r="AB36" s="87" t="str">
        <f t="shared" ca="1" si="40"/>
        <v>T</v>
      </c>
      <c r="AC36" s="87" t="str">
        <f t="shared" ca="1" si="41"/>
        <v>T</v>
      </c>
      <c r="AD36" s="87" t="str">
        <f t="shared" ca="1" si="42"/>
        <v>L</v>
      </c>
      <c r="AE36" s="87" t="str">
        <f t="shared" ca="1" si="43"/>
        <v>T</v>
      </c>
      <c r="AF36" s="87" t="str">
        <f t="shared" ca="1" si="44"/>
        <v>T</v>
      </c>
      <c r="AG36" s="87" t="str">
        <f t="shared" ca="1" si="45"/>
        <v>T</v>
      </c>
      <c r="AH36" s="87" t="str">
        <f t="shared" ca="1" si="46"/>
        <v>N</v>
      </c>
      <c r="AI36" s="87" t="str">
        <f t="shared" ca="1" si="47"/>
        <v>-</v>
      </c>
      <c r="AJ36" s="87" t="str">
        <f t="shared" ca="1" si="48"/>
        <v>L</v>
      </c>
      <c r="AK36" s="87" t="str">
        <f t="shared" ca="1" si="49"/>
        <v>T</v>
      </c>
      <c r="AL36" s="87" t="str">
        <f t="shared" ca="1" si="50"/>
        <v>T</v>
      </c>
      <c r="AM36" s="87" t="str">
        <f t="shared" ca="1" si="51"/>
        <v>T</v>
      </c>
      <c r="AN36" s="87" t="str">
        <f t="shared" ca="1" si="52"/>
        <v>T</v>
      </c>
      <c r="AO36" s="87" t="str">
        <f t="shared" ca="1" si="53"/>
        <v>L</v>
      </c>
      <c r="AP36" s="87" t="str">
        <f t="shared" ca="1" si="54"/>
        <v>T</v>
      </c>
      <c r="AQ36" s="87" t="str">
        <f t="shared" ca="1" si="55"/>
        <v>T</v>
      </c>
      <c r="AR36" s="87" t="str">
        <f t="shared" ca="1" si="56"/>
        <v>T</v>
      </c>
      <c r="AS36" s="87" t="str">
        <f t="shared" ca="1" si="57"/>
        <v>T</v>
      </c>
      <c r="AT36" s="87" t="str">
        <f t="shared" ca="1" si="58"/>
        <v>N</v>
      </c>
      <c r="AU36" s="87" t="str">
        <f t="shared" ca="1" si="59"/>
        <v>N</v>
      </c>
      <c r="AV36" s="87" t="str">
        <f t="shared" ca="1" si="60"/>
        <v>-</v>
      </c>
      <c r="AW36" s="87" t="str">
        <f t="shared" ca="1" si="61"/>
        <v>-</v>
      </c>
      <c r="AX36" s="87" t="str">
        <f t="shared" ca="1" si="62"/>
        <v>L</v>
      </c>
      <c r="AY36" s="87" t="str">
        <f t="shared" ca="1" si="63"/>
        <v>L</v>
      </c>
      <c r="AZ36" s="87" t="str">
        <f t="shared" ca="1" si="64"/>
        <v>T</v>
      </c>
      <c r="BA36" s="87" t="str">
        <f t="shared" ca="1" si="65"/>
        <v>T</v>
      </c>
      <c r="BB36" s="87" t="str">
        <f t="shared" ca="1" si="66"/>
        <v>L</v>
      </c>
      <c r="BC36" s="87" t="str">
        <f t="shared" ca="1" si="67"/>
        <v>T</v>
      </c>
      <c r="BD36" s="87" t="str">
        <f t="shared" ca="1" si="68"/>
        <v>T</v>
      </c>
      <c r="BE36" s="87" t="str">
        <f t="shared" ca="1" si="69"/>
        <v>T</v>
      </c>
      <c r="BF36" s="87" t="str">
        <f t="shared" ca="1" si="70"/>
        <v>N</v>
      </c>
      <c r="BG36" s="87" t="str">
        <f t="shared" ca="1" si="71"/>
        <v>-</v>
      </c>
      <c r="BH36" s="87" t="str">
        <f t="shared" ca="1" si="72"/>
        <v>L</v>
      </c>
      <c r="BI36" s="87" t="str">
        <f t="shared" ca="1" si="73"/>
        <v>T</v>
      </c>
      <c r="BJ36" s="87" t="str">
        <f t="shared" ca="1" si="74"/>
        <v>T</v>
      </c>
      <c r="BK36" s="87" t="str">
        <f t="shared" ca="1" si="75"/>
        <v>L</v>
      </c>
      <c r="BL36" s="87" t="str">
        <f t="shared" ca="1" si="76"/>
        <v>L</v>
      </c>
      <c r="BM36" s="87" t="str">
        <f t="shared" ca="1" si="77"/>
        <v>T</v>
      </c>
      <c r="BN36" s="87" t="str">
        <f t="shared" ca="1" si="78"/>
        <v>T</v>
      </c>
      <c r="BO36" s="87" t="str">
        <f t="shared" ca="1" si="79"/>
        <v>T</v>
      </c>
      <c r="BP36" s="87" t="str">
        <f t="shared" ca="1" si="80"/>
        <v>T</v>
      </c>
      <c r="BQ36" s="87" t="str">
        <f t="shared" ca="1" si="81"/>
        <v>L</v>
      </c>
      <c r="BR36" s="87" t="str">
        <f t="shared" ca="1" si="82"/>
        <v>N</v>
      </c>
      <c r="BS36" s="87" t="str">
        <f t="shared" ca="1" si="83"/>
        <v>N</v>
      </c>
      <c r="BT36" s="87" t="str">
        <f t="shared" ca="1" si="84"/>
        <v>-</v>
      </c>
      <c r="BU36" s="87" t="str">
        <f t="shared" ca="1" si="85"/>
        <v>-</v>
      </c>
      <c r="BV36" s="87" t="str">
        <f t="shared" ca="1" si="86"/>
        <v>L</v>
      </c>
      <c r="BW36" s="87" t="str">
        <f t="shared" ca="1" si="87"/>
        <v>T</v>
      </c>
      <c r="BX36" s="87" t="str">
        <f t="shared" ca="1" si="88"/>
        <v>T</v>
      </c>
      <c r="BY36" s="87" t="str">
        <f t="shared" ca="1" si="89"/>
        <v>L</v>
      </c>
      <c r="BZ36" s="87" t="str">
        <f t="shared" ca="1" si="90"/>
        <v>L</v>
      </c>
      <c r="CA36" s="87" t="str">
        <f t="shared" ca="1" si="91"/>
        <v>T</v>
      </c>
      <c r="CB36" s="87" t="str">
        <f t="shared" ca="1" si="92"/>
        <v>N</v>
      </c>
      <c r="CC36" s="87" t="str">
        <f t="shared" ca="1" si="93"/>
        <v>-</v>
      </c>
      <c r="CD36" s="87" t="str">
        <f t="shared" ca="1" si="26"/>
        <v>L</v>
      </c>
      <c r="CE36" s="87" t="str">
        <f t="shared" ca="1" si="94"/>
        <v>T</v>
      </c>
      <c r="CF36" s="87" t="str">
        <f t="shared" ca="1" si="95"/>
        <v>T</v>
      </c>
      <c r="CG36" s="87" t="str">
        <f t="shared" ca="1" si="96"/>
        <v>T</v>
      </c>
      <c r="CH36" s="87" t="str">
        <f t="shared" ca="1" si="97"/>
        <v>L</v>
      </c>
      <c r="CI36" s="87" t="str">
        <f t="shared" ca="1" si="98"/>
        <v>T</v>
      </c>
      <c r="CJ36" s="87" t="str">
        <f t="shared" ca="1" si="99"/>
        <v>T</v>
      </c>
      <c r="CK36" s="87" t="str">
        <f t="shared" ca="1" si="100"/>
        <v>T</v>
      </c>
      <c r="CL36" s="87" t="str">
        <f t="shared" ca="1" si="101"/>
        <v>N</v>
      </c>
      <c r="CM36" s="87" t="str">
        <f t="shared" ca="1" si="102"/>
        <v>-</v>
      </c>
      <c r="CN36" s="87" t="str">
        <f t="shared" ca="1" si="103"/>
        <v>L</v>
      </c>
      <c r="CO36" s="87" t="str">
        <f t="shared" ca="1" si="104"/>
        <v>T</v>
      </c>
      <c r="CP36" s="87" t="str">
        <f t="shared" ca="1" si="105"/>
        <v>T</v>
      </c>
      <c r="CQ36" s="87" t="str">
        <f t="shared" ca="1" si="106"/>
        <v>T</v>
      </c>
      <c r="CR36" s="87" t="str">
        <f t="shared" ca="1" si="107"/>
        <v>T</v>
      </c>
      <c r="CS36" s="87" t="str">
        <f t="shared" ca="1" si="108"/>
        <v>L</v>
      </c>
      <c r="CT36" s="87" t="str">
        <f t="shared" ca="1" si="109"/>
        <v>T</v>
      </c>
      <c r="CU36" s="87" t="str">
        <f t="shared" ca="1" si="110"/>
        <v>T</v>
      </c>
      <c r="CV36" s="87" t="str">
        <f t="shared" ca="1" si="111"/>
        <v>T</v>
      </c>
      <c r="CW36" s="87" t="str">
        <f t="shared" ca="1" si="112"/>
        <v>T</v>
      </c>
      <c r="CX36" s="87" t="str">
        <f t="shared" ca="1" si="113"/>
        <v>N</v>
      </c>
      <c r="CY36" s="87" t="str">
        <f t="shared" ca="1" si="114"/>
        <v>N</v>
      </c>
      <c r="CZ36" s="87" t="str">
        <f t="shared" ca="1" si="115"/>
        <v>-</v>
      </c>
      <c r="DA36" s="87" t="str">
        <f t="shared" ca="1" si="116"/>
        <v>-</v>
      </c>
      <c r="DB36" s="87" t="str">
        <f t="shared" ca="1" si="117"/>
        <v>L</v>
      </c>
      <c r="DC36" s="87" t="str">
        <f t="shared" ca="1" si="118"/>
        <v>L</v>
      </c>
      <c r="DD36" s="87" t="str">
        <f t="shared" ca="1" si="119"/>
        <v>T</v>
      </c>
      <c r="DE36" s="87" t="str">
        <f t="shared" ca="1" si="120"/>
        <v>T</v>
      </c>
      <c r="DF36" s="87" t="str">
        <f t="shared" ca="1" si="121"/>
        <v>L</v>
      </c>
      <c r="DG36" s="87" t="str">
        <f t="shared" ca="1" si="122"/>
        <v>T</v>
      </c>
      <c r="DH36" s="87" t="str">
        <f t="shared" ca="1" si="123"/>
        <v>T</v>
      </c>
      <c r="DI36" s="87" t="str">
        <f t="shared" ca="1" si="124"/>
        <v>T</v>
      </c>
      <c r="DJ36" s="87" t="str">
        <f t="shared" ca="1" si="125"/>
        <v>N</v>
      </c>
      <c r="DK36" s="87" t="str">
        <f t="shared" ca="1" si="126"/>
        <v>-</v>
      </c>
      <c r="DL36" s="87" t="str">
        <f t="shared" ca="1" si="127"/>
        <v>L</v>
      </c>
      <c r="DM36" s="87" t="str">
        <f t="shared" ca="1" si="128"/>
        <v>T</v>
      </c>
      <c r="DN36" s="87" t="str">
        <f t="shared" ca="1" si="129"/>
        <v>T</v>
      </c>
      <c r="DO36" s="87" t="str">
        <f t="shared" ca="1" si="130"/>
        <v>L</v>
      </c>
      <c r="DP36" s="87" t="str">
        <f t="shared" ca="1" si="131"/>
        <v>L</v>
      </c>
      <c r="DQ36" s="87" t="str">
        <f t="shared" ca="1" si="132"/>
        <v>T</v>
      </c>
      <c r="DR36" s="87" t="str">
        <f t="shared" ca="1" si="133"/>
        <v>T</v>
      </c>
      <c r="DS36" s="87" t="str">
        <f t="shared" ca="1" si="134"/>
        <v>T</v>
      </c>
      <c r="DT36" s="87" t="str">
        <f t="shared" ca="1" si="135"/>
        <v>T</v>
      </c>
      <c r="DU36" s="87" t="str">
        <f t="shared" ca="1" si="136"/>
        <v>L</v>
      </c>
      <c r="DV36" s="87" t="str">
        <f t="shared" ca="1" si="137"/>
        <v>N</v>
      </c>
      <c r="DW36" s="87" t="str">
        <f t="shared" ca="1" si="138"/>
        <v>N</v>
      </c>
      <c r="DX36" s="87" t="str">
        <f t="shared" ca="1" si="139"/>
        <v>-</v>
      </c>
      <c r="DY36" s="87" t="str">
        <f t="shared" ca="1" si="140"/>
        <v>-</v>
      </c>
      <c r="DZ36" s="87" t="str">
        <f t="shared" ca="1" si="141"/>
        <v>L</v>
      </c>
      <c r="EA36" s="87" t="str">
        <f t="shared" ca="1" si="142"/>
        <v>T</v>
      </c>
      <c r="EB36" s="87" t="str">
        <f t="shared" ca="1" si="143"/>
        <v>T</v>
      </c>
      <c r="EC36" s="87" t="str">
        <f t="shared" ca="1" si="144"/>
        <v>L</v>
      </c>
      <c r="ED36" s="87" t="str">
        <f t="shared" ca="1" si="145"/>
        <v>L</v>
      </c>
      <c r="EE36" s="87" t="str">
        <f t="shared" ca="1" si="146"/>
        <v>T</v>
      </c>
      <c r="EF36" s="87" t="str">
        <f t="shared" ca="1" si="147"/>
        <v>N</v>
      </c>
      <c r="EG36" s="87" t="str">
        <f t="shared" ca="1" si="148"/>
        <v>-</v>
      </c>
      <c r="EH36" s="87" t="str">
        <f t="shared" ca="1" si="149"/>
        <v>L</v>
      </c>
      <c r="EI36" s="87" t="str">
        <f t="shared" ca="1" si="150"/>
        <v>T</v>
      </c>
      <c r="EJ36" s="87" t="str">
        <f t="shared" ca="1" si="151"/>
        <v>T</v>
      </c>
      <c r="EK36" s="87" t="str">
        <f t="shared" ca="1" si="152"/>
        <v>T</v>
      </c>
      <c r="EL36" s="87" t="str">
        <f t="shared" ca="1" si="153"/>
        <v>L</v>
      </c>
      <c r="EM36" s="87" t="str">
        <f t="shared" ca="1" si="154"/>
        <v>T</v>
      </c>
      <c r="EN36" s="87" t="str">
        <f t="shared" ca="1" si="155"/>
        <v>T</v>
      </c>
      <c r="EO36" s="87" t="str">
        <f t="shared" ca="1" si="156"/>
        <v>T</v>
      </c>
      <c r="EP36" s="87" t="str">
        <f t="shared" ca="1" si="27"/>
        <v>N</v>
      </c>
      <c r="EQ36" s="87" t="str">
        <f t="shared" ca="1" si="157"/>
        <v>-</v>
      </c>
      <c r="ER36" s="87" t="str">
        <f t="shared" ca="1" si="158"/>
        <v>L</v>
      </c>
      <c r="ES36" s="87" t="str">
        <f t="shared" ca="1" si="159"/>
        <v>T</v>
      </c>
      <c r="ET36" s="87" t="str">
        <f t="shared" ca="1" si="160"/>
        <v>T</v>
      </c>
      <c r="EU36" s="87" t="str">
        <f t="shared" ca="1" si="161"/>
        <v>T</v>
      </c>
      <c r="EV36" s="87" t="str">
        <f t="shared" ca="1" si="162"/>
        <v>T</v>
      </c>
      <c r="EW36" s="87" t="str">
        <f t="shared" ca="1" si="163"/>
        <v>L</v>
      </c>
      <c r="EX36" s="87" t="str">
        <f t="shared" ca="1" si="164"/>
        <v>T</v>
      </c>
      <c r="EY36" s="87" t="str">
        <f t="shared" ca="1" si="165"/>
        <v>T</v>
      </c>
      <c r="EZ36" s="87" t="str">
        <f t="shared" ca="1" si="166"/>
        <v>T</v>
      </c>
      <c r="FA36" s="87" t="str">
        <f t="shared" ca="1" si="167"/>
        <v>T</v>
      </c>
      <c r="FB36" s="87" t="str">
        <f t="shared" ca="1" si="168"/>
        <v>N</v>
      </c>
      <c r="FC36" s="87" t="str">
        <f t="shared" ca="1" si="169"/>
        <v>N</v>
      </c>
      <c r="FD36" s="87" t="str">
        <f t="shared" ca="1" si="170"/>
        <v>-</v>
      </c>
      <c r="FE36" s="87" t="str">
        <f t="shared" ca="1" si="171"/>
        <v>-</v>
      </c>
      <c r="FF36" s="87" t="str">
        <f t="shared" ca="1" si="172"/>
        <v>L</v>
      </c>
      <c r="FG36" s="87" t="str">
        <f t="shared" ca="1" si="173"/>
        <v>L</v>
      </c>
      <c r="FH36" s="87" t="str">
        <f t="shared" ca="1" si="174"/>
        <v>T</v>
      </c>
      <c r="FI36" s="87" t="str">
        <f t="shared" ca="1" si="175"/>
        <v>T</v>
      </c>
      <c r="FJ36" s="87" t="str">
        <f t="shared" ca="1" si="176"/>
        <v>L</v>
      </c>
      <c r="FK36" s="87" t="str">
        <f t="shared" ca="1" si="177"/>
        <v>T</v>
      </c>
      <c r="FL36" s="87" t="str">
        <f t="shared" ca="1" si="178"/>
        <v>T</v>
      </c>
      <c r="FM36" s="87" t="str">
        <f t="shared" ca="1" si="179"/>
        <v>T</v>
      </c>
      <c r="FN36" s="87" t="str">
        <f t="shared" ca="1" si="180"/>
        <v>N</v>
      </c>
      <c r="FO36" s="87" t="str">
        <f t="shared" ca="1" si="181"/>
        <v>-</v>
      </c>
      <c r="FP36" s="87" t="str">
        <f t="shared" ca="1" si="182"/>
        <v>L</v>
      </c>
      <c r="FQ36" s="87" t="str">
        <f t="shared" ca="1" si="183"/>
        <v>T</v>
      </c>
      <c r="FR36" s="87" t="str">
        <f t="shared" ca="1" si="184"/>
        <v>T</v>
      </c>
      <c r="FS36" s="87" t="str">
        <f t="shared" ca="1" si="185"/>
        <v>L</v>
      </c>
      <c r="FT36" s="87" t="str">
        <f t="shared" ca="1" si="186"/>
        <v>L</v>
      </c>
      <c r="FU36" s="87" t="str">
        <f t="shared" ca="1" si="187"/>
        <v>T</v>
      </c>
      <c r="FV36" s="87" t="str">
        <f t="shared" ca="1" si="188"/>
        <v>T</v>
      </c>
      <c r="FW36" s="87" t="str">
        <f t="shared" ca="1" si="189"/>
        <v>T</v>
      </c>
      <c r="FX36" s="87" t="str">
        <f t="shared" ca="1" si="190"/>
        <v>T</v>
      </c>
      <c r="FY36" s="87" t="str">
        <f t="shared" ca="1" si="191"/>
        <v>L</v>
      </c>
      <c r="FZ36" s="87" t="str">
        <f t="shared" ca="1" si="192"/>
        <v>N</v>
      </c>
      <c r="GA36" s="87" t="str">
        <f t="shared" ca="1" si="193"/>
        <v>N</v>
      </c>
      <c r="GB36" s="87" t="str">
        <f t="shared" ca="1" si="194"/>
        <v>-</v>
      </c>
      <c r="GC36" s="87" t="str">
        <f t="shared" ca="1" si="195"/>
        <v>-</v>
      </c>
      <c r="GD36" s="87" t="str">
        <f t="shared" ca="1" si="196"/>
        <v>L</v>
      </c>
      <c r="GE36" s="87" t="str">
        <f t="shared" ca="1" si="197"/>
        <v>T</v>
      </c>
      <c r="GF36" s="87" t="str">
        <f t="shared" ca="1" si="198"/>
        <v>T</v>
      </c>
      <c r="GG36" s="87" t="str">
        <f t="shared" ca="1" si="199"/>
        <v>L</v>
      </c>
      <c r="GH36" s="87" t="str">
        <f t="shared" ca="1" si="200"/>
        <v>L</v>
      </c>
      <c r="GI36" s="87" t="str">
        <f t="shared" ca="1" si="201"/>
        <v>T</v>
      </c>
      <c r="GJ36" s="87" t="str">
        <f t="shared" ca="1" si="202"/>
        <v>N</v>
      </c>
      <c r="GK36" s="87" t="str">
        <f t="shared" ca="1" si="203"/>
        <v>-</v>
      </c>
      <c r="GL36" s="87" t="str">
        <f t="shared" ca="1" si="204"/>
        <v>L</v>
      </c>
      <c r="GM36" s="87" t="str">
        <f t="shared" ca="1" si="205"/>
        <v>T</v>
      </c>
      <c r="GN36" s="87" t="str">
        <f t="shared" ca="1" si="206"/>
        <v>T</v>
      </c>
      <c r="GO36" s="87" t="str">
        <f t="shared" ca="1" si="207"/>
        <v>T</v>
      </c>
      <c r="GP36" s="87" t="str">
        <f t="shared" ca="1" si="208"/>
        <v>L</v>
      </c>
      <c r="GQ36" s="87" t="str">
        <f t="shared" ca="1" si="209"/>
        <v>T</v>
      </c>
      <c r="GR36" s="87" t="str">
        <f t="shared" ca="1" si="210"/>
        <v>T</v>
      </c>
      <c r="GS36" s="87" t="str">
        <f t="shared" ca="1" si="211"/>
        <v>T</v>
      </c>
      <c r="GT36" s="87" t="str">
        <f t="shared" ca="1" si="212"/>
        <v>N</v>
      </c>
      <c r="GU36" s="87" t="str">
        <f t="shared" ca="1" si="213"/>
        <v>-</v>
      </c>
      <c r="GV36" s="87" t="str">
        <f t="shared" ca="1" si="214"/>
        <v>L</v>
      </c>
      <c r="GW36" s="87" t="str">
        <f t="shared" ca="1" si="215"/>
        <v>T</v>
      </c>
      <c r="GX36" s="87" t="str">
        <f t="shared" ca="1" si="216"/>
        <v>T</v>
      </c>
      <c r="GY36" s="87" t="str">
        <f t="shared" ca="1" si="217"/>
        <v>T</v>
      </c>
      <c r="GZ36" s="87" t="str">
        <f t="shared" ca="1" si="218"/>
        <v>T</v>
      </c>
      <c r="HA36" s="87" t="str">
        <f t="shared" ca="1" si="219"/>
        <v>L</v>
      </c>
      <c r="HB36" s="87" t="str">
        <f t="shared" ca="1" si="28"/>
        <v>T</v>
      </c>
      <c r="HC36" s="87" t="str">
        <f t="shared" ca="1" si="220"/>
        <v>T</v>
      </c>
      <c r="HD36" s="87" t="str">
        <f t="shared" ca="1" si="221"/>
        <v>T</v>
      </c>
      <c r="HE36" s="87" t="str">
        <f t="shared" ca="1" si="222"/>
        <v>T</v>
      </c>
      <c r="HF36" s="87" t="str">
        <f t="shared" ca="1" si="223"/>
        <v>N</v>
      </c>
      <c r="HG36" s="87" t="str">
        <f t="shared" ca="1" si="224"/>
        <v>N</v>
      </c>
      <c r="HH36" s="87" t="str">
        <f t="shared" ca="1" si="225"/>
        <v>-</v>
      </c>
      <c r="HI36" s="87" t="str">
        <f t="shared" ca="1" si="226"/>
        <v>-</v>
      </c>
      <c r="HJ36" s="87" t="str">
        <f t="shared" ca="1" si="227"/>
        <v>L</v>
      </c>
      <c r="HK36" s="87" t="str">
        <f t="shared" ca="1" si="228"/>
        <v>L</v>
      </c>
      <c r="HL36" s="87" t="str">
        <f t="shared" ca="1" si="229"/>
        <v>T</v>
      </c>
      <c r="HM36" s="87" t="str">
        <f t="shared" ca="1" si="230"/>
        <v>T</v>
      </c>
      <c r="HN36" s="87" t="str">
        <f t="shared" ca="1" si="231"/>
        <v>L</v>
      </c>
      <c r="HO36" s="87" t="str">
        <f t="shared" ca="1" si="232"/>
        <v>T</v>
      </c>
      <c r="HP36" s="87" t="str">
        <f t="shared" ca="1" si="233"/>
        <v>T</v>
      </c>
      <c r="HQ36" s="87" t="str">
        <f t="shared" ca="1" si="234"/>
        <v>T</v>
      </c>
      <c r="HR36" s="87" t="str">
        <f t="shared" ca="1" si="235"/>
        <v>N</v>
      </c>
      <c r="HS36" s="87" t="str">
        <f t="shared" ca="1" si="236"/>
        <v>-</v>
      </c>
      <c r="HT36" s="87" t="str">
        <f t="shared" ca="1" si="237"/>
        <v>L</v>
      </c>
      <c r="HU36" s="87" t="str">
        <f t="shared" ca="1" si="238"/>
        <v>T</v>
      </c>
      <c r="HV36" s="87" t="str">
        <f t="shared" ca="1" si="239"/>
        <v>T</v>
      </c>
      <c r="HW36" s="87" t="str">
        <f t="shared" ca="1" si="240"/>
        <v>L</v>
      </c>
      <c r="HX36" s="87" t="str">
        <f t="shared" ca="1" si="241"/>
        <v>L</v>
      </c>
      <c r="HY36" s="87" t="str">
        <f t="shared" ca="1" si="242"/>
        <v>T</v>
      </c>
      <c r="HZ36" s="87" t="str">
        <f t="shared" ca="1" si="243"/>
        <v>T</v>
      </c>
      <c r="IA36" s="87" t="str">
        <f t="shared" ca="1" si="244"/>
        <v>T</v>
      </c>
      <c r="IB36" s="87" t="str">
        <f t="shared" ca="1" si="245"/>
        <v>T</v>
      </c>
      <c r="IC36" s="87" t="str">
        <f t="shared" ca="1" si="246"/>
        <v>L</v>
      </c>
      <c r="ID36" s="87" t="str">
        <f t="shared" ca="1" si="247"/>
        <v>N</v>
      </c>
      <c r="IE36" s="87" t="str">
        <f t="shared" ca="1" si="248"/>
        <v>N</v>
      </c>
      <c r="IF36" s="87" t="str">
        <f t="shared" ca="1" si="249"/>
        <v>-</v>
      </c>
      <c r="IG36" s="87" t="str">
        <f t="shared" ca="1" si="250"/>
        <v>-</v>
      </c>
      <c r="IH36" s="87" t="str">
        <f t="shared" ca="1" si="251"/>
        <v>L</v>
      </c>
      <c r="II36" s="87" t="str">
        <f t="shared" ca="1" si="252"/>
        <v>T</v>
      </c>
      <c r="IJ36" s="87" t="str">
        <f t="shared" ca="1" si="253"/>
        <v>T</v>
      </c>
      <c r="IK36" s="87" t="str">
        <f t="shared" ca="1" si="254"/>
        <v>L</v>
      </c>
      <c r="IL36" s="87" t="str">
        <f t="shared" ca="1" si="255"/>
        <v>L</v>
      </c>
      <c r="IM36" s="87" t="str">
        <f t="shared" ca="1" si="256"/>
        <v>T</v>
      </c>
      <c r="IN36" s="87" t="str">
        <f t="shared" ca="1" si="257"/>
        <v>N</v>
      </c>
      <c r="IO36" s="87" t="str">
        <f t="shared" ca="1" si="258"/>
        <v>-</v>
      </c>
      <c r="IP36" s="87" t="str">
        <f t="shared" ca="1" si="259"/>
        <v>L</v>
      </c>
      <c r="IQ36" s="87" t="str">
        <f t="shared" ca="1" si="260"/>
        <v>T</v>
      </c>
      <c r="IR36" s="87" t="str">
        <f t="shared" ca="1" si="261"/>
        <v>T</v>
      </c>
      <c r="IS36" s="87" t="str">
        <f t="shared" ca="1" si="262"/>
        <v>T</v>
      </c>
      <c r="IT36" s="87" t="str">
        <f t="shared" ca="1" si="263"/>
        <v>L</v>
      </c>
      <c r="IU36" s="87" t="str">
        <f t="shared" ca="1" si="264"/>
        <v>T</v>
      </c>
      <c r="IV36" s="87" t="str">
        <f t="shared" ca="1" si="265"/>
        <v>T</v>
      </c>
      <c r="IW36" s="87" t="str">
        <f t="shared" ca="1" si="266"/>
        <v>T</v>
      </c>
      <c r="IX36" s="87" t="str">
        <f t="shared" ca="1" si="267"/>
        <v>N</v>
      </c>
      <c r="IY36" s="87" t="str">
        <f t="shared" ca="1" si="268"/>
        <v>-</v>
      </c>
      <c r="IZ36" s="87" t="str">
        <f t="shared" ca="1" si="269"/>
        <v>L</v>
      </c>
      <c r="JA36" s="87" t="str">
        <f t="shared" ca="1" si="270"/>
        <v>T</v>
      </c>
      <c r="JB36" s="87" t="str">
        <f t="shared" ca="1" si="271"/>
        <v>T</v>
      </c>
      <c r="JC36" s="87" t="str">
        <f t="shared" ca="1" si="272"/>
        <v>T</v>
      </c>
      <c r="JD36" s="87" t="str">
        <f t="shared" ca="1" si="273"/>
        <v>T</v>
      </c>
      <c r="JE36" s="87" t="str">
        <f t="shared" ca="1" si="274"/>
        <v>L</v>
      </c>
      <c r="JF36" s="87" t="str">
        <f t="shared" ca="1" si="275"/>
        <v>T</v>
      </c>
      <c r="JG36" s="87" t="str">
        <f t="shared" ca="1" si="276"/>
        <v>T</v>
      </c>
      <c r="JH36" s="87" t="str">
        <f t="shared" ca="1" si="277"/>
        <v>T</v>
      </c>
      <c r="JI36" s="87" t="str">
        <f t="shared" ca="1" si="278"/>
        <v>T</v>
      </c>
      <c r="JJ36" s="87" t="str">
        <f t="shared" ca="1" si="279"/>
        <v>N</v>
      </c>
      <c r="JK36" s="87" t="str">
        <f t="shared" ca="1" si="280"/>
        <v>N</v>
      </c>
      <c r="JL36" s="87" t="str">
        <f t="shared" ca="1" si="281"/>
        <v>-</v>
      </c>
      <c r="JM36" s="87" t="str">
        <f t="shared" ca="1" si="282"/>
        <v>-</v>
      </c>
      <c r="JN36" s="87" t="str">
        <f t="shared" ca="1" si="29"/>
        <v>L</v>
      </c>
      <c r="JO36" s="87" t="str">
        <f t="shared" ca="1" si="283"/>
        <v>L</v>
      </c>
      <c r="JP36" s="87" t="str">
        <f t="shared" ca="1" si="284"/>
        <v>T</v>
      </c>
      <c r="JQ36" s="87" t="str">
        <f t="shared" ca="1" si="285"/>
        <v>T</v>
      </c>
      <c r="JR36" s="87" t="str">
        <f t="shared" ca="1" si="286"/>
        <v>L</v>
      </c>
      <c r="JS36" s="87" t="str">
        <f t="shared" ca="1" si="287"/>
        <v>T</v>
      </c>
      <c r="JT36" s="87" t="str">
        <f t="shared" ca="1" si="288"/>
        <v>T</v>
      </c>
      <c r="JU36" s="87" t="str">
        <f t="shared" ca="1" si="289"/>
        <v>T</v>
      </c>
      <c r="JV36" s="87" t="str">
        <f t="shared" ca="1" si="290"/>
        <v>N</v>
      </c>
      <c r="JW36" s="87" t="str">
        <f t="shared" ca="1" si="291"/>
        <v>-</v>
      </c>
      <c r="JX36" s="87" t="str">
        <f t="shared" ca="1" si="292"/>
        <v>L</v>
      </c>
      <c r="JY36" s="87" t="str">
        <f t="shared" ca="1" si="293"/>
        <v>T</v>
      </c>
      <c r="JZ36" s="87" t="str">
        <f t="shared" ca="1" si="294"/>
        <v>T</v>
      </c>
      <c r="KA36" s="87" t="str">
        <f t="shared" ca="1" si="295"/>
        <v>L</v>
      </c>
      <c r="KB36" s="87" t="str">
        <f t="shared" ca="1" si="296"/>
        <v>L</v>
      </c>
      <c r="KC36" s="87" t="str">
        <f t="shared" ca="1" si="297"/>
        <v>T</v>
      </c>
      <c r="KD36" s="87" t="str">
        <f t="shared" ca="1" si="298"/>
        <v>T</v>
      </c>
      <c r="KE36" s="87" t="str">
        <f t="shared" ca="1" si="299"/>
        <v>T</v>
      </c>
      <c r="KF36" s="87" t="str">
        <f t="shared" ca="1" si="300"/>
        <v>T</v>
      </c>
      <c r="KG36" s="87" t="str">
        <f t="shared" ca="1" si="301"/>
        <v>L</v>
      </c>
      <c r="KH36" s="87" t="str">
        <f t="shared" ca="1" si="302"/>
        <v>N</v>
      </c>
      <c r="KI36" s="87" t="str">
        <f t="shared" ca="1" si="303"/>
        <v>N</v>
      </c>
      <c r="KJ36" s="87" t="str">
        <f t="shared" ca="1" si="304"/>
        <v>-</v>
      </c>
      <c r="KK36" s="87" t="str">
        <f t="shared" ca="1" si="305"/>
        <v>-</v>
      </c>
      <c r="KL36" s="87" t="str">
        <f t="shared" ca="1" si="306"/>
        <v>L</v>
      </c>
      <c r="KM36" s="87" t="str">
        <f t="shared" ca="1" si="307"/>
        <v>T</v>
      </c>
      <c r="KN36" s="87" t="str">
        <f t="shared" ca="1" si="308"/>
        <v>T</v>
      </c>
      <c r="KO36" s="87" t="str">
        <f t="shared" ca="1" si="309"/>
        <v>L</v>
      </c>
      <c r="KP36" s="87" t="str">
        <f t="shared" ca="1" si="310"/>
        <v>L</v>
      </c>
      <c r="KQ36" s="87" t="str">
        <f t="shared" ca="1" si="311"/>
        <v>T</v>
      </c>
      <c r="KR36" s="87" t="str">
        <f t="shared" ca="1" si="312"/>
        <v>N</v>
      </c>
      <c r="KS36" s="87" t="str">
        <f t="shared" ca="1" si="313"/>
        <v>-</v>
      </c>
      <c r="KT36" s="87" t="str">
        <f t="shared" ca="1" si="314"/>
        <v>L</v>
      </c>
      <c r="KU36" s="87" t="str">
        <f t="shared" ca="1" si="315"/>
        <v>T</v>
      </c>
      <c r="KV36" s="87" t="str">
        <f t="shared" ca="1" si="316"/>
        <v>T</v>
      </c>
      <c r="KW36" s="87" t="str">
        <f t="shared" ca="1" si="317"/>
        <v>T</v>
      </c>
      <c r="KX36" s="87" t="str">
        <f t="shared" ca="1" si="318"/>
        <v>L</v>
      </c>
      <c r="KY36" s="87" t="str">
        <f t="shared" ca="1" si="319"/>
        <v>T</v>
      </c>
      <c r="KZ36" s="87" t="str">
        <f t="shared" ca="1" si="320"/>
        <v>T</v>
      </c>
      <c r="LA36" s="87" t="str">
        <f t="shared" ca="1" si="321"/>
        <v>T</v>
      </c>
      <c r="LB36" s="87" t="str">
        <f t="shared" ca="1" si="322"/>
        <v>N</v>
      </c>
      <c r="LC36" s="87" t="str">
        <f t="shared" ca="1" si="323"/>
        <v>-</v>
      </c>
      <c r="LD36" s="87" t="str">
        <f t="shared" ca="1" si="324"/>
        <v>L</v>
      </c>
      <c r="LE36" s="87" t="str">
        <f t="shared" ca="1" si="325"/>
        <v>T</v>
      </c>
      <c r="LF36" s="87" t="str">
        <f t="shared" ca="1" si="326"/>
        <v>T</v>
      </c>
      <c r="LG36" s="87" t="str">
        <f t="shared" ca="1" si="327"/>
        <v>T</v>
      </c>
      <c r="LH36" s="87" t="str">
        <f t="shared" ca="1" si="328"/>
        <v>T</v>
      </c>
      <c r="LI36" s="87" t="str">
        <f t="shared" ca="1" si="329"/>
        <v>L</v>
      </c>
      <c r="LJ36" s="87" t="str">
        <f t="shared" ca="1" si="330"/>
        <v>T</v>
      </c>
      <c r="LK36" s="87" t="str">
        <f t="shared" ca="1" si="331"/>
        <v>T</v>
      </c>
      <c r="LL36" s="87" t="str">
        <f t="shared" ca="1" si="332"/>
        <v>T</v>
      </c>
      <c r="LM36" s="87" t="str">
        <f t="shared" ca="1" si="333"/>
        <v>T</v>
      </c>
      <c r="LN36" s="87" t="str">
        <f t="shared" ca="1" si="334"/>
        <v>N</v>
      </c>
      <c r="LO36" s="87" t="str">
        <f t="shared" ca="1" si="335"/>
        <v>N</v>
      </c>
      <c r="LP36" s="87" t="str">
        <f t="shared" ca="1" si="336"/>
        <v>-</v>
      </c>
      <c r="LQ36" s="87" t="str">
        <f t="shared" ca="1" si="337"/>
        <v>-</v>
      </c>
      <c r="LR36" s="87" t="str">
        <f t="shared" ca="1" si="338"/>
        <v>L</v>
      </c>
      <c r="LS36" s="87" t="str">
        <f t="shared" ca="1" si="339"/>
        <v>L</v>
      </c>
      <c r="LT36" s="87" t="str">
        <f t="shared" ca="1" si="340"/>
        <v>T</v>
      </c>
      <c r="LU36" s="87" t="str">
        <f t="shared" ca="1" si="341"/>
        <v>T</v>
      </c>
      <c r="LV36" s="87" t="str">
        <f t="shared" ca="1" si="342"/>
        <v>L</v>
      </c>
      <c r="LW36" s="87" t="str">
        <f t="shared" ca="1" si="343"/>
        <v>T</v>
      </c>
      <c r="LX36" s="87" t="str">
        <f t="shared" ca="1" si="344"/>
        <v>T</v>
      </c>
      <c r="LY36" s="87" t="str">
        <f t="shared" ca="1" si="345"/>
        <v>T</v>
      </c>
      <c r="LZ36" s="87" t="str">
        <f t="shared" ca="1" si="30"/>
        <v>N</v>
      </c>
      <c r="MA36" s="87" t="str">
        <f t="shared" ca="1" si="357"/>
        <v>-</v>
      </c>
      <c r="MB36" s="87" t="str">
        <f t="shared" ca="1" si="358"/>
        <v>L</v>
      </c>
      <c r="MC36" s="87" t="str">
        <f t="shared" ca="1" si="359"/>
        <v>T</v>
      </c>
      <c r="MD36" s="87" t="str">
        <f t="shared" ca="1" si="360"/>
        <v>T</v>
      </c>
      <c r="ME36" s="87" t="str">
        <f t="shared" ca="1" si="361"/>
        <v>L</v>
      </c>
      <c r="MF36" s="87" t="str">
        <f t="shared" ca="1" si="362"/>
        <v>L</v>
      </c>
      <c r="MG36" s="87" t="str">
        <f t="shared" ca="1" si="363"/>
        <v>T</v>
      </c>
      <c r="MH36" s="87" t="str">
        <f t="shared" ca="1" si="364"/>
        <v>T</v>
      </c>
      <c r="MI36" s="87" t="str">
        <f t="shared" ca="1" si="365"/>
        <v>T</v>
      </c>
      <c r="MJ36" s="87" t="str">
        <f t="shared" ca="1" si="366"/>
        <v>T</v>
      </c>
      <c r="MK36" s="87" t="str">
        <f t="shared" ca="1" si="367"/>
        <v>L</v>
      </c>
      <c r="ML36" s="87" t="str">
        <f t="shared" ca="1" si="368"/>
        <v>N</v>
      </c>
      <c r="MM36" s="87" t="str">
        <f t="shared" ca="1" si="369"/>
        <v>N</v>
      </c>
      <c r="MN36" s="87" t="str">
        <f t="shared" ca="1" si="370"/>
        <v>-</v>
      </c>
      <c r="MO36" s="87" t="str">
        <f t="shared" ca="1" si="371"/>
        <v>-</v>
      </c>
      <c r="MP36" s="87" t="str">
        <f t="shared" ca="1" si="372"/>
        <v>L</v>
      </c>
      <c r="MQ36" s="87" t="str">
        <f t="shared" ca="1" si="373"/>
        <v>T</v>
      </c>
      <c r="MR36" s="87" t="str">
        <f t="shared" ca="1" si="374"/>
        <v>T</v>
      </c>
      <c r="MS36" s="87" t="str">
        <f t="shared" ca="1" si="375"/>
        <v>L</v>
      </c>
      <c r="MT36" s="87" t="str">
        <f t="shared" ca="1" si="376"/>
        <v>L</v>
      </c>
      <c r="MU36" s="87" t="str">
        <f t="shared" ca="1" si="377"/>
        <v>T</v>
      </c>
      <c r="MV36" s="87" t="str">
        <f t="shared" ca="1" si="378"/>
        <v>N</v>
      </c>
      <c r="MW36" s="87" t="str">
        <f t="shared" ca="1" si="379"/>
        <v>-</v>
      </c>
      <c r="MX36" s="87" t="str">
        <f t="shared" ca="1" si="380"/>
        <v>L</v>
      </c>
      <c r="MY36" s="87" t="str">
        <f t="shared" ca="1" si="381"/>
        <v>T</v>
      </c>
      <c r="MZ36" s="87" t="str">
        <f t="shared" ca="1" si="382"/>
        <v>T</v>
      </c>
      <c r="NA36" s="87" t="str">
        <f t="shared" ca="1" si="383"/>
        <v>T</v>
      </c>
      <c r="NB36" s="87" t="str">
        <f t="shared" ca="1" si="346"/>
        <v>L</v>
      </c>
      <c r="NC36" s="87" t="str">
        <f t="shared" ca="1" si="347"/>
        <v>T</v>
      </c>
      <c r="ND36" s="87" t="str">
        <f t="shared" ca="1" si="348"/>
        <v>T</v>
      </c>
      <c r="NE36" s="87" t="str">
        <f t="shared" ca="1" si="349"/>
        <v>T</v>
      </c>
      <c r="NF36" s="87" t="str">
        <f t="shared" ca="1" si="350"/>
        <v>N</v>
      </c>
      <c r="NG36" s="87" t="str">
        <f t="shared" ca="1" si="351"/>
        <v>-</v>
      </c>
      <c r="NH36" s="87" t="str">
        <f t="shared" ca="1" si="352"/>
        <v>L</v>
      </c>
      <c r="NI36" s="87" t="str">
        <f t="shared" ca="1" si="353"/>
        <v>T</v>
      </c>
      <c r="NJ36" s="87" t="str">
        <f t="shared" ca="1" si="354"/>
        <v>T</v>
      </c>
      <c r="NK36" s="87" t="str">
        <f t="shared" ca="1" si="355"/>
        <v>T</v>
      </c>
      <c r="NL36" s="87" t="str">
        <f t="shared" ca="1" si="356"/>
        <v>T</v>
      </c>
    </row>
    <row r="37" spans="1:376" x14ac:dyDescent="0.35">
      <c r="A37" s="54" t="str">
        <f>Plantilla!E37</f>
        <v>Cristina Barón Lozano (50%)</v>
      </c>
      <c r="B37" s="99" t="str">
        <f>'Diseño Patrón'!B40</f>
        <v>T</v>
      </c>
      <c r="C37" s="23">
        <f t="array" ref="C37">IF($C$4="SI",SMALL(IF($B$7:$B37=B37,ROW($B$7:$B37), ""),1),7)</f>
        <v>27</v>
      </c>
      <c r="D37" s="142" t="str">
        <f>'Diseño Patrón'!M40</f>
        <v>-</v>
      </c>
      <c r="E37" s="142" t="str">
        <f>'Diseño Patrón'!N40</f>
        <v>-</v>
      </c>
      <c r="F37" s="142" t="str">
        <f>'Diseño Patrón'!O40</f>
        <v>L</v>
      </c>
      <c r="G37" s="142" t="str">
        <f>'Diseño Patrón'!P40</f>
        <v>T</v>
      </c>
      <c r="H37" s="142" t="str">
        <f>'Diseño Patrón'!Q40</f>
        <v>T</v>
      </c>
      <c r="I37" s="143" t="str">
        <f>'Diseño Patrón'!R40</f>
        <v>L</v>
      </c>
      <c r="J37" s="143" t="str">
        <f>'Diseño Patrón'!S40</f>
        <v>L</v>
      </c>
      <c r="K37" s="87" t="str">
        <f t="shared" ca="1" si="385"/>
        <v>L</v>
      </c>
      <c r="L37" s="87" t="str">
        <f t="shared" ca="1" si="384"/>
        <v>T</v>
      </c>
      <c r="M37" s="87" t="str">
        <f t="shared" ca="1" si="384"/>
        <v>T</v>
      </c>
      <c r="N37" s="87" t="str">
        <f t="shared" ca="1" si="384"/>
        <v>L</v>
      </c>
      <c r="O37" s="87" t="str">
        <f t="shared" ca="1" si="384"/>
        <v>L</v>
      </c>
      <c r="P37" s="87" t="str">
        <f t="shared" ca="1" si="384"/>
        <v>T</v>
      </c>
      <c r="Q37" s="87" t="str">
        <f t="shared" ca="1" si="384"/>
        <v>N</v>
      </c>
      <c r="R37" s="87" t="str">
        <f t="shared" ca="1" si="25"/>
        <v>-</v>
      </c>
      <c r="S37" s="87" t="str">
        <f t="shared" ca="1" si="31"/>
        <v>L</v>
      </c>
      <c r="T37" s="87" t="str">
        <f t="shared" ca="1" si="32"/>
        <v>T</v>
      </c>
      <c r="U37" s="87" t="str">
        <f t="shared" ca="1" si="33"/>
        <v>T</v>
      </c>
      <c r="V37" s="87" t="str">
        <f t="shared" ca="1" si="34"/>
        <v>T</v>
      </c>
      <c r="W37" s="87" t="str">
        <f t="shared" ca="1" si="35"/>
        <v>L</v>
      </c>
      <c r="X37" s="87" t="str">
        <f t="shared" ca="1" si="36"/>
        <v>T</v>
      </c>
      <c r="Y37" s="87" t="str">
        <f t="shared" ca="1" si="37"/>
        <v>T</v>
      </c>
      <c r="Z37" s="87" t="str">
        <f t="shared" ca="1" si="38"/>
        <v>T</v>
      </c>
      <c r="AA37" s="87" t="str">
        <f t="shared" ca="1" si="39"/>
        <v>N</v>
      </c>
      <c r="AB37" s="87" t="str">
        <f t="shared" ca="1" si="40"/>
        <v>-</v>
      </c>
      <c r="AC37" s="87" t="str">
        <f t="shared" ca="1" si="41"/>
        <v>L</v>
      </c>
      <c r="AD37" s="87" t="str">
        <f t="shared" ca="1" si="42"/>
        <v>T</v>
      </c>
      <c r="AE37" s="87" t="str">
        <f t="shared" ca="1" si="43"/>
        <v>T</v>
      </c>
      <c r="AF37" s="87" t="str">
        <f t="shared" ca="1" si="44"/>
        <v>T</v>
      </c>
      <c r="AG37" s="87" t="str">
        <f t="shared" ca="1" si="45"/>
        <v>T</v>
      </c>
      <c r="AH37" s="87" t="str">
        <f t="shared" ca="1" si="46"/>
        <v>L</v>
      </c>
      <c r="AI37" s="87" t="str">
        <f t="shared" ca="1" si="47"/>
        <v>T</v>
      </c>
      <c r="AJ37" s="87" t="str">
        <f t="shared" ca="1" si="48"/>
        <v>T</v>
      </c>
      <c r="AK37" s="87" t="str">
        <f t="shared" ca="1" si="49"/>
        <v>T</v>
      </c>
      <c r="AL37" s="87" t="str">
        <f t="shared" ca="1" si="50"/>
        <v>T</v>
      </c>
      <c r="AM37" s="87" t="str">
        <f t="shared" ca="1" si="51"/>
        <v>N</v>
      </c>
      <c r="AN37" s="87" t="str">
        <f t="shared" ca="1" si="52"/>
        <v>N</v>
      </c>
      <c r="AO37" s="87" t="str">
        <f t="shared" ca="1" si="53"/>
        <v>-</v>
      </c>
      <c r="AP37" s="87" t="str">
        <f t="shared" ca="1" si="54"/>
        <v>-</v>
      </c>
      <c r="AQ37" s="87" t="str">
        <f t="shared" ca="1" si="55"/>
        <v>L</v>
      </c>
      <c r="AR37" s="87" t="str">
        <f t="shared" ca="1" si="56"/>
        <v>L</v>
      </c>
      <c r="AS37" s="87" t="str">
        <f t="shared" ca="1" si="57"/>
        <v>T</v>
      </c>
      <c r="AT37" s="87" t="str">
        <f t="shared" ca="1" si="58"/>
        <v>T</v>
      </c>
      <c r="AU37" s="87" t="str">
        <f t="shared" ca="1" si="59"/>
        <v>L</v>
      </c>
      <c r="AV37" s="87" t="str">
        <f t="shared" ca="1" si="60"/>
        <v>T</v>
      </c>
      <c r="AW37" s="87" t="str">
        <f t="shared" ca="1" si="61"/>
        <v>T</v>
      </c>
      <c r="AX37" s="87" t="str">
        <f t="shared" ca="1" si="62"/>
        <v>T</v>
      </c>
      <c r="AY37" s="87" t="str">
        <f t="shared" ca="1" si="63"/>
        <v>N</v>
      </c>
      <c r="AZ37" s="87" t="str">
        <f t="shared" ca="1" si="64"/>
        <v>-</v>
      </c>
      <c r="BA37" s="87" t="str">
        <f t="shared" ca="1" si="65"/>
        <v>L</v>
      </c>
      <c r="BB37" s="87" t="str">
        <f t="shared" ca="1" si="66"/>
        <v>T</v>
      </c>
      <c r="BC37" s="87" t="str">
        <f t="shared" ca="1" si="67"/>
        <v>T</v>
      </c>
      <c r="BD37" s="87" t="str">
        <f t="shared" ca="1" si="68"/>
        <v>L</v>
      </c>
      <c r="BE37" s="87" t="str">
        <f t="shared" ca="1" si="69"/>
        <v>L</v>
      </c>
      <c r="BF37" s="87" t="str">
        <f t="shared" ca="1" si="70"/>
        <v>T</v>
      </c>
      <c r="BG37" s="87" t="str">
        <f t="shared" ca="1" si="71"/>
        <v>T</v>
      </c>
      <c r="BH37" s="87" t="str">
        <f t="shared" ca="1" si="72"/>
        <v>T</v>
      </c>
      <c r="BI37" s="87" t="str">
        <f t="shared" ca="1" si="73"/>
        <v>T</v>
      </c>
      <c r="BJ37" s="87" t="str">
        <f t="shared" ca="1" si="74"/>
        <v>L</v>
      </c>
      <c r="BK37" s="87" t="str">
        <f t="shared" ca="1" si="75"/>
        <v>N</v>
      </c>
      <c r="BL37" s="87" t="str">
        <f t="shared" ca="1" si="76"/>
        <v>N</v>
      </c>
      <c r="BM37" s="87" t="str">
        <f t="shared" ca="1" si="77"/>
        <v>-</v>
      </c>
      <c r="BN37" s="87" t="str">
        <f t="shared" ca="1" si="78"/>
        <v>-</v>
      </c>
      <c r="BO37" s="87" t="str">
        <f t="shared" ca="1" si="79"/>
        <v>L</v>
      </c>
      <c r="BP37" s="87" t="str">
        <f t="shared" ca="1" si="80"/>
        <v>T</v>
      </c>
      <c r="BQ37" s="87" t="str">
        <f t="shared" ca="1" si="81"/>
        <v>T</v>
      </c>
      <c r="BR37" s="87" t="str">
        <f t="shared" ca="1" si="82"/>
        <v>L</v>
      </c>
      <c r="BS37" s="87" t="str">
        <f t="shared" ca="1" si="83"/>
        <v>L</v>
      </c>
      <c r="BT37" s="87" t="str">
        <f t="shared" ca="1" si="84"/>
        <v>T</v>
      </c>
      <c r="BU37" s="87" t="str">
        <f t="shared" ca="1" si="85"/>
        <v>N</v>
      </c>
      <c r="BV37" s="87" t="str">
        <f t="shared" ca="1" si="86"/>
        <v>-</v>
      </c>
      <c r="BW37" s="87" t="str">
        <f t="shared" ca="1" si="87"/>
        <v>L</v>
      </c>
      <c r="BX37" s="87" t="str">
        <f t="shared" ca="1" si="88"/>
        <v>T</v>
      </c>
      <c r="BY37" s="87" t="str">
        <f t="shared" ca="1" si="89"/>
        <v>T</v>
      </c>
      <c r="BZ37" s="87" t="str">
        <f t="shared" ca="1" si="90"/>
        <v>T</v>
      </c>
      <c r="CA37" s="87" t="str">
        <f t="shared" ca="1" si="91"/>
        <v>L</v>
      </c>
      <c r="CB37" s="87" t="str">
        <f t="shared" ca="1" si="92"/>
        <v>T</v>
      </c>
      <c r="CC37" s="87" t="str">
        <f t="shared" ca="1" si="93"/>
        <v>T</v>
      </c>
      <c r="CD37" s="87" t="str">
        <f t="shared" ca="1" si="26"/>
        <v>T</v>
      </c>
      <c r="CE37" s="87" t="str">
        <f t="shared" ca="1" si="94"/>
        <v>N</v>
      </c>
      <c r="CF37" s="87" t="str">
        <f t="shared" ca="1" si="95"/>
        <v>-</v>
      </c>
      <c r="CG37" s="87" t="str">
        <f t="shared" ca="1" si="96"/>
        <v>L</v>
      </c>
      <c r="CH37" s="87" t="str">
        <f t="shared" ca="1" si="97"/>
        <v>T</v>
      </c>
      <c r="CI37" s="87" t="str">
        <f t="shared" ca="1" si="98"/>
        <v>T</v>
      </c>
      <c r="CJ37" s="87" t="str">
        <f t="shared" ca="1" si="99"/>
        <v>T</v>
      </c>
      <c r="CK37" s="87" t="str">
        <f t="shared" ca="1" si="100"/>
        <v>T</v>
      </c>
      <c r="CL37" s="87" t="str">
        <f t="shared" ca="1" si="101"/>
        <v>L</v>
      </c>
      <c r="CM37" s="87" t="str">
        <f t="shared" ca="1" si="102"/>
        <v>T</v>
      </c>
      <c r="CN37" s="87" t="str">
        <f t="shared" ca="1" si="103"/>
        <v>T</v>
      </c>
      <c r="CO37" s="87" t="str">
        <f t="shared" ca="1" si="104"/>
        <v>T</v>
      </c>
      <c r="CP37" s="87" t="str">
        <f t="shared" ca="1" si="105"/>
        <v>T</v>
      </c>
      <c r="CQ37" s="87" t="str">
        <f t="shared" ca="1" si="106"/>
        <v>N</v>
      </c>
      <c r="CR37" s="87" t="str">
        <f t="shared" ca="1" si="107"/>
        <v>N</v>
      </c>
      <c r="CS37" s="87" t="str">
        <f t="shared" ca="1" si="108"/>
        <v>-</v>
      </c>
      <c r="CT37" s="87" t="str">
        <f t="shared" ca="1" si="109"/>
        <v>-</v>
      </c>
      <c r="CU37" s="87" t="str">
        <f t="shared" ca="1" si="110"/>
        <v>L</v>
      </c>
      <c r="CV37" s="87" t="str">
        <f t="shared" ca="1" si="111"/>
        <v>L</v>
      </c>
      <c r="CW37" s="87" t="str">
        <f t="shared" ca="1" si="112"/>
        <v>T</v>
      </c>
      <c r="CX37" s="87" t="str">
        <f t="shared" ca="1" si="113"/>
        <v>T</v>
      </c>
      <c r="CY37" s="87" t="str">
        <f t="shared" ca="1" si="114"/>
        <v>L</v>
      </c>
      <c r="CZ37" s="87" t="str">
        <f t="shared" ca="1" si="115"/>
        <v>T</v>
      </c>
      <c r="DA37" s="87" t="str">
        <f t="shared" ca="1" si="116"/>
        <v>T</v>
      </c>
      <c r="DB37" s="87" t="str">
        <f t="shared" ca="1" si="117"/>
        <v>T</v>
      </c>
      <c r="DC37" s="87" t="str">
        <f t="shared" ca="1" si="118"/>
        <v>N</v>
      </c>
      <c r="DD37" s="87" t="str">
        <f t="shared" ca="1" si="119"/>
        <v>-</v>
      </c>
      <c r="DE37" s="87" t="str">
        <f t="shared" ca="1" si="120"/>
        <v>L</v>
      </c>
      <c r="DF37" s="87" t="str">
        <f t="shared" ca="1" si="121"/>
        <v>T</v>
      </c>
      <c r="DG37" s="87" t="str">
        <f t="shared" ca="1" si="122"/>
        <v>T</v>
      </c>
      <c r="DH37" s="87" t="str">
        <f t="shared" ca="1" si="123"/>
        <v>L</v>
      </c>
      <c r="DI37" s="87" t="str">
        <f t="shared" ca="1" si="124"/>
        <v>L</v>
      </c>
      <c r="DJ37" s="87" t="str">
        <f t="shared" ca="1" si="125"/>
        <v>T</v>
      </c>
      <c r="DK37" s="87" t="str">
        <f t="shared" ca="1" si="126"/>
        <v>T</v>
      </c>
      <c r="DL37" s="87" t="str">
        <f t="shared" ca="1" si="127"/>
        <v>T</v>
      </c>
      <c r="DM37" s="87" t="str">
        <f t="shared" ca="1" si="128"/>
        <v>T</v>
      </c>
      <c r="DN37" s="87" t="str">
        <f t="shared" ca="1" si="129"/>
        <v>L</v>
      </c>
      <c r="DO37" s="87" t="str">
        <f t="shared" ca="1" si="130"/>
        <v>N</v>
      </c>
      <c r="DP37" s="87" t="str">
        <f t="shared" ca="1" si="131"/>
        <v>N</v>
      </c>
      <c r="DQ37" s="87" t="str">
        <f t="shared" ca="1" si="132"/>
        <v>-</v>
      </c>
      <c r="DR37" s="87" t="str">
        <f t="shared" ca="1" si="133"/>
        <v>-</v>
      </c>
      <c r="DS37" s="87" t="str">
        <f t="shared" ca="1" si="134"/>
        <v>L</v>
      </c>
      <c r="DT37" s="87" t="str">
        <f t="shared" ca="1" si="135"/>
        <v>T</v>
      </c>
      <c r="DU37" s="87" t="str">
        <f t="shared" ca="1" si="136"/>
        <v>T</v>
      </c>
      <c r="DV37" s="87" t="str">
        <f t="shared" ca="1" si="137"/>
        <v>L</v>
      </c>
      <c r="DW37" s="87" t="str">
        <f t="shared" ca="1" si="138"/>
        <v>L</v>
      </c>
      <c r="DX37" s="87" t="str">
        <f t="shared" ca="1" si="139"/>
        <v>T</v>
      </c>
      <c r="DY37" s="87" t="str">
        <f t="shared" ca="1" si="140"/>
        <v>N</v>
      </c>
      <c r="DZ37" s="87" t="str">
        <f t="shared" ca="1" si="141"/>
        <v>-</v>
      </c>
      <c r="EA37" s="87" t="str">
        <f t="shared" ca="1" si="142"/>
        <v>L</v>
      </c>
      <c r="EB37" s="87" t="str">
        <f t="shared" ca="1" si="143"/>
        <v>T</v>
      </c>
      <c r="EC37" s="87" t="str">
        <f t="shared" ca="1" si="144"/>
        <v>T</v>
      </c>
      <c r="ED37" s="87" t="str">
        <f t="shared" ca="1" si="145"/>
        <v>T</v>
      </c>
      <c r="EE37" s="87" t="str">
        <f t="shared" ca="1" si="146"/>
        <v>L</v>
      </c>
      <c r="EF37" s="87" t="str">
        <f t="shared" ca="1" si="147"/>
        <v>T</v>
      </c>
      <c r="EG37" s="87" t="str">
        <f t="shared" ca="1" si="148"/>
        <v>T</v>
      </c>
      <c r="EH37" s="87" t="str">
        <f t="shared" ca="1" si="149"/>
        <v>T</v>
      </c>
      <c r="EI37" s="87" t="str">
        <f t="shared" ca="1" si="150"/>
        <v>N</v>
      </c>
      <c r="EJ37" s="87" t="str">
        <f t="shared" ca="1" si="151"/>
        <v>-</v>
      </c>
      <c r="EK37" s="87" t="str">
        <f t="shared" ca="1" si="152"/>
        <v>L</v>
      </c>
      <c r="EL37" s="87" t="str">
        <f t="shared" ca="1" si="153"/>
        <v>T</v>
      </c>
      <c r="EM37" s="87" t="str">
        <f t="shared" ca="1" si="154"/>
        <v>T</v>
      </c>
      <c r="EN37" s="87" t="str">
        <f t="shared" ca="1" si="155"/>
        <v>T</v>
      </c>
      <c r="EO37" s="87" t="str">
        <f t="shared" ca="1" si="156"/>
        <v>T</v>
      </c>
      <c r="EP37" s="87" t="str">
        <f t="shared" ca="1" si="27"/>
        <v>L</v>
      </c>
      <c r="EQ37" s="87" t="str">
        <f t="shared" ca="1" si="157"/>
        <v>T</v>
      </c>
      <c r="ER37" s="87" t="str">
        <f t="shared" ca="1" si="158"/>
        <v>T</v>
      </c>
      <c r="ES37" s="87" t="str">
        <f t="shared" ca="1" si="159"/>
        <v>T</v>
      </c>
      <c r="ET37" s="87" t="str">
        <f t="shared" ca="1" si="160"/>
        <v>T</v>
      </c>
      <c r="EU37" s="87" t="str">
        <f t="shared" ca="1" si="161"/>
        <v>N</v>
      </c>
      <c r="EV37" s="87" t="str">
        <f t="shared" ca="1" si="162"/>
        <v>N</v>
      </c>
      <c r="EW37" s="87" t="str">
        <f t="shared" ca="1" si="163"/>
        <v>-</v>
      </c>
      <c r="EX37" s="87" t="str">
        <f t="shared" ca="1" si="164"/>
        <v>-</v>
      </c>
      <c r="EY37" s="87" t="str">
        <f t="shared" ca="1" si="165"/>
        <v>L</v>
      </c>
      <c r="EZ37" s="87" t="str">
        <f t="shared" ca="1" si="166"/>
        <v>L</v>
      </c>
      <c r="FA37" s="87" t="str">
        <f t="shared" ca="1" si="167"/>
        <v>T</v>
      </c>
      <c r="FB37" s="87" t="str">
        <f t="shared" ca="1" si="168"/>
        <v>T</v>
      </c>
      <c r="FC37" s="87" t="str">
        <f t="shared" ca="1" si="169"/>
        <v>L</v>
      </c>
      <c r="FD37" s="87" t="str">
        <f t="shared" ca="1" si="170"/>
        <v>T</v>
      </c>
      <c r="FE37" s="87" t="str">
        <f t="shared" ca="1" si="171"/>
        <v>T</v>
      </c>
      <c r="FF37" s="87" t="str">
        <f t="shared" ca="1" si="172"/>
        <v>T</v>
      </c>
      <c r="FG37" s="87" t="str">
        <f t="shared" ca="1" si="173"/>
        <v>N</v>
      </c>
      <c r="FH37" s="87" t="str">
        <f t="shared" ca="1" si="174"/>
        <v>-</v>
      </c>
      <c r="FI37" s="87" t="str">
        <f t="shared" ca="1" si="175"/>
        <v>L</v>
      </c>
      <c r="FJ37" s="87" t="str">
        <f t="shared" ca="1" si="176"/>
        <v>T</v>
      </c>
      <c r="FK37" s="87" t="str">
        <f t="shared" ca="1" si="177"/>
        <v>T</v>
      </c>
      <c r="FL37" s="87" t="str">
        <f t="shared" ca="1" si="178"/>
        <v>L</v>
      </c>
      <c r="FM37" s="87" t="str">
        <f t="shared" ca="1" si="179"/>
        <v>L</v>
      </c>
      <c r="FN37" s="87" t="str">
        <f t="shared" ca="1" si="180"/>
        <v>T</v>
      </c>
      <c r="FO37" s="87" t="str">
        <f t="shared" ca="1" si="181"/>
        <v>T</v>
      </c>
      <c r="FP37" s="87" t="str">
        <f t="shared" ca="1" si="182"/>
        <v>T</v>
      </c>
      <c r="FQ37" s="87" t="str">
        <f t="shared" ca="1" si="183"/>
        <v>T</v>
      </c>
      <c r="FR37" s="87" t="str">
        <f t="shared" ca="1" si="184"/>
        <v>L</v>
      </c>
      <c r="FS37" s="87" t="str">
        <f t="shared" ca="1" si="185"/>
        <v>N</v>
      </c>
      <c r="FT37" s="87" t="str">
        <f t="shared" ca="1" si="186"/>
        <v>N</v>
      </c>
      <c r="FU37" s="87" t="str">
        <f t="shared" ca="1" si="187"/>
        <v>-</v>
      </c>
      <c r="FV37" s="87" t="str">
        <f t="shared" ca="1" si="188"/>
        <v>-</v>
      </c>
      <c r="FW37" s="87" t="str">
        <f t="shared" ca="1" si="189"/>
        <v>L</v>
      </c>
      <c r="FX37" s="87" t="str">
        <f t="shared" ca="1" si="190"/>
        <v>T</v>
      </c>
      <c r="FY37" s="87" t="str">
        <f t="shared" ca="1" si="191"/>
        <v>T</v>
      </c>
      <c r="FZ37" s="87" t="str">
        <f t="shared" ca="1" si="192"/>
        <v>L</v>
      </c>
      <c r="GA37" s="87" t="str">
        <f t="shared" ca="1" si="193"/>
        <v>L</v>
      </c>
      <c r="GB37" s="87" t="str">
        <f t="shared" ca="1" si="194"/>
        <v>T</v>
      </c>
      <c r="GC37" s="87" t="str">
        <f t="shared" ca="1" si="195"/>
        <v>N</v>
      </c>
      <c r="GD37" s="87" t="str">
        <f t="shared" ca="1" si="196"/>
        <v>-</v>
      </c>
      <c r="GE37" s="87" t="str">
        <f t="shared" ca="1" si="197"/>
        <v>L</v>
      </c>
      <c r="GF37" s="87" t="str">
        <f t="shared" ca="1" si="198"/>
        <v>T</v>
      </c>
      <c r="GG37" s="87" t="str">
        <f t="shared" ca="1" si="199"/>
        <v>T</v>
      </c>
      <c r="GH37" s="87" t="str">
        <f t="shared" ca="1" si="200"/>
        <v>T</v>
      </c>
      <c r="GI37" s="87" t="str">
        <f t="shared" ca="1" si="201"/>
        <v>L</v>
      </c>
      <c r="GJ37" s="87" t="str">
        <f t="shared" ca="1" si="202"/>
        <v>T</v>
      </c>
      <c r="GK37" s="87" t="str">
        <f t="shared" ca="1" si="203"/>
        <v>T</v>
      </c>
      <c r="GL37" s="87" t="str">
        <f t="shared" ca="1" si="204"/>
        <v>T</v>
      </c>
      <c r="GM37" s="87" t="str">
        <f t="shared" ca="1" si="205"/>
        <v>N</v>
      </c>
      <c r="GN37" s="87" t="str">
        <f t="shared" ca="1" si="206"/>
        <v>-</v>
      </c>
      <c r="GO37" s="87" t="str">
        <f t="shared" ca="1" si="207"/>
        <v>L</v>
      </c>
      <c r="GP37" s="87" t="str">
        <f t="shared" ca="1" si="208"/>
        <v>T</v>
      </c>
      <c r="GQ37" s="87" t="str">
        <f t="shared" ca="1" si="209"/>
        <v>T</v>
      </c>
      <c r="GR37" s="87" t="str">
        <f t="shared" ca="1" si="210"/>
        <v>T</v>
      </c>
      <c r="GS37" s="87" t="str">
        <f t="shared" ca="1" si="211"/>
        <v>T</v>
      </c>
      <c r="GT37" s="87" t="str">
        <f t="shared" ca="1" si="212"/>
        <v>L</v>
      </c>
      <c r="GU37" s="87" t="str">
        <f t="shared" ca="1" si="213"/>
        <v>T</v>
      </c>
      <c r="GV37" s="87" t="str">
        <f t="shared" ca="1" si="214"/>
        <v>T</v>
      </c>
      <c r="GW37" s="87" t="str">
        <f t="shared" ca="1" si="215"/>
        <v>T</v>
      </c>
      <c r="GX37" s="87" t="str">
        <f t="shared" ca="1" si="216"/>
        <v>T</v>
      </c>
      <c r="GY37" s="87" t="str">
        <f t="shared" ca="1" si="217"/>
        <v>N</v>
      </c>
      <c r="GZ37" s="87" t="str">
        <f t="shared" ca="1" si="218"/>
        <v>N</v>
      </c>
      <c r="HA37" s="87" t="str">
        <f t="shared" ca="1" si="219"/>
        <v>-</v>
      </c>
      <c r="HB37" s="87" t="str">
        <f t="shared" ca="1" si="28"/>
        <v>-</v>
      </c>
      <c r="HC37" s="87" t="str">
        <f t="shared" ca="1" si="220"/>
        <v>L</v>
      </c>
      <c r="HD37" s="87" t="str">
        <f t="shared" ca="1" si="221"/>
        <v>L</v>
      </c>
      <c r="HE37" s="87" t="str">
        <f t="shared" ca="1" si="222"/>
        <v>T</v>
      </c>
      <c r="HF37" s="87" t="str">
        <f t="shared" ca="1" si="223"/>
        <v>T</v>
      </c>
      <c r="HG37" s="87" t="str">
        <f t="shared" ca="1" si="224"/>
        <v>L</v>
      </c>
      <c r="HH37" s="87" t="str">
        <f t="shared" ca="1" si="225"/>
        <v>T</v>
      </c>
      <c r="HI37" s="87" t="str">
        <f t="shared" ca="1" si="226"/>
        <v>T</v>
      </c>
      <c r="HJ37" s="87" t="str">
        <f t="shared" ca="1" si="227"/>
        <v>T</v>
      </c>
      <c r="HK37" s="87" t="str">
        <f t="shared" ca="1" si="228"/>
        <v>N</v>
      </c>
      <c r="HL37" s="87" t="str">
        <f t="shared" ca="1" si="229"/>
        <v>-</v>
      </c>
      <c r="HM37" s="87" t="str">
        <f t="shared" ca="1" si="230"/>
        <v>L</v>
      </c>
      <c r="HN37" s="87" t="str">
        <f t="shared" ca="1" si="231"/>
        <v>T</v>
      </c>
      <c r="HO37" s="87" t="str">
        <f t="shared" ca="1" si="232"/>
        <v>T</v>
      </c>
      <c r="HP37" s="87" t="str">
        <f t="shared" ca="1" si="233"/>
        <v>L</v>
      </c>
      <c r="HQ37" s="87" t="str">
        <f t="shared" ca="1" si="234"/>
        <v>L</v>
      </c>
      <c r="HR37" s="87" t="str">
        <f t="shared" ca="1" si="235"/>
        <v>T</v>
      </c>
      <c r="HS37" s="87" t="str">
        <f t="shared" ca="1" si="236"/>
        <v>T</v>
      </c>
      <c r="HT37" s="87" t="str">
        <f t="shared" ca="1" si="237"/>
        <v>T</v>
      </c>
      <c r="HU37" s="87" t="str">
        <f t="shared" ca="1" si="238"/>
        <v>T</v>
      </c>
      <c r="HV37" s="87" t="str">
        <f t="shared" ca="1" si="239"/>
        <v>L</v>
      </c>
      <c r="HW37" s="87" t="str">
        <f t="shared" ca="1" si="240"/>
        <v>N</v>
      </c>
      <c r="HX37" s="87" t="str">
        <f t="shared" ca="1" si="241"/>
        <v>N</v>
      </c>
      <c r="HY37" s="87" t="str">
        <f t="shared" ca="1" si="242"/>
        <v>-</v>
      </c>
      <c r="HZ37" s="87" t="str">
        <f t="shared" ca="1" si="243"/>
        <v>-</v>
      </c>
      <c r="IA37" s="87" t="str">
        <f t="shared" ca="1" si="244"/>
        <v>L</v>
      </c>
      <c r="IB37" s="87" t="str">
        <f t="shared" ca="1" si="245"/>
        <v>T</v>
      </c>
      <c r="IC37" s="87" t="str">
        <f t="shared" ca="1" si="246"/>
        <v>T</v>
      </c>
      <c r="ID37" s="87" t="str">
        <f t="shared" ca="1" si="247"/>
        <v>L</v>
      </c>
      <c r="IE37" s="87" t="str">
        <f t="shared" ca="1" si="248"/>
        <v>L</v>
      </c>
      <c r="IF37" s="87" t="str">
        <f t="shared" ca="1" si="249"/>
        <v>T</v>
      </c>
      <c r="IG37" s="87" t="str">
        <f t="shared" ca="1" si="250"/>
        <v>N</v>
      </c>
      <c r="IH37" s="87" t="str">
        <f t="shared" ca="1" si="251"/>
        <v>-</v>
      </c>
      <c r="II37" s="87" t="str">
        <f t="shared" ca="1" si="252"/>
        <v>L</v>
      </c>
      <c r="IJ37" s="87" t="str">
        <f t="shared" ca="1" si="253"/>
        <v>T</v>
      </c>
      <c r="IK37" s="87" t="str">
        <f t="shared" ca="1" si="254"/>
        <v>T</v>
      </c>
      <c r="IL37" s="87" t="str">
        <f t="shared" ca="1" si="255"/>
        <v>T</v>
      </c>
      <c r="IM37" s="87" t="str">
        <f t="shared" ca="1" si="256"/>
        <v>L</v>
      </c>
      <c r="IN37" s="87" t="str">
        <f t="shared" ca="1" si="257"/>
        <v>T</v>
      </c>
      <c r="IO37" s="87" t="str">
        <f t="shared" ca="1" si="258"/>
        <v>T</v>
      </c>
      <c r="IP37" s="87" t="str">
        <f t="shared" ca="1" si="259"/>
        <v>T</v>
      </c>
      <c r="IQ37" s="87" t="str">
        <f t="shared" ca="1" si="260"/>
        <v>N</v>
      </c>
      <c r="IR37" s="87" t="str">
        <f t="shared" ca="1" si="261"/>
        <v>-</v>
      </c>
      <c r="IS37" s="87" t="str">
        <f t="shared" ca="1" si="262"/>
        <v>L</v>
      </c>
      <c r="IT37" s="87" t="str">
        <f t="shared" ca="1" si="263"/>
        <v>T</v>
      </c>
      <c r="IU37" s="87" t="str">
        <f t="shared" ca="1" si="264"/>
        <v>T</v>
      </c>
      <c r="IV37" s="87" t="str">
        <f t="shared" ca="1" si="265"/>
        <v>T</v>
      </c>
      <c r="IW37" s="87" t="str">
        <f t="shared" ca="1" si="266"/>
        <v>T</v>
      </c>
      <c r="IX37" s="87" t="str">
        <f t="shared" ca="1" si="267"/>
        <v>L</v>
      </c>
      <c r="IY37" s="87" t="str">
        <f t="shared" ca="1" si="268"/>
        <v>T</v>
      </c>
      <c r="IZ37" s="87" t="str">
        <f t="shared" ca="1" si="269"/>
        <v>T</v>
      </c>
      <c r="JA37" s="87" t="str">
        <f t="shared" ca="1" si="270"/>
        <v>T</v>
      </c>
      <c r="JB37" s="87" t="str">
        <f t="shared" ca="1" si="271"/>
        <v>T</v>
      </c>
      <c r="JC37" s="87" t="str">
        <f t="shared" ca="1" si="272"/>
        <v>N</v>
      </c>
      <c r="JD37" s="87" t="str">
        <f t="shared" ca="1" si="273"/>
        <v>N</v>
      </c>
      <c r="JE37" s="87" t="str">
        <f t="shared" ca="1" si="274"/>
        <v>-</v>
      </c>
      <c r="JF37" s="87" t="str">
        <f t="shared" ca="1" si="275"/>
        <v>-</v>
      </c>
      <c r="JG37" s="87" t="str">
        <f t="shared" ca="1" si="276"/>
        <v>L</v>
      </c>
      <c r="JH37" s="87" t="str">
        <f t="shared" ca="1" si="277"/>
        <v>L</v>
      </c>
      <c r="JI37" s="87" t="str">
        <f t="shared" ca="1" si="278"/>
        <v>T</v>
      </c>
      <c r="JJ37" s="87" t="str">
        <f t="shared" ca="1" si="279"/>
        <v>T</v>
      </c>
      <c r="JK37" s="87" t="str">
        <f t="shared" ca="1" si="280"/>
        <v>L</v>
      </c>
      <c r="JL37" s="87" t="str">
        <f t="shared" ca="1" si="281"/>
        <v>T</v>
      </c>
      <c r="JM37" s="87" t="str">
        <f t="shared" ca="1" si="282"/>
        <v>T</v>
      </c>
      <c r="JN37" s="87" t="str">
        <f t="shared" ca="1" si="29"/>
        <v>T</v>
      </c>
      <c r="JO37" s="87" t="str">
        <f t="shared" ca="1" si="283"/>
        <v>N</v>
      </c>
      <c r="JP37" s="87" t="str">
        <f t="shared" ca="1" si="284"/>
        <v>-</v>
      </c>
      <c r="JQ37" s="87" t="str">
        <f t="shared" ca="1" si="285"/>
        <v>L</v>
      </c>
      <c r="JR37" s="87" t="str">
        <f t="shared" ca="1" si="286"/>
        <v>T</v>
      </c>
      <c r="JS37" s="87" t="str">
        <f t="shared" ca="1" si="287"/>
        <v>T</v>
      </c>
      <c r="JT37" s="87" t="str">
        <f t="shared" ca="1" si="288"/>
        <v>L</v>
      </c>
      <c r="JU37" s="87" t="str">
        <f t="shared" ca="1" si="289"/>
        <v>L</v>
      </c>
      <c r="JV37" s="87" t="str">
        <f t="shared" ca="1" si="290"/>
        <v>T</v>
      </c>
      <c r="JW37" s="87" t="str">
        <f t="shared" ca="1" si="291"/>
        <v>T</v>
      </c>
      <c r="JX37" s="87" t="str">
        <f t="shared" ca="1" si="292"/>
        <v>T</v>
      </c>
      <c r="JY37" s="87" t="str">
        <f t="shared" ca="1" si="293"/>
        <v>T</v>
      </c>
      <c r="JZ37" s="87" t="str">
        <f t="shared" ca="1" si="294"/>
        <v>L</v>
      </c>
      <c r="KA37" s="87" t="str">
        <f t="shared" ca="1" si="295"/>
        <v>N</v>
      </c>
      <c r="KB37" s="87" t="str">
        <f t="shared" ca="1" si="296"/>
        <v>N</v>
      </c>
      <c r="KC37" s="87" t="str">
        <f t="shared" ca="1" si="297"/>
        <v>-</v>
      </c>
      <c r="KD37" s="87" t="str">
        <f t="shared" ca="1" si="298"/>
        <v>-</v>
      </c>
      <c r="KE37" s="87" t="str">
        <f t="shared" ca="1" si="299"/>
        <v>L</v>
      </c>
      <c r="KF37" s="87" t="str">
        <f t="shared" ca="1" si="300"/>
        <v>T</v>
      </c>
      <c r="KG37" s="87" t="str">
        <f t="shared" ca="1" si="301"/>
        <v>T</v>
      </c>
      <c r="KH37" s="87" t="str">
        <f t="shared" ca="1" si="302"/>
        <v>L</v>
      </c>
      <c r="KI37" s="87" t="str">
        <f t="shared" ca="1" si="303"/>
        <v>L</v>
      </c>
      <c r="KJ37" s="87" t="str">
        <f t="shared" ca="1" si="304"/>
        <v>T</v>
      </c>
      <c r="KK37" s="87" t="str">
        <f t="shared" ca="1" si="305"/>
        <v>N</v>
      </c>
      <c r="KL37" s="87" t="str">
        <f t="shared" ca="1" si="306"/>
        <v>-</v>
      </c>
      <c r="KM37" s="87" t="str">
        <f t="shared" ca="1" si="307"/>
        <v>L</v>
      </c>
      <c r="KN37" s="87" t="str">
        <f t="shared" ca="1" si="308"/>
        <v>T</v>
      </c>
      <c r="KO37" s="87" t="str">
        <f t="shared" ca="1" si="309"/>
        <v>T</v>
      </c>
      <c r="KP37" s="87" t="str">
        <f t="shared" ca="1" si="310"/>
        <v>T</v>
      </c>
      <c r="KQ37" s="87" t="str">
        <f t="shared" ca="1" si="311"/>
        <v>L</v>
      </c>
      <c r="KR37" s="87" t="str">
        <f t="shared" ca="1" si="312"/>
        <v>T</v>
      </c>
      <c r="KS37" s="87" t="str">
        <f t="shared" ca="1" si="313"/>
        <v>T</v>
      </c>
      <c r="KT37" s="87" t="str">
        <f t="shared" ca="1" si="314"/>
        <v>T</v>
      </c>
      <c r="KU37" s="87" t="str">
        <f t="shared" ca="1" si="315"/>
        <v>N</v>
      </c>
      <c r="KV37" s="87" t="str">
        <f t="shared" ca="1" si="316"/>
        <v>-</v>
      </c>
      <c r="KW37" s="87" t="str">
        <f t="shared" ca="1" si="317"/>
        <v>L</v>
      </c>
      <c r="KX37" s="87" t="str">
        <f t="shared" ca="1" si="318"/>
        <v>T</v>
      </c>
      <c r="KY37" s="87" t="str">
        <f t="shared" ca="1" si="319"/>
        <v>T</v>
      </c>
      <c r="KZ37" s="87" t="str">
        <f t="shared" ca="1" si="320"/>
        <v>T</v>
      </c>
      <c r="LA37" s="87" t="str">
        <f t="shared" ca="1" si="321"/>
        <v>T</v>
      </c>
      <c r="LB37" s="87" t="str">
        <f t="shared" ca="1" si="322"/>
        <v>L</v>
      </c>
      <c r="LC37" s="87" t="str">
        <f t="shared" ca="1" si="323"/>
        <v>T</v>
      </c>
      <c r="LD37" s="87" t="str">
        <f t="shared" ca="1" si="324"/>
        <v>T</v>
      </c>
      <c r="LE37" s="87" t="str">
        <f t="shared" ca="1" si="325"/>
        <v>T</v>
      </c>
      <c r="LF37" s="87" t="str">
        <f t="shared" ca="1" si="326"/>
        <v>T</v>
      </c>
      <c r="LG37" s="87" t="str">
        <f t="shared" ca="1" si="327"/>
        <v>N</v>
      </c>
      <c r="LH37" s="87" t="str">
        <f t="shared" ca="1" si="328"/>
        <v>N</v>
      </c>
      <c r="LI37" s="87" t="str">
        <f t="shared" ca="1" si="329"/>
        <v>-</v>
      </c>
      <c r="LJ37" s="87" t="str">
        <f t="shared" ca="1" si="330"/>
        <v>-</v>
      </c>
      <c r="LK37" s="87" t="str">
        <f t="shared" ca="1" si="331"/>
        <v>L</v>
      </c>
      <c r="LL37" s="87" t="str">
        <f t="shared" ca="1" si="332"/>
        <v>L</v>
      </c>
      <c r="LM37" s="87" t="str">
        <f t="shared" ca="1" si="333"/>
        <v>T</v>
      </c>
      <c r="LN37" s="87" t="str">
        <f t="shared" ca="1" si="334"/>
        <v>T</v>
      </c>
      <c r="LO37" s="87" t="str">
        <f t="shared" ca="1" si="335"/>
        <v>L</v>
      </c>
      <c r="LP37" s="87" t="str">
        <f t="shared" ca="1" si="336"/>
        <v>T</v>
      </c>
      <c r="LQ37" s="87" t="str">
        <f t="shared" ca="1" si="337"/>
        <v>T</v>
      </c>
      <c r="LR37" s="87" t="str">
        <f t="shared" ca="1" si="338"/>
        <v>T</v>
      </c>
      <c r="LS37" s="87" t="str">
        <f t="shared" ca="1" si="339"/>
        <v>N</v>
      </c>
      <c r="LT37" s="87" t="str">
        <f t="shared" ca="1" si="340"/>
        <v>-</v>
      </c>
      <c r="LU37" s="87" t="str">
        <f t="shared" ca="1" si="341"/>
        <v>L</v>
      </c>
      <c r="LV37" s="87" t="str">
        <f t="shared" ca="1" si="342"/>
        <v>T</v>
      </c>
      <c r="LW37" s="87" t="str">
        <f t="shared" ca="1" si="343"/>
        <v>T</v>
      </c>
      <c r="LX37" s="87" t="str">
        <f t="shared" ca="1" si="344"/>
        <v>L</v>
      </c>
      <c r="LY37" s="87" t="str">
        <f t="shared" ca="1" si="345"/>
        <v>L</v>
      </c>
      <c r="LZ37" s="87" t="str">
        <f t="shared" ca="1" si="30"/>
        <v>T</v>
      </c>
      <c r="MA37" s="87" t="str">
        <f t="shared" ca="1" si="357"/>
        <v>T</v>
      </c>
      <c r="MB37" s="87" t="str">
        <f t="shared" ca="1" si="358"/>
        <v>T</v>
      </c>
      <c r="MC37" s="87" t="str">
        <f t="shared" ca="1" si="359"/>
        <v>T</v>
      </c>
      <c r="MD37" s="87" t="str">
        <f t="shared" ca="1" si="360"/>
        <v>L</v>
      </c>
      <c r="ME37" s="87" t="str">
        <f t="shared" ca="1" si="361"/>
        <v>N</v>
      </c>
      <c r="MF37" s="87" t="str">
        <f t="shared" ca="1" si="362"/>
        <v>N</v>
      </c>
      <c r="MG37" s="87" t="str">
        <f t="shared" ca="1" si="363"/>
        <v>-</v>
      </c>
      <c r="MH37" s="87" t="str">
        <f t="shared" ca="1" si="364"/>
        <v>-</v>
      </c>
      <c r="MI37" s="87" t="str">
        <f t="shared" ca="1" si="365"/>
        <v>L</v>
      </c>
      <c r="MJ37" s="87" t="str">
        <f t="shared" ca="1" si="366"/>
        <v>T</v>
      </c>
      <c r="MK37" s="87" t="str">
        <f t="shared" ca="1" si="367"/>
        <v>T</v>
      </c>
      <c r="ML37" s="87" t="str">
        <f t="shared" ca="1" si="368"/>
        <v>L</v>
      </c>
      <c r="MM37" s="87" t="str">
        <f t="shared" ca="1" si="369"/>
        <v>L</v>
      </c>
      <c r="MN37" s="87" t="str">
        <f t="shared" ca="1" si="370"/>
        <v>T</v>
      </c>
      <c r="MO37" s="87" t="str">
        <f t="shared" ca="1" si="371"/>
        <v>N</v>
      </c>
      <c r="MP37" s="87" t="str">
        <f t="shared" ca="1" si="372"/>
        <v>-</v>
      </c>
      <c r="MQ37" s="87" t="str">
        <f t="shared" ca="1" si="373"/>
        <v>L</v>
      </c>
      <c r="MR37" s="87" t="str">
        <f t="shared" ca="1" si="374"/>
        <v>T</v>
      </c>
      <c r="MS37" s="87" t="str">
        <f t="shared" ca="1" si="375"/>
        <v>T</v>
      </c>
      <c r="MT37" s="87" t="str">
        <f t="shared" ca="1" si="376"/>
        <v>T</v>
      </c>
      <c r="MU37" s="87" t="str">
        <f t="shared" ca="1" si="377"/>
        <v>L</v>
      </c>
      <c r="MV37" s="87" t="str">
        <f t="shared" ca="1" si="378"/>
        <v>T</v>
      </c>
      <c r="MW37" s="87" t="str">
        <f t="shared" ca="1" si="379"/>
        <v>T</v>
      </c>
      <c r="MX37" s="87" t="str">
        <f t="shared" ca="1" si="380"/>
        <v>T</v>
      </c>
      <c r="MY37" s="87" t="str">
        <f t="shared" ca="1" si="381"/>
        <v>N</v>
      </c>
      <c r="MZ37" s="87" t="str">
        <f t="shared" ca="1" si="382"/>
        <v>-</v>
      </c>
      <c r="NA37" s="87" t="str">
        <f t="shared" ca="1" si="383"/>
        <v>L</v>
      </c>
      <c r="NB37" s="87" t="str">
        <f t="shared" ca="1" si="346"/>
        <v>T</v>
      </c>
      <c r="NC37" s="87" t="str">
        <f t="shared" ca="1" si="347"/>
        <v>T</v>
      </c>
      <c r="ND37" s="87" t="str">
        <f t="shared" ca="1" si="348"/>
        <v>T</v>
      </c>
      <c r="NE37" s="87" t="str">
        <f t="shared" ca="1" si="349"/>
        <v>T</v>
      </c>
      <c r="NF37" s="87" t="str">
        <f t="shared" ca="1" si="350"/>
        <v>L</v>
      </c>
      <c r="NG37" s="87" t="str">
        <f t="shared" ca="1" si="351"/>
        <v>T</v>
      </c>
      <c r="NH37" s="87" t="str">
        <f t="shared" ca="1" si="352"/>
        <v>T</v>
      </c>
      <c r="NI37" s="87" t="str">
        <f t="shared" ca="1" si="353"/>
        <v>T</v>
      </c>
      <c r="NJ37" s="87" t="str">
        <f t="shared" ca="1" si="354"/>
        <v>T</v>
      </c>
      <c r="NK37" s="87" t="str">
        <f t="shared" ca="1" si="355"/>
        <v>N</v>
      </c>
      <c r="NL37" s="87" t="str">
        <f t="shared" ca="1" si="356"/>
        <v>N</v>
      </c>
    </row>
    <row r="38" spans="1:376" x14ac:dyDescent="0.35">
      <c r="A38" s="54" t="str">
        <f>Plantilla!E38</f>
        <v>Esther Moral Minguez</v>
      </c>
      <c r="B38" s="99" t="str">
        <f>'Diseño Patrón'!B41</f>
        <v>T</v>
      </c>
      <c r="C38" s="23">
        <f t="array" ref="C38">IF($C$4="SI",SMALL(IF($B$7:$B38=B38,ROW($B$7:$B38), ""),1),7)</f>
        <v>27</v>
      </c>
      <c r="D38" s="142" t="str">
        <f>'Diseño Patrón'!M41</f>
        <v>T</v>
      </c>
      <c r="E38" s="142" t="str">
        <f>'Diseño Patrón'!N41</f>
        <v>N</v>
      </c>
      <c r="F38" s="142" t="str">
        <f>'Diseño Patrón'!O41</f>
        <v>-</v>
      </c>
      <c r="G38" s="142" t="str">
        <f>'Diseño Patrón'!P41</f>
        <v>L</v>
      </c>
      <c r="H38" s="142" t="str">
        <f>'Diseño Patrón'!Q41</f>
        <v>T</v>
      </c>
      <c r="I38" s="143" t="str">
        <f>'Diseño Patrón'!R41</f>
        <v>T</v>
      </c>
      <c r="J38" s="143" t="str">
        <f>'Diseño Patrón'!S41</f>
        <v>T</v>
      </c>
      <c r="K38" s="87" t="str">
        <f t="shared" ca="1" si="385"/>
        <v>-</v>
      </c>
      <c r="L38" s="87" t="str">
        <f t="shared" ca="1" si="384"/>
        <v>L</v>
      </c>
      <c r="M38" s="87" t="str">
        <f t="shared" ca="1" si="384"/>
        <v>T</v>
      </c>
      <c r="N38" s="87" t="str">
        <f t="shared" ca="1" si="384"/>
        <v>T</v>
      </c>
      <c r="O38" s="87" t="str">
        <f t="shared" ca="1" si="384"/>
        <v>T</v>
      </c>
      <c r="P38" s="87" t="str">
        <f t="shared" ca="1" si="384"/>
        <v>L</v>
      </c>
      <c r="Q38" s="87" t="str">
        <f t="shared" ca="1" si="384"/>
        <v>T</v>
      </c>
      <c r="R38" s="87" t="str">
        <f t="shared" ca="1" si="25"/>
        <v>T</v>
      </c>
      <c r="S38" s="87" t="str">
        <f t="shared" ca="1" si="31"/>
        <v>T</v>
      </c>
      <c r="T38" s="87" t="str">
        <f t="shared" ca="1" si="32"/>
        <v>N</v>
      </c>
      <c r="U38" s="87" t="str">
        <f t="shared" ca="1" si="33"/>
        <v>-</v>
      </c>
      <c r="V38" s="87" t="str">
        <f t="shared" ca="1" si="34"/>
        <v>L</v>
      </c>
      <c r="W38" s="87" t="str">
        <f t="shared" ca="1" si="35"/>
        <v>T</v>
      </c>
      <c r="X38" s="87" t="str">
        <f t="shared" ca="1" si="36"/>
        <v>T</v>
      </c>
      <c r="Y38" s="87" t="str">
        <f t="shared" ca="1" si="37"/>
        <v>T</v>
      </c>
      <c r="Z38" s="87" t="str">
        <f t="shared" ca="1" si="38"/>
        <v>T</v>
      </c>
      <c r="AA38" s="87" t="str">
        <f t="shared" ca="1" si="39"/>
        <v>L</v>
      </c>
      <c r="AB38" s="87" t="str">
        <f t="shared" ca="1" si="40"/>
        <v>T</v>
      </c>
      <c r="AC38" s="87" t="str">
        <f t="shared" ca="1" si="41"/>
        <v>T</v>
      </c>
      <c r="AD38" s="87" t="str">
        <f t="shared" ca="1" si="42"/>
        <v>T</v>
      </c>
      <c r="AE38" s="87" t="str">
        <f t="shared" ca="1" si="43"/>
        <v>T</v>
      </c>
      <c r="AF38" s="87" t="str">
        <f t="shared" ca="1" si="44"/>
        <v>N</v>
      </c>
      <c r="AG38" s="87" t="str">
        <f t="shared" ca="1" si="45"/>
        <v>N</v>
      </c>
      <c r="AH38" s="87" t="str">
        <f t="shared" ca="1" si="46"/>
        <v>-</v>
      </c>
      <c r="AI38" s="87" t="str">
        <f t="shared" ca="1" si="47"/>
        <v>-</v>
      </c>
      <c r="AJ38" s="87" t="str">
        <f t="shared" ca="1" si="48"/>
        <v>L</v>
      </c>
      <c r="AK38" s="87" t="str">
        <f t="shared" ca="1" si="49"/>
        <v>L</v>
      </c>
      <c r="AL38" s="87" t="str">
        <f t="shared" ca="1" si="50"/>
        <v>T</v>
      </c>
      <c r="AM38" s="87" t="str">
        <f t="shared" ca="1" si="51"/>
        <v>T</v>
      </c>
      <c r="AN38" s="87" t="str">
        <f t="shared" ca="1" si="52"/>
        <v>L</v>
      </c>
      <c r="AO38" s="87" t="str">
        <f t="shared" ca="1" si="53"/>
        <v>T</v>
      </c>
      <c r="AP38" s="87" t="str">
        <f t="shared" ca="1" si="54"/>
        <v>T</v>
      </c>
      <c r="AQ38" s="87" t="str">
        <f t="shared" ca="1" si="55"/>
        <v>T</v>
      </c>
      <c r="AR38" s="87" t="str">
        <f t="shared" ca="1" si="56"/>
        <v>N</v>
      </c>
      <c r="AS38" s="87" t="str">
        <f t="shared" ca="1" si="57"/>
        <v>-</v>
      </c>
      <c r="AT38" s="87" t="str">
        <f t="shared" ca="1" si="58"/>
        <v>L</v>
      </c>
      <c r="AU38" s="87" t="str">
        <f t="shared" ca="1" si="59"/>
        <v>T</v>
      </c>
      <c r="AV38" s="87" t="str">
        <f t="shared" ca="1" si="60"/>
        <v>T</v>
      </c>
      <c r="AW38" s="87" t="str">
        <f t="shared" ca="1" si="61"/>
        <v>L</v>
      </c>
      <c r="AX38" s="87" t="str">
        <f t="shared" ca="1" si="62"/>
        <v>L</v>
      </c>
      <c r="AY38" s="87" t="str">
        <f t="shared" ca="1" si="63"/>
        <v>T</v>
      </c>
      <c r="AZ38" s="87" t="str">
        <f t="shared" ca="1" si="64"/>
        <v>T</v>
      </c>
      <c r="BA38" s="87" t="str">
        <f t="shared" ca="1" si="65"/>
        <v>T</v>
      </c>
      <c r="BB38" s="87" t="str">
        <f t="shared" ca="1" si="66"/>
        <v>T</v>
      </c>
      <c r="BC38" s="87" t="str">
        <f t="shared" ca="1" si="67"/>
        <v>L</v>
      </c>
      <c r="BD38" s="87" t="str">
        <f t="shared" ca="1" si="68"/>
        <v>N</v>
      </c>
      <c r="BE38" s="87" t="str">
        <f t="shared" ca="1" si="69"/>
        <v>N</v>
      </c>
      <c r="BF38" s="87" t="str">
        <f t="shared" ca="1" si="70"/>
        <v>-</v>
      </c>
      <c r="BG38" s="87" t="str">
        <f t="shared" ca="1" si="71"/>
        <v>-</v>
      </c>
      <c r="BH38" s="87" t="str">
        <f t="shared" ca="1" si="72"/>
        <v>L</v>
      </c>
      <c r="BI38" s="87" t="str">
        <f t="shared" ca="1" si="73"/>
        <v>T</v>
      </c>
      <c r="BJ38" s="87" t="str">
        <f t="shared" ca="1" si="74"/>
        <v>T</v>
      </c>
      <c r="BK38" s="87" t="str">
        <f t="shared" ca="1" si="75"/>
        <v>L</v>
      </c>
      <c r="BL38" s="87" t="str">
        <f t="shared" ca="1" si="76"/>
        <v>L</v>
      </c>
      <c r="BM38" s="87" t="str">
        <f t="shared" ca="1" si="77"/>
        <v>T</v>
      </c>
      <c r="BN38" s="87" t="str">
        <f t="shared" ca="1" si="78"/>
        <v>N</v>
      </c>
      <c r="BO38" s="87" t="str">
        <f t="shared" ca="1" si="79"/>
        <v>-</v>
      </c>
      <c r="BP38" s="87" t="str">
        <f t="shared" ca="1" si="80"/>
        <v>L</v>
      </c>
      <c r="BQ38" s="87" t="str">
        <f t="shared" ca="1" si="81"/>
        <v>T</v>
      </c>
      <c r="BR38" s="87" t="str">
        <f t="shared" ca="1" si="82"/>
        <v>T</v>
      </c>
      <c r="BS38" s="87" t="str">
        <f t="shared" ca="1" si="83"/>
        <v>T</v>
      </c>
      <c r="BT38" s="87" t="str">
        <f t="shared" ca="1" si="84"/>
        <v>L</v>
      </c>
      <c r="BU38" s="87" t="str">
        <f t="shared" ca="1" si="85"/>
        <v>T</v>
      </c>
      <c r="BV38" s="87" t="str">
        <f t="shared" ca="1" si="86"/>
        <v>T</v>
      </c>
      <c r="BW38" s="87" t="str">
        <f t="shared" ca="1" si="87"/>
        <v>T</v>
      </c>
      <c r="BX38" s="87" t="str">
        <f t="shared" ca="1" si="88"/>
        <v>N</v>
      </c>
      <c r="BY38" s="87" t="str">
        <f t="shared" ca="1" si="89"/>
        <v>-</v>
      </c>
      <c r="BZ38" s="87" t="str">
        <f t="shared" ca="1" si="90"/>
        <v>L</v>
      </c>
      <c r="CA38" s="87" t="str">
        <f t="shared" ca="1" si="91"/>
        <v>T</v>
      </c>
      <c r="CB38" s="87" t="str">
        <f t="shared" ca="1" si="92"/>
        <v>T</v>
      </c>
      <c r="CC38" s="87" t="str">
        <f t="shared" ca="1" si="93"/>
        <v>T</v>
      </c>
      <c r="CD38" s="87" t="str">
        <f t="shared" ca="1" si="26"/>
        <v>T</v>
      </c>
      <c r="CE38" s="87" t="str">
        <f t="shared" ca="1" si="94"/>
        <v>L</v>
      </c>
      <c r="CF38" s="87" t="str">
        <f t="shared" ca="1" si="95"/>
        <v>T</v>
      </c>
      <c r="CG38" s="87" t="str">
        <f t="shared" ca="1" si="96"/>
        <v>T</v>
      </c>
      <c r="CH38" s="87" t="str">
        <f t="shared" ca="1" si="97"/>
        <v>T</v>
      </c>
      <c r="CI38" s="87" t="str">
        <f t="shared" ca="1" si="98"/>
        <v>T</v>
      </c>
      <c r="CJ38" s="87" t="str">
        <f t="shared" ca="1" si="99"/>
        <v>N</v>
      </c>
      <c r="CK38" s="87" t="str">
        <f t="shared" ca="1" si="100"/>
        <v>N</v>
      </c>
      <c r="CL38" s="87" t="str">
        <f t="shared" ca="1" si="101"/>
        <v>-</v>
      </c>
      <c r="CM38" s="87" t="str">
        <f t="shared" ca="1" si="102"/>
        <v>-</v>
      </c>
      <c r="CN38" s="87" t="str">
        <f t="shared" ca="1" si="103"/>
        <v>L</v>
      </c>
      <c r="CO38" s="87" t="str">
        <f t="shared" ca="1" si="104"/>
        <v>L</v>
      </c>
      <c r="CP38" s="87" t="str">
        <f t="shared" ca="1" si="105"/>
        <v>T</v>
      </c>
      <c r="CQ38" s="87" t="str">
        <f t="shared" ca="1" si="106"/>
        <v>T</v>
      </c>
      <c r="CR38" s="87" t="str">
        <f t="shared" ca="1" si="107"/>
        <v>L</v>
      </c>
      <c r="CS38" s="87" t="str">
        <f t="shared" ca="1" si="108"/>
        <v>T</v>
      </c>
      <c r="CT38" s="87" t="str">
        <f t="shared" ca="1" si="109"/>
        <v>T</v>
      </c>
      <c r="CU38" s="87" t="str">
        <f t="shared" ca="1" si="110"/>
        <v>T</v>
      </c>
      <c r="CV38" s="87" t="str">
        <f t="shared" ca="1" si="111"/>
        <v>N</v>
      </c>
      <c r="CW38" s="87" t="str">
        <f t="shared" ca="1" si="112"/>
        <v>-</v>
      </c>
      <c r="CX38" s="87" t="str">
        <f t="shared" ca="1" si="113"/>
        <v>L</v>
      </c>
      <c r="CY38" s="87" t="str">
        <f t="shared" ca="1" si="114"/>
        <v>T</v>
      </c>
      <c r="CZ38" s="87" t="str">
        <f t="shared" ca="1" si="115"/>
        <v>T</v>
      </c>
      <c r="DA38" s="87" t="str">
        <f t="shared" ca="1" si="116"/>
        <v>L</v>
      </c>
      <c r="DB38" s="87" t="str">
        <f t="shared" ca="1" si="117"/>
        <v>L</v>
      </c>
      <c r="DC38" s="87" t="str">
        <f t="shared" ca="1" si="118"/>
        <v>T</v>
      </c>
      <c r="DD38" s="87" t="str">
        <f t="shared" ca="1" si="119"/>
        <v>T</v>
      </c>
      <c r="DE38" s="87" t="str">
        <f t="shared" ca="1" si="120"/>
        <v>T</v>
      </c>
      <c r="DF38" s="87" t="str">
        <f t="shared" ca="1" si="121"/>
        <v>T</v>
      </c>
      <c r="DG38" s="87" t="str">
        <f t="shared" ca="1" si="122"/>
        <v>L</v>
      </c>
      <c r="DH38" s="87" t="str">
        <f t="shared" ca="1" si="123"/>
        <v>N</v>
      </c>
      <c r="DI38" s="87" t="str">
        <f t="shared" ca="1" si="124"/>
        <v>N</v>
      </c>
      <c r="DJ38" s="87" t="str">
        <f t="shared" ca="1" si="125"/>
        <v>-</v>
      </c>
      <c r="DK38" s="87" t="str">
        <f t="shared" ca="1" si="126"/>
        <v>-</v>
      </c>
      <c r="DL38" s="87" t="str">
        <f t="shared" ca="1" si="127"/>
        <v>L</v>
      </c>
      <c r="DM38" s="87" t="str">
        <f t="shared" ca="1" si="128"/>
        <v>T</v>
      </c>
      <c r="DN38" s="87" t="str">
        <f t="shared" ca="1" si="129"/>
        <v>T</v>
      </c>
      <c r="DO38" s="87" t="str">
        <f t="shared" ca="1" si="130"/>
        <v>L</v>
      </c>
      <c r="DP38" s="87" t="str">
        <f t="shared" ca="1" si="131"/>
        <v>L</v>
      </c>
      <c r="DQ38" s="87" t="str">
        <f t="shared" ca="1" si="132"/>
        <v>T</v>
      </c>
      <c r="DR38" s="87" t="str">
        <f t="shared" ca="1" si="133"/>
        <v>N</v>
      </c>
      <c r="DS38" s="87" t="str">
        <f t="shared" ca="1" si="134"/>
        <v>-</v>
      </c>
      <c r="DT38" s="87" t="str">
        <f t="shared" ca="1" si="135"/>
        <v>L</v>
      </c>
      <c r="DU38" s="87" t="str">
        <f t="shared" ca="1" si="136"/>
        <v>T</v>
      </c>
      <c r="DV38" s="87" t="str">
        <f t="shared" ca="1" si="137"/>
        <v>T</v>
      </c>
      <c r="DW38" s="87" t="str">
        <f t="shared" ca="1" si="138"/>
        <v>T</v>
      </c>
      <c r="DX38" s="87" t="str">
        <f t="shared" ca="1" si="139"/>
        <v>L</v>
      </c>
      <c r="DY38" s="87" t="str">
        <f t="shared" ca="1" si="140"/>
        <v>T</v>
      </c>
      <c r="DZ38" s="87" t="str">
        <f t="shared" ca="1" si="141"/>
        <v>T</v>
      </c>
      <c r="EA38" s="87" t="str">
        <f t="shared" ca="1" si="142"/>
        <v>T</v>
      </c>
      <c r="EB38" s="87" t="str">
        <f t="shared" ca="1" si="143"/>
        <v>N</v>
      </c>
      <c r="EC38" s="87" t="str">
        <f t="shared" ca="1" si="144"/>
        <v>-</v>
      </c>
      <c r="ED38" s="87" t="str">
        <f t="shared" ca="1" si="145"/>
        <v>L</v>
      </c>
      <c r="EE38" s="87" t="str">
        <f t="shared" ca="1" si="146"/>
        <v>T</v>
      </c>
      <c r="EF38" s="87" t="str">
        <f t="shared" ca="1" si="147"/>
        <v>T</v>
      </c>
      <c r="EG38" s="87" t="str">
        <f t="shared" ca="1" si="148"/>
        <v>T</v>
      </c>
      <c r="EH38" s="87" t="str">
        <f t="shared" ca="1" si="149"/>
        <v>T</v>
      </c>
      <c r="EI38" s="87" t="str">
        <f t="shared" ca="1" si="150"/>
        <v>L</v>
      </c>
      <c r="EJ38" s="87" t="str">
        <f t="shared" ca="1" si="151"/>
        <v>T</v>
      </c>
      <c r="EK38" s="87" t="str">
        <f t="shared" ca="1" si="152"/>
        <v>T</v>
      </c>
      <c r="EL38" s="87" t="str">
        <f t="shared" ca="1" si="153"/>
        <v>T</v>
      </c>
      <c r="EM38" s="87" t="str">
        <f t="shared" ca="1" si="154"/>
        <v>T</v>
      </c>
      <c r="EN38" s="87" t="str">
        <f t="shared" ca="1" si="155"/>
        <v>N</v>
      </c>
      <c r="EO38" s="87" t="str">
        <f t="shared" ca="1" si="156"/>
        <v>N</v>
      </c>
      <c r="EP38" s="87" t="str">
        <f t="shared" ca="1" si="27"/>
        <v>-</v>
      </c>
      <c r="EQ38" s="87" t="str">
        <f t="shared" ca="1" si="157"/>
        <v>-</v>
      </c>
      <c r="ER38" s="87" t="str">
        <f t="shared" ca="1" si="158"/>
        <v>L</v>
      </c>
      <c r="ES38" s="87" t="str">
        <f t="shared" ca="1" si="159"/>
        <v>L</v>
      </c>
      <c r="ET38" s="87" t="str">
        <f t="shared" ca="1" si="160"/>
        <v>T</v>
      </c>
      <c r="EU38" s="87" t="str">
        <f t="shared" ca="1" si="161"/>
        <v>T</v>
      </c>
      <c r="EV38" s="87" t="str">
        <f t="shared" ca="1" si="162"/>
        <v>L</v>
      </c>
      <c r="EW38" s="87" t="str">
        <f t="shared" ca="1" si="163"/>
        <v>T</v>
      </c>
      <c r="EX38" s="87" t="str">
        <f t="shared" ca="1" si="164"/>
        <v>T</v>
      </c>
      <c r="EY38" s="87" t="str">
        <f t="shared" ca="1" si="165"/>
        <v>T</v>
      </c>
      <c r="EZ38" s="87" t="str">
        <f t="shared" ca="1" si="166"/>
        <v>N</v>
      </c>
      <c r="FA38" s="87" t="str">
        <f t="shared" ca="1" si="167"/>
        <v>-</v>
      </c>
      <c r="FB38" s="87" t="str">
        <f t="shared" ca="1" si="168"/>
        <v>L</v>
      </c>
      <c r="FC38" s="87" t="str">
        <f t="shared" ca="1" si="169"/>
        <v>T</v>
      </c>
      <c r="FD38" s="87" t="str">
        <f t="shared" ca="1" si="170"/>
        <v>T</v>
      </c>
      <c r="FE38" s="87" t="str">
        <f t="shared" ca="1" si="171"/>
        <v>L</v>
      </c>
      <c r="FF38" s="87" t="str">
        <f t="shared" ca="1" si="172"/>
        <v>L</v>
      </c>
      <c r="FG38" s="87" t="str">
        <f t="shared" ca="1" si="173"/>
        <v>T</v>
      </c>
      <c r="FH38" s="87" t="str">
        <f t="shared" ca="1" si="174"/>
        <v>T</v>
      </c>
      <c r="FI38" s="87" t="str">
        <f t="shared" ca="1" si="175"/>
        <v>T</v>
      </c>
      <c r="FJ38" s="87" t="str">
        <f t="shared" ca="1" si="176"/>
        <v>T</v>
      </c>
      <c r="FK38" s="87" t="str">
        <f t="shared" ca="1" si="177"/>
        <v>L</v>
      </c>
      <c r="FL38" s="87" t="str">
        <f t="shared" ca="1" si="178"/>
        <v>N</v>
      </c>
      <c r="FM38" s="87" t="str">
        <f t="shared" ca="1" si="179"/>
        <v>N</v>
      </c>
      <c r="FN38" s="87" t="str">
        <f t="shared" ca="1" si="180"/>
        <v>-</v>
      </c>
      <c r="FO38" s="87" t="str">
        <f t="shared" ca="1" si="181"/>
        <v>-</v>
      </c>
      <c r="FP38" s="87" t="str">
        <f t="shared" ca="1" si="182"/>
        <v>L</v>
      </c>
      <c r="FQ38" s="87" t="str">
        <f t="shared" ca="1" si="183"/>
        <v>T</v>
      </c>
      <c r="FR38" s="87" t="str">
        <f t="shared" ca="1" si="184"/>
        <v>T</v>
      </c>
      <c r="FS38" s="87" t="str">
        <f t="shared" ca="1" si="185"/>
        <v>L</v>
      </c>
      <c r="FT38" s="87" t="str">
        <f t="shared" ca="1" si="186"/>
        <v>L</v>
      </c>
      <c r="FU38" s="87" t="str">
        <f t="shared" ca="1" si="187"/>
        <v>T</v>
      </c>
      <c r="FV38" s="87" t="str">
        <f t="shared" ca="1" si="188"/>
        <v>N</v>
      </c>
      <c r="FW38" s="87" t="str">
        <f t="shared" ca="1" si="189"/>
        <v>-</v>
      </c>
      <c r="FX38" s="87" t="str">
        <f t="shared" ca="1" si="190"/>
        <v>L</v>
      </c>
      <c r="FY38" s="87" t="str">
        <f t="shared" ca="1" si="191"/>
        <v>T</v>
      </c>
      <c r="FZ38" s="87" t="str">
        <f t="shared" ca="1" si="192"/>
        <v>T</v>
      </c>
      <c r="GA38" s="87" t="str">
        <f t="shared" ca="1" si="193"/>
        <v>T</v>
      </c>
      <c r="GB38" s="87" t="str">
        <f t="shared" ca="1" si="194"/>
        <v>L</v>
      </c>
      <c r="GC38" s="87" t="str">
        <f t="shared" ca="1" si="195"/>
        <v>T</v>
      </c>
      <c r="GD38" s="87" t="str">
        <f t="shared" ca="1" si="196"/>
        <v>T</v>
      </c>
      <c r="GE38" s="87" t="str">
        <f t="shared" ca="1" si="197"/>
        <v>T</v>
      </c>
      <c r="GF38" s="87" t="str">
        <f t="shared" ca="1" si="198"/>
        <v>N</v>
      </c>
      <c r="GG38" s="87" t="str">
        <f t="shared" ca="1" si="199"/>
        <v>-</v>
      </c>
      <c r="GH38" s="87" t="str">
        <f t="shared" ca="1" si="200"/>
        <v>L</v>
      </c>
      <c r="GI38" s="87" t="str">
        <f t="shared" ca="1" si="201"/>
        <v>T</v>
      </c>
      <c r="GJ38" s="87" t="str">
        <f t="shared" ca="1" si="202"/>
        <v>T</v>
      </c>
      <c r="GK38" s="87" t="str">
        <f t="shared" ca="1" si="203"/>
        <v>T</v>
      </c>
      <c r="GL38" s="87" t="str">
        <f t="shared" ca="1" si="204"/>
        <v>T</v>
      </c>
      <c r="GM38" s="87" t="str">
        <f t="shared" ca="1" si="205"/>
        <v>L</v>
      </c>
      <c r="GN38" s="87" t="str">
        <f t="shared" ca="1" si="206"/>
        <v>T</v>
      </c>
      <c r="GO38" s="87" t="str">
        <f t="shared" ca="1" si="207"/>
        <v>T</v>
      </c>
      <c r="GP38" s="87" t="str">
        <f t="shared" ca="1" si="208"/>
        <v>T</v>
      </c>
      <c r="GQ38" s="87" t="str">
        <f t="shared" ca="1" si="209"/>
        <v>T</v>
      </c>
      <c r="GR38" s="87" t="str">
        <f t="shared" ca="1" si="210"/>
        <v>N</v>
      </c>
      <c r="GS38" s="87" t="str">
        <f t="shared" ca="1" si="211"/>
        <v>N</v>
      </c>
      <c r="GT38" s="87" t="str">
        <f t="shared" ca="1" si="212"/>
        <v>-</v>
      </c>
      <c r="GU38" s="87" t="str">
        <f t="shared" ca="1" si="213"/>
        <v>-</v>
      </c>
      <c r="GV38" s="87" t="str">
        <f t="shared" ca="1" si="214"/>
        <v>L</v>
      </c>
      <c r="GW38" s="87" t="str">
        <f t="shared" ca="1" si="215"/>
        <v>L</v>
      </c>
      <c r="GX38" s="87" t="str">
        <f t="shared" ca="1" si="216"/>
        <v>T</v>
      </c>
      <c r="GY38" s="87" t="str">
        <f t="shared" ca="1" si="217"/>
        <v>T</v>
      </c>
      <c r="GZ38" s="87" t="str">
        <f t="shared" ca="1" si="218"/>
        <v>L</v>
      </c>
      <c r="HA38" s="87" t="str">
        <f t="shared" ca="1" si="219"/>
        <v>T</v>
      </c>
      <c r="HB38" s="87" t="str">
        <f t="shared" ca="1" si="28"/>
        <v>T</v>
      </c>
      <c r="HC38" s="87" t="str">
        <f t="shared" ca="1" si="220"/>
        <v>T</v>
      </c>
      <c r="HD38" s="87" t="str">
        <f t="shared" ca="1" si="221"/>
        <v>N</v>
      </c>
      <c r="HE38" s="87" t="str">
        <f t="shared" ca="1" si="222"/>
        <v>-</v>
      </c>
      <c r="HF38" s="87" t="str">
        <f t="shared" ca="1" si="223"/>
        <v>L</v>
      </c>
      <c r="HG38" s="87" t="str">
        <f t="shared" ca="1" si="224"/>
        <v>T</v>
      </c>
      <c r="HH38" s="87" t="str">
        <f t="shared" ca="1" si="225"/>
        <v>T</v>
      </c>
      <c r="HI38" s="87" t="str">
        <f t="shared" ca="1" si="226"/>
        <v>L</v>
      </c>
      <c r="HJ38" s="87" t="str">
        <f t="shared" ca="1" si="227"/>
        <v>L</v>
      </c>
      <c r="HK38" s="87" t="str">
        <f t="shared" ca="1" si="228"/>
        <v>T</v>
      </c>
      <c r="HL38" s="87" t="str">
        <f t="shared" ca="1" si="229"/>
        <v>T</v>
      </c>
      <c r="HM38" s="87" t="str">
        <f t="shared" ca="1" si="230"/>
        <v>T</v>
      </c>
      <c r="HN38" s="87" t="str">
        <f t="shared" ca="1" si="231"/>
        <v>T</v>
      </c>
      <c r="HO38" s="87" t="str">
        <f t="shared" ca="1" si="232"/>
        <v>L</v>
      </c>
      <c r="HP38" s="87" t="str">
        <f t="shared" ca="1" si="233"/>
        <v>N</v>
      </c>
      <c r="HQ38" s="87" t="str">
        <f t="shared" ca="1" si="234"/>
        <v>N</v>
      </c>
      <c r="HR38" s="87" t="str">
        <f t="shared" ca="1" si="235"/>
        <v>-</v>
      </c>
      <c r="HS38" s="87" t="str">
        <f t="shared" ca="1" si="236"/>
        <v>-</v>
      </c>
      <c r="HT38" s="87" t="str">
        <f t="shared" ca="1" si="237"/>
        <v>L</v>
      </c>
      <c r="HU38" s="87" t="str">
        <f t="shared" ca="1" si="238"/>
        <v>T</v>
      </c>
      <c r="HV38" s="87" t="str">
        <f t="shared" ca="1" si="239"/>
        <v>T</v>
      </c>
      <c r="HW38" s="87" t="str">
        <f t="shared" ca="1" si="240"/>
        <v>L</v>
      </c>
      <c r="HX38" s="87" t="str">
        <f t="shared" ca="1" si="241"/>
        <v>L</v>
      </c>
      <c r="HY38" s="87" t="str">
        <f t="shared" ca="1" si="242"/>
        <v>T</v>
      </c>
      <c r="HZ38" s="87" t="str">
        <f t="shared" ca="1" si="243"/>
        <v>N</v>
      </c>
      <c r="IA38" s="87" t="str">
        <f t="shared" ca="1" si="244"/>
        <v>-</v>
      </c>
      <c r="IB38" s="87" t="str">
        <f t="shared" ca="1" si="245"/>
        <v>L</v>
      </c>
      <c r="IC38" s="87" t="str">
        <f t="shared" ca="1" si="246"/>
        <v>T</v>
      </c>
      <c r="ID38" s="87" t="str">
        <f t="shared" ca="1" si="247"/>
        <v>T</v>
      </c>
      <c r="IE38" s="87" t="str">
        <f t="shared" ca="1" si="248"/>
        <v>T</v>
      </c>
      <c r="IF38" s="87" t="str">
        <f t="shared" ca="1" si="249"/>
        <v>L</v>
      </c>
      <c r="IG38" s="87" t="str">
        <f t="shared" ca="1" si="250"/>
        <v>T</v>
      </c>
      <c r="IH38" s="87" t="str">
        <f t="shared" ca="1" si="251"/>
        <v>T</v>
      </c>
      <c r="II38" s="87" t="str">
        <f t="shared" ca="1" si="252"/>
        <v>T</v>
      </c>
      <c r="IJ38" s="87" t="str">
        <f t="shared" ca="1" si="253"/>
        <v>N</v>
      </c>
      <c r="IK38" s="87" t="str">
        <f t="shared" ca="1" si="254"/>
        <v>-</v>
      </c>
      <c r="IL38" s="87" t="str">
        <f t="shared" ca="1" si="255"/>
        <v>L</v>
      </c>
      <c r="IM38" s="87" t="str">
        <f t="shared" ca="1" si="256"/>
        <v>T</v>
      </c>
      <c r="IN38" s="87" t="str">
        <f t="shared" ca="1" si="257"/>
        <v>T</v>
      </c>
      <c r="IO38" s="87" t="str">
        <f t="shared" ca="1" si="258"/>
        <v>T</v>
      </c>
      <c r="IP38" s="87" t="str">
        <f t="shared" ca="1" si="259"/>
        <v>T</v>
      </c>
      <c r="IQ38" s="87" t="str">
        <f t="shared" ca="1" si="260"/>
        <v>L</v>
      </c>
      <c r="IR38" s="87" t="str">
        <f t="shared" ca="1" si="261"/>
        <v>T</v>
      </c>
      <c r="IS38" s="87" t="str">
        <f t="shared" ca="1" si="262"/>
        <v>T</v>
      </c>
      <c r="IT38" s="87" t="str">
        <f t="shared" ca="1" si="263"/>
        <v>T</v>
      </c>
      <c r="IU38" s="87" t="str">
        <f t="shared" ca="1" si="264"/>
        <v>T</v>
      </c>
      <c r="IV38" s="87" t="str">
        <f t="shared" ca="1" si="265"/>
        <v>N</v>
      </c>
      <c r="IW38" s="87" t="str">
        <f t="shared" ca="1" si="266"/>
        <v>N</v>
      </c>
      <c r="IX38" s="87" t="str">
        <f t="shared" ca="1" si="267"/>
        <v>-</v>
      </c>
      <c r="IY38" s="87" t="str">
        <f t="shared" ca="1" si="268"/>
        <v>-</v>
      </c>
      <c r="IZ38" s="87" t="str">
        <f t="shared" ca="1" si="269"/>
        <v>L</v>
      </c>
      <c r="JA38" s="87" t="str">
        <f t="shared" ca="1" si="270"/>
        <v>L</v>
      </c>
      <c r="JB38" s="87" t="str">
        <f t="shared" ca="1" si="271"/>
        <v>T</v>
      </c>
      <c r="JC38" s="87" t="str">
        <f t="shared" ca="1" si="272"/>
        <v>T</v>
      </c>
      <c r="JD38" s="87" t="str">
        <f t="shared" ca="1" si="273"/>
        <v>L</v>
      </c>
      <c r="JE38" s="87" t="str">
        <f t="shared" ca="1" si="274"/>
        <v>T</v>
      </c>
      <c r="JF38" s="87" t="str">
        <f t="shared" ca="1" si="275"/>
        <v>T</v>
      </c>
      <c r="JG38" s="87" t="str">
        <f t="shared" ca="1" si="276"/>
        <v>T</v>
      </c>
      <c r="JH38" s="87" t="str">
        <f t="shared" ca="1" si="277"/>
        <v>N</v>
      </c>
      <c r="JI38" s="87" t="str">
        <f t="shared" ca="1" si="278"/>
        <v>-</v>
      </c>
      <c r="JJ38" s="87" t="str">
        <f t="shared" ca="1" si="279"/>
        <v>L</v>
      </c>
      <c r="JK38" s="87" t="str">
        <f t="shared" ca="1" si="280"/>
        <v>T</v>
      </c>
      <c r="JL38" s="87" t="str">
        <f t="shared" ca="1" si="281"/>
        <v>T</v>
      </c>
      <c r="JM38" s="87" t="str">
        <f t="shared" ca="1" si="282"/>
        <v>L</v>
      </c>
      <c r="JN38" s="87" t="str">
        <f t="shared" ca="1" si="29"/>
        <v>L</v>
      </c>
      <c r="JO38" s="87" t="str">
        <f t="shared" ca="1" si="283"/>
        <v>T</v>
      </c>
      <c r="JP38" s="87" t="str">
        <f t="shared" ca="1" si="284"/>
        <v>T</v>
      </c>
      <c r="JQ38" s="87" t="str">
        <f t="shared" ca="1" si="285"/>
        <v>T</v>
      </c>
      <c r="JR38" s="87" t="str">
        <f t="shared" ca="1" si="286"/>
        <v>T</v>
      </c>
      <c r="JS38" s="87" t="str">
        <f t="shared" ca="1" si="287"/>
        <v>L</v>
      </c>
      <c r="JT38" s="87" t="str">
        <f t="shared" ca="1" si="288"/>
        <v>N</v>
      </c>
      <c r="JU38" s="87" t="str">
        <f t="shared" ca="1" si="289"/>
        <v>N</v>
      </c>
      <c r="JV38" s="87" t="str">
        <f t="shared" ca="1" si="290"/>
        <v>-</v>
      </c>
      <c r="JW38" s="87" t="str">
        <f t="shared" ca="1" si="291"/>
        <v>-</v>
      </c>
      <c r="JX38" s="87" t="str">
        <f t="shared" ca="1" si="292"/>
        <v>L</v>
      </c>
      <c r="JY38" s="87" t="str">
        <f t="shared" ca="1" si="293"/>
        <v>T</v>
      </c>
      <c r="JZ38" s="87" t="str">
        <f t="shared" ca="1" si="294"/>
        <v>T</v>
      </c>
      <c r="KA38" s="87" t="str">
        <f t="shared" ca="1" si="295"/>
        <v>L</v>
      </c>
      <c r="KB38" s="87" t="str">
        <f t="shared" ca="1" si="296"/>
        <v>L</v>
      </c>
      <c r="KC38" s="87" t="str">
        <f t="shared" ca="1" si="297"/>
        <v>T</v>
      </c>
      <c r="KD38" s="87" t="str">
        <f t="shared" ca="1" si="298"/>
        <v>N</v>
      </c>
      <c r="KE38" s="87" t="str">
        <f t="shared" ca="1" si="299"/>
        <v>-</v>
      </c>
      <c r="KF38" s="87" t="str">
        <f t="shared" ca="1" si="300"/>
        <v>L</v>
      </c>
      <c r="KG38" s="87" t="str">
        <f t="shared" ca="1" si="301"/>
        <v>T</v>
      </c>
      <c r="KH38" s="87" t="str">
        <f t="shared" ca="1" si="302"/>
        <v>T</v>
      </c>
      <c r="KI38" s="87" t="str">
        <f t="shared" ca="1" si="303"/>
        <v>T</v>
      </c>
      <c r="KJ38" s="87" t="str">
        <f t="shared" ca="1" si="304"/>
        <v>L</v>
      </c>
      <c r="KK38" s="87" t="str">
        <f t="shared" ca="1" si="305"/>
        <v>T</v>
      </c>
      <c r="KL38" s="87" t="str">
        <f t="shared" ca="1" si="306"/>
        <v>T</v>
      </c>
      <c r="KM38" s="87" t="str">
        <f t="shared" ca="1" si="307"/>
        <v>T</v>
      </c>
      <c r="KN38" s="87" t="str">
        <f t="shared" ca="1" si="308"/>
        <v>N</v>
      </c>
      <c r="KO38" s="87" t="str">
        <f t="shared" ca="1" si="309"/>
        <v>-</v>
      </c>
      <c r="KP38" s="87" t="str">
        <f t="shared" ca="1" si="310"/>
        <v>L</v>
      </c>
      <c r="KQ38" s="87" t="str">
        <f t="shared" ca="1" si="311"/>
        <v>T</v>
      </c>
      <c r="KR38" s="87" t="str">
        <f t="shared" ca="1" si="312"/>
        <v>T</v>
      </c>
      <c r="KS38" s="87" t="str">
        <f t="shared" ca="1" si="313"/>
        <v>T</v>
      </c>
      <c r="KT38" s="87" t="str">
        <f t="shared" ca="1" si="314"/>
        <v>T</v>
      </c>
      <c r="KU38" s="87" t="str">
        <f t="shared" ca="1" si="315"/>
        <v>L</v>
      </c>
      <c r="KV38" s="87" t="str">
        <f t="shared" ca="1" si="316"/>
        <v>T</v>
      </c>
      <c r="KW38" s="87" t="str">
        <f t="shared" ca="1" si="317"/>
        <v>T</v>
      </c>
      <c r="KX38" s="87" t="str">
        <f t="shared" ca="1" si="318"/>
        <v>T</v>
      </c>
      <c r="KY38" s="87" t="str">
        <f t="shared" ca="1" si="319"/>
        <v>T</v>
      </c>
      <c r="KZ38" s="87" t="str">
        <f t="shared" ca="1" si="320"/>
        <v>N</v>
      </c>
      <c r="LA38" s="87" t="str">
        <f t="shared" ca="1" si="321"/>
        <v>N</v>
      </c>
      <c r="LB38" s="87" t="str">
        <f t="shared" ca="1" si="322"/>
        <v>-</v>
      </c>
      <c r="LC38" s="87" t="str">
        <f t="shared" ca="1" si="323"/>
        <v>-</v>
      </c>
      <c r="LD38" s="87" t="str">
        <f t="shared" ca="1" si="324"/>
        <v>L</v>
      </c>
      <c r="LE38" s="87" t="str">
        <f t="shared" ca="1" si="325"/>
        <v>L</v>
      </c>
      <c r="LF38" s="87" t="str">
        <f t="shared" ca="1" si="326"/>
        <v>T</v>
      </c>
      <c r="LG38" s="87" t="str">
        <f t="shared" ca="1" si="327"/>
        <v>T</v>
      </c>
      <c r="LH38" s="87" t="str">
        <f t="shared" ca="1" si="328"/>
        <v>L</v>
      </c>
      <c r="LI38" s="87" t="str">
        <f t="shared" ca="1" si="329"/>
        <v>T</v>
      </c>
      <c r="LJ38" s="87" t="str">
        <f t="shared" ca="1" si="330"/>
        <v>T</v>
      </c>
      <c r="LK38" s="87" t="str">
        <f t="shared" ca="1" si="331"/>
        <v>T</v>
      </c>
      <c r="LL38" s="87" t="str">
        <f t="shared" ca="1" si="332"/>
        <v>N</v>
      </c>
      <c r="LM38" s="87" t="str">
        <f t="shared" ca="1" si="333"/>
        <v>-</v>
      </c>
      <c r="LN38" s="87" t="str">
        <f t="shared" ca="1" si="334"/>
        <v>L</v>
      </c>
      <c r="LO38" s="87" t="str">
        <f t="shared" ca="1" si="335"/>
        <v>T</v>
      </c>
      <c r="LP38" s="87" t="str">
        <f t="shared" ca="1" si="336"/>
        <v>T</v>
      </c>
      <c r="LQ38" s="87" t="str">
        <f t="shared" ca="1" si="337"/>
        <v>L</v>
      </c>
      <c r="LR38" s="87" t="str">
        <f t="shared" ca="1" si="338"/>
        <v>L</v>
      </c>
      <c r="LS38" s="87" t="str">
        <f t="shared" ca="1" si="339"/>
        <v>T</v>
      </c>
      <c r="LT38" s="87" t="str">
        <f t="shared" ca="1" si="340"/>
        <v>T</v>
      </c>
      <c r="LU38" s="87" t="str">
        <f t="shared" ca="1" si="341"/>
        <v>T</v>
      </c>
      <c r="LV38" s="87" t="str">
        <f t="shared" ca="1" si="342"/>
        <v>T</v>
      </c>
      <c r="LW38" s="87" t="str">
        <f t="shared" ca="1" si="343"/>
        <v>L</v>
      </c>
      <c r="LX38" s="87" t="str">
        <f t="shared" ca="1" si="344"/>
        <v>N</v>
      </c>
      <c r="LY38" s="87" t="str">
        <f t="shared" ca="1" si="345"/>
        <v>N</v>
      </c>
      <c r="LZ38" s="87" t="str">
        <f t="shared" ca="1" si="30"/>
        <v>-</v>
      </c>
      <c r="MA38" s="87" t="str">
        <f t="shared" ca="1" si="357"/>
        <v>-</v>
      </c>
      <c r="MB38" s="87" t="str">
        <f t="shared" ca="1" si="358"/>
        <v>L</v>
      </c>
      <c r="MC38" s="87" t="str">
        <f t="shared" ca="1" si="359"/>
        <v>T</v>
      </c>
      <c r="MD38" s="87" t="str">
        <f t="shared" ca="1" si="360"/>
        <v>T</v>
      </c>
      <c r="ME38" s="87" t="str">
        <f t="shared" ca="1" si="361"/>
        <v>L</v>
      </c>
      <c r="MF38" s="87" t="str">
        <f t="shared" ca="1" si="362"/>
        <v>L</v>
      </c>
      <c r="MG38" s="87" t="str">
        <f t="shared" ca="1" si="363"/>
        <v>T</v>
      </c>
      <c r="MH38" s="87" t="str">
        <f t="shared" ca="1" si="364"/>
        <v>N</v>
      </c>
      <c r="MI38" s="87" t="str">
        <f t="shared" ca="1" si="365"/>
        <v>-</v>
      </c>
      <c r="MJ38" s="87" t="str">
        <f t="shared" ca="1" si="366"/>
        <v>L</v>
      </c>
      <c r="MK38" s="87" t="str">
        <f t="shared" ca="1" si="367"/>
        <v>T</v>
      </c>
      <c r="ML38" s="87" t="str">
        <f t="shared" ca="1" si="368"/>
        <v>T</v>
      </c>
      <c r="MM38" s="87" t="str">
        <f t="shared" ca="1" si="369"/>
        <v>T</v>
      </c>
      <c r="MN38" s="87" t="str">
        <f t="shared" ca="1" si="370"/>
        <v>L</v>
      </c>
      <c r="MO38" s="87" t="str">
        <f t="shared" ca="1" si="371"/>
        <v>T</v>
      </c>
      <c r="MP38" s="87" t="str">
        <f t="shared" ca="1" si="372"/>
        <v>T</v>
      </c>
      <c r="MQ38" s="87" t="str">
        <f t="shared" ca="1" si="373"/>
        <v>T</v>
      </c>
      <c r="MR38" s="87" t="str">
        <f t="shared" ca="1" si="374"/>
        <v>N</v>
      </c>
      <c r="MS38" s="87" t="str">
        <f t="shared" ca="1" si="375"/>
        <v>-</v>
      </c>
      <c r="MT38" s="87" t="str">
        <f t="shared" ca="1" si="376"/>
        <v>L</v>
      </c>
      <c r="MU38" s="87" t="str">
        <f t="shared" ca="1" si="377"/>
        <v>T</v>
      </c>
      <c r="MV38" s="87" t="str">
        <f t="shared" ca="1" si="378"/>
        <v>T</v>
      </c>
      <c r="MW38" s="87" t="str">
        <f t="shared" ca="1" si="379"/>
        <v>T</v>
      </c>
      <c r="MX38" s="87" t="str">
        <f t="shared" ca="1" si="380"/>
        <v>T</v>
      </c>
      <c r="MY38" s="87" t="str">
        <f t="shared" ca="1" si="381"/>
        <v>L</v>
      </c>
      <c r="MZ38" s="87" t="str">
        <f t="shared" ca="1" si="382"/>
        <v>T</v>
      </c>
      <c r="NA38" s="87" t="str">
        <f t="shared" ca="1" si="383"/>
        <v>T</v>
      </c>
      <c r="NB38" s="87" t="str">
        <f t="shared" ca="1" si="346"/>
        <v>T</v>
      </c>
      <c r="NC38" s="87" t="str">
        <f t="shared" ca="1" si="347"/>
        <v>T</v>
      </c>
      <c r="ND38" s="87" t="str">
        <f t="shared" ca="1" si="348"/>
        <v>N</v>
      </c>
      <c r="NE38" s="87" t="str">
        <f t="shared" ca="1" si="349"/>
        <v>N</v>
      </c>
      <c r="NF38" s="87" t="str">
        <f t="shared" ca="1" si="350"/>
        <v>-</v>
      </c>
      <c r="NG38" s="87" t="str">
        <f t="shared" ca="1" si="351"/>
        <v>-</v>
      </c>
      <c r="NH38" s="87" t="str">
        <f t="shared" ca="1" si="352"/>
        <v>L</v>
      </c>
      <c r="NI38" s="87" t="str">
        <f t="shared" ca="1" si="353"/>
        <v>L</v>
      </c>
      <c r="NJ38" s="87" t="str">
        <f t="shared" ca="1" si="354"/>
        <v>T</v>
      </c>
      <c r="NK38" s="87" t="str">
        <f t="shared" ca="1" si="355"/>
        <v>T</v>
      </c>
      <c r="NL38" s="87" t="str">
        <f t="shared" ca="1" si="356"/>
        <v>L</v>
      </c>
    </row>
    <row r="39" spans="1:376" x14ac:dyDescent="0.35">
      <c r="A39" s="54" t="str">
        <f>Plantilla!E39</f>
        <v xml:space="preserve">Nora Hernandez Robles </v>
      </c>
      <c r="B39" s="99" t="str">
        <f>'Diseño Patrón'!B42</f>
        <v>T</v>
      </c>
      <c r="C39" s="23">
        <f t="array" ref="C39">IF($C$4="SI",SMALL(IF($B$7:$B39=B39,ROW($B$7:$B39), ""),1),7)</f>
        <v>27</v>
      </c>
      <c r="D39" s="142" t="str">
        <f>'Diseño Patrón'!M42</f>
        <v>L</v>
      </c>
      <c r="E39" s="142" t="str">
        <f>'Diseño Patrón'!N42</f>
        <v>T</v>
      </c>
      <c r="F39" s="142" t="str">
        <f>'Diseño Patrón'!O42</f>
        <v>T</v>
      </c>
      <c r="G39" s="142" t="str">
        <f>'Diseño Patrón'!P42</f>
        <v>T</v>
      </c>
      <c r="H39" s="142" t="str">
        <f>'Diseño Patrón'!Q42</f>
        <v>N</v>
      </c>
      <c r="I39" s="143" t="str">
        <f>'Diseño Patrón'!R42</f>
        <v>-</v>
      </c>
      <c r="J39" s="143" t="str">
        <f>'Diseño Patrón'!S42</f>
        <v>L</v>
      </c>
      <c r="K39" s="87" t="str">
        <f t="shared" ca="1" si="385"/>
        <v>T</v>
      </c>
      <c r="L39" s="87" t="str">
        <f t="shared" ca="1" si="384"/>
        <v>T</v>
      </c>
      <c r="M39" s="87" t="str">
        <f t="shared" ca="1" si="384"/>
        <v>N</v>
      </c>
      <c r="N39" s="87" t="str">
        <f t="shared" ca="1" si="384"/>
        <v>-</v>
      </c>
      <c r="O39" s="87" t="str">
        <f t="shared" ca="1" si="384"/>
        <v>L</v>
      </c>
      <c r="P39" s="87" t="str">
        <f t="shared" ca="1" si="384"/>
        <v>T</v>
      </c>
      <c r="Q39" s="87" t="str">
        <f t="shared" ca="1" si="384"/>
        <v>T</v>
      </c>
      <c r="R39" s="87" t="str">
        <f t="shared" ca="1" si="25"/>
        <v>T</v>
      </c>
      <c r="S39" s="87" t="str">
        <f t="shared" ca="1" si="31"/>
        <v>T</v>
      </c>
      <c r="T39" s="87" t="str">
        <f t="shared" ca="1" si="32"/>
        <v>L</v>
      </c>
      <c r="U39" s="87" t="str">
        <f t="shared" ca="1" si="33"/>
        <v>T</v>
      </c>
      <c r="V39" s="87" t="str">
        <f t="shared" ca="1" si="34"/>
        <v>T</v>
      </c>
      <c r="W39" s="87" t="str">
        <f t="shared" ca="1" si="35"/>
        <v>T</v>
      </c>
      <c r="X39" s="87" t="str">
        <f t="shared" ca="1" si="36"/>
        <v>T</v>
      </c>
      <c r="Y39" s="87" t="str">
        <f t="shared" ca="1" si="37"/>
        <v>N</v>
      </c>
      <c r="Z39" s="87" t="str">
        <f t="shared" ca="1" si="38"/>
        <v>N</v>
      </c>
      <c r="AA39" s="87" t="str">
        <f t="shared" ca="1" si="39"/>
        <v>-</v>
      </c>
      <c r="AB39" s="87" t="str">
        <f t="shared" ca="1" si="40"/>
        <v>-</v>
      </c>
      <c r="AC39" s="87" t="str">
        <f t="shared" ca="1" si="41"/>
        <v>L</v>
      </c>
      <c r="AD39" s="87" t="str">
        <f t="shared" ca="1" si="42"/>
        <v>L</v>
      </c>
      <c r="AE39" s="87" t="str">
        <f t="shared" ca="1" si="43"/>
        <v>T</v>
      </c>
      <c r="AF39" s="87" t="str">
        <f t="shared" ca="1" si="44"/>
        <v>T</v>
      </c>
      <c r="AG39" s="87" t="str">
        <f t="shared" ca="1" si="45"/>
        <v>L</v>
      </c>
      <c r="AH39" s="87" t="str">
        <f t="shared" ca="1" si="46"/>
        <v>T</v>
      </c>
      <c r="AI39" s="87" t="str">
        <f t="shared" ca="1" si="47"/>
        <v>T</v>
      </c>
      <c r="AJ39" s="87" t="str">
        <f t="shared" ca="1" si="48"/>
        <v>T</v>
      </c>
      <c r="AK39" s="87" t="str">
        <f t="shared" ca="1" si="49"/>
        <v>N</v>
      </c>
      <c r="AL39" s="87" t="str">
        <f t="shared" ca="1" si="50"/>
        <v>-</v>
      </c>
      <c r="AM39" s="87" t="str">
        <f t="shared" ca="1" si="51"/>
        <v>L</v>
      </c>
      <c r="AN39" s="87" t="str">
        <f t="shared" ca="1" si="52"/>
        <v>T</v>
      </c>
      <c r="AO39" s="87" t="str">
        <f t="shared" ca="1" si="53"/>
        <v>T</v>
      </c>
      <c r="AP39" s="87" t="str">
        <f t="shared" ca="1" si="54"/>
        <v>L</v>
      </c>
      <c r="AQ39" s="87" t="str">
        <f t="shared" ca="1" si="55"/>
        <v>L</v>
      </c>
      <c r="AR39" s="87" t="str">
        <f t="shared" ca="1" si="56"/>
        <v>T</v>
      </c>
      <c r="AS39" s="87" t="str">
        <f t="shared" ca="1" si="57"/>
        <v>T</v>
      </c>
      <c r="AT39" s="87" t="str">
        <f t="shared" ca="1" si="58"/>
        <v>T</v>
      </c>
      <c r="AU39" s="87" t="str">
        <f t="shared" ca="1" si="59"/>
        <v>T</v>
      </c>
      <c r="AV39" s="87" t="str">
        <f t="shared" ca="1" si="60"/>
        <v>L</v>
      </c>
      <c r="AW39" s="87" t="str">
        <f t="shared" ca="1" si="61"/>
        <v>N</v>
      </c>
      <c r="AX39" s="87" t="str">
        <f t="shared" ca="1" si="62"/>
        <v>N</v>
      </c>
      <c r="AY39" s="87" t="str">
        <f t="shared" ca="1" si="63"/>
        <v>-</v>
      </c>
      <c r="AZ39" s="87" t="str">
        <f t="shared" ca="1" si="64"/>
        <v>-</v>
      </c>
      <c r="BA39" s="87" t="str">
        <f t="shared" ca="1" si="65"/>
        <v>L</v>
      </c>
      <c r="BB39" s="87" t="str">
        <f t="shared" ca="1" si="66"/>
        <v>T</v>
      </c>
      <c r="BC39" s="87" t="str">
        <f t="shared" ca="1" si="67"/>
        <v>T</v>
      </c>
      <c r="BD39" s="87" t="str">
        <f t="shared" ca="1" si="68"/>
        <v>L</v>
      </c>
      <c r="BE39" s="87" t="str">
        <f t="shared" ca="1" si="69"/>
        <v>L</v>
      </c>
      <c r="BF39" s="87" t="str">
        <f t="shared" ca="1" si="70"/>
        <v>T</v>
      </c>
      <c r="BG39" s="87" t="str">
        <f t="shared" ca="1" si="71"/>
        <v>N</v>
      </c>
      <c r="BH39" s="87" t="str">
        <f t="shared" ca="1" si="72"/>
        <v>-</v>
      </c>
      <c r="BI39" s="87" t="str">
        <f t="shared" ca="1" si="73"/>
        <v>L</v>
      </c>
      <c r="BJ39" s="87" t="str">
        <f t="shared" ca="1" si="74"/>
        <v>T</v>
      </c>
      <c r="BK39" s="87" t="str">
        <f t="shared" ca="1" si="75"/>
        <v>T</v>
      </c>
      <c r="BL39" s="87" t="str">
        <f t="shared" ca="1" si="76"/>
        <v>T</v>
      </c>
      <c r="BM39" s="87" t="str">
        <f t="shared" ca="1" si="77"/>
        <v>L</v>
      </c>
      <c r="BN39" s="87" t="str">
        <f t="shared" ca="1" si="78"/>
        <v>T</v>
      </c>
      <c r="BO39" s="87" t="str">
        <f t="shared" ca="1" si="79"/>
        <v>T</v>
      </c>
      <c r="BP39" s="87" t="str">
        <f t="shared" ca="1" si="80"/>
        <v>T</v>
      </c>
      <c r="BQ39" s="87" t="str">
        <f t="shared" ca="1" si="81"/>
        <v>N</v>
      </c>
      <c r="BR39" s="87" t="str">
        <f t="shared" ca="1" si="82"/>
        <v>-</v>
      </c>
      <c r="BS39" s="87" t="str">
        <f t="shared" ca="1" si="83"/>
        <v>L</v>
      </c>
      <c r="BT39" s="87" t="str">
        <f t="shared" ca="1" si="84"/>
        <v>T</v>
      </c>
      <c r="BU39" s="87" t="str">
        <f t="shared" ca="1" si="85"/>
        <v>T</v>
      </c>
      <c r="BV39" s="87" t="str">
        <f t="shared" ca="1" si="86"/>
        <v>T</v>
      </c>
      <c r="BW39" s="87" t="str">
        <f t="shared" ca="1" si="87"/>
        <v>T</v>
      </c>
      <c r="BX39" s="87" t="str">
        <f t="shared" ca="1" si="88"/>
        <v>L</v>
      </c>
      <c r="BY39" s="87" t="str">
        <f t="shared" ca="1" si="89"/>
        <v>T</v>
      </c>
      <c r="BZ39" s="87" t="str">
        <f t="shared" ca="1" si="90"/>
        <v>T</v>
      </c>
      <c r="CA39" s="87" t="str">
        <f t="shared" ca="1" si="91"/>
        <v>T</v>
      </c>
      <c r="CB39" s="87" t="str">
        <f t="shared" ca="1" si="92"/>
        <v>T</v>
      </c>
      <c r="CC39" s="87" t="str">
        <f t="shared" ca="1" si="93"/>
        <v>N</v>
      </c>
      <c r="CD39" s="87" t="str">
        <f t="shared" ca="1" si="26"/>
        <v>N</v>
      </c>
      <c r="CE39" s="87" t="str">
        <f t="shared" ca="1" si="94"/>
        <v>-</v>
      </c>
      <c r="CF39" s="87" t="str">
        <f t="shared" ca="1" si="95"/>
        <v>-</v>
      </c>
      <c r="CG39" s="87" t="str">
        <f t="shared" ca="1" si="96"/>
        <v>L</v>
      </c>
      <c r="CH39" s="87" t="str">
        <f t="shared" ca="1" si="97"/>
        <v>L</v>
      </c>
      <c r="CI39" s="87" t="str">
        <f t="shared" ca="1" si="98"/>
        <v>T</v>
      </c>
      <c r="CJ39" s="87" t="str">
        <f t="shared" ca="1" si="99"/>
        <v>T</v>
      </c>
      <c r="CK39" s="87" t="str">
        <f t="shared" ca="1" si="100"/>
        <v>L</v>
      </c>
      <c r="CL39" s="87" t="str">
        <f t="shared" ca="1" si="101"/>
        <v>T</v>
      </c>
      <c r="CM39" s="87" t="str">
        <f t="shared" ca="1" si="102"/>
        <v>T</v>
      </c>
      <c r="CN39" s="87" t="str">
        <f t="shared" ca="1" si="103"/>
        <v>T</v>
      </c>
      <c r="CO39" s="87" t="str">
        <f t="shared" ca="1" si="104"/>
        <v>N</v>
      </c>
      <c r="CP39" s="87" t="str">
        <f t="shared" ca="1" si="105"/>
        <v>-</v>
      </c>
      <c r="CQ39" s="87" t="str">
        <f t="shared" ca="1" si="106"/>
        <v>L</v>
      </c>
      <c r="CR39" s="87" t="str">
        <f t="shared" ca="1" si="107"/>
        <v>T</v>
      </c>
      <c r="CS39" s="87" t="str">
        <f t="shared" ca="1" si="108"/>
        <v>T</v>
      </c>
      <c r="CT39" s="87" t="str">
        <f t="shared" ca="1" si="109"/>
        <v>L</v>
      </c>
      <c r="CU39" s="87" t="str">
        <f t="shared" ca="1" si="110"/>
        <v>L</v>
      </c>
      <c r="CV39" s="87" t="str">
        <f t="shared" ca="1" si="111"/>
        <v>T</v>
      </c>
      <c r="CW39" s="87" t="str">
        <f t="shared" ca="1" si="112"/>
        <v>T</v>
      </c>
      <c r="CX39" s="87" t="str">
        <f t="shared" ca="1" si="113"/>
        <v>T</v>
      </c>
      <c r="CY39" s="87" t="str">
        <f t="shared" ca="1" si="114"/>
        <v>T</v>
      </c>
      <c r="CZ39" s="87" t="str">
        <f t="shared" ca="1" si="115"/>
        <v>L</v>
      </c>
      <c r="DA39" s="87" t="str">
        <f t="shared" ca="1" si="116"/>
        <v>N</v>
      </c>
      <c r="DB39" s="87" t="str">
        <f t="shared" ca="1" si="117"/>
        <v>N</v>
      </c>
      <c r="DC39" s="87" t="str">
        <f t="shared" ca="1" si="118"/>
        <v>-</v>
      </c>
      <c r="DD39" s="87" t="str">
        <f t="shared" ca="1" si="119"/>
        <v>-</v>
      </c>
      <c r="DE39" s="87" t="str">
        <f t="shared" ca="1" si="120"/>
        <v>L</v>
      </c>
      <c r="DF39" s="87" t="str">
        <f t="shared" ca="1" si="121"/>
        <v>T</v>
      </c>
      <c r="DG39" s="87" t="str">
        <f t="shared" ca="1" si="122"/>
        <v>T</v>
      </c>
      <c r="DH39" s="87" t="str">
        <f t="shared" ca="1" si="123"/>
        <v>L</v>
      </c>
      <c r="DI39" s="87" t="str">
        <f t="shared" ca="1" si="124"/>
        <v>L</v>
      </c>
      <c r="DJ39" s="87" t="str">
        <f t="shared" ca="1" si="125"/>
        <v>T</v>
      </c>
      <c r="DK39" s="87" t="str">
        <f t="shared" ca="1" si="126"/>
        <v>N</v>
      </c>
      <c r="DL39" s="87" t="str">
        <f t="shared" ca="1" si="127"/>
        <v>-</v>
      </c>
      <c r="DM39" s="87" t="str">
        <f t="shared" ca="1" si="128"/>
        <v>L</v>
      </c>
      <c r="DN39" s="87" t="str">
        <f t="shared" ca="1" si="129"/>
        <v>T</v>
      </c>
      <c r="DO39" s="87" t="str">
        <f t="shared" ca="1" si="130"/>
        <v>T</v>
      </c>
      <c r="DP39" s="87" t="str">
        <f t="shared" ca="1" si="131"/>
        <v>T</v>
      </c>
      <c r="DQ39" s="87" t="str">
        <f t="shared" ca="1" si="132"/>
        <v>L</v>
      </c>
      <c r="DR39" s="87" t="str">
        <f t="shared" ca="1" si="133"/>
        <v>T</v>
      </c>
      <c r="DS39" s="87" t="str">
        <f t="shared" ca="1" si="134"/>
        <v>T</v>
      </c>
      <c r="DT39" s="87" t="str">
        <f t="shared" ca="1" si="135"/>
        <v>T</v>
      </c>
      <c r="DU39" s="87" t="str">
        <f t="shared" ca="1" si="136"/>
        <v>N</v>
      </c>
      <c r="DV39" s="87" t="str">
        <f t="shared" ca="1" si="137"/>
        <v>-</v>
      </c>
      <c r="DW39" s="87" t="str">
        <f t="shared" ca="1" si="138"/>
        <v>L</v>
      </c>
      <c r="DX39" s="87" t="str">
        <f t="shared" ca="1" si="139"/>
        <v>T</v>
      </c>
      <c r="DY39" s="87" t="str">
        <f t="shared" ca="1" si="140"/>
        <v>T</v>
      </c>
      <c r="DZ39" s="87" t="str">
        <f t="shared" ca="1" si="141"/>
        <v>T</v>
      </c>
      <c r="EA39" s="87" t="str">
        <f t="shared" ca="1" si="142"/>
        <v>T</v>
      </c>
      <c r="EB39" s="87" t="str">
        <f t="shared" ca="1" si="143"/>
        <v>L</v>
      </c>
      <c r="EC39" s="87" t="str">
        <f t="shared" ca="1" si="144"/>
        <v>T</v>
      </c>
      <c r="ED39" s="87" t="str">
        <f t="shared" ca="1" si="145"/>
        <v>T</v>
      </c>
      <c r="EE39" s="87" t="str">
        <f t="shared" ca="1" si="146"/>
        <v>T</v>
      </c>
      <c r="EF39" s="87" t="str">
        <f t="shared" ca="1" si="147"/>
        <v>T</v>
      </c>
      <c r="EG39" s="87" t="str">
        <f t="shared" ca="1" si="148"/>
        <v>N</v>
      </c>
      <c r="EH39" s="87" t="str">
        <f t="shared" ca="1" si="149"/>
        <v>N</v>
      </c>
      <c r="EI39" s="87" t="str">
        <f t="shared" ca="1" si="150"/>
        <v>-</v>
      </c>
      <c r="EJ39" s="87" t="str">
        <f t="shared" ca="1" si="151"/>
        <v>-</v>
      </c>
      <c r="EK39" s="87" t="str">
        <f t="shared" ca="1" si="152"/>
        <v>L</v>
      </c>
      <c r="EL39" s="87" t="str">
        <f t="shared" ca="1" si="153"/>
        <v>L</v>
      </c>
      <c r="EM39" s="87" t="str">
        <f t="shared" ca="1" si="154"/>
        <v>T</v>
      </c>
      <c r="EN39" s="87" t="str">
        <f t="shared" ca="1" si="155"/>
        <v>T</v>
      </c>
      <c r="EO39" s="87" t="str">
        <f t="shared" ca="1" si="156"/>
        <v>L</v>
      </c>
      <c r="EP39" s="87" t="str">
        <f t="shared" ca="1" si="27"/>
        <v>T</v>
      </c>
      <c r="EQ39" s="87" t="str">
        <f t="shared" ca="1" si="157"/>
        <v>T</v>
      </c>
      <c r="ER39" s="87" t="str">
        <f t="shared" ca="1" si="158"/>
        <v>T</v>
      </c>
      <c r="ES39" s="87" t="str">
        <f t="shared" ca="1" si="159"/>
        <v>N</v>
      </c>
      <c r="ET39" s="87" t="str">
        <f t="shared" ca="1" si="160"/>
        <v>-</v>
      </c>
      <c r="EU39" s="87" t="str">
        <f t="shared" ca="1" si="161"/>
        <v>L</v>
      </c>
      <c r="EV39" s="87" t="str">
        <f t="shared" ca="1" si="162"/>
        <v>T</v>
      </c>
      <c r="EW39" s="87" t="str">
        <f t="shared" ca="1" si="163"/>
        <v>T</v>
      </c>
      <c r="EX39" s="87" t="str">
        <f t="shared" ca="1" si="164"/>
        <v>L</v>
      </c>
      <c r="EY39" s="87" t="str">
        <f t="shared" ca="1" si="165"/>
        <v>L</v>
      </c>
      <c r="EZ39" s="87" t="str">
        <f t="shared" ca="1" si="166"/>
        <v>T</v>
      </c>
      <c r="FA39" s="87" t="str">
        <f t="shared" ca="1" si="167"/>
        <v>T</v>
      </c>
      <c r="FB39" s="87" t="str">
        <f t="shared" ca="1" si="168"/>
        <v>T</v>
      </c>
      <c r="FC39" s="87" t="str">
        <f t="shared" ca="1" si="169"/>
        <v>T</v>
      </c>
      <c r="FD39" s="87" t="str">
        <f t="shared" ca="1" si="170"/>
        <v>L</v>
      </c>
      <c r="FE39" s="87" t="str">
        <f t="shared" ca="1" si="171"/>
        <v>N</v>
      </c>
      <c r="FF39" s="87" t="str">
        <f t="shared" ca="1" si="172"/>
        <v>N</v>
      </c>
      <c r="FG39" s="87" t="str">
        <f t="shared" ca="1" si="173"/>
        <v>-</v>
      </c>
      <c r="FH39" s="87" t="str">
        <f t="shared" ca="1" si="174"/>
        <v>-</v>
      </c>
      <c r="FI39" s="87" t="str">
        <f t="shared" ca="1" si="175"/>
        <v>L</v>
      </c>
      <c r="FJ39" s="87" t="str">
        <f t="shared" ca="1" si="176"/>
        <v>T</v>
      </c>
      <c r="FK39" s="87" t="str">
        <f t="shared" ca="1" si="177"/>
        <v>T</v>
      </c>
      <c r="FL39" s="87" t="str">
        <f t="shared" ca="1" si="178"/>
        <v>L</v>
      </c>
      <c r="FM39" s="87" t="str">
        <f t="shared" ca="1" si="179"/>
        <v>L</v>
      </c>
      <c r="FN39" s="87" t="str">
        <f t="shared" ca="1" si="180"/>
        <v>T</v>
      </c>
      <c r="FO39" s="87" t="str">
        <f t="shared" ca="1" si="181"/>
        <v>N</v>
      </c>
      <c r="FP39" s="87" t="str">
        <f t="shared" ca="1" si="182"/>
        <v>-</v>
      </c>
      <c r="FQ39" s="87" t="str">
        <f t="shared" ca="1" si="183"/>
        <v>L</v>
      </c>
      <c r="FR39" s="87" t="str">
        <f t="shared" ca="1" si="184"/>
        <v>T</v>
      </c>
      <c r="FS39" s="87" t="str">
        <f t="shared" ca="1" si="185"/>
        <v>T</v>
      </c>
      <c r="FT39" s="87" t="str">
        <f t="shared" ca="1" si="186"/>
        <v>T</v>
      </c>
      <c r="FU39" s="87" t="str">
        <f t="shared" ca="1" si="187"/>
        <v>L</v>
      </c>
      <c r="FV39" s="87" t="str">
        <f t="shared" ca="1" si="188"/>
        <v>T</v>
      </c>
      <c r="FW39" s="87" t="str">
        <f t="shared" ca="1" si="189"/>
        <v>T</v>
      </c>
      <c r="FX39" s="87" t="str">
        <f t="shared" ca="1" si="190"/>
        <v>T</v>
      </c>
      <c r="FY39" s="87" t="str">
        <f t="shared" ca="1" si="191"/>
        <v>N</v>
      </c>
      <c r="FZ39" s="87" t="str">
        <f t="shared" ca="1" si="192"/>
        <v>-</v>
      </c>
      <c r="GA39" s="87" t="str">
        <f t="shared" ca="1" si="193"/>
        <v>L</v>
      </c>
      <c r="GB39" s="87" t="str">
        <f t="shared" ca="1" si="194"/>
        <v>T</v>
      </c>
      <c r="GC39" s="87" t="str">
        <f t="shared" ca="1" si="195"/>
        <v>T</v>
      </c>
      <c r="GD39" s="87" t="str">
        <f t="shared" ca="1" si="196"/>
        <v>T</v>
      </c>
      <c r="GE39" s="87" t="str">
        <f t="shared" ca="1" si="197"/>
        <v>T</v>
      </c>
      <c r="GF39" s="87" t="str">
        <f t="shared" ca="1" si="198"/>
        <v>L</v>
      </c>
      <c r="GG39" s="87" t="str">
        <f t="shared" ca="1" si="199"/>
        <v>T</v>
      </c>
      <c r="GH39" s="87" t="str">
        <f t="shared" ca="1" si="200"/>
        <v>T</v>
      </c>
      <c r="GI39" s="87" t="str">
        <f t="shared" ca="1" si="201"/>
        <v>T</v>
      </c>
      <c r="GJ39" s="87" t="str">
        <f t="shared" ca="1" si="202"/>
        <v>T</v>
      </c>
      <c r="GK39" s="87" t="str">
        <f t="shared" ca="1" si="203"/>
        <v>N</v>
      </c>
      <c r="GL39" s="87" t="str">
        <f t="shared" ca="1" si="204"/>
        <v>N</v>
      </c>
      <c r="GM39" s="87" t="str">
        <f t="shared" ca="1" si="205"/>
        <v>-</v>
      </c>
      <c r="GN39" s="87" t="str">
        <f t="shared" ca="1" si="206"/>
        <v>-</v>
      </c>
      <c r="GO39" s="87" t="str">
        <f t="shared" ca="1" si="207"/>
        <v>L</v>
      </c>
      <c r="GP39" s="87" t="str">
        <f t="shared" ca="1" si="208"/>
        <v>L</v>
      </c>
      <c r="GQ39" s="87" t="str">
        <f t="shared" ca="1" si="209"/>
        <v>T</v>
      </c>
      <c r="GR39" s="87" t="str">
        <f t="shared" ca="1" si="210"/>
        <v>T</v>
      </c>
      <c r="GS39" s="87" t="str">
        <f t="shared" ca="1" si="211"/>
        <v>L</v>
      </c>
      <c r="GT39" s="87" t="str">
        <f t="shared" ca="1" si="212"/>
        <v>T</v>
      </c>
      <c r="GU39" s="87" t="str">
        <f t="shared" ca="1" si="213"/>
        <v>T</v>
      </c>
      <c r="GV39" s="87" t="str">
        <f t="shared" ca="1" si="214"/>
        <v>T</v>
      </c>
      <c r="GW39" s="87" t="str">
        <f t="shared" ca="1" si="215"/>
        <v>N</v>
      </c>
      <c r="GX39" s="87" t="str">
        <f t="shared" ca="1" si="216"/>
        <v>-</v>
      </c>
      <c r="GY39" s="87" t="str">
        <f t="shared" ca="1" si="217"/>
        <v>L</v>
      </c>
      <c r="GZ39" s="87" t="str">
        <f t="shared" ca="1" si="218"/>
        <v>T</v>
      </c>
      <c r="HA39" s="87" t="str">
        <f t="shared" ca="1" si="219"/>
        <v>T</v>
      </c>
      <c r="HB39" s="87" t="str">
        <f t="shared" ca="1" si="28"/>
        <v>L</v>
      </c>
      <c r="HC39" s="87" t="str">
        <f t="shared" ca="1" si="220"/>
        <v>L</v>
      </c>
      <c r="HD39" s="87" t="str">
        <f t="shared" ca="1" si="221"/>
        <v>T</v>
      </c>
      <c r="HE39" s="87" t="str">
        <f t="shared" ca="1" si="222"/>
        <v>T</v>
      </c>
      <c r="HF39" s="87" t="str">
        <f t="shared" ca="1" si="223"/>
        <v>T</v>
      </c>
      <c r="HG39" s="87" t="str">
        <f t="shared" ca="1" si="224"/>
        <v>T</v>
      </c>
      <c r="HH39" s="87" t="str">
        <f t="shared" ca="1" si="225"/>
        <v>L</v>
      </c>
      <c r="HI39" s="87" t="str">
        <f t="shared" ca="1" si="226"/>
        <v>N</v>
      </c>
      <c r="HJ39" s="87" t="str">
        <f t="shared" ca="1" si="227"/>
        <v>N</v>
      </c>
      <c r="HK39" s="87" t="str">
        <f t="shared" ca="1" si="228"/>
        <v>-</v>
      </c>
      <c r="HL39" s="87" t="str">
        <f t="shared" ca="1" si="229"/>
        <v>-</v>
      </c>
      <c r="HM39" s="87" t="str">
        <f t="shared" ca="1" si="230"/>
        <v>L</v>
      </c>
      <c r="HN39" s="87" t="str">
        <f t="shared" ca="1" si="231"/>
        <v>T</v>
      </c>
      <c r="HO39" s="87" t="str">
        <f t="shared" ca="1" si="232"/>
        <v>T</v>
      </c>
      <c r="HP39" s="87" t="str">
        <f t="shared" ca="1" si="233"/>
        <v>L</v>
      </c>
      <c r="HQ39" s="87" t="str">
        <f t="shared" ca="1" si="234"/>
        <v>L</v>
      </c>
      <c r="HR39" s="87" t="str">
        <f t="shared" ca="1" si="235"/>
        <v>T</v>
      </c>
      <c r="HS39" s="87" t="str">
        <f t="shared" ca="1" si="236"/>
        <v>N</v>
      </c>
      <c r="HT39" s="87" t="str">
        <f t="shared" ca="1" si="237"/>
        <v>-</v>
      </c>
      <c r="HU39" s="87" t="str">
        <f t="shared" ca="1" si="238"/>
        <v>L</v>
      </c>
      <c r="HV39" s="87" t="str">
        <f t="shared" ca="1" si="239"/>
        <v>T</v>
      </c>
      <c r="HW39" s="87" t="str">
        <f t="shared" ca="1" si="240"/>
        <v>T</v>
      </c>
      <c r="HX39" s="87" t="str">
        <f t="shared" ca="1" si="241"/>
        <v>T</v>
      </c>
      <c r="HY39" s="87" t="str">
        <f t="shared" ca="1" si="242"/>
        <v>L</v>
      </c>
      <c r="HZ39" s="87" t="str">
        <f t="shared" ca="1" si="243"/>
        <v>T</v>
      </c>
      <c r="IA39" s="87" t="str">
        <f t="shared" ca="1" si="244"/>
        <v>T</v>
      </c>
      <c r="IB39" s="87" t="str">
        <f t="shared" ca="1" si="245"/>
        <v>T</v>
      </c>
      <c r="IC39" s="87" t="str">
        <f t="shared" ca="1" si="246"/>
        <v>N</v>
      </c>
      <c r="ID39" s="87" t="str">
        <f t="shared" ca="1" si="247"/>
        <v>-</v>
      </c>
      <c r="IE39" s="87" t="str">
        <f t="shared" ca="1" si="248"/>
        <v>L</v>
      </c>
      <c r="IF39" s="87" t="str">
        <f t="shared" ca="1" si="249"/>
        <v>T</v>
      </c>
      <c r="IG39" s="87" t="str">
        <f t="shared" ca="1" si="250"/>
        <v>T</v>
      </c>
      <c r="IH39" s="87" t="str">
        <f t="shared" ca="1" si="251"/>
        <v>T</v>
      </c>
      <c r="II39" s="87" t="str">
        <f t="shared" ca="1" si="252"/>
        <v>T</v>
      </c>
      <c r="IJ39" s="87" t="str">
        <f t="shared" ca="1" si="253"/>
        <v>L</v>
      </c>
      <c r="IK39" s="87" t="str">
        <f t="shared" ca="1" si="254"/>
        <v>T</v>
      </c>
      <c r="IL39" s="87" t="str">
        <f t="shared" ca="1" si="255"/>
        <v>T</v>
      </c>
      <c r="IM39" s="87" t="str">
        <f t="shared" ca="1" si="256"/>
        <v>T</v>
      </c>
      <c r="IN39" s="87" t="str">
        <f t="shared" ca="1" si="257"/>
        <v>T</v>
      </c>
      <c r="IO39" s="87" t="str">
        <f t="shared" ca="1" si="258"/>
        <v>N</v>
      </c>
      <c r="IP39" s="87" t="str">
        <f t="shared" ca="1" si="259"/>
        <v>N</v>
      </c>
      <c r="IQ39" s="87" t="str">
        <f t="shared" ca="1" si="260"/>
        <v>-</v>
      </c>
      <c r="IR39" s="87" t="str">
        <f t="shared" ca="1" si="261"/>
        <v>-</v>
      </c>
      <c r="IS39" s="87" t="str">
        <f t="shared" ca="1" si="262"/>
        <v>L</v>
      </c>
      <c r="IT39" s="87" t="str">
        <f t="shared" ca="1" si="263"/>
        <v>L</v>
      </c>
      <c r="IU39" s="87" t="str">
        <f t="shared" ca="1" si="264"/>
        <v>T</v>
      </c>
      <c r="IV39" s="87" t="str">
        <f t="shared" ca="1" si="265"/>
        <v>T</v>
      </c>
      <c r="IW39" s="87" t="str">
        <f t="shared" ca="1" si="266"/>
        <v>L</v>
      </c>
      <c r="IX39" s="87" t="str">
        <f t="shared" ca="1" si="267"/>
        <v>T</v>
      </c>
      <c r="IY39" s="87" t="str">
        <f t="shared" ca="1" si="268"/>
        <v>T</v>
      </c>
      <c r="IZ39" s="87" t="str">
        <f t="shared" ca="1" si="269"/>
        <v>T</v>
      </c>
      <c r="JA39" s="87" t="str">
        <f t="shared" ca="1" si="270"/>
        <v>N</v>
      </c>
      <c r="JB39" s="87" t="str">
        <f t="shared" ca="1" si="271"/>
        <v>-</v>
      </c>
      <c r="JC39" s="87" t="str">
        <f t="shared" ca="1" si="272"/>
        <v>L</v>
      </c>
      <c r="JD39" s="87" t="str">
        <f t="shared" ca="1" si="273"/>
        <v>T</v>
      </c>
      <c r="JE39" s="87" t="str">
        <f t="shared" ca="1" si="274"/>
        <v>T</v>
      </c>
      <c r="JF39" s="87" t="str">
        <f t="shared" ca="1" si="275"/>
        <v>L</v>
      </c>
      <c r="JG39" s="87" t="str">
        <f t="shared" ca="1" si="276"/>
        <v>L</v>
      </c>
      <c r="JH39" s="87" t="str">
        <f t="shared" ca="1" si="277"/>
        <v>T</v>
      </c>
      <c r="JI39" s="87" t="str">
        <f t="shared" ca="1" si="278"/>
        <v>T</v>
      </c>
      <c r="JJ39" s="87" t="str">
        <f t="shared" ca="1" si="279"/>
        <v>T</v>
      </c>
      <c r="JK39" s="87" t="str">
        <f t="shared" ca="1" si="280"/>
        <v>T</v>
      </c>
      <c r="JL39" s="87" t="str">
        <f t="shared" ca="1" si="281"/>
        <v>L</v>
      </c>
      <c r="JM39" s="87" t="str">
        <f t="shared" ca="1" si="282"/>
        <v>N</v>
      </c>
      <c r="JN39" s="87" t="str">
        <f t="shared" ca="1" si="29"/>
        <v>N</v>
      </c>
      <c r="JO39" s="87" t="str">
        <f t="shared" ca="1" si="283"/>
        <v>-</v>
      </c>
      <c r="JP39" s="87" t="str">
        <f t="shared" ca="1" si="284"/>
        <v>-</v>
      </c>
      <c r="JQ39" s="87" t="str">
        <f t="shared" ca="1" si="285"/>
        <v>L</v>
      </c>
      <c r="JR39" s="87" t="str">
        <f t="shared" ca="1" si="286"/>
        <v>T</v>
      </c>
      <c r="JS39" s="87" t="str">
        <f t="shared" ca="1" si="287"/>
        <v>T</v>
      </c>
      <c r="JT39" s="87" t="str">
        <f t="shared" ca="1" si="288"/>
        <v>L</v>
      </c>
      <c r="JU39" s="87" t="str">
        <f t="shared" ca="1" si="289"/>
        <v>L</v>
      </c>
      <c r="JV39" s="87" t="str">
        <f t="shared" ca="1" si="290"/>
        <v>T</v>
      </c>
      <c r="JW39" s="87" t="str">
        <f t="shared" ca="1" si="291"/>
        <v>N</v>
      </c>
      <c r="JX39" s="87" t="str">
        <f t="shared" ca="1" si="292"/>
        <v>-</v>
      </c>
      <c r="JY39" s="87" t="str">
        <f t="shared" ca="1" si="293"/>
        <v>L</v>
      </c>
      <c r="JZ39" s="87" t="str">
        <f t="shared" ca="1" si="294"/>
        <v>T</v>
      </c>
      <c r="KA39" s="87" t="str">
        <f t="shared" ca="1" si="295"/>
        <v>T</v>
      </c>
      <c r="KB39" s="87" t="str">
        <f t="shared" ca="1" si="296"/>
        <v>T</v>
      </c>
      <c r="KC39" s="87" t="str">
        <f t="shared" ca="1" si="297"/>
        <v>L</v>
      </c>
      <c r="KD39" s="87" t="str">
        <f t="shared" ca="1" si="298"/>
        <v>T</v>
      </c>
      <c r="KE39" s="87" t="str">
        <f t="shared" ca="1" si="299"/>
        <v>T</v>
      </c>
      <c r="KF39" s="87" t="str">
        <f t="shared" ca="1" si="300"/>
        <v>T</v>
      </c>
      <c r="KG39" s="87" t="str">
        <f t="shared" ca="1" si="301"/>
        <v>N</v>
      </c>
      <c r="KH39" s="87" t="str">
        <f t="shared" ca="1" si="302"/>
        <v>-</v>
      </c>
      <c r="KI39" s="87" t="str">
        <f t="shared" ca="1" si="303"/>
        <v>L</v>
      </c>
      <c r="KJ39" s="87" t="str">
        <f t="shared" ca="1" si="304"/>
        <v>T</v>
      </c>
      <c r="KK39" s="87" t="str">
        <f t="shared" ca="1" si="305"/>
        <v>T</v>
      </c>
      <c r="KL39" s="87" t="str">
        <f t="shared" ca="1" si="306"/>
        <v>T</v>
      </c>
      <c r="KM39" s="87" t="str">
        <f t="shared" ca="1" si="307"/>
        <v>T</v>
      </c>
      <c r="KN39" s="87" t="str">
        <f t="shared" ca="1" si="308"/>
        <v>L</v>
      </c>
      <c r="KO39" s="87" t="str">
        <f t="shared" ca="1" si="309"/>
        <v>T</v>
      </c>
      <c r="KP39" s="87" t="str">
        <f t="shared" ca="1" si="310"/>
        <v>T</v>
      </c>
      <c r="KQ39" s="87" t="str">
        <f t="shared" ca="1" si="311"/>
        <v>T</v>
      </c>
      <c r="KR39" s="87" t="str">
        <f t="shared" ca="1" si="312"/>
        <v>T</v>
      </c>
      <c r="KS39" s="87" t="str">
        <f t="shared" ca="1" si="313"/>
        <v>N</v>
      </c>
      <c r="KT39" s="87" t="str">
        <f t="shared" ca="1" si="314"/>
        <v>N</v>
      </c>
      <c r="KU39" s="87" t="str">
        <f t="shared" ca="1" si="315"/>
        <v>-</v>
      </c>
      <c r="KV39" s="87" t="str">
        <f t="shared" ca="1" si="316"/>
        <v>-</v>
      </c>
      <c r="KW39" s="87" t="str">
        <f t="shared" ca="1" si="317"/>
        <v>L</v>
      </c>
      <c r="KX39" s="87" t="str">
        <f t="shared" ca="1" si="318"/>
        <v>L</v>
      </c>
      <c r="KY39" s="87" t="str">
        <f t="shared" ca="1" si="319"/>
        <v>T</v>
      </c>
      <c r="KZ39" s="87" t="str">
        <f t="shared" ca="1" si="320"/>
        <v>T</v>
      </c>
      <c r="LA39" s="87" t="str">
        <f t="shared" ca="1" si="321"/>
        <v>L</v>
      </c>
      <c r="LB39" s="87" t="str">
        <f t="shared" ca="1" si="322"/>
        <v>T</v>
      </c>
      <c r="LC39" s="87" t="str">
        <f t="shared" ca="1" si="323"/>
        <v>T</v>
      </c>
      <c r="LD39" s="87" t="str">
        <f t="shared" ca="1" si="324"/>
        <v>T</v>
      </c>
      <c r="LE39" s="87" t="str">
        <f t="shared" ca="1" si="325"/>
        <v>N</v>
      </c>
      <c r="LF39" s="87" t="str">
        <f t="shared" ca="1" si="326"/>
        <v>-</v>
      </c>
      <c r="LG39" s="87" t="str">
        <f t="shared" ca="1" si="327"/>
        <v>L</v>
      </c>
      <c r="LH39" s="87" t="str">
        <f t="shared" ca="1" si="328"/>
        <v>T</v>
      </c>
      <c r="LI39" s="87" t="str">
        <f t="shared" ca="1" si="329"/>
        <v>T</v>
      </c>
      <c r="LJ39" s="87" t="str">
        <f t="shared" ca="1" si="330"/>
        <v>L</v>
      </c>
      <c r="LK39" s="87" t="str">
        <f t="shared" ca="1" si="331"/>
        <v>L</v>
      </c>
      <c r="LL39" s="87" t="str">
        <f t="shared" ca="1" si="332"/>
        <v>T</v>
      </c>
      <c r="LM39" s="87" t="str">
        <f t="shared" ca="1" si="333"/>
        <v>T</v>
      </c>
      <c r="LN39" s="87" t="str">
        <f t="shared" ca="1" si="334"/>
        <v>T</v>
      </c>
      <c r="LO39" s="87" t="str">
        <f t="shared" ca="1" si="335"/>
        <v>T</v>
      </c>
      <c r="LP39" s="87" t="str">
        <f t="shared" ca="1" si="336"/>
        <v>L</v>
      </c>
      <c r="LQ39" s="87" t="str">
        <f t="shared" ca="1" si="337"/>
        <v>N</v>
      </c>
      <c r="LR39" s="87" t="str">
        <f t="shared" ca="1" si="338"/>
        <v>N</v>
      </c>
      <c r="LS39" s="87" t="str">
        <f t="shared" ca="1" si="339"/>
        <v>-</v>
      </c>
      <c r="LT39" s="87" t="str">
        <f t="shared" ca="1" si="340"/>
        <v>-</v>
      </c>
      <c r="LU39" s="87" t="str">
        <f t="shared" ca="1" si="341"/>
        <v>L</v>
      </c>
      <c r="LV39" s="87" t="str">
        <f t="shared" ca="1" si="342"/>
        <v>T</v>
      </c>
      <c r="LW39" s="87" t="str">
        <f t="shared" ca="1" si="343"/>
        <v>T</v>
      </c>
      <c r="LX39" s="87" t="str">
        <f t="shared" ca="1" si="344"/>
        <v>L</v>
      </c>
      <c r="LY39" s="87" t="str">
        <f t="shared" ca="1" si="345"/>
        <v>L</v>
      </c>
      <c r="LZ39" s="87" t="str">
        <f t="shared" ca="1" si="30"/>
        <v>T</v>
      </c>
      <c r="MA39" s="87" t="str">
        <f t="shared" ca="1" si="357"/>
        <v>N</v>
      </c>
      <c r="MB39" s="87" t="str">
        <f t="shared" ca="1" si="358"/>
        <v>-</v>
      </c>
      <c r="MC39" s="87" t="str">
        <f t="shared" ca="1" si="359"/>
        <v>L</v>
      </c>
      <c r="MD39" s="87" t="str">
        <f t="shared" ca="1" si="360"/>
        <v>T</v>
      </c>
      <c r="ME39" s="87" t="str">
        <f t="shared" ca="1" si="361"/>
        <v>T</v>
      </c>
      <c r="MF39" s="87" t="str">
        <f t="shared" ca="1" si="362"/>
        <v>T</v>
      </c>
      <c r="MG39" s="87" t="str">
        <f t="shared" ca="1" si="363"/>
        <v>L</v>
      </c>
      <c r="MH39" s="87" t="str">
        <f t="shared" ca="1" si="364"/>
        <v>T</v>
      </c>
      <c r="MI39" s="87" t="str">
        <f t="shared" ca="1" si="365"/>
        <v>T</v>
      </c>
      <c r="MJ39" s="87" t="str">
        <f t="shared" ca="1" si="366"/>
        <v>T</v>
      </c>
      <c r="MK39" s="87" t="str">
        <f t="shared" ca="1" si="367"/>
        <v>N</v>
      </c>
      <c r="ML39" s="87" t="str">
        <f t="shared" ca="1" si="368"/>
        <v>-</v>
      </c>
      <c r="MM39" s="87" t="str">
        <f t="shared" ca="1" si="369"/>
        <v>L</v>
      </c>
      <c r="MN39" s="87" t="str">
        <f t="shared" ca="1" si="370"/>
        <v>T</v>
      </c>
      <c r="MO39" s="87" t="str">
        <f t="shared" ca="1" si="371"/>
        <v>T</v>
      </c>
      <c r="MP39" s="87" t="str">
        <f t="shared" ca="1" si="372"/>
        <v>T</v>
      </c>
      <c r="MQ39" s="87" t="str">
        <f t="shared" ca="1" si="373"/>
        <v>T</v>
      </c>
      <c r="MR39" s="87" t="str">
        <f t="shared" ca="1" si="374"/>
        <v>L</v>
      </c>
      <c r="MS39" s="87" t="str">
        <f t="shared" ca="1" si="375"/>
        <v>T</v>
      </c>
      <c r="MT39" s="87" t="str">
        <f t="shared" ca="1" si="376"/>
        <v>T</v>
      </c>
      <c r="MU39" s="87" t="str">
        <f t="shared" ca="1" si="377"/>
        <v>T</v>
      </c>
      <c r="MV39" s="87" t="str">
        <f t="shared" ca="1" si="378"/>
        <v>T</v>
      </c>
      <c r="MW39" s="87" t="str">
        <f t="shared" ca="1" si="379"/>
        <v>N</v>
      </c>
      <c r="MX39" s="87" t="str">
        <f t="shared" ca="1" si="380"/>
        <v>N</v>
      </c>
      <c r="MY39" s="87" t="str">
        <f t="shared" ca="1" si="381"/>
        <v>-</v>
      </c>
      <c r="MZ39" s="87" t="str">
        <f t="shared" ca="1" si="382"/>
        <v>-</v>
      </c>
      <c r="NA39" s="87" t="str">
        <f t="shared" ca="1" si="383"/>
        <v>L</v>
      </c>
      <c r="NB39" s="87" t="str">
        <f t="shared" ca="1" si="346"/>
        <v>L</v>
      </c>
      <c r="NC39" s="87" t="str">
        <f t="shared" ca="1" si="347"/>
        <v>T</v>
      </c>
      <c r="ND39" s="87" t="str">
        <f t="shared" ca="1" si="348"/>
        <v>T</v>
      </c>
      <c r="NE39" s="87" t="str">
        <f t="shared" ca="1" si="349"/>
        <v>L</v>
      </c>
      <c r="NF39" s="87" t="str">
        <f t="shared" ca="1" si="350"/>
        <v>T</v>
      </c>
      <c r="NG39" s="87" t="str">
        <f t="shared" ca="1" si="351"/>
        <v>T</v>
      </c>
      <c r="NH39" s="87" t="str">
        <f t="shared" ca="1" si="352"/>
        <v>T</v>
      </c>
      <c r="NI39" s="87" t="str">
        <f t="shared" ca="1" si="353"/>
        <v>N</v>
      </c>
      <c r="NJ39" s="87" t="str">
        <f t="shared" ca="1" si="354"/>
        <v>-</v>
      </c>
      <c r="NK39" s="87" t="str">
        <f t="shared" ca="1" si="355"/>
        <v>L</v>
      </c>
      <c r="NL39" s="87" t="str">
        <f t="shared" ca="1" si="356"/>
        <v>T</v>
      </c>
    </row>
    <row r="40" spans="1:376" x14ac:dyDescent="0.35">
      <c r="A40" s="54" t="str">
        <f>Plantilla!E40</f>
        <v>Irene de la Fuente Méndez</v>
      </c>
      <c r="B40" s="99" t="str">
        <f>'Diseño Patrón'!B43</f>
        <v>T</v>
      </c>
      <c r="C40" s="23">
        <f t="array" ref="C40">IF($C$4="SI",SMALL(IF($B$7:$B40=B40,ROW($B$7:$B40), ""),1),7)</f>
        <v>27</v>
      </c>
      <c r="D40" s="142" t="str">
        <f>'Diseño Patrón'!M43</f>
        <v>T</v>
      </c>
      <c r="E40" s="142" t="str">
        <f>'Diseño Patrón'!N43</f>
        <v>T</v>
      </c>
      <c r="F40" s="142" t="str">
        <f>'Diseño Patrón'!O43</f>
        <v>T</v>
      </c>
      <c r="G40" s="142" t="str">
        <f>'Diseño Patrón'!P43</f>
        <v>T</v>
      </c>
      <c r="H40" s="142" t="str">
        <f>'Diseño Patrón'!Q43</f>
        <v>L</v>
      </c>
      <c r="I40" s="143" t="str">
        <f>'Diseño Patrón'!R43</f>
        <v>T</v>
      </c>
      <c r="J40" s="143" t="str">
        <f>'Diseño Patrón'!S43</f>
        <v>T</v>
      </c>
      <c r="K40" s="87" t="str">
        <f t="shared" ca="1" si="385"/>
        <v>T</v>
      </c>
      <c r="L40" s="87" t="str">
        <f t="shared" ca="1" si="384"/>
        <v>T</v>
      </c>
      <c r="M40" s="87" t="str">
        <f t="shared" ca="1" si="384"/>
        <v>L</v>
      </c>
      <c r="N40" s="87" t="str">
        <f t="shared" ca="1" si="384"/>
        <v>T</v>
      </c>
      <c r="O40" s="87" t="str">
        <f t="shared" ca="1" si="384"/>
        <v>T</v>
      </c>
      <c r="P40" s="87" t="str">
        <f t="shared" ca="1" si="384"/>
        <v>T</v>
      </c>
      <c r="Q40" s="87" t="str">
        <f t="shared" ca="1" si="384"/>
        <v>T</v>
      </c>
      <c r="R40" s="87" t="str">
        <f t="shared" ca="1" si="25"/>
        <v>N</v>
      </c>
      <c r="S40" s="87" t="str">
        <f t="shared" ca="1" si="31"/>
        <v>N</v>
      </c>
      <c r="T40" s="87" t="str">
        <f t="shared" ca="1" si="32"/>
        <v>-</v>
      </c>
      <c r="U40" s="87" t="str">
        <f t="shared" ca="1" si="33"/>
        <v>-</v>
      </c>
      <c r="V40" s="87" t="str">
        <f t="shared" ca="1" si="34"/>
        <v>L</v>
      </c>
      <c r="W40" s="87" t="str">
        <f t="shared" ca="1" si="35"/>
        <v>L</v>
      </c>
      <c r="X40" s="87" t="str">
        <f t="shared" ca="1" si="36"/>
        <v>T</v>
      </c>
      <c r="Y40" s="87" t="str">
        <f t="shared" ca="1" si="37"/>
        <v>T</v>
      </c>
      <c r="Z40" s="87" t="str">
        <f t="shared" ca="1" si="38"/>
        <v>L</v>
      </c>
      <c r="AA40" s="87" t="str">
        <f t="shared" ca="1" si="39"/>
        <v>T</v>
      </c>
      <c r="AB40" s="87" t="str">
        <f t="shared" ca="1" si="40"/>
        <v>T</v>
      </c>
      <c r="AC40" s="87" t="str">
        <f t="shared" ca="1" si="41"/>
        <v>T</v>
      </c>
      <c r="AD40" s="87" t="str">
        <f t="shared" ca="1" si="42"/>
        <v>N</v>
      </c>
      <c r="AE40" s="87" t="str">
        <f t="shared" ca="1" si="43"/>
        <v>-</v>
      </c>
      <c r="AF40" s="87" t="str">
        <f t="shared" ca="1" si="44"/>
        <v>L</v>
      </c>
      <c r="AG40" s="87" t="str">
        <f t="shared" ca="1" si="45"/>
        <v>T</v>
      </c>
      <c r="AH40" s="87" t="str">
        <f t="shared" ca="1" si="46"/>
        <v>T</v>
      </c>
      <c r="AI40" s="87" t="str">
        <f t="shared" ca="1" si="47"/>
        <v>L</v>
      </c>
      <c r="AJ40" s="87" t="str">
        <f t="shared" ca="1" si="48"/>
        <v>L</v>
      </c>
      <c r="AK40" s="87" t="str">
        <f t="shared" ca="1" si="49"/>
        <v>T</v>
      </c>
      <c r="AL40" s="87" t="str">
        <f t="shared" ca="1" si="50"/>
        <v>T</v>
      </c>
      <c r="AM40" s="87" t="str">
        <f t="shared" ca="1" si="51"/>
        <v>T</v>
      </c>
      <c r="AN40" s="87" t="str">
        <f t="shared" ca="1" si="52"/>
        <v>T</v>
      </c>
      <c r="AO40" s="87" t="str">
        <f t="shared" ca="1" si="53"/>
        <v>L</v>
      </c>
      <c r="AP40" s="87" t="str">
        <f t="shared" ca="1" si="54"/>
        <v>N</v>
      </c>
      <c r="AQ40" s="87" t="str">
        <f t="shared" ca="1" si="55"/>
        <v>N</v>
      </c>
      <c r="AR40" s="87" t="str">
        <f t="shared" ca="1" si="56"/>
        <v>-</v>
      </c>
      <c r="AS40" s="87" t="str">
        <f t="shared" ca="1" si="57"/>
        <v>-</v>
      </c>
      <c r="AT40" s="87" t="str">
        <f t="shared" ca="1" si="58"/>
        <v>L</v>
      </c>
      <c r="AU40" s="87" t="str">
        <f t="shared" ca="1" si="59"/>
        <v>T</v>
      </c>
      <c r="AV40" s="87" t="str">
        <f t="shared" ca="1" si="60"/>
        <v>T</v>
      </c>
      <c r="AW40" s="87" t="str">
        <f t="shared" ca="1" si="61"/>
        <v>L</v>
      </c>
      <c r="AX40" s="87" t="str">
        <f t="shared" ca="1" si="62"/>
        <v>L</v>
      </c>
      <c r="AY40" s="87" t="str">
        <f t="shared" ca="1" si="63"/>
        <v>T</v>
      </c>
      <c r="AZ40" s="87" t="str">
        <f t="shared" ca="1" si="64"/>
        <v>N</v>
      </c>
      <c r="BA40" s="87" t="str">
        <f t="shared" ca="1" si="65"/>
        <v>-</v>
      </c>
      <c r="BB40" s="87" t="str">
        <f t="shared" ca="1" si="66"/>
        <v>L</v>
      </c>
      <c r="BC40" s="87" t="str">
        <f t="shared" ca="1" si="67"/>
        <v>T</v>
      </c>
      <c r="BD40" s="87" t="str">
        <f t="shared" ca="1" si="68"/>
        <v>T</v>
      </c>
      <c r="BE40" s="87" t="str">
        <f t="shared" ca="1" si="69"/>
        <v>T</v>
      </c>
      <c r="BF40" s="87" t="str">
        <f t="shared" ca="1" si="70"/>
        <v>L</v>
      </c>
      <c r="BG40" s="87" t="str">
        <f t="shared" ca="1" si="71"/>
        <v>T</v>
      </c>
      <c r="BH40" s="87" t="str">
        <f t="shared" ca="1" si="72"/>
        <v>T</v>
      </c>
      <c r="BI40" s="87" t="str">
        <f t="shared" ca="1" si="73"/>
        <v>T</v>
      </c>
      <c r="BJ40" s="87" t="str">
        <f t="shared" ca="1" si="74"/>
        <v>N</v>
      </c>
      <c r="BK40" s="87" t="str">
        <f t="shared" ca="1" si="75"/>
        <v>-</v>
      </c>
      <c r="BL40" s="87" t="str">
        <f t="shared" ca="1" si="76"/>
        <v>L</v>
      </c>
      <c r="BM40" s="87" t="str">
        <f t="shared" ca="1" si="77"/>
        <v>T</v>
      </c>
      <c r="BN40" s="87" t="str">
        <f t="shared" ca="1" si="78"/>
        <v>T</v>
      </c>
      <c r="BO40" s="87" t="str">
        <f t="shared" ca="1" si="79"/>
        <v>T</v>
      </c>
      <c r="BP40" s="87" t="str">
        <f t="shared" ca="1" si="80"/>
        <v>T</v>
      </c>
      <c r="BQ40" s="87" t="str">
        <f t="shared" ca="1" si="81"/>
        <v>L</v>
      </c>
      <c r="BR40" s="87" t="str">
        <f t="shared" ca="1" si="82"/>
        <v>T</v>
      </c>
      <c r="BS40" s="87" t="str">
        <f t="shared" ca="1" si="83"/>
        <v>T</v>
      </c>
      <c r="BT40" s="87" t="str">
        <f t="shared" ca="1" si="84"/>
        <v>T</v>
      </c>
      <c r="BU40" s="87" t="str">
        <f t="shared" ca="1" si="85"/>
        <v>T</v>
      </c>
      <c r="BV40" s="87" t="str">
        <f t="shared" ca="1" si="86"/>
        <v>N</v>
      </c>
      <c r="BW40" s="87" t="str">
        <f t="shared" ca="1" si="87"/>
        <v>N</v>
      </c>
      <c r="BX40" s="87" t="str">
        <f t="shared" ca="1" si="88"/>
        <v>-</v>
      </c>
      <c r="BY40" s="87" t="str">
        <f t="shared" ca="1" si="89"/>
        <v>-</v>
      </c>
      <c r="BZ40" s="87" t="str">
        <f t="shared" ca="1" si="90"/>
        <v>L</v>
      </c>
      <c r="CA40" s="87" t="str">
        <f t="shared" ca="1" si="91"/>
        <v>L</v>
      </c>
      <c r="CB40" s="87" t="str">
        <f t="shared" ca="1" si="92"/>
        <v>T</v>
      </c>
      <c r="CC40" s="87" t="str">
        <f t="shared" ca="1" si="93"/>
        <v>T</v>
      </c>
      <c r="CD40" s="87" t="str">
        <f t="shared" ca="1" si="26"/>
        <v>L</v>
      </c>
      <c r="CE40" s="87" t="str">
        <f t="shared" ca="1" si="94"/>
        <v>T</v>
      </c>
      <c r="CF40" s="87" t="str">
        <f t="shared" ca="1" si="95"/>
        <v>T</v>
      </c>
      <c r="CG40" s="87" t="str">
        <f t="shared" ca="1" si="96"/>
        <v>T</v>
      </c>
      <c r="CH40" s="87" t="str">
        <f t="shared" ca="1" si="97"/>
        <v>N</v>
      </c>
      <c r="CI40" s="87" t="str">
        <f t="shared" ca="1" si="98"/>
        <v>-</v>
      </c>
      <c r="CJ40" s="87" t="str">
        <f t="shared" ca="1" si="99"/>
        <v>L</v>
      </c>
      <c r="CK40" s="87" t="str">
        <f t="shared" ca="1" si="100"/>
        <v>T</v>
      </c>
      <c r="CL40" s="87" t="str">
        <f t="shared" ca="1" si="101"/>
        <v>T</v>
      </c>
      <c r="CM40" s="87" t="str">
        <f t="shared" ca="1" si="102"/>
        <v>L</v>
      </c>
      <c r="CN40" s="87" t="str">
        <f t="shared" ca="1" si="103"/>
        <v>L</v>
      </c>
      <c r="CO40" s="87" t="str">
        <f t="shared" ca="1" si="104"/>
        <v>T</v>
      </c>
      <c r="CP40" s="87" t="str">
        <f t="shared" ca="1" si="105"/>
        <v>T</v>
      </c>
      <c r="CQ40" s="87" t="str">
        <f t="shared" ca="1" si="106"/>
        <v>T</v>
      </c>
      <c r="CR40" s="87" t="str">
        <f t="shared" ca="1" si="107"/>
        <v>T</v>
      </c>
      <c r="CS40" s="87" t="str">
        <f t="shared" ca="1" si="108"/>
        <v>L</v>
      </c>
      <c r="CT40" s="87" t="str">
        <f t="shared" ca="1" si="109"/>
        <v>N</v>
      </c>
      <c r="CU40" s="87" t="str">
        <f t="shared" ca="1" si="110"/>
        <v>N</v>
      </c>
      <c r="CV40" s="87" t="str">
        <f t="shared" ca="1" si="111"/>
        <v>-</v>
      </c>
      <c r="CW40" s="87" t="str">
        <f t="shared" ca="1" si="112"/>
        <v>-</v>
      </c>
      <c r="CX40" s="87" t="str">
        <f t="shared" ca="1" si="113"/>
        <v>L</v>
      </c>
      <c r="CY40" s="87" t="str">
        <f t="shared" ca="1" si="114"/>
        <v>T</v>
      </c>
      <c r="CZ40" s="87" t="str">
        <f t="shared" ca="1" si="115"/>
        <v>T</v>
      </c>
      <c r="DA40" s="87" t="str">
        <f t="shared" ca="1" si="116"/>
        <v>L</v>
      </c>
      <c r="DB40" s="87" t="str">
        <f t="shared" ca="1" si="117"/>
        <v>L</v>
      </c>
      <c r="DC40" s="87" t="str">
        <f t="shared" ca="1" si="118"/>
        <v>T</v>
      </c>
      <c r="DD40" s="87" t="str">
        <f t="shared" ca="1" si="119"/>
        <v>N</v>
      </c>
      <c r="DE40" s="87" t="str">
        <f t="shared" ca="1" si="120"/>
        <v>-</v>
      </c>
      <c r="DF40" s="87" t="str">
        <f t="shared" ca="1" si="121"/>
        <v>L</v>
      </c>
      <c r="DG40" s="87" t="str">
        <f t="shared" ca="1" si="122"/>
        <v>T</v>
      </c>
      <c r="DH40" s="87" t="str">
        <f t="shared" ca="1" si="123"/>
        <v>T</v>
      </c>
      <c r="DI40" s="87" t="str">
        <f t="shared" ca="1" si="124"/>
        <v>T</v>
      </c>
      <c r="DJ40" s="87" t="str">
        <f t="shared" ca="1" si="125"/>
        <v>L</v>
      </c>
      <c r="DK40" s="87" t="str">
        <f t="shared" ca="1" si="126"/>
        <v>T</v>
      </c>
      <c r="DL40" s="87" t="str">
        <f t="shared" ca="1" si="127"/>
        <v>T</v>
      </c>
      <c r="DM40" s="87" t="str">
        <f t="shared" ca="1" si="128"/>
        <v>T</v>
      </c>
      <c r="DN40" s="87" t="str">
        <f t="shared" ca="1" si="129"/>
        <v>N</v>
      </c>
      <c r="DO40" s="87" t="str">
        <f t="shared" ca="1" si="130"/>
        <v>-</v>
      </c>
      <c r="DP40" s="87" t="str">
        <f t="shared" ca="1" si="131"/>
        <v>L</v>
      </c>
      <c r="DQ40" s="87" t="str">
        <f t="shared" ca="1" si="132"/>
        <v>T</v>
      </c>
      <c r="DR40" s="87" t="str">
        <f t="shared" ca="1" si="133"/>
        <v>T</v>
      </c>
      <c r="DS40" s="87" t="str">
        <f t="shared" ca="1" si="134"/>
        <v>T</v>
      </c>
      <c r="DT40" s="87" t="str">
        <f t="shared" ca="1" si="135"/>
        <v>T</v>
      </c>
      <c r="DU40" s="87" t="str">
        <f t="shared" ca="1" si="136"/>
        <v>L</v>
      </c>
      <c r="DV40" s="87" t="str">
        <f t="shared" ca="1" si="137"/>
        <v>T</v>
      </c>
      <c r="DW40" s="87" t="str">
        <f t="shared" ca="1" si="138"/>
        <v>T</v>
      </c>
      <c r="DX40" s="87" t="str">
        <f t="shared" ca="1" si="139"/>
        <v>T</v>
      </c>
      <c r="DY40" s="87" t="str">
        <f t="shared" ca="1" si="140"/>
        <v>T</v>
      </c>
      <c r="DZ40" s="87" t="str">
        <f t="shared" ca="1" si="141"/>
        <v>N</v>
      </c>
      <c r="EA40" s="87" t="str">
        <f t="shared" ca="1" si="142"/>
        <v>N</v>
      </c>
      <c r="EB40" s="87" t="str">
        <f t="shared" ca="1" si="143"/>
        <v>-</v>
      </c>
      <c r="EC40" s="87" t="str">
        <f t="shared" ca="1" si="144"/>
        <v>-</v>
      </c>
      <c r="ED40" s="87" t="str">
        <f t="shared" ca="1" si="145"/>
        <v>L</v>
      </c>
      <c r="EE40" s="87" t="str">
        <f t="shared" ca="1" si="146"/>
        <v>L</v>
      </c>
      <c r="EF40" s="87" t="str">
        <f t="shared" ca="1" si="147"/>
        <v>T</v>
      </c>
      <c r="EG40" s="87" t="str">
        <f t="shared" ca="1" si="148"/>
        <v>T</v>
      </c>
      <c r="EH40" s="87" t="str">
        <f t="shared" ca="1" si="149"/>
        <v>L</v>
      </c>
      <c r="EI40" s="87" t="str">
        <f t="shared" ca="1" si="150"/>
        <v>T</v>
      </c>
      <c r="EJ40" s="87" t="str">
        <f t="shared" ca="1" si="151"/>
        <v>T</v>
      </c>
      <c r="EK40" s="87" t="str">
        <f t="shared" ca="1" si="152"/>
        <v>T</v>
      </c>
      <c r="EL40" s="87" t="str">
        <f t="shared" ca="1" si="153"/>
        <v>N</v>
      </c>
      <c r="EM40" s="87" t="str">
        <f t="shared" ca="1" si="154"/>
        <v>-</v>
      </c>
      <c r="EN40" s="87" t="str">
        <f t="shared" ca="1" si="155"/>
        <v>L</v>
      </c>
      <c r="EO40" s="87" t="str">
        <f t="shared" ca="1" si="156"/>
        <v>T</v>
      </c>
      <c r="EP40" s="87" t="str">
        <f t="shared" ca="1" si="27"/>
        <v>T</v>
      </c>
      <c r="EQ40" s="87" t="str">
        <f t="shared" ca="1" si="157"/>
        <v>L</v>
      </c>
      <c r="ER40" s="87" t="str">
        <f t="shared" ca="1" si="158"/>
        <v>L</v>
      </c>
      <c r="ES40" s="87" t="str">
        <f t="shared" ca="1" si="159"/>
        <v>T</v>
      </c>
      <c r="ET40" s="87" t="str">
        <f t="shared" ca="1" si="160"/>
        <v>T</v>
      </c>
      <c r="EU40" s="87" t="str">
        <f t="shared" ca="1" si="161"/>
        <v>T</v>
      </c>
      <c r="EV40" s="87" t="str">
        <f t="shared" ca="1" si="162"/>
        <v>T</v>
      </c>
      <c r="EW40" s="87" t="str">
        <f t="shared" ca="1" si="163"/>
        <v>L</v>
      </c>
      <c r="EX40" s="87" t="str">
        <f t="shared" ca="1" si="164"/>
        <v>N</v>
      </c>
      <c r="EY40" s="87" t="str">
        <f t="shared" ca="1" si="165"/>
        <v>N</v>
      </c>
      <c r="EZ40" s="87" t="str">
        <f t="shared" ca="1" si="166"/>
        <v>-</v>
      </c>
      <c r="FA40" s="87" t="str">
        <f t="shared" ca="1" si="167"/>
        <v>-</v>
      </c>
      <c r="FB40" s="87" t="str">
        <f t="shared" ca="1" si="168"/>
        <v>L</v>
      </c>
      <c r="FC40" s="87" t="str">
        <f t="shared" ca="1" si="169"/>
        <v>T</v>
      </c>
      <c r="FD40" s="87" t="str">
        <f t="shared" ca="1" si="170"/>
        <v>T</v>
      </c>
      <c r="FE40" s="87" t="str">
        <f t="shared" ca="1" si="171"/>
        <v>L</v>
      </c>
      <c r="FF40" s="87" t="str">
        <f t="shared" ca="1" si="172"/>
        <v>L</v>
      </c>
      <c r="FG40" s="87" t="str">
        <f t="shared" ca="1" si="173"/>
        <v>T</v>
      </c>
      <c r="FH40" s="87" t="str">
        <f t="shared" ca="1" si="174"/>
        <v>N</v>
      </c>
      <c r="FI40" s="87" t="str">
        <f t="shared" ca="1" si="175"/>
        <v>-</v>
      </c>
      <c r="FJ40" s="87" t="str">
        <f t="shared" ca="1" si="176"/>
        <v>L</v>
      </c>
      <c r="FK40" s="87" t="str">
        <f t="shared" ca="1" si="177"/>
        <v>T</v>
      </c>
      <c r="FL40" s="87" t="str">
        <f t="shared" ca="1" si="178"/>
        <v>T</v>
      </c>
      <c r="FM40" s="87" t="str">
        <f t="shared" ca="1" si="179"/>
        <v>T</v>
      </c>
      <c r="FN40" s="87" t="str">
        <f t="shared" ca="1" si="180"/>
        <v>L</v>
      </c>
      <c r="FO40" s="87" t="str">
        <f t="shared" ca="1" si="181"/>
        <v>T</v>
      </c>
      <c r="FP40" s="87" t="str">
        <f t="shared" ca="1" si="182"/>
        <v>T</v>
      </c>
      <c r="FQ40" s="87" t="str">
        <f t="shared" ca="1" si="183"/>
        <v>T</v>
      </c>
      <c r="FR40" s="87" t="str">
        <f t="shared" ca="1" si="184"/>
        <v>N</v>
      </c>
      <c r="FS40" s="87" t="str">
        <f t="shared" ca="1" si="185"/>
        <v>-</v>
      </c>
      <c r="FT40" s="87" t="str">
        <f t="shared" ca="1" si="186"/>
        <v>L</v>
      </c>
      <c r="FU40" s="87" t="str">
        <f t="shared" ca="1" si="187"/>
        <v>T</v>
      </c>
      <c r="FV40" s="87" t="str">
        <f t="shared" ca="1" si="188"/>
        <v>T</v>
      </c>
      <c r="FW40" s="87" t="str">
        <f t="shared" ca="1" si="189"/>
        <v>T</v>
      </c>
      <c r="FX40" s="87" t="str">
        <f t="shared" ca="1" si="190"/>
        <v>T</v>
      </c>
      <c r="FY40" s="87" t="str">
        <f t="shared" ca="1" si="191"/>
        <v>L</v>
      </c>
      <c r="FZ40" s="87" t="str">
        <f t="shared" ca="1" si="192"/>
        <v>T</v>
      </c>
      <c r="GA40" s="87" t="str">
        <f t="shared" ca="1" si="193"/>
        <v>T</v>
      </c>
      <c r="GB40" s="87" t="str">
        <f t="shared" ca="1" si="194"/>
        <v>T</v>
      </c>
      <c r="GC40" s="87" t="str">
        <f t="shared" ca="1" si="195"/>
        <v>T</v>
      </c>
      <c r="GD40" s="87" t="str">
        <f t="shared" ca="1" si="196"/>
        <v>N</v>
      </c>
      <c r="GE40" s="87" t="str">
        <f t="shared" ca="1" si="197"/>
        <v>N</v>
      </c>
      <c r="GF40" s="87" t="str">
        <f t="shared" ca="1" si="198"/>
        <v>-</v>
      </c>
      <c r="GG40" s="87" t="str">
        <f t="shared" ca="1" si="199"/>
        <v>-</v>
      </c>
      <c r="GH40" s="87" t="str">
        <f t="shared" ca="1" si="200"/>
        <v>L</v>
      </c>
      <c r="GI40" s="87" t="str">
        <f t="shared" ca="1" si="201"/>
        <v>L</v>
      </c>
      <c r="GJ40" s="87" t="str">
        <f t="shared" ca="1" si="202"/>
        <v>T</v>
      </c>
      <c r="GK40" s="87" t="str">
        <f t="shared" ca="1" si="203"/>
        <v>T</v>
      </c>
      <c r="GL40" s="87" t="str">
        <f t="shared" ca="1" si="204"/>
        <v>L</v>
      </c>
      <c r="GM40" s="87" t="str">
        <f t="shared" ca="1" si="205"/>
        <v>T</v>
      </c>
      <c r="GN40" s="87" t="str">
        <f t="shared" ca="1" si="206"/>
        <v>T</v>
      </c>
      <c r="GO40" s="87" t="str">
        <f t="shared" ca="1" si="207"/>
        <v>T</v>
      </c>
      <c r="GP40" s="87" t="str">
        <f t="shared" ca="1" si="208"/>
        <v>N</v>
      </c>
      <c r="GQ40" s="87" t="str">
        <f t="shared" ca="1" si="209"/>
        <v>-</v>
      </c>
      <c r="GR40" s="87" t="str">
        <f t="shared" ca="1" si="210"/>
        <v>L</v>
      </c>
      <c r="GS40" s="87" t="str">
        <f t="shared" ca="1" si="211"/>
        <v>T</v>
      </c>
      <c r="GT40" s="87" t="str">
        <f t="shared" ca="1" si="212"/>
        <v>T</v>
      </c>
      <c r="GU40" s="87" t="str">
        <f t="shared" ca="1" si="213"/>
        <v>L</v>
      </c>
      <c r="GV40" s="87" t="str">
        <f t="shared" ca="1" si="214"/>
        <v>L</v>
      </c>
      <c r="GW40" s="87" t="str">
        <f t="shared" ca="1" si="215"/>
        <v>T</v>
      </c>
      <c r="GX40" s="87" t="str">
        <f t="shared" ca="1" si="216"/>
        <v>T</v>
      </c>
      <c r="GY40" s="87" t="str">
        <f t="shared" ca="1" si="217"/>
        <v>T</v>
      </c>
      <c r="GZ40" s="87" t="str">
        <f t="shared" ca="1" si="218"/>
        <v>T</v>
      </c>
      <c r="HA40" s="87" t="str">
        <f t="shared" ca="1" si="219"/>
        <v>L</v>
      </c>
      <c r="HB40" s="87" t="str">
        <f t="shared" ca="1" si="28"/>
        <v>N</v>
      </c>
      <c r="HC40" s="87" t="str">
        <f t="shared" ca="1" si="220"/>
        <v>N</v>
      </c>
      <c r="HD40" s="87" t="str">
        <f t="shared" ca="1" si="221"/>
        <v>-</v>
      </c>
      <c r="HE40" s="87" t="str">
        <f t="shared" ca="1" si="222"/>
        <v>-</v>
      </c>
      <c r="HF40" s="87" t="str">
        <f t="shared" ca="1" si="223"/>
        <v>L</v>
      </c>
      <c r="HG40" s="87" t="str">
        <f t="shared" ca="1" si="224"/>
        <v>T</v>
      </c>
      <c r="HH40" s="87" t="str">
        <f t="shared" ca="1" si="225"/>
        <v>T</v>
      </c>
      <c r="HI40" s="87" t="str">
        <f t="shared" ca="1" si="226"/>
        <v>L</v>
      </c>
      <c r="HJ40" s="87" t="str">
        <f t="shared" ca="1" si="227"/>
        <v>L</v>
      </c>
      <c r="HK40" s="87" t="str">
        <f t="shared" ca="1" si="228"/>
        <v>T</v>
      </c>
      <c r="HL40" s="87" t="str">
        <f t="shared" ca="1" si="229"/>
        <v>N</v>
      </c>
      <c r="HM40" s="87" t="str">
        <f t="shared" ca="1" si="230"/>
        <v>-</v>
      </c>
      <c r="HN40" s="87" t="str">
        <f t="shared" ca="1" si="231"/>
        <v>L</v>
      </c>
      <c r="HO40" s="87" t="str">
        <f t="shared" ca="1" si="232"/>
        <v>T</v>
      </c>
      <c r="HP40" s="87" t="str">
        <f t="shared" ca="1" si="233"/>
        <v>T</v>
      </c>
      <c r="HQ40" s="87" t="str">
        <f t="shared" ca="1" si="234"/>
        <v>T</v>
      </c>
      <c r="HR40" s="87" t="str">
        <f t="shared" ca="1" si="235"/>
        <v>L</v>
      </c>
      <c r="HS40" s="87" t="str">
        <f t="shared" ca="1" si="236"/>
        <v>T</v>
      </c>
      <c r="HT40" s="87" t="str">
        <f t="shared" ca="1" si="237"/>
        <v>T</v>
      </c>
      <c r="HU40" s="87" t="str">
        <f t="shared" ca="1" si="238"/>
        <v>T</v>
      </c>
      <c r="HV40" s="87" t="str">
        <f t="shared" ca="1" si="239"/>
        <v>N</v>
      </c>
      <c r="HW40" s="87" t="str">
        <f t="shared" ca="1" si="240"/>
        <v>-</v>
      </c>
      <c r="HX40" s="87" t="str">
        <f t="shared" ca="1" si="241"/>
        <v>L</v>
      </c>
      <c r="HY40" s="87" t="str">
        <f t="shared" ca="1" si="242"/>
        <v>T</v>
      </c>
      <c r="HZ40" s="87" t="str">
        <f t="shared" ca="1" si="243"/>
        <v>T</v>
      </c>
      <c r="IA40" s="87" t="str">
        <f t="shared" ca="1" si="244"/>
        <v>T</v>
      </c>
      <c r="IB40" s="87" t="str">
        <f t="shared" ca="1" si="245"/>
        <v>T</v>
      </c>
      <c r="IC40" s="87" t="str">
        <f t="shared" ca="1" si="246"/>
        <v>L</v>
      </c>
      <c r="ID40" s="87" t="str">
        <f t="shared" ca="1" si="247"/>
        <v>T</v>
      </c>
      <c r="IE40" s="87" t="str">
        <f t="shared" ca="1" si="248"/>
        <v>T</v>
      </c>
      <c r="IF40" s="87" t="str">
        <f t="shared" ca="1" si="249"/>
        <v>T</v>
      </c>
      <c r="IG40" s="87" t="str">
        <f t="shared" ca="1" si="250"/>
        <v>T</v>
      </c>
      <c r="IH40" s="87" t="str">
        <f t="shared" ca="1" si="251"/>
        <v>N</v>
      </c>
      <c r="II40" s="87" t="str">
        <f t="shared" ca="1" si="252"/>
        <v>N</v>
      </c>
      <c r="IJ40" s="87" t="str">
        <f t="shared" ca="1" si="253"/>
        <v>-</v>
      </c>
      <c r="IK40" s="87" t="str">
        <f t="shared" ca="1" si="254"/>
        <v>-</v>
      </c>
      <c r="IL40" s="87" t="str">
        <f t="shared" ca="1" si="255"/>
        <v>L</v>
      </c>
      <c r="IM40" s="87" t="str">
        <f t="shared" ca="1" si="256"/>
        <v>L</v>
      </c>
      <c r="IN40" s="87" t="str">
        <f t="shared" ca="1" si="257"/>
        <v>T</v>
      </c>
      <c r="IO40" s="87" t="str">
        <f t="shared" ca="1" si="258"/>
        <v>T</v>
      </c>
      <c r="IP40" s="87" t="str">
        <f t="shared" ca="1" si="259"/>
        <v>L</v>
      </c>
      <c r="IQ40" s="87" t="str">
        <f t="shared" ca="1" si="260"/>
        <v>T</v>
      </c>
      <c r="IR40" s="87" t="str">
        <f t="shared" ca="1" si="261"/>
        <v>T</v>
      </c>
      <c r="IS40" s="87" t="str">
        <f t="shared" ca="1" si="262"/>
        <v>T</v>
      </c>
      <c r="IT40" s="87" t="str">
        <f t="shared" ca="1" si="263"/>
        <v>N</v>
      </c>
      <c r="IU40" s="87" t="str">
        <f t="shared" ca="1" si="264"/>
        <v>-</v>
      </c>
      <c r="IV40" s="87" t="str">
        <f t="shared" ca="1" si="265"/>
        <v>L</v>
      </c>
      <c r="IW40" s="87" t="str">
        <f t="shared" ca="1" si="266"/>
        <v>T</v>
      </c>
      <c r="IX40" s="87" t="str">
        <f t="shared" ca="1" si="267"/>
        <v>T</v>
      </c>
      <c r="IY40" s="87" t="str">
        <f t="shared" ca="1" si="268"/>
        <v>L</v>
      </c>
      <c r="IZ40" s="87" t="str">
        <f t="shared" ca="1" si="269"/>
        <v>L</v>
      </c>
      <c r="JA40" s="87" t="str">
        <f t="shared" ca="1" si="270"/>
        <v>T</v>
      </c>
      <c r="JB40" s="87" t="str">
        <f t="shared" ca="1" si="271"/>
        <v>T</v>
      </c>
      <c r="JC40" s="87" t="str">
        <f t="shared" ca="1" si="272"/>
        <v>T</v>
      </c>
      <c r="JD40" s="87" t="str">
        <f t="shared" ca="1" si="273"/>
        <v>T</v>
      </c>
      <c r="JE40" s="87" t="str">
        <f t="shared" ca="1" si="274"/>
        <v>L</v>
      </c>
      <c r="JF40" s="87" t="str">
        <f t="shared" ca="1" si="275"/>
        <v>N</v>
      </c>
      <c r="JG40" s="87" t="str">
        <f t="shared" ca="1" si="276"/>
        <v>N</v>
      </c>
      <c r="JH40" s="87" t="str">
        <f t="shared" ca="1" si="277"/>
        <v>-</v>
      </c>
      <c r="JI40" s="87" t="str">
        <f t="shared" ca="1" si="278"/>
        <v>-</v>
      </c>
      <c r="JJ40" s="87" t="str">
        <f t="shared" ca="1" si="279"/>
        <v>L</v>
      </c>
      <c r="JK40" s="87" t="str">
        <f t="shared" ca="1" si="280"/>
        <v>T</v>
      </c>
      <c r="JL40" s="87" t="str">
        <f t="shared" ca="1" si="281"/>
        <v>T</v>
      </c>
      <c r="JM40" s="87" t="str">
        <f t="shared" ca="1" si="282"/>
        <v>L</v>
      </c>
      <c r="JN40" s="87" t="str">
        <f t="shared" ca="1" si="29"/>
        <v>L</v>
      </c>
      <c r="JO40" s="87" t="str">
        <f t="shared" ca="1" si="283"/>
        <v>T</v>
      </c>
      <c r="JP40" s="87" t="str">
        <f t="shared" ca="1" si="284"/>
        <v>N</v>
      </c>
      <c r="JQ40" s="87" t="str">
        <f t="shared" ca="1" si="285"/>
        <v>-</v>
      </c>
      <c r="JR40" s="87" t="str">
        <f t="shared" ca="1" si="286"/>
        <v>L</v>
      </c>
      <c r="JS40" s="87" t="str">
        <f t="shared" ca="1" si="287"/>
        <v>T</v>
      </c>
      <c r="JT40" s="87" t="str">
        <f t="shared" ca="1" si="288"/>
        <v>T</v>
      </c>
      <c r="JU40" s="87" t="str">
        <f t="shared" ca="1" si="289"/>
        <v>T</v>
      </c>
      <c r="JV40" s="87" t="str">
        <f t="shared" ca="1" si="290"/>
        <v>L</v>
      </c>
      <c r="JW40" s="87" t="str">
        <f t="shared" ca="1" si="291"/>
        <v>T</v>
      </c>
      <c r="JX40" s="87" t="str">
        <f t="shared" ca="1" si="292"/>
        <v>T</v>
      </c>
      <c r="JY40" s="87" t="str">
        <f t="shared" ca="1" si="293"/>
        <v>T</v>
      </c>
      <c r="JZ40" s="87" t="str">
        <f t="shared" ca="1" si="294"/>
        <v>N</v>
      </c>
      <c r="KA40" s="87" t="str">
        <f t="shared" ca="1" si="295"/>
        <v>-</v>
      </c>
      <c r="KB40" s="87" t="str">
        <f t="shared" ca="1" si="296"/>
        <v>L</v>
      </c>
      <c r="KC40" s="87" t="str">
        <f t="shared" ca="1" si="297"/>
        <v>T</v>
      </c>
      <c r="KD40" s="87" t="str">
        <f t="shared" ca="1" si="298"/>
        <v>T</v>
      </c>
      <c r="KE40" s="87" t="str">
        <f t="shared" ca="1" si="299"/>
        <v>T</v>
      </c>
      <c r="KF40" s="87" t="str">
        <f t="shared" ca="1" si="300"/>
        <v>T</v>
      </c>
      <c r="KG40" s="87" t="str">
        <f t="shared" ca="1" si="301"/>
        <v>L</v>
      </c>
      <c r="KH40" s="87" t="str">
        <f t="shared" ca="1" si="302"/>
        <v>T</v>
      </c>
      <c r="KI40" s="87" t="str">
        <f t="shared" ca="1" si="303"/>
        <v>T</v>
      </c>
      <c r="KJ40" s="87" t="str">
        <f t="shared" ca="1" si="304"/>
        <v>T</v>
      </c>
      <c r="KK40" s="87" t="str">
        <f t="shared" ca="1" si="305"/>
        <v>T</v>
      </c>
      <c r="KL40" s="87" t="str">
        <f t="shared" ca="1" si="306"/>
        <v>N</v>
      </c>
      <c r="KM40" s="87" t="str">
        <f t="shared" ca="1" si="307"/>
        <v>N</v>
      </c>
      <c r="KN40" s="87" t="str">
        <f t="shared" ca="1" si="308"/>
        <v>-</v>
      </c>
      <c r="KO40" s="87" t="str">
        <f t="shared" ca="1" si="309"/>
        <v>-</v>
      </c>
      <c r="KP40" s="87" t="str">
        <f t="shared" ca="1" si="310"/>
        <v>L</v>
      </c>
      <c r="KQ40" s="87" t="str">
        <f t="shared" ca="1" si="311"/>
        <v>L</v>
      </c>
      <c r="KR40" s="87" t="str">
        <f t="shared" ca="1" si="312"/>
        <v>T</v>
      </c>
      <c r="KS40" s="87" t="str">
        <f t="shared" ca="1" si="313"/>
        <v>T</v>
      </c>
      <c r="KT40" s="87" t="str">
        <f t="shared" ca="1" si="314"/>
        <v>L</v>
      </c>
      <c r="KU40" s="87" t="str">
        <f t="shared" ca="1" si="315"/>
        <v>T</v>
      </c>
      <c r="KV40" s="87" t="str">
        <f t="shared" ca="1" si="316"/>
        <v>T</v>
      </c>
      <c r="KW40" s="87" t="str">
        <f t="shared" ca="1" si="317"/>
        <v>T</v>
      </c>
      <c r="KX40" s="87" t="str">
        <f t="shared" ca="1" si="318"/>
        <v>N</v>
      </c>
      <c r="KY40" s="87" t="str">
        <f t="shared" ca="1" si="319"/>
        <v>-</v>
      </c>
      <c r="KZ40" s="87" t="str">
        <f t="shared" ca="1" si="320"/>
        <v>L</v>
      </c>
      <c r="LA40" s="87" t="str">
        <f t="shared" ca="1" si="321"/>
        <v>T</v>
      </c>
      <c r="LB40" s="87" t="str">
        <f t="shared" ca="1" si="322"/>
        <v>T</v>
      </c>
      <c r="LC40" s="87" t="str">
        <f t="shared" ca="1" si="323"/>
        <v>L</v>
      </c>
      <c r="LD40" s="87" t="str">
        <f t="shared" ca="1" si="324"/>
        <v>L</v>
      </c>
      <c r="LE40" s="87" t="str">
        <f t="shared" ca="1" si="325"/>
        <v>T</v>
      </c>
      <c r="LF40" s="87" t="str">
        <f t="shared" ca="1" si="326"/>
        <v>T</v>
      </c>
      <c r="LG40" s="87" t="str">
        <f t="shared" ca="1" si="327"/>
        <v>T</v>
      </c>
      <c r="LH40" s="87" t="str">
        <f t="shared" ca="1" si="328"/>
        <v>T</v>
      </c>
      <c r="LI40" s="87" t="str">
        <f t="shared" ca="1" si="329"/>
        <v>L</v>
      </c>
      <c r="LJ40" s="87" t="str">
        <f t="shared" ca="1" si="330"/>
        <v>N</v>
      </c>
      <c r="LK40" s="87" t="str">
        <f t="shared" ca="1" si="331"/>
        <v>N</v>
      </c>
      <c r="LL40" s="87" t="str">
        <f t="shared" ca="1" si="332"/>
        <v>-</v>
      </c>
      <c r="LM40" s="87" t="str">
        <f t="shared" ca="1" si="333"/>
        <v>-</v>
      </c>
      <c r="LN40" s="87" t="str">
        <f t="shared" ca="1" si="334"/>
        <v>L</v>
      </c>
      <c r="LO40" s="87" t="str">
        <f t="shared" ca="1" si="335"/>
        <v>T</v>
      </c>
      <c r="LP40" s="87" t="str">
        <f t="shared" ca="1" si="336"/>
        <v>T</v>
      </c>
      <c r="LQ40" s="87" t="str">
        <f t="shared" ca="1" si="337"/>
        <v>L</v>
      </c>
      <c r="LR40" s="87" t="str">
        <f t="shared" ca="1" si="338"/>
        <v>L</v>
      </c>
      <c r="LS40" s="87" t="str">
        <f t="shared" ca="1" si="339"/>
        <v>T</v>
      </c>
      <c r="LT40" s="87" t="str">
        <f t="shared" ca="1" si="340"/>
        <v>N</v>
      </c>
      <c r="LU40" s="87" t="str">
        <f t="shared" ca="1" si="341"/>
        <v>-</v>
      </c>
      <c r="LV40" s="87" t="str">
        <f t="shared" ca="1" si="342"/>
        <v>L</v>
      </c>
      <c r="LW40" s="87" t="str">
        <f t="shared" ca="1" si="343"/>
        <v>T</v>
      </c>
      <c r="LX40" s="87" t="str">
        <f t="shared" ca="1" si="344"/>
        <v>T</v>
      </c>
      <c r="LY40" s="87" t="str">
        <f t="shared" ca="1" si="345"/>
        <v>T</v>
      </c>
      <c r="LZ40" s="87" t="str">
        <f t="shared" ca="1" si="30"/>
        <v>L</v>
      </c>
      <c r="MA40" s="87" t="str">
        <f t="shared" ca="1" si="357"/>
        <v>T</v>
      </c>
      <c r="MB40" s="87" t="str">
        <f t="shared" ca="1" si="358"/>
        <v>T</v>
      </c>
      <c r="MC40" s="87" t="str">
        <f t="shared" ca="1" si="359"/>
        <v>T</v>
      </c>
      <c r="MD40" s="87" t="str">
        <f t="shared" ca="1" si="360"/>
        <v>N</v>
      </c>
      <c r="ME40" s="87" t="str">
        <f t="shared" ca="1" si="361"/>
        <v>-</v>
      </c>
      <c r="MF40" s="87" t="str">
        <f t="shared" ca="1" si="362"/>
        <v>L</v>
      </c>
      <c r="MG40" s="87" t="str">
        <f t="shared" ca="1" si="363"/>
        <v>T</v>
      </c>
      <c r="MH40" s="87" t="str">
        <f t="shared" ca="1" si="364"/>
        <v>T</v>
      </c>
      <c r="MI40" s="87" t="str">
        <f t="shared" ca="1" si="365"/>
        <v>T</v>
      </c>
      <c r="MJ40" s="87" t="str">
        <f t="shared" ca="1" si="366"/>
        <v>T</v>
      </c>
      <c r="MK40" s="87" t="str">
        <f t="shared" ca="1" si="367"/>
        <v>L</v>
      </c>
      <c r="ML40" s="87" t="str">
        <f t="shared" ca="1" si="368"/>
        <v>T</v>
      </c>
      <c r="MM40" s="87" t="str">
        <f t="shared" ca="1" si="369"/>
        <v>T</v>
      </c>
      <c r="MN40" s="87" t="str">
        <f t="shared" ca="1" si="370"/>
        <v>T</v>
      </c>
      <c r="MO40" s="87" t="str">
        <f t="shared" ca="1" si="371"/>
        <v>T</v>
      </c>
      <c r="MP40" s="87" t="str">
        <f t="shared" ca="1" si="372"/>
        <v>N</v>
      </c>
      <c r="MQ40" s="87" t="str">
        <f t="shared" ca="1" si="373"/>
        <v>N</v>
      </c>
      <c r="MR40" s="87" t="str">
        <f t="shared" ca="1" si="374"/>
        <v>-</v>
      </c>
      <c r="MS40" s="87" t="str">
        <f t="shared" ca="1" si="375"/>
        <v>-</v>
      </c>
      <c r="MT40" s="87" t="str">
        <f t="shared" ca="1" si="376"/>
        <v>L</v>
      </c>
      <c r="MU40" s="87" t="str">
        <f t="shared" ca="1" si="377"/>
        <v>L</v>
      </c>
      <c r="MV40" s="87" t="str">
        <f t="shared" ca="1" si="378"/>
        <v>T</v>
      </c>
      <c r="MW40" s="87" t="str">
        <f t="shared" ca="1" si="379"/>
        <v>T</v>
      </c>
      <c r="MX40" s="87" t="str">
        <f t="shared" ca="1" si="380"/>
        <v>L</v>
      </c>
      <c r="MY40" s="87" t="str">
        <f t="shared" ca="1" si="381"/>
        <v>T</v>
      </c>
      <c r="MZ40" s="87" t="str">
        <f t="shared" ca="1" si="382"/>
        <v>T</v>
      </c>
      <c r="NA40" s="87" t="str">
        <f t="shared" ca="1" si="383"/>
        <v>T</v>
      </c>
      <c r="NB40" s="87" t="str">
        <f t="shared" ca="1" si="346"/>
        <v>N</v>
      </c>
      <c r="NC40" s="87" t="str">
        <f t="shared" ca="1" si="347"/>
        <v>-</v>
      </c>
      <c r="ND40" s="87" t="str">
        <f t="shared" ca="1" si="348"/>
        <v>L</v>
      </c>
      <c r="NE40" s="87" t="str">
        <f t="shared" ca="1" si="349"/>
        <v>T</v>
      </c>
      <c r="NF40" s="87" t="str">
        <f t="shared" ca="1" si="350"/>
        <v>T</v>
      </c>
      <c r="NG40" s="87" t="str">
        <f t="shared" ca="1" si="351"/>
        <v>L</v>
      </c>
      <c r="NH40" s="87" t="str">
        <f t="shared" ca="1" si="352"/>
        <v>L</v>
      </c>
      <c r="NI40" s="87" t="str">
        <f t="shared" ca="1" si="353"/>
        <v>T</v>
      </c>
      <c r="NJ40" s="87" t="str">
        <f t="shared" ca="1" si="354"/>
        <v>T</v>
      </c>
      <c r="NK40" s="87" t="str">
        <f t="shared" ca="1" si="355"/>
        <v>T</v>
      </c>
      <c r="NL40" s="87" t="str">
        <f t="shared" ca="1" si="356"/>
        <v>T</v>
      </c>
    </row>
    <row r="41" spans="1:376" x14ac:dyDescent="0.35">
      <c r="A41" s="54" t="str">
        <f>Plantilla!E41</f>
        <v>Alicia López Solis</v>
      </c>
      <c r="B41" s="99" t="str">
        <f>'Diseño Patrón'!B44</f>
        <v>T</v>
      </c>
      <c r="C41" s="23">
        <f t="array" ref="C41">IF($C$4="SI",SMALL(IF($B$7:$B41=B41,ROW($B$7:$B41), ""),1),7)</f>
        <v>27</v>
      </c>
      <c r="D41" s="142" t="str">
        <f>'Diseño Patrón'!M44</f>
        <v>T</v>
      </c>
      <c r="E41" s="142" t="str">
        <f>'Diseño Patrón'!N44</f>
        <v>T</v>
      </c>
      <c r="F41" s="142" t="str">
        <f>'Diseño Patrón'!O44</f>
        <v>N</v>
      </c>
      <c r="G41" s="142" t="str">
        <f>'Diseño Patrón'!P44</f>
        <v>N</v>
      </c>
      <c r="H41" s="142" t="str">
        <f>'Diseño Patrón'!Q44</f>
        <v>-</v>
      </c>
      <c r="I41" s="143" t="str">
        <f>'Diseño Patrón'!R44</f>
        <v>-</v>
      </c>
      <c r="J41" s="143" t="str">
        <f>'Diseño Patrón'!S44</f>
        <v>L</v>
      </c>
      <c r="K41" s="87" t="str">
        <f t="shared" ca="1" si="385"/>
        <v>N</v>
      </c>
      <c r="L41" s="87" t="str">
        <f t="shared" ca="1" si="384"/>
        <v>N</v>
      </c>
      <c r="M41" s="87" t="str">
        <f t="shared" ca="1" si="384"/>
        <v>-</v>
      </c>
      <c r="N41" s="87" t="str">
        <f t="shared" ca="1" si="384"/>
        <v>-</v>
      </c>
      <c r="O41" s="87" t="str">
        <f t="shared" ca="1" si="384"/>
        <v>L</v>
      </c>
      <c r="P41" s="87" t="str">
        <f t="shared" ca="1" si="384"/>
        <v>L</v>
      </c>
      <c r="Q41" s="87" t="str">
        <f t="shared" ca="1" si="384"/>
        <v>T</v>
      </c>
      <c r="R41" s="87" t="str">
        <f t="shared" ca="1" si="25"/>
        <v>T</v>
      </c>
      <c r="S41" s="87" t="str">
        <f t="shared" ca="1" si="31"/>
        <v>L</v>
      </c>
      <c r="T41" s="87" t="str">
        <f t="shared" ca="1" si="32"/>
        <v>T</v>
      </c>
      <c r="U41" s="87" t="str">
        <f t="shared" ca="1" si="33"/>
        <v>T</v>
      </c>
      <c r="V41" s="87" t="str">
        <f t="shared" ca="1" si="34"/>
        <v>T</v>
      </c>
      <c r="W41" s="87" t="str">
        <f t="shared" ca="1" si="35"/>
        <v>N</v>
      </c>
      <c r="X41" s="87" t="str">
        <f t="shared" ca="1" si="36"/>
        <v>-</v>
      </c>
      <c r="Y41" s="87" t="str">
        <f t="shared" ca="1" si="37"/>
        <v>L</v>
      </c>
      <c r="Z41" s="87" t="str">
        <f t="shared" ca="1" si="38"/>
        <v>T</v>
      </c>
      <c r="AA41" s="87" t="str">
        <f t="shared" ca="1" si="39"/>
        <v>T</v>
      </c>
      <c r="AB41" s="87" t="str">
        <f t="shared" ca="1" si="40"/>
        <v>L</v>
      </c>
      <c r="AC41" s="87" t="str">
        <f t="shared" ca="1" si="41"/>
        <v>L</v>
      </c>
      <c r="AD41" s="87" t="str">
        <f t="shared" ca="1" si="42"/>
        <v>T</v>
      </c>
      <c r="AE41" s="87" t="str">
        <f t="shared" ca="1" si="43"/>
        <v>T</v>
      </c>
      <c r="AF41" s="87" t="str">
        <f t="shared" ca="1" si="44"/>
        <v>T</v>
      </c>
      <c r="AG41" s="87" t="str">
        <f t="shared" ca="1" si="45"/>
        <v>T</v>
      </c>
      <c r="AH41" s="87" t="str">
        <f t="shared" ca="1" si="46"/>
        <v>L</v>
      </c>
      <c r="AI41" s="87" t="str">
        <f t="shared" ca="1" si="47"/>
        <v>N</v>
      </c>
      <c r="AJ41" s="87" t="str">
        <f t="shared" ca="1" si="48"/>
        <v>N</v>
      </c>
      <c r="AK41" s="87" t="str">
        <f t="shared" ca="1" si="49"/>
        <v>-</v>
      </c>
      <c r="AL41" s="87" t="str">
        <f t="shared" ca="1" si="50"/>
        <v>-</v>
      </c>
      <c r="AM41" s="87" t="str">
        <f t="shared" ca="1" si="51"/>
        <v>L</v>
      </c>
      <c r="AN41" s="87" t="str">
        <f t="shared" ca="1" si="52"/>
        <v>T</v>
      </c>
      <c r="AO41" s="87" t="str">
        <f t="shared" ca="1" si="53"/>
        <v>T</v>
      </c>
      <c r="AP41" s="87" t="str">
        <f t="shared" ca="1" si="54"/>
        <v>L</v>
      </c>
      <c r="AQ41" s="87" t="str">
        <f t="shared" ca="1" si="55"/>
        <v>L</v>
      </c>
      <c r="AR41" s="87" t="str">
        <f t="shared" ca="1" si="56"/>
        <v>T</v>
      </c>
      <c r="AS41" s="87" t="str">
        <f t="shared" ca="1" si="57"/>
        <v>N</v>
      </c>
      <c r="AT41" s="87" t="str">
        <f t="shared" ca="1" si="58"/>
        <v>-</v>
      </c>
      <c r="AU41" s="87" t="str">
        <f t="shared" ca="1" si="59"/>
        <v>L</v>
      </c>
      <c r="AV41" s="87" t="str">
        <f t="shared" ca="1" si="60"/>
        <v>T</v>
      </c>
      <c r="AW41" s="87" t="str">
        <f t="shared" ca="1" si="61"/>
        <v>T</v>
      </c>
      <c r="AX41" s="87" t="str">
        <f t="shared" ca="1" si="62"/>
        <v>T</v>
      </c>
      <c r="AY41" s="87" t="str">
        <f t="shared" ca="1" si="63"/>
        <v>L</v>
      </c>
      <c r="AZ41" s="87" t="str">
        <f t="shared" ca="1" si="64"/>
        <v>T</v>
      </c>
      <c r="BA41" s="87" t="str">
        <f t="shared" ca="1" si="65"/>
        <v>T</v>
      </c>
      <c r="BB41" s="87" t="str">
        <f t="shared" ca="1" si="66"/>
        <v>T</v>
      </c>
      <c r="BC41" s="87" t="str">
        <f t="shared" ca="1" si="67"/>
        <v>N</v>
      </c>
      <c r="BD41" s="87" t="str">
        <f t="shared" ca="1" si="68"/>
        <v>-</v>
      </c>
      <c r="BE41" s="87" t="str">
        <f t="shared" ca="1" si="69"/>
        <v>L</v>
      </c>
      <c r="BF41" s="87" t="str">
        <f t="shared" ca="1" si="70"/>
        <v>T</v>
      </c>
      <c r="BG41" s="87" t="str">
        <f t="shared" ca="1" si="71"/>
        <v>T</v>
      </c>
      <c r="BH41" s="87" t="str">
        <f t="shared" ca="1" si="72"/>
        <v>T</v>
      </c>
      <c r="BI41" s="87" t="str">
        <f t="shared" ca="1" si="73"/>
        <v>T</v>
      </c>
      <c r="BJ41" s="87" t="str">
        <f t="shared" ca="1" si="74"/>
        <v>L</v>
      </c>
      <c r="BK41" s="87" t="str">
        <f t="shared" ca="1" si="75"/>
        <v>T</v>
      </c>
      <c r="BL41" s="87" t="str">
        <f t="shared" ca="1" si="76"/>
        <v>T</v>
      </c>
      <c r="BM41" s="87" t="str">
        <f t="shared" ca="1" si="77"/>
        <v>T</v>
      </c>
      <c r="BN41" s="87" t="str">
        <f t="shared" ca="1" si="78"/>
        <v>T</v>
      </c>
      <c r="BO41" s="87" t="str">
        <f t="shared" ca="1" si="79"/>
        <v>N</v>
      </c>
      <c r="BP41" s="87" t="str">
        <f t="shared" ca="1" si="80"/>
        <v>N</v>
      </c>
      <c r="BQ41" s="87" t="str">
        <f t="shared" ca="1" si="81"/>
        <v>-</v>
      </c>
      <c r="BR41" s="87" t="str">
        <f t="shared" ca="1" si="82"/>
        <v>-</v>
      </c>
      <c r="BS41" s="87" t="str">
        <f t="shared" ca="1" si="83"/>
        <v>L</v>
      </c>
      <c r="BT41" s="87" t="str">
        <f t="shared" ca="1" si="84"/>
        <v>L</v>
      </c>
      <c r="BU41" s="87" t="str">
        <f t="shared" ca="1" si="85"/>
        <v>T</v>
      </c>
      <c r="BV41" s="87" t="str">
        <f t="shared" ca="1" si="86"/>
        <v>T</v>
      </c>
      <c r="BW41" s="87" t="str">
        <f t="shared" ca="1" si="87"/>
        <v>L</v>
      </c>
      <c r="BX41" s="87" t="str">
        <f t="shared" ca="1" si="88"/>
        <v>T</v>
      </c>
      <c r="BY41" s="87" t="str">
        <f t="shared" ca="1" si="89"/>
        <v>T</v>
      </c>
      <c r="BZ41" s="87" t="str">
        <f t="shared" ca="1" si="90"/>
        <v>T</v>
      </c>
      <c r="CA41" s="87" t="str">
        <f t="shared" ca="1" si="91"/>
        <v>N</v>
      </c>
      <c r="CB41" s="87" t="str">
        <f t="shared" ca="1" si="92"/>
        <v>-</v>
      </c>
      <c r="CC41" s="87" t="str">
        <f t="shared" ca="1" si="93"/>
        <v>L</v>
      </c>
      <c r="CD41" s="87" t="str">
        <f t="shared" ca="1" si="26"/>
        <v>T</v>
      </c>
      <c r="CE41" s="87" t="str">
        <f t="shared" ca="1" si="94"/>
        <v>T</v>
      </c>
      <c r="CF41" s="87" t="str">
        <f t="shared" ca="1" si="95"/>
        <v>L</v>
      </c>
      <c r="CG41" s="87" t="str">
        <f t="shared" ca="1" si="96"/>
        <v>L</v>
      </c>
      <c r="CH41" s="87" t="str">
        <f t="shared" ca="1" si="97"/>
        <v>T</v>
      </c>
      <c r="CI41" s="87" t="str">
        <f t="shared" ca="1" si="98"/>
        <v>T</v>
      </c>
      <c r="CJ41" s="87" t="str">
        <f t="shared" ca="1" si="99"/>
        <v>T</v>
      </c>
      <c r="CK41" s="87" t="str">
        <f t="shared" ca="1" si="100"/>
        <v>T</v>
      </c>
      <c r="CL41" s="87" t="str">
        <f t="shared" ca="1" si="101"/>
        <v>L</v>
      </c>
      <c r="CM41" s="87" t="str">
        <f t="shared" ca="1" si="102"/>
        <v>N</v>
      </c>
      <c r="CN41" s="87" t="str">
        <f t="shared" ca="1" si="103"/>
        <v>N</v>
      </c>
      <c r="CO41" s="87" t="str">
        <f t="shared" ca="1" si="104"/>
        <v>-</v>
      </c>
      <c r="CP41" s="87" t="str">
        <f t="shared" ca="1" si="105"/>
        <v>-</v>
      </c>
      <c r="CQ41" s="87" t="str">
        <f t="shared" ca="1" si="106"/>
        <v>L</v>
      </c>
      <c r="CR41" s="87" t="str">
        <f t="shared" ca="1" si="107"/>
        <v>T</v>
      </c>
      <c r="CS41" s="87" t="str">
        <f t="shared" ca="1" si="108"/>
        <v>T</v>
      </c>
      <c r="CT41" s="87" t="str">
        <f t="shared" ca="1" si="109"/>
        <v>L</v>
      </c>
      <c r="CU41" s="87" t="str">
        <f t="shared" ca="1" si="110"/>
        <v>L</v>
      </c>
      <c r="CV41" s="87" t="str">
        <f t="shared" ca="1" si="111"/>
        <v>T</v>
      </c>
      <c r="CW41" s="87" t="str">
        <f t="shared" ca="1" si="112"/>
        <v>N</v>
      </c>
      <c r="CX41" s="87" t="str">
        <f t="shared" ca="1" si="113"/>
        <v>-</v>
      </c>
      <c r="CY41" s="87" t="str">
        <f t="shared" ca="1" si="114"/>
        <v>L</v>
      </c>
      <c r="CZ41" s="87" t="str">
        <f t="shared" ca="1" si="115"/>
        <v>T</v>
      </c>
      <c r="DA41" s="87" t="str">
        <f t="shared" ca="1" si="116"/>
        <v>T</v>
      </c>
      <c r="DB41" s="87" t="str">
        <f t="shared" ca="1" si="117"/>
        <v>T</v>
      </c>
      <c r="DC41" s="87" t="str">
        <f t="shared" ca="1" si="118"/>
        <v>L</v>
      </c>
      <c r="DD41" s="87" t="str">
        <f t="shared" ca="1" si="119"/>
        <v>T</v>
      </c>
      <c r="DE41" s="87" t="str">
        <f t="shared" ca="1" si="120"/>
        <v>T</v>
      </c>
      <c r="DF41" s="87" t="str">
        <f t="shared" ca="1" si="121"/>
        <v>T</v>
      </c>
      <c r="DG41" s="87" t="str">
        <f t="shared" ca="1" si="122"/>
        <v>N</v>
      </c>
      <c r="DH41" s="87" t="str">
        <f t="shared" ca="1" si="123"/>
        <v>-</v>
      </c>
      <c r="DI41" s="87" t="str">
        <f t="shared" ca="1" si="124"/>
        <v>L</v>
      </c>
      <c r="DJ41" s="87" t="str">
        <f t="shared" ca="1" si="125"/>
        <v>T</v>
      </c>
      <c r="DK41" s="87" t="str">
        <f t="shared" ca="1" si="126"/>
        <v>T</v>
      </c>
      <c r="DL41" s="87" t="str">
        <f t="shared" ca="1" si="127"/>
        <v>T</v>
      </c>
      <c r="DM41" s="87" t="str">
        <f t="shared" ca="1" si="128"/>
        <v>T</v>
      </c>
      <c r="DN41" s="87" t="str">
        <f t="shared" ca="1" si="129"/>
        <v>L</v>
      </c>
      <c r="DO41" s="87" t="str">
        <f t="shared" ca="1" si="130"/>
        <v>T</v>
      </c>
      <c r="DP41" s="87" t="str">
        <f t="shared" ca="1" si="131"/>
        <v>T</v>
      </c>
      <c r="DQ41" s="87" t="str">
        <f t="shared" ca="1" si="132"/>
        <v>T</v>
      </c>
      <c r="DR41" s="87" t="str">
        <f t="shared" ca="1" si="133"/>
        <v>T</v>
      </c>
      <c r="DS41" s="87" t="str">
        <f t="shared" ca="1" si="134"/>
        <v>N</v>
      </c>
      <c r="DT41" s="87" t="str">
        <f t="shared" ca="1" si="135"/>
        <v>N</v>
      </c>
      <c r="DU41" s="87" t="str">
        <f t="shared" ca="1" si="136"/>
        <v>-</v>
      </c>
      <c r="DV41" s="87" t="str">
        <f t="shared" ca="1" si="137"/>
        <v>-</v>
      </c>
      <c r="DW41" s="87" t="str">
        <f t="shared" ca="1" si="138"/>
        <v>L</v>
      </c>
      <c r="DX41" s="87" t="str">
        <f t="shared" ca="1" si="139"/>
        <v>L</v>
      </c>
      <c r="DY41" s="87" t="str">
        <f t="shared" ca="1" si="140"/>
        <v>T</v>
      </c>
      <c r="DZ41" s="87" t="str">
        <f t="shared" ca="1" si="141"/>
        <v>T</v>
      </c>
      <c r="EA41" s="87" t="str">
        <f t="shared" ca="1" si="142"/>
        <v>L</v>
      </c>
      <c r="EB41" s="87" t="str">
        <f t="shared" ca="1" si="143"/>
        <v>T</v>
      </c>
      <c r="EC41" s="87" t="str">
        <f t="shared" ca="1" si="144"/>
        <v>T</v>
      </c>
      <c r="ED41" s="87" t="str">
        <f t="shared" ca="1" si="145"/>
        <v>T</v>
      </c>
      <c r="EE41" s="87" t="str">
        <f t="shared" ca="1" si="146"/>
        <v>N</v>
      </c>
      <c r="EF41" s="87" t="str">
        <f t="shared" ca="1" si="147"/>
        <v>-</v>
      </c>
      <c r="EG41" s="87" t="str">
        <f t="shared" ca="1" si="148"/>
        <v>L</v>
      </c>
      <c r="EH41" s="87" t="str">
        <f t="shared" ca="1" si="149"/>
        <v>T</v>
      </c>
      <c r="EI41" s="87" t="str">
        <f t="shared" ca="1" si="150"/>
        <v>T</v>
      </c>
      <c r="EJ41" s="87" t="str">
        <f t="shared" ca="1" si="151"/>
        <v>L</v>
      </c>
      <c r="EK41" s="87" t="str">
        <f t="shared" ca="1" si="152"/>
        <v>L</v>
      </c>
      <c r="EL41" s="87" t="str">
        <f t="shared" ca="1" si="153"/>
        <v>T</v>
      </c>
      <c r="EM41" s="87" t="str">
        <f t="shared" ca="1" si="154"/>
        <v>T</v>
      </c>
      <c r="EN41" s="87" t="str">
        <f t="shared" ca="1" si="155"/>
        <v>T</v>
      </c>
      <c r="EO41" s="87" t="str">
        <f t="shared" ca="1" si="156"/>
        <v>T</v>
      </c>
      <c r="EP41" s="87" t="str">
        <f t="shared" ca="1" si="27"/>
        <v>L</v>
      </c>
      <c r="EQ41" s="87" t="str">
        <f t="shared" ca="1" si="157"/>
        <v>N</v>
      </c>
      <c r="ER41" s="87" t="str">
        <f t="shared" ca="1" si="158"/>
        <v>N</v>
      </c>
      <c r="ES41" s="87" t="str">
        <f t="shared" ca="1" si="159"/>
        <v>-</v>
      </c>
      <c r="ET41" s="87" t="str">
        <f t="shared" ca="1" si="160"/>
        <v>-</v>
      </c>
      <c r="EU41" s="87" t="str">
        <f t="shared" ca="1" si="161"/>
        <v>L</v>
      </c>
      <c r="EV41" s="87" t="str">
        <f t="shared" ca="1" si="162"/>
        <v>T</v>
      </c>
      <c r="EW41" s="87" t="str">
        <f t="shared" ca="1" si="163"/>
        <v>T</v>
      </c>
      <c r="EX41" s="87" t="str">
        <f t="shared" ca="1" si="164"/>
        <v>L</v>
      </c>
      <c r="EY41" s="87" t="str">
        <f t="shared" ca="1" si="165"/>
        <v>L</v>
      </c>
      <c r="EZ41" s="87" t="str">
        <f t="shared" ca="1" si="166"/>
        <v>T</v>
      </c>
      <c r="FA41" s="87" t="str">
        <f t="shared" ca="1" si="167"/>
        <v>N</v>
      </c>
      <c r="FB41" s="87" t="str">
        <f t="shared" ca="1" si="168"/>
        <v>-</v>
      </c>
      <c r="FC41" s="87" t="str">
        <f t="shared" ca="1" si="169"/>
        <v>L</v>
      </c>
      <c r="FD41" s="87" t="str">
        <f t="shared" ca="1" si="170"/>
        <v>T</v>
      </c>
      <c r="FE41" s="87" t="str">
        <f t="shared" ca="1" si="171"/>
        <v>T</v>
      </c>
      <c r="FF41" s="87" t="str">
        <f t="shared" ca="1" si="172"/>
        <v>T</v>
      </c>
      <c r="FG41" s="87" t="str">
        <f t="shared" ca="1" si="173"/>
        <v>L</v>
      </c>
      <c r="FH41" s="87" t="str">
        <f t="shared" ca="1" si="174"/>
        <v>T</v>
      </c>
      <c r="FI41" s="87" t="str">
        <f t="shared" ca="1" si="175"/>
        <v>T</v>
      </c>
      <c r="FJ41" s="87" t="str">
        <f t="shared" ca="1" si="176"/>
        <v>T</v>
      </c>
      <c r="FK41" s="87" t="str">
        <f t="shared" ca="1" si="177"/>
        <v>N</v>
      </c>
      <c r="FL41" s="87" t="str">
        <f t="shared" ca="1" si="178"/>
        <v>-</v>
      </c>
      <c r="FM41" s="87" t="str">
        <f t="shared" ca="1" si="179"/>
        <v>L</v>
      </c>
      <c r="FN41" s="87" t="str">
        <f t="shared" ca="1" si="180"/>
        <v>T</v>
      </c>
      <c r="FO41" s="87" t="str">
        <f t="shared" ca="1" si="181"/>
        <v>T</v>
      </c>
      <c r="FP41" s="87" t="str">
        <f t="shared" ca="1" si="182"/>
        <v>T</v>
      </c>
      <c r="FQ41" s="87" t="str">
        <f t="shared" ca="1" si="183"/>
        <v>T</v>
      </c>
      <c r="FR41" s="87" t="str">
        <f t="shared" ca="1" si="184"/>
        <v>L</v>
      </c>
      <c r="FS41" s="87" t="str">
        <f t="shared" ca="1" si="185"/>
        <v>T</v>
      </c>
      <c r="FT41" s="87" t="str">
        <f t="shared" ca="1" si="186"/>
        <v>T</v>
      </c>
      <c r="FU41" s="87" t="str">
        <f t="shared" ca="1" si="187"/>
        <v>T</v>
      </c>
      <c r="FV41" s="87" t="str">
        <f t="shared" ca="1" si="188"/>
        <v>T</v>
      </c>
      <c r="FW41" s="87" t="str">
        <f t="shared" ca="1" si="189"/>
        <v>N</v>
      </c>
      <c r="FX41" s="87" t="str">
        <f t="shared" ca="1" si="190"/>
        <v>N</v>
      </c>
      <c r="FY41" s="87" t="str">
        <f t="shared" ca="1" si="191"/>
        <v>-</v>
      </c>
      <c r="FZ41" s="87" t="str">
        <f t="shared" ca="1" si="192"/>
        <v>-</v>
      </c>
      <c r="GA41" s="87" t="str">
        <f t="shared" ca="1" si="193"/>
        <v>L</v>
      </c>
      <c r="GB41" s="87" t="str">
        <f t="shared" ca="1" si="194"/>
        <v>L</v>
      </c>
      <c r="GC41" s="87" t="str">
        <f t="shared" ca="1" si="195"/>
        <v>T</v>
      </c>
      <c r="GD41" s="87" t="str">
        <f t="shared" ca="1" si="196"/>
        <v>T</v>
      </c>
      <c r="GE41" s="87" t="str">
        <f t="shared" ca="1" si="197"/>
        <v>L</v>
      </c>
      <c r="GF41" s="87" t="str">
        <f t="shared" ca="1" si="198"/>
        <v>T</v>
      </c>
      <c r="GG41" s="87" t="str">
        <f t="shared" ca="1" si="199"/>
        <v>T</v>
      </c>
      <c r="GH41" s="87" t="str">
        <f t="shared" ca="1" si="200"/>
        <v>T</v>
      </c>
      <c r="GI41" s="87" t="str">
        <f t="shared" ca="1" si="201"/>
        <v>N</v>
      </c>
      <c r="GJ41" s="87" t="str">
        <f t="shared" ca="1" si="202"/>
        <v>-</v>
      </c>
      <c r="GK41" s="87" t="str">
        <f t="shared" ca="1" si="203"/>
        <v>L</v>
      </c>
      <c r="GL41" s="87" t="str">
        <f t="shared" ca="1" si="204"/>
        <v>T</v>
      </c>
      <c r="GM41" s="87" t="str">
        <f t="shared" ca="1" si="205"/>
        <v>T</v>
      </c>
      <c r="GN41" s="87" t="str">
        <f t="shared" ca="1" si="206"/>
        <v>L</v>
      </c>
      <c r="GO41" s="87" t="str">
        <f t="shared" ca="1" si="207"/>
        <v>L</v>
      </c>
      <c r="GP41" s="87" t="str">
        <f t="shared" ca="1" si="208"/>
        <v>T</v>
      </c>
      <c r="GQ41" s="87" t="str">
        <f t="shared" ca="1" si="209"/>
        <v>T</v>
      </c>
      <c r="GR41" s="87" t="str">
        <f t="shared" ca="1" si="210"/>
        <v>T</v>
      </c>
      <c r="GS41" s="87" t="str">
        <f t="shared" ca="1" si="211"/>
        <v>T</v>
      </c>
      <c r="GT41" s="87" t="str">
        <f t="shared" ca="1" si="212"/>
        <v>L</v>
      </c>
      <c r="GU41" s="87" t="str">
        <f t="shared" ca="1" si="213"/>
        <v>N</v>
      </c>
      <c r="GV41" s="87" t="str">
        <f t="shared" ca="1" si="214"/>
        <v>N</v>
      </c>
      <c r="GW41" s="87" t="str">
        <f t="shared" ca="1" si="215"/>
        <v>-</v>
      </c>
      <c r="GX41" s="87" t="str">
        <f t="shared" ca="1" si="216"/>
        <v>-</v>
      </c>
      <c r="GY41" s="87" t="str">
        <f t="shared" ca="1" si="217"/>
        <v>L</v>
      </c>
      <c r="GZ41" s="87" t="str">
        <f t="shared" ca="1" si="218"/>
        <v>T</v>
      </c>
      <c r="HA41" s="87" t="str">
        <f t="shared" ca="1" si="219"/>
        <v>T</v>
      </c>
      <c r="HB41" s="87" t="str">
        <f t="shared" ca="1" si="28"/>
        <v>L</v>
      </c>
      <c r="HC41" s="87" t="str">
        <f t="shared" ca="1" si="220"/>
        <v>L</v>
      </c>
      <c r="HD41" s="87" t="str">
        <f t="shared" ca="1" si="221"/>
        <v>T</v>
      </c>
      <c r="HE41" s="87" t="str">
        <f t="shared" ca="1" si="222"/>
        <v>N</v>
      </c>
      <c r="HF41" s="87" t="str">
        <f t="shared" ca="1" si="223"/>
        <v>-</v>
      </c>
      <c r="HG41" s="87" t="str">
        <f t="shared" ca="1" si="224"/>
        <v>L</v>
      </c>
      <c r="HH41" s="87" t="str">
        <f t="shared" ca="1" si="225"/>
        <v>T</v>
      </c>
      <c r="HI41" s="87" t="str">
        <f t="shared" ca="1" si="226"/>
        <v>T</v>
      </c>
      <c r="HJ41" s="87" t="str">
        <f t="shared" ca="1" si="227"/>
        <v>T</v>
      </c>
      <c r="HK41" s="87" t="str">
        <f t="shared" ca="1" si="228"/>
        <v>L</v>
      </c>
      <c r="HL41" s="87" t="str">
        <f t="shared" ca="1" si="229"/>
        <v>T</v>
      </c>
      <c r="HM41" s="87" t="str">
        <f t="shared" ca="1" si="230"/>
        <v>T</v>
      </c>
      <c r="HN41" s="87" t="str">
        <f t="shared" ca="1" si="231"/>
        <v>T</v>
      </c>
      <c r="HO41" s="87" t="str">
        <f t="shared" ca="1" si="232"/>
        <v>N</v>
      </c>
      <c r="HP41" s="87" t="str">
        <f t="shared" ca="1" si="233"/>
        <v>-</v>
      </c>
      <c r="HQ41" s="87" t="str">
        <f t="shared" ca="1" si="234"/>
        <v>L</v>
      </c>
      <c r="HR41" s="87" t="str">
        <f t="shared" ca="1" si="235"/>
        <v>T</v>
      </c>
      <c r="HS41" s="87" t="str">
        <f t="shared" ca="1" si="236"/>
        <v>T</v>
      </c>
      <c r="HT41" s="87" t="str">
        <f t="shared" ca="1" si="237"/>
        <v>T</v>
      </c>
      <c r="HU41" s="87" t="str">
        <f t="shared" ca="1" si="238"/>
        <v>T</v>
      </c>
      <c r="HV41" s="87" t="str">
        <f t="shared" ca="1" si="239"/>
        <v>L</v>
      </c>
      <c r="HW41" s="87" t="str">
        <f t="shared" ca="1" si="240"/>
        <v>T</v>
      </c>
      <c r="HX41" s="87" t="str">
        <f t="shared" ca="1" si="241"/>
        <v>T</v>
      </c>
      <c r="HY41" s="87" t="str">
        <f t="shared" ca="1" si="242"/>
        <v>T</v>
      </c>
      <c r="HZ41" s="87" t="str">
        <f t="shared" ca="1" si="243"/>
        <v>T</v>
      </c>
      <c r="IA41" s="87" t="str">
        <f t="shared" ca="1" si="244"/>
        <v>N</v>
      </c>
      <c r="IB41" s="87" t="str">
        <f t="shared" ca="1" si="245"/>
        <v>N</v>
      </c>
      <c r="IC41" s="87" t="str">
        <f t="shared" ca="1" si="246"/>
        <v>-</v>
      </c>
      <c r="ID41" s="87" t="str">
        <f t="shared" ca="1" si="247"/>
        <v>-</v>
      </c>
      <c r="IE41" s="87" t="str">
        <f t="shared" ca="1" si="248"/>
        <v>L</v>
      </c>
      <c r="IF41" s="87" t="str">
        <f t="shared" ca="1" si="249"/>
        <v>L</v>
      </c>
      <c r="IG41" s="87" t="str">
        <f t="shared" ca="1" si="250"/>
        <v>T</v>
      </c>
      <c r="IH41" s="87" t="str">
        <f t="shared" ca="1" si="251"/>
        <v>T</v>
      </c>
      <c r="II41" s="87" t="str">
        <f t="shared" ca="1" si="252"/>
        <v>L</v>
      </c>
      <c r="IJ41" s="87" t="str">
        <f t="shared" ca="1" si="253"/>
        <v>T</v>
      </c>
      <c r="IK41" s="87" t="str">
        <f t="shared" ca="1" si="254"/>
        <v>T</v>
      </c>
      <c r="IL41" s="87" t="str">
        <f t="shared" ca="1" si="255"/>
        <v>T</v>
      </c>
      <c r="IM41" s="87" t="str">
        <f t="shared" ca="1" si="256"/>
        <v>N</v>
      </c>
      <c r="IN41" s="87" t="str">
        <f t="shared" ca="1" si="257"/>
        <v>-</v>
      </c>
      <c r="IO41" s="87" t="str">
        <f t="shared" ca="1" si="258"/>
        <v>L</v>
      </c>
      <c r="IP41" s="87" t="str">
        <f t="shared" ca="1" si="259"/>
        <v>T</v>
      </c>
      <c r="IQ41" s="87" t="str">
        <f t="shared" ca="1" si="260"/>
        <v>T</v>
      </c>
      <c r="IR41" s="87" t="str">
        <f t="shared" ca="1" si="261"/>
        <v>L</v>
      </c>
      <c r="IS41" s="87" t="str">
        <f t="shared" ca="1" si="262"/>
        <v>L</v>
      </c>
      <c r="IT41" s="87" t="str">
        <f t="shared" ca="1" si="263"/>
        <v>T</v>
      </c>
      <c r="IU41" s="87" t="str">
        <f t="shared" ca="1" si="264"/>
        <v>T</v>
      </c>
      <c r="IV41" s="87" t="str">
        <f t="shared" ca="1" si="265"/>
        <v>T</v>
      </c>
      <c r="IW41" s="87" t="str">
        <f t="shared" ca="1" si="266"/>
        <v>T</v>
      </c>
      <c r="IX41" s="87" t="str">
        <f t="shared" ca="1" si="267"/>
        <v>L</v>
      </c>
      <c r="IY41" s="87" t="str">
        <f t="shared" ca="1" si="268"/>
        <v>N</v>
      </c>
      <c r="IZ41" s="87" t="str">
        <f t="shared" ca="1" si="269"/>
        <v>N</v>
      </c>
      <c r="JA41" s="87" t="str">
        <f t="shared" ca="1" si="270"/>
        <v>-</v>
      </c>
      <c r="JB41" s="87" t="str">
        <f t="shared" ca="1" si="271"/>
        <v>-</v>
      </c>
      <c r="JC41" s="87" t="str">
        <f t="shared" ca="1" si="272"/>
        <v>L</v>
      </c>
      <c r="JD41" s="87" t="str">
        <f t="shared" ca="1" si="273"/>
        <v>T</v>
      </c>
      <c r="JE41" s="87" t="str">
        <f t="shared" ca="1" si="274"/>
        <v>T</v>
      </c>
      <c r="JF41" s="87" t="str">
        <f t="shared" ca="1" si="275"/>
        <v>L</v>
      </c>
      <c r="JG41" s="87" t="str">
        <f t="shared" ca="1" si="276"/>
        <v>L</v>
      </c>
      <c r="JH41" s="87" t="str">
        <f t="shared" ca="1" si="277"/>
        <v>T</v>
      </c>
      <c r="JI41" s="87" t="str">
        <f t="shared" ca="1" si="278"/>
        <v>N</v>
      </c>
      <c r="JJ41" s="87" t="str">
        <f t="shared" ca="1" si="279"/>
        <v>-</v>
      </c>
      <c r="JK41" s="87" t="str">
        <f t="shared" ca="1" si="280"/>
        <v>L</v>
      </c>
      <c r="JL41" s="87" t="str">
        <f t="shared" ca="1" si="281"/>
        <v>T</v>
      </c>
      <c r="JM41" s="87" t="str">
        <f t="shared" ca="1" si="282"/>
        <v>T</v>
      </c>
      <c r="JN41" s="87" t="str">
        <f t="shared" ca="1" si="29"/>
        <v>T</v>
      </c>
      <c r="JO41" s="87" t="str">
        <f t="shared" ca="1" si="283"/>
        <v>L</v>
      </c>
      <c r="JP41" s="87" t="str">
        <f t="shared" ca="1" si="284"/>
        <v>T</v>
      </c>
      <c r="JQ41" s="87" t="str">
        <f t="shared" ca="1" si="285"/>
        <v>T</v>
      </c>
      <c r="JR41" s="87" t="str">
        <f t="shared" ca="1" si="286"/>
        <v>T</v>
      </c>
      <c r="JS41" s="87" t="str">
        <f t="shared" ca="1" si="287"/>
        <v>N</v>
      </c>
      <c r="JT41" s="87" t="str">
        <f t="shared" ca="1" si="288"/>
        <v>-</v>
      </c>
      <c r="JU41" s="87" t="str">
        <f t="shared" ca="1" si="289"/>
        <v>L</v>
      </c>
      <c r="JV41" s="87" t="str">
        <f t="shared" ca="1" si="290"/>
        <v>T</v>
      </c>
      <c r="JW41" s="87" t="str">
        <f t="shared" ca="1" si="291"/>
        <v>T</v>
      </c>
      <c r="JX41" s="87" t="str">
        <f t="shared" ca="1" si="292"/>
        <v>T</v>
      </c>
      <c r="JY41" s="87" t="str">
        <f t="shared" ca="1" si="293"/>
        <v>T</v>
      </c>
      <c r="JZ41" s="87" t="str">
        <f t="shared" ca="1" si="294"/>
        <v>L</v>
      </c>
      <c r="KA41" s="87" t="str">
        <f t="shared" ca="1" si="295"/>
        <v>T</v>
      </c>
      <c r="KB41" s="87" t="str">
        <f t="shared" ca="1" si="296"/>
        <v>T</v>
      </c>
      <c r="KC41" s="87" t="str">
        <f t="shared" ca="1" si="297"/>
        <v>T</v>
      </c>
      <c r="KD41" s="87" t="str">
        <f t="shared" ca="1" si="298"/>
        <v>T</v>
      </c>
      <c r="KE41" s="87" t="str">
        <f t="shared" ca="1" si="299"/>
        <v>N</v>
      </c>
      <c r="KF41" s="87" t="str">
        <f t="shared" ca="1" si="300"/>
        <v>N</v>
      </c>
      <c r="KG41" s="87" t="str">
        <f t="shared" ca="1" si="301"/>
        <v>-</v>
      </c>
      <c r="KH41" s="87" t="str">
        <f t="shared" ca="1" si="302"/>
        <v>-</v>
      </c>
      <c r="KI41" s="87" t="str">
        <f t="shared" ca="1" si="303"/>
        <v>L</v>
      </c>
      <c r="KJ41" s="87" t="str">
        <f t="shared" ca="1" si="304"/>
        <v>L</v>
      </c>
      <c r="KK41" s="87" t="str">
        <f t="shared" ca="1" si="305"/>
        <v>T</v>
      </c>
      <c r="KL41" s="87" t="str">
        <f t="shared" ca="1" si="306"/>
        <v>T</v>
      </c>
      <c r="KM41" s="87" t="str">
        <f t="shared" ca="1" si="307"/>
        <v>L</v>
      </c>
      <c r="KN41" s="87" t="str">
        <f t="shared" ca="1" si="308"/>
        <v>T</v>
      </c>
      <c r="KO41" s="87" t="str">
        <f t="shared" ca="1" si="309"/>
        <v>T</v>
      </c>
      <c r="KP41" s="87" t="str">
        <f t="shared" ca="1" si="310"/>
        <v>T</v>
      </c>
      <c r="KQ41" s="87" t="str">
        <f t="shared" ca="1" si="311"/>
        <v>N</v>
      </c>
      <c r="KR41" s="87" t="str">
        <f t="shared" ca="1" si="312"/>
        <v>-</v>
      </c>
      <c r="KS41" s="87" t="str">
        <f t="shared" ca="1" si="313"/>
        <v>L</v>
      </c>
      <c r="KT41" s="87" t="str">
        <f t="shared" ca="1" si="314"/>
        <v>T</v>
      </c>
      <c r="KU41" s="87" t="str">
        <f t="shared" ca="1" si="315"/>
        <v>T</v>
      </c>
      <c r="KV41" s="87" t="str">
        <f t="shared" ca="1" si="316"/>
        <v>L</v>
      </c>
      <c r="KW41" s="87" t="str">
        <f t="shared" ca="1" si="317"/>
        <v>L</v>
      </c>
      <c r="KX41" s="87" t="str">
        <f t="shared" ca="1" si="318"/>
        <v>T</v>
      </c>
      <c r="KY41" s="87" t="str">
        <f t="shared" ca="1" si="319"/>
        <v>T</v>
      </c>
      <c r="KZ41" s="87" t="str">
        <f t="shared" ca="1" si="320"/>
        <v>T</v>
      </c>
      <c r="LA41" s="87" t="str">
        <f t="shared" ca="1" si="321"/>
        <v>T</v>
      </c>
      <c r="LB41" s="87" t="str">
        <f t="shared" ca="1" si="322"/>
        <v>L</v>
      </c>
      <c r="LC41" s="87" t="str">
        <f t="shared" ca="1" si="323"/>
        <v>N</v>
      </c>
      <c r="LD41" s="87" t="str">
        <f t="shared" ca="1" si="324"/>
        <v>N</v>
      </c>
      <c r="LE41" s="87" t="str">
        <f t="shared" ca="1" si="325"/>
        <v>-</v>
      </c>
      <c r="LF41" s="87" t="str">
        <f t="shared" ca="1" si="326"/>
        <v>-</v>
      </c>
      <c r="LG41" s="87" t="str">
        <f t="shared" ca="1" si="327"/>
        <v>L</v>
      </c>
      <c r="LH41" s="87" t="str">
        <f t="shared" ca="1" si="328"/>
        <v>T</v>
      </c>
      <c r="LI41" s="87" t="str">
        <f t="shared" ca="1" si="329"/>
        <v>T</v>
      </c>
      <c r="LJ41" s="87" t="str">
        <f t="shared" ca="1" si="330"/>
        <v>L</v>
      </c>
      <c r="LK41" s="87" t="str">
        <f t="shared" ca="1" si="331"/>
        <v>L</v>
      </c>
      <c r="LL41" s="87" t="str">
        <f t="shared" ca="1" si="332"/>
        <v>T</v>
      </c>
      <c r="LM41" s="87" t="str">
        <f t="shared" ca="1" si="333"/>
        <v>N</v>
      </c>
      <c r="LN41" s="87" t="str">
        <f t="shared" ca="1" si="334"/>
        <v>-</v>
      </c>
      <c r="LO41" s="87" t="str">
        <f t="shared" ca="1" si="335"/>
        <v>L</v>
      </c>
      <c r="LP41" s="87" t="str">
        <f t="shared" ca="1" si="336"/>
        <v>T</v>
      </c>
      <c r="LQ41" s="87" t="str">
        <f t="shared" ca="1" si="337"/>
        <v>T</v>
      </c>
      <c r="LR41" s="87" t="str">
        <f t="shared" ca="1" si="338"/>
        <v>T</v>
      </c>
      <c r="LS41" s="87" t="str">
        <f t="shared" ca="1" si="339"/>
        <v>L</v>
      </c>
      <c r="LT41" s="87" t="str">
        <f t="shared" ca="1" si="340"/>
        <v>T</v>
      </c>
      <c r="LU41" s="87" t="str">
        <f t="shared" ca="1" si="341"/>
        <v>T</v>
      </c>
      <c r="LV41" s="87" t="str">
        <f t="shared" ca="1" si="342"/>
        <v>T</v>
      </c>
      <c r="LW41" s="87" t="str">
        <f t="shared" ca="1" si="343"/>
        <v>N</v>
      </c>
      <c r="LX41" s="87" t="str">
        <f t="shared" ca="1" si="344"/>
        <v>-</v>
      </c>
      <c r="LY41" s="87" t="str">
        <f t="shared" ca="1" si="345"/>
        <v>L</v>
      </c>
      <c r="LZ41" s="87" t="str">
        <f t="shared" ca="1" si="30"/>
        <v>T</v>
      </c>
      <c r="MA41" s="87" t="str">
        <f t="shared" ca="1" si="357"/>
        <v>T</v>
      </c>
      <c r="MB41" s="87" t="str">
        <f t="shared" ca="1" si="358"/>
        <v>T</v>
      </c>
      <c r="MC41" s="87" t="str">
        <f t="shared" ca="1" si="359"/>
        <v>T</v>
      </c>
      <c r="MD41" s="87" t="str">
        <f t="shared" ca="1" si="360"/>
        <v>L</v>
      </c>
      <c r="ME41" s="87" t="str">
        <f t="shared" ca="1" si="361"/>
        <v>T</v>
      </c>
      <c r="MF41" s="87" t="str">
        <f t="shared" ca="1" si="362"/>
        <v>T</v>
      </c>
      <c r="MG41" s="87" t="str">
        <f t="shared" ca="1" si="363"/>
        <v>T</v>
      </c>
      <c r="MH41" s="87" t="str">
        <f t="shared" ca="1" si="364"/>
        <v>T</v>
      </c>
      <c r="MI41" s="87" t="str">
        <f t="shared" ca="1" si="365"/>
        <v>N</v>
      </c>
      <c r="MJ41" s="87" t="str">
        <f t="shared" ca="1" si="366"/>
        <v>N</v>
      </c>
      <c r="MK41" s="87" t="str">
        <f t="shared" ca="1" si="367"/>
        <v>-</v>
      </c>
      <c r="ML41" s="87" t="str">
        <f t="shared" ca="1" si="368"/>
        <v>-</v>
      </c>
      <c r="MM41" s="87" t="str">
        <f t="shared" ca="1" si="369"/>
        <v>L</v>
      </c>
      <c r="MN41" s="87" t="str">
        <f t="shared" ca="1" si="370"/>
        <v>L</v>
      </c>
      <c r="MO41" s="87" t="str">
        <f t="shared" ca="1" si="371"/>
        <v>T</v>
      </c>
      <c r="MP41" s="87" t="str">
        <f t="shared" ca="1" si="372"/>
        <v>T</v>
      </c>
      <c r="MQ41" s="87" t="str">
        <f t="shared" ca="1" si="373"/>
        <v>L</v>
      </c>
      <c r="MR41" s="87" t="str">
        <f t="shared" ca="1" si="374"/>
        <v>T</v>
      </c>
      <c r="MS41" s="87" t="str">
        <f t="shared" ca="1" si="375"/>
        <v>T</v>
      </c>
      <c r="MT41" s="87" t="str">
        <f t="shared" ca="1" si="376"/>
        <v>T</v>
      </c>
      <c r="MU41" s="87" t="str">
        <f t="shared" ca="1" si="377"/>
        <v>N</v>
      </c>
      <c r="MV41" s="87" t="str">
        <f t="shared" ca="1" si="378"/>
        <v>-</v>
      </c>
      <c r="MW41" s="87" t="str">
        <f t="shared" ca="1" si="379"/>
        <v>L</v>
      </c>
      <c r="MX41" s="87" t="str">
        <f t="shared" ca="1" si="380"/>
        <v>T</v>
      </c>
      <c r="MY41" s="87" t="str">
        <f t="shared" ca="1" si="381"/>
        <v>T</v>
      </c>
      <c r="MZ41" s="87" t="str">
        <f t="shared" ca="1" si="382"/>
        <v>L</v>
      </c>
      <c r="NA41" s="87" t="str">
        <f t="shared" ca="1" si="383"/>
        <v>L</v>
      </c>
      <c r="NB41" s="87" t="str">
        <f t="shared" ca="1" si="346"/>
        <v>T</v>
      </c>
      <c r="NC41" s="87" t="str">
        <f t="shared" ca="1" si="347"/>
        <v>T</v>
      </c>
      <c r="ND41" s="87" t="str">
        <f t="shared" ca="1" si="348"/>
        <v>T</v>
      </c>
      <c r="NE41" s="87" t="str">
        <f t="shared" ca="1" si="349"/>
        <v>T</v>
      </c>
      <c r="NF41" s="87" t="str">
        <f t="shared" ca="1" si="350"/>
        <v>L</v>
      </c>
      <c r="NG41" s="87" t="str">
        <f t="shared" ca="1" si="351"/>
        <v>N</v>
      </c>
      <c r="NH41" s="87" t="str">
        <f t="shared" ca="1" si="352"/>
        <v>N</v>
      </c>
      <c r="NI41" s="87" t="str">
        <f t="shared" ca="1" si="353"/>
        <v>-</v>
      </c>
      <c r="NJ41" s="87" t="str">
        <f t="shared" ca="1" si="354"/>
        <v>-</v>
      </c>
      <c r="NK41" s="87" t="str">
        <f t="shared" ca="1" si="355"/>
        <v>L</v>
      </c>
      <c r="NL41" s="87" t="str">
        <f t="shared" ca="1" si="356"/>
        <v>T</v>
      </c>
    </row>
    <row r="42" spans="1:376" x14ac:dyDescent="0.35">
      <c r="A42" s="54" t="str">
        <f>Plantilla!E42</f>
        <v>MªHenar Carpintero Caballero</v>
      </c>
      <c r="B42" s="99" t="str">
        <f>'Diseño Patrón'!B45</f>
        <v>T</v>
      </c>
      <c r="C42" s="23">
        <f t="array" ref="C42">IF($C$4="SI",SMALL(IF($B$7:$B42=B42,ROW($B$7:$B42), ""),1),7)</f>
        <v>27</v>
      </c>
      <c r="D42" s="142" t="str">
        <f>'Diseño Patrón'!M45</f>
        <v>L</v>
      </c>
      <c r="E42" s="142" t="str">
        <f>'Diseño Patrón'!N45</f>
        <v>T</v>
      </c>
      <c r="F42" s="142" t="str">
        <f>'Diseño Patrón'!O45</f>
        <v>T</v>
      </c>
      <c r="G42" s="142" t="str">
        <f>'Diseño Patrón'!P45</f>
        <v>L</v>
      </c>
      <c r="H42" s="142" t="str">
        <f>'Diseño Patrón'!Q45</f>
        <v>T</v>
      </c>
      <c r="I42" s="143" t="str">
        <f>'Diseño Patrón'!R45</f>
        <v>T</v>
      </c>
      <c r="J42" s="143" t="str">
        <f>'Diseño Patrón'!S45</f>
        <v>T</v>
      </c>
      <c r="K42" s="87" t="str">
        <f t="shared" ca="1" si="385"/>
        <v>T</v>
      </c>
      <c r="L42" s="87" t="str">
        <f t="shared" ca="1" si="384"/>
        <v>L</v>
      </c>
      <c r="M42" s="87" t="str">
        <f t="shared" ca="1" si="384"/>
        <v>T</v>
      </c>
      <c r="N42" s="87" t="str">
        <f t="shared" ca="1" si="384"/>
        <v>T</v>
      </c>
      <c r="O42" s="87" t="str">
        <f t="shared" ref="L42:Q59" ca="1" si="386">IF($D42="",             "",             IF(WEEKNUM(O$5,2)=1,                     INDEX($D42:$J42,MATCH(O$6,$D$6:$J$6,0)),                     IF(OR(INDEX($D43:$J43,MATCH(O$6,$D$6:$J$6,0))="",$C42&lt;&gt;$C43),                               INDIRECT(ADDRESS($C42,CELL("columna",$C42)+MATCH(O$6,$D$6:$J$6,0),4)),                               INDEX($D43:$J43,MATCH(O$6,$D$6:$J$6,0)))))</f>
        <v>T</v>
      </c>
      <c r="P42" s="87" t="str">
        <f t="shared" ca="1" si="386"/>
        <v>N</v>
      </c>
      <c r="Q42" s="87" t="str">
        <f t="shared" ca="1" si="386"/>
        <v>-</v>
      </c>
      <c r="R42" s="87" t="str">
        <f t="shared" ca="1" si="25"/>
        <v>L</v>
      </c>
      <c r="S42" s="87" t="str">
        <f t="shared" ca="1" si="31"/>
        <v>T</v>
      </c>
      <c r="T42" s="87" t="str">
        <f t="shared" ca="1" si="32"/>
        <v>T</v>
      </c>
      <c r="U42" s="87" t="str">
        <f t="shared" ca="1" si="33"/>
        <v>L</v>
      </c>
      <c r="V42" s="87" t="str">
        <f t="shared" ca="1" si="34"/>
        <v>L</v>
      </c>
      <c r="W42" s="87" t="str">
        <f t="shared" ca="1" si="35"/>
        <v>T</v>
      </c>
      <c r="X42" s="87" t="str">
        <f t="shared" ca="1" si="36"/>
        <v>T</v>
      </c>
      <c r="Y42" s="87" t="str">
        <f t="shared" ca="1" si="37"/>
        <v>T</v>
      </c>
      <c r="Z42" s="87" t="str">
        <f t="shared" ca="1" si="38"/>
        <v>T</v>
      </c>
      <c r="AA42" s="87" t="str">
        <f t="shared" ca="1" si="39"/>
        <v>L</v>
      </c>
      <c r="AB42" s="87" t="str">
        <f t="shared" ca="1" si="40"/>
        <v>N</v>
      </c>
      <c r="AC42" s="87" t="str">
        <f t="shared" ca="1" si="41"/>
        <v>N</v>
      </c>
      <c r="AD42" s="87" t="str">
        <f t="shared" ca="1" si="42"/>
        <v>-</v>
      </c>
      <c r="AE42" s="87" t="str">
        <f t="shared" ca="1" si="43"/>
        <v>-</v>
      </c>
      <c r="AF42" s="87" t="str">
        <f t="shared" ca="1" si="44"/>
        <v>L</v>
      </c>
      <c r="AG42" s="87" t="str">
        <f t="shared" ca="1" si="45"/>
        <v>T</v>
      </c>
      <c r="AH42" s="87" t="str">
        <f t="shared" ca="1" si="46"/>
        <v>T</v>
      </c>
      <c r="AI42" s="87" t="str">
        <f t="shared" ca="1" si="47"/>
        <v>L</v>
      </c>
      <c r="AJ42" s="87" t="str">
        <f t="shared" ca="1" si="48"/>
        <v>L</v>
      </c>
      <c r="AK42" s="87" t="str">
        <f t="shared" ca="1" si="49"/>
        <v>T</v>
      </c>
      <c r="AL42" s="87" t="str">
        <f t="shared" ca="1" si="50"/>
        <v>N</v>
      </c>
      <c r="AM42" s="87" t="str">
        <f t="shared" ca="1" si="51"/>
        <v>-</v>
      </c>
      <c r="AN42" s="87" t="str">
        <f t="shared" ca="1" si="52"/>
        <v>L</v>
      </c>
      <c r="AO42" s="87" t="str">
        <f t="shared" ca="1" si="53"/>
        <v>T</v>
      </c>
      <c r="AP42" s="87" t="str">
        <f t="shared" ca="1" si="54"/>
        <v>T</v>
      </c>
      <c r="AQ42" s="87" t="str">
        <f t="shared" ca="1" si="55"/>
        <v>T</v>
      </c>
      <c r="AR42" s="87" t="str">
        <f t="shared" ca="1" si="56"/>
        <v>L</v>
      </c>
      <c r="AS42" s="87" t="str">
        <f t="shared" ca="1" si="57"/>
        <v>T</v>
      </c>
      <c r="AT42" s="87" t="str">
        <f t="shared" ca="1" si="58"/>
        <v>T</v>
      </c>
      <c r="AU42" s="87" t="str">
        <f t="shared" ca="1" si="59"/>
        <v>T</v>
      </c>
      <c r="AV42" s="87" t="str">
        <f t="shared" ca="1" si="60"/>
        <v>N</v>
      </c>
      <c r="AW42" s="87" t="str">
        <f t="shared" ca="1" si="61"/>
        <v>-</v>
      </c>
      <c r="AX42" s="87" t="str">
        <f t="shared" ca="1" si="62"/>
        <v>L</v>
      </c>
      <c r="AY42" s="87" t="str">
        <f t="shared" ca="1" si="63"/>
        <v>T</v>
      </c>
      <c r="AZ42" s="87" t="str">
        <f t="shared" ca="1" si="64"/>
        <v>T</v>
      </c>
      <c r="BA42" s="87" t="str">
        <f t="shared" ca="1" si="65"/>
        <v>T</v>
      </c>
      <c r="BB42" s="87" t="str">
        <f t="shared" ca="1" si="66"/>
        <v>T</v>
      </c>
      <c r="BC42" s="87" t="str">
        <f t="shared" ca="1" si="67"/>
        <v>L</v>
      </c>
      <c r="BD42" s="87" t="str">
        <f t="shared" ca="1" si="68"/>
        <v>T</v>
      </c>
      <c r="BE42" s="87" t="str">
        <f t="shared" ca="1" si="69"/>
        <v>T</v>
      </c>
      <c r="BF42" s="87" t="str">
        <f t="shared" ca="1" si="70"/>
        <v>T</v>
      </c>
      <c r="BG42" s="87" t="str">
        <f t="shared" ca="1" si="71"/>
        <v>T</v>
      </c>
      <c r="BH42" s="87" t="str">
        <f t="shared" ca="1" si="72"/>
        <v>N</v>
      </c>
      <c r="BI42" s="87" t="str">
        <f t="shared" ca="1" si="73"/>
        <v>N</v>
      </c>
      <c r="BJ42" s="87" t="str">
        <f t="shared" ca="1" si="74"/>
        <v>-</v>
      </c>
      <c r="BK42" s="87" t="str">
        <f t="shared" ca="1" si="75"/>
        <v>-</v>
      </c>
      <c r="BL42" s="87" t="str">
        <f t="shared" ca="1" si="76"/>
        <v>L</v>
      </c>
      <c r="BM42" s="87" t="str">
        <f t="shared" ca="1" si="77"/>
        <v>L</v>
      </c>
      <c r="BN42" s="87" t="str">
        <f t="shared" ca="1" si="78"/>
        <v>T</v>
      </c>
      <c r="BO42" s="87" t="str">
        <f t="shared" ca="1" si="79"/>
        <v>T</v>
      </c>
      <c r="BP42" s="87" t="str">
        <f t="shared" ca="1" si="80"/>
        <v>L</v>
      </c>
      <c r="BQ42" s="87" t="str">
        <f t="shared" ca="1" si="81"/>
        <v>T</v>
      </c>
      <c r="BR42" s="87" t="str">
        <f t="shared" ca="1" si="82"/>
        <v>T</v>
      </c>
      <c r="BS42" s="87" t="str">
        <f t="shared" ca="1" si="83"/>
        <v>T</v>
      </c>
      <c r="BT42" s="87" t="str">
        <f t="shared" ca="1" si="84"/>
        <v>N</v>
      </c>
      <c r="BU42" s="87" t="str">
        <f t="shared" ca="1" si="85"/>
        <v>-</v>
      </c>
      <c r="BV42" s="87" t="str">
        <f t="shared" ca="1" si="86"/>
        <v>L</v>
      </c>
      <c r="BW42" s="87" t="str">
        <f t="shared" ca="1" si="87"/>
        <v>T</v>
      </c>
      <c r="BX42" s="87" t="str">
        <f t="shared" ca="1" si="88"/>
        <v>T</v>
      </c>
      <c r="BY42" s="87" t="str">
        <f t="shared" ca="1" si="89"/>
        <v>L</v>
      </c>
      <c r="BZ42" s="87" t="str">
        <f t="shared" ca="1" si="90"/>
        <v>L</v>
      </c>
      <c r="CA42" s="87" t="str">
        <f t="shared" ca="1" si="91"/>
        <v>T</v>
      </c>
      <c r="CB42" s="87" t="str">
        <f t="shared" ca="1" si="92"/>
        <v>T</v>
      </c>
      <c r="CC42" s="87" t="str">
        <f t="shared" ca="1" si="93"/>
        <v>T</v>
      </c>
      <c r="CD42" s="87" t="str">
        <f t="shared" ca="1" si="26"/>
        <v>T</v>
      </c>
      <c r="CE42" s="87" t="str">
        <f t="shared" ca="1" si="94"/>
        <v>L</v>
      </c>
      <c r="CF42" s="87" t="str">
        <f t="shared" ca="1" si="95"/>
        <v>N</v>
      </c>
      <c r="CG42" s="87" t="str">
        <f t="shared" ca="1" si="96"/>
        <v>N</v>
      </c>
      <c r="CH42" s="87" t="str">
        <f t="shared" ca="1" si="97"/>
        <v>-</v>
      </c>
      <c r="CI42" s="87" t="str">
        <f t="shared" ca="1" si="98"/>
        <v>-</v>
      </c>
      <c r="CJ42" s="87" t="str">
        <f t="shared" ca="1" si="99"/>
        <v>L</v>
      </c>
      <c r="CK42" s="87" t="str">
        <f t="shared" ca="1" si="100"/>
        <v>T</v>
      </c>
      <c r="CL42" s="87" t="str">
        <f t="shared" ca="1" si="101"/>
        <v>T</v>
      </c>
      <c r="CM42" s="87" t="str">
        <f t="shared" ca="1" si="102"/>
        <v>L</v>
      </c>
      <c r="CN42" s="87" t="str">
        <f t="shared" ca="1" si="103"/>
        <v>L</v>
      </c>
      <c r="CO42" s="87" t="str">
        <f t="shared" ca="1" si="104"/>
        <v>T</v>
      </c>
      <c r="CP42" s="87" t="str">
        <f t="shared" ca="1" si="105"/>
        <v>N</v>
      </c>
      <c r="CQ42" s="87" t="str">
        <f t="shared" ca="1" si="106"/>
        <v>-</v>
      </c>
      <c r="CR42" s="87" t="str">
        <f t="shared" ca="1" si="107"/>
        <v>L</v>
      </c>
      <c r="CS42" s="87" t="str">
        <f t="shared" ca="1" si="108"/>
        <v>T</v>
      </c>
      <c r="CT42" s="87" t="str">
        <f t="shared" ca="1" si="109"/>
        <v>T</v>
      </c>
      <c r="CU42" s="87" t="str">
        <f t="shared" ca="1" si="110"/>
        <v>T</v>
      </c>
      <c r="CV42" s="87" t="str">
        <f t="shared" ca="1" si="111"/>
        <v>L</v>
      </c>
      <c r="CW42" s="87" t="str">
        <f t="shared" ca="1" si="112"/>
        <v>T</v>
      </c>
      <c r="CX42" s="87" t="str">
        <f t="shared" ca="1" si="113"/>
        <v>T</v>
      </c>
      <c r="CY42" s="87" t="str">
        <f t="shared" ca="1" si="114"/>
        <v>T</v>
      </c>
      <c r="CZ42" s="87" t="str">
        <f t="shared" ca="1" si="115"/>
        <v>N</v>
      </c>
      <c r="DA42" s="87" t="str">
        <f t="shared" ca="1" si="116"/>
        <v>-</v>
      </c>
      <c r="DB42" s="87" t="str">
        <f t="shared" ca="1" si="117"/>
        <v>L</v>
      </c>
      <c r="DC42" s="87" t="str">
        <f t="shared" ca="1" si="118"/>
        <v>T</v>
      </c>
      <c r="DD42" s="87" t="str">
        <f t="shared" ca="1" si="119"/>
        <v>T</v>
      </c>
      <c r="DE42" s="87" t="str">
        <f t="shared" ca="1" si="120"/>
        <v>T</v>
      </c>
      <c r="DF42" s="87" t="str">
        <f t="shared" ca="1" si="121"/>
        <v>T</v>
      </c>
      <c r="DG42" s="87" t="str">
        <f t="shared" ca="1" si="122"/>
        <v>L</v>
      </c>
      <c r="DH42" s="87" t="str">
        <f t="shared" ca="1" si="123"/>
        <v>T</v>
      </c>
      <c r="DI42" s="87" t="str">
        <f t="shared" ca="1" si="124"/>
        <v>T</v>
      </c>
      <c r="DJ42" s="87" t="str">
        <f t="shared" ca="1" si="125"/>
        <v>T</v>
      </c>
      <c r="DK42" s="87" t="str">
        <f t="shared" ca="1" si="126"/>
        <v>T</v>
      </c>
      <c r="DL42" s="87" t="str">
        <f t="shared" ca="1" si="127"/>
        <v>N</v>
      </c>
      <c r="DM42" s="87" t="str">
        <f t="shared" ca="1" si="128"/>
        <v>N</v>
      </c>
      <c r="DN42" s="87" t="str">
        <f t="shared" ca="1" si="129"/>
        <v>-</v>
      </c>
      <c r="DO42" s="87" t="str">
        <f t="shared" ca="1" si="130"/>
        <v>-</v>
      </c>
      <c r="DP42" s="87" t="str">
        <f t="shared" ca="1" si="131"/>
        <v>L</v>
      </c>
      <c r="DQ42" s="87" t="str">
        <f t="shared" ca="1" si="132"/>
        <v>L</v>
      </c>
      <c r="DR42" s="87" t="str">
        <f t="shared" ca="1" si="133"/>
        <v>T</v>
      </c>
      <c r="DS42" s="87" t="str">
        <f t="shared" ca="1" si="134"/>
        <v>T</v>
      </c>
      <c r="DT42" s="87" t="str">
        <f t="shared" ca="1" si="135"/>
        <v>L</v>
      </c>
      <c r="DU42" s="87" t="str">
        <f t="shared" ca="1" si="136"/>
        <v>T</v>
      </c>
      <c r="DV42" s="87" t="str">
        <f t="shared" ca="1" si="137"/>
        <v>T</v>
      </c>
      <c r="DW42" s="87" t="str">
        <f t="shared" ca="1" si="138"/>
        <v>T</v>
      </c>
      <c r="DX42" s="87" t="str">
        <f t="shared" ca="1" si="139"/>
        <v>N</v>
      </c>
      <c r="DY42" s="87" t="str">
        <f t="shared" ca="1" si="140"/>
        <v>-</v>
      </c>
      <c r="DZ42" s="87" t="str">
        <f t="shared" ca="1" si="141"/>
        <v>L</v>
      </c>
      <c r="EA42" s="87" t="str">
        <f t="shared" ca="1" si="142"/>
        <v>T</v>
      </c>
      <c r="EB42" s="87" t="str">
        <f t="shared" ca="1" si="143"/>
        <v>T</v>
      </c>
      <c r="EC42" s="87" t="str">
        <f t="shared" ca="1" si="144"/>
        <v>L</v>
      </c>
      <c r="ED42" s="87" t="str">
        <f t="shared" ca="1" si="145"/>
        <v>L</v>
      </c>
      <c r="EE42" s="87" t="str">
        <f t="shared" ca="1" si="146"/>
        <v>T</v>
      </c>
      <c r="EF42" s="87" t="str">
        <f t="shared" ca="1" si="147"/>
        <v>T</v>
      </c>
      <c r="EG42" s="87" t="str">
        <f t="shared" ca="1" si="148"/>
        <v>T</v>
      </c>
      <c r="EH42" s="87" t="str">
        <f t="shared" ca="1" si="149"/>
        <v>T</v>
      </c>
      <c r="EI42" s="87" t="str">
        <f t="shared" ca="1" si="150"/>
        <v>L</v>
      </c>
      <c r="EJ42" s="87" t="str">
        <f t="shared" ca="1" si="151"/>
        <v>N</v>
      </c>
      <c r="EK42" s="87" t="str">
        <f t="shared" ca="1" si="152"/>
        <v>N</v>
      </c>
      <c r="EL42" s="87" t="str">
        <f t="shared" ca="1" si="153"/>
        <v>-</v>
      </c>
      <c r="EM42" s="87" t="str">
        <f t="shared" ca="1" si="154"/>
        <v>-</v>
      </c>
      <c r="EN42" s="87" t="str">
        <f t="shared" ca="1" si="155"/>
        <v>L</v>
      </c>
      <c r="EO42" s="87" t="str">
        <f t="shared" ca="1" si="156"/>
        <v>T</v>
      </c>
      <c r="EP42" s="87" t="str">
        <f t="shared" ca="1" si="27"/>
        <v>T</v>
      </c>
      <c r="EQ42" s="87" t="str">
        <f t="shared" ca="1" si="157"/>
        <v>L</v>
      </c>
      <c r="ER42" s="87" t="str">
        <f t="shared" ca="1" si="158"/>
        <v>L</v>
      </c>
      <c r="ES42" s="87" t="str">
        <f t="shared" ca="1" si="159"/>
        <v>T</v>
      </c>
      <c r="ET42" s="87" t="str">
        <f t="shared" ca="1" si="160"/>
        <v>N</v>
      </c>
      <c r="EU42" s="87" t="str">
        <f t="shared" ca="1" si="161"/>
        <v>-</v>
      </c>
      <c r="EV42" s="87" t="str">
        <f t="shared" ca="1" si="162"/>
        <v>L</v>
      </c>
      <c r="EW42" s="87" t="str">
        <f t="shared" ca="1" si="163"/>
        <v>T</v>
      </c>
      <c r="EX42" s="87" t="str">
        <f t="shared" ca="1" si="164"/>
        <v>T</v>
      </c>
      <c r="EY42" s="87" t="str">
        <f t="shared" ca="1" si="165"/>
        <v>T</v>
      </c>
      <c r="EZ42" s="87" t="str">
        <f t="shared" ca="1" si="166"/>
        <v>L</v>
      </c>
      <c r="FA42" s="87" t="str">
        <f t="shared" ca="1" si="167"/>
        <v>T</v>
      </c>
      <c r="FB42" s="87" t="str">
        <f t="shared" ca="1" si="168"/>
        <v>T</v>
      </c>
      <c r="FC42" s="87" t="str">
        <f t="shared" ca="1" si="169"/>
        <v>T</v>
      </c>
      <c r="FD42" s="87" t="str">
        <f t="shared" ca="1" si="170"/>
        <v>N</v>
      </c>
      <c r="FE42" s="87" t="str">
        <f t="shared" ca="1" si="171"/>
        <v>-</v>
      </c>
      <c r="FF42" s="87" t="str">
        <f t="shared" ca="1" si="172"/>
        <v>L</v>
      </c>
      <c r="FG42" s="87" t="str">
        <f t="shared" ca="1" si="173"/>
        <v>T</v>
      </c>
      <c r="FH42" s="87" t="str">
        <f t="shared" ca="1" si="174"/>
        <v>T</v>
      </c>
      <c r="FI42" s="87" t="str">
        <f t="shared" ca="1" si="175"/>
        <v>T</v>
      </c>
      <c r="FJ42" s="87" t="str">
        <f t="shared" ca="1" si="176"/>
        <v>T</v>
      </c>
      <c r="FK42" s="87" t="str">
        <f t="shared" ca="1" si="177"/>
        <v>L</v>
      </c>
      <c r="FL42" s="87" t="str">
        <f t="shared" ca="1" si="178"/>
        <v>T</v>
      </c>
      <c r="FM42" s="87" t="str">
        <f t="shared" ca="1" si="179"/>
        <v>T</v>
      </c>
      <c r="FN42" s="87" t="str">
        <f t="shared" ca="1" si="180"/>
        <v>T</v>
      </c>
      <c r="FO42" s="87" t="str">
        <f t="shared" ca="1" si="181"/>
        <v>T</v>
      </c>
      <c r="FP42" s="87" t="str">
        <f t="shared" ca="1" si="182"/>
        <v>N</v>
      </c>
      <c r="FQ42" s="87" t="str">
        <f t="shared" ca="1" si="183"/>
        <v>N</v>
      </c>
      <c r="FR42" s="87" t="str">
        <f t="shared" ca="1" si="184"/>
        <v>-</v>
      </c>
      <c r="FS42" s="87" t="str">
        <f t="shared" ca="1" si="185"/>
        <v>-</v>
      </c>
      <c r="FT42" s="87" t="str">
        <f t="shared" ca="1" si="186"/>
        <v>L</v>
      </c>
      <c r="FU42" s="87" t="str">
        <f t="shared" ca="1" si="187"/>
        <v>L</v>
      </c>
      <c r="FV42" s="87" t="str">
        <f t="shared" ca="1" si="188"/>
        <v>T</v>
      </c>
      <c r="FW42" s="87" t="str">
        <f t="shared" ca="1" si="189"/>
        <v>T</v>
      </c>
      <c r="FX42" s="87" t="str">
        <f t="shared" ca="1" si="190"/>
        <v>L</v>
      </c>
      <c r="FY42" s="87" t="str">
        <f t="shared" ca="1" si="191"/>
        <v>T</v>
      </c>
      <c r="FZ42" s="87" t="str">
        <f t="shared" ca="1" si="192"/>
        <v>T</v>
      </c>
      <c r="GA42" s="87" t="str">
        <f t="shared" ca="1" si="193"/>
        <v>T</v>
      </c>
      <c r="GB42" s="87" t="str">
        <f t="shared" ca="1" si="194"/>
        <v>N</v>
      </c>
      <c r="GC42" s="87" t="str">
        <f t="shared" ca="1" si="195"/>
        <v>-</v>
      </c>
      <c r="GD42" s="87" t="str">
        <f t="shared" ca="1" si="196"/>
        <v>L</v>
      </c>
      <c r="GE42" s="87" t="str">
        <f t="shared" ca="1" si="197"/>
        <v>T</v>
      </c>
      <c r="GF42" s="87" t="str">
        <f t="shared" ca="1" si="198"/>
        <v>T</v>
      </c>
      <c r="GG42" s="87" t="str">
        <f t="shared" ca="1" si="199"/>
        <v>L</v>
      </c>
      <c r="GH42" s="87" t="str">
        <f t="shared" ca="1" si="200"/>
        <v>L</v>
      </c>
      <c r="GI42" s="87" t="str">
        <f t="shared" ca="1" si="201"/>
        <v>T</v>
      </c>
      <c r="GJ42" s="87" t="str">
        <f t="shared" ca="1" si="202"/>
        <v>T</v>
      </c>
      <c r="GK42" s="87" t="str">
        <f t="shared" ca="1" si="203"/>
        <v>T</v>
      </c>
      <c r="GL42" s="87" t="str">
        <f t="shared" ca="1" si="204"/>
        <v>T</v>
      </c>
      <c r="GM42" s="87" t="str">
        <f t="shared" ca="1" si="205"/>
        <v>L</v>
      </c>
      <c r="GN42" s="87" t="str">
        <f t="shared" ca="1" si="206"/>
        <v>N</v>
      </c>
      <c r="GO42" s="87" t="str">
        <f t="shared" ca="1" si="207"/>
        <v>N</v>
      </c>
      <c r="GP42" s="87" t="str">
        <f t="shared" ca="1" si="208"/>
        <v>-</v>
      </c>
      <c r="GQ42" s="87" t="str">
        <f t="shared" ca="1" si="209"/>
        <v>-</v>
      </c>
      <c r="GR42" s="87" t="str">
        <f t="shared" ca="1" si="210"/>
        <v>L</v>
      </c>
      <c r="GS42" s="87" t="str">
        <f t="shared" ca="1" si="211"/>
        <v>T</v>
      </c>
      <c r="GT42" s="87" t="str">
        <f t="shared" ca="1" si="212"/>
        <v>T</v>
      </c>
      <c r="GU42" s="87" t="str">
        <f t="shared" ca="1" si="213"/>
        <v>L</v>
      </c>
      <c r="GV42" s="87" t="str">
        <f t="shared" ca="1" si="214"/>
        <v>L</v>
      </c>
      <c r="GW42" s="87" t="str">
        <f t="shared" ca="1" si="215"/>
        <v>T</v>
      </c>
      <c r="GX42" s="87" t="str">
        <f t="shared" ca="1" si="216"/>
        <v>N</v>
      </c>
      <c r="GY42" s="87" t="str">
        <f t="shared" ca="1" si="217"/>
        <v>-</v>
      </c>
      <c r="GZ42" s="87" t="str">
        <f t="shared" ca="1" si="218"/>
        <v>L</v>
      </c>
      <c r="HA42" s="87" t="str">
        <f t="shared" ca="1" si="219"/>
        <v>T</v>
      </c>
      <c r="HB42" s="87" t="str">
        <f t="shared" ca="1" si="28"/>
        <v>T</v>
      </c>
      <c r="HC42" s="87" t="str">
        <f t="shared" ca="1" si="220"/>
        <v>T</v>
      </c>
      <c r="HD42" s="87" t="str">
        <f t="shared" ca="1" si="221"/>
        <v>L</v>
      </c>
      <c r="HE42" s="87" t="str">
        <f t="shared" ca="1" si="222"/>
        <v>T</v>
      </c>
      <c r="HF42" s="87" t="str">
        <f t="shared" ca="1" si="223"/>
        <v>T</v>
      </c>
      <c r="HG42" s="87" t="str">
        <f t="shared" ca="1" si="224"/>
        <v>T</v>
      </c>
      <c r="HH42" s="87" t="str">
        <f t="shared" ca="1" si="225"/>
        <v>N</v>
      </c>
      <c r="HI42" s="87" t="str">
        <f t="shared" ca="1" si="226"/>
        <v>-</v>
      </c>
      <c r="HJ42" s="87" t="str">
        <f t="shared" ca="1" si="227"/>
        <v>L</v>
      </c>
      <c r="HK42" s="87" t="str">
        <f t="shared" ca="1" si="228"/>
        <v>T</v>
      </c>
      <c r="HL42" s="87" t="str">
        <f t="shared" ca="1" si="229"/>
        <v>T</v>
      </c>
      <c r="HM42" s="87" t="str">
        <f t="shared" ca="1" si="230"/>
        <v>T</v>
      </c>
      <c r="HN42" s="87" t="str">
        <f t="shared" ca="1" si="231"/>
        <v>T</v>
      </c>
      <c r="HO42" s="87" t="str">
        <f t="shared" ca="1" si="232"/>
        <v>L</v>
      </c>
      <c r="HP42" s="87" t="str">
        <f t="shared" ca="1" si="233"/>
        <v>T</v>
      </c>
      <c r="HQ42" s="87" t="str">
        <f t="shared" ca="1" si="234"/>
        <v>T</v>
      </c>
      <c r="HR42" s="87" t="str">
        <f t="shared" ca="1" si="235"/>
        <v>T</v>
      </c>
      <c r="HS42" s="87" t="str">
        <f t="shared" ca="1" si="236"/>
        <v>T</v>
      </c>
      <c r="HT42" s="87" t="str">
        <f t="shared" ca="1" si="237"/>
        <v>N</v>
      </c>
      <c r="HU42" s="87" t="str">
        <f t="shared" ca="1" si="238"/>
        <v>N</v>
      </c>
      <c r="HV42" s="87" t="str">
        <f t="shared" ca="1" si="239"/>
        <v>-</v>
      </c>
      <c r="HW42" s="87" t="str">
        <f t="shared" ca="1" si="240"/>
        <v>-</v>
      </c>
      <c r="HX42" s="87" t="str">
        <f t="shared" ca="1" si="241"/>
        <v>L</v>
      </c>
      <c r="HY42" s="87" t="str">
        <f t="shared" ca="1" si="242"/>
        <v>L</v>
      </c>
      <c r="HZ42" s="87" t="str">
        <f t="shared" ca="1" si="243"/>
        <v>T</v>
      </c>
      <c r="IA42" s="87" t="str">
        <f t="shared" ca="1" si="244"/>
        <v>T</v>
      </c>
      <c r="IB42" s="87" t="str">
        <f t="shared" ca="1" si="245"/>
        <v>L</v>
      </c>
      <c r="IC42" s="87" t="str">
        <f t="shared" ca="1" si="246"/>
        <v>T</v>
      </c>
      <c r="ID42" s="87" t="str">
        <f t="shared" ca="1" si="247"/>
        <v>T</v>
      </c>
      <c r="IE42" s="87" t="str">
        <f t="shared" ca="1" si="248"/>
        <v>T</v>
      </c>
      <c r="IF42" s="87" t="str">
        <f t="shared" ca="1" si="249"/>
        <v>N</v>
      </c>
      <c r="IG42" s="87" t="str">
        <f t="shared" ca="1" si="250"/>
        <v>-</v>
      </c>
      <c r="IH42" s="87" t="str">
        <f t="shared" ca="1" si="251"/>
        <v>L</v>
      </c>
      <c r="II42" s="87" t="str">
        <f t="shared" ca="1" si="252"/>
        <v>T</v>
      </c>
      <c r="IJ42" s="87" t="str">
        <f t="shared" ca="1" si="253"/>
        <v>T</v>
      </c>
      <c r="IK42" s="87" t="str">
        <f t="shared" ca="1" si="254"/>
        <v>L</v>
      </c>
      <c r="IL42" s="87" t="str">
        <f t="shared" ca="1" si="255"/>
        <v>L</v>
      </c>
      <c r="IM42" s="87" t="str">
        <f t="shared" ca="1" si="256"/>
        <v>T</v>
      </c>
      <c r="IN42" s="87" t="str">
        <f t="shared" ca="1" si="257"/>
        <v>T</v>
      </c>
      <c r="IO42" s="87" t="str">
        <f t="shared" ca="1" si="258"/>
        <v>T</v>
      </c>
      <c r="IP42" s="87" t="str">
        <f t="shared" ca="1" si="259"/>
        <v>T</v>
      </c>
      <c r="IQ42" s="87" t="str">
        <f t="shared" ca="1" si="260"/>
        <v>L</v>
      </c>
      <c r="IR42" s="87" t="str">
        <f t="shared" ca="1" si="261"/>
        <v>N</v>
      </c>
      <c r="IS42" s="87" t="str">
        <f t="shared" ca="1" si="262"/>
        <v>N</v>
      </c>
      <c r="IT42" s="87" t="str">
        <f t="shared" ca="1" si="263"/>
        <v>-</v>
      </c>
      <c r="IU42" s="87" t="str">
        <f t="shared" ca="1" si="264"/>
        <v>-</v>
      </c>
      <c r="IV42" s="87" t="str">
        <f t="shared" ca="1" si="265"/>
        <v>L</v>
      </c>
      <c r="IW42" s="87" t="str">
        <f t="shared" ca="1" si="266"/>
        <v>T</v>
      </c>
      <c r="IX42" s="87" t="str">
        <f t="shared" ca="1" si="267"/>
        <v>T</v>
      </c>
      <c r="IY42" s="87" t="str">
        <f t="shared" ca="1" si="268"/>
        <v>L</v>
      </c>
      <c r="IZ42" s="87" t="str">
        <f t="shared" ca="1" si="269"/>
        <v>L</v>
      </c>
      <c r="JA42" s="87" t="str">
        <f t="shared" ca="1" si="270"/>
        <v>T</v>
      </c>
      <c r="JB42" s="87" t="str">
        <f t="shared" ca="1" si="271"/>
        <v>N</v>
      </c>
      <c r="JC42" s="87" t="str">
        <f t="shared" ca="1" si="272"/>
        <v>-</v>
      </c>
      <c r="JD42" s="87" t="str">
        <f t="shared" ca="1" si="273"/>
        <v>L</v>
      </c>
      <c r="JE42" s="87" t="str">
        <f t="shared" ca="1" si="274"/>
        <v>T</v>
      </c>
      <c r="JF42" s="87" t="str">
        <f t="shared" ca="1" si="275"/>
        <v>T</v>
      </c>
      <c r="JG42" s="87" t="str">
        <f t="shared" ca="1" si="276"/>
        <v>T</v>
      </c>
      <c r="JH42" s="87" t="str">
        <f t="shared" ca="1" si="277"/>
        <v>L</v>
      </c>
      <c r="JI42" s="87" t="str">
        <f t="shared" ca="1" si="278"/>
        <v>T</v>
      </c>
      <c r="JJ42" s="87" t="str">
        <f t="shared" ca="1" si="279"/>
        <v>T</v>
      </c>
      <c r="JK42" s="87" t="str">
        <f t="shared" ca="1" si="280"/>
        <v>T</v>
      </c>
      <c r="JL42" s="87" t="str">
        <f t="shared" ca="1" si="281"/>
        <v>N</v>
      </c>
      <c r="JM42" s="87" t="str">
        <f t="shared" ca="1" si="282"/>
        <v>-</v>
      </c>
      <c r="JN42" s="87" t="str">
        <f t="shared" ca="1" si="29"/>
        <v>L</v>
      </c>
      <c r="JO42" s="87" t="str">
        <f t="shared" ca="1" si="283"/>
        <v>T</v>
      </c>
      <c r="JP42" s="87" t="str">
        <f t="shared" ca="1" si="284"/>
        <v>T</v>
      </c>
      <c r="JQ42" s="87" t="str">
        <f t="shared" ca="1" si="285"/>
        <v>T</v>
      </c>
      <c r="JR42" s="87" t="str">
        <f t="shared" ca="1" si="286"/>
        <v>T</v>
      </c>
      <c r="JS42" s="87" t="str">
        <f t="shared" ca="1" si="287"/>
        <v>L</v>
      </c>
      <c r="JT42" s="87" t="str">
        <f t="shared" ca="1" si="288"/>
        <v>T</v>
      </c>
      <c r="JU42" s="87" t="str">
        <f t="shared" ca="1" si="289"/>
        <v>T</v>
      </c>
      <c r="JV42" s="87" t="str">
        <f t="shared" ca="1" si="290"/>
        <v>T</v>
      </c>
      <c r="JW42" s="87" t="str">
        <f t="shared" ca="1" si="291"/>
        <v>T</v>
      </c>
      <c r="JX42" s="87" t="str">
        <f t="shared" ca="1" si="292"/>
        <v>N</v>
      </c>
      <c r="JY42" s="87" t="str">
        <f t="shared" ca="1" si="293"/>
        <v>N</v>
      </c>
      <c r="JZ42" s="87" t="str">
        <f t="shared" ca="1" si="294"/>
        <v>-</v>
      </c>
      <c r="KA42" s="87" t="str">
        <f t="shared" ca="1" si="295"/>
        <v>-</v>
      </c>
      <c r="KB42" s="87" t="str">
        <f t="shared" ca="1" si="296"/>
        <v>L</v>
      </c>
      <c r="KC42" s="87" t="str">
        <f t="shared" ca="1" si="297"/>
        <v>L</v>
      </c>
      <c r="KD42" s="87" t="str">
        <f t="shared" ca="1" si="298"/>
        <v>T</v>
      </c>
      <c r="KE42" s="87" t="str">
        <f t="shared" ca="1" si="299"/>
        <v>T</v>
      </c>
      <c r="KF42" s="87" t="str">
        <f t="shared" ca="1" si="300"/>
        <v>L</v>
      </c>
      <c r="KG42" s="87" t="str">
        <f t="shared" ca="1" si="301"/>
        <v>T</v>
      </c>
      <c r="KH42" s="87" t="str">
        <f t="shared" ca="1" si="302"/>
        <v>T</v>
      </c>
      <c r="KI42" s="87" t="str">
        <f t="shared" ca="1" si="303"/>
        <v>T</v>
      </c>
      <c r="KJ42" s="87" t="str">
        <f t="shared" ca="1" si="304"/>
        <v>N</v>
      </c>
      <c r="KK42" s="87" t="str">
        <f t="shared" ca="1" si="305"/>
        <v>-</v>
      </c>
      <c r="KL42" s="87" t="str">
        <f t="shared" ca="1" si="306"/>
        <v>L</v>
      </c>
      <c r="KM42" s="87" t="str">
        <f t="shared" ca="1" si="307"/>
        <v>T</v>
      </c>
      <c r="KN42" s="87" t="str">
        <f t="shared" ca="1" si="308"/>
        <v>T</v>
      </c>
      <c r="KO42" s="87" t="str">
        <f t="shared" ca="1" si="309"/>
        <v>L</v>
      </c>
      <c r="KP42" s="87" t="str">
        <f t="shared" ca="1" si="310"/>
        <v>L</v>
      </c>
      <c r="KQ42" s="87" t="str">
        <f t="shared" ca="1" si="311"/>
        <v>T</v>
      </c>
      <c r="KR42" s="87" t="str">
        <f t="shared" ca="1" si="312"/>
        <v>T</v>
      </c>
      <c r="KS42" s="87" t="str">
        <f t="shared" ca="1" si="313"/>
        <v>T</v>
      </c>
      <c r="KT42" s="87" t="str">
        <f t="shared" ca="1" si="314"/>
        <v>T</v>
      </c>
      <c r="KU42" s="87" t="str">
        <f t="shared" ca="1" si="315"/>
        <v>L</v>
      </c>
      <c r="KV42" s="87" t="str">
        <f t="shared" ca="1" si="316"/>
        <v>N</v>
      </c>
      <c r="KW42" s="87" t="str">
        <f t="shared" ca="1" si="317"/>
        <v>N</v>
      </c>
      <c r="KX42" s="87" t="str">
        <f t="shared" ca="1" si="318"/>
        <v>-</v>
      </c>
      <c r="KY42" s="87" t="str">
        <f t="shared" ca="1" si="319"/>
        <v>-</v>
      </c>
      <c r="KZ42" s="87" t="str">
        <f t="shared" ca="1" si="320"/>
        <v>L</v>
      </c>
      <c r="LA42" s="87" t="str">
        <f t="shared" ca="1" si="321"/>
        <v>T</v>
      </c>
      <c r="LB42" s="87" t="str">
        <f t="shared" ca="1" si="322"/>
        <v>T</v>
      </c>
      <c r="LC42" s="87" t="str">
        <f t="shared" ca="1" si="323"/>
        <v>L</v>
      </c>
      <c r="LD42" s="87" t="str">
        <f t="shared" ca="1" si="324"/>
        <v>L</v>
      </c>
      <c r="LE42" s="87" t="str">
        <f t="shared" ca="1" si="325"/>
        <v>T</v>
      </c>
      <c r="LF42" s="87" t="str">
        <f t="shared" ca="1" si="326"/>
        <v>N</v>
      </c>
      <c r="LG42" s="87" t="str">
        <f t="shared" ca="1" si="327"/>
        <v>-</v>
      </c>
      <c r="LH42" s="87" t="str">
        <f t="shared" ca="1" si="328"/>
        <v>L</v>
      </c>
      <c r="LI42" s="87" t="str">
        <f t="shared" ca="1" si="329"/>
        <v>T</v>
      </c>
      <c r="LJ42" s="87" t="str">
        <f t="shared" ca="1" si="330"/>
        <v>T</v>
      </c>
      <c r="LK42" s="87" t="str">
        <f t="shared" ca="1" si="331"/>
        <v>T</v>
      </c>
      <c r="LL42" s="87" t="str">
        <f t="shared" ca="1" si="332"/>
        <v>L</v>
      </c>
      <c r="LM42" s="87" t="str">
        <f t="shared" ca="1" si="333"/>
        <v>T</v>
      </c>
      <c r="LN42" s="87" t="str">
        <f t="shared" ca="1" si="334"/>
        <v>T</v>
      </c>
      <c r="LO42" s="87" t="str">
        <f t="shared" ca="1" si="335"/>
        <v>T</v>
      </c>
      <c r="LP42" s="87" t="str">
        <f t="shared" ca="1" si="336"/>
        <v>N</v>
      </c>
      <c r="LQ42" s="87" t="str">
        <f t="shared" ca="1" si="337"/>
        <v>-</v>
      </c>
      <c r="LR42" s="87" t="str">
        <f t="shared" ca="1" si="338"/>
        <v>L</v>
      </c>
      <c r="LS42" s="87" t="str">
        <f t="shared" ca="1" si="339"/>
        <v>T</v>
      </c>
      <c r="LT42" s="87" t="str">
        <f t="shared" ca="1" si="340"/>
        <v>T</v>
      </c>
      <c r="LU42" s="87" t="str">
        <f t="shared" ca="1" si="341"/>
        <v>T</v>
      </c>
      <c r="LV42" s="87" t="str">
        <f t="shared" ca="1" si="342"/>
        <v>T</v>
      </c>
      <c r="LW42" s="87" t="str">
        <f t="shared" ca="1" si="343"/>
        <v>L</v>
      </c>
      <c r="LX42" s="87" t="str">
        <f t="shared" ca="1" si="344"/>
        <v>T</v>
      </c>
      <c r="LY42" s="87" t="str">
        <f t="shared" ca="1" si="345"/>
        <v>T</v>
      </c>
      <c r="LZ42" s="87" t="str">
        <f t="shared" ca="1" si="30"/>
        <v>T</v>
      </c>
      <c r="MA42" s="87" t="str">
        <f t="shared" ca="1" si="357"/>
        <v>T</v>
      </c>
      <c r="MB42" s="87" t="str">
        <f t="shared" ca="1" si="358"/>
        <v>N</v>
      </c>
      <c r="MC42" s="87" t="str">
        <f t="shared" ca="1" si="359"/>
        <v>N</v>
      </c>
      <c r="MD42" s="87" t="str">
        <f t="shared" ca="1" si="360"/>
        <v>-</v>
      </c>
      <c r="ME42" s="87" t="str">
        <f t="shared" ca="1" si="361"/>
        <v>-</v>
      </c>
      <c r="MF42" s="87" t="str">
        <f t="shared" ca="1" si="362"/>
        <v>L</v>
      </c>
      <c r="MG42" s="87" t="str">
        <f t="shared" ca="1" si="363"/>
        <v>L</v>
      </c>
      <c r="MH42" s="87" t="str">
        <f t="shared" ca="1" si="364"/>
        <v>T</v>
      </c>
      <c r="MI42" s="87" t="str">
        <f t="shared" ca="1" si="365"/>
        <v>T</v>
      </c>
      <c r="MJ42" s="87" t="str">
        <f t="shared" ca="1" si="366"/>
        <v>L</v>
      </c>
      <c r="MK42" s="87" t="str">
        <f t="shared" ca="1" si="367"/>
        <v>T</v>
      </c>
      <c r="ML42" s="87" t="str">
        <f t="shared" ca="1" si="368"/>
        <v>T</v>
      </c>
      <c r="MM42" s="87" t="str">
        <f t="shared" ca="1" si="369"/>
        <v>T</v>
      </c>
      <c r="MN42" s="87" t="str">
        <f t="shared" ca="1" si="370"/>
        <v>N</v>
      </c>
      <c r="MO42" s="87" t="str">
        <f t="shared" ca="1" si="371"/>
        <v>-</v>
      </c>
      <c r="MP42" s="87" t="str">
        <f t="shared" ca="1" si="372"/>
        <v>L</v>
      </c>
      <c r="MQ42" s="87" t="str">
        <f t="shared" ca="1" si="373"/>
        <v>T</v>
      </c>
      <c r="MR42" s="87" t="str">
        <f t="shared" ca="1" si="374"/>
        <v>T</v>
      </c>
      <c r="MS42" s="87" t="str">
        <f t="shared" ca="1" si="375"/>
        <v>L</v>
      </c>
      <c r="MT42" s="87" t="str">
        <f t="shared" ca="1" si="376"/>
        <v>L</v>
      </c>
      <c r="MU42" s="87" t="str">
        <f t="shared" ca="1" si="377"/>
        <v>T</v>
      </c>
      <c r="MV42" s="87" t="str">
        <f t="shared" ca="1" si="378"/>
        <v>T</v>
      </c>
      <c r="MW42" s="87" t="str">
        <f t="shared" ca="1" si="379"/>
        <v>T</v>
      </c>
      <c r="MX42" s="87" t="str">
        <f t="shared" ca="1" si="380"/>
        <v>T</v>
      </c>
      <c r="MY42" s="87" t="str">
        <f t="shared" ca="1" si="381"/>
        <v>L</v>
      </c>
      <c r="MZ42" s="87" t="str">
        <f t="shared" ca="1" si="382"/>
        <v>N</v>
      </c>
      <c r="NA42" s="87" t="str">
        <f t="shared" ca="1" si="383"/>
        <v>N</v>
      </c>
      <c r="NB42" s="87" t="str">
        <f t="shared" ca="1" si="346"/>
        <v>-</v>
      </c>
      <c r="NC42" s="87" t="str">
        <f t="shared" ca="1" si="347"/>
        <v>-</v>
      </c>
      <c r="ND42" s="87" t="str">
        <f t="shared" ca="1" si="348"/>
        <v>L</v>
      </c>
      <c r="NE42" s="87" t="str">
        <f t="shared" ca="1" si="349"/>
        <v>T</v>
      </c>
      <c r="NF42" s="87" t="str">
        <f t="shared" ca="1" si="350"/>
        <v>T</v>
      </c>
      <c r="NG42" s="87" t="str">
        <f t="shared" ca="1" si="351"/>
        <v>L</v>
      </c>
      <c r="NH42" s="87" t="str">
        <f t="shared" ca="1" si="352"/>
        <v>L</v>
      </c>
      <c r="NI42" s="87" t="str">
        <f t="shared" ca="1" si="353"/>
        <v>T</v>
      </c>
      <c r="NJ42" s="87" t="str">
        <f t="shared" ca="1" si="354"/>
        <v>N</v>
      </c>
      <c r="NK42" s="87" t="str">
        <f t="shared" ca="1" si="355"/>
        <v>-</v>
      </c>
      <c r="NL42" s="87" t="str">
        <f t="shared" ca="1" si="356"/>
        <v>L</v>
      </c>
    </row>
    <row r="43" spans="1:376" x14ac:dyDescent="0.35">
      <c r="A43" s="54" t="str">
        <f>Plantilla!E43</f>
        <v>Vanesa de la Fuente Navarro (75%)</v>
      </c>
      <c r="B43" s="99">
        <f>'Diseño Patrón'!B46</f>
        <v>0</v>
      </c>
      <c r="C43" s="23">
        <f t="array" ref="C43">IF($C$4="SI",SMALL(IF($B$7:$B43=B43,ROW($B$7:$B43), ""),1),7)</f>
        <v>43</v>
      </c>
      <c r="D43" s="142" t="str">
        <f>'Diseño Patrón'!M46</f>
        <v/>
      </c>
      <c r="E43" s="142" t="str">
        <f>'Diseño Patrón'!N46</f>
        <v/>
      </c>
      <c r="F43" s="142" t="str">
        <f>'Diseño Patrón'!O46</f>
        <v/>
      </c>
      <c r="G43" s="142" t="str">
        <f>'Diseño Patrón'!P46</f>
        <v/>
      </c>
      <c r="H43" s="142" t="str">
        <f>'Diseño Patrón'!Q46</f>
        <v/>
      </c>
      <c r="I43" s="143" t="str">
        <f>'Diseño Patrón'!R46</f>
        <v/>
      </c>
      <c r="J43" s="143" t="str">
        <f>'Diseño Patrón'!S46</f>
        <v/>
      </c>
      <c r="K43" s="87" t="str">
        <f t="shared" ca="1" si="385"/>
        <v/>
      </c>
      <c r="L43" s="87" t="str">
        <f t="shared" ca="1" si="386"/>
        <v/>
      </c>
      <c r="M43" s="87" t="str">
        <f t="shared" ca="1" si="386"/>
        <v/>
      </c>
      <c r="N43" s="87" t="str">
        <f t="shared" ca="1" si="386"/>
        <v/>
      </c>
      <c r="O43" s="87" t="str">
        <f t="shared" ca="1" si="386"/>
        <v/>
      </c>
      <c r="P43" s="87" t="str">
        <f t="shared" ca="1" si="386"/>
        <v/>
      </c>
      <c r="Q43" s="87" t="str">
        <f t="shared" ca="1" si="386"/>
        <v/>
      </c>
      <c r="R43" s="87" t="str">
        <f t="shared" ca="1" si="25"/>
        <v/>
      </c>
      <c r="S43" s="87" t="str">
        <f t="shared" ca="1" si="31"/>
        <v/>
      </c>
      <c r="T43" s="87" t="str">
        <f t="shared" ca="1" si="32"/>
        <v/>
      </c>
      <c r="U43" s="87" t="str">
        <f t="shared" ca="1" si="33"/>
        <v/>
      </c>
      <c r="V43" s="87" t="str">
        <f t="shared" ca="1" si="34"/>
        <v/>
      </c>
      <c r="W43" s="87" t="str">
        <f t="shared" ca="1" si="35"/>
        <v/>
      </c>
      <c r="X43" s="87" t="str">
        <f t="shared" ca="1" si="36"/>
        <v/>
      </c>
      <c r="Y43" s="87" t="str">
        <f t="shared" ca="1" si="37"/>
        <v/>
      </c>
      <c r="Z43" s="87" t="str">
        <f t="shared" ca="1" si="38"/>
        <v/>
      </c>
      <c r="AA43" s="87" t="str">
        <f t="shared" ca="1" si="39"/>
        <v/>
      </c>
      <c r="AB43" s="87" t="str">
        <f t="shared" ca="1" si="40"/>
        <v/>
      </c>
      <c r="AC43" s="87" t="str">
        <f t="shared" ca="1" si="41"/>
        <v/>
      </c>
      <c r="AD43" s="87" t="str">
        <f t="shared" ca="1" si="42"/>
        <v/>
      </c>
      <c r="AE43" s="87" t="str">
        <f t="shared" ca="1" si="43"/>
        <v/>
      </c>
      <c r="AF43" s="87" t="str">
        <f t="shared" ca="1" si="44"/>
        <v/>
      </c>
      <c r="AG43" s="87" t="str">
        <f t="shared" ca="1" si="45"/>
        <v/>
      </c>
      <c r="AH43" s="87" t="str">
        <f t="shared" ca="1" si="46"/>
        <v/>
      </c>
      <c r="AI43" s="87" t="str">
        <f t="shared" ca="1" si="47"/>
        <v/>
      </c>
      <c r="AJ43" s="87" t="str">
        <f t="shared" ca="1" si="48"/>
        <v/>
      </c>
      <c r="AK43" s="87" t="str">
        <f t="shared" ca="1" si="49"/>
        <v/>
      </c>
      <c r="AL43" s="87" t="str">
        <f t="shared" ca="1" si="50"/>
        <v/>
      </c>
      <c r="AM43" s="87" t="str">
        <f t="shared" ca="1" si="51"/>
        <v/>
      </c>
      <c r="AN43" s="87" t="str">
        <f t="shared" ca="1" si="52"/>
        <v/>
      </c>
      <c r="AO43" s="87" t="str">
        <f t="shared" ca="1" si="53"/>
        <v/>
      </c>
      <c r="AP43" s="87" t="str">
        <f t="shared" ca="1" si="54"/>
        <v/>
      </c>
      <c r="AQ43" s="87" t="str">
        <f t="shared" ca="1" si="55"/>
        <v/>
      </c>
      <c r="AR43" s="87" t="str">
        <f t="shared" ca="1" si="56"/>
        <v/>
      </c>
      <c r="AS43" s="87" t="str">
        <f t="shared" ca="1" si="57"/>
        <v/>
      </c>
      <c r="AT43" s="87" t="str">
        <f t="shared" ca="1" si="58"/>
        <v/>
      </c>
      <c r="AU43" s="87" t="str">
        <f t="shared" ca="1" si="59"/>
        <v/>
      </c>
      <c r="AV43" s="87" t="str">
        <f t="shared" ca="1" si="60"/>
        <v/>
      </c>
      <c r="AW43" s="87" t="str">
        <f t="shared" ca="1" si="61"/>
        <v/>
      </c>
      <c r="AX43" s="87" t="str">
        <f t="shared" ca="1" si="62"/>
        <v/>
      </c>
      <c r="AY43" s="87" t="str">
        <f t="shared" ca="1" si="63"/>
        <v/>
      </c>
      <c r="AZ43" s="87" t="str">
        <f t="shared" ca="1" si="64"/>
        <v/>
      </c>
      <c r="BA43" s="87" t="str">
        <f t="shared" ca="1" si="65"/>
        <v/>
      </c>
      <c r="BB43" s="87" t="str">
        <f t="shared" ca="1" si="66"/>
        <v/>
      </c>
      <c r="BC43" s="87" t="str">
        <f t="shared" ca="1" si="67"/>
        <v/>
      </c>
      <c r="BD43" s="87" t="str">
        <f t="shared" ca="1" si="68"/>
        <v/>
      </c>
      <c r="BE43" s="87" t="str">
        <f t="shared" ca="1" si="69"/>
        <v/>
      </c>
      <c r="BF43" s="87" t="str">
        <f t="shared" ca="1" si="70"/>
        <v/>
      </c>
      <c r="BG43" s="87" t="str">
        <f t="shared" ca="1" si="71"/>
        <v/>
      </c>
      <c r="BH43" s="87" t="str">
        <f t="shared" ca="1" si="72"/>
        <v/>
      </c>
      <c r="BI43" s="87" t="str">
        <f t="shared" ca="1" si="73"/>
        <v/>
      </c>
      <c r="BJ43" s="87" t="str">
        <f t="shared" ca="1" si="74"/>
        <v/>
      </c>
      <c r="BK43" s="87" t="str">
        <f t="shared" ca="1" si="75"/>
        <v/>
      </c>
      <c r="BL43" s="87" t="str">
        <f t="shared" ca="1" si="76"/>
        <v/>
      </c>
      <c r="BM43" s="87" t="str">
        <f t="shared" ca="1" si="77"/>
        <v/>
      </c>
      <c r="BN43" s="87" t="str">
        <f t="shared" ca="1" si="78"/>
        <v/>
      </c>
      <c r="BO43" s="87" t="str">
        <f t="shared" ca="1" si="79"/>
        <v/>
      </c>
      <c r="BP43" s="87" t="str">
        <f t="shared" ca="1" si="80"/>
        <v/>
      </c>
      <c r="BQ43" s="87" t="str">
        <f t="shared" ca="1" si="81"/>
        <v/>
      </c>
      <c r="BR43" s="87" t="str">
        <f t="shared" ca="1" si="82"/>
        <v/>
      </c>
      <c r="BS43" s="87" t="str">
        <f t="shared" ca="1" si="83"/>
        <v/>
      </c>
      <c r="BT43" s="87" t="str">
        <f t="shared" ca="1" si="84"/>
        <v/>
      </c>
      <c r="BU43" s="87" t="str">
        <f t="shared" ca="1" si="85"/>
        <v/>
      </c>
      <c r="BV43" s="87" t="str">
        <f t="shared" ca="1" si="86"/>
        <v/>
      </c>
      <c r="BW43" s="87" t="str">
        <f t="shared" ca="1" si="87"/>
        <v/>
      </c>
      <c r="BX43" s="87" t="str">
        <f t="shared" ca="1" si="88"/>
        <v/>
      </c>
      <c r="BY43" s="87" t="str">
        <f t="shared" ca="1" si="89"/>
        <v/>
      </c>
      <c r="BZ43" s="87" t="str">
        <f t="shared" ca="1" si="90"/>
        <v/>
      </c>
      <c r="CA43" s="87" t="str">
        <f t="shared" ca="1" si="91"/>
        <v/>
      </c>
      <c r="CB43" s="87" t="str">
        <f t="shared" ca="1" si="92"/>
        <v/>
      </c>
      <c r="CC43" s="87" t="str">
        <f t="shared" ca="1" si="93"/>
        <v/>
      </c>
      <c r="CD43" s="87" t="str">
        <f t="shared" ca="1" si="26"/>
        <v/>
      </c>
      <c r="CE43" s="87" t="str">
        <f t="shared" ca="1" si="94"/>
        <v/>
      </c>
      <c r="CF43" s="87" t="str">
        <f t="shared" ca="1" si="95"/>
        <v/>
      </c>
      <c r="CG43" s="87" t="str">
        <f t="shared" ca="1" si="96"/>
        <v/>
      </c>
      <c r="CH43" s="87" t="str">
        <f t="shared" ca="1" si="97"/>
        <v/>
      </c>
      <c r="CI43" s="87" t="str">
        <f t="shared" ca="1" si="98"/>
        <v/>
      </c>
      <c r="CJ43" s="87" t="str">
        <f t="shared" ca="1" si="99"/>
        <v/>
      </c>
      <c r="CK43" s="87" t="str">
        <f t="shared" ca="1" si="100"/>
        <v/>
      </c>
      <c r="CL43" s="87" t="str">
        <f t="shared" ca="1" si="101"/>
        <v/>
      </c>
      <c r="CM43" s="87" t="str">
        <f t="shared" ca="1" si="102"/>
        <v/>
      </c>
      <c r="CN43" s="87" t="str">
        <f t="shared" ca="1" si="103"/>
        <v/>
      </c>
      <c r="CO43" s="87" t="str">
        <f t="shared" ca="1" si="104"/>
        <v/>
      </c>
      <c r="CP43" s="87" t="str">
        <f t="shared" ca="1" si="105"/>
        <v/>
      </c>
      <c r="CQ43" s="87" t="str">
        <f t="shared" ca="1" si="106"/>
        <v/>
      </c>
      <c r="CR43" s="87" t="str">
        <f t="shared" ca="1" si="107"/>
        <v/>
      </c>
      <c r="CS43" s="87" t="str">
        <f t="shared" ca="1" si="108"/>
        <v/>
      </c>
      <c r="CT43" s="87" t="str">
        <f t="shared" ca="1" si="109"/>
        <v/>
      </c>
      <c r="CU43" s="87" t="str">
        <f t="shared" ca="1" si="110"/>
        <v/>
      </c>
      <c r="CV43" s="87" t="str">
        <f t="shared" ca="1" si="111"/>
        <v/>
      </c>
      <c r="CW43" s="87" t="str">
        <f t="shared" ca="1" si="112"/>
        <v/>
      </c>
      <c r="CX43" s="87" t="str">
        <f t="shared" ca="1" si="113"/>
        <v/>
      </c>
      <c r="CY43" s="87" t="str">
        <f t="shared" ca="1" si="114"/>
        <v/>
      </c>
      <c r="CZ43" s="87" t="str">
        <f t="shared" ca="1" si="115"/>
        <v/>
      </c>
      <c r="DA43" s="87" t="str">
        <f t="shared" ca="1" si="116"/>
        <v/>
      </c>
      <c r="DB43" s="87" t="str">
        <f t="shared" ca="1" si="117"/>
        <v/>
      </c>
      <c r="DC43" s="87" t="str">
        <f t="shared" ca="1" si="118"/>
        <v/>
      </c>
      <c r="DD43" s="87" t="str">
        <f t="shared" ca="1" si="119"/>
        <v/>
      </c>
      <c r="DE43" s="87" t="str">
        <f t="shared" ca="1" si="120"/>
        <v/>
      </c>
      <c r="DF43" s="87" t="str">
        <f t="shared" ca="1" si="121"/>
        <v/>
      </c>
      <c r="DG43" s="87" t="str">
        <f t="shared" ca="1" si="122"/>
        <v/>
      </c>
      <c r="DH43" s="87" t="str">
        <f t="shared" ca="1" si="123"/>
        <v/>
      </c>
      <c r="DI43" s="87" t="str">
        <f t="shared" ca="1" si="124"/>
        <v/>
      </c>
      <c r="DJ43" s="87" t="str">
        <f t="shared" ca="1" si="125"/>
        <v/>
      </c>
      <c r="DK43" s="87" t="str">
        <f t="shared" ca="1" si="126"/>
        <v/>
      </c>
      <c r="DL43" s="87" t="str">
        <f t="shared" ca="1" si="127"/>
        <v/>
      </c>
      <c r="DM43" s="87" t="str">
        <f t="shared" ca="1" si="128"/>
        <v/>
      </c>
      <c r="DN43" s="87" t="str">
        <f t="shared" ca="1" si="129"/>
        <v/>
      </c>
      <c r="DO43" s="87" t="str">
        <f t="shared" ca="1" si="130"/>
        <v/>
      </c>
      <c r="DP43" s="87" t="str">
        <f t="shared" ca="1" si="131"/>
        <v/>
      </c>
      <c r="DQ43" s="87" t="str">
        <f t="shared" ca="1" si="132"/>
        <v/>
      </c>
      <c r="DR43" s="87" t="str">
        <f t="shared" ca="1" si="133"/>
        <v/>
      </c>
      <c r="DS43" s="87" t="str">
        <f t="shared" ca="1" si="134"/>
        <v/>
      </c>
      <c r="DT43" s="87" t="str">
        <f t="shared" ca="1" si="135"/>
        <v/>
      </c>
      <c r="DU43" s="87" t="str">
        <f t="shared" ca="1" si="136"/>
        <v/>
      </c>
      <c r="DV43" s="87" t="str">
        <f t="shared" ca="1" si="137"/>
        <v/>
      </c>
      <c r="DW43" s="87" t="str">
        <f t="shared" ca="1" si="138"/>
        <v/>
      </c>
      <c r="DX43" s="87" t="str">
        <f t="shared" ca="1" si="139"/>
        <v/>
      </c>
      <c r="DY43" s="87" t="str">
        <f t="shared" ca="1" si="140"/>
        <v/>
      </c>
      <c r="DZ43" s="87" t="str">
        <f t="shared" ca="1" si="141"/>
        <v/>
      </c>
      <c r="EA43" s="87" t="str">
        <f t="shared" ca="1" si="142"/>
        <v/>
      </c>
      <c r="EB43" s="87" t="str">
        <f t="shared" ca="1" si="143"/>
        <v/>
      </c>
      <c r="EC43" s="87" t="str">
        <f t="shared" ca="1" si="144"/>
        <v/>
      </c>
      <c r="ED43" s="87" t="str">
        <f t="shared" ca="1" si="145"/>
        <v/>
      </c>
      <c r="EE43" s="87" t="str">
        <f t="shared" ca="1" si="146"/>
        <v/>
      </c>
      <c r="EF43" s="87" t="str">
        <f t="shared" ca="1" si="147"/>
        <v/>
      </c>
      <c r="EG43" s="87" t="str">
        <f t="shared" ca="1" si="148"/>
        <v/>
      </c>
      <c r="EH43" s="87" t="str">
        <f t="shared" ca="1" si="149"/>
        <v/>
      </c>
      <c r="EI43" s="87" t="str">
        <f t="shared" ca="1" si="150"/>
        <v/>
      </c>
      <c r="EJ43" s="87" t="str">
        <f t="shared" ca="1" si="151"/>
        <v/>
      </c>
      <c r="EK43" s="87" t="str">
        <f t="shared" ca="1" si="152"/>
        <v/>
      </c>
      <c r="EL43" s="87" t="str">
        <f t="shared" ca="1" si="153"/>
        <v/>
      </c>
      <c r="EM43" s="87" t="str">
        <f t="shared" ca="1" si="154"/>
        <v/>
      </c>
      <c r="EN43" s="87" t="str">
        <f t="shared" ca="1" si="155"/>
        <v/>
      </c>
      <c r="EO43" s="87" t="str">
        <f t="shared" ca="1" si="156"/>
        <v/>
      </c>
      <c r="EP43" s="87" t="str">
        <f t="shared" ca="1" si="27"/>
        <v/>
      </c>
      <c r="EQ43" s="87" t="str">
        <f t="shared" ca="1" si="157"/>
        <v/>
      </c>
      <c r="ER43" s="87" t="str">
        <f t="shared" ca="1" si="158"/>
        <v/>
      </c>
      <c r="ES43" s="87" t="str">
        <f t="shared" ca="1" si="159"/>
        <v/>
      </c>
      <c r="ET43" s="87" t="str">
        <f t="shared" ca="1" si="160"/>
        <v/>
      </c>
      <c r="EU43" s="87" t="str">
        <f t="shared" ca="1" si="161"/>
        <v/>
      </c>
      <c r="EV43" s="87" t="str">
        <f t="shared" ca="1" si="162"/>
        <v/>
      </c>
      <c r="EW43" s="87" t="str">
        <f t="shared" ca="1" si="163"/>
        <v/>
      </c>
      <c r="EX43" s="87" t="str">
        <f t="shared" ca="1" si="164"/>
        <v/>
      </c>
      <c r="EY43" s="87" t="str">
        <f t="shared" ca="1" si="165"/>
        <v/>
      </c>
      <c r="EZ43" s="87" t="str">
        <f t="shared" ca="1" si="166"/>
        <v/>
      </c>
      <c r="FA43" s="87" t="str">
        <f t="shared" ca="1" si="167"/>
        <v/>
      </c>
      <c r="FB43" s="87" t="str">
        <f t="shared" ca="1" si="168"/>
        <v/>
      </c>
      <c r="FC43" s="87" t="str">
        <f t="shared" ca="1" si="169"/>
        <v/>
      </c>
      <c r="FD43" s="87" t="str">
        <f t="shared" ca="1" si="170"/>
        <v/>
      </c>
      <c r="FE43" s="87" t="str">
        <f t="shared" ca="1" si="171"/>
        <v/>
      </c>
      <c r="FF43" s="87" t="str">
        <f t="shared" ca="1" si="172"/>
        <v/>
      </c>
      <c r="FG43" s="87" t="str">
        <f t="shared" ca="1" si="173"/>
        <v/>
      </c>
      <c r="FH43" s="87" t="str">
        <f t="shared" ca="1" si="174"/>
        <v/>
      </c>
      <c r="FI43" s="87" t="str">
        <f t="shared" ca="1" si="175"/>
        <v/>
      </c>
      <c r="FJ43" s="87" t="str">
        <f t="shared" ca="1" si="176"/>
        <v/>
      </c>
      <c r="FK43" s="87" t="str">
        <f t="shared" ca="1" si="177"/>
        <v/>
      </c>
      <c r="FL43" s="87" t="str">
        <f t="shared" ca="1" si="178"/>
        <v/>
      </c>
      <c r="FM43" s="87" t="str">
        <f t="shared" ca="1" si="179"/>
        <v/>
      </c>
      <c r="FN43" s="87" t="str">
        <f t="shared" ca="1" si="180"/>
        <v/>
      </c>
      <c r="FO43" s="87" t="str">
        <f t="shared" ca="1" si="181"/>
        <v/>
      </c>
      <c r="FP43" s="87" t="str">
        <f t="shared" ca="1" si="182"/>
        <v/>
      </c>
      <c r="FQ43" s="87" t="str">
        <f t="shared" ca="1" si="183"/>
        <v/>
      </c>
      <c r="FR43" s="87" t="str">
        <f t="shared" ca="1" si="184"/>
        <v/>
      </c>
      <c r="FS43" s="87" t="str">
        <f t="shared" ca="1" si="185"/>
        <v/>
      </c>
      <c r="FT43" s="87" t="str">
        <f t="shared" ca="1" si="186"/>
        <v/>
      </c>
      <c r="FU43" s="87" t="str">
        <f t="shared" ca="1" si="187"/>
        <v/>
      </c>
      <c r="FV43" s="87" t="str">
        <f t="shared" ca="1" si="188"/>
        <v/>
      </c>
      <c r="FW43" s="87" t="str">
        <f t="shared" ca="1" si="189"/>
        <v/>
      </c>
      <c r="FX43" s="87" t="str">
        <f t="shared" ca="1" si="190"/>
        <v/>
      </c>
      <c r="FY43" s="87" t="str">
        <f t="shared" ca="1" si="191"/>
        <v/>
      </c>
      <c r="FZ43" s="87" t="str">
        <f t="shared" ca="1" si="192"/>
        <v/>
      </c>
      <c r="GA43" s="87" t="str">
        <f t="shared" ca="1" si="193"/>
        <v/>
      </c>
      <c r="GB43" s="87" t="str">
        <f t="shared" ca="1" si="194"/>
        <v/>
      </c>
      <c r="GC43" s="87" t="str">
        <f t="shared" ca="1" si="195"/>
        <v/>
      </c>
      <c r="GD43" s="87" t="str">
        <f t="shared" ca="1" si="196"/>
        <v/>
      </c>
      <c r="GE43" s="87" t="str">
        <f t="shared" ca="1" si="197"/>
        <v/>
      </c>
      <c r="GF43" s="87" t="str">
        <f t="shared" ca="1" si="198"/>
        <v/>
      </c>
      <c r="GG43" s="87" t="str">
        <f t="shared" ca="1" si="199"/>
        <v/>
      </c>
      <c r="GH43" s="87" t="str">
        <f t="shared" ca="1" si="200"/>
        <v/>
      </c>
      <c r="GI43" s="87" t="str">
        <f t="shared" ca="1" si="201"/>
        <v/>
      </c>
      <c r="GJ43" s="87" t="str">
        <f t="shared" ca="1" si="202"/>
        <v/>
      </c>
      <c r="GK43" s="87" t="str">
        <f t="shared" ca="1" si="203"/>
        <v/>
      </c>
      <c r="GL43" s="87" t="str">
        <f t="shared" ca="1" si="204"/>
        <v/>
      </c>
      <c r="GM43" s="87" t="str">
        <f t="shared" ca="1" si="205"/>
        <v/>
      </c>
      <c r="GN43" s="87" t="str">
        <f t="shared" ca="1" si="206"/>
        <v/>
      </c>
      <c r="GO43" s="87" t="str">
        <f t="shared" ca="1" si="207"/>
        <v/>
      </c>
      <c r="GP43" s="87" t="str">
        <f t="shared" ca="1" si="208"/>
        <v/>
      </c>
      <c r="GQ43" s="87" t="str">
        <f t="shared" ca="1" si="209"/>
        <v/>
      </c>
      <c r="GR43" s="87" t="str">
        <f t="shared" ca="1" si="210"/>
        <v/>
      </c>
      <c r="GS43" s="87" t="str">
        <f t="shared" ca="1" si="211"/>
        <v/>
      </c>
      <c r="GT43" s="87" t="str">
        <f t="shared" ca="1" si="212"/>
        <v/>
      </c>
      <c r="GU43" s="87" t="str">
        <f t="shared" ca="1" si="213"/>
        <v/>
      </c>
      <c r="GV43" s="87" t="str">
        <f t="shared" ca="1" si="214"/>
        <v/>
      </c>
      <c r="GW43" s="87" t="str">
        <f t="shared" ca="1" si="215"/>
        <v/>
      </c>
      <c r="GX43" s="87" t="str">
        <f t="shared" ca="1" si="216"/>
        <v/>
      </c>
      <c r="GY43" s="87" t="str">
        <f t="shared" ca="1" si="217"/>
        <v/>
      </c>
      <c r="GZ43" s="87" t="str">
        <f t="shared" ca="1" si="218"/>
        <v/>
      </c>
      <c r="HA43" s="87" t="str">
        <f t="shared" ca="1" si="219"/>
        <v/>
      </c>
      <c r="HB43" s="87" t="str">
        <f t="shared" ca="1" si="28"/>
        <v/>
      </c>
      <c r="HC43" s="87" t="str">
        <f t="shared" ca="1" si="220"/>
        <v/>
      </c>
      <c r="HD43" s="87" t="str">
        <f t="shared" ca="1" si="221"/>
        <v/>
      </c>
      <c r="HE43" s="87" t="str">
        <f t="shared" ca="1" si="222"/>
        <v/>
      </c>
      <c r="HF43" s="87" t="str">
        <f t="shared" ca="1" si="223"/>
        <v/>
      </c>
      <c r="HG43" s="87" t="str">
        <f t="shared" ca="1" si="224"/>
        <v/>
      </c>
      <c r="HH43" s="87" t="str">
        <f t="shared" ca="1" si="225"/>
        <v/>
      </c>
      <c r="HI43" s="87" t="str">
        <f t="shared" ca="1" si="226"/>
        <v/>
      </c>
      <c r="HJ43" s="87" t="str">
        <f t="shared" ca="1" si="227"/>
        <v/>
      </c>
      <c r="HK43" s="87" t="str">
        <f t="shared" ca="1" si="228"/>
        <v/>
      </c>
      <c r="HL43" s="87" t="str">
        <f t="shared" ca="1" si="229"/>
        <v/>
      </c>
      <c r="HM43" s="87" t="str">
        <f t="shared" ca="1" si="230"/>
        <v/>
      </c>
      <c r="HN43" s="87" t="str">
        <f t="shared" ca="1" si="231"/>
        <v/>
      </c>
      <c r="HO43" s="87" t="str">
        <f t="shared" ca="1" si="232"/>
        <v/>
      </c>
      <c r="HP43" s="87" t="str">
        <f t="shared" ca="1" si="233"/>
        <v/>
      </c>
      <c r="HQ43" s="87" t="str">
        <f t="shared" ca="1" si="234"/>
        <v/>
      </c>
      <c r="HR43" s="87" t="str">
        <f t="shared" ca="1" si="235"/>
        <v/>
      </c>
      <c r="HS43" s="87" t="str">
        <f t="shared" ca="1" si="236"/>
        <v/>
      </c>
      <c r="HT43" s="87" t="str">
        <f t="shared" ca="1" si="237"/>
        <v/>
      </c>
      <c r="HU43" s="87" t="str">
        <f t="shared" ca="1" si="238"/>
        <v/>
      </c>
      <c r="HV43" s="87" t="str">
        <f t="shared" ca="1" si="239"/>
        <v/>
      </c>
      <c r="HW43" s="87" t="str">
        <f t="shared" ca="1" si="240"/>
        <v/>
      </c>
      <c r="HX43" s="87" t="str">
        <f t="shared" ca="1" si="241"/>
        <v/>
      </c>
      <c r="HY43" s="87" t="str">
        <f t="shared" ca="1" si="242"/>
        <v/>
      </c>
      <c r="HZ43" s="87" t="str">
        <f t="shared" ca="1" si="243"/>
        <v/>
      </c>
      <c r="IA43" s="87" t="str">
        <f t="shared" ca="1" si="244"/>
        <v/>
      </c>
      <c r="IB43" s="87" t="str">
        <f t="shared" ca="1" si="245"/>
        <v/>
      </c>
      <c r="IC43" s="87" t="str">
        <f t="shared" ca="1" si="246"/>
        <v/>
      </c>
      <c r="ID43" s="87" t="str">
        <f t="shared" ca="1" si="247"/>
        <v/>
      </c>
      <c r="IE43" s="87" t="str">
        <f t="shared" ca="1" si="248"/>
        <v/>
      </c>
      <c r="IF43" s="87" t="str">
        <f t="shared" ca="1" si="249"/>
        <v/>
      </c>
      <c r="IG43" s="87" t="str">
        <f t="shared" ca="1" si="250"/>
        <v/>
      </c>
      <c r="IH43" s="87" t="str">
        <f t="shared" ca="1" si="251"/>
        <v/>
      </c>
      <c r="II43" s="87" t="str">
        <f t="shared" ca="1" si="252"/>
        <v/>
      </c>
      <c r="IJ43" s="87" t="str">
        <f t="shared" ca="1" si="253"/>
        <v/>
      </c>
      <c r="IK43" s="87" t="str">
        <f t="shared" ca="1" si="254"/>
        <v/>
      </c>
      <c r="IL43" s="87" t="str">
        <f t="shared" ca="1" si="255"/>
        <v/>
      </c>
      <c r="IM43" s="87" t="str">
        <f t="shared" ca="1" si="256"/>
        <v/>
      </c>
      <c r="IN43" s="87" t="str">
        <f t="shared" ca="1" si="257"/>
        <v/>
      </c>
      <c r="IO43" s="87" t="str">
        <f t="shared" ca="1" si="258"/>
        <v/>
      </c>
      <c r="IP43" s="87" t="str">
        <f t="shared" ca="1" si="259"/>
        <v/>
      </c>
      <c r="IQ43" s="87" t="str">
        <f t="shared" ca="1" si="260"/>
        <v/>
      </c>
      <c r="IR43" s="87" t="str">
        <f t="shared" ca="1" si="261"/>
        <v/>
      </c>
      <c r="IS43" s="87" t="str">
        <f t="shared" ca="1" si="262"/>
        <v/>
      </c>
      <c r="IT43" s="87" t="str">
        <f t="shared" ca="1" si="263"/>
        <v/>
      </c>
      <c r="IU43" s="87" t="str">
        <f t="shared" ca="1" si="264"/>
        <v/>
      </c>
      <c r="IV43" s="87" t="str">
        <f t="shared" ca="1" si="265"/>
        <v/>
      </c>
      <c r="IW43" s="87" t="str">
        <f t="shared" ca="1" si="266"/>
        <v/>
      </c>
      <c r="IX43" s="87" t="str">
        <f t="shared" ca="1" si="267"/>
        <v/>
      </c>
      <c r="IY43" s="87" t="str">
        <f t="shared" ca="1" si="268"/>
        <v/>
      </c>
      <c r="IZ43" s="87" t="str">
        <f t="shared" ca="1" si="269"/>
        <v/>
      </c>
      <c r="JA43" s="87" t="str">
        <f t="shared" ca="1" si="270"/>
        <v/>
      </c>
      <c r="JB43" s="87" t="str">
        <f t="shared" ca="1" si="271"/>
        <v/>
      </c>
      <c r="JC43" s="87" t="str">
        <f t="shared" ca="1" si="272"/>
        <v/>
      </c>
      <c r="JD43" s="87" t="str">
        <f t="shared" ca="1" si="273"/>
        <v/>
      </c>
      <c r="JE43" s="87" t="str">
        <f t="shared" ca="1" si="274"/>
        <v/>
      </c>
      <c r="JF43" s="87" t="str">
        <f t="shared" ca="1" si="275"/>
        <v/>
      </c>
      <c r="JG43" s="87" t="str">
        <f t="shared" ca="1" si="276"/>
        <v/>
      </c>
      <c r="JH43" s="87" t="str">
        <f t="shared" ca="1" si="277"/>
        <v/>
      </c>
      <c r="JI43" s="87" t="str">
        <f t="shared" ca="1" si="278"/>
        <v/>
      </c>
      <c r="JJ43" s="87" t="str">
        <f t="shared" ca="1" si="279"/>
        <v/>
      </c>
      <c r="JK43" s="87" t="str">
        <f t="shared" ca="1" si="280"/>
        <v/>
      </c>
      <c r="JL43" s="87" t="str">
        <f t="shared" ca="1" si="281"/>
        <v/>
      </c>
      <c r="JM43" s="87" t="str">
        <f t="shared" ca="1" si="282"/>
        <v/>
      </c>
      <c r="JN43" s="87" t="str">
        <f t="shared" ca="1" si="29"/>
        <v/>
      </c>
      <c r="JO43" s="87" t="str">
        <f t="shared" ca="1" si="283"/>
        <v/>
      </c>
      <c r="JP43" s="87" t="str">
        <f t="shared" ca="1" si="284"/>
        <v/>
      </c>
      <c r="JQ43" s="87" t="str">
        <f t="shared" ca="1" si="285"/>
        <v/>
      </c>
      <c r="JR43" s="87" t="str">
        <f t="shared" ca="1" si="286"/>
        <v/>
      </c>
      <c r="JS43" s="87" t="str">
        <f t="shared" ca="1" si="287"/>
        <v/>
      </c>
      <c r="JT43" s="87" t="str">
        <f t="shared" ca="1" si="288"/>
        <v/>
      </c>
      <c r="JU43" s="87" t="str">
        <f t="shared" ca="1" si="289"/>
        <v/>
      </c>
      <c r="JV43" s="87" t="str">
        <f t="shared" ca="1" si="290"/>
        <v/>
      </c>
      <c r="JW43" s="87" t="str">
        <f t="shared" ca="1" si="291"/>
        <v/>
      </c>
      <c r="JX43" s="87" t="str">
        <f t="shared" ca="1" si="292"/>
        <v/>
      </c>
      <c r="JY43" s="87" t="str">
        <f t="shared" ca="1" si="293"/>
        <v/>
      </c>
      <c r="JZ43" s="87" t="str">
        <f t="shared" ca="1" si="294"/>
        <v/>
      </c>
      <c r="KA43" s="87" t="str">
        <f t="shared" ca="1" si="295"/>
        <v/>
      </c>
      <c r="KB43" s="87" t="str">
        <f t="shared" ca="1" si="296"/>
        <v/>
      </c>
      <c r="KC43" s="87" t="str">
        <f t="shared" ca="1" si="297"/>
        <v/>
      </c>
      <c r="KD43" s="87" t="str">
        <f t="shared" ca="1" si="298"/>
        <v/>
      </c>
      <c r="KE43" s="87" t="str">
        <f t="shared" ca="1" si="299"/>
        <v/>
      </c>
      <c r="KF43" s="87" t="str">
        <f t="shared" ca="1" si="300"/>
        <v/>
      </c>
      <c r="KG43" s="87" t="str">
        <f t="shared" ca="1" si="301"/>
        <v/>
      </c>
      <c r="KH43" s="87" t="str">
        <f t="shared" ca="1" si="302"/>
        <v/>
      </c>
      <c r="KI43" s="87" t="str">
        <f t="shared" ca="1" si="303"/>
        <v/>
      </c>
      <c r="KJ43" s="87" t="str">
        <f t="shared" ca="1" si="304"/>
        <v/>
      </c>
      <c r="KK43" s="87" t="str">
        <f t="shared" ca="1" si="305"/>
        <v/>
      </c>
      <c r="KL43" s="87" t="str">
        <f t="shared" ca="1" si="306"/>
        <v/>
      </c>
      <c r="KM43" s="87" t="str">
        <f t="shared" ca="1" si="307"/>
        <v/>
      </c>
      <c r="KN43" s="87" t="str">
        <f t="shared" ca="1" si="308"/>
        <v/>
      </c>
      <c r="KO43" s="87" t="str">
        <f t="shared" ca="1" si="309"/>
        <v/>
      </c>
      <c r="KP43" s="87" t="str">
        <f t="shared" ca="1" si="310"/>
        <v/>
      </c>
      <c r="KQ43" s="87" t="str">
        <f t="shared" ca="1" si="311"/>
        <v/>
      </c>
      <c r="KR43" s="87" t="str">
        <f t="shared" ca="1" si="312"/>
        <v/>
      </c>
      <c r="KS43" s="87" t="str">
        <f t="shared" ca="1" si="313"/>
        <v/>
      </c>
      <c r="KT43" s="87" t="str">
        <f t="shared" ca="1" si="314"/>
        <v/>
      </c>
      <c r="KU43" s="87" t="str">
        <f t="shared" ca="1" si="315"/>
        <v/>
      </c>
      <c r="KV43" s="87" t="str">
        <f t="shared" ca="1" si="316"/>
        <v/>
      </c>
      <c r="KW43" s="87" t="str">
        <f t="shared" ca="1" si="317"/>
        <v/>
      </c>
      <c r="KX43" s="87" t="str">
        <f t="shared" ca="1" si="318"/>
        <v/>
      </c>
      <c r="KY43" s="87" t="str">
        <f t="shared" ca="1" si="319"/>
        <v/>
      </c>
      <c r="KZ43" s="87" t="str">
        <f t="shared" ca="1" si="320"/>
        <v/>
      </c>
      <c r="LA43" s="87" t="str">
        <f t="shared" ca="1" si="321"/>
        <v/>
      </c>
      <c r="LB43" s="87" t="str">
        <f t="shared" ca="1" si="322"/>
        <v/>
      </c>
      <c r="LC43" s="87" t="str">
        <f t="shared" ca="1" si="323"/>
        <v/>
      </c>
      <c r="LD43" s="87" t="str">
        <f t="shared" ca="1" si="324"/>
        <v/>
      </c>
      <c r="LE43" s="87" t="str">
        <f t="shared" ca="1" si="325"/>
        <v/>
      </c>
      <c r="LF43" s="87" t="str">
        <f t="shared" ca="1" si="326"/>
        <v/>
      </c>
      <c r="LG43" s="87" t="str">
        <f t="shared" ca="1" si="327"/>
        <v/>
      </c>
      <c r="LH43" s="87" t="str">
        <f t="shared" ca="1" si="328"/>
        <v/>
      </c>
      <c r="LI43" s="87" t="str">
        <f t="shared" ca="1" si="329"/>
        <v/>
      </c>
      <c r="LJ43" s="87" t="str">
        <f t="shared" ca="1" si="330"/>
        <v/>
      </c>
      <c r="LK43" s="87" t="str">
        <f t="shared" ca="1" si="331"/>
        <v/>
      </c>
      <c r="LL43" s="87" t="str">
        <f t="shared" ca="1" si="332"/>
        <v/>
      </c>
      <c r="LM43" s="87" t="str">
        <f t="shared" ca="1" si="333"/>
        <v/>
      </c>
      <c r="LN43" s="87" t="str">
        <f t="shared" ca="1" si="334"/>
        <v/>
      </c>
      <c r="LO43" s="87" t="str">
        <f t="shared" ca="1" si="335"/>
        <v/>
      </c>
      <c r="LP43" s="87" t="str">
        <f t="shared" ca="1" si="336"/>
        <v/>
      </c>
      <c r="LQ43" s="87" t="str">
        <f t="shared" ca="1" si="337"/>
        <v/>
      </c>
      <c r="LR43" s="87" t="str">
        <f t="shared" ca="1" si="338"/>
        <v/>
      </c>
      <c r="LS43" s="87" t="str">
        <f t="shared" ca="1" si="339"/>
        <v/>
      </c>
      <c r="LT43" s="87" t="str">
        <f t="shared" ca="1" si="340"/>
        <v/>
      </c>
      <c r="LU43" s="87" t="str">
        <f t="shared" ca="1" si="341"/>
        <v/>
      </c>
      <c r="LV43" s="87" t="str">
        <f t="shared" ca="1" si="342"/>
        <v/>
      </c>
      <c r="LW43" s="87" t="str">
        <f t="shared" ca="1" si="343"/>
        <v/>
      </c>
      <c r="LX43" s="87" t="str">
        <f t="shared" ca="1" si="344"/>
        <v/>
      </c>
      <c r="LY43" s="87" t="str">
        <f t="shared" ca="1" si="345"/>
        <v/>
      </c>
      <c r="LZ43" s="87" t="str">
        <f t="shared" ca="1" si="30"/>
        <v/>
      </c>
      <c r="MA43" s="87" t="str">
        <f t="shared" ca="1" si="357"/>
        <v/>
      </c>
      <c r="MB43" s="87" t="str">
        <f t="shared" ca="1" si="358"/>
        <v/>
      </c>
      <c r="MC43" s="87" t="str">
        <f t="shared" ca="1" si="359"/>
        <v/>
      </c>
      <c r="MD43" s="87" t="str">
        <f t="shared" ca="1" si="360"/>
        <v/>
      </c>
      <c r="ME43" s="87" t="str">
        <f t="shared" ca="1" si="361"/>
        <v/>
      </c>
      <c r="MF43" s="87" t="str">
        <f t="shared" ca="1" si="362"/>
        <v/>
      </c>
      <c r="MG43" s="87" t="str">
        <f t="shared" ca="1" si="363"/>
        <v/>
      </c>
      <c r="MH43" s="87" t="str">
        <f t="shared" ca="1" si="364"/>
        <v/>
      </c>
      <c r="MI43" s="87" t="str">
        <f t="shared" ca="1" si="365"/>
        <v/>
      </c>
      <c r="MJ43" s="87" t="str">
        <f t="shared" ca="1" si="366"/>
        <v/>
      </c>
      <c r="MK43" s="87" t="str">
        <f t="shared" ca="1" si="367"/>
        <v/>
      </c>
      <c r="ML43" s="87" t="str">
        <f t="shared" ca="1" si="368"/>
        <v/>
      </c>
      <c r="MM43" s="87" t="str">
        <f t="shared" ca="1" si="369"/>
        <v/>
      </c>
      <c r="MN43" s="87" t="str">
        <f t="shared" ca="1" si="370"/>
        <v/>
      </c>
      <c r="MO43" s="87" t="str">
        <f t="shared" ca="1" si="371"/>
        <v/>
      </c>
      <c r="MP43" s="87" t="str">
        <f t="shared" ca="1" si="372"/>
        <v/>
      </c>
      <c r="MQ43" s="87" t="str">
        <f t="shared" ca="1" si="373"/>
        <v/>
      </c>
      <c r="MR43" s="87" t="str">
        <f t="shared" ca="1" si="374"/>
        <v/>
      </c>
      <c r="MS43" s="87" t="str">
        <f t="shared" ca="1" si="375"/>
        <v/>
      </c>
      <c r="MT43" s="87" t="str">
        <f t="shared" ca="1" si="376"/>
        <v/>
      </c>
      <c r="MU43" s="87" t="str">
        <f t="shared" ca="1" si="377"/>
        <v/>
      </c>
      <c r="MV43" s="87" t="str">
        <f t="shared" ca="1" si="378"/>
        <v/>
      </c>
      <c r="MW43" s="87" t="str">
        <f t="shared" ca="1" si="379"/>
        <v/>
      </c>
      <c r="MX43" s="87" t="str">
        <f t="shared" ca="1" si="380"/>
        <v/>
      </c>
      <c r="MY43" s="87" t="str">
        <f t="shared" ca="1" si="381"/>
        <v/>
      </c>
      <c r="MZ43" s="87" t="str">
        <f t="shared" ca="1" si="382"/>
        <v/>
      </c>
      <c r="NA43" s="87" t="str">
        <f t="shared" ca="1" si="383"/>
        <v/>
      </c>
      <c r="NB43" s="87" t="str">
        <f t="shared" ca="1" si="346"/>
        <v/>
      </c>
      <c r="NC43" s="87" t="str">
        <f t="shared" ca="1" si="347"/>
        <v/>
      </c>
      <c r="ND43" s="87" t="str">
        <f t="shared" ca="1" si="348"/>
        <v/>
      </c>
      <c r="NE43" s="87" t="str">
        <f t="shared" ca="1" si="349"/>
        <v/>
      </c>
      <c r="NF43" s="87" t="str">
        <f t="shared" ca="1" si="350"/>
        <v/>
      </c>
      <c r="NG43" s="87" t="str">
        <f t="shared" ca="1" si="351"/>
        <v/>
      </c>
      <c r="NH43" s="87" t="str">
        <f t="shared" ca="1" si="352"/>
        <v/>
      </c>
      <c r="NI43" s="87" t="str">
        <f t="shared" ca="1" si="353"/>
        <v/>
      </c>
      <c r="NJ43" s="87" t="str">
        <f t="shared" ca="1" si="354"/>
        <v/>
      </c>
      <c r="NK43" s="87" t="str">
        <f t="shared" ca="1" si="355"/>
        <v/>
      </c>
      <c r="NL43" s="87" t="str">
        <f t="shared" ca="1" si="356"/>
        <v/>
      </c>
    </row>
    <row r="44" spans="1:376" x14ac:dyDescent="0.35">
      <c r="A44" s="54">
        <f>Plantilla!E44</f>
        <v>0</v>
      </c>
      <c r="B44" s="99">
        <f>'Diseño Patrón'!B47</f>
        <v>0</v>
      </c>
      <c r="C44" s="23">
        <f t="array" ref="C44">IF($C$4="SI",SMALL(IF($B$7:$B44=B44,ROW($B$7:$B44), ""),1),7)</f>
        <v>43</v>
      </c>
      <c r="D44" s="142" t="str">
        <f>'Diseño Patrón'!M47</f>
        <v/>
      </c>
      <c r="E44" s="142" t="str">
        <f>'Diseño Patrón'!N47</f>
        <v/>
      </c>
      <c r="F44" s="142" t="str">
        <f>'Diseño Patrón'!O47</f>
        <v/>
      </c>
      <c r="G44" s="142" t="str">
        <f>'Diseño Patrón'!P47</f>
        <v/>
      </c>
      <c r="H44" s="142" t="str">
        <f>'Diseño Patrón'!Q47</f>
        <v/>
      </c>
      <c r="I44" s="143" t="str">
        <f>'Diseño Patrón'!R47</f>
        <v/>
      </c>
      <c r="J44" s="143" t="str">
        <f>'Diseño Patrón'!S47</f>
        <v/>
      </c>
      <c r="K44" s="87" t="str">
        <f t="shared" ca="1" si="385"/>
        <v/>
      </c>
      <c r="L44" s="87" t="str">
        <f t="shared" ca="1" si="386"/>
        <v/>
      </c>
      <c r="M44" s="87" t="str">
        <f t="shared" ca="1" si="386"/>
        <v/>
      </c>
      <c r="N44" s="87" t="str">
        <f t="shared" ca="1" si="386"/>
        <v/>
      </c>
      <c r="O44" s="87" t="str">
        <f t="shared" ca="1" si="386"/>
        <v/>
      </c>
      <c r="P44" s="87" t="str">
        <f t="shared" ca="1" si="386"/>
        <v/>
      </c>
      <c r="Q44" s="87" t="str">
        <f t="shared" ca="1" si="386"/>
        <v/>
      </c>
      <c r="R44" s="87" t="str">
        <f t="shared" ca="1" si="25"/>
        <v/>
      </c>
      <c r="S44" s="87" t="str">
        <f t="shared" ca="1" si="31"/>
        <v/>
      </c>
      <c r="T44" s="87" t="str">
        <f t="shared" ca="1" si="32"/>
        <v/>
      </c>
      <c r="U44" s="87" t="str">
        <f t="shared" ca="1" si="33"/>
        <v/>
      </c>
      <c r="V44" s="87" t="str">
        <f t="shared" ca="1" si="34"/>
        <v/>
      </c>
      <c r="W44" s="87" t="str">
        <f t="shared" ca="1" si="35"/>
        <v/>
      </c>
      <c r="X44" s="87" t="str">
        <f t="shared" ca="1" si="36"/>
        <v/>
      </c>
      <c r="Y44" s="87" t="str">
        <f t="shared" ca="1" si="37"/>
        <v/>
      </c>
      <c r="Z44" s="87" t="str">
        <f t="shared" ca="1" si="38"/>
        <v/>
      </c>
      <c r="AA44" s="87" t="str">
        <f t="shared" ca="1" si="39"/>
        <v/>
      </c>
      <c r="AB44" s="87" t="str">
        <f t="shared" ca="1" si="40"/>
        <v/>
      </c>
      <c r="AC44" s="87" t="str">
        <f t="shared" ca="1" si="41"/>
        <v/>
      </c>
      <c r="AD44" s="87" t="str">
        <f t="shared" ca="1" si="42"/>
        <v/>
      </c>
      <c r="AE44" s="87" t="str">
        <f t="shared" ca="1" si="43"/>
        <v/>
      </c>
      <c r="AF44" s="87" t="str">
        <f t="shared" ca="1" si="44"/>
        <v/>
      </c>
      <c r="AG44" s="87" t="str">
        <f t="shared" ca="1" si="45"/>
        <v/>
      </c>
      <c r="AH44" s="87" t="str">
        <f t="shared" ca="1" si="46"/>
        <v/>
      </c>
      <c r="AI44" s="87" t="str">
        <f t="shared" ca="1" si="47"/>
        <v/>
      </c>
      <c r="AJ44" s="87" t="str">
        <f t="shared" ca="1" si="48"/>
        <v/>
      </c>
      <c r="AK44" s="87" t="str">
        <f t="shared" ca="1" si="49"/>
        <v/>
      </c>
      <c r="AL44" s="87" t="str">
        <f t="shared" ca="1" si="50"/>
        <v/>
      </c>
      <c r="AM44" s="87" t="str">
        <f t="shared" ca="1" si="51"/>
        <v/>
      </c>
      <c r="AN44" s="87" t="str">
        <f t="shared" ca="1" si="52"/>
        <v/>
      </c>
      <c r="AO44" s="87" t="str">
        <f t="shared" ca="1" si="53"/>
        <v/>
      </c>
      <c r="AP44" s="87" t="str">
        <f t="shared" ca="1" si="54"/>
        <v/>
      </c>
      <c r="AQ44" s="87" t="str">
        <f t="shared" ca="1" si="55"/>
        <v/>
      </c>
      <c r="AR44" s="87" t="str">
        <f t="shared" ca="1" si="56"/>
        <v/>
      </c>
      <c r="AS44" s="87" t="str">
        <f t="shared" ca="1" si="57"/>
        <v/>
      </c>
      <c r="AT44" s="87" t="str">
        <f t="shared" ca="1" si="58"/>
        <v/>
      </c>
      <c r="AU44" s="87" t="str">
        <f t="shared" ca="1" si="59"/>
        <v/>
      </c>
      <c r="AV44" s="87" t="str">
        <f t="shared" ca="1" si="60"/>
        <v/>
      </c>
      <c r="AW44" s="87" t="str">
        <f t="shared" ca="1" si="61"/>
        <v/>
      </c>
      <c r="AX44" s="87" t="str">
        <f t="shared" ca="1" si="62"/>
        <v/>
      </c>
      <c r="AY44" s="87" t="str">
        <f t="shared" ca="1" si="63"/>
        <v/>
      </c>
      <c r="AZ44" s="87" t="str">
        <f t="shared" ca="1" si="64"/>
        <v/>
      </c>
      <c r="BA44" s="87" t="str">
        <f t="shared" ca="1" si="65"/>
        <v/>
      </c>
      <c r="BB44" s="87" t="str">
        <f t="shared" ca="1" si="66"/>
        <v/>
      </c>
      <c r="BC44" s="87" t="str">
        <f t="shared" ca="1" si="67"/>
        <v/>
      </c>
      <c r="BD44" s="87" t="str">
        <f t="shared" ca="1" si="68"/>
        <v/>
      </c>
      <c r="BE44" s="87" t="str">
        <f t="shared" ca="1" si="69"/>
        <v/>
      </c>
      <c r="BF44" s="87" t="str">
        <f t="shared" ca="1" si="70"/>
        <v/>
      </c>
      <c r="BG44" s="87" t="str">
        <f t="shared" ca="1" si="71"/>
        <v/>
      </c>
      <c r="BH44" s="87" t="str">
        <f t="shared" ca="1" si="72"/>
        <v/>
      </c>
      <c r="BI44" s="87" t="str">
        <f t="shared" ca="1" si="73"/>
        <v/>
      </c>
      <c r="BJ44" s="87" t="str">
        <f t="shared" ca="1" si="74"/>
        <v/>
      </c>
      <c r="BK44" s="87" t="str">
        <f t="shared" ca="1" si="75"/>
        <v/>
      </c>
      <c r="BL44" s="87" t="str">
        <f t="shared" ca="1" si="76"/>
        <v/>
      </c>
      <c r="BM44" s="87" t="str">
        <f t="shared" ca="1" si="77"/>
        <v/>
      </c>
      <c r="BN44" s="87" t="str">
        <f t="shared" ca="1" si="78"/>
        <v/>
      </c>
      <c r="BO44" s="87" t="str">
        <f t="shared" ca="1" si="79"/>
        <v/>
      </c>
      <c r="BP44" s="87" t="str">
        <f t="shared" ca="1" si="80"/>
        <v/>
      </c>
      <c r="BQ44" s="87" t="str">
        <f t="shared" ca="1" si="81"/>
        <v/>
      </c>
      <c r="BR44" s="87" t="str">
        <f t="shared" ca="1" si="82"/>
        <v/>
      </c>
      <c r="BS44" s="87" t="str">
        <f t="shared" ca="1" si="83"/>
        <v/>
      </c>
      <c r="BT44" s="87" t="str">
        <f t="shared" ca="1" si="84"/>
        <v/>
      </c>
      <c r="BU44" s="87" t="str">
        <f t="shared" ca="1" si="85"/>
        <v/>
      </c>
      <c r="BV44" s="87" t="str">
        <f t="shared" ca="1" si="86"/>
        <v/>
      </c>
      <c r="BW44" s="87" t="str">
        <f t="shared" ca="1" si="87"/>
        <v/>
      </c>
      <c r="BX44" s="87" t="str">
        <f t="shared" ca="1" si="88"/>
        <v/>
      </c>
      <c r="BY44" s="87" t="str">
        <f t="shared" ca="1" si="89"/>
        <v/>
      </c>
      <c r="BZ44" s="87" t="str">
        <f t="shared" ca="1" si="90"/>
        <v/>
      </c>
      <c r="CA44" s="87" t="str">
        <f t="shared" ca="1" si="91"/>
        <v/>
      </c>
      <c r="CB44" s="87" t="str">
        <f t="shared" ca="1" si="92"/>
        <v/>
      </c>
      <c r="CC44" s="87" t="str">
        <f t="shared" ca="1" si="93"/>
        <v/>
      </c>
      <c r="CD44" s="87" t="str">
        <f t="shared" ca="1" si="26"/>
        <v/>
      </c>
      <c r="CE44" s="87" t="str">
        <f t="shared" ca="1" si="94"/>
        <v/>
      </c>
      <c r="CF44" s="87" t="str">
        <f t="shared" ca="1" si="95"/>
        <v/>
      </c>
      <c r="CG44" s="87" t="str">
        <f t="shared" ca="1" si="96"/>
        <v/>
      </c>
      <c r="CH44" s="87" t="str">
        <f t="shared" ca="1" si="97"/>
        <v/>
      </c>
      <c r="CI44" s="87" t="str">
        <f t="shared" ca="1" si="98"/>
        <v/>
      </c>
      <c r="CJ44" s="87" t="str">
        <f t="shared" ca="1" si="99"/>
        <v/>
      </c>
      <c r="CK44" s="87" t="str">
        <f t="shared" ca="1" si="100"/>
        <v/>
      </c>
      <c r="CL44" s="87" t="str">
        <f t="shared" ca="1" si="101"/>
        <v/>
      </c>
      <c r="CM44" s="87" t="str">
        <f t="shared" ca="1" si="102"/>
        <v/>
      </c>
      <c r="CN44" s="87" t="str">
        <f t="shared" ca="1" si="103"/>
        <v/>
      </c>
      <c r="CO44" s="87" t="str">
        <f t="shared" ca="1" si="104"/>
        <v/>
      </c>
      <c r="CP44" s="87" t="str">
        <f t="shared" ca="1" si="105"/>
        <v/>
      </c>
      <c r="CQ44" s="87" t="str">
        <f t="shared" ca="1" si="106"/>
        <v/>
      </c>
      <c r="CR44" s="87" t="str">
        <f t="shared" ca="1" si="107"/>
        <v/>
      </c>
      <c r="CS44" s="87" t="str">
        <f t="shared" ca="1" si="108"/>
        <v/>
      </c>
      <c r="CT44" s="87" t="str">
        <f t="shared" ca="1" si="109"/>
        <v/>
      </c>
      <c r="CU44" s="87" t="str">
        <f t="shared" ca="1" si="110"/>
        <v/>
      </c>
      <c r="CV44" s="87" t="str">
        <f t="shared" ca="1" si="111"/>
        <v/>
      </c>
      <c r="CW44" s="87" t="str">
        <f t="shared" ca="1" si="112"/>
        <v/>
      </c>
      <c r="CX44" s="87" t="str">
        <f t="shared" ca="1" si="113"/>
        <v/>
      </c>
      <c r="CY44" s="87" t="str">
        <f t="shared" ca="1" si="114"/>
        <v/>
      </c>
      <c r="CZ44" s="87" t="str">
        <f t="shared" ca="1" si="115"/>
        <v/>
      </c>
      <c r="DA44" s="87" t="str">
        <f t="shared" ca="1" si="116"/>
        <v/>
      </c>
      <c r="DB44" s="87" t="str">
        <f t="shared" ca="1" si="117"/>
        <v/>
      </c>
      <c r="DC44" s="87" t="str">
        <f t="shared" ca="1" si="118"/>
        <v/>
      </c>
      <c r="DD44" s="87" t="str">
        <f t="shared" ca="1" si="119"/>
        <v/>
      </c>
      <c r="DE44" s="87" t="str">
        <f t="shared" ca="1" si="120"/>
        <v/>
      </c>
      <c r="DF44" s="87" t="str">
        <f t="shared" ca="1" si="121"/>
        <v/>
      </c>
      <c r="DG44" s="87" t="str">
        <f t="shared" ca="1" si="122"/>
        <v/>
      </c>
      <c r="DH44" s="87" t="str">
        <f t="shared" ca="1" si="123"/>
        <v/>
      </c>
      <c r="DI44" s="87" t="str">
        <f t="shared" ca="1" si="124"/>
        <v/>
      </c>
      <c r="DJ44" s="87" t="str">
        <f t="shared" ca="1" si="125"/>
        <v/>
      </c>
      <c r="DK44" s="87" t="str">
        <f t="shared" ca="1" si="126"/>
        <v/>
      </c>
      <c r="DL44" s="87" t="str">
        <f t="shared" ca="1" si="127"/>
        <v/>
      </c>
      <c r="DM44" s="87" t="str">
        <f t="shared" ca="1" si="128"/>
        <v/>
      </c>
      <c r="DN44" s="87" t="str">
        <f t="shared" ca="1" si="129"/>
        <v/>
      </c>
      <c r="DO44" s="87" t="str">
        <f t="shared" ca="1" si="130"/>
        <v/>
      </c>
      <c r="DP44" s="87" t="str">
        <f t="shared" ca="1" si="131"/>
        <v/>
      </c>
      <c r="DQ44" s="87" t="str">
        <f t="shared" ca="1" si="132"/>
        <v/>
      </c>
      <c r="DR44" s="87" t="str">
        <f t="shared" ca="1" si="133"/>
        <v/>
      </c>
      <c r="DS44" s="87" t="str">
        <f t="shared" ca="1" si="134"/>
        <v/>
      </c>
      <c r="DT44" s="87" t="str">
        <f t="shared" ca="1" si="135"/>
        <v/>
      </c>
      <c r="DU44" s="87" t="str">
        <f t="shared" ca="1" si="136"/>
        <v/>
      </c>
      <c r="DV44" s="87" t="str">
        <f t="shared" ca="1" si="137"/>
        <v/>
      </c>
      <c r="DW44" s="87" t="str">
        <f t="shared" ca="1" si="138"/>
        <v/>
      </c>
      <c r="DX44" s="87" t="str">
        <f t="shared" ca="1" si="139"/>
        <v/>
      </c>
      <c r="DY44" s="87" t="str">
        <f t="shared" ca="1" si="140"/>
        <v/>
      </c>
      <c r="DZ44" s="87" t="str">
        <f t="shared" ca="1" si="141"/>
        <v/>
      </c>
      <c r="EA44" s="87" t="str">
        <f t="shared" ca="1" si="142"/>
        <v/>
      </c>
      <c r="EB44" s="87" t="str">
        <f t="shared" ca="1" si="143"/>
        <v/>
      </c>
      <c r="EC44" s="87" t="str">
        <f t="shared" ca="1" si="144"/>
        <v/>
      </c>
      <c r="ED44" s="87" t="str">
        <f t="shared" ca="1" si="145"/>
        <v/>
      </c>
      <c r="EE44" s="87" t="str">
        <f t="shared" ca="1" si="146"/>
        <v/>
      </c>
      <c r="EF44" s="87" t="str">
        <f t="shared" ca="1" si="147"/>
        <v/>
      </c>
      <c r="EG44" s="87" t="str">
        <f t="shared" ca="1" si="148"/>
        <v/>
      </c>
      <c r="EH44" s="87" t="str">
        <f t="shared" ca="1" si="149"/>
        <v/>
      </c>
      <c r="EI44" s="87" t="str">
        <f t="shared" ca="1" si="150"/>
        <v/>
      </c>
      <c r="EJ44" s="87" t="str">
        <f t="shared" ca="1" si="151"/>
        <v/>
      </c>
      <c r="EK44" s="87" t="str">
        <f t="shared" ca="1" si="152"/>
        <v/>
      </c>
      <c r="EL44" s="87" t="str">
        <f t="shared" ca="1" si="153"/>
        <v/>
      </c>
      <c r="EM44" s="87" t="str">
        <f t="shared" ca="1" si="154"/>
        <v/>
      </c>
      <c r="EN44" s="87" t="str">
        <f t="shared" ca="1" si="155"/>
        <v/>
      </c>
      <c r="EO44" s="87" t="str">
        <f t="shared" ca="1" si="156"/>
        <v/>
      </c>
      <c r="EP44" s="87" t="str">
        <f t="shared" ca="1" si="27"/>
        <v/>
      </c>
      <c r="EQ44" s="87" t="str">
        <f t="shared" ca="1" si="157"/>
        <v/>
      </c>
      <c r="ER44" s="87" t="str">
        <f t="shared" ca="1" si="158"/>
        <v/>
      </c>
      <c r="ES44" s="87" t="str">
        <f t="shared" ca="1" si="159"/>
        <v/>
      </c>
      <c r="ET44" s="87" t="str">
        <f t="shared" ca="1" si="160"/>
        <v/>
      </c>
      <c r="EU44" s="87" t="str">
        <f t="shared" ca="1" si="161"/>
        <v/>
      </c>
      <c r="EV44" s="87" t="str">
        <f t="shared" ca="1" si="162"/>
        <v/>
      </c>
      <c r="EW44" s="87" t="str">
        <f t="shared" ca="1" si="163"/>
        <v/>
      </c>
      <c r="EX44" s="87" t="str">
        <f t="shared" ca="1" si="164"/>
        <v/>
      </c>
      <c r="EY44" s="87" t="str">
        <f t="shared" ca="1" si="165"/>
        <v/>
      </c>
      <c r="EZ44" s="87" t="str">
        <f t="shared" ca="1" si="166"/>
        <v/>
      </c>
      <c r="FA44" s="87" t="str">
        <f t="shared" ca="1" si="167"/>
        <v/>
      </c>
      <c r="FB44" s="87" t="str">
        <f t="shared" ca="1" si="168"/>
        <v/>
      </c>
      <c r="FC44" s="87" t="str">
        <f t="shared" ca="1" si="169"/>
        <v/>
      </c>
      <c r="FD44" s="87" t="str">
        <f t="shared" ca="1" si="170"/>
        <v/>
      </c>
      <c r="FE44" s="87" t="str">
        <f t="shared" ca="1" si="171"/>
        <v/>
      </c>
      <c r="FF44" s="87" t="str">
        <f t="shared" ca="1" si="172"/>
        <v/>
      </c>
      <c r="FG44" s="87" t="str">
        <f t="shared" ca="1" si="173"/>
        <v/>
      </c>
      <c r="FH44" s="87" t="str">
        <f t="shared" ca="1" si="174"/>
        <v/>
      </c>
      <c r="FI44" s="87" t="str">
        <f t="shared" ca="1" si="175"/>
        <v/>
      </c>
      <c r="FJ44" s="87" t="str">
        <f t="shared" ca="1" si="176"/>
        <v/>
      </c>
      <c r="FK44" s="87" t="str">
        <f t="shared" ca="1" si="177"/>
        <v/>
      </c>
      <c r="FL44" s="87" t="str">
        <f t="shared" ca="1" si="178"/>
        <v/>
      </c>
      <c r="FM44" s="87" t="str">
        <f t="shared" ca="1" si="179"/>
        <v/>
      </c>
      <c r="FN44" s="87" t="str">
        <f t="shared" ca="1" si="180"/>
        <v/>
      </c>
      <c r="FO44" s="87" t="str">
        <f t="shared" ca="1" si="181"/>
        <v/>
      </c>
      <c r="FP44" s="87" t="str">
        <f t="shared" ca="1" si="182"/>
        <v/>
      </c>
      <c r="FQ44" s="87" t="str">
        <f t="shared" ca="1" si="183"/>
        <v/>
      </c>
      <c r="FR44" s="87" t="str">
        <f t="shared" ca="1" si="184"/>
        <v/>
      </c>
      <c r="FS44" s="87" t="str">
        <f t="shared" ca="1" si="185"/>
        <v/>
      </c>
      <c r="FT44" s="87" t="str">
        <f t="shared" ca="1" si="186"/>
        <v/>
      </c>
      <c r="FU44" s="87" t="str">
        <f t="shared" ca="1" si="187"/>
        <v/>
      </c>
      <c r="FV44" s="87" t="str">
        <f t="shared" ca="1" si="188"/>
        <v/>
      </c>
      <c r="FW44" s="87" t="str">
        <f t="shared" ca="1" si="189"/>
        <v/>
      </c>
      <c r="FX44" s="87" t="str">
        <f t="shared" ca="1" si="190"/>
        <v/>
      </c>
      <c r="FY44" s="87" t="str">
        <f t="shared" ca="1" si="191"/>
        <v/>
      </c>
      <c r="FZ44" s="87" t="str">
        <f t="shared" ca="1" si="192"/>
        <v/>
      </c>
      <c r="GA44" s="87" t="str">
        <f t="shared" ca="1" si="193"/>
        <v/>
      </c>
      <c r="GB44" s="87" t="str">
        <f t="shared" ca="1" si="194"/>
        <v/>
      </c>
      <c r="GC44" s="87" t="str">
        <f t="shared" ca="1" si="195"/>
        <v/>
      </c>
      <c r="GD44" s="87" t="str">
        <f t="shared" ca="1" si="196"/>
        <v/>
      </c>
      <c r="GE44" s="87" t="str">
        <f t="shared" ca="1" si="197"/>
        <v/>
      </c>
      <c r="GF44" s="87" t="str">
        <f t="shared" ca="1" si="198"/>
        <v/>
      </c>
      <c r="GG44" s="87" t="str">
        <f t="shared" ca="1" si="199"/>
        <v/>
      </c>
      <c r="GH44" s="87" t="str">
        <f t="shared" ca="1" si="200"/>
        <v/>
      </c>
      <c r="GI44" s="87" t="str">
        <f t="shared" ca="1" si="201"/>
        <v/>
      </c>
      <c r="GJ44" s="87" t="str">
        <f t="shared" ca="1" si="202"/>
        <v/>
      </c>
      <c r="GK44" s="87" t="str">
        <f t="shared" ca="1" si="203"/>
        <v/>
      </c>
      <c r="GL44" s="87" t="str">
        <f t="shared" ca="1" si="204"/>
        <v/>
      </c>
      <c r="GM44" s="87" t="str">
        <f t="shared" ca="1" si="205"/>
        <v/>
      </c>
      <c r="GN44" s="87" t="str">
        <f t="shared" ca="1" si="206"/>
        <v/>
      </c>
      <c r="GO44" s="87" t="str">
        <f t="shared" ca="1" si="207"/>
        <v/>
      </c>
      <c r="GP44" s="87" t="str">
        <f t="shared" ca="1" si="208"/>
        <v/>
      </c>
      <c r="GQ44" s="87" t="str">
        <f t="shared" ca="1" si="209"/>
        <v/>
      </c>
      <c r="GR44" s="87" t="str">
        <f t="shared" ca="1" si="210"/>
        <v/>
      </c>
      <c r="GS44" s="87" t="str">
        <f t="shared" ca="1" si="211"/>
        <v/>
      </c>
      <c r="GT44" s="87" t="str">
        <f t="shared" ca="1" si="212"/>
        <v/>
      </c>
      <c r="GU44" s="87" t="str">
        <f t="shared" ca="1" si="213"/>
        <v/>
      </c>
      <c r="GV44" s="87" t="str">
        <f t="shared" ca="1" si="214"/>
        <v/>
      </c>
      <c r="GW44" s="87" t="str">
        <f t="shared" ca="1" si="215"/>
        <v/>
      </c>
      <c r="GX44" s="87" t="str">
        <f t="shared" ca="1" si="216"/>
        <v/>
      </c>
      <c r="GY44" s="87" t="str">
        <f t="shared" ca="1" si="217"/>
        <v/>
      </c>
      <c r="GZ44" s="87" t="str">
        <f t="shared" ca="1" si="218"/>
        <v/>
      </c>
      <c r="HA44" s="87" t="str">
        <f t="shared" ca="1" si="219"/>
        <v/>
      </c>
      <c r="HB44" s="87" t="str">
        <f t="shared" ca="1" si="28"/>
        <v/>
      </c>
      <c r="HC44" s="87" t="str">
        <f t="shared" ca="1" si="220"/>
        <v/>
      </c>
      <c r="HD44" s="87" t="str">
        <f t="shared" ca="1" si="221"/>
        <v/>
      </c>
      <c r="HE44" s="87" t="str">
        <f t="shared" ca="1" si="222"/>
        <v/>
      </c>
      <c r="HF44" s="87" t="str">
        <f t="shared" ca="1" si="223"/>
        <v/>
      </c>
      <c r="HG44" s="87" t="str">
        <f t="shared" ca="1" si="224"/>
        <v/>
      </c>
      <c r="HH44" s="87" t="str">
        <f t="shared" ca="1" si="225"/>
        <v/>
      </c>
      <c r="HI44" s="87" t="str">
        <f t="shared" ca="1" si="226"/>
        <v/>
      </c>
      <c r="HJ44" s="87" t="str">
        <f t="shared" ca="1" si="227"/>
        <v/>
      </c>
      <c r="HK44" s="87" t="str">
        <f t="shared" ca="1" si="228"/>
        <v/>
      </c>
      <c r="HL44" s="87" t="str">
        <f t="shared" ca="1" si="229"/>
        <v/>
      </c>
      <c r="HM44" s="87" t="str">
        <f t="shared" ca="1" si="230"/>
        <v/>
      </c>
      <c r="HN44" s="87" t="str">
        <f t="shared" ca="1" si="231"/>
        <v/>
      </c>
      <c r="HO44" s="87" t="str">
        <f t="shared" ca="1" si="232"/>
        <v/>
      </c>
      <c r="HP44" s="87" t="str">
        <f t="shared" ca="1" si="233"/>
        <v/>
      </c>
      <c r="HQ44" s="87" t="str">
        <f t="shared" ca="1" si="234"/>
        <v/>
      </c>
      <c r="HR44" s="87" t="str">
        <f t="shared" ca="1" si="235"/>
        <v/>
      </c>
      <c r="HS44" s="87" t="str">
        <f t="shared" ca="1" si="236"/>
        <v/>
      </c>
      <c r="HT44" s="87" t="str">
        <f t="shared" ca="1" si="237"/>
        <v/>
      </c>
      <c r="HU44" s="87" t="str">
        <f t="shared" ca="1" si="238"/>
        <v/>
      </c>
      <c r="HV44" s="87" t="str">
        <f t="shared" ca="1" si="239"/>
        <v/>
      </c>
      <c r="HW44" s="87" t="str">
        <f t="shared" ca="1" si="240"/>
        <v/>
      </c>
      <c r="HX44" s="87" t="str">
        <f t="shared" ca="1" si="241"/>
        <v/>
      </c>
      <c r="HY44" s="87" t="str">
        <f t="shared" ca="1" si="242"/>
        <v/>
      </c>
      <c r="HZ44" s="87" t="str">
        <f t="shared" ca="1" si="243"/>
        <v/>
      </c>
      <c r="IA44" s="87" t="str">
        <f t="shared" ca="1" si="244"/>
        <v/>
      </c>
      <c r="IB44" s="87" t="str">
        <f t="shared" ca="1" si="245"/>
        <v/>
      </c>
      <c r="IC44" s="87" t="str">
        <f t="shared" ca="1" si="246"/>
        <v/>
      </c>
      <c r="ID44" s="87" t="str">
        <f t="shared" ca="1" si="247"/>
        <v/>
      </c>
      <c r="IE44" s="87" t="str">
        <f t="shared" ca="1" si="248"/>
        <v/>
      </c>
      <c r="IF44" s="87" t="str">
        <f t="shared" ca="1" si="249"/>
        <v/>
      </c>
      <c r="IG44" s="87" t="str">
        <f t="shared" ca="1" si="250"/>
        <v/>
      </c>
      <c r="IH44" s="87" t="str">
        <f t="shared" ca="1" si="251"/>
        <v/>
      </c>
      <c r="II44" s="87" t="str">
        <f t="shared" ca="1" si="252"/>
        <v/>
      </c>
      <c r="IJ44" s="87" t="str">
        <f t="shared" ca="1" si="253"/>
        <v/>
      </c>
      <c r="IK44" s="87" t="str">
        <f t="shared" ca="1" si="254"/>
        <v/>
      </c>
      <c r="IL44" s="87" t="str">
        <f t="shared" ca="1" si="255"/>
        <v/>
      </c>
      <c r="IM44" s="87" t="str">
        <f t="shared" ca="1" si="256"/>
        <v/>
      </c>
      <c r="IN44" s="87" t="str">
        <f t="shared" ca="1" si="257"/>
        <v/>
      </c>
      <c r="IO44" s="87" t="str">
        <f t="shared" ca="1" si="258"/>
        <v/>
      </c>
      <c r="IP44" s="87" t="str">
        <f t="shared" ca="1" si="259"/>
        <v/>
      </c>
      <c r="IQ44" s="87" t="str">
        <f t="shared" ca="1" si="260"/>
        <v/>
      </c>
      <c r="IR44" s="87" t="str">
        <f t="shared" ca="1" si="261"/>
        <v/>
      </c>
      <c r="IS44" s="87" t="str">
        <f t="shared" ca="1" si="262"/>
        <v/>
      </c>
      <c r="IT44" s="87" t="str">
        <f t="shared" ca="1" si="263"/>
        <v/>
      </c>
      <c r="IU44" s="87" t="str">
        <f t="shared" ca="1" si="264"/>
        <v/>
      </c>
      <c r="IV44" s="87" t="str">
        <f t="shared" ca="1" si="265"/>
        <v/>
      </c>
      <c r="IW44" s="87" t="str">
        <f t="shared" ca="1" si="266"/>
        <v/>
      </c>
      <c r="IX44" s="87" t="str">
        <f t="shared" ca="1" si="267"/>
        <v/>
      </c>
      <c r="IY44" s="87" t="str">
        <f t="shared" ca="1" si="268"/>
        <v/>
      </c>
      <c r="IZ44" s="87" t="str">
        <f t="shared" ca="1" si="269"/>
        <v/>
      </c>
      <c r="JA44" s="87" t="str">
        <f t="shared" ca="1" si="270"/>
        <v/>
      </c>
      <c r="JB44" s="87" t="str">
        <f t="shared" ca="1" si="271"/>
        <v/>
      </c>
      <c r="JC44" s="87" t="str">
        <f t="shared" ca="1" si="272"/>
        <v/>
      </c>
      <c r="JD44" s="87" t="str">
        <f t="shared" ca="1" si="273"/>
        <v/>
      </c>
      <c r="JE44" s="87" t="str">
        <f t="shared" ca="1" si="274"/>
        <v/>
      </c>
      <c r="JF44" s="87" t="str">
        <f t="shared" ca="1" si="275"/>
        <v/>
      </c>
      <c r="JG44" s="87" t="str">
        <f t="shared" ca="1" si="276"/>
        <v/>
      </c>
      <c r="JH44" s="87" t="str">
        <f t="shared" ca="1" si="277"/>
        <v/>
      </c>
      <c r="JI44" s="87" t="str">
        <f t="shared" ca="1" si="278"/>
        <v/>
      </c>
      <c r="JJ44" s="87" t="str">
        <f t="shared" ca="1" si="279"/>
        <v/>
      </c>
      <c r="JK44" s="87" t="str">
        <f t="shared" ca="1" si="280"/>
        <v/>
      </c>
      <c r="JL44" s="87" t="str">
        <f t="shared" ca="1" si="281"/>
        <v/>
      </c>
      <c r="JM44" s="87" t="str">
        <f t="shared" ca="1" si="282"/>
        <v/>
      </c>
      <c r="JN44" s="87" t="str">
        <f t="shared" ca="1" si="29"/>
        <v/>
      </c>
      <c r="JO44" s="87" t="str">
        <f t="shared" ca="1" si="283"/>
        <v/>
      </c>
      <c r="JP44" s="87" t="str">
        <f t="shared" ca="1" si="284"/>
        <v/>
      </c>
      <c r="JQ44" s="87" t="str">
        <f t="shared" ca="1" si="285"/>
        <v/>
      </c>
      <c r="JR44" s="87" t="str">
        <f t="shared" ca="1" si="286"/>
        <v/>
      </c>
      <c r="JS44" s="87" t="str">
        <f t="shared" ca="1" si="287"/>
        <v/>
      </c>
      <c r="JT44" s="87" t="str">
        <f t="shared" ca="1" si="288"/>
        <v/>
      </c>
      <c r="JU44" s="87" t="str">
        <f t="shared" ca="1" si="289"/>
        <v/>
      </c>
      <c r="JV44" s="87" t="str">
        <f t="shared" ca="1" si="290"/>
        <v/>
      </c>
      <c r="JW44" s="87" t="str">
        <f t="shared" ca="1" si="291"/>
        <v/>
      </c>
      <c r="JX44" s="87" t="str">
        <f t="shared" ca="1" si="292"/>
        <v/>
      </c>
      <c r="JY44" s="87" t="str">
        <f t="shared" ca="1" si="293"/>
        <v/>
      </c>
      <c r="JZ44" s="87" t="str">
        <f t="shared" ca="1" si="294"/>
        <v/>
      </c>
      <c r="KA44" s="87" t="str">
        <f t="shared" ca="1" si="295"/>
        <v/>
      </c>
      <c r="KB44" s="87" t="str">
        <f t="shared" ca="1" si="296"/>
        <v/>
      </c>
      <c r="KC44" s="87" t="str">
        <f t="shared" ca="1" si="297"/>
        <v/>
      </c>
      <c r="KD44" s="87" t="str">
        <f t="shared" ca="1" si="298"/>
        <v/>
      </c>
      <c r="KE44" s="87" t="str">
        <f t="shared" ca="1" si="299"/>
        <v/>
      </c>
      <c r="KF44" s="87" t="str">
        <f t="shared" ca="1" si="300"/>
        <v/>
      </c>
      <c r="KG44" s="87" t="str">
        <f t="shared" ca="1" si="301"/>
        <v/>
      </c>
      <c r="KH44" s="87" t="str">
        <f t="shared" ca="1" si="302"/>
        <v/>
      </c>
      <c r="KI44" s="87" t="str">
        <f t="shared" ca="1" si="303"/>
        <v/>
      </c>
      <c r="KJ44" s="87" t="str">
        <f t="shared" ca="1" si="304"/>
        <v/>
      </c>
      <c r="KK44" s="87" t="str">
        <f t="shared" ca="1" si="305"/>
        <v/>
      </c>
      <c r="KL44" s="87" t="str">
        <f t="shared" ca="1" si="306"/>
        <v/>
      </c>
      <c r="KM44" s="87" t="str">
        <f t="shared" ca="1" si="307"/>
        <v/>
      </c>
      <c r="KN44" s="87" t="str">
        <f t="shared" ca="1" si="308"/>
        <v/>
      </c>
      <c r="KO44" s="87" t="str">
        <f t="shared" ca="1" si="309"/>
        <v/>
      </c>
      <c r="KP44" s="87" t="str">
        <f t="shared" ca="1" si="310"/>
        <v/>
      </c>
      <c r="KQ44" s="87" t="str">
        <f t="shared" ca="1" si="311"/>
        <v/>
      </c>
      <c r="KR44" s="87" t="str">
        <f t="shared" ca="1" si="312"/>
        <v/>
      </c>
      <c r="KS44" s="87" t="str">
        <f t="shared" ca="1" si="313"/>
        <v/>
      </c>
      <c r="KT44" s="87" t="str">
        <f t="shared" ca="1" si="314"/>
        <v/>
      </c>
      <c r="KU44" s="87" t="str">
        <f t="shared" ca="1" si="315"/>
        <v/>
      </c>
      <c r="KV44" s="87" t="str">
        <f t="shared" ca="1" si="316"/>
        <v/>
      </c>
      <c r="KW44" s="87" t="str">
        <f t="shared" ca="1" si="317"/>
        <v/>
      </c>
      <c r="KX44" s="87" t="str">
        <f t="shared" ca="1" si="318"/>
        <v/>
      </c>
      <c r="KY44" s="87" t="str">
        <f t="shared" ca="1" si="319"/>
        <v/>
      </c>
      <c r="KZ44" s="87" t="str">
        <f t="shared" ca="1" si="320"/>
        <v/>
      </c>
      <c r="LA44" s="87" t="str">
        <f t="shared" ca="1" si="321"/>
        <v/>
      </c>
      <c r="LB44" s="87" t="str">
        <f t="shared" ca="1" si="322"/>
        <v/>
      </c>
      <c r="LC44" s="87" t="str">
        <f t="shared" ca="1" si="323"/>
        <v/>
      </c>
      <c r="LD44" s="87" t="str">
        <f t="shared" ca="1" si="324"/>
        <v/>
      </c>
      <c r="LE44" s="87" t="str">
        <f t="shared" ca="1" si="325"/>
        <v/>
      </c>
      <c r="LF44" s="87" t="str">
        <f t="shared" ca="1" si="326"/>
        <v/>
      </c>
      <c r="LG44" s="87" t="str">
        <f t="shared" ca="1" si="327"/>
        <v/>
      </c>
      <c r="LH44" s="87" t="str">
        <f t="shared" ca="1" si="328"/>
        <v/>
      </c>
      <c r="LI44" s="87" t="str">
        <f t="shared" ca="1" si="329"/>
        <v/>
      </c>
      <c r="LJ44" s="87" t="str">
        <f t="shared" ca="1" si="330"/>
        <v/>
      </c>
      <c r="LK44" s="87" t="str">
        <f t="shared" ca="1" si="331"/>
        <v/>
      </c>
      <c r="LL44" s="87" t="str">
        <f t="shared" ca="1" si="332"/>
        <v/>
      </c>
      <c r="LM44" s="87" t="str">
        <f t="shared" ca="1" si="333"/>
        <v/>
      </c>
      <c r="LN44" s="87" t="str">
        <f t="shared" ca="1" si="334"/>
        <v/>
      </c>
      <c r="LO44" s="87" t="str">
        <f t="shared" ca="1" si="335"/>
        <v/>
      </c>
      <c r="LP44" s="87" t="str">
        <f t="shared" ca="1" si="336"/>
        <v/>
      </c>
      <c r="LQ44" s="87" t="str">
        <f t="shared" ca="1" si="337"/>
        <v/>
      </c>
      <c r="LR44" s="87" t="str">
        <f t="shared" ca="1" si="338"/>
        <v/>
      </c>
      <c r="LS44" s="87" t="str">
        <f t="shared" ca="1" si="339"/>
        <v/>
      </c>
      <c r="LT44" s="87" t="str">
        <f t="shared" ca="1" si="340"/>
        <v/>
      </c>
      <c r="LU44" s="87" t="str">
        <f t="shared" ca="1" si="341"/>
        <v/>
      </c>
      <c r="LV44" s="87" t="str">
        <f t="shared" ca="1" si="342"/>
        <v/>
      </c>
      <c r="LW44" s="87" t="str">
        <f t="shared" ca="1" si="343"/>
        <v/>
      </c>
      <c r="LX44" s="87" t="str">
        <f t="shared" ca="1" si="344"/>
        <v/>
      </c>
      <c r="LY44" s="87" t="str">
        <f t="shared" ca="1" si="345"/>
        <v/>
      </c>
      <c r="LZ44" s="87" t="str">
        <f t="shared" ca="1" si="30"/>
        <v/>
      </c>
      <c r="MA44" s="87" t="str">
        <f t="shared" ca="1" si="357"/>
        <v/>
      </c>
      <c r="MB44" s="87" t="str">
        <f t="shared" ca="1" si="358"/>
        <v/>
      </c>
      <c r="MC44" s="87" t="str">
        <f t="shared" ca="1" si="359"/>
        <v/>
      </c>
      <c r="MD44" s="87" t="str">
        <f t="shared" ca="1" si="360"/>
        <v/>
      </c>
      <c r="ME44" s="87" t="str">
        <f t="shared" ca="1" si="361"/>
        <v/>
      </c>
      <c r="MF44" s="87" t="str">
        <f t="shared" ca="1" si="362"/>
        <v/>
      </c>
      <c r="MG44" s="87" t="str">
        <f t="shared" ca="1" si="363"/>
        <v/>
      </c>
      <c r="MH44" s="87" t="str">
        <f t="shared" ca="1" si="364"/>
        <v/>
      </c>
      <c r="MI44" s="87" t="str">
        <f t="shared" ca="1" si="365"/>
        <v/>
      </c>
      <c r="MJ44" s="87" t="str">
        <f t="shared" ca="1" si="366"/>
        <v/>
      </c>
      <c r="MK44" s="87" t="str">
        <f t="shared" ca="1" si="367"/>
        <v/>
      </c>
      <c r="ML44" s="87" t="str">
        <f t="shared" ca="1" si="368"/>
        <v/>
      </c>
      <c r="MM44" s="87" t="str">
        <f t="shared" ca="1" si="369"/>
        <v/>
      </c>
      <c r="MN44" s="87" t="str">
        <f t="shared" ca="1" si="370"/>
        <v/>
      </c>
      <c r="MO44" s="87" t="str">
        <f t="shared" ca="1" si="371"/>
        <v/>
      </c>
      <c r="MP44" s="87" t="str">
        <f t="shared" ca="1" si="372"/>
        <v/>
      </c>
      <c r="MQ44" s="87" t="str">
        <f t="shared" ca="1" si="373"/>
        <v/>
      </c>
      <c r="MR44" s="87" t="str">
        <f t="shared" ca="1" si="374"/>
        <v/>
      </c>
      <c r="MS44" s="87" t="str">
        <f t="shared" ca="1" si="375"/>
        <v/>
      </c>
      <c r="MT44" s="87" t="str">
        <f t="shared" ca="1" si="376"/>
        <v/>
      </c>
      <c r="MU44" s="87" t="str">
        <f t="shared" ca="1" si="377"/>
        <v/>
      </c>
      <c r="MV44" s="87" t="str">
        <f t="shared" ca="1" si="378"/>
        <v/>
      </c>
      <c r="MW44" s="87" t="str">
        <f t="shared" ca="1" si="379"/>
        <v/>
      </c>
      <c r="MX44" s="87" t="str">
        <f t="shared" ca="1" si="380"/>
        <v/>
      </c>
      <c r="MY44" s="87" t="str">
        <f t="shared" ca="1" si="381"/>
        <v/>
      </c>
      <c r="MZ44" s="87" t="str">
        <f t="shared" ca="1" si="382"/>
        <v/>
      </c>
      <c r="NA44" s="87" t="str">
        <f t="shared" ca="1" si="383"/>
        <v/>
      </c>
      <c r="NB44" s="87" t="str">
        <f t="shared" ca="1" si="346"/>
        <v/>
      </c>
      <c r="NC44" s="87" t="str">
        <f t="shared" ca="1" si="347"/>
        <v/>
      </c>
      <c r="ND44" s="87" t="str">
        <f t="shared" ca="1" si="348"/>
        <v/>
      </c>
      <c r="NE44" s="87" t="str">
        <f t="shared" ca="1" si="349"/>
        <v/>
      </c>
      <c r="NF44" s="87" t="str">
        <f t="shared" ca="1" si="350"/>
        <v/>
      </c>
      <c r="NG44" s="87" t="str">
        <f t="shared" ca="1" si="351"/>
        <v/>
      </c>
      <c r="NH44" s="87" t="str">
        <f t="shared" ca="1" si="352"/>
        <v/>
      </c>
      <c r="NI44" s="87" t="str">
        <f t="shared" ca="1" si="353"/>
        <v/>
      </c>
      <c r="NJ44" s="87" t="str">
        <f t="shared" ca="1" si="354"/>
        <v/>
      </c>
      <c r="NK44" s="87" t="str">
        <f t="shared" ca="1" si="355"/>
        <v/>
      </c>
      <c r="NL44" s="87" t="str">
        <f t="shared" ca="1" si="356"/>
        <v/>
      </c>
    </row>
    <row r="45" spans="1:376" x14ac:dyDescent="0.35">
      <c r="A45" s="54">
        <f>Plantilla!E45</f>
        <v>0</v>
      </c>
      <c r="B45" s="99">
        <f>'Diseño Patrón'!B48</f>
        <v>0</v>
      </c>
      <c r="C45" s="23">
        <f t="array" ref="C45">IF($C$4="SI",SMALL(IF($B$7:$B45=B45,ROW($B$7:$B45), ""),1),7)</f>
        <v>43</v>
      </c>
      <c r="D45" s="142" t="str">
        <f>'Diseño Patrón'!M48</f>
        <v/>
      </c>
      <c r="E45" s="142" t="str">
        <f>'Diseño Patrón'!N48</f>
        <v/>
      </c>
      <c r="F45" s="142" t="str">
        <f>'Diseño Patrón'!O48</f>
        <v/>
      </c>
      <c r="G45" s="142" t="str">
        <f>'Diseño Patrón'!P48</f>
        <v/>
      </c>
      <c r="H45" s="142" t="str">
        <f>'Diseño Patrón'!Q48</f>
        <v/>
      </c>
      <c r="I45" s="143" t="str">
        <f>'Diseño Patrón'!R48</f>
        <v/>
      </c>
      <c r="J45" s="143" t="str">
        <f>'Diseño Patrón'!S48</f>
        <v/>
      </c>
      <c r="K45" s="87" t="str">
        <f t="shared" ca="1" si="385"/>
        <v/>
      </c>
      <c r="L45" s="87" t="str">
        <f t="shared" ca="1" si="386"/>
        <v/>
      </c>
      <c r="M45" s="87" t="str">
        <f t="shared" ca="1" si="386"/>
        <v/>
      </c>
      <c r="N45" s="87" t="str">
        <f t="shared" ca="1" si="386"/>
        <v/>
      </c>
      <c r="O45" s="87" t="str">
        <f t="shared" ca="1" si="386"/>
        <v/>
      </c>
      <c r="P45" s="87" t="str">
        <f t="shared" ca="1" si="386"/>
        <v/>
      </c>
      <c r="Q45" s="87" t="str">
        <f t="shared" ca="1" si="386"/>
        <v/>
      </c>
      <c r="R45" s="87" t="str">
        <f t="shared" ca="1" si="25"/>
        <v/>
      </c>
      <c r="S45" s="87" t="str">
        <f t="shared" ca="1" si="31"/>
        <v/>
      </c>
      <c r="T45" s="87" t="str">
        <f t="shared" ca="1" si="32"/>
        <v/>
      </c>
      <c r="U45" s="87" t="str">
        <f t="shared" ca="1" si="33"/>
        <v/>
      </c>
      <c r="V45" s="87" t="str">
        <f t="shared" ca="1" si="34"/>
        <v/>
      </c>
      <c r="W45" s="87" t="str">
        <f t="shared" ca="1" si="35"/>
        <v/>
      </c>
      <c r="X45" s="87" t="str">
        <f t="shared" ca="1" si="36"/>
        <v/>
      </c>
      <c r="Y45" s="87" t="str">
        <f t="shared" ca="1" si="37"/>
        <v/>
      </c>
      <c r="Z45" s="87" t="str">
        <f t="shared" ca="1" si="38"/>
        <v/>
      </c>
      <c r="AA45" s="87" t="str">
        <f t="shared" ca="1" si="39"/>
        <v/>
      </c>
      <c r="AB45" s="87" t="str">
        <f t="shared" ca="1" si="40"/>
        <v/>
      </c>
      <c r="AC45" s="87" t="str">
        <f t="shared" ca="1" si="41"/>
        <v/>
      </c>
      <c r="AD45" s="87" t="str">
        <f t="shared" ca="1" si="42"/>
        <v/>
      </c>
      <c r="AE45" s="87" t="str">
        <f t="shared" ca="1" si="43"/>
        <v/>
      </c>
      <c r="AF45" s="87" t="str">
        <f t="shared" ca="1" si="44"/>
        <v/>
      </c>
      <c r="AG45" s="87" t="str">
        <f t="shared" ca="1" si="45"/>
        <v/>
      </c>
      <c r="AH45" s="87" t="str">
        <f t="shared" ca="1" si="46"/>
        <v/>
      </c>
      <c r="AI45" s="87" t="str">
        <f t="shared" ca="1" si="47"/>
        <v/>
      </c>
      <c r="AJ45" s="87" t="str">
        <f t="shared" ca="1" si="48"/>
        <v/>
      </c>
      <c r="AK45" s="87" t="str">
        <f t="shared" ca="1" si="49"/>
        <v/>
      </c>
      <c r="AL45" s="87" t="str">
        <f t="shared" ca="1" si="50"/>
        <v/>
      </c>
      <c r="AM45" s="87" t="str">
        <f t="shared" ca="1" si="51"/>
        <v/>
      </c>
      <c r="AN45" s="87" t="str">
        <f t="shared" ca="1" si="52"/>
        <v/>
      </c>
      <c r="AO45" s="87" t="str">
        <f t="shared" ca="1" si="53"/>
        <v/>
      </c>
      <c r="AP45" s="87" t="str">
        <f t="shared" ca="1" si="54"/>
        <v/>
      </c>
      <c r="AQ45" s="87" t="str">
        <f t="shared" ca="1" si="55"/>
        <v/>
      </c>
      <c r="AR45" s="87" t="str">
        <f t="shared" ca="1" si="56"/>
        <v/>
      </c>
      <c r="AS45" s="87" t="str">
        <f t="shared" ca="1" si="57"/>
        <v/>
      </c>
      <c r="AT45" s="87" t="str">
        <f t="shared" ca="1" si="58"/>
        <v/>
      </c>
      <c r="AU45" s="87" t="str">
        <f t="shared" ca="1" si="59"/>
        <v/>
      </c>
      <c r="AV45" s="87" t="str">
        <f t="shared" ca="1" si="60"/>
        <v/>
      </c>
      <c r="AW45" s="87" t="str">
        <f t="shared" ca="1" si="61"/>
        <v/>
      </c>
      <c r="AX45" s="87" t="str">
        <f t="shared" ca="1" si="62"/>
        <v/>
      </c>
      <c r="AY45" s="87" t="str">
        <f t="shared" ca="1" si="63"/>
        <v/>
      </c>
      <c r="AZ45" s="87" t="str">
        <f t="shared" ca="1" si="64"/>
        <v/>
      </c>
      <c r="BA45" s="87" t="str">
        <f t="shared" ca="1" si="65"/>
        <v/>
      </c>
      <c r="BB45" s="87" t="str">
        <f t="shared" ca="1" si="66"/>
        <v/>
      </c>
      <c r="BC45" s="87" t="str">
        <f t="shared" ca="1" si="67"/>
        <v/>
      </c>
      <c r="BD45" s="87" t="str">
        <f t="shared" ca="1" si="68"/>
        <v/>
      </c>
      <c r="BE45" s="87" t="str">
        <f t="shared" ca="1" si="69"/>
        <v/>
      </c>
      <c r="BF45" s="87" t="str">
        <f t="shared" ca="1" si="70"/>
        <v/>
      </c>
      <c r="BG45" s="87" t="str">
        <f t="shared" ca="1" si="71"/>
        <v/>
      </c>
      <c r="BH45" s="87" t="str">
        <f t="shared" ca="1" si="72"/>
        <v/>
      </c>
      <c r="BI45" s="87" t="str">
        <f t="shared" ca="1" si="73"/>
        <v/>
      </c>
      <c r="BJ45" s="87" t="str">
        <f t="shared" ca="1" si="74"/>
        <v/>
      </c>
      <c r="BK45" s="87" t="str">
        <f t="shared" ca="1" si="75"/>
        <v/>
      </c>
      <c r="BL45" s="87" t="str">
        <f t="shared" ca="1" si="76"/>
        <v/>
      </c>
      <c r="BM45" s="87" t="str">
        <f t="shared" ca="1" si="77"/>
        <v/>
      </c>
      <c r="BN45" s="87" t="str">
        <f t="shared" ca="1" si="78"/>
        <v/>
      </c>
      <c r="BO45" s="87" t="str">
        <f t="shared" ca="1" si="79"/>
        <v/>
      </c>
      <c r="BP45" s="87" t="str">
        <f t="shared" ca="1" si="80"/>
        <v/>
      </c>
      <c r="BQ45" s="87" t="str">
        <f t="shared" ca="1" si="81"/>
        <v/>
      </c>
      <c r="BR45" s="87" t="str">
        <f t="shared" ca="1" si="82"/>
        <v/>
      </c>
      <c r="BS45" s="87" t="str">
        <f t="shared" ca="1" si="83"/>
        <v/>
      </c>
      <c r="BT45" s="87" t="str">
        <f t="shared" ca="1" si="84"/>
        <v/>
      </c>
      <c r="BU45" s="87" t="str">
        <f t="shared" ca="1" si="85"/>
        <v/>
      </c>
      <c r="BV45" s="87" t="str">
        <f t="shared" ca="1" si="86"/>
        <v/>
      </c>
      <c r="BW45" s="87" t="str">
        <f t="shared" ca="1" si="87"/>
        <v/>
      </c>
      <c r="BX45" s="87" t="str">
        <f t="shared" ca="1" si="88"/>
        <v/>
      </c>
      <c r="BY45" s="87" t="str">
        <f t="shared" ca="1" si="89"/>
        <v/>
      </c>
      <c r="BZ45" s="87" t="str">
        <f t="shared" ca="1" si="90"/>
        <v/>
      </c>
      <c r="CA45" s="87" t="str">
        <f t="shared" ca="1" si="91"/>
        <v/>
      </c>
      <c r="CB45" s="87" t="str">
        <f t="shared" ca="1" si="92"/>
        <v/>
      </c>
      <c r="CC45" s="87" t="str">
        <f t="shared" ca="1" si="93"/>
        <v/>
      </c>
      <c r="CD45" s="87" t="str">
        <f t="shared" ca="1" si="26"/>
        <v/>
      </c>
      <c r="CE45" s="87" t="str">
        <f t="shared" ca="1" si="94"/>
        <v/>
      </c>
      <c r="CF45" s="87" t="str">
        <f t="shared" ca="1" si="95"/>
        <v/>
      </c>
      <c r="CG45" s="87" t="str">
        <f t="shared" ca="1" si="96"/>
        <v/>
      </c>
      <c r="CH45" s="87" t="str">
        <f t="shared" ca="1" si="97"/>
        <v/>
      </c>
      <c r="CI45" s="87" t="str">
        <f t="shared" ca="1" si="98"/>
        <v/>
      </c>
      <c r="CJ45" s="87" t="str">
        <f t="shared" ca="1" si="99"/>
        <v/>
      </c>
      <c r="CK45" s="87" t="str">
        <f t="shared" ca="1" si="100"/>
        <v/>
      </c>
      <c r="CL45" s="87" t="str">
        <f t="shared" ca="1" si="101"/>
        <v/>
      </c>
      <c r="CM45" s="87" t="str">
        <f t="shared" ca="1" si="102"/>
        <v/>
      </c>
      <c r="CN45" s="87" t="str">
        <f t="shared" ca="1" si="103"/>
        <v/>
      </c>
      <c r="CO45" s="87" t="str">
        <f t="shared" ca="1" si="104"/>
        <v/>
      </c>
      <c r="CP45" s="87" t="str">
        <f t="shared" ca="1" si="105"/>
        <v/>
      </c>
      <c r="CQ45" s="87" t="str">
        <f t="shared" ca="1" si="106"/>
        <v/>
      </c>
      <c r="CR45" s="87" t="str">
        <f t="shared" ca="1" si="107"/>
        <v/>
      </c>
      <c r="CS45" s="87" t="str">
        <f t="shared" ca="1" si="108"/>
        <v/>
      </c>
      <c r="CT45" s="87" t="str">
        <f t="shared" ca="1" si="109"/>
        <v/>
      </c>
      <c r="CU45" s="87" t="str">
        <f t="shared" ca="1" si="110"/>
        <v/>
      </c>
      <c r="CV45" s="87" t="str">
        <f t="shared" ca="1" si="111"/>
        <v/>
      </c>
      <c r="CW45" s="87" t="str">
        <f t="shared" ca="1" si="112"/>
        <v/>
      </c>
      <c r="CX45" s="87" t="str">
        <f t="shared" ca="1" si="113"/>
        <v/>
      </c>
      <c r="CY45" s="87" t="str">
        <f t="shared" ca="1" si="114"/>
        <v/>
      </c>
      <c r="CZ45" s="87" t="str">
        <f t="shared" ca="1" si="115"/>
        <v/>
      </c>
      <c r="DA45" s="87" t="str">
        <f t="shared" ca="1" si="116"/>
        <v/>
      </c>
      <c r="DB45" s="87" t="str">
        <f t="shared" ca="1" si="117"/>
        <v/>
      </c>
      <c r="DC45" s="87" t="str">
        <f t="shared" ca="1" si="118"/>
        <v/>
      </c>
      <c r="DD45" s="87" t="str">
        <f t="shared" ca="1" si="119"/>
        <v/>
      </c>
      <c r="DE45" s="87" t="str">
        <f t="shared" ca="1" si="120"/>
        <v/>
      </c>
      <c r="DF45" s="87" t="str">
        <f t="shared" ca="1" si="121"/>
        <v/>
      </c>
      <c r="DG45" s="87" t="str">
        <f t="shared" ca="1" si="122"/>
        <v/>
      </c>
      <c r="DH45" s="87" t="str">
        <f t="shared" ca="1" si="123"/>
        <v/>
      </c>
      <c r="DI45" s="87" t="str">
        <f t="shared" ca="1" si="124"/>
        <v/>
      </c>
      <c r="DJ45" s="87" t="str">
        <f t="shared" ca="1" si="125"/>
        <v/>
      </c>
      <c r="DK45" s="87" t="str">
        <f t="shared" ca="1" si="126"/>
        <v/>
      </c>
      <c r="DL45" s="87" t="str">
        <f t="shared" ca="1" si="127"/>
        <v/>
      </c>
      <c r="DM45" s="87" t="str">
        <f t="shared" ca="1" si="128"/>
        <v/>
      </c>
      <c r="DN45" s="87" t="str">
        <f t="shared" ca="1" si="129"/>
        <v/>
      </c>
      <c r="DO45" s="87" t="str">
        <f t="shared" ca="1" si="130"/>
        <v/>
      </c>
      <c r="DP45" s="87" t="str">
        <f t="shared" ca="1" si="131"/>
        <v/>
      </c>
      <c r="DQ45" s="87" t="str">
        <f t="shared" ca="1" si="132"/>
        <v/>
      </c>
      <c r="DR45" s="87" t="str">
        <f t="shared" ca="1" si="133"/>
        <v/>
      </c>
      <c r="DS45" s="87" t="str">
        <f t="shared" ca="1" si="134"/>
        <v/>
      </c>
      <c r="DT45" s="87" t="str">
        <f t="shared" ca="1" si="135"/>
        <v/>
      </c>
      <c r="DU45" s="87" t="str">
        <f t="shared" ca="1" si="136"/>
        <v/>
      </c>
      <c r="DV45" s="87" t="str">
        <f t="shared" ca="1" si="137"/>
        <v/>
      </c>
      <c r="DW45" s="87" t="str">
        <f t="shared" ca="1" si="138"/>
        <v/>
      </c>
      <c r="DX45" s="87" t="str">
        <f t="shared" ca="1" si="139"/>
        <v/>
      </c>
      <c r="DY45" s="87" t="str">
        <f t="shared" ca="1" si="140"/>
        <v/>
      </c>
      <c r="DZ45" s="87" t="str">
        <f t="shared" ca="1" si="141"/>
        <v/>
      </c>
      <c r="EA45" s="87" t="str">
        <f t="shared" ca="1" si="142"/>
        <v/>
      </c>
      <c r="EB45" s="87" t="str">
        <f t="shared" ca="1" si="143"/>
        <v/>
      </c>
      <c r="EC45" s="87" t="str">
        <f t="shared" ca="1" si="144"/>
        <v/>
      </c>
      <c r="ED45" s="87" t="str">
        <f t="shared" ca="1" si="145"/>
        <v/>
      </c>
      <c r="EE45" s="87" t="str">
        <f t="shared" ca="1" si="146"/>
        <v/>
      </c>
      <c r="EF45" s="87" t="str">
        <f t="shared" ca="1" si="147"/>
        <v/>
      </c>
      <c r="EG45" s="87" t="str">
        <f t="shared" ca="1" si="148"/>
        <v/>
      </c>
      <c r="EH45" s="87" t="str">
        <f t="shared" ca="1" si="149"/>
        <v/>
      </c>
      <c r="EI45" s="87" t="str">
        <f t="shared" ca="1" si="150"/>
        <v/>
      </c>
      <c r="EJ45" s="87" t="str">
        <f t="shared" ca="1" si="151"/>
        <v/>
      </c>
      <c r="EK45" s="87" t="str">
        <f t="shared" ca="1" si="152"/>
        <v/>
      </c>
      <c r="EL45" s="87" t="str">
        <f t="shared" ca="1" si="153"/>
        <v/>
      </c>
      <c r="EM45" s="87" t="str">
        <f t="shared" ca="1" si="154"/>
        <v/>
      </c>
      <c r="EN45" s="87" t="str">
        <f t="shared" ca="1" si="155"/>
        <v/>
      </c>
      <c r="EO45" s="87" t="str">
        <f t="shared" ca="1" si="156"/>
        <v/>
      </c>
      <c r="EP45" s="87" t="str">
        <f t="shared" ca="1" si="27"/>
        <v/>
      </c>
      <c r="EQ45" s="87" t="str">
        <f t="shared" ca="1" si="157"/>
        <v/>
      </c>
      <c r="ER45" s="87" t="str">
        <f t="shared" ca="1" si="158"/>
        <v/>
      </c>
      <c r="ES45" s="87" t="str">
        <f t="shared" ca="1" si="159"/>
        <v/>
      </c>
      <c r="ET45" s="87" t="str">
        <f t="shared" ca="1" si="160"/>
        <v/>
      </c>
      <c r="EU45" s="87" t="str">
        <f t="shared" ca="1" si="161"/>
        <v/>
      </c>
      <c r="EV45" s="87" t="str">
        <f t="shared" ca="1" si="162"/>
        <v/>
      </c>
      <c r="EW45" s="87" t="str">
        <f t="shared" ca="1" si="163"/>
        <v/>
      </c>
      <c r="EX45" s="87" t="str">
        <f t="shared" ca="1" si="164"/>
        <v/>
      </c>
      <c r="EY45" s="87" t="str">
        <f t="shared" ca="1" si="165"/>
        <v/>
      </c>
      <c r="EZ45" s="87" t="str">
        <f t="shared" ca="1" si="166"/>
        <v/>
      </c>
      <c r="FA45" s="87" t="str">
        <f t="shared" ca="1" si="167"/>
        <v/>
      </c>
      <c r="FB45" s="87" t="str">
        <f t="shared" ca="1" si="168"/>
        <v/>
      </c>
      <c r="FC45" s="87" t="str">
        <f t="shared" ca="1" si="169"/>
        <v/>
      </c>
      <c r="FD45" s="87" t="str">
        <f t="shared" ca="1" si="170"/>
        <v/>
      </c>
      <c r="FE45" s="87" t="str">
        <f t="shared" ca="1" si="171"/>
        <v/>
      </c>
      <c r="FF45" s="87" t="str">
        <f t="shared" ca="1" si="172"/>
        <v/>
      </c>
      <c r="FG45" s="87" t="str">
        <f t="shared" ca="1" si="173"/>
        <v/>
      </c>
      <c r="FH45" s="87" t="str">
        <f t="shared" ca="1" si="174"/>
        <v/>
      </c>
      <c r="FI45" s="87" t="str">
        <f t="shared" ca="1" si="175"/>
        <v/>
      </c>
      <c r="FJ45" s="87" t="str">
        <f t="shared" ca="1" si="176"/>
        <v/>
      </c>
      <c r="FK45" s="87" t="str">
        <f t="shared" ca="1" si="177"/>
        <v/>
      </c>
      <c r="FL45" s="87" t="str">
        <f t="shared" ca="1" si="178"/>
        <v/>
      </c>
      <c r="FM45" s="87" t="str">
        <f t="shared" ca="1" si="179"/>
        <v/>
      </c>
      <c r="FN45" s="87" t="str">
        <f t="shared" ca="1" si="180"/>
        <v/>
      </c>
      <c r="FO45" s="87" t="str">
        <f t="shared" ca="1" si="181"/>
        <v/>
      </c>
      <c r="FP45" s="87" t="str">
        <f t="shared" ca="1" si="182"/>
        <v/>
      </c>
      <c r="FQ45" s="87" t="str">
        <f t="shared" ca="1" si="183"/>
        <v/>
      </c>
      <c r="FR45" s="87" t="str">
        <f t="shared" ca="1" si="184"/>
        <v/>
      </c>
      <c r="FS45" s="87" t="str">
        <f t="shared" ca="1" si="185"/>
        <v/>
      </c>
      <c r="FT45" s="87" t="str">
        <f t="shared" ca="1" si="186"/>
        <v/>
      </c>
      <c r="FU45" s="87" t="str">
        <f t="shared" ca="1" si="187"/>
        <v/>
      </c>
      <c r="FV45" s="87" t="str">
        <f t="shared" ca="1" si="188"/>
        <v/>
      </c>
      <c r="FW45" s="87" t="str">
        <f t="shared" ca="1" si="189"/>
        <v/>
      </c>
      <c r="FX45" s="87" t="str">
        <f t="shared" ca="1" si="190"/>
        <v/>
      </c>
      <c r="FY45" s="87" t="str">
        <f t="shared" ca="1" si="191"/>
        <v/>
      </c>
      <c r="FZ45" s="87" t="str">
        <f t="shared" ca="1" si="192"/>
        <v/>
      </c>
      <c r="GA45" s="87" t="str">
        <f t="shared" ca="1" si="193"/>
        <v/>
      </c>
      <c r="GB45" s="87" t="str">
        <f t="shared" ca="1" si="194"/>
        <v/>
      </c>
      <c r="GC45" s="87" t="str">
        <f t="shared" ca="1" si="195"/>
        <v/>
      </c>
      <c r="GD45" s="87" t="str">
        <f t="shared" ca="1" si="196"/>
        <v/>
      </c>
      <c r="GE45" s="87" t="str">
        <f t="shared" ca="1" si="197"/>
        <v/>
      </c>
      <c r="GF45" s="87" t="str">
        <f t="shared" ca="1" si="198"/>
        <v/>
      </c>
      <c r="GG45" s="87" t="str">
        <f t="shared" ca="1" si="199"/>
        <v/>
      </c>
      <c r="GH45" s="87" t="str">
        <f t="shared" ca="1" si="200"/>
        <v/>
      </c>
      <c r="GI45" s="87" t="str">
        <f t="shared" ca="1" si="201"/>
        <v/>
      </c>
      <c r="GJ45" s="87" t="str">
        <f t="shared" ca="1" si="202"/>
        <v/>
      </c>
      <c r="GK45" s="87" t="str">
        <f t="shared" ca="1" si="203"/>
        <v/>
      </c>
      <c r="GL45" s="87" t="str">
        <f t="shared" ca="1" si="204"/>
        <v/>
      </c>
      <c r="GM45" s="87" t="str">
        <f t="shared" ca="1" si="205"/>
        <v/>
      </c>
      <c r="GN45" s="87" t="str">
        <f t="shared" ca="1" si="206"/>
        <v/>
      </c>
      <c r="GO45" s="87" t="str">
        <f t="shared" ca="1" si="207"/>
        <v/>
      </c>
      <c r="GP45" s="87" t="str">
        <f t="shared" ca="1" si="208"/>
        <v/>
      </c>
      <c r="GQ45" s="87" t="str">
        <f t="shared" ca="1" si="209"/>
        <v/>
      </c>
      <c r="GR45" s="87" t="str">
        <f t="shared" ca="1" si="210"/>
        <v/>
      </c>
      <c r="GS45" s="87" t="str">
        <f t="shared" ca="1" si="211"/>
        <v/>
      </c>
      <c r="GT45" s="87" t="str">
        <f t="shared" ca="1" si="212"/>
        <v/>
      </c>
      <c r="GU45" s="87" t="str">
        <f t="shared" ca="1" si="213"/>
        <v/>
      </c>
      <c r="GV45" s="87" t="str">
        <f t="shared" ca="1" si="214"/>
        <v/>
      </c>
      <c r="GW45" s="87" t="str">
        <f t="shared" ca="1" si="215"/>
        <v/>
      </c>
      <c r="GX45" s="87" t="str">
        <f t="shared" ca="1" si="216"/>
        <v/>
      </c>
      <c r="GY45" s="87" t="str">
        <f t="shared" ca="1" si="217"/>
        <v/>
      </c>
      <c r="GZ45" s="87" t="str">
        <f t="shared" ca="1" si="218"/>
        <v/>
      </c>
      <c r="HA45" s="87" t="str">
        <f t="shared" ca="1" si="219"/>
        <v/>
      </c>
      <c r="HB45" s="87" t="str">
        <f t="shared" ca="1" si="28"/>
        <v/>
      </c>
      <c r="HC45" s="87" t="str">
        <f t="shared" ca="1" si="220"/>
        <v/>
      </c>
      <c r="HD45" s="87" t="str">
        <f t="shared" ca="1" si="221"/>
        <v/>
      </c>
      <c r="HE45" s="87" t="str">
        <f t="shared" ca="1" si="222"/>
        <v/>
      </c>
      <c r="HF45" s="87" t="str">
        <f t="shared" ca="1" si="223"/>
        <v/>
      </c>
      <c r="HG45" s="87" t="str">
        <f t="shared" ca="1" si="224"/>
        <v/>
      </c>
      <c r="HH45" s="87" t="str">
        <f t="shared" ca="1" si="225"/>
        <v/>
      </c>
      <c r="HI45" s="87" t="str">
        <f t="shared" ca="1" si="226"/>
        <v/>
      </c>
      <c r="HJ45" s="87" t="str">
        <f t="shared" ca="1" si="227"/>
        <v/>
      </c>
      <c r="HK45" s="87" t="str">
        <f t="shared" ca="1" si="228"/>
        <v/>
      </c>
      <c r="HL45" s="87" t="str">
        <f t="shared" ca="1" si="229"/>
        <v/>
      </c>
      <c r="HM45" s="87" t="str">
        <f t="shared" ca="1" si="230"/>
        <v/>
      </c>
      <c r="HN45" s="87" t="str">
        <f t="shared" ca="1" si="231"/>
        <v/>
      </c>
      <c r="HO45" s="87" t="str">
        <f t="shared" ca="1" si="232"/>
        <v/>
      </c>
      <c r="HP45" s="87" t="str">
        <f t="shared" ca="1" si="233"/>
        <v/>
      </c>
      <c r="HQ45" s="87" t="str">
        <f t="shared" ca="1" si="234"/>
        <v/>
      </c>
      <c r="HR45" s="87" t="str">
        <f t="shared" ca="1" si="235"/>
        <v/>
      </c>
      <c r="HS45" s="87" t="str">
        <f t="shared" ca="1" si="236"/>
        <v/>
      </c>
      <c r="HT45" s="87" t="str">
        <f t="shared" ca="1" si="237"/>
        <v/>
      </c>
      <c r="HU45" s="87" t="str">
        <f t="shared" ca="1" si="238"/>
        <v/>
      </c>
      <c r="HV45" s="87" t="str">
        <f t="shared" ca="1" si="239"/>
        <v/>
      </c>
      <c r="HW45" s="87" t="str">
        <f t="shared" ca="1" si="240"/>
        <v/>
      </c>
      <c r="HX45" s="87" t="str">
        <f t="shared" ca="1" si="241"/>
        <v/>
      </c>
      <c r="HY45" s="87" t="str">
        <f t="shared" ca="1" si="242"/>
        <v/>
      </c>
      <c r="HZ45" s="87" t="str">
        <f t="shared" ca="1" si="243"/>
        <v/>
      </c>
      <c r="IA45" s="87" t="str">
        <f t="shared" ca="1" si="244"/>
        <v/>
      </c>
      <c r="IB45" s="87" t="str">
        <f t="shared" ca="1" si="245"/>
        <v/>
      </c>
      <c r="IC45" s="87" t="str">
        <f t="shared" ca="1" si="246"/>
        <v/>
      </c>
      <c r="ID45" s="87" t="str">
        <f t="shared" ca="1" si="247"/>
        <v/>
      </c>
      <c r="IE45" s="87" t="str">
        <f t="shared" ca="1" si="248"/>
        <v/>
      </c>
      <c r="IF45" s="87" t="str">
        <f t="shared" ca="1" si="249"/>
        <v/>
      </c>
      <c r="IG45" s="87" t="str">
        <f t="shared" ca="1" si="250"/>
        <v/>
      </c>
      <c r="IH45" s="87" t="str">
        <f t="shared" ca="1" si="251"/>
        <v/>
      </c>
      <c r="II45" s="87" t="str">
        <f t="shared" ca="1" si="252"/>
        <v/>
      </c>
      <c r="IJ45" s="87" t="str">
        <f t="shared" ca="1" si="253"/>
        <v/>
      </c>
      <c r="IK45" s="87" t="str">
        <f t="shared" ca="1" si="254"/>
        <v/>
      </c>
      <c r="IL45" s="87" t="str">
        <f t="shared" ca="1" si="255"/>
        <v/>
      </c>
      <c r="IM45" s="87" t="str">
        <f t="shared" ca="1" si="256"/>
        <v/>
      </c>
      <c r="IN45" s="87" t="str">
        <f t="shared" ca="1" si="257"/>
        <v/>
      </c>
      <c r="IO45" s="87" t="str">
        <f t="shared" ca="1" si="258"/>
        <v/>
      </c>
      <c r="IP45" s="87" t="str">
        <f t="shared" ca="1" si="259"/>
        <v/>
      </c>
      <c r="IQ45" s="87" t="str">
        <f t="shared" ca="1" si="260"/>
        <v/>
      </c>
      <c r="IR45" s="87" t="str">
        <f t="shared" ca="1" si="261"/>
        <v/>
      </c>
      <c r="IS45" s="87" t="str">
        <f t="shared" ca="1" si="262"/>
        <v/>
      </c>
      <c r="IT45" s="87" t="str">
        <f t="shared" ca="1" si="263"/>
        <v/>
      </c>
      <c r="IU45" s="87" t="str">
        <f t="shared" ca="1" si="264"/>
        <v/>
      </c>
      <c r="IV45" s="87" t="str">
        <f t="shared" ca="1" si="265"/>
        <v/>
      </c>
      <c r="IW45" s="87" t="str">
        <f t="shared" ca="1" si="266"/>
        <v/>
      </c>
      <c r="IX45" s="87" t="str">
        <f t="shared" ca="1" si="267"/>
        <v/>
      </c>
      <c r="IY45" s="87" t="str">
        <f t="shared" ca="1" si="268"/>
        <v/>
      </c>
      <c r="IZ45" s="87" t="str">
        <f t="shared" ca="1" si="269"/>
        <v/>
      </c>
      <c r="JA45" s="87" t="str">
        <f t="shared" ca="1" si="270"/>
        <v/>
      </c>
      <c r="JB45" s="87" t="str">
        <f t="shared" ca="1" si="271"/>
        <v/>
      </c>
      <c r="JC45" s="87" t="str">
        <f t="shared" ca="1" si="272"/>
        <v/>
      </c>
      <c r="JD45" s="87" t="str">
        <f t="shared" ca="1" si="273"/>
        <v/>
      </c>
      <c r="JE45" s="87" t="str">
        <f t="shared" ca="1" si="274"/>
        <v/>
      </c>
      <c r="JF45" s="87" t="str">
        <f t="shared" ca="1" si="275"/>
        <v/>
      </c>
      <c r="JG45" s="87" t="str">
        <f t="shared" ca="1" si="276"/>
        <v/>
      </c>
      <c r="JH45" s="87" t="str">
        <f t="shared" ca="1" si="277"/>
        <v/>
      </c>
      <c r="JI45" s="87" t="str">
        <f t="shared" ca="1" si="278"/>
        <v/>
      </c>
      <c r="JJ45" s="87" t="str">
        <f t="shared" ca="1" si="279"/>
        <v/>
      </c>
      <c r="JK45" s="87" t="str">
        <f t="shared" ca="1" si="280"/>
        <v/>
      </c>
      <c r="JL45" s="87" t="str">
        <f t="shared" ca="1" si="281"/>
        <v/>
      </c>
      <c r="JM45" s="87" t="str">
        <f t="shared" ca="1" si="282"/>
        <v/>
      </c>
      <c r="JN45" s="87" t="str">
        <f t="shared" ca="1" si="29"/>
        <v/>
      </c>
      <c r="JO45" s="87" t="str">
        <f t="shared" ca="1" si="283"/>
        <v/>
      </c>
      <c r="JP45" s="87" t="str">
        <f t="shared" ca="1" si="284"/>
        <v/>
      </c>
      <c r="JQ45" s="87" t="str">
        <f t="shared" ca="1" si="285"/>
        <v/>
      </c>
      <c r="JR45" s="87" t="str">
        <f t="shared" ca="1" si="286"/>
        <v/>
      </c>
      <c r="JS45" s="87" t="str">
        <f t="shared" ca="1" si="287"/>
        <v/>
      </c>
      <c r="JT45" s="87" t="str">
        <f t="shared" ca="1" si="288"/>
        <v/>
      </c>
      <c r="JU45" s="87" t="str">
        <f t="shared" ca="1" si="289"/>
        <v/>
      </c>
      <c r="JV45" s="87" t="str">
        <f t="shared" ca="1" si="290"/>
        <v/>
      </c>
      <c r="JW45" s="87" t="str">
        <f t="shared" ca="1" si="291"/>
        <v/>
      </c>
      <c r="JX45" s="87" t="str">
        <f t="shared" ca="1" si="292"/>
        <v/>
      </c>
      <c r="JY45" s="87" t="str">
        <f t="shared" ca="1" si="293"/>
        <v/>
      </c>
      <c r="JZ45" s="87" t="str">
        <f t="shared" ca="1" si="294"/>
        <v/>
      </c>
      <c r="KA45" s="87" t="str">
        <f t="shared" ca="1" si="295"/>
        <v/>
      </c>
      <c r="KB45" s="87" t="str">
        <f t="shared" ca="1" si="296"/>
        <v/>
      </c>
      <c r="KC45" s="87" t="str">
        <f t="shared" ca="1" si="297"/>
        <v/>
      </c>
      <c r="KD45" s="87" t="str">
        <f t="shared" ca="1" si="298"/>
        <v/>
      </c>
      <c r="KE45" s="87" t="str">
        <f t="shared" ca="1" si="299"/>
        <v/>
      </c>
      <c r="KF45" s="87" t="str">
        <f t="shared" ca="1" si="300"/>
        <v/>
      </c>
      <c r="KG45" s="87" t="str">
        <f t="shared" ca="1" si="301"/>
        <v/>
      </c>
      <c r="KH45" s="87" t="str">
        <f t="shared" ca="1" si="302"/>
        <v/>
      </c>
      <c r="KI45" s="87" t="str">
        <f t="shared" ca="1" si="303"/>
        <v/>
      </c>
      <c r="KJ45" s="87" t="str">
        <f t="shared" ca="1" si="304"/>
        <v/>
      </c>
      <c r="KK45" s="87" t="str">
        <f t="shared" ca="1" si="305"/>
        <v/>
      </c>
      <c r="KL45" s="87" t="str">
        <f t="shared" ca="1" si="306"/>
        <v/>
      </c>
      <c r="KM45" s="87" t="str">
        <f t="shared" ca="1" si="307"/>
        <v/>
      </c>
      <c r="KN45" s="87" t="str">
        <f t="shared" ca="1" si="308"/>
        <v/>
      </c>
      <c r="KO45" s="87" t="str">
        <f t="shared" ca="1" si="309"/>
        <v/>
      </c>
      <c r="KP45" s="87" t="str">
        <f t="shared" ca="1" si="310"/>
        <v/>
      </c>
      <c r="KQ45" s="87" t="str">
        <f t="shared" ca="1" si="311"/>
        <v/>
      </c>
      <c r="KR45" s="87" t="str">
        <f t="shared" ca="1" si="312"/>
        <v/>
      </c>
      <c r="KS45" s="87" t="str">
        <f t="shared" ca="1" si="313"/>
        <v/>
      </c>
      <c r="KT45" s="87" t="str">
        <f t="shared" ca="1" si="314"/>
        <v/>
      </c>
      <c r="KU45" s="87" t="str">
        <f t="shared" ca="1" si="315"/>
        <v/>
      </c>
      <c r="KV45" s="87" t="str">
        <f t="shared" ca="1" si="316"/>
        <v/>
      </c>
      <c r="KW45" s="87" t="str">
        <f t="shared" ca="1" si="317"/>
        <v/>
      </c>
      <c r="KX45" s="87" t="str">
        <f t="shared" ca="1" si="318"/>
        <v/>
      </c>
      <c r="KY45" s="87" t="str">
        <f t="shared" ca="1" si="319"/>
        <v/>
      </c>
      <c r="KZ45" s="87" t="str">
        <f t="shared" ca="1" si="320"/>
        <v/>
      </c>
      <c r="LA45" s="87" t="str">
        <f t="shared" ca="1" si="321"/>
        <v/>
      </c>
      <c r="LB45" s="87" t="str">
        <f t="shared" ca="1" si="322"/>
        <v/>
      </c>
      <c r="LC45" s="87" t="str">
        <f t="shared" ca="1" si="323"/>
        <v/>
      </c>
      <c r="LD45" s="87" t="str">
        <f t="shared" ca="1" si="324"/>
        <v/>
      </c>
      <c r="LE45" s="87" t="str">
        <f t="shared" ca="1" si="325"/>
        <v/>
      </c>
      <c r="LF45" s="87" t="str">
        <f t="shared" ca="1" si="326"/>
        <v/>
      </c>
      <c r="LG45" s="87" t="str">
        <f t="shared" ca="1" si="327"/>
        <v/>
      </c>
      <c r="LH45" s="87" t="str">
        <f t="shared" ca="1" si="328"/>
        <v/>
      </c>
      <c r="LI45" s="87" t="str">
        <f t="shared" ca="1" si="329"/>
        <v/>
      </c>
      <c r="LJ45" s="87" t="str">
        <f t="shared" ca="1" si="330"/>
        <v/>
      </c>
      <c r="LK45" s="87" t="str">
        <f t="shared" ca="1" si="331"/>
        <v/>
      </c>
      <c r="LL45" s="87" t="str">
        <f t="shared" ca="1" si="332"/>
        <v/>
      </c>
      <c r="LM45" s="87" t="str">
        <f t="shared" ca="1" si="333"/>
        <v/>
      </c>
      <c r="LN45" s="87" t="str">
        <f t="shared" ca="1" si="334"/>
        <v/>
      </c>
      <c r="LO45" s="87" t="str">
        <f t="shared" ca="1" si="335"/>
        <v/>
      </c>
      <c r="LP45" s="87" t="str">
        <f t="shared" ca="1" si="336"/>
        <v/>
      </c>
      <c r="LQ45" s="87" t="str">
        <f t="shared" ca="1" si="337"/>
        <v/>
      </c>
      <c r="LR45" s="87" t="str">
        <f t="shared" ca="1" si="338"/>
        <v/>
      </c>
      <c r="LS45" s="87" t="str">
        <f t="shared" ca="1" si="339"/>
        <v/>
      </c>
      <c r="LT45" s="87" t="str">
        <f t="shared" ca="1" si="340"/>
        <v/>
      </c>
      <c r="LU45" s="87" t="str">
        <f t="shared" ca="1" si="341"/>
        <v/>
      </c>
      <c r="LV45" s="87" t="str">
        <f t="shared" ca="1" si="342"/>
        <v/>
      </c>
      <c r="LW45" s="87" t="str">
        <f t="shared" ca="1" si="343"/>
        <v/>
      </c>
      <c r="LX45" s="87" t="str">
        <f t="shared" ca="1" si="344"/>
        <v/>
      </c>
      <c r="LY45" s="87" t="str">
        <f t="shared" ca="1" si="345"/>
        <v/>
      </c>
      <c r="LZ45" s="87" t="str">
        <f t="shared" ca="1" si="30"/>
        <v/>
      </c>
      <c r="MA45" s="87" t="str">
        <f t="shared" ca="1" si="357"/>
        <v/>
      </c>
      <c r="MB45" s="87" t="str">
        <f t="shared" ca="1" si="358"/>
        <v/>
      </c>
      <c r="MC45" s="87" t="str">
        <f t="shared" ca="1" si="359"/>
        <v/>
      </c>
      <c r="MD45" s="87" t="str">
        <f t="shared" ca="1" si="360"/>
        <v/>
      </c>
      <c r="ME45" s="87" t="str">
        <f t="shared" ca="1" si="361"/>
        <v/>
      </c>
      <c r="MF45" s="87" t="str">
        <f t="shared" ca="1" si="362"/>
        <v/>
      </c>
      <c r="MG45" s="87" t="str">
        <f t="shared" ca="1" si="363"/>
        <v/>
      </c>
      <c r="MH45" s="87" t="str">
        <f t="shared" ca="1" si="364"/>
        <v/>
      </c>
      <c r="MI45" s="87" t="str">
        <f t="shared" ca="1" si="365"/>
        <v/>
      </c>
      <c r="MJ45" s="87" t="str">
        <f t="shared" ca="1" si="366"/>
        <v/>
      </c>
      <c r="MK45" s="87" t="str">
        <f t="shared" ca="1" si="367"/>
        <v/>
      </c>
      <c r="ML45" s="87" t="str">
        <f t="shared" ca="1" si="368"/>
        <v/>
      </c>
      <c r="MM45" s="87" t="str">
        <f t="shared" ca="1" si="369"/>
        <v/>
      </c>
      <c r="MN45" s="87" t="str">
        <f t="shared" ca="1" si="370"/>
        <v/>
      </c>
      <c r="MO45" s="87" t="str">
        <f t="shared" ca="1" si="371"/>
        <v/>
      </c>
      <c r="MP45" s="87" t="str">
        <f t="shared" ca="1" si="372"/>
        <v/>
      </c>
      <c r="MQ45" s="87" t="str">
        <f t="shared" ca="1" si="373"/>
        <v/>
      </c>
      <c r="MR45" s="87" t="str">
        <f t="shared" ca="1" si="374"/>
        <v/>
      </c>
      <c r="MS45" s="87" t="str">
        <f t="shared" ca="1" si="375"/>
        <v/>
      </c>
      <c r="MT45" s="87" t="str">
        <f t="shared" ca="1" si="376"/>
        <v/>
      </c>
      <c r="MU45" s="87" t="str">
        <f t="shared" ca="1" si="377"/>
        <v/>
      </c>
      <c r="MV45" s="87" t="str">
        <f t="shared" ca="1" si="378"/>
        <v/>
      </c>
      <c r="MW45" s="87" t="str">
        <f t="shared" ca="1" si="379"/>
        <v/>
      </c>
      <c r="MX45" s="87" t="str">
        <f t="shared" ca="1" si="380"/>
        <v/>
      </c>
      <c r="MY45" s="87" t="str">
        <f t="shared" ca="1" si="381"/>
        <v/>
      </c>
      <c r="MZ45" s="87" t="str">
        <f t="shared" ca="1" si="382"/>
        <v/>
      </c>
      <c r="NA45" s="87" t="str">
        <f t="shared" ca="1" si="383"/>
        <v/>
      </c>
      <c r="NB45" s="87" t="str">
        <f t="shared" ca="1" si="346"/>
        <v/>
      </c>
      <c r="NC45" s="87" t="str">
        <f t="shared" ca="1" si="347"/>
        <v/>
      </c>
      <c r="ND45" s="87" t="str">
        <f t="shared" ca="1" si="348"/>
        <v/>
      </c>
      <c r="NE45" s="87" t="str">
        <f t="shared" ca="1" si="349"/>
        <v/>
      </c>
      <c r="NF45" s="87" t="str">
        <f t="shared" ca="1" si="350"/>
        <v/>
      </c>
      <c r="NG45" s="87" t="str">
        <f t="shared" ca="1" si="351"/>
        <v/>
      </c>
      <c r="NH45" s="87" t="str">
        <f t="shared" ca="1" si="352"/>
        <v/>
      </c>
      <c r="NI45" s="87" t="str">
        <f t="shared" ca="1" si="353"/>
        <v/>
      </c>
      <c r="NJ45" s="87" t="str">
        <f t="shared" ca="1" si="354"/>
        <v/>
      </c>
      <c r="NK45" s="87" t="str">
        <f t="shared" ca="1" si="355"/>
        <v/>
      </c>
      <c r="NL45" s="87" t="str">
        <f t="shared" ca="1" si="356"/>
        <v/>
      </c>
    </row>
    <row r="46" spans="1:376" x14ac:dyDescent="0.35">
      <c r="A46" s="54">
        <f>Plantilla!E46</f>
        <v>0</v>
      </c>
      <c r="B46" s="99">
        <f>'Diseño Patrón'!B49</f>
        <v>0</v>
      </c>
      <c r="C46" s="23">
        <f t="array" ref="C46">IF($C$4="SI",SMALL(IF($B$7:$B46=B46,ROW($B$7:$B46), ""),1),7)</f>
        <v>43</v>
      </c>
      <c r="D46" s="142" t="str">
        <f>'Diseño Patrón'!M49</f>
        <v/>
      </c>
      <c r="E46" s="142" t="str">
        <f>'Diseño Patrón'!N49</f>
        <v/>
      </c>
      <c r="F46" s="142" t="str">
        <f>'Diseño Patrón'!O49</f>
        <v/>
      </c>
      <c r="G46" s="142" t="str">
        <f>'Diseño Patrón'!P49</f>
        <v/>
      </c>
      <c r="H46" s="142" t="str">
        <f>'Diseño Patrón'!Q49</f>
        <v/>
      </c>
      <c r="I46" s="143" t="str">
        <f>'Diseño Patrón'!R49</f>
        <v/>
      </c>
      <c r="J46" s="143" t="str">
        <f>'Diseño Patrón'!S49</f>
        <v/>
      </c>
      <c r="K46" s="87" t="str">
        <f t="shared" ca="1" si="385"/>
        <v/>
      </c>
      <c r="L46" s="87" t="str">
        <f t="shared" ca="1" si="386"/>
        <v/>
      </c>
      <c r="M46" s="87" t="str">
        <f t="shared" ca="1" si="386"/>
        <v/>
      </c>
      <c r="N46" s="87" t="str">
        <f t="shared" ca="1" si="386"/>
        <v/>
      </c>
      <c r="O46" s="87" t="str">
        <f t="shared" ca="1" si="386"/>
        <v/>
      </c>
      <c r="P46" s="87" t="str">
        <f t="shared" ca="1" si="386"/>
        <v/>
      </c>
      <c r="Q46" s="87" t="str">
        <f t="shared" ca="1" si="386"/>
        <v/>
      </c>
      <c r="R46" s="87" t="str">
        <f t="shared" ca="1" si="25"/>
        <v/>
      </c>
      <c r="S46" s="87" t="str">
        <f t="shared" ca="1" si="31"/>
        <v/>
      </c>
      <c r="T46" s="87" t="str">
        <f t="shared" ca="1" si="32"/>
        <v/>
      </c>
      <c r="U46" s="87" t="str">
        <f t="shared" ca="1" si="33"/>
        <v/>
      </c>
      <c r="V46" s="87" t="str">
        <f t="shared" ca="1" si="34"/>
        <v/>
      </c>
      <c r="W46" s="87" t="str">
        <f t="shared" ca="1" si="35"/>
        <v/>
      </c>
      <c r="X46" s="87" t="str">
        <f t="shared" ca="1" si="36"/>
        <v/>
      </c>
      <c r="Y46" s="87" t="str">
        <f t="shared" ca="1" si="37"/>
        <v/>
      </c>
      <c r="Z46" s="87" t="str">
        <f t="shared" ca="1" si="38"/>
        <v/>
      </c>
      <c r="AA46" s="87" t="str">
        <f t="shared" ca="1" si="39"/>
        <v/>
      </c>
      <c r="AB46" s="87" t="str">
        <f t="shared" ca="1" si="40"/>
        <v/>
      </c>
      <c r="AC46" s="87" t="str">
        <f t="shared" ca="1" si="41"/>
        <v/>
      </c>
      <c r="AD46" s="87" t="str">
        <f t="shared" ca="1" si="42"/>
        <v/>
      </c>
      <c r="AE46" s="87" t="str">
        <f t="shared" ca="1" si="43"/>
        <v/>
      </c>
      <c r="AF46" s="87" t="str">
        <f t="shared" ca="1" si="44"/>
        <v/>
      </c>
      <c r="AG46" s="87" t="str">
        <f t="shared" ca="1" si="45"/>
        <v/>
      </c>
      <c r="AH46" s="87" t="str">
        <f t="shared" ca="1" si="46"/>
        <v/>
      </c>
      <c r="AI46" s="87" t="str">
        <f t="shared" ca="1" si="47"/>
        <v/>
      </c>
      <c r="AJ46" s="87" t="str">
        <f t="shared" ca="1" si="48"/>
        <v/>
      </c>
      <c r="AK46" s="87" t="str">
        <f t="shared" ca="1" si="49"/>
        <v/>
      </c>
      <c r="AL46" s="87" t="str">
        <f t="shared" ca="1" si="50"/>
        <v/>
      </c>
      <c r="AM46" s="87" t="str">
        <f t="shared" ca="1" si="51"/>
        <v/>
      </c>
      <c r="AN46" s="87" t="str">
        <f t="shared" ca="1" si="52"/>
        <v/>
      </c>
      <c r="AO46" s="87" t="str">
        <f t="shared" ca="1" si="53"/>
        <v/>
      </c>
      <c r="AP46" s="87" t="str">
        <f t="shared" ca="1" si="54"/>
        <v/>
      </c>
      <c r="AQ46" s="87" t="str">
        <f t="shared" ca="1" si="55"/>
        <v/>
      </c>
      <c r="AR46" s="87" t="str">
        <f t="shared" ca="1" si="56"/>
        <v/>
      </c>
      <c r="AS46" s="87" t="str">
        <f t="shared" ca="1" si="57"/>
        <v/>
      </c>
      <c r="AT46" s="87" t="str">
        <f t="shared" ca="1" si="58"/>
        <v/>
      </c>
      <c r="AU46" s="87" t="str">
        <f t="shared" ca="1" si="59"/>
        <v/>
      </c>
      <c r="AV46" s="87" t="str">
        <f t="shared" ca="1" si="60"/>
        <v/>
      </c>
      <c r="AW46" s="87" t="str">
        <f t="shared" ca="1" si="61"/>
        <v/>
      </c>
      <c r="AX46" s="87" t="str">
        <f t="shared" ca="1" si="62"/>
        <v/>
      </c>
      <c r="AY46" s="87" t="str">
        <f t="shared" ca="1" si="63"/>
        <v/>
      </c>
      <c r="AZ46" s="87" t="str">
        <f t="shared" ca="1" si="64"/>
        <v/>
      </c>
      <c r="BA46" s="87" t="str">
        <f t="shared" ca="1" si="65"/>
        <v/>
      </c>
      <c r="BB46" s="87" t="str">
        <f t="shared" ca="1" si="66"/>
        <v/>
      </c>
      <c r="BC46" s="87" t="str">
        <f t="shared" ca="1" si="67"/>
        <v/>
      </c>
      <c r="BD46" s="87" t="str">
        <f t="shared" ca="1" si="68"/>
        <v/>
      </c>
      <c r="BE46" s="87" t="str">
        <f t="shared" ca="1" si="69"/>
        <v/>
      </c>
      <c r="BF46" s="87" t="str">
        <f t="shared" ca="1" si="70"/>
        <v/>
      </c>
      <c r="BG46" s="87" t="str">
        <f t="shared" ca="1" si="71"/>
        <v/>
      </c>
      <c r="BH46" s="87" t="str">
        <f t="shared" ca="1" si="72"/>
        <v/>
      </c>
      <c r="BI46" s="87" t="str">
        <f t="shared" ca="1" si="73"/>
        <v/>
      </c>
      <c r="BJ46" s="87" t="str">
        <f t="shared" ca="1" si="74"/>
        <v/>
      </c>
      <c r="BK46" s="87" t="str">
        <f t="shared" ca="1" si="75"/>
        <v/>
      </c>
      <c r="BL46" s="87" t="str">
        <f t="shared" ca="1" si="76"/>
        <v/>
      </c>
      <c r="BM46" s="87" t="str">
        <f t="shared" ca="1" si="77"/>
        <v/>
      </c>
      <c r="BN46" s="87" t="str">
        <f t="shared" ca="1" si="78"/>
        <v/>
      </c>
      <c r="BO46" s="87" t="str">
        <f t="shared" ca="1" si="79"/>
        <v/>
      </c>
      <c r="BP46" s="87" t="str">
        <f t="shared" ca="1" si="80"/>
        <v/>
      </c>
      <c r="BQ46" s="87" t="str">
        <f t="shared" ca="1" si="81"/>
        <v/>
      </c>
      <c r="BR46" s="87" t="str">
        <f t="shared" ca="1" si="82"/>
        <v/>
      </c>
      <c r="BS46" s="87" t="str">
        <f t="shared" ca="1" si="83"/>
        <v/>
      </c>
      <c r="BT46" s="87" t="str">
        <f t="shared" ca="1" si="84"/>
        <v/>
      </c>
      <c r="BU46" s="87" t="str">
        <f t="shared" ca="1" si="85"/>
        <v/>
      </c>
      <c r="BV46" s="87" t="str">
        <f t="shared" ca="1" si="86"/>
        <v/>
      </c>
      <c r="BW46" s="87" t="str">
        <f t="shared" ca="1" si="87"/>
        <v/>
      </c>
      <c r="BX46" s="87" t="str">
        <f t="shared" ca="1" si="88"/>
        <v/>
      </c>
      <c r="BY46" s="87" t="str">
        <f t="shared" ca="1" si="89"/>
        <v/>
      </c>
      <c r="BZ46" s="87" t="str">
        <f t="shared" ca="1" si="90"/>
        <v/>
      </c>
      <c r="CA46" s="87" t="str">
        <f t="shared" ca="1" si="91"/>
        <v/>
      </c>
      <c r="CB46" s="87" t="str">
        <f t="shared" ca="1" si="92"/>
        <v/>
      </c>
      <c r="CC46" s="87" t="str">
        <f t="shared" ca="1" si="93"/>
        <v/>
      </c>
      <c r="CD46" s="87" t="str">
        <f t="shared" ca="1" si="26"/>
        <v/>
      </c>
      <c r="CE46" s="87" t="str">
        <f t="shared" ca="1" si="94"/>
        <v/>
      </c>
      <c r="CF46" s="87" t="str">
        <f t="shared" ca="1" si="95"/>
        <v/>
      </c>
      <c r="CG46" s="87" t="str">
        <f t="shared" ca="1" si="96"/>
        <v/>
      </c>
      <c r="CH46" s="87" t="str">
        <f t="shared" ca="1" si="97"/>
        <v/>
      </c>
      <c r="CI46" s="87" t="str">
        <f t="shared" ca="1" si="98"/>
        <v/>
      </c>
      <c r="CJ46" s="87" t="str">
        <f t="shared" ca="1" si="99"/>
        <v/>
      </c>
      <c r="CK46" s="87" t="str">
        <f t="shared" ca="1" si="100"/>
        <v/>
      </c>
      <c r="CL46" s="87" t="str">
        <f t="shared" ca="1" si="101"/>
        <v/>
      </c>
      <c r="CM46" s="87" t="str">
        <f t="shared" ca="1" si="102"/>
        <v/>
      </c>
      <c r="CN46" s="87" t="str">
        <f t="shared" ca="1" si="103"/>
        <v/>
      </c>
      <c r="CO46" s="87" t="str">
        <f t="shared" ca="1" si="104"/>
        <v/>
      </c>
      <c r="CP46" s="87" t="str">
        <f t="shared" ca="1" si="105"/>
        <v/>
      </c>
      <c r="CQ46" s="87" t="str">
        <f t="shared" ca="1" si="106"/>
        <v/>
      </c>
      <c r="CR46" s="87" t="str">
        <f t="shared" ca="1" si="107"/>
        <v/>
      </c>
      <c r="CS46" s="87" t="str">
        <f t="shared" ca="1" si="108"/>
        <v/>
      </c>
      <c r="CT46" s="87" t="str">
        <f t="shared" ca="1" si="109"/>
        <v/>
      </c>
      <c r="CU46" s="87" t="str">
        <f t="shared" ca="1" si="110"/>
        <v/>
      </c>
      <c r="CV46" s="87" t="str">
        <f t="shared" ca="1" si="111"/>
        <v/>
      </c>
      <c r="CW46" s="87" t="str">
        <f t="shared" ca="1" si="112"/>
        <v/>
      </c>
      <c r="CX46" s="87" t="str">
        <f t="shared" ca="1" si="113"/>
        <v/>
      </c>
      <c r="CY46" s="87" t="str">
        <f t="shared" ca="1" si="114"/>
        <v/>
      </c>
      <c r="CZ46" s="87" t="str">
        <f t="shared" ca="1" si="115"/>
        <v/>
      </c>
      <c r="DA46" s="87" t="str">
        <f t="shared" ca="1" si="116"/>
        <v/>
      </c>
      <c r="DB46" s="87" t="str">
        <f t="shared" ca="1" si="117"/>
        <v/>
      </c>
      <c r="DC46" s="87" t="str">
        <f t="shared" ca="1" si="118"/>
        <v/>
      </c>
      <c r="DD46" s="87" t="str">
        <f t="shared" ca="1" si="119"/>
        <v/>
      </c>
      <c r="DE46" s="87" t="str">
        <f t="shared" ca="1" si="120"/>
        <v/>
      </c>
      <c r="DF46" s="87" t="str">
        <f t="shared" ca="1" si="121"/>
        <v/>
      </c>
      <c r="DG46" s="87" t="str">
        <f t="shared" ca="1" si="122"/>
        <v/>
      </c>
      <c r="DH46" s="87" t="str">
        <f t="shared" ca="1" si="123"/>
        <v/>
      </c>
      <c r="DI46" s="87" t="str">
        <f t="shared" ca="1" si="124"/>
        <v/>
      </c>
      <c r="DJ46" s="87" t="str">
        <f t="shared" ca="1" si="125"/>
        <v/>
      </c>
      <c r="DK46" s="87" t="str">
        <f t="shared" ca="1" si="126"/>
        <v/>
      </c>
      <c r="DL46" s="87" t="str">
        <f t="shared" ca="1" si="127"/>
        <v/>
      </c>
      <c r="DM46" s="87" t="str">
        <f t="shared" ca="1" si="128"/>
        <v/>
      </c>
      <c r="DN46" s="87" t="str">
        <f t="shared" ca="1" si="129"/>
        <v/>
      </c>
      <c r="DO46" s="87" t="str">
        <f t="shared" ca="1" si="130"/>
        <v/>
      </c>
      <c r="DP46" s="87" t="str">
        <f t="shared" ca="1" si="131"/>
        <v/>
      </c>
      <c r="DQ46" s="87" t="str">
        <f t="shared" ca="1" si="132"/>
        <v/>
      </c>
      <c r="DR46" s="87" t="str">
        <f t="shared" ca="1" si="133"/>
        <v/>
      </c>
      <c r="DS46" s="87" t="str">
        <f t="shared" ca="1" si="134"/>
        <v/>
      </c>
      <c r="DT46" s="87" t="str">
        <f t="shared" ca="1" si="135"/>
        <v/>
      </c>
      <c r="DU46" s="87" t="str">
        <f t="shared" ca="1" si="136"/>
        <v/>
      </c>
      <c r="DV46" s="87" t="str">
        <f t="shared" ca="1" si="137"/>
        <v/>
      </c>
      <c r="DW46" s="87" t="str">
        <f t="shared" ca="1" si="138"/>
        <v/>
      </c>
      <c r="DX46" s="87" t="str">
        <f t="shared" ca="1" si="139"/>
        <v/>
      </c>
      <c r="DY46" s="87" t="str">
        <f t="shared" ca="1" si="140"/>
        <v/>
      </c>
      <c r="DZ46" s="87" t="str">
        <f t="shared" ca="1" si="141"/>
        <v/>
      </c>
      <c r="EA46" s="87" t="str">
        <f t="shared" ca="1" si="142"/>
        <v/>
      </c>
      <c r="EB46" s="87" t="str">
        <f t="shared" ca="1" si="143"/>
        <v/>
      </c>
      <c r="EC46" s="87" t="str">
        <f t="shared" ca="1" si="144"/>
        <v/>
      </c>
      <c r="ED46" s="87" t="str">
        <f t="shared" ca="1" si="145"/>
        <v/>
      </c>
      <c r="EE46" s="87" t="str">
        <f t="shared" ca="1" si="146"/>
        <v/>
      </c>
      <c r="EF46" s="87" t="str">
        <f t="shared" ca="1" si="147"/>
        <v/>
      </c>
      <c r="EG46" s="87" t="str">
        <f t="shared" ca="1" si="148"/>
        <v/>
      </c>
      <c r="EH46" s="87" t="str">
        <f t="shared" ca="1" si="149"/>
        <v/>
      </c>
      <c r="EI46" s="87" t="str">
        <f t="shared" ca="1" si="150"/>
        <v/>
      </c>
      <c r="EJ46" s="87" t="str">
        <f t="shared" ca="1" si="151"/>
        <v/>
      </c>
      <c r="EK46" s="87" t="str">
        <f t="shared" ca="1" si="152"/>
        <v/>
      </c>
      <c r="EL46" s="87" t="str">
        <f t="shared" ca="1" si="153"/>
        <v/>
      </c>
      <c r="EM46" s="87" t="str">
        <f t="shared" ca="1" si="154"/>
        <v/>
      </c>
      <c r="EN46" s="87" t="str">
        <f t="shared" ca="1" si="155"/>
        <v/>
      </c>
      <c r="EO46" s="87" t="str">
        <f t="shared" ca="1" si="156"/>
        <v/>
      </c>
      <c r="EP46" s="87" t="str">
        <f t="shared" ca="1" si="27"/>
        <v/>
      </c>
      <c r="EQ46" s="87" t="str">
        <f t="shared" ca="1" si="157"/>
        <v/>
      </c>
      <c r="ER46" s="87" t="str">
        <f t="shared" ca="1" si="158"/>
        <v/>
      </c>
      <c r="ES46" s="87" t="str">
        <f t="shared" ca="1" si="159"/>
        <v/>
      </c>
      <c r="ET46" s="87" t="str">
        <f t="shared" ca="1" si="160"/>
        <v/>
      </c>
      <c r="EU46" s="87" t="str">
        <f t="shared" ca="1" si="161"/>
        <v/>
      </c>
      <c r="EV46" s="87" t="str">
        <f t="shared" ca="1" si="162"/>
        <v/>
      </c>
      <c r="EW46" s="87" t="str">
        <f t="shared" ca="1" si="163"/>
        <v/>
      </c>
      <c r="EX46" s="87" t="str">
        <f t="shared" ca="1" si="164"/>
        <v/>
      </c>
      <c r="EY46" s="87" t="str">
        <f t="shared" ca="1" si="165"/>
        <v/>
      </c>
      <c r="EZ46" s="87" t="str">
        <f t="shared" ca="1" si="166"/>
        <v/>
      </c>
      <c r="FA46" s="87" t="str">
        <f t="shared" ca="1" si="167"/>
        <v/>
      </c>
      <c r="FB46" s="87" t="str">
        <f t="shared" ca="1" si="168"/>
        <v/>
      </c>
      <c r="FC46" s="87" t="str">
        <f t="shared" ca="1" si="169"/>
        <v/>
      </c>
      <c r="FD46" s="87" t="str">
        <f t="shared" ca="1" si="170"/>
        <v/>
      </c>
      <c r="FE46" s="87" t="str">
        <f t="shared" ca="1" si="171"/>
        <v/>
      </c>
      <c r="FF46" s="87" t="str">
        <f t="shared" ca="1" si="172"/>
        <v/>
      </c>
      <c r="FG46" s="87" t="str">
        <f t="shared" ca="1" si="173"/>
        <v/>
      </c>
      <c r="FH46" s="87" t="str">
        <f t="shared" ca="1" si="174"/>
        <v/>
      </c>
      <c r="FI46" s="87" t="str">
        <f t="shared" ca="1" si="175"/>
        <v/>
      </c>
      <c r="FJ46" s="87" t="str">
        <f t="shared" ca="1" si="176"/>
        <v/>
      </c>
      <c r="FK46" s="87" t="str">
        <f t="shared" ca="1" si="177"/>
        <v/>
      </c>
      <c r="FL46" s="87" t="str">
        <f t="shared" ca="1" si="178"/>
        <v/>
      </c>
      <c r="FM46" s="87" t="str">
        <f t="shared" ca="1" si="179"/>
        <v/>
      </c>
      <c r="FN46" s="87" t="str">
        <f t="shared" ca="1" si="180"/>
        <v/>
      </c>
      <c r="FO46" s="87" t="str">
        <f t="shared" ca="1" si="181"/>
        <v/>
      </c>
      <c r="FP46" s="87" t="str">
        <f t="shared" ca="1" si="182"/>
        <v/>
      </c>
      <c r="FQ46" s="87" t="str">
        <f t="shared" ca="1" si="183"/>
        <v/>
      </c>
      <c r="FR46" s="87" t="str">
        <f t="shared" ca="1" si="184"/>
        <v/>
      </c>
      <c r="FS46" s="87" t="str">
        <f t="shared" ca="1" si="185"/>
        <v/>
      </c>
      <c r="FT46" s="87" t="str">
        <f t="shared" ca="1" si="186"/>
        <v/>
      </c>
      <c r="FU46" s="87" t="str">
        <f t="shared" ca="1" si="187"/>
        <v/>
      </c>
      <c r="FV46" s="87" t="str">
        <f t="shared" ca="1" si="188"/>
        <v/>
      </c>
      <c r="FW46" s="87" t="str">
        <f t="shared" ca="1" si="189"/>
        <v/>
      </c>
      <c r="FX46" s="87" t="str">
        <f t="shared" ca="1" si="190"/>
        <v/>
      </c>
      <c r="FY46" s="87" t="str">
        <f t="shared" ca="1" si="191"/>
        <v/>
      </c>
      <c r="FZ46" s="87" t="str">
        <f t="shared" ca="1" si="192"/>
        <v/>
      </c>
      <c r="GA46" s="87" t="str">
        <f t="shared" ca="1" si="193"/>
        <v/>
      </c>
      <c r="GB46" s="87" t="str">
        <f t="shared" ca="1" si="194"/>
        <v/>
      </c>
      <c r="GC46" s="87" t="str">
        <f t="shared" ca="1" si="195"/>
        <v/>
      </c>
      <c r="GD46" s="87" t="str">
        <f t="shared" ca="1" si="196"/>
        <v/>
      </c>
      <c r="GE46" s="87" t="str">
        <f t="shared" ca="1" si="197"/>
        <v/>
      </c>
      <c r="GF46" s="87" t="str">
        <f t="shared" ca="1" si="198"/>
        <v/>
      </c>
      <c r="GG46" s="87" t="str">
        <f t="shared" ca="1" si="199"/>
        <v/>
      </c>
      <c r="GH46" s="87" t="str">
        <f t="shared" ca="1" si="200"/>
        <v/>
      </c>
      <c r="GI46" s="87" t="str">
        <f t="shared" ca="1" si="201"/>
        <v/>
      </c>
      <c r="GJ46" s="87" t="str">
        <f t="shared" ca="1" si="202"/>
        <v/>
      </c>
      <c r="GK46" s="87" t="str">
        <f t="shared" ca="1" si="203"/>
        <v/>
      </c>
      <c r="GL46" s="87" t="str">
        <f t="shared" ca="1" si="204"/>
        <v/>
      </c>
      <c r="GM46" s="87" t="str">
        <f t="shared" ca="1" si="205"/>
        <v/>
      </c>
      <c r="GN46" s="87" t="str">
        <f t="shared" ca="1" si="206"/>
        <v/>
      </c>
      <c r="GO46" s="87" t="str">
        <f t="shared" ca="1" si="207"/>
        <v/>
      </c>
      <c r="GP46" s="87" t="str">
        <f t="shared" ca="1" si="208"/>
        <v/>
      </c>
      <c r="GQ46" s="87" t="str">
        <f t="shared" ca="1" si="209"/>
        <v/>
      </c>
      <c r="GR46" s="87" t="str">
        <f t="shared" ca="1" si="210"/>
        <v/>
      </c>
      <c r="GS46" s="87" t="str">
        <f t="shared" ca="1" si="211"/>
        <v/>
      </c>
      <c r="GT46" s="87" t="str">
        <f t="shared" ca="1" si="212"/>
        <v/>
      </c>
      <c r="GU46" s="87" t="str">
        <f t="shared" ca="1" si="213"/>
        <v/>
      </c>
      <c r="GV46" s="87" t="str">
        <f t="shared" ca="1" si="214"/>
        <v/>
      </c>
      <c r="GW46" s="87" t="str">
        <f t="shared" ca="1" si="215"/>
        <v/>
      </c>
      <c r="GX46" s="87" t="str">
        <f t="shared" ca="1" si="216"/>
        <v/>
      </c>
      <c r="GY46" s="87" t="str">
        <f t="shared" ca="1" si="217"/>
        <v/>
      </c>
      <c r="GZ46" s="87" t="str">
        <f t="shared" ca="1" si="218"/>
        <v/>
      </c>
      <c r="HA46" s="87" t="str">
        <f t="shared" ca="1" si="219"/>
        <v/>
      </c>
      <c r="HB46" s="87" t="str">
        <f t="shared" ca="1" si="28"/>
        <v/>
      </c>
      <c r="HC46" s="87" t="str">
        <f t="shared" ca="1" si="220"/>
        <v/>
      </c>
      <c r="HD46" s="87" t="str">
        <f t="shared" ca="1" si="221"/>
        <v/>
      </c>
      <c r="HE46" s="87" t="str">
        <f t="shared" ca="1" si="222"/>
        <v/>
      </c>
      <c r="HF46" s="87" t="str">
        <f t="shared" ca="1" si="223"/>
        <v/>
      </c>
      <c r="HG46" s="87" t="str">
        <f t="shared" ca="1" si="224"/>
        <v/>
      </c>
      <c r="HH46" s="87" t="str">
        <f t="shared" ca="1" si="225"/>
        <v/>
      </c>
      <c r="HI46" s="87" t="str">
        <f t="shared" ca="1" si="226"/>
        <v/>
      </c>
      <c r="HJ46" s="87" t="str">
        <f t="shared" ca="1" si="227"/>
        <v/>
      </c>
      <c r="HK46" s="87" t="str">
        <f t="shared" ca="1" si="228"/>
        <v/>
      </c>
      <c r="HL46" s="87" t="str">
        <f t="shared" ca="1" si="229"/>
        <v/>
      </c>
      <c r="HM46" s="87" t="str">
        <f t="shared" ca="1" si="230"/>
        <v/>
      </c>
      <c r="HN46" s="87" t="str">
        <f t="shared" ca="1" si="231"/>
        <v/>
      </c>
      <c r="HO46" s="87" t="str">
        <f t="shared" ca="1" si="232"/>
        <v/>
      </c>
      <c r="HP46" s="87" t="str">
        <f t="shared" ca="1" si="233"/>
        <v/>
      </c>
      <c r="HQ46" s="87" t="str">
        <f t="shared" ca="1" si="234"/>
        <v/>
      </c>
      <c r="HR46" s="87" t="str">
        <f t="shared" ca="1" si="235"/>
        <v/>
      </c>
      <c r="HS46" s="87" t="str">
        <f t="shared" ca="1" si="236"/>
        <v/>
      </c>
      <c r="HT46" s="87" t="str">
        <f t="shared" ca="1" si="237"/>
        <v/>
      </c>
      <c r="HU46" s="87" t="str">
        <f t="shared" ca="1" si="238"/>
        <v/>
      </c>
      <c r="HV46" s="87" t="str">
        <f t="shared" ca="1" si="239"/>
        <v/>
      </c>
      <c r="HW46" s="87" t="str">
        <f t="shared" ca="1" si="240"/>
        <v/>
      </c>
      <c r="HX46" s="87" t="str">
        <f t="shared" ca="1" si="241"/>
        <v/>
      </c>
      <c r="HY46" s="87" t="str">
        <f t="shared" ca="1" si="242"/>
        <v/>
      </c>
      <c r="HZ46" s="87" t="str">
        <f t="shared" ca="1" si="243"/>
        <v/>
      </c>
      <c r="IA46" s="87" t="str">
        <f t="shared" ca="1" si="244"/>
        <v/>
      </c>
      <c r="IB46" s="87" t="str">
        <f t="shared" ca="1" si="245"/>
        <v/>
      </c>
      <c r="IC46" s="87" t="str">
        <f t="shared" ca="1" si="246"/>
        <v/>
      </c>
      <c r="ID46" s="87" t="str">
        <f t="shared" ca="1" si="247"/>
        <v/>
      </c>
      <c r="IE46" s="87" t="str">
        <f t="shared" ca="1" si="248"/>
        <v/>
      </c>
      <c r="IF46" s="87" t="str">
        <f t="shared" ca="1" si="249"/>
        <v/>
      </c>
      <c r="IG46" s="87" t="str">
        <f t="shared" ca="1" si="250"/>
        <v/>
      </c>
      <c r="IH46" s="87" t="str">
        <f t="shared" ca="1" si="251"/>
        <v/>
      </c>
      <c r="II46" s="87" t="str">
        <f t="shared" ca="1" si="252"/>
        <v/>
      </c>
      <c r="IJ46" s="87" t="str">
        <f t="shared" ca="1" si="253"/>
        <v/>
      </c>
      <c r="IK46" s="87" t="str">
        <f t="shared" ca="1" si="254"/>
        <v/>
      </c>
      <c r="IL46" s="87" t="str">
        <f t="shared" ca="1" si="255"/>
        <v/>
      </c>
      <c r="IM46" s="87" t="str">
        <f t="shared" ca="1" si="256"/>
        <v/>
      </c>
      <c r="IN46" s="87" t="str">
        <f t="shared" ca="1" si="257"/>
        <v/>
      </c>
      <c r="IO46" s="87" t="str">
        <f t="shared" ca="1" si="258"/>
        <v/>
      </c>
      <c r="IP46" s="87" t="str">
        <f t="shared" ca="1" si="259"/>
        <v/>
      </c>
      <c r="IQ46" s="87" t="str">
        <f t="shared" ca="1" si="260"/>
        <v/>
      </c>
      <c r="IR46" s="87" t="str">
        <f t="shared" ca="1" si="261"/>
        <v/>
      </c>
      <c r="IS46" s="87" t="str">
        <f t="shared" ca="1" si="262"/>
        <v/>
      </c>
      <c r="IT46" s="87" t="str">
        <f t="shared" ca="1" si="263"/>
        <v/>
      </c>
      <c r="IU46" s="87" t="str">
        <f t="shared" ca="1" si="264"/>
        <v/>
      </c>
      <c r="IV46" s="87" t="str">
        <f t="shared" ca="1" si="265"/>
        <v/>
      </c>
      <c r="IW46" s="87" t="str">
        <f t="shared" ca="1" si="266"/>
        <v/>
      </c>
      <c r="IX46" s="87" t="str">
        <f t="shared" ca="1" si="267"/>
        <v/>
      </c>
      <c r="IY46" s="87" t="str">
        <f t="shared" ca="1" si="268"/>
        <v/>
      </c>
      <c r="IZ46" s="87" t="str">
        <f t="shared" ca="1" si="269"/>
        <v/>
      </c>
      <c r="JA46" s="87" t="str">
        <f t="shared" ca="1" si="270"/>
        <v/>
      </c>
      <c r="JB46" s="87" t="str">
        <f t="shared" ca="1" si="271"/>
        <v/>
      </c>
      <c r="JC46" s="87" t="str">
        <f t="shared" ca="1" si="272"/>
        <v/>
      </c>
      <c r="JD46" s="87" t="str">
        <f t="shared" ca="1" si="273"/>
        <v/>
      </c>
      <c r="JE46" s="87" t="str">
        <f t="shared" ca="1" si="274"/>
        <v/>
      </c>
      <c r="JF46" s="87" t="str">
        <f t="shared" ca="1" si="275"/>
        <v/>
      </c>
      <c r="JG46" s="87" t="str">
        <f t="shared" ca="1" si="276"/>
        <v/>
      </c>
      <c r="JH46" s="87" t="str">
        <f t="shared" ca="1" si="277"/>
        <v/>
      </c>
      <c r="JI46" s="87" t="str">
        <f t="shared" ca="1" si="278"/>
        <v/>
      </c>
      <c r="JJ46" s="87" t="str">
        <f t="shared" ca="1" si="279"/>
        <v/>
      </c>
      <c r="JK46" s="87" t="str">
        <f t="shared" ca="1" si="280"/>
        <v/>
      </c>
      <c r="JL46" s="87" t="str">
        <f t="shared" ca="1" si="281"/>
        <v/>
      </c>
      <c r="JM46" s="87" t="str">
        <f t="shared" ca="1" si="282"/>
        <v/>
      </c>
      <c r="JN46" s="87" t="str">
        <f t="shared" ca="1" si="29"/>
        <v/>
      </c>
      <c r="JO46" s="87" t="str">
        <f t="shared" ca="1" si="283"/>
        <v/>
      </c>
      <c r="JP46" s="87" t="str">
        <f t="shared" ca="1" si="284"/>
        <v/>
      </c>
      <c r="JQ46" s="87" t="str">
        <f t="shared" ca="1" si="285"/>
        <v/>
      </c>
      <c r="JR46" s="87" t="str">
        <f t="shared" ca="1" si="286"/>
        <v/>
      </c>
      <c r="JS46" s="87" t="str">
        <f t="shared" ca="1" si="287"/>
        <v/>
      </c>
      <c r="JT46" s="87" t="str">
        <f t="shared" ca="1" si="288"/>
        <v/>
      </c>
      <c r="JU46" s="87" t="str">
        <f t="shared" ca="1" si="289"/>
        <v/>
      </c>
      <c r="JV46" s="87" t="str">
        <f t="shared" ca="1" si="290"/>
        <v/>
      </c>
      <c r="JW46" s="87" t="str">
        <f t="shared" ca="1" si="291"/>
        <v/>
      </c>
      <c r="JX46" s="87" t="str">
        <f t="shared" ca="1" si="292"/>
        <v/>
      </c>
      <c r="JY46" s="87" t="str">
        <f t="shared" ca="1" si="293"/>
        <v/>
      </c>
      <c r="JZ46" s="87" t="str">
        <f t="shared" ca="1" si="294"/>
        <v/>
      </c>
      <c r="KA46" s="87" t="str">
        <f t="shared" ca="1" si="295"/>
        <v/>
      </c>
      <c r="KB46" s="87" t="str">
        <f t="shared" ca="1" si="296"/>
        <v/>
      </c>
      <c r="KC46" s="87" t="str">
        <f t="shared" ca="1" si="297"/>
        <v/>
      </c>
      <c r="KD46" s="87" t="str">
        <f t="shared" ca="1" si="298"/>
        <v/>
      </c>
      <c r="KE46" s="87" t="str">
        <f t="shared" ca="1" si="299"/>
        <v/>
      </c>
      <c r="KF46" s="87" t="str">
        <f t="shared" ca="1" si="300"/>
        <v/>
      </c>
      <c r="KG46" s="87" t="str">
        <f t="shared" ca="1" si="301"/>
        <v/>
      </c>
      <c r="KH46" s="87" t="str">
        <f t="shared" ca="1" si="302"/>
        <v/>
      </c>
      <c r="KI46" s="87" t="str">
        <f t="shared" ca="1" si="303"/>
        <v/>
      </c>
      <c r="KJ46" s="87" t="str">
        <f t="shared" ca="1" si="304"/>
        <v/>
      </c>
      <c r="KK46" s="87" t="str">
        <f t="shared" ca="1" si="305"/>
        <v/>
      </c>
      <c r="KL46" s="87" t="str">
        <f t="shared" ca="1" si="306"/>
        <v/>
      </c>
      <c r="KM46" s="87" t="str">
        <f t="shared" ca="1" si="307"/>
        <v/>
      </c>
      <c r="KN46" s="87" t="str">
        <f t="shared" ca="1" si="308"/>
        <v/>
      </c>
      <c r="KO46" s="87" t="str">
        <f t="shared" ca="1" si="309"/>
        <v/>
      </c>
      <c r="KP46" s="87" t="str">
        <f t="shared" ca="1" si="310"/>
        <v/>
      </c>
      <c r="KQ46" s="87" t="str">
        <f t="shared" ca="1" si="311"/>
        <v/>
      </c>
      <c r="KR46" s="87" t="str">
        <f t="shared" ca="1" si="312"/>
        <v/>
      </c>
      <c r="KS46" s="87" t="str">
        <f t="shared" ca="1" si="313"/>
        <v/>
      </c>
      <c r="KT46" s="87" t="str">
        <f t="shared" ca="1" si="314"/>
        <v/>
      </c>
      <c r="KU46" s="87" t="str">
        <f t="shared" ca="1" si="315"/>
        <v/>
      </c>
      <c r="KV46" s="87" t="str">
        <f t="shared" ca="1" si="316"/>
        <v/>
      </c>
      <c r="KW46" s="87" t="str">
        <f t="shared" ca="1" si="317"/>
        <v/>
      </c>
      <c r="KX46" s="87" t="str">
        <f t="shared" ca="1" si="318"/>
        <v/>
      </c>
      <c r="KY46" s="87" t="str">
        <f t="shared" ca="1" si="319"/>
        <v/>
      </c>
      <c r="KZ46" s="87" t="str">
        <f t="shared" ca="1" si="320"/>
        <v/>
      </c>
      <c r="LA46" s="87" t="str">
        <f t="shared" ca="1" si="321"/>
        <v/>
      </c>
      <c r="LB46" s="87" t="str">
        <f t="shared" ca="1" si="322"/>
        <v/>
      </c>
      <c r="LC46" s="87" t="str">
        <f t="shared" ca="1" si="323"/>
        <v/>
      </c>
      <c r="LD46" s="87" t="str">
        <f t="shared" ca="1" si="324"/>
        <v/>
      </c>
      <c r="LE46" s="87" t="str">
        <f t="shared" ca="1" si="325"/>
        <v/>
      </c>
      <c r="LF46" s="87" t="str">
        <f t="shared" ca="1" si="326"/>
        <v/>
      </c>
      <c r="LG46" s="87" t="str">
        <f t="shared" ca="1" si="327"/>
        <v/>
      </c>
      <c r="LH46" s="87" t="str">
        <f t="shared" ca="1" si="328"/>
        <v/>
      </c>
      <c r="LI46" s="87" t="str">
        <f t="shared" ca="1" si="329"/>
        <v/>
      </c>
      <c r="LJ46" s="87" t="str">
        <f t="shared" ca="1" si="330"/>
        <v/>
      </c>
      <c r="LK46" s="87" t="str">
        <f t="shared" ca="1" si="331"/>
        <v/>
      </c>
      <c r="LL46" s="87" t="str">
        <f t="shared" ca="1" si="332"/>
        <v/>
      </c>
      <c r="LM46" s="87" t="str">
        <f t="shared" ca="1" si="333"/>
        <v/>
      </c>
      <c r="LN46" s="87" t="str">
        <f t="shared" ca="1" si="334"/>
        <v/>
      </c>
      <c r="LO46" s="87" t="str">
        <f t="shared" ca="1" si="335"/>
        <v/>
      </c>
      <c r="LP46" s="87" t="str">
        <f t="shared" ca="1" si="336"/>
        <v/>
      </c>
      <c r="LQ46" s="87" t="str">
        <f t="shared" ca="1" si="337"/>
        <v/>
      </c>
      <c r="LR46" s="87" t="str">
        <f t="shared" ca="1" si="338"/>
        <v/>
      </c>
      <c r="LS46" s="87" t="str">
        <f t="shared" ca="1" si="339"/>
        <v/>
      </c>
      <c r="LT46" s="87" t="str">
        <f t="shared" ca="1" si="340"/>
        <v/>
      </c>
      <c r="LU46" s="87" t="str">
        <f t="shared" ca="1" si="341"/>
        <v/>
      </c>
      <c r="LV46" s="87" t="str">
        <f t="shared" ca="1" si="342"/>
        <v/>
      </c>
      <c r="LW46" s="87" t="str">
        <f t="shared" ca="1" si="343"/>
        <v/>
      </c>
      <c r="LX46" s="87" t="str">
        <f t="shared" ca="1" si="344"/>
        <v/>
      </c>
      <c r="LY46" s="87" t="str">
        <f t="shared" ca="1" si="345"/>
        <v/>
      </c>
      <c r="LZ46" s="87" t="str">
        <f t="shared" ca="1" si="30"/>
        <v/>
      </c>
      <c r="MA46" s="87" t="str">
        <f t="shared" ca="1" si="357"/>
        <v/>
      </c>
      <c r="MB46" s="87" t="str">
        <f t="shared" ca="1" si="358"/>
        <v/>
      </c>
      <c r="MC46" s="87" t="str">
        <f t="shared" ca="1" si="359"/>
        <v/>
      </c>
      <c r="MD46" s="87" t="str">
        <f t="shared" ca="1" si="360"/>
        <v/>
      </c>
      <c r="ME46" s="87" t="str">
        <f t="shared" ca="1" si="361"/>
        <v/>
      </c>
      <c r="MF46" s="87" t="str">
        <f t="shared" ca="1" si="362"/>
        <v/>
      </c>
      <c r="MG46" s="87" t="str">
        <f t="shared" ca="1" si="363"/>
        <v/>
      </c>
      <c r="MH46" s="87" t="str">
        <f t="shared" ca="1" si="364"/>
        <v/>
      </c>
      <c r="MI46" s="87" t="str">
        <f t="shared" ca="1" si="365"/>
        <v/>
      </c>
      <c r="MJ46" s="87" t="str">
        <f t="shared" ca="1" si="366"/>
        <v/>
      </c>
      <c r="MK46" s="87" t="str">
        <f t="shared" ca="1" si="367"/>
        <v/>
      </c>
      <c r="ML46" s="87" t="str">
        <f t="shared" ca="1" si="368"/>
        <v/>
      </c>
      <c r="MM46" s="87" t="str">
        <f t="shared" ca="1" si="369"/>
        <v/>
      </c>
      <c r="MN46" s="87" t="str">
        <f t="shared" ca="1" si="370"/>
        <v/>
      </c>
      <c r="MO46" s="87" t="str">
        <f t="shared" ca="1" si="371"/>
        <v/>
      </c>
      <c r="MP46" s="87" t="str">
        <f t="shared" ca="1" si="372"/>
        <v/>
      </c>
      <c r="MQ46" s="87" t="str">
        <f t="shared" ca="1" si="373"/>
        <v/>
      </c>
      <c r="MR46" s="87" t="str">
        <f t="shared" ca="1" si="374"/>
        <v/>
      </c>
      <c r="MS46" s="87" t="str">
        <f t="shared" ca="1" si="375"/>
        <v/>
      </c>
      <c r="MT46" s="87" t="str">
        <f t="shared" ca="1" si="376"/>
        <v/>
      </c>
      <c r="MU46" s="87" t="str">
        <f t="shared" ca="1" si="377"/>
        <v/>
      </c>
      <c r="MV46" s="87" t="str">
        <f t="shared" ca="1" si="378"/>
        <v/>
      </c>
      <c r="MW46" s="87" t="str">
        <f t="shared" ca="1" si="379"/>
        <v/>
      </c>
      <c r="MX46" s="87" t="str">
        <f t="shared" ca="1" si="380"/>
        <v/>
      </c>
      <c r="MY46" s="87" t="str">
        <f t="shared" ca="1" si="381"/>
        <v/>
      </c>
      <c r="MZ46" s="87" t="str">
        <f t="shared" ca="1" si="382"/>
        <v/>
      </c>
      <c r="NA46" s="87" t="str">
        <f t="shared" ca="1" si="383"/>
        <v/>
      </c>
      <c r="NB46" s="87" t="str">
        <f t="shared" ca="1" si="346"/>
        <v/>
      </c>
      <c r="NC46" s="87" t="str">
        <f t="shared" ca="1" si="347"/>
        <v/>
      </c>
      <c r="ND46" s="87" t="str">
        <f t="shared" ca="1" si="348"/>
        <v/>
      </c>
      <c r="NE46" s="87" t="str">
        <f t="shared" ca="1" si="349"/>
        <v/>
      </c>
      <c r="NF46" s="87" t="str">
        <f t="shared" ca="1" si="350"/>
        <v/>
      </c>
      <c r="NG46" s="87" t="str">
        <f t="shared" ca="1" si="351"/>
        <v/>
      </c>
      <c r="NH46" s="87" t="str">
        <f t="shared" ca="1" si="352"/>
        <v/>
      </c>
      <c r="NI46" s="87" t="str">
        <f t="shared" ca="1" si="353"/>
        <v/>
      </c>
      <c r="NJ46" s="87" t="str">
        <f t="shared" ca="1" si="354"/>
        <v/>
      </c>
      <c r="NK46" s="87" t="str">
        <f t="shared" ca="1" si="355"/>
        <v/>
      </c>
      <c r="NL46" s="87" t="str">
        <f t="shared" ca="1" si="356"/>
        <v/>
      </c>
    </row>
    <row r="47" spans="1:376" x14ac:dyDescent="0.35">
      <c r="A47" s="54">
        <f>Plantilla!E47</f>
        <v>0</v>
      </c>
      <c r="B47" s="99" t="str">
        <f>'Diseño Patrón'!B50</f>
        <v>---</v>
      </c>
      <c r="C47" s="23">
        <f t="array" ref="C47">IF($C$4="SI",SMALL(IF($B$7:$B47=B47,ROW($B$7:$B47), ""),1),7)</f>
        <v>47</v>
      </c>
      <c r="D47" s="142" t="str">
        <f>'Diseño Patrón'!M50</f>
        <v/>
      </c>
      <c r="E47" s="142" t="str">
        <f>'Diseño Patrón'!N50</f>
        <v/>
      </c>
      <c r="F47" s="142" t="str">
        <f>'Diseño Patrón'!O50</f>
        <v/>
      </c>
      <c r="G47" s="142" t="str">
        <f>'Diseño Patrón'!P50</f>
        <v/>
      </c>
      <c r="H47" s="142" t="str">
        <f>'Diseño Patrón'!Q50</f>
        <v/>
      </c>
      <c r="I47" s="143" t="str">
        <f>'Diseño Patrón'!R50</f>
        <v/>
      </c>
      <c r="J47" s="143" t="str">
        <f>'Diseño Patrón'!S50</f>
        <v/>
      </c>
      <c r="K47" s="87" t="str">
        <f t="shared" ca="1" si="385"/>
        <v/>
      </c>
      <c r="L47" s="87" t="str">
        <f t="shared" ca="1" si="386"/>
        <v/>
      </c>
      <c r="M47" s="87" t="str">
        <f t="shared" ca="1" si="386"/>
        <v/>
      </c>
      <c r="N47" s="87" t="str">
        <f t="shared" ca="1" si="386"/>
        <v/>
      </c>
      <c r="O47" s="87" t="str">
        <f t="shared" ca="1" si="386"/>
        <v/>
      </c>
      <c r="P47" s="87" t="str">
        <f t="shared" ca="1" si="386"/>
        <v/>
      </c>
      <c r="Q47" s="87" t="str">
        <f t="shared" ca="1" si="386"/>
        <v/>
      </c>
      <c r="R47" s="87" t="str">
        <f t="shared" ca="1" si="25"/>
        <v/>
      </c>
      <c r="S47" s="87" t="str">
        <f t="shared" ca="1" si="31"/>
        <v/>
      </c>
      <c r="T47" s="87" t="str">
        <f t="shared" ca="1" si="32"/>
        <v/>
      </c>
      <c r="U47" s="87" t="str">
        <f t="shared" ca="1" si="33"/>
        <v/>
      </c>
      <c r="V47" s="87" t="str">
        <f t="shared" ca="1" si="34"/>
        <v/>
      </c>
      <c r="W47" s="87" t="str">
        <f t="shared" ca="1" si="35"/>
        <v/>
      </c>
      <c r="X47" s="87" t="str">
        <f t="shared" ca="1" si="36"/>
        <v/>
      </c>
      <c r="Y47" s="87" t="str">
        <f t="shared" ca="1" si="37"/>
        <v/>
      </c>
      <c r="Z47" s="87" t="str">
        <f t="shared" ca="1" si="38"/>
        <v/>
      </c>
      <c r="AA47" s="87" t="str">
        <f t="shared" ca="1" si="39"/>
        <v/>
      </c>
      <c r="AB47" s="87" t="str">
        <f t="shared" ca="1" si="40"/>
        <v/>
      </c>
      <c r="AC47" s="87" t="str">
        <f t="shared" ca="1" si="41"/>
        <v/>
      </c>
      <c r="AD47" s="87" t="str">
        <f t="shared" ca="1" si="42"/>
        <v/>
      </c>
      <c r="AE47" s="87" t="str">
        <f t="shared" ca="1" si="43"/>
        <v/>
      </c>
      <c r="AF47" s="87" t="str">
        <f t="shared" ca="1" si="44"/>
        <v/>
      </c>
      <c r="AG47" s="87" t="str">
        <f t="shared" ca="1" si="45"/>
        <v/>
      </c>
      <c r="AH47" s="87" t="str">
        <f t="shared" ca="1" si="46"/>
        <v/>
      </c>
      <c r="AI47" s="87" t="str">
        <f t="shared" ca="1" si="47"/>
        <v/>
      </c>
      <c r="AJ47" s="87" t="str">
        <f t="shared" ca="1" si="48"/>
        <v/>
      </c>
      <c r="AK47" s="87" t="str">
        <f t="shared" ca="1" si="49"/>
        <v/>
      </c>
      <c r="AL47" s="87" t="str">
        <f t="shared" ca="1" si="50"/>
        <v/>
      </c>
      <c r="AM47" s="87" t="str">
        <f t="shared" ca="1" si="51"/>
        <v/>
      </c>
      <c r="AN47" s="87" t="str">
        <f t="shared" ca="1" si="52"/>
        <v/>
      </c>
      <c r="AO47" s="87" t="str">
        <f t="shared" ca="1" si="53"/>
        <v/>
      </c>
      <c r="AP47" s="87" t="str">
        <f t="shared" ca="1" si="54"/>
        <v/>
      </c>
      <c r="AQ47" s="87" t="str">
        <f t="shared" ca="1" si="55"/>
        <v/>
      </c>
      <c r="AR47" s="87" t="str">
        <f t="shared" ca="1" si="56"/>
        <v/>
      </c>
      <c r="AS47" s="87" t="str">
        <f t="shared" ca="1" si="57"/>
        <v/>
      </c>
      <c r="AT47" s="87" t="str">
        <f t="shared" ca="1" si="58"/>
        <v/>
      </c>
      <c r="AU47" s="87" t="str">
        <f t="shared" ca="1" si="59"/>
        <v/>
      </c>
      <c r="AV47" s="87" t="str">
        <f t="shared" ca="1" si="60"/>
        <v/>
      </c>
      <c r="AW47" s="87" t="str">
        <f t="shared" ca="1" si="61"/>
        <v/>
      </c>
      <c r="AX47" s="87" t="str">
        <f t="shared" ca="1" si="62"/>
        <v/>
      </c>
      <c r="AY47" s="87" t="str">
        <f t="shared" ca="1" si="63"/>
        <v/>
      </c>
      <c r="AZ47" s="87" t="str">
        <f t="shared" ca="1" si="64"/>
        <v/>
      </c>
      <c r="BA47" s="87" t="str">
        <f t="shared" ca="1" si="65"/>
        <v/>
      </c>
      <c r="BB47" s="87" t="str">
        <f t="shared" ca="1" si="66"/>
        <v/>
      </c>
      <c r="BC47" s="87" t="str">
        <f t="shared" ca="1" si="67"/>
        <v/>
      </c>
      <c r="BD47" s="87" t="str">
        <f t="shared" ca="1" si="68"/>
        <v/>
      </c>
      <c r="BE47" s="87" t="str">
        <f t="shared" ca="1" si="69"/>
        <v/>
      </c>
      <c r="BF47" s="87" t="str">
        <f t="shared" ca="1" si="70"/>
        <v/>
      </c>
      <c r="BG47" s="87" t="str">
        <f t="shared" ca="1" si="71"/>
        <v/>
      </c>
      <c r="BH47" s="87" t="str">
        <f t="shared" ca="1" si="72"/>
        <v/>
      </c>
      <c r="BI47" s="87" t="str">
        <f t="shared" ca="1" si="73"/>
        <v/>
      </c>
      <c r="BJ47" s="87" t="str">
        <f t="shared" ca="1" si="74"/>
        <v/>
      </c>
      <c r="BK47" s="87" t="str">
        <f t="shared" ca="1" si="75"/>
        <v/>
      </c>
      <c r="BL47" s="87" t="str">
        <f t="shared" ca="1" si="76"/>
        <v/>
      </c>
      <c r="BM47" s="87" t="str">
        <f t="shared" ca="1" si="77"/>
        <v/>
      </c>
      <c r="BN47" s="87" t="str">
        <f t="shared" ca="1" si="78"/>
        <v/>
      </c>
      <c r="BO47" s="87" t="str">
        <f t="shared" ca="1" si="79"/>
        <v/>
      </c>
      <c r="BP47" s="87" t="str">
        <f t="shared" ca="1" si="80"/>
        <v/>
      </c>
      <c r="BQ47" s="87" t="str">
        <f t="shared" ca="1" si="81"/>
        <v/>
      </c>
      <c r="BR47" s="87" t="str">
        <f t="shared" ca="1" si="82"/>
        <v/>
      </c>
      <c r="BS47" s="87" t="str">
        <f t="shared" ca="1" si="83"/>
        <v/>
      </c>
      <c r="BT47" s="87" t="str">
        <f t="shared" ca="1" si="84"/>
        <v/>
      </c>
      <c r="BU47" s="87" t="str">
        <f t="shared" ca="1" si="85"/>
        <v/>
      </c>
      <c r="BV47" s="87" t="str">
        <f t="shared" ca="1" si="86"/>
        <v/>
      </c>
      <c r="BW47" s="87" t="str">
        <f t="shared" ca="1" si="87"/>
        <v/>
      </c>
      <c r="BX47" s="87" t="str">
        <f t="shared" ca="1" si="88"/>
        <v/>
      </c>
      <c r="BY47" s="87" t="str">
        <f t="shared" ca="1" si="89"/>
        <v/>
      </c>
      <c r="BZ47" s="87" t="str">
        <f t="shared" ca="1" si="90"/>
        <v/>
      </c>
      <c r="CA47" s="87" t="str">
        <f t="shared" ca="1" si="91"/>
        <v/>
      </c>
      <c r="CB47" s="87" t="str">
        <f t="shared" ca="1" si="92"/>
        <v/>
      </c>
      <c r="CC47" s="87" t="str">
        <f t="shared" ca="1" si="93"/>
        <v/>
      </c>
      <c r="CD47" s="87" t="str">
        <f t="shared" ca="1" si="26"/>
        <v/>
      </c>
      <c r="CE47" s="87" t="str">
        <f t="shared" ca="1" si="94"/>
        <v/>
      </c>
      <c r="CF47" s="87" t="str">
        <f t="shared" ca="1" si="95"/>
        <v/>
      </c>
      <c r="CG47" s="87" t="str">
        <f t="shared" ca="1" si="96"/>
        <v/>
      </c>
      <c r="CH47" s="87" t="str">
        <f t="shared" ca="1" si="97"/>
        <v/>
      </c>
      <c r="CI47" s="87" t="str">
        <f t="shared" ca="1" si="98"/>
        <v/>
      </c>
      <c r="CJ47" s="87" t="str">
        <f t="shared" ca="1" si="99"/>
        <v/>
      </c>
      <c r="CK47" s="87" t="str">
        <f t="shared" ca="1" si="100"/>
        <v/>
      </c>
      <c r="CL47" s="87" t="str">
        <f t="shared" ca="1" si="101"/>
        <v/>
      </c>
      <c r="CM47" s="87" t="str">
        <f t="shared" ca="1" si="102"/>
        <v/>
      </c>
      <c r="CN47" s="87" t="str">
        <f t="shared" ca="1" si="103"/>
        <v/>
      </c>
      <c r="CO47" s="87" t="str">
        <f t="shared" ca="1" si="104"/>
        <v/>
      </c>
      <c r="CP47" s="87" t="str">
        <f t="shared" ca="1" si="105"/>
        <v/>
      </c>
      <c r="CQ47" s="87" t="str">
        <f t="shared" ca="1" si="106"/>
        <v/>
      </c>
      <c r="CR47" s="87" t="str">
        <f t="shared" ca="1" si="107"/>
        <v/>
      </c>
      <c r="CS47" s="87" t="str">
        <f t="shared" ca="1" si="108"/>
        <v/>
      </c>
      <c r="CT47" s="87" t="str">
        <f t="shared" ca="1" si="109"/>
        <v/>
      </c>
      <c r="CU47" s="87" t="str">
        <f t="shared" ca="1" si="110"/>
        <v/>
      </c>
      <c r="CV47" s="87" t="str">
        <f t="shared" ca="1" si="111"/>
        <v/>
      </c>
      <c r="CW47" s="87" t="str">
        <f t="shared" ca="1" si="112"/>
        <v/>
      </c>
      <c r="CX47" s="87" t="str">
        <f t="shared" ca="1" si="113"/>
        <v/>
      </c>
      <c r="CY47" s="87" t="str">
        <f t="shared" ca="1" si="114"/>
        <v/>
      </c>
      <c r="CZ47" s="87" t="str">
        <f t="shared" ca="1" si="115"/>
        <v/>
      </c>
      <c r="DA47" s="87" t="str">
        <f t="shared" ca="1" si="116"/>
        <v/>
      </c>
      <c r="DB47" s="87" t="str">
        <f t="shared" ca="1" si="117"/>
        <v/>
      </c>
      <c r="DC47" s="87" t="str">
        <f t="shared" ca="1" si="118"/>
        <v/>
      </c>
      <c r="DD47" s="87" t="str">
        <f t="shared" ca="1" si="119"/>
        <v/>
      </c>
      <c r="DE47" s="87" t="str">
        <f t="shared" ca="1" si="120"/>
        <v/>
      </c>
      <c r="DF47" s="87" t="str">
        <f t="shared" ca="1" si="121"/>
        <v/>
      </c>
      <c r="DG47" s="87" t="str">
        <f t="shared" ca="1" si="122"/>
        <v/>
      </c>
      <c r="DH47" s="87" t="str">
        <f t="shared" ca="1" si="123"/>
        <v/>
      </c>
      <c r="DI47" s="87" t="str">
        <f t="shared" ca="1" si="124"/>
        <v/>
      </c>
      <c r="DJ47" s="87" t="str">
        <f t="shared" ca="1" si="125"/>
        <v/>
      </c>
      <c r="DK47" s="87" t="str">
        <f t="shared" ca="1" si="126"/>
        <v/>
      </c>
      <c r="DL47" s="87" t="str">
        <f t="shared" ca="1" si="127"/>
        <v/>
      </c>
      <c r="DM47" s="87" t="str">
        <f t="shared" ca="1" si="128"/>
        <v/>
      </c>
      <c r="DN47" s="87" t="str">
        <f t="shared" ca="1" si="129"/>
        <v/>
      </c>
      <c r="DO47" s="87" t="str">
        <f t="shared" ca="1" si="130"/>
        <v/>
      </c>
      <c r="DP47" s="87" t="str">
        <f t="shared" ca="1" si="131"/>
        <v/>
      </c>
      <c r="DQ47" s="87" t="str">
        <f t="shared" ca="1" si="132"/>
        <v/>
      </c>
      <c r="DR47" s="87" t="str">
        <f t="shared" ca="1" si="133"/>
        <v/>
      </c>
      <c r="DS47" s="87" t="str">
        <f t="shared" ca="1" si="134"/>
        <v/>
      </c>
      <c r="DT47" s="87" t="str">
        <f t="shared" ca="1" si="135"/>
        <v/>
      </c>
      <c r="DU47" s="87" t="str">
        <f t="shared" ca="1" si="136"/>
        <v/>
      </c>
      <c r="DV47" s="87" t="str">
        <f t="shared" ca="1" si="137"/>
        <v/>
      </c>
      <c r="DW47" s="87" t="str">
        <f t="shared" ca="1" si="138"/>
        <v/>
      </c>
      <c r="DX47" s="87" t="str">
        <f t="shared" ca="1" si="139"/>
        <v/>
      </c>
      <c r="DY47" s="87" t="str">
        <f t="shared" ca="1" si="140"/>
        <v/>
      </c>
      <c r="DZ47" s="87" t="str">
        <f t="shared" ca="1" si="141"/>
        <v/>
      </c>
      <c r="EA47" s="87" t="str">
        <f t="shared" ca="1" si="142"/>
        <v/>
      </c>
      <c r="EB47" s="87" t="str">
        <f t="shared" ca="1" si="143"/>
        <v/>
      </c>
      <c r="EC47" s="87" t="str">
        <f t="shared" ca="1" si="144"/>
        <v/>
      </c>
      <c r="ED47" s="87" t="str">
        <f t="shared" ca="1" si="145"/>
        <v/>
      </c>
      <c r="EE47" s="87" t="str">
        <f t="shared" ca="1" si="146"/>
        <v/>
      </c>
      <c r="EF47" s="87" t="str">
        <f t="shared" ca="1" si="147"/>
        <v/>
      </c>
      <c r="EG47" s="87" t="str">
        <f t="shared" ca="1" si="148"/>
        <v/>
      </c>
      <c r="EH47" s="87" t="str">
        <f t="shared" ca="1" si="149"/>
        <v/>
      </c>
      <c r="EI47" s="87" t="str">
        <f t="shared" ca="1" si="150"/>
        <v/>
      </c>
      <c r="EJ47" s="87" t="str">
        <f t="shared" ca="1" si="151"/>
        <v/>
      </c>
      <c r="EK47" s="87" t="str">
        <f t="shared" ca="1" si="152"/>
        <v/>
      </c>
      <c r="EL47" s="87" t="str">
        <f t="shared" ca="1" si="153"/>
        <v/>
      </c>
      <c r="EM47" s="87" t="str">
        <f t="shared" ca="1" si="154"/>
        <v/>
      </c>
      <c r="EN47" s="87" t="str">
        <f t="shared" ca="1" si="155"/>
        <v/>
      </c>
      <c r="EO47" s="87" t="str">
        <f t="shared" ca="1" si="156"/>
        <v/>
      </c>
      <c r="EP47" s="87" t="str">
        <f t="shared" ca="1" si="27"/>
        <v/>
      </c>
      <c r="EQ47" s="87" t="str">
        <f t="shared" ca="1" si="157"/>
        <v/>
      </c>
      <c r="ER47" s="87" t="str">
        <f t="shared" ca="1" si="158"/>
        <v/>
      </c>
      <c r="ES47" s="87" t="str">
        <f t="shared" ca="1" si="159"/>
        <v/>
      </c>
      <c r="ET47" s="87" t="str">
        <f t="shared" ca="1" si="160"/>
        <v/>
      </c>
      <c r="EU47" s="87" t="str">
        <f t="shared" ca="1" si="161"/>
        <v/>
      </c>
      <c r="EV47" s="87" t="str">
        <f t="shared" ca="1" si="162"/>
        <v/>
      </c>
      <c r="EW47" s="87" t="str">
        <f t="shared" ca="1" si="163"/>
        <v/>
      </c>
      <c r="EX47" s="87" t="str">
        <f t="shared" ca="1" si="164"/>
        <v/>
      </c>
      <c r="EY47" s="87" t="str">
        <f t="shared" ca="1" si="165"/>
        <v/>
      </c>
      <c r="EZ47" s="87" t="str">
        <f t="shared" ca="1" si="166"/>
        <v/>
      </c>
      <c r="FA47" s="87" t="str">
        <f t="shared" ca="1" si="167"/>
        <v/>
      </c>
      <c r="FB47" s="87" t="str">
        <f t="shared" ca="1" si="168"/>
        <v/>
      </c>
      <c r="FC47" s="87" t="str">
        <f t="shared" ca="1" si="169"/>
        <v/>
      </c>
      <c r="FD47" s="87" t="str">
        <f t="shared" ca="1" si="170"/>
        <v/>
      </c>
      <c r="FE47" s="87" t="str">
        <f t="shared" ca="1" si="171"/>
        <v/>
      </c>
      <c r="FF47" s="87" t="str">
        <f t="shared" ca="1" si="172"/>
        <v/>
      </c>
      <c r="FG47" s="87" t="str">
        <f t="shared" ca="1" si="173"/>
        <v/>
      </c>
      <c r="FH47" s="87" t="str">
        <f t="shared" ca="1" si="174"/>
        <v/>
      </c>
      <c r="FI47" s="87" t="str">
        <f t="shared" ca="1" si="175"/>
        <v/>
      </c>
      <c r="FJ47" s="87" t="str">
        <f t="shared" ca="1" si="176"/>
        <v/>
      </c>
      <c r="FK47" s="87" t="str">
        <f t="shared" ca="1" si="177"/>
        <v/>
      </c>
      <c r="FL47" s="87" t="str">
        <f t="shared" ca="1" si="178"/>
        <v/>
      </c>
      <c r="FM47" s="87" t="str">
        <f t="shared" ca="1" si="179"/>
        <v/>
      </c>
      <c r="FN47" s="87" t="str">
        <f t="shared" ca="1" si="180"/>
        <v/>
      </c>
      <c r="FO47" s="87" t="str">
        <f t="shared" ca="1" si="181"/>
        <v/>
      </c>
      <c r="FP47" s="87" t="str">
        <f t="shared" ca="1" si="182"/>
        <v/>
      </c>
      <c r="FQ47" s="87" t="str">
        <f t="shared" ca="1" si="183"/>
        <v/>
      </c>
      <c r="FR47" s="87" t="str">
        <f t="shared" ca="1" si="184"/>
        <v/>
      </c>
      <c r="FS47" s="87" t="str">
        <f t="shared" ca="1" si="185"/>
        <v/>
      </c>
      <c r="FT47" s="87" t="str">
        <f t="shared" ca="1" si="186"/>
        <v/>
      </c>
      <c r="FU47" s="87" t="str">
        <f t="shared" ca="1" si="187"/>
        <v/>
      </c>
      <c r="FV47" s="87" t="str">
        <f t="shared" ca="1" si="188"/>
        <v/>
      </c>
      <c r="FW47" s="87" t="str">
        <f t="shared" ca="1" si="189"/>
        <v/>
      </c>
      <c r="FX47" s="87" t="str">
        <f t="shared" ca="1" si="190"/>
        <v/>
      </c>
      <c r="FY47" s="87" t="str">
        <f t="shared" ca="1" si="191"/>
        <v/>
      </c>
      <c r="FZ47" s="87" t="str">
        <f t="shared" ca="1" si="192"/>
        <v/>
      </c>
      <c r="GA47" s="87" t="str">
        <f t="shared" ca="1" si="193"/>
        <v/>
      </c>
      <c r="GB47" s="87" t="str">
        <f t="shared" ca="1" si="194"/>
        <v/>
      </c>
      <c r="GC47" s="87" t="str">
        <f t="shared" ca="1" si="195"/>
        <v/>
      </c>
      <c r="GD47" s="87" t="str">
        <f t="shared" ca="1" si="196"/>
        <v/>
      </c>
      <c r="GE47" s="87" t="str">
        <f t="shared" ca="1" si="197"/>
        <v/>
      </c>
      <c r="GF47" s="87" t="str">
        <f t="shared" ca="1" si="198"/>
        <v/>
      </c>
      <c r="GG47" s="87" t="str">
        <f t="shared" ca="1" si="199"/>
        <v/>
      </c>
      <c r="GH47" s="87" t="str">
        <f t="shared" ca="1" si="200"/>
        <v/>
      </c>
      <c r="GI47" s="87" t="str">
        <f t="shared" ca="1" si="201"/>
        <v/>
      </c>
      <c r="GJ47" s="87" t="str">
        <f t="shared" ca="1" si="202"/>
        <v/>
      </c>
      <c r="GK47" s="87" t="str">
        <f t="shared" ca="1" si="203"/>
        <v/>
      </c>
      <c r="GL47" s="87" t="str">
        <f t="shared" ca="1" si="204"/>
        <v/>
      </c>
      <c r="GM47" s="87" t="str">
        <f t="shared" ca="1" si="205"/>
        <v/>
      </c>
      <c r="GN47" s="87" t="str">
        <f t="shared" ca="1" si="206"/>
        <v/>
      </c>
      <c r="GO47" s="87" t="str">
        <f t="shared" ca="1" si="207"/>
        <v/>
      </c>
      <c r="GP47" s="87" t="str">
        <f t="shared" ca="1" si="208"/>
        <v/>
      </c>
      <c r="GQ47" s="87" t="str">
        <f t="shared" ca="1" si="209"/>
        <v/>
      </c>
      <c r="GR47" s="87" t="str">
        <f t="shared" ca="1" si="210"/>
        <v/>
      </c>
      <c r="GS47" s="87" t="str">
        <f t="shared" ca="1" si="211"/>
        <v/>
      </c>
      <c r="GT47" s="87" t="str">
        <f t="shared" ca="1" si="212"/>
        <v/>
      </c>
      <c r="GU47" s="87" t="str">
        <f t="shared" ca="1" si="213"/>
        <v/>
      </c>
      <c r="GV47" s="87" t="str">
        <f t="shared" ca="1" si="214"/>
        <v/>
      </c>
      <c r="GW47" s="87" t="str">
        <f t="shared" ca="1" si="215"/>
        <v/>
      </c>
      <c r="GX47" s="87" t="str">
        <f t="shared" ca="1" si="216"/>
        <v/>
      </c>
      <c r="GY47" s="87" t="str">
        <f t="shared" ca="1" si="217"/>
        <v/>
      </c>
      <c r="GZ47" s="87" t="str">
        <f t="shared" ca="1" si="218"/>
        <v/>
      </c>
      <c r="HA47" s="87" t="str">
        <f t="shared" ca="1" si="219"/>
        <v/>
      </c>
      <c r="HB47" s="87" t="str">
        <f t="shared" ca="1" si="28"/>
        <v/>
      </c>
      <c r="HC47" s="87" t="str">
        <f t="shared" ca="1" si="220"/>
        <v/>
      </c>
      <c r="HD47" s="87" t="str">
        <f t="shared" ca="1" si="221"/>
        <v/>
      </c>
      <c r="HE47" s="87" t="str">
        <f t="shared" ca="1" si="222"/>
        <v/>
      </c>
      <c r="HF47" s="87" t="str">
        <f t="shared" ca="1" si="223"/>
        <v/>
      </c>
      <c r="HG47" s="87" t="str">
        <f t="shared" ca="1" si="224"/>
        <v/>
      </c>
      <c r="HH47" s="87" t="str">
        <f t="shared" ca="1" si="225"/>
        <v/>
      </c>
      <c r="HI47" s="87" t="str">
        <f t="shared" ca="1" si="226"/>
        <v/>
      </c>
      <c r="HJ47" s="87" t="str">
        <f t="shared" ca="1" si="227"/>
        <v/>
      </c>
      <c r="HK47" s="87" t="str">
        <f t="shared" ca="1" si="228"/>
        <v/>
      </c>
      <c r="HL47" s="87" t="str">
        <f t="shared" ca="1" si="229"/>
        <v/>
      </c>
      <c r="HM47" s="87" t="str">
        <f t="shared" ca="1" si="230"/>
        <v/>
      </c>
      <c r="HN47" s="87" t="str">
        <f t="shared" ca="1" si="231"/>
        <v/>
      </c>
      <c r="HO47" s="87" t="str">
        <f t="shared" ca="1" si="232"/>
        <v/>
      </c>
      <c r="HP47" s="87" t="str">
        <f t="shared" ca="1" si="233"/>
        <v/>
      </c>
      <c r="HQ47" s="87" t="str">
        <f t="shared" ca="1" si="234"/>
        <v/>
      </c>
      <c r="HR47" s="87" t="str">
        <f t="shared" ca="1" si="235"/>
        <v/>
      </c>
      <c r="HS47" s="87" t="str">
        <f t="shared" ca="1" si="236"/>
        <v/>
      </c>
      <c r="HT47" s="87" t="str">
        <f t="shared" ca="1" si="237"/>
        <v/>
      </c>
      <c r="HU47" s="87" t="str">
        <f t="shared" ca="1" si="238"/>
        <v/>
      </c>
      <c r="HV47" s="87" t="str">
        <f t="shared" ca="1" si="239"/>
        <v/>
      </c>
      <c r="HW47" s="87" t="str">
        <f t="shared" ca="1" si="240"/>
        <v/>
      </c>
      <c r="HX47" s="87" t="str">
        <f t="shared" ca="1" si="241"/>
        <v/>
      </c>
      <c r="HY47" s="87" t="str">
        <f t="shared" ca="1" si="242"/>
        <v/>
      </c>
      <c r="HZ47" s="87" t="str">
        <f t="shared" ca="1" si="243"/>
        <v/>
      </c>
      <c r="IA47" s="87" t="str">
        <f t="shared" ca="1" si="244"/>
        <v/>
      </c>
      <c r="IB47" s="87" t="str">
        <f t="shared" ca="1" si="245"/>
        <v/>
      </c>
      <c r="IC47" s="87" t="str">
        <f t="shared" ca="1" si="246"/>
        <v/>
      </c>
      <c r="ID47" s="87" t="str">
        <f t="shared" ca="1" si="247"/>
        <v/>
      </c>
      <c r="IE47" s="87" t="str">
        <f t="shared" ca="1" si="248"/>
        <v/>
      </c>
      <c r="IF47" s="87" t="str">
        <f t="shared" ca="1" si="249"/>
        <v/>
      </c>
      <c r="IG47" s="87" t="str">
        <f t="shared" ca="1" si="250"/>
        <v/>
      </c>
      <c r="IH47" s="87" t="str">
        <f t="shared" ca="1" si="251"/>
        <v/>
      </c>
      <c r="II47" s="87" t="str">
        <f t="shared" ca="1" si="252"/>
        <v/>
      </c>
      <c r="IJ47" s="87" t="str">
        <f t="shared" ca="1" si="253"/>
        <v/>
      </c>
      <c r="IK47" s="87" t="str">
        <f t="shared" ca="1" si="254"/>
        <v/>
      </c>
      <c r="IL47" s="87" t="str">
        <f t="shared" ca="1" si="255"/>
        <v/>
      </c>
      <c r="IM47" s="87" t="str">
        <f t="shared" ca="1" si="256"/>
        <v/>
      </c>
      <c r="IN47" s="87" t="str">
        <f t="shared" ca="1" si="257"/>
        <v/>
      </c>
      <c r="IO47" s="87" t="str">
        <f t="shared" ca="1" si="258"/>
        <v/>
      </c>
      <c r="IP47" s="87" t="str">
        <f t="shared" ca="1" si="259"/>
        <v/>
      </c>
      <c r="IQ47" s="87" t="str">
        <f t="shared" ca="1" si="260"/>
        <v/>
      </c>
      <c r="IR47" s="87" t="str">
        <f t="shared" ca="1" si="261"/>
        <v/>
      </c>
      <c r="IS47" s="87" t="str">
        <f t="shared" ca="1" si="262"/>
        <v/>
      </c>
      <c r="IT47" s="87" t="str">
        <f t="shared" ca="1" si="263"/>
        <v/>
      </c>
      <c r="IU47" s="87" t="str">
        <f t="shared" ca="1" si="264"/>
        <v/>
      </c>
      <c r="IV47" s="87" t="str">
        <f t="shared" ca="1" si="265"/>
        <v/>
      </c>
      <c r="IW47" s="87" t="str">
        <f t="shared" ca="1" si="266"/>
        <v/>
      </c>
      <c r="IX47" s="87" t="str">
        <f t="shared" ca="1" si="267"/>
        <v/>
      </c>
      <c r="IY47" s="87" t="str">
        <f t="shared" ca="1" si="268"/>
        <v/>
      </c>
      <c r="IZ47" s="87" t="str">
        <f t="shared" ca="1" si="269"/>
        <v/>
      </c>
      <c r="JA47" s="87" t="str">
        <f t="shared" ca="1" si="270"/>
        <v/>
      </c>
      <c r="JB47" s="87" t="str">
        <f t="shared" ca="1" si="271"/>
        <v/>
      </c>
      <c r="JC47" s="87" t="str">
        <f t="shared" ca="1" si="272"/>
        <v/>
      </c>
      <c r="JD47" s="87" t="str">
        <f t="shared" ca="1" si="273"/>
        <v/>
      </c>
      <c r="JE47" s="87" t="str">
        <f t="shared" ca="1" si="274"/>
        <v/>
      </c>
      <c r="JF47" s="87" t="str">
        <f t="shared" ca="1" si="275"/>
        <v/>
      </c>
      <c r="JG47" s="87" t="str">
        <f t="shared" ca="1" si="276"/>
        <v/>
      </c>
      <c r="JH47" s="87" t="str">
        <f t="shared" ca="1" si="277"/>
        <v/>
      </c>
      <c r="JI47" s="87" t="str">
        <f t="shared" ca="1" si="278"/>
        <v/>
      </c>
      <c r="JJ47" s="87" t="str">
        <f t="shared" ca="1" si="279"/>
        <v/>
      </c>
      <c r="JK47" s="87" t="str">
        <f t="shared" ca="1" si="280"/>
        <v/>
      </c>
      <c r="JL47" s="87" t="str">
        <f t="shared" ca="1" si="281"/>
        <v/>
      </c>
      <c r="JM47" s="87" t="str">
        <f t="shared" ca="1" si="282"/>
        <v/>
      </c>
      <c r="JN47" s="87" t="str">
        <f t="shared" ca="1" si="29"/>
        <v/>
      </c>
      <c r="JO47" s="87" t="str">
        <f t="shared" ca="1" si="283"/>
        <v/>
      </c>
      <c r="JP47" s="87" t="str">
        <f t="shared" ca="1" si="284"/>
        <v/>
      </c>
      <c r="JQ47" s="87" t="str">
        <f t="shared" ca="1" si="285"/>
        <v/>
      </c>
      <c r="JR47" s="87" t="str">
        <f t="shared" ca="1" si="286"/>
        <v/>
      </c>
      <c r="JS47" s="87" t="str">
        <f t="shared" ca="1" si="287"/>
        <v/>
      </c>
      <c r="JT47" s="87" t="str">
        <f t="shared" ca="1" si="288"/>
        <v/>
      </c>
      <c r="JU47" s="87" t="str">
        <f t="shared" ca="1" si="289"/>
        <v/>
      </c>
      <c r="JV47" s="87" t="str">
        <f t="shared" ca="1" si="290"/>
        <v/>
      </c>
      <c r="JW47" s="87" t="str">
        <f t="shared" ca="1" si="291"/>
        <v/>
      </c>
      <c r="JX47" s="87" t="str">
        <f t="shared" ca="1" si="292"/>
        <v/>
      </c>
      <c r="JY47" s="87" t="str">
        <f t="shared" ca="1" si="293"/>
        <v/>
      </c>
      <c r="JZ47" s="87" t="str">
        <f t="shared" ca="1" si="294"/>
        <v/>
      </c>
      <c r="KA47" s="87" t="str">
        <f t="shared" ca="1" si="295"/>
        <v/>
      </c>
      <c r="KB47" s="87" t="str">
        <f t="shared" ca="1" si="296"/>
        <v/>
      </c>
      <c r="KC47" s="87" t="str">
        <f t="shared" ca="1" si="297"/>
        <v/>
      </c>
      <c r="KD47" s="87" t="str">
        <f t="shared" ca="1" si="298"/>
        <v/>
      </c>
      <c r="KE47" s="87" t="str">
        <f t="shared" ca="1" si="299"/>
        <v/>
      </c>
      <c r="KF47" s="87" t="str">
        <f t="shared" ca="1" si="300"/>
        <v/>
      </c>
      <c r="KG47" s="87" t="str">
        <f t="shared" ca="1" si="301"/>
        <v/>
      </c>
      <c r="KH47" s="87" t="str">
        <f t="shared" ca="1" si="302"/>
        <v/>
      </c>
      <c r="KI47" s="87" t="str">
        <f t="shared" ca="1" si="303"/>
        <v/>
      </c>
      <c r="KJ47" s="87" t="str">
        <f t="shared" ca="1" si="304"/>
        <v/>
      </c>
      <c r="KK47" s="87" t="str">
        <f t="shared" ca="1" si="305"/>
        <v/>
      </c>
      <c r="KL47" s="87" t="str">
        <f t="shared" ca="1" si="306"/>
        <v/>
      </c>
      <c r="KM47" s="87" t="str">
        <f t="shared" ca="1" si="307"/>
        <v/>
      </c>
      <c r="KN47" s="87" t="str">
        <f t="shared" ca="1" si="308"/>
        <v/>
      </c>
      <c r="KO47" s="87" t="str">
        <f t="shared" ca="1" si="309"/>
        <v/>
      </c>
      <c r="KP47" s="87" t="str">
        <f t="shared" ca="1" si="310"/>
        <v/>
      </c>
      <c r="KQ47" s="87" t="str">
        <f t="shared" ca="1" si="311"/>
        <v/>
      </c>
      <c r="KR47" s="87" t="str">
        <f t="shared" ca="1" si="312"/>
        <v/>
      </c>
      <c r="KS47" s="87" t="str">
        <f t="shared" ca="1" si="313"/>
        <v/>
      </c>
      <c r="KT47" s="87" t="str">
        <f t="shared" ca="1" si="314"/>
        <v/>
      </c>
      <c r="KU47" s="87" t="str">
        <f t="shared" ca="1" si="315"/>
        <v/>
      </c>
      <c r="KV47" s="87" t="str">
        <f t="shared" ca="1" si="316"/>
        <v/>
      </c>
      <c r="KW47" s="87" t="str">
        <f t="shared" ca="1" si="317"/>
        <v/>
      </c>
      <c r="KX47" s="87" t="str">
        <f t="shared" ca="1" si="318"/>
        <v/>
      </c>
      <c r="KY47" s="87" t="str">
        <f t="shared" ca="1" si="319"/>
        <v/>
      </c>
      <c r="KZ47" s="87" t="str">
        <f t="shared" ca="1" si="320"/>
        <v/>
      </c>
      <c r="LA47" s="87" t="str">
        <f t="shared" ca="1" si="321"/>
        <v/>
      </c>
      <c r="LB47" s="87" t="str">
        <f t="shared" ca="1" si="322"/>
        <v/>
      </c>
      <c r="LC47" s="87" t="str">
        <f t="shared" ca="1" si="323"/>
        <v/>
      </c>
      <c r="LD47" s="87" t="str">
        <f t="shared" ca="1" si="324"/>
        <v/>
      </c>
      <c r="LE47" s="87" t="str">
        <f t="shared" ca="1" si="325"/>
        <v/>
      </c>
      <c r="LF47" s="87" t="str">
        <f t="shared" ca="1" si="326"/>
        <v/>
      </c>
      <c r="LG47" s="87" t="str">
        <f t="shared" ca="1" si="327"/>
        <v/>
      </c>
      <c r="LH47" s="87" t="str">
        <f t="shared" ca="1" si="328"/>
        <v/>
      </c>
      <c r="LI47" s="87" t="str">
        <f t="shared" ca="1" si="329"/>
        <v/>
      </c>
      <c r="LJ47" s="87" t="str">
        <f t="shared" ca="1" si="330"/>
        <v/>
      </c>
      <c r="LK47" s="87" t="str">
        <f t="shared" ca="1" si="331"/>
        <v/>
      </c>
      <c r="LL47" s="87" t="str">
        <f t="shared" ca="1" si="332"/>
        <v/>
      </c>
      <c r="LM47" s="87" t="str">
        <f t="shared" ca="1" si="333"/>
        <v/>
      </c>
      <c r="LN47" s="87" t="str">
        <f t="shared" ca="1" si="334"/>
        <v/>
      </c>
      <c r="LO47" s="87" t="str">
        <f t="shared" ca="1" si="335"/>
        <v/>
      </c>
      <c r="LP47" s="87" t="str">
        <f t="shared" ca="1" si="336"/>
        <v/>
      </c>
      <c r="LQ47" s="87" t="str">
        <f t="shared" ca="1" si="337"/>
        <v/>
      </c>
      <c r="LR47" s="87" t="str">
        <f t="shared" ca="1" si="338"/>
        <v/>
      </c>
      <c r="LS47" s="87" t="str">
        <f t="shared" ca="1" si="339"/>
        <v/>
      </c>
      <c r="LT47" s="87" t="str">
        <f t="shared" ca="1" si="340"/>
        <v/>
      </c>
      <c r="LU47" s="87" t="str">
        <f t="shared" ca="1" si="341"/>
        <v/>
      </c>
      <c r="LV47" s="87" t="str">
        <f t="shared" ca="1" si="342"/>
        <v/>
      </c>
      <c r="LW47" s="87" t="str">
        <f t="shared" ca="1" si="343"/>
        <v/>
      </c>
      <c r="LX47" s="87" t="str">
        <f t="shared" ca="1" si="344"/>
        <v/>
      </c>
      <c r="LY47" s="87" t="str">
        <f t="shared" ca="1" si="345"/>
        <v/>
      </c>
      <c r="LZ47" s="87" t="str">
        <f t="shared" ca="1" si="30"/>
        <v/>
      </c>
      <c r="MA47" s="87" t="str">
        <f t="shared" ca="1" si="357"/>
        <v/>
      </c>
      <c r="MB47" s="87" t="str">
        <f t="shared" ca="1" si="358"/>
        <v/>
      </c>
      <c r="MC47" s="87" t="str">
        <f t="shared" ca="1" si="359"/>
        <v/>
      </c>
      <c r="MD47" s="87" t="str">
        <f t="shared" ca="1" si="360"/>
        <v/>
      </c>
      <c r="ME47" s="87" t="str">
        <f t="shared" ca="1" si="361"/>
        <v/>
      </c>
      <c r="MF47" s="87" t="str">
        <f t="shared" ca="1" si="362"/>
        <v/>
      </c>
      <c r="MG47" s="87" t="str">
        <f t="shared" ca="1" si="363"/>
        <v/>
      </c>
      <c r="MH47" s="87" t="str">
        <f t="shared" ca="1" si="364"/>
        <v/>
      </c>
      <c r="MI47" s="87" t="str">
        <f t="shared" ca="1" si="365"/>
        <v/>
      </c>
      <c r="MJ47" s="87" t="str">
        <f t="shared" ca="1" si="366"/>
        <v/>
      </c>
      <c r="MK47" s="87" t="str">
        <f t="shared" ca="1" si="367"/>
        <v/>
      </c>
      <c r="ML47" s="87" t="str">
        <f t="shared" ca="1" si="368"/>
        <v/>
      </c>
      <c r="MM47" s="87" t="str">
        <f t="shared" ca="1" si="369"/>
        <v/>
      </c>
      <c r="MN47" s="87" t="str">
        <f t="shared" ca="1" si="370"/>
        <v/>
      </c>
      <c r="MO47" s="87" t="str">
        <f t="shared" ca="1" si="371"/>
        <v/>
      </c>
      <c r="MP47" s="87" t="str">
        <f t="shared" ca="1" si="372"/>
        <v/>
      </c>
      <c r="MQ47" s="87" t="str">
        <f t="shared" ca="1" si="373"/>
        <v/>
      </c>
      <c r="MR47" s="87" t="str">
        <f t="shared" ca="1" si="374"/>
        <v/>
      </c>
      <c r="MS47" s="87" t="str">
        <f t="shared" ca="1" si="375"/>
        <v/>
      </c>
      <c r="MT47" s="87" t="str">
        <f t="shared" ca="1" si="376"/>
        <v/>
      </c>
      <c r="MU47" s="87" t="str">
        <f t="shared" ca="1" si="377"/>
        <v/>
      </c>
      <c r="MV47" s="87" t="str">
        <f t="shared" ca="1" si="378"/>
        <v/>
      </c>
      <c r="MW47" s="87" t="str">
        <f t="shared" ca="1" si="379"/>
        <v/>
      </c>
      <c r="MX47" s="87" t="str">
        <f t="shared" ca="1" si="380"/>
        <v/>
      </c>
      <c r="MY47" s="87" t="str">
        <f t="shared" ca="1" si="381"/>
        <v/>
      </c>
      <c r="MZ47" s="87" t="str">
        <f t="shared" ca="1" si="382"/>
        <v/>
      </c>
      <c r="NA47" s="87" t="str">
        <f t="shared" ca="1" si="383"/>
        <v/>
      </c>
      <c r="NB47" s="87" t="str">
        <f t="shared" ca="1" si="346"/>
        <v/>
      </c>
      <c r="NC47" s="87" t="str">
        <f t="shared" ca="1" si="347"/>
        <v/>
      </c>
      <c r="ND47" s="87" t="str">
        <f t="shared" ca="1" si="348"/>
        <v/>
      </c>
      <c r="NE47" s="87" t="str">
        <f t="shared" ca="1" si="349"/>
        <v/>
      </c>
      <c r="NF47" s="87" t="str">
        <f t="shared" ca="1" si="350"/>
        <v/>
      </c>
      <c r="NG47" s="87" t="str">
        <f t="shared" ca="1" si="351"/>
        <v/>
      </c>
      <c r="NH47" s="87" t="str">
        <f t="shared" ca="1" si="352"/>
        <v/>
      </c>
      <c r="NI47" s="87" t="str">
        <f t="shared" ca="1" si="353"/>
        <v/>
      </c>
      <c r="NJ47" s="87" t="str">
        <f t="shared" ca="1" si="354"/>
        <v/>
      </c>
      <c r="NK47" s="87" t="str">
        <f t="shared" ca="1" si="355"/>
        <v/>
      </c>
      <c r="NL47" s="87" t="str">
        <f t="shared" ca="1" si="356"/>
        <v/>
      </c>
    </row>
    <row r="48" spans="1:376" x14ac:dyDescent="0.35">
      <c r="A48" s="54">
        <f>Plantilla!E48</f>
        <v>0</v>
      </c>
      <c r="B48" s="99" t="str">
        <f>'Diseño Patrón'!B51</f>
        <v>---</v>
      </c>
      <c r="C48" s="23">
        <f t="array" ref="C48">IF($C$4="SI",SMALL(IF($B$7:$B48=B48,ROW($B$7:$B48), ""),1),7)</f>
        <v>47</v>
      </c>
      <c r="D48" s="142" t="str">
        <f>'Diseño Patrón'!M51</f>
        <v/>
      </c>
      <c r="E48" s="142" t="str">
        <f>'Diseño Patrón'!N51</f>
        <v/>
      </c>
      <c r="F48" s="142" t="str">
        <f>'Diseño Patrón'!O51</f>
        <v/>
      </c>
      <c r="G48" s="142" t="str">
        <f>'Diseño Patrón'!P51</f>
        <v/>
      </c>
      <c r="H48" s="142" t="str">
        <f>'Diseño Patrón'!Q51</f>
        <v/>
      </c>
      <c r="I48" s="143" t="str">
        <f>'Diseño Patrón'!R51</f>
        <v/>
      </c>
      <c r="J48" s="143" t="str">
        <f>'Diseño Patrón'!S51</f>
        <v/>
      </c>
      <c r="K48" s="87" t="str">
        <f t="shared" ca="1" si="385"/>
        <v/>
      </c>
      <c r="L48" s="87" t="str">
        <f t="shared" ca="1" si="386"/>
        <v/>
      </c>
      <c r="M48" s="87" t="str">
        <f t="shared" ca="1" si="386"/>
        <v/>
      </c>
      <c r="N48" s="87" t="str">
        <f t="shared" ca="1" si="386"/>
        <v/>
      </c>
      <c r="O48" s="87" t="str">
        <f t="shared" ca="1" si="386"/>
        <v/>
      </c>
      <c r="P48" s="87" t="str">
        <f t="shared" ca="1" si="386"/>
        <v/>
      </c>
      <c r="Q48" s="87" t="str">
        <f t="shared" ca="1" si="386"/>
        <v/>
      </c>
      <c r="R48" s="87" t="str">
        <f t="shared" ca="1" si="25"/>
        <v/>
      </c>
      <c r="S48" s="87" t="str">
        <f t="shared" ca="1" si="31"/>
        <v/>
      </c>
      <c r="T48" s="87" t="str">
        <f t="shared" ca="1" si="32"/>
        <v/>
      </c>
      <c r="U48" s="87" t="str">
        <f t="shared" ca="1" si="33"/>
        <v/>
      </c>
      <c r="V48" s="87" t="str">
        <f t="shared" ca="1" si="34"/>
        <v/>
      </c>
      <c r="W48" s="87" t="str">
        <f t="shared" ca="1" si="35"/>
        <v/>
      </c>
      <c r="X48" s="87" t="str">
        <f t="shared" ca="1" si="36"/>
        <v/>
      </c>
      <c r="Y48" s="87" t="str">
        <f t="shared" ca="1" si="37"/>
        <v/>
      </c>
      <c r="Z48" s="87" t="str">
        <f t="shared" ca="1" si="38"/>
        <v/>
      </c>
      <c r="AA48" s="87" t="str">
        <f t="shared" ca="1" si="39"/>
        <v/>
      </c>
      <c r="AB48" s="87" t="str">
        <f t="shared" ca="1" si="40"/>
        <v/>
      </c>
      <c r="AC48" s="87" t="str">
        <f t="shared" ca="1" si="41"/>
        <v/>
      </c>
      <c r="AD48" s="87" t="str">
        <f t="shared" ca="1" si="42"/>
        <v/>
      </c>
      <c r="AE48" s="87" t="str">
        <f t="shared" ca="1" si="43"/>
        <v/>
      </c>
      <c r="AF48" s="87" t="str">
        <f t="shared" ca="1" si="44"/>
        <v/>
      </c>
      <c r="AG48" s="87" t="str">
        <f t="shared" ca="1" si="45"/>
        <v/>
      </c>
      <c r="AH48" s="87" t="str">
        <f t="shared" ca="1" si="46"/>
        <v/>
      </c>
      <c r="AI48" s="87" t="str">
        <f t="shared" ca="1" si="47"/>
        <v/>
      </c>
      <c r="AJ48" s="87" t="str">
        <f t="shared" ca="1" si="48"/>
        <v/>
      </c>
      <c r="AK48" s="87" t="str">
        <f t="shared" ca="1" si="49"/>
        <v/>
      </c>
      <c r="AL48" s="87" t="str">
        <f t="shared" ca="1" si="50"/>
        <v/>
      </c>
      <c r="AM48" s="87" t="str">
        <f t="shared" ca="1" si="51"/>
        <v/>
      </c>
      <c r="AN48" s="87" t="str">
        <f t="shared" ca="1" si="52"/>
        <v/>
      </c>
      <c r="AO48" s="87" t="str">
        <f t="shared" ca="1" si="53"/>
        <v/>
      </c>
      <c r="AP48" s="87" t="str">
        <f t="shared" ca="1" si="54"/>
        <v/>
      </c>
      <c r="AQ48" s="87" t="str">
        <f t="shared" ca="1" si="55"/>
        <v/>
      </c>
      <c r="AR48" s="87" t="str">
        <f t="shared" ca="1" si="56"/>
        <v/>
      </c>
      <c r="AS48" s="87" t="str">
        <f t="shared" ca="1" si="57"/>
        <v/>
      </c>
      <c r="AT48" s="87" t="str">
        <f t="shared" ca="1" si="58"/>
        <v/>
      </c>
      <c r="AU48" s="87" t="str">
        <f t="shared" ca="1" si="59"/>
        <v/>
      </c>
      <c r="AV48" s="87" t="str">
        <f t="shared" ca="1" si="60"/>
        <v/>
      </c>
      <c r="AW48" s="87" t="str">
        <f t="shared" ca="1" si="61"/>
        <v/>
      </c>
      <c r="AX48" s="87" t="str">
        <f t="shared" ca="1" si="62"/>
        <v/>
      </c>
      <c r="AY48" s="87" t="str">
        <f t="shared" ca="1" si="63"/>
        <v/>
      </c>
      <c r="AZ48" s="87" t="str">
        <f t="shared" ca="1" si="64"/>
        <v/>
      </c>
      <c r="BA48" s="87" t="str">
        <f t="shared" ca="1" si="65"/>
        <v/>
      </c>
      <c r="BB48" s="87" t="str">
        <f t="shared" ca="1" si="66"/>
        <v/>
      </c>
      <c r="BC48" s="87" t="str">
        <f t="shared" ca="1" si="67"/>
        <v/>
      </c>
      <c r="BD48" s="87" t="str">
        <f t="shared" ca="1" si="68"/>
        <v/>
      </c>
      <c r="BE48" s="87" t="str">
        <f t="shared" ca="1" si="69"/>
        <v/>
      </c>
      <c r="BF48" s="87" t="str">
        <f t="shared" ca="1" si="70"/>
        <v/>
      </c>
      <c r="BG48" s="87" t="str">
        <f t="shared" ca="1" si="71"/>
        <v/>
      </c>
      <c r="BH48" s="87" t="str">
        <f t="shared" ca="1" si="72"/>
        <v/>
      </c>
      <c r="BI48" s="87" t="str">
        <f t="shared" ca="1" si="73"/>
        <v/>
      </c>
      <c r="BJ48" s="87" t="str">
        <f t="shared" ca="1" si="74"/>
        <v/>
      </c>
      <c r="BK48" s="87" t="str">
        <f t="shared" ca="1" si="75"/>
        <v/>
      </c>
      <c r="BL48" s="87" t="str">
        <f t="shared" ca="1" si="76"/>
        <v/>
      </c>
      <c r="BM48" s="87" t="str">
        <f t="shared" ca="1" si="77"/>
        <v/>
      </c>
      <c r="BN48" s="87" t="str">
        <f t="shared" ca="1" si="78"/>
        <v/>
      </c>
      <c r="BO48" s="87" t="str">
        <f t="shared" ca="1" si="79"/>
        <v/>
      </c>
      <c r="BP48" s="87" t="str">
        <f t="shared" ca="1" si="80"/>
        <v/>
      </c>
      <c r="BQ48" s="87" t="str">
        <f t="shared" ca="1" si="81"/>
        <v/>
      </c>
      <c r="BR48" s="87" t="str">
        <f t="shared" ca="1" si="82"/>
        <v/>
      </c>
      <c r="BS48" s="87" t="str">
        <f t="shared" ca="1" si="83"/>
        <v/>
      </c>
      <c r="BT48" s="87" t="str">
        <f t="shared" ca="1" si="84"/>
        <v/>
      </c>
      <c r="BU48" s="87" t="str">
        <f t="shared" ca="1" si="85"/>
        <v/>
      </c>
      <c r="BV48" s="87" t="str">
        <f t="shared" ca="1" si="86"/>
        <v/>
      </c>
      <c r="BW48" s="87" t="str">
        <f t="shared" ca="1" si="87"/>
        <v/>
      </c>
      <c r="BX48" s="87" t="str">
        <f t="shared" ca="1" si="88"/>
        <v/>
      </c>
      <c r="BY48" s="87" t="str">
        <f t="shared" ca="1" si="89"/>
        <v/>
      </c>
      <c r="BZ48" s="87" t="str">
        <f t="shared" ca="1" si="90"/>
        <v/>
      </c>
      <c r="CA48" s="87" t="str">
        <f t="shared" ca="1" si="91"/>
        <v/>
      </c>
      <c r="CB48" s="87" t="str">
        <f t="shared" ca="1" si="92"/>
        <v/>
      </c>
      <c r="CC48" s="87" t="str">
        <f t="shared" ca="1" si="93"/>
        <v/>
      </c>
      <c r="CD48" s="87" t="str">
        <f t="shared" ca="1" si="26"/>
        <v/>
      </c>
      <c r="CE48" s="87" t="str">
        <f t="shared" ca="1" si="94"/>
        <v/>
      </c>
      <c r="CF48" s="87" t="str">
        <f t="shared" ca="1" si="95"/>
        <v/>
      </c>
      <c r="CG48" s="87" t="str">
        <f t="shared" ca="1" si="96"/>
        <v/>
      </c>
      <c r="CH48" s="87" t="str">
        <f t="shared" ca="1" si="97"/>
        <v/>
      </c>
      <c r="CI48" s="87" t="str">
        <f t="shared" ca="1" si="98"/>
        <v/>
      </c>
      <c r="CJ48" s="87" t="str">
        <f t="shared" ca="1" si="99"/>
        <v/>
      </c>
      <c r="CK48" s="87" t="str">
        <f t="shared" ca="1" si="100"/>
        <v/>
      </c>
      <c r="CL48" s="87" t="str">
        <f t="shared" ca="1" si="101"/>
        <v/>
      </c>
      <c r="CM48" s="87" t="str">
        <f t="shared" ca="1" si="102"/>
        <v/>
      </c>
      <c r="CN48" s="87" t="str">
        <f t="shared" ca="1" si="103"/>
        <v/>
      </c>
      <c r="CO48" s="87" t="str">
        <f t="shared" ca="1" si="104"/>
        <v/>
      </c>
      <c r="CP48" s="87" t="str">
        <f t="shared" ca="1" si="105"/>
        <v/>
      </c>
      <c r="CQ48" s="87" t="str">
        <f t="shared" ca="1" si="106"/>
        <v/>
      </c>
      <c r="CR48" s="87" t="str">
        <f t="shared" ca="1" si="107"/>
        <v/>
      </c>
      <c r="CS48" s="87" t="str">
        <f t="shared" ca="1" si="108"/>
        <v/>
      </c>
      <c r="CT48" s="87" t="str">
        <f t="shared" ca="1" si="109"/>
        <v/>
      </c>
      <c r="CU48" s="87" t="str">
        <f t="shared" ca="1" si="110"/>
        <v/>
      </c>
      <c r="CV48" s="87" t="str">
        <f t="shared" ca="1" si="111"/>
        <v/>
      </c>
      <c r="CW48" s="87" t="str">
        <f t="shared" ca="1" si="112"/>
        <v/>
      </c>
      <c r="CX48" s="87" t="str">
        <f t="shared" ca="1" si="113"/>
        <v/>
      </c>
      <c r="CY48" s="87" t="str">
        <f t="shared" ca="1" si="114"/>
        <v/>
      </c>
      <c r="CZ48" s="87" t="str">
        <f t="shared" ca="1" si="115"/>
        <v/>
      </c>
      <c r="DA48" s="87" t="str">
        <f t="shared" ca="1" si="116"/>
        <v/>
      </c>
      <c r="DB48" s="87" t="str">
        <f t="shared" ca="1" si="117"/>
        <v/>
      </c>
      <c r="DC48" s="87" t="str">
        <f t="shared" ca="1" si="118"/>
        <v/>
      </c>
      <c r="DD48" s="87" t="str">
        <f t="shared" ca="1" si="119"/>
        <v/>
      </c>
      <c r="DE48" s="87" t="str">
        <f t="shared" ca="1" si="120"/>
        <v/>
      </c>
      <c r="DF48" s="87" t="str">
        <f t="shared" ca="1" si="121"/>
        <v/>
      </c>
      <c r="DG48" s="87" t="str">
        <f t="shared" ca="1" si="122"/>
        <v/>
      </c>
      <c r="DH48" s="87" t="str">
        <f t="shared" ca="1" si="123"/>
        <v/>
      </c>
      <c r="DI48" s="87" t="str">
        <f t="shared" ca="1" si="124"/>
        <v/>
      </c>
      <c r="DJ48" s="87" t="str">
        <f t="shared" ca="1" si="125"/>
        <v/>
      </c>
      <c r="DK48" s="87" t="str">
        <f t="shared" ca="1" si="126"/>
        <v/>
      </c>
      <c r="DL48" s="87" t="str">
        <f t="shared" ca="1" si="127"/>
        <v/>
      </c>
      <c r="DM48" s="87" t="str">
        <f t="shared" ca="1" si="128"/>
        <v/>
      </c>
      <c r="DN48" s="87" t="str">
        <f t="shared" ca="1" si="129"/>
        <v/>
      </c>
      <c r="DO48" s="87" t="str">
        <f t="shared" ca="1" si="130"/>
        <v/>
      </c>
      <c r="DP48" s="87" t="str">
        <f t="shared" ca="1" si="131"/>
        <v/>
      </c>
      <c r="DQ48" s="87" t="str">
        <f t="shared" ca="1" si="132"/>
        <v/>
      </c>
      <c r="DR48" s="87" t="str">
        <f t="shared" ca="1" si="133"/>
        <v/>
      </c>
      <c r="DS48" s="87" t="str">
        <f t="shared" ca="1" si="134"/>
        <v/>
      </c>
      <c r="DT48" s="87" t="str">
        <f t="shared" ca="1" si="135"/>
        <v/>
      </c>
      <c r="DU48" s="87" t="str">
        <f t="shared" ca="1" si="136"/>
        <v/>
      </c>
      <c r="DV48" s="87" t="str">
        <f t="shared" ca="1" si="137"/>
        <v/>
      </c>
      <c r="DW48" s="87" t="str">
        <f t="shared" ca="1" si="138"/>
        <v/>
      </c>
      <c r="DX48" s="87" t="str">
        <f t="shared" ca="1" si="139"/>
        <v/>
      </c>
      <c r="DY48" s="87" t="str">
        <f t="shared" ca="1" si="140"/>
        <v/>
      </c>
      <c r="DZ48" s="87" t="str">
        <f t="shared" ca="1" si="141"/>
        <v/>
      </c>
      <c r="EA48" s="87" t="str">
        <f t="shared" ca="1" si="142"/>
        <v/>
      </c>
      <c r="EB48" s="87" t="str">
        <f t="shared" ca="1" si="143"/>
        <v/>
      </c>
      <c r="EC48" s="87" t="str">
        <f t="shared" ca="1" si="144"/>
        <v/>
      </c>
      <c r="ED48" s="87" t="str">
        <f t="shared" ca="1" si="145"/>
        <v/>
      </c>
      <c r="EE48" s="87" t="str">
        <f t="shared" ca="1" si="146"/>
        <v/>
      </c>
      <c r="EF48" s="87" t="str">
        <f t="shared" ca="1" si="147"/>
        <v/>
      </c>
      <c r="EG48" s="87" t="str">
        <f t="shared" ca="1" si="148"/>
        <v/>
      </c>
      <c r="EH48" s="87" t="str">
        <f t="shared" ca="1" si="149"/>
        <v/>
      </c>
      <c r="EI48" s="87" t="str">
        <f t="shared" ca="1" si="150"/>
        <v/>
      </c>
      <c r="EJ48" s="87" t="str">
        <f t="shared" ca="1" si="151"/>
        <v/>
      </c>
      <c r="EK48" s="87" t="str">
        <f t="shared" ca="1" si="152"/>
        <v/>
      </c>
      <c r="EL48" s="87" t="str">
        <f t="shared" ca="1" si="153"/>
        <v/>
      </c>
      <c r="EM48" s="87" t="str">
        <f t="shared" ca="1" si="154"/>
        <v/>
      </c>
      <c r="EN48" s="87" t="str">
        <f t="shared" ca="1" si="155"/>
        <v/>
      </c>
      <c r="EO48" s="87" t="str">
        <f t="shared" ca="1" si="156"/>
        <v/>
      </c>
      <c r="EP48" s="87" t="str">
        <f t="shared" ca="1" si="27"/>
        <v/>
      </c>
      <c r="EQ48" s="87" t="str">
        <f t="shared" ca="1" si="157"/>
        <v/>
      </c>
      <c r="ER48" s="87" t="str">
        <f t="shared" ca="1" si="158"/>
        <v/>
      </c>
      <c r="ES48" s="87" t="str">
        <f t="shared" ca="1" si="159"/>
        <v/>
      </c>
      <c r="ET48" s="87" t="str">
        <f t="shared" ca="1" si="160"/>
        <v/>
      </c>
      <c r="EU48" s="87" t="str">
        <f t="shared" ca="1" si="161"/>
        <v/>
      </c>
      <c r="EV48" s="87" t="str">
        <f t="shared" ca="1" si="162"/>
        <v/>
      </c>
      <c r="EW48" s="87" t="str">
        <f t="shared" ca="1" si="163"/>
        <v/>
      </c>
      <c r="EX48" s="87" t="str">
        <f t="shared" ca="1" si="164"/>
        <v/>
      </c>
      <c r="EY48" s="87" t="str">
        <f t="shared" ca="1" si="165"/>
        <v/>
      </c>
      <c r="EZ48" s="87" t="str">
        <f t="shared" ca="1" si="166"/>
        <v/>
      </c>
      <c r="FA48" s="87" t="str">
        <f t="shared" ca="1" si="167"/>
        <v/>
      </c>
      <c r="FB48" s="87" t="str">
        <f t="shared" ca="1" si="168"/>
        <v/>
      </c>
      <c r="FC48" s="87" t="str">
        <f t="shared" ca="1" si="169"/>
        <v/>
      </c>
      <c r="FD48" s="87" t="str">
        <f t="shared" ca="1" si="170"/>
        <v/>
      </c>
      <c r="FE48" s="87" t="str">
        <f t="shared" ca="1" si="171"/>
        <v/>
      </c>
      <c r="FF48" s="87" t="str">
        <f t="shared" ca="1" si="172"/>
        <v/>
      </c>
      <c r="FG48" s="87" t="str">
        <f t="shared" ca="1" si="173"/>
        <v/>
      </c>
      <c r="FH48" s="87" t="str">
        <f t="shared" ca="1" si="174"/>
        <v/>
      </c>
      <c r="FI48" s="87" t="str">
        <f t="shared" ca="1" si="175"/>
        <v/>
      </c>
      <c r="FJ48" s="87" t="str">
        <f t="shared" ca="1" si="176"/>
        <v/>
      </c>
      <c r="FK48" s="87" t="str">
        <f t="shared" ca="1" si="177"/>
        <v/>
      </c>
      <c r="FL48" s="87" t="str">
        <f t="shared" ca="1" si="178"/>
        <v/>
      </c>
      <c r="FM48" s="87" t="str">
        <f t="shared" ca="1" si="179"/>
        <v/>
      </c>
      <c r="FN48" s="87" t="str">
        <f t="shared" ca="1" si="180"/>
        <v/>
      </c>
      <c r="FO48" s="87" t="str">
        <f t="shared" ca="1" si="181"/>
        <v/>
      </c>
      <c r="FP48" s="87" t="str">
        <f t="shared" ca="1" si="182"/>
        <v/>
      </c>
      <c r="FQ48" s="87" t="str">
        <f t="shared" ca="1" si="183"/>
        <v/>
      </c>
      <c r="FR48" s="87" t="str">
        <f t="shared" ca="1" si="184"/>
        <v/>
      </c>
      <c r="FS48" s="87" t="str">
        <f t="shared" ca="1" si="185"/>
        <v/>
      </c>
      <c r="FT48" s="87" t="str">
        <f t="shared" ca="1" si="186"/>
        <v/>
      </c>
      <c r="FU48" s="87" t="str">
        <f t="shared" ca="1" si="187"/>
        <v/>
      </c>
      <c r="FV48" s="87" t="str">
        <f t="shared" ca="1" si="188"/>
        <v/>
      </c>
      <c r="FW48" s="87" t="str">
        <f t="shared" ca="1" si="189"/>
        <v/>
      </c>
      <c r="FX48" s="87" t="str">
        <f t="shared" ca="1" si="190"/>
        <v/>
      </c>
      <c r="FY48" s="87" t="str">
        <f t="shared" ca="1" si="191"/>
        <v/>
      </c>
      <c r="FZ48" s="87" t="str">
        <f t="shared" ca="1" si="192"/>
        <v/>
      </c>
      <c r="GA48" s="87" t="str">
        <f t="shared" ca="1" si="193"/>
        <v/>
      </c>
      <c r="GB48" s="87" t="str">
        <f t="shared" ca="1" si="194"/>
        <v/>
      </c>
      <c r="GC48" s="87" t="str">
        <f t="shared" ca="1" si="195"/>
        <v/>
      </c>
      <c r="GD48" s="87" t="str">
        <f t="shared" ca="1" si="196"/>
        <v/>
      </c>
      <c r="GE48" s="87" t="str">
        <f t="shared" ca="1" si="197"/>
        <v/>
      </c>
      <c r="GF48" s="87" t="str">
        <f t="shared" ca="1" si="198"/>
        <v/>
      </c>
      <c r="GG48" s="87" t="str">
        <f t="shared" ca="1" si="199"/>
        <v/>
      </c>
      <c r="GH48" s="87" t="str">
        <f t="shared" ca="1" si="200"/>
        <v/>
      </c>
      <c r="GI48" s="87" t="str">
        <f t="shared" ca="1" si="201"/>
        <v/>
      </c>
      <c r="GJ48" s="87" t="str">
        <f t="shared" ca="1" si="202"/>
        <v/>
      </c>
      <c r="GK48" s="87" t="str">
        <f t="shared" ca="1" si="203"/>
        <v/>
      </c>
      <c r="GL48" s="87" t="str">
        <f t="shared" ca="1" si="204"/>
        <v/>
      </c>
      <c r="GM48" s="87" t="str">
        <f t="shared" ca="1" si="205"/>
        <v/>
      </c>
      <c r="GN48" s="87" t="str">
        <f t="shared" ca="1" si="206"/>
        <v/>
      </c>
      <c r="GO48" s="87" t="str">
        <f t="shared" ca="1" si="207"/>
        <v/>
      </c>
      <c r="GP48" s="87" t="str">
        <f t="shared" ca="1" si="208"/>
        <v/>
      </c>
      <c r="GQ48" s="87" t="str">
        <f t="shared" ca="1" si="209"/>
        <v/>
      </c>
      <c r="GR48" s="87" t="str">
        <f t="shared" ca="1" si="210"/>
        <v/>
      </c>
      <c r="GS48" s="87" t="str">
        <f t="shared" ca="1" si="211"/>
        <v/>
      </c>
      <c r="GT48" s="87" t="str">
        <f t="shared" ca="1" si="212"/>
        <v/>
      </c>
      <c r="GU48" s="87" t="str">
        <f t="shared" ca="1" si="213"/>
        <v/>
      </c>
      <c r="GV48" s="87" t="str">
        <f t="shared" ca="1" si="214"/>
        <v/>
      </c>
      <c r="GW48" s="87" t="str">
        <f t="shared" ca="1" si="215"/>
        <v/>
      </c>
      <c r="GX48" s="87" t="str">
        <f t="shared" ca="1" si="216"/>
        <v/>
      </c>
      <c r="GY48" s="87" t="str">
        <f t="shared" ca="1" si="217"/>
        <v/>
      </c>
      <c r="GZ48" s="87" t="str">
        <f t="shared" ca="1" si="218"/>
        <v/>
      </c>
      <c r="HA48" s="87" t="str">
        <f t="shared" ca="1" si="219"/>
        <v/>
      </c>
      <c r="HB48" s="87" t="str">
        <f t="shared" ca="1" si="28"/>
        <v/>
      </c>
      <c r="HC48" s="87" t="str">
        <f t="shared" ca="1" si="220"/>
        <v/>
      </c>
      <c r="HD48" s="87" t="str">
        <f t="shared" ca="1" si="221"/>
        <v/>
      </c>
      <c r="HE48" s="87" t="str">
        <f t="shared" ca="1" si="222"/>
        <v/>
      </c>
      <c r="HF48" s="87" t="str">
        <f t="shared" ca="1" si="223"/>
        <v/>
      </c>
      <c r="HG48" s="87" t="str">
        <f t="shared" ca="1" si="224"/>
        <v/>
      </c>
      <c r="HH48" s="87" t="str">
        <f t="shared" ca="1" si="225"/>
        <v/>
      </c>
      <c r="HI48" s="87" t="str">
        <f t="shared" ca="1" si="226"/>
        <v/>
      </c>
      <c r="HJ48" s="87" t="str">
        <f t="shared" ca="1" si="227"/>
        <v/>
      </c>
      <c r="HK48" s="87" t="str">
        <f t="shared" ca="1" si="228"/>
        <v/>
      </c>
      <c r="HL48" s="87" t="str">
        <f t="shared" ca="1" si="229"/>
        <v/>
      </c>
      <c r="HM48" s="87" t="str">
        <f t="shared" ca="1" si="230"/>
        <v/>
      </c>
      <c r="HN48" s="87" t="str">
        <f t="shared" ca="1" si="231"/>
        <v/>
      </c>
      <c r="HO48" s="87" t="str">
        <f t="shared" ca="1" si="232"/>
        <v/>
      </c>
      <c r="HP48" s="87" t="str">
        <f t="shared" ca="1" si="233"/>
        <v/>
      </c>
      <c r="HQ48" s="87" t="str">
        <f t="shared" ca="1" si="234"/>
        <v/>
      </c>
      <c r="HR48" s="87" t="str">
        <f t="shared" ca="1" si="235"/>
        <v/>
      </c>
      <c r="HS48" s="87" t="str">
        <f t="shared" ca="1" si="236"/>
        <v/>
      </c>
      <c r="HT48" s="87" t="str">
        <f t="shared" ca="1" si="237"/>
        <v/>
      </c>
      <c r="HU48" s="87" t="str">
        <f t="shared" ca="1" si="238"/>
        <v/>
      </c>
      <c r="HV48" s="87" t="str">
        <f t="shared" ca="1" si="239"/>
        <v/>
      </c>
      <c r="HW48" s="87" t="str">
        <f t="shared" ca="1" si="240"/>
        <v/>
      </c>
      <c r="HX48" s="87" t="str">
        <f t="shared" ca="1" si="241"/>
        <v/>
      </c>
      <c r="HY48" s="87" t="str">
        <f t="shared" ca="1" si="242"/>
        <v/>
      </c>
      <c r="HZ48" s="87" t="str">
        <f t="shared" ca="1" si="243"/>
        <v/>
      </c>
      <c r="IA48" s="87" t="str">
        <f t="shared" ca="1" si="244"/>
        <v/>
      </c>
      <c r="IB48" s="87" t="str">
        <f t="shared" ca="1" si="245"/>
        <v/>
      </c>
      <c r="IC48" s="87" t="str">
        <f t="shared" ca="1" si="246"/>
        <v/>
      </c>
      <c r="ID48" s="87" t="str">
        <f t="shared" ca="1" si="247"/>
        <v/>
      </c>
      <c r="IE48" s="87" t="str">
        <f t="shared" ca="1" si="248"/>
        <v/>
      </c>
      <c r="IF48" s="87" t="str">
        <f t="shared" ca="1" si="249"/>
        <v/>
      </c>
      <c r="IG48" s="87" t="str">
        <f t="shared" ca="1" si="250"/>
        <v/>
      </c>
      <c r="IH48" s="87" t="str">
        <f t="shared" ca="1" si="251"/>
        <v/>
      </c>
      <c r="II48" s="87" t="str">
        <f t="shared" ca="1" si="252"/>
        <v/>
      </c>
      <c r="IJ48" s="87" t="str">
        <f t="shared" ca="1" si="253"/>
        <v/>
      </c>
      <c r="IK48" s="87" t="str">
        <f t="shared" ca="1" si="254"/>
        <v/>
      </c>
      <c r="IL48" s="87" t="str">
        <f t="shared" ca="1" si="255"/>
        <v/>
      </c>
      <c r="IM48" s="87" t="str">
        <f t="shared" ca="1" si="256"/>
        <v/>
      </c>
      <c r="IN48" s="87" t="str">
        <f t="shared" ca="1" si="257"/>
        <v/>
      </c>
      <c r="IO48" s="87" t="str">
        <f t="shared" ca="1" si="258"/>
        <v/>
      </c>
      <c r="IP48" s="87" t="str">
        <f t="shared" ca="1" si="259"/>
        <v/>
      </c>
      <c r="IQ48" s="87" t="str">
        <f t="shared" ca="1" si="260"/>
        <v/>
      </c>
      <c r="IR48" s="87" t="str">
        <f t="shared" ca="1" si="261"/>
        <v/>
      </c>
      <c r="IS48" s="87" t="str">
        <f t="shared" ca="1" si="262"/>
        <v/>
      </c>
      <c r="IT48" s="87" t="str">
        <f t="shared" ca="1" si="263"/>
        <v/>
      </c>
      <c r="IU48" s="87" t="str">
        <f t="shared" ca="1" si="264"/>
        <v/>
      </c>
      <c r="IV48" s="87" t="str">
        <f t="shared" ca="1" si="265"/>
        <v/>
      </c>
      <c r="IW48" s="87" t="str">
        <f t="shared" ca="1" si="266"/>
        <v/>
      </c>
      <c r="IX48" s="87" t="str">
        <f t="shared" ca="1" si="267"/>
        <v/>
      </c>
      <c r="IY48" s="87" t="str">
        <f t="shared" ca="1" si="268"/>
        <v/>
      </c>
      <c r="IZ48" s="87" t="str">
        <f t="shared" ca="1" si="269"/>
        <v/>
      </c>
      <c r="JA48" s="87" t="str">
        <f t="shared" ca="1" si="270"/>
        <v/>
      </c>
      <c r="JB48" s="87" t="str">
        <f t="shared" ca="1" si="271"/>
        <v/>
      </c>
      <c r="JC48" s="87" t="str">
        <f t="shared" ca="1" si="272"/>
        <v/>
      </c>
      <c r="JD48" s="87" t="str">
        <f t="shared" ca="1" si="273"/>
        <v/>
      </c>
      <c r="JE48" s="87" t="str">
        <f t="shared" ca="1" si="274"/>
        <v/>
      </c>
      <c r="JF48" s="87" t="str">
        <f t="shared" ca="1" si="275"/>
        <v/>
      </c>
      <c r="JG48" s="87" t="str">
        <f t="shared" ca="1" si="276"/>
        <v/>
      </c>
      <c r="JH48" s="87" t="str">
        <f t="shared" ca="1" si="277"/>
        <v/>
      </c>
      <c r="JI48" s="87" t="str">
        <f t="shared" ca="1" si="278"/>
        <v/>
      </c>
      <c r="JJ48" s="87" t="str">
        <f t="shared" ca="1" si="279"/>
        <v/>
      </c>
      <c r="JK48" s="87" t="str">
        <f t="shared" ca="1" si="280"/>
        <v/>
      </c>
      <c r="JL48" s="87" t="str">
        <f t="shared" ca="1" si="281"/>
        <v/>
      </c>
      <c r="JM48" s="87" t="str">
        <f t="shared" ca="1" si="282"/>
        <v/>
      </c>
      <c r="JN48" s="87" t="str">
        <f t="shared" ca="1" si="29"/>
        <v/>
      </c>
      <c r="JO48" s="87" t="str">
        <f t="shared" ca="1" si="283"/>
        <v/>
      </c>
      <c r="JP48" s="87" t="str">
        <f t="shared" ca="1" si="284"/>
        <v/>
      </c>
      <c r="JQ48" s="87" t="str">
        <f t="shared" ca="1" si="285"/>
        <v/>
      </c>
      <c r="JR48" s="87" t="str">
        <f t="shared" ca="1" si="286"/>
        <v/>
      </c>
      <c r="JS48" s="87" t="str">
        <f t="shared" ca="1" si="287"/>
        <v/>
      </c>
      <c r="JT48" s="87" t="str">
        <f t="shared" ca="1" si="288"/>
        <v/>
      </c>
      <c r="JU48" s="87" t="str">
        <f t="shared" ca="1" si="289"/>
        <v/>
      </c>
      <c r="JV48" s="87" t="str">
        <f t="shared" ca="1" si="290"/>
        <v/>
      </c>
      <c r="JW48" s="87" t="str">
        <f t="shared" ca="1" si="291"/>
        <v/>
      </c>
      <c r="JX48" s="87" t="str">
        <f t="shared" ca="1" si="292"/>
        <v/>
      </c>
      <c r="JY48" s="87" t="str">
        <f t="shared" ca="1" si="293"/>
        <v/>
      </c>
      <c r="JZ48" s="87" t="str">
        <f t="shared" ca="1" si="294"/>
        <v/>
      </c>
      <c r="KA48" s="87" t="str">
        <f t="shared" ca="1" si="295"/>
        <v/>
      </c>
      <c r="KB48" s="87" t="str">
        <f t="shared" ca="1" si="296"/>
        <v/>
      </c>
      <c r="KC48" s="87" t="str">
        <f t="shared" ca="1" si="297"/>
        <v/>
      </c>
      <c r="KD48" s="87" t="str">
        <f t="shared" ca="1" si="298"/>
        <v/>
      </c>
      <c r="KE48" s="87" t="str">
        <f t="shared" ca="1" si="299"/>
        <v/>
      </c>
      <c r="KF48" s="87" t="str">
        <f t="shared" ca="1" si="300"/>
        <v/>
      </c>
      <c r="KG48" s="87" t="str">
        <f t="shared" ca="1" si="301"/>
        <v/>
      </c>
      <c r="KH48" s="87" t="str">
        <f t="shared" ca="1" si="302"/>
        <v/>
      </c>
      <c r="KI48" s="87" t="str">
        <f t="shared" ca="1" si="303"/>
        <v/>
      </c>
      <c r="KJ48" s="87" t="str">
        <f t="shared" ca="1" si="304"/>
        <v/>
      </c>
      <c r="KK48" s="87" t="str">
        <f t="shared" ca="1" si="305"/>
        <v/>
      </c>
      <c r="KL48" s="87" t="str">
        <f t="shared" ca="1" si="306"/>
        <v/>
      </c>
      <c r="KM48" s="87" t="str">
        <f t="shared" ca="1" si="307"/>
        <v/>
      </c>
      <c r="KN48" s="87" t="str">
        <f t="shared" ca="1" si="308"/>
        <v/>
      </c>
      <c r="KO48" s="87" t="str">
        <f t="shared" ca="1" si="309"/>
        <v/>
      </c>
      <c r="KP48" s="87" t="str">
        <f t="shared" ca="1" si="310"/>
        <v/>
      </c>
      <c r="KQ48" s="87" t="str">
        <f t="shared" ca="1" si="311"/>
        <v/>
      </c>
      <c r="KR48" s="87" t="str">
        <f t="shared" ca="1" si="312"/>
        <v/>
      </c>
      <c r="KS48" s="87" t="str">
        <f t="shared" ca="1" si="313"/>
        <v/>
      </c>
      <c r="KT48" s="87" t="str">
        <f t="shared" ca="1" si="314"/>
        <v/>
      </c>
      <c r="KU48" s="87" t="str">
        <f t="shared" ca="1" si="315"/>
        <v/>
      </c>
      <c r="KV48" s="87" t="str">
        <f t="shared" ca="1" si="316"/>
        <v/>
      </c>
      <c r="KW48" s="87" t="str">
        <f t="shared" ca="1" si="317"/>
        <v/>
      </c>
      <c r="KX48" s="87" t="str">
        <f t="shared" ca="1" si="318"/>
        <v/>
      </c>
      <c r="KY48" s="87" t="str">
        <f t="shared" ca="1" si="319"/>
        <v/>
      </c>
      <c r="KZ48" s="87" t="str">
        <f t="shared" ca="1" si="320"/>
        <v/>
      </c>
      <c r="LA48" s="87" t="str">
        <f t="shared" ca="1" si="321"/>
        <v/>
      </c>
      <c r="LB48" s="87" t="str">
        <f t="shared" ca="1" si="322"/>
        <v/>
      </c>
      <c r="LC48" s="87" t="str">
        <f t="shared" ca="1" si="323"/>
        <v/>
      </c>
      <c r="LD48" s="87" t="str">
        <f t="shared" ca="1" si="324"/>
        <v/>
      </c>
      <c r="LE48" s="87" t="str">
        <f t="shared" ca="1" si="325"/>
        <v/>
      </c>
      <c r="LF48" s="87" t="str">
        <f t="shared" ca="1" si="326"/>
        <v/>
      </c>
      <c r="LG48" s="87" t="str">
        <f t="shared" ca="1" si="327"/>
        <v/>
      </c>
      <c r="LH48" s="87" t="str">
        <f t="shared" ca="1" si="328"/>
        <v/>
      </c>
      <c r="LI48" s="87" t="str">
        <f t="shared" ca="1" si="329"/>
        <v/>
      </c>
      <c r="LJ48" s="87" t="str">
        <f t="shared" ca="1" si="330"/>
        <v/>
      </c>
      <c r="LK48" s="87" t="str">
        <f t="shared" ca="1" si="331"/>
        <v/>
      </c>
      <c r="LL48" s="87" t="str">
        <f t="shared" ca="1" si="332"/>
        <v/>
      </c>
      <c r="LM48" s="87" t="str">
        <f t="shared" ca="1" si="333"/>
        <v/>
      </c>
      <c r="LN48" s="87" t="str">
        <f t="shared" ca="1" si="334"/>
        <v/>
      </c>
      <c r="LO48" s="87" t="str">
        <f t="shared" ca="1" si="335"/>
        <v/>
      </c>
      <c r="LP48" s="87" t="str">
        <f t="shared" ca="1" si="336"/>
        <v/>
      </c>
      <c r="LQ48" s="87" t="str">
        <f t="shared" ca="1" si="337"/>
        <v/>
      </c>
      <c r="LR48" s="87" t="str">
        <f t="shared" ca="1" si="338"/>
        <v/>
      </c>
      <c r="LS48" s="87" t="str">
        <f t="shared" ca="1" si="339"/>
        <v/>
      </c>
      <c r="LT48" s="87" t="str">
        <f t="shared" ca="1" si="340"/>
        <v/>
      </c>
      <c r="LU48" s="87" t="str">
        <f t="shared" ca="1" si="341"/>
        <v/>
      </c>
      <c r="LV48" s="87" t="str">
        <f t="shared" ca="1" si="342"/>
        <v/>
      </c>
      <c r="LW48" s="87" t="str">
        <f t="shared" ca="1" si="343"/>
        <v/>
      </c>
      <c r="LX48" s="87" t="str">
        <f t="shared" ca="1" si="344"/>
        <v/>
      </c>
      <c r="LY48" s="87" t="str">
        <f t="shared" ca="1" si="345"/>
        <v/>
      </c>
      <c r="LZ48" s="87" t="str">
        <f t="shared" ca="1" si="30"/>
        <v/>
      </c>
      <c r="MA48" s="87" t="str">
        <f t="shared" ca="1" si="357"/>
        <v/>
      </c>
      <c r="MB48" s="87" t="str">
        <f t="shared" ca="1" si="358"/>
        <v/>
      </c>
      <c r="MC48" s="87" t="str">
        <f t="shared" ca="1" si="359"/>
        <v/>
      </c>
      <c r="MD48" s="87" t="str">
        <f t="shared" ca="1" si="360"/>
        <v/>
      </c>
      <c r="ME48" s="87" t="str">
        <f t="shared" ca="1" si="361"/>
        <v/>
      </c>
      <c r="MF48" s="87" t="str">
        <f t="shared" ca="1" si="362"/>
        <v/>
      </c>
      <c r="MG48" s="87" t="str">
        <f t="shared" ca="1" si="363"/>
        <v/>
      </c>
      <c r="MH48" s="87" t="str">
        <f t="shared" ca="1" si="364"/>
        <v/>
      </c>
      <c r="MI48" s="87" t="str">
        <f t="shared" ca="1" si="365"/>
        <v/>
      </c>
      <c r="MJ48" s="87" t="str">
        <f t="shared" ca="1" si="366"/>
        <v/>
      </c>
      <c r="MK48" s="87" t="str">
        <f t="shared" ca="1" si="367"/>
        <v/>
      </c>
      <c r="ML48" s="87" t="str">
        <f t="shared" ca="1" si="368"/>
        <v/>
      </c>
      <c r="MM48" s="87" t="str">
        <f t="shared" ca="1" si="369"/>
        <v/>
      </c>
      <c r="MN48" s="87" t="str">
        <f t="shared" ca="1" si="370"/>
        <v/>
      </c>
      <c r="MO48" s="87" t="str">
        <f t="shared" ca="1" si="371"/>
        <v/>
      </c>
      <c r="MP48" s="87" t="str">
        <f t="shared" ca="1" si="372"/>
        <v/>
      </c>
      <c r="MQ48" s="87" t="str">
        <f t="shared" ca="1" si="373"/>
        <v/>
      </c>
      <c r="MR48" s="87" t="str">
        <f t="shared" ca="1" si="374"/>
        <v/>
      </c>
      <c r="MS48" s="87" t="str">
        <f t="shared" ca="1" si="375"/>
        <v/>
      </c>
      <c r="MT48" s="87" t="str">
        <f t="shared" ca="1" si="376"/>
        <v/>
      </c>
      <c r="MU48" s="87" t="str">
        <f t="shared" ca="1" si="377"/>
        <v/>
      </c>
      <c r="MV48" s="87" t="str">
        <f t="shared" ca="1" si="378"/>
        <v/>
      </c>
      <c r="MW48" s="87" t="str">
        <f t="shared" ca="1" si="379"/>
        <v/>
      </c>
      <c r="MX48" s="87" t="str">
        <f t="shared" ca="1" si="380"/>
        <v/>
      </c>
      <c r="MY48" s="87" t="str">
        <f t="shared" ca="1" si="381"/>
        <v/>
      </c>
      <c r="MZ48" s="87" t="str">
        <f t="shared" ca="1" si="382"/>
        <v/>
      </c>
      <c r="NA48" s="87" t="str">
        <f t="shared" ca="1" si="383"/>
        <v/>
      </c>
      <c r="NB48" s="87" t="str">
        <f t="shared" ca="1" si="346"/>
        <v/>
      </c>
      <c r="NC48" s="87" t="str">
        <f t="shared" ca="1" si="347"/>
        <v/>
      </c>
      <c r="ND48" s="87" t="str">
        <f t="shared" ca="1" si="348"/>
        <v/>
      </c>
      <c r="NE48" s="87" t="str">
        <f t="shared" ca="1" si="349"/>
        <v/>
      </c>
      <c r="NF48" s="87" t="str">
        <f t="shared" ca="1" si="350"/>
        <v/>
      </c>
      <c r="NG48" s="87" t="str">
        <f t="shared" ca="1" si="351"/>
        <v/>
      </c>
      <c r="NH48" s="87" t="str">
        <f t="shared" ca="1" si="352"/>
        <v/>
      </c>
      <c r="NI48" s="87" t="str">
        <f t="shared" ca="1" si="353"/>
        <v/>
      </c>
      <c r="NJ48" s="87" t="str">
        <f t="shared" ca="1" si="354"/>
        <v/>
      </c>
      <c r="NK48" s="87" t="str">
        <f t="shared" ca="1" si="355"/>
        <v/>
      </c>
      <c r="NL48" s="87" t="str">
        <f t="shared" ca="1" si="356"/>
        <v/>
      </c>
    </row>
    <row r="49" spans="1:376" x14ac:dyDescent="0.35">
      <c r="A49" s="54">
        <f>Plantilla!E49</f>
        <v>0</v>
      </c>
      <c r="B49" s="99" t="str">
        <f>'Diseño Patrón'!B52</f>
        <v>---</v>
      </c>
      <c r="C49" s="23">
        <f t="array" ref="C49">IF($C$4="SI",SMALL(IF($B$7:$B49=B49,ROW($B$7:$B49), ""),1),7)</f>
        <v>47</v>
      </c>
      <c r="D49" s="142" t="str">
        <f>'Diseño Patrón'!M52</f>
        <v/>
      </c>
      <c r="E49" s="142" t="str">
        <f>'Diseño Patrón'!N52</f>
        <v/>
      </c>
      <c r="F49" s="142" t="str">
        <f>'Diseño Patrón'!O52</f>
        <v/>
      </c>
      <c r="G49" s="142" t="str">
        <f>'Diseño Patrón'!P52</f>
        <v/>
      </c>
      <c r="H49" s="142" t="str">
        <f>'Diseño Patrón'!Q52</f>
        <v/>
      </c>
      <c r="I49" s="143" t="str">
        <f>'Diseño Patrón'!R52</f>
        <v/>
      </c>
      <c r="J49" s="143" t="str">
        <f>'Diseño Patrón'!S52</f>
        <v/>
      </c>
      <c r="K49" s="87" t="str">
        <f t="shared" ca="1" si="385"/>
        <v/>
      </c>
      <c r="L49" s="87" t="str">
        <f t="shared" ca="1" si="386"/>
        <v/>
      </c>
      <c r="M49" s="87" t="str">
        <f t="shared" ca="1" si="386"/>
        <v/>
      </c>
      <c r="N49" s="87" t="str">
        <f t="shared" ca="1" si="386"/>
        <v/>
      </c>
      <c r="O49" s="87" t="str">
        <f t="shared" ca="1" si="386"/>
        <v/>
      </c>
      <c r="P49" s="87" t="str">
        <f t="shared" ca="1" si="386"/>
        <v/>
      </c>
      <c r="Q49" s="87" t="str">
        <f t="shared" ca="1" si="386"/>
        <v/>
      </c>
      <c r="R49" s="87" t="str">
        <f t="shared" ca="1" si="25"/>
        <v/>
      </c>
      <c r="S49" s="87" t="str">
        <f t="shared" ca="1" si="31"/>
        <v/>
      </c>
      <c r="T49" s="87" t="str">
        <f t="shared" ca="1" si="32"/>
        <v/>
      </c>
      <c r="U49" s="87" t="str">
        <f t="shared" ca="1" si="33"/>
        <v/>
      </c>
      <c r="V49" s="87" t="str">
        <f t="shared" ca="1" si="34"/>
        <v/>
      </c>
      <c r="W49" s="87" t="str">
        <f t="shared" ca="1" si="35"/>
        <v/>
      </c>
      <c r="X49" s="87" t="str">
        <f t="shared" ca="1" si="36"/>
        <v/>
      </c>
      <c r="Y49" s="87" t="str">
        <f t="shared" ca="1" si="37"/>
        <v/>
      </c>
      <c r="Z49" s="87" t="str">
        <f t="shared" ca="1" si="38"/>
        <v/>
      </c>
      <c r="AA49" s="87" t="str">
        <f t="shared" ca="1" si="39"/>
        <v/>
      </c>
      <c r="AB49" s="87" t="str">
        <f t="shared" ca="1" si="40"/>
        <v/>
      </c>
      <c r="AC49" s="87" t="str">
        <f t="shared" ca="1" si="41"/>
        <v/>
      </c>
      <c r="AD49" s="87" t="str">
        <f t="shared" ca="1" si="42"/>
        <v/>
      </c>
      <c r="AE49" s="87" t="str">
        <f t="shared" ca="1" si="43"/>
        <v/>
      </c>
      <c r="AF49" s="87" t="str">
        <f t="shared" ca="1" si="44"/>
        <v/>
      </c>
      <c r="AG49" s="87" t="str">
        <f t="shared" ca="1" si="45"/>
        <v/>
      </c>
      <c r="AH49" s="87" t="str">
        <f t="shared" ca="1" si="46"/>
        <v/>
      </c>
      <c r="AI49" s="87" t="str">
        <f t="shared" ca="1" si="47"/>
        <v/>
      </c>
      <c r="AJ49" s="87" t="str">
        <f t="shared" ca="1" si="48"/>
        <v/>
      </c>
      <c r="AK49" s="87" t="str">
        <f t="shared" ca="1" si="49"/>
        <v/>
      </c>
      <c r="AL49" s="87" t="str">
        <f t="shared" ca="1" si="50"/>
        <v/>
      </c>
      <c r="AM49" s="87" t="str">
        <f t="shared" ca="1" si="51"/>
        <v/>
      </c>
      <c r="AN49" s="87" t="str">
        <f t="shared" ca="1" si="52"/>
        <v/>
      </c>
      <c r="AO49" s="87" t="str">
        <f t="shared" ca="1" si="53"/>
        <v/>
      </c>
      <c r="AP49" s="87" t="str">
        <f t="shared" ca="1" si="54"/>
        <v/>
      </c>
      <c r="AQ49" s="87" t="str">
        <f t="shared" ca="1" si="55"/>
        <v/>
      </c>
      <c r="AR49" s="87" t="str">
        <f t="shared" ca="1" si="56"/>
        <v/>
      </c>
      <c r="AS49" s="87" t="str">
        <f t="shared" ca="1" si="57"/>
        <v/>
      </c>
      <c r="AT49" s="87" t="str">
        <f t="shared" ca="1" si="58"/>
        <v/>
      </c>
      <c r="AU49" s="87" t="str">
        <f t="shared" ca="1" si="59"/>
        <v/>
      </c>
      <c r="AV49" s="87" t="str">
        <f t="shared" ca="1" si="60"/>
        <v/>
      </c>
      <c r="AW49" s="87" t="str">
        <f t="shared" ca="1" si="61"/>
        <v/>
      </c>
      <c r="AX49" s="87" t="str">
        <f t="shared" ca="1" si="62"/>
        <v/>
      </c>
      <c r="AY49" s="87" t="str">
        <f t="shared" ca="1" si="63"/>
        <v/>
      </c>
      <c r="AZ49" s="87" t="str">
        <f t="shared" ca="1" si="64"/>
        <v/>
      </c>
      <c r="BA49" s="87" t="str">
        <f t="shared" ca="1" si="65"/>
        <v/>
      </c>
      <c r="BB49" s="87" t="str">
        <f t="shared" ca="1" si="66"/>
        <v/>
      </c>
      <c r="BC49" s="87" t="str">
        <f t="shared" ca="1" si="67"/>
        <v/>
      </c>
      <c r="BD49" s="87" t="str">
        <f t="shared" ca="1" si="68"/>
        <v/>
      </c>
      <c r="BE49" s="87" t="str">
        <f t="shared" ca="1" si="69"/>
        <v/>
      </c>
      <c r="BF49" s="87" t="str">
        <f t="shared" ca="1" si="70"/>
        <v/>
      </c>
      <c r="BG49" s="87" t="str">
        <f t="shared" ca="1" si="71"/>
        <v/>
      </c>
      <c r="BH49" s="87" t="str">
        <f t="shared" ca="1" si="72"/>
        <v/>
      </c>
      <c r="BI49" s="87" t="str">
        <f t="shared" ca="1" si="73"/>
        <v/>
      </c>
      <c r="BJ49" s="87" t="str">
        <f t="shared" ca="1" si="74"/>
        <v/>
      </c>
      <c r="BK49" s="87" t="str">
        <f t="shared" ca="1" si="75"/>
        <v/>
      </c>
      <c r="BL49" s="87" t="str">
        <f t="shared" ca="1" si="76"/>
        <v/>
      </c>
      <c r="BM49" s="87" t="str">
        <f t="shared" ca="1" si="77"/>
        <v/>
      </c>
      <c r="BN49" s="87" t="str">
        <f t="shared" ca="1" si="78"/>
        <v/>
      </c>
      <c r="BO49" s="87" t="str">
        <f t="shared" ca="1" si="79"/>
        <v/>
      </c>
      <c r="BP49" s="87" t="str">
        <f t="shared" ca="1" si="80"/>
        <v/>
      </c>
      <c r="BQ49" s="87" t="str">
        <f t="shared" ca="1" si="81"/>
        <v/>
      </c>
      <c r="BR49" s="87" t="str">
        <f t="shared" ca="1" si="82"/>
        <v/>
      </c>
      <c r="BS49" s="87" t="str">
        <f t="shared" ca="1" si="83"/>
        <v/>
      </c>
      <c r="BT49" s="87" t="str">
        <f t="shared" ca="1" si="84"/>
        <v/>
      </c>
      <c r="BU49" s="87" t="str">
        <f t="shared" ca="1" si="85"/>
        <v/>
      </c>
      <c r="BV49" s="87" t="str">
        <f t="shared" ca="1" si="86"/>
        <v/>
      </c>
      <c r="BW49" s="87" t="str">
        <f t="shared" ca="1" si="87"/>
        <v/>
      </c>
      <c r="BX49" s="87" t="str">
        <f t="shared" ca="1" si="88"/>
        <v/>
      </c>
      <c r="BY49" s="87" t="str">
        <f t="shared" ca="1" si="89"/>
        <v/>
      </c>
      <c r="BZ49" s="87" t="str">
        <f t="shared" ca="1" si="90"/>
        <v/>
      </c>
      <c r="CA49" s="87" t="str">
        <f t="shared" ca="1" si="91"/>
        <v/>
      </c>
      <c r="CB49" s="87" t="str">
        <f t="shared" ca="1" si="92"/>
        <v/>
      </c>
      <c r="CC49" s="87" t="str">
        <f t="shared" ca="1" si="93"/>
        <v/>
      </c>
      <c r="CD49" s="87" t="str">
        <f t="shared" ca="1" si="26"/>
        <v/>
      </c>
      <c r="CE49" s="87" t="str">
        <f t="shared" ca="1" si="94"/>
        <v/>
      </c>
      <c r="CF49" s="87" t="str">
        <f t="shared" ca="1" si="95"/>
        <v/>
      </c>
      <c r="CG49" s="87" t="str">
        <f t="shared" ca="1" si="96"/>
        <v/>
      </c>
      <c r="CH49" s="87" t="str">
        <f t="shared" ca="1" si="97"/>
        <v/>
      </c>
      <c r="CI49" s="87" t="str">
        <f t="shared" ca="1" si="98"/>
        <v/>
      </c>
      <c r="CJ49" s="87" t="str">
        <f t="shared" ca="1" si="99"/>
        <v/>
      </c>
      <c r="CK49" s="87" t="str">
        <f t="shared" ca="1" si="100"/>
        <v/>
      </c>
      <c r="CL49" s="87" t="str">
        <f t="shared" ca="1" si="101"/>
        <v/>
      </c>
      <c r="CM49" s="87" t="str">
        <f t="shared" ca="1" si="102"/>
        <v/>
      </c>
      <c r="CN49" s="87" t="str">
        <f t="shared" ca="1" si="103"/>
        <v/>
      </c>
      <c r="CO49" s="87" t="str">
        <f t="shared" ca="1" si="104"/>
        <v/>
      </c>
      <c r="CP49" s="87" t="str">
        <f t="shared" ca="1" si="105"/>
        <v/>
      </c>
      <c r="CQ49" s="87" t="str">
        <f t="shared" ca="1" si="106"/>
        <v/>
      </c>
      <c r="CR49" s="87" t="str">
        <f t="shared" ca="1" si="107"/>
        <v/>
      </c>
      <c r="CS49" s="87" t="str">
        <f t="shared" ca="1" si="108"/>
        <v/>
      </c>
      <c r="CT49" s="87" t="str">
        <f t="shared" ca="1" si="109"/>
        <v/>
      </c>
      <c r="CU49" s="87" t="str">
        <f t="shared" ca="1" si="110"/>
        <v/>
      </c>
      <c r="CV49" s="87" t="str">
        <f t="shared" ca="1" si="111"/>
        <v/>
      </c>
      <c r="CW49" s="87" t="str">
        <f t="shared" ca="1" si="112"/>
        <v/>
      </c>
      <c r="CX49" s="87" t="str">
        <f t="shared" ca="1" si="113"/>
        <v/>
      </c>
      <c r="CY49" s="87" t="str">
        <f t="shared" ca="1" si="114"/>
        <v/>
      </c>
      <c r="CZ49" s="87" t="str">
        <f t="shared" ca="1" si="115"/>
        <v/>
      </c>
      <c r="DA49" s="87" t="str">
        <f t="shared" ca="1" si="116"/>
        <v/>
      </c>
      <c r="DB49" s="87" t="str">
        <f t="shared" ca="1" si="117"/>
        <v/>
      </c>
      <c r="DC49" s="87" t="str">
        <f t="shared" ca="1" si="118"/>
        <v/>
      </c>
      <c r="DD49" s="87" t="str">
        <f t="shared" ca="1" si="119"/>
        <v/>
      </c>
      <c r="DE49" s="87" t="str">
        <f t="shared" ca="1" si="120"/>
        <v/>
      </c>
      <c r="DF49" s="87" t="str">
        <f t="shared" ca="1" si="121"/>
        <v/>
      </c>
      <c r="DG49" s="87" t="str">
        <f t="shared" ca="1" si="122"/>
        <v/>
      </c>
      <c r="DH49" s="87" t="str">
        <f t="shared" ca="1" si="123"/>
        <v/>
      </c>
      <c r="DI49" s="87" t="str">
        <f t="shared" ca="1" si="124"/>
        <v/>
      </c>
      <c r="DJ49" s="87" t="str">
        <f t="shared" ca="1" si="125"/>
        <v/>
      </c>
      <c r="DK49" s="87" t="str">
        <f t="shared" ca="1" si="126"/>
        <v/>
      </c>
      <c r="DL49" s="87" t="str">
        <f t="shared" ca="1" si="127"/>
        <v/>
      </c>
      <c r="DM49" s="87" t="str">
        <f t="shared" ca="1" si="128"/>
        <v/>
      </c>
      <c r="DN49" s="87" t="str">
        <f t="shared" ca="1" si="129"/>
        <v/>
      </c>
      <c r="DO49" s="87" t="str">
        <f t="shared" ca="1" si="130"/>
        <v/>
      </c>
      <c r="DP49" s="87" t="str">
        <f t="shared" ca="1" si="131"/>
        <v/>
      </c>
      <c r="DQ49" s="87" t="str">
        <f t="shared" ca="1" si="132"/>
        <v/>
      </c>
      <c r="DR49" s="87" t="str">
        <f t="shared" ca="1" si="133"/>
        <v/>
      </c>
      <c r="DS49" s="87" t="str">
        <f t="shared" ca="1" si="134"/>
        <v/>
      </c>
      <c r="DT49" s="87" t="str">
        <f t="shared" ca="1" si="135"/>
        <v/>
      </c>
      <c r="DU49" s="87" t="str">
        <f t="shared" ca="1" si="136"/>
        <v/>
      </c>
      <c r="DV49" s="87" t="str">
        <f t="shared" ca="1" si="137"/>
        <v/>
      </c>
      <c r="DW49" s="87" t="str">
        <f t="shared" ca="1" si="138"/>
        <v/>
      </c>
      <c r="DX49" s="87" t="str">
        <f t="shared" ca="1" si="139"/>
        <v/>
      </c>
      <c r="DY49" s="87" t="str">
        <f t="shared" ca="1" si="140"/>
        <v/>
      </c>
      <c r="DZ49" s="87" t="str">
        <f t="shared" ca="1" si="141"/>
        <v/>
      </c>
      <c r="EA49" s="87" t="str">
        <f t="shared" ca="1" si="142"/>
        <v/>
      </c>
      <c r="EB49" s="87" t="str">
        <f t="shared" ca="1" si="143"/>
        <v/>
      </c>
      <c r="EC49" s="87" t="str">
        <f t="shared" ca="1" si="144"/>
        <v/>
      </c>
      <c r="ED49" s="87" t="str">
        <f t="shared" ca="1" si="145"/>
        <v/>
      </c>
      <c r="EE49" s="87" t="str">
        <f t="shared" ca="1" si="146"/>
        <v/>
      </c>
      <c r="EF49" s="87" t="str">
        <f t="shared" ca="1" si="147"/>
        <v/>
      </c>
      <c r="EG49" s="87" t="str">
        <f t="shared" ca="1" si="148"/>
        <v/>
      </c>
      <c r="EH49" s="87" t="str">
        <f t="shared" ca="1" si="149"/>
        <v/>
      </c>
      <c r="EI49" s="87" t="str">
        <f t="shared" ca="1" si="150"/>
        <v/>
      </c>
      <c r="EJ49" s="87" t="str">
        <f t="shared" ca="1" si="151"/>
        <v/>
      </c>
      <c r="EK49" s="87" t="str">
        <f t="shared" ca="1" si="152"/>
        <v/>
      </c>
      <c r="EL49" s="87" t="str">
        <f t="shared" ca="1" si="153"/>
        <v/>
      </c>
      <c r="EM49" s="87" t="str">
        <f t="shared" ca="1" si="154"/>
        <v/>
      </c>
      <c r="EN49" s="87" t="str">
        <f t="shared" ca="1" si="155"/>
        <v/>
      </c>
      <c r="EO49" s="87" t="str">
        <f t="shared" ca="1" si="156"/>
        <v/>
      </c>
      <c r="EP49" s="87" t="str">
        <f t="shared" ca="1" si="27"/>
        <v/>
      </c>
      <c r="EQ49" s="87" t="str">
        <f t="shared" ca="1" si="157"/>
        <v/>
      </c>
      <c r="ER49" s="87" t="str">
        <f t="shared" ca="1" si="158"/>
        <v/>
      </c>
      <c r="ES49" s="87" t="str">
        <f t="shared" ca="1" si="159"/>
        <v/>
      </c>
      <c r="ET49" s="87" t="str">
        <f t="shared" ca="1" si="160"/>
        <v/>
      </c>
      <c r="EU49" s="87" t="str">
        <f t="shared" ca="1" si="161"/>
        <v/>
      </c>
      <c r="EV49" s="87" t="str">
        <f t="shared" ca="1" si="162"/>
        <v/>
      </c>
      <c r="EW49" s="87" t="str">
        <f t="shared" ca="1" si="163"/>
        <v/>
      </c>
      <c r="EX49" s="87" t="str">
        <f t="shared" ca="1" si="164"/>
        <v/>
      </c>
      <c r="EY49" s="87" t="str">
        <f t="shared" ca="1" si="165"/>
        <v/>
      </c>
      <c r="EZ49" s="87" t="str">
        <f t="shared" ca="1" si="166"/>
        <v/>
      </c>
      <c r="FA49" s="87" t="str">
        <f t="shared" ca="1" si="167"/>
        <v/>
      </c>
      <c r="FB49" s="87" t="str">
        <f t="shared" ca="1" si="168"/>
        <v/>
      </c>
      <c r="FC49" s="87" t="str">
        <f t="shared" ca="1" si="169"/>
        <v/>
      </c>
      <c r="FD49" s="87" t="str">
        <f t="shared" ca="1" si="170"/>
        <v/>
      </c>
      <c r="FE49" s="87" t="str">
        <f t="shared" ca="1" si="171"/>
        <v/>
      </c>
      <c r="FF49" s="87" t="str">
        <f t="shared" ca="1" si="172"/>
        <v/>
      </c>
      <c r="FG49" s="87" t="str">
        <f t="shared" ca="1" si="173"/>
        <v/>
      </c>
      <c r="FH49" s="87" t="str">
        <f t="shared" ca="1" si="174"/>
        <v/>
      </c>
      <c r="FI49" s="87" t="str">
        <f t="shared" ca="1" si="175"/>
        <v/>
      </c>
      <c r="FJ49" s="87" t="str">
        <f t="shared" ca="1" si="176"/>
        <v/>
      </c>
      <c r="FK49" s="87" t="str">
        <f t="shared" ca="1" si="177"/>
        <v/>
      </c>
      <c r="FL49" s="87" t="str">
        <f t="shared" ca="1" si="178"/>
        <v/>
      </c>
      <c r="FM49" s="87" t="str">
        <f t="shared" ca="1" si="179"/>
        <v/>
      </c>
      <c r="FN49" s="87" t="str">
        <f t="shared" ca="1" si="180"/>
        <v/>
      </c>
      <c r="FO49" s="87" t="str">
        <f t="shared" ca="1" si="181"/>
        <v/>
      </c>
      <c r="FP49" s="87" t="str">
        <f t="shared" ca="1" si="182"/>
        <v/>
      </c>
      <c r="FQ49" s="87" t="str">
        <f t="shared" ca="1" si="183"/>
        <v/>
      </c>
      <c r="FR49" s="87" t="str">
        <f t="shared" ca="1" si="184"/>
        <v/>
      </c>
      <c r="FS49" s="87" t="str">
        <f t="shared" ca="1" si="185"/>
        <v/>
      </c>
      <c r="FT49" s="87" t="str">
        <f t="shared" ca="1" si="186"/>
        <v/>
      </c>
      <c r="FU49" s="87" t="str">
        <f t="shared" ca="1" si="187"/>
        <v/>
      </c>
      <c r="FV49" s="87" t="str">
        <f t="shared" ca="1" si="188"/>
        <v/>
      </c>
      <c r="FW49" s="87" t="str">
        <f t="shared" ca="1" si="189"/>
        <v/>
      </c>
      <c r="FX49" s="87" t="str">
        <f t="shared" ca="1" si="190"/>
        <v/>
      </c>
      <c r="FY49" s="87" t="str">
        <f t="shared" ca="1" si="191"/>
        <v/>
      </c>
      <c r="FZ49" s="87" t="str">
        <f t="shared" ca="1" si="192"/>
        <v/>
      </c>
      <c r="GA49" s="87" t="str">
        <f t="shared" ca="1" si="193"/>
        <v/>
      </c>
      <c r="GB49" s="87" t="str">
        <f t="shared" ca="1" si="194"/>
        <v/>
      </c>
      <c r="GC49" s="87" t="str">
        <f t="shared" ca="1" si="195"/>
        <v/>
      </c>
      <c r="GD49" s="87" t="str">
        <f t="shared" ca="1" si="196"/>
        <v/>
      </c>
      <c r="GE49" s="87" t="str">
        <f t="shared" ca="1" si="197"/>
        <v/>
      </c>
      <c r="GF49" s="87" t="str">
        <f t="shared" ca="1" si="198"/>
        <v/>
      </c>
      <c r="GG49" s="87" t="str">
        <f t="shared" ca="1" si="199"/>
        <v/>
      </c>
      <c r="GH49" s="87" t="str">
        <f t="shared" ca="1" si="200"/>
        <v/>
      </c>
      <c r="GI49" s="87" t="str">
        <f t="shared" ca="1" si="201"/>
        <v/>
      </c>
      <c r="GJ49" s="87" t="str">
        <f t="shared" ca="1" si="202"/>
        <v/>
      </c>
      <c r="GK49" s="87" t="str">
        <f t="shared" ca="1" si="203"/>
        <v/>
      </c>
      <c r="GL49" s="87" t="str">
        <f t="shared" ca="1" si="204"/>
        <v/>
      </c>
      <c r="GM49" s="87" t="str">
        <f t="shared" ca="1" si="205"/>
        <v/>
      </c>
      <c r="GN49" s="87" t="str">
        <f t="shared" ca="1" si="206"/>
        <v/>
      </c>
      <c r="GO49" s="87" t="str">
        <f t="shared" ca="1" si="207"/>
        <v/>
      </c>
      <c r="GP49" s="87" t="str">
        <f t="shared" ca="1" si="208"/>
        <v/>
      </c>
      <c r="GQ49" s="87" t="str">
        <f t="shared" ca="1" si="209"/>
        <v/>
      </c>
      <c r="GR49" s="87" t="str">
        <f t="shared" ca="1" si="210"/>
        <v/>
      </c>
      <c r="GS49" s="87" t="str">
        <f t="shared" ca="1" si="211"/>
        <v/>
      </c>
      <c r="GT49" s="87" t="str">
        <f t="shared" ca="1" si="212"/>
        <v/>
      </c>
      <c r="GU49" s="87" t="str">
        <f t="shared" ca="1" si="213"/>
        <v/>
      </c>
      <c r="GV49" s="87" t="str">
        <f t="shared" ca="1" si="214"/>
        <v/>
      </c>
      <c r="GW49" s="87" t="str">
        <f t="shared" ca="1" si="215"/>
        <v/>
      </c>
      <c r="GX49" s="87" t="str">
        <f t="shared" ca="1" si="216"/>
        <v/>
      </c>
      <c r="GY49" s="87" t="str">
        <f t="shared" ca="1" si="217"/>
        <v/>
      </c>
      <c r="GZ49" s="87" t="str">
        <f t="shared" ca="1" si="218"/>
        <v/>
      </c>
      <c r="HA49" s="87" t="str">
        <f t="shared" ca="1" si="219"/>
        <v/>
      </c>
      <c r="HB49" s="87" t="str">
        <f t="shared" ca="1" si="28"/>
        <v/>
      </c>
      <c r="HC49" s="87" t="str">
        <f t="shared" ca="1" si="220"/>
        <v/>
      </c>
      <c r="HD49" s="87" t="str">
        <f t="shared" ca="1" si="221"/>
        <v/>
      </c>
      <c r="HE49" s="87" t="str">
        <f t="shared" ca="1" si="222"/>
        <v/>
      </c>
      <c r="HF49" s="87" t="str">
        <f t="shared" ca="1" si="223"/>
        <v/>
      </c>
      <c r="HG49" s="87" t="str">
        <f t="shared" ca="1" si="224"/>
        <v/>
      </c>
      <c r="HH49" s="87" t="str">
        <f t="shared" ca="1" si="225"/>
        <v/>
      </c>
      <c r="HI49" s="87" t="str">
        <f t="shared" ca="1" si="226"/>
        <v/>
      </c>
      <c r="HJ49" s="87" t="str">
        <f t="shared" ca="1" si="227"/>
        <v/>
      </c>
      <c r="HK49" s="87" t="str">
        <f t="shared" ca="1" si="228"/>
        <v/>
      </c>
      <c r="HL49" s="87" t="str">
        <f t="shared" ca="1" si="229"/>
        <v/>
      </c>
      <c r="HM49" s="87" t="str">
        <f t="shared" ca="1" si="230"/>
        <v/>
      </c>
      <c r="HN49" s="87" t="str">
        <f t="shared" ca="1" si="231"/>
        <v/>
      </c>
      <c r="HO49" s="87" t="str">
        <f t="shared" ca="1" si="232"/>
        <v/>
      </c>
      <c r="HP49" s="87" t="str">
        <f t="shared" ca="1" si="233"/>
        <v/>
      </c>
      <c r="HQ49" s="87" t="str">
        <f t="shared" ca="1" si="234"/>
        <v/>
      </c>
      <c r="HR49" s="87" t="str">
        <f t="shared" ca="1" si="235"/>
        <v/>
      </c>
      <c r="HS49" s="87" t="str">
        <f t="shared" ca="1" si="236"/>
        <v/>
      </c>
      <c r="HT49" s="87" t="str">
        <f t="shared" ca="1" si="237"/>
        <v/>
      </c>
      <c r="HU49" s="87" t="str">
        <f t="shared" ca="1" si="238"/>
        <v/>
      </c>
      <c r="HV49" s="87" t="str">
        <f t="shared" ca="1" si="239"/>
        <v/>
      </c>
      <c r="HW49" s="87" t="str">
        <f t="shared" ca="1" si="240"/>
        <v/>
      </c>
      <c r="HX49" s="87" t="str">
        <f t="shared" ca="1" si="241"/>
        <v/>
      </c>
      <c r="HY49" s="87" t="str">
        <f t="shared" ca="1" si="242"/>
        <v/>
      </c>
      <c r="HZ49" s="87" t="str">
        <f t="shared" ca="1" si="243"/>
        <v/>
      </c>
      <c r="IA49" s="87" t="str">
        <f t="shared" ca="1" si="244"/>
        <v/>
      </c>
      <c r="IB49" s="87" t="str">
        <f t="shared" ca="1" si="245"/>
        <v/>
      </c>
      <c r="IC49" s="87" t="str">
        <f t="shared" ca="1" si="246"/>
        <v/>
      </c>
      <c r="ID49" s="87" t="str">
        <f t="shared" ca="1" si="247"/>
        <v/>
      </c>
      <c r="IE49" s="87" t="str">
        <f t="shared" ca="1" si="248"/>
        <v/>
      </c>
      <c r="IF49" s="87" t="str">
        <f t="shared" ca="1" si="249"/>
        <v/>
      </c>
      <c r="IG49" s="87" t="str">
        <f t="shared" ca="1" si="250"/>
        <v/>
      </c>
      <c r="IH49" s="87" t="str">
        <f t="shared" ca="1" si="251"/>
        <v/>
      </c>
      <c r="II49" s="87" t="str">
        <f t="shared" ca="1" si="252"/>
        <v/>
      </c>
      <c r="IJ49" s="87" t="str">
        <f t="shared" ca="1" si="253"/>
        <v/>
      </c>
      <c r="IK49" s="87" t="str">
        <f t="shared" ca="1" si="254"/>
        <v/>
      </c>
      <c r="IL49" s="87" t="str">
        <f t="shared" ca="1" si="255"/>
        <v/>
      </c>
      <c r="IM49" s="87" t="str">
        <f t="shared" ca="1" si="256"/>
        <v/>
      </c>
      <c r="IN49" s="87" t="str">
        <f t="shared" ca="1" si="257"/>
        <v/>
      </c>
      <c r="IO49" s="87" t="str">
        <f t="shared" ca="1" si="258"/>
        <v/>
      </c>
      <c r="IP49" s="87" t="str">
        <f t="shared" ca="1" si="259"/>
        <v/>
      </c>
      <c r="IQ49" s="87" t="str">
        <f t="shared" ca="1" si="260"/>
        <v/>
      </c>
      <c r="IR49" s="87" t="str">
        <f t="shared" ca="1" si="261"/>
        <v/>
      </c>
      <c r="IS49" s="87" t="str">
        <f t="shared" ca="1" si="262"/>
        <v/>
      </c>
      <c r="IT49" s="87" t="str">
        <f t="shared" ca="1" si="263"/>
        <v/>
      </c>
      <c r="IU49" s="87" t="str">
        <f t="shared" ca="1" si="264"/>
        <v/>
      </c>
      <c r="IV49" s="87" t="str">
        <f t="shared" ca="1" si="265"/>
        <v/>
      </c>
      <c r="IW49" s="87" t="str">
        <f t="shared" ca="1" si="266"/>
        <v/>
      </c>
      <c r="IX49" s="87" t="str">
        <f t="shared" ca="1" si="267"/>
        <v/>
      </c>
      <c r="IY49" s="87" t="str">
        <f t="shared" ca="1" si="268"/>
        <v/>
      </c>
      <c r="IZ49" s="87" t="str">
        <f t="shared" ca="1" si="269"/>
        <v/>
      </c>
      <c r="JA49" s="87" t="str">
        <f t="shared" ca="1" si="270"/>
        <v/>
      </c>
      <c r="JB49" s="87" t="str">
        <f t="shared" ca="1" si="271"/>
        <v/>
      </c>
      <c r="JC49" s="87" t="str">
        <f t="shared" ca="1" si="272"/>
        <v/>
      </c>
      <c r="JD49" s="87" t="str">
        <f t="shared" ca="1" si="273"/>
        <v/>
      </c>
      <c r="JE49" s="87" t="str">
        <f t="shared" ca="1" si="274"/>
        <v/>
      </c>
      <c r="JF49" s="87" t="str">
        <f t="shared" ca="1" si="275"/>
        <v/>
      </c>
      <c r="JG49" s="87" t="str">
        <f t="shared" ca="1" si="276"/>
        <v/>
      </c>
      <c r="JH49" s="87" t="str">
        <f t="shared" ca="1" si="277"/>
        <v/>
      </c>
      <c r="JI49" s="87" t="str">
        <f t="shared" ca="1" si="278"/>
        <v/>
      </c>
      <c r="JJ49" s="87" t="str">
        <f t="shared" ca="1" si="279"/>
        <v/>
      </c>
      <c r="JK49" s="87" t="str">
        <f t="shared" ca="1" si="280"/>
        <v/>
      </c>
      <c r="JL49" s="87" t="str">
        <f t="shared" ca="1" si="281"/>
        <v/>
      </c>
      <c r="JM49" s="87" t="str">
        <f t="shared" ca="1" si="282"/>
        <v/>
      </c>
      <c r="JN49" s="87" t="str">
        <f t="shared" ca="1" si="29"/>
        <v/>
      </c>
      <c r="JO49" s="87" t="str">
        <f t="shared" ca="1" si="283"/>
        <v/>
      </c>
      <c r="JP49" s="87" t="str">
        <f t="shared" ca="1" si="284"/>
        <v/>
      </c>
      <c r="JQ49" s="87" t="str">
        <f t="shared" ca="1" si="285"/>
        <v/>
      </c>
      <c r="JR49" s="87" t="str">
        <f t="shared" ca="1" si="286"/>
        <v/>
      </c>
      <c r="JS49" s="87" t="str">
        <f t="shared" ca="1" si="287"/>
        <v/>
      </c>
      <c r="JT49" s="87" t="str">
        <f t="shared" ca="1" si="288"/>
        <v/>
      </c>
      <c r="JU49" s="87" t="str">
        <f t="shared" ca="1" si="289"/>
        <v/>
      </c>
      <c r="JV49" s="87" t="str">
        <f t="shared" ca="1" si="290"/>
        <v/>
      </c>
      <c r="JW49" s="87" t="str">
        <f t="shared" ca="1" si="291"/>
        <v/>
      </c>
      <c r="JX49" s="87" t="str">
        <f t="shared" ca="1" si="292"/>
        <v/>
      </c>
      <c r="JY49" s="87" t="str">
        <f t="shared" ca="1" si="293"/>
        <v/>
      </c>
      <c r="JZ49" s="87" t="str">
        <f t="shared" ca="1" si="294"/>
        <v/>
      </c>
      <c r="KA49" s="87" t="str">
        <f t="shared" ca="1" si="295"/>
        <v/>
      </c>
      <c r="KB49" s="87" t="str">
        <f t="shared" ca="1" si="296"/>
        <v/>
      </c>
      <c r="KC49" s="87" t="str">
        <f t="shared" ca="1" si="297"/>
        <v/>
      </c>
      <c r="KD49" s="87" t="str">
        <f t="shared" ca="1" si="298"/>
        <v/>
      </c>
      <c r="KE49" s="87" t="str">
        <f t="shared" ca="1" si="299"/>
        <v/>
      </c>
      <c r="KF49" s="87" t="str">
        <f t="shared" ca="1" si="300"/>
        <v/>
      </c>
      <c r="KG49" s="87" t="str">
        <f t="shared" ca="1" si="301"/>
        <v/>
      </c>
      <c r="KH49" s="87" t="str">
        <f t="shared" ca="1" si="302"/>
        <v/>
      </c>
      <c r="KI49" s="87" t="str">
        <f t="shared" ca="1" si="303"/>
        <v/>
      </c>
      <c r="KJ49" s="87" t="str">
        <f t="shared" ca="1" si="304"/>
        <v/>
      </c>
      <c r="KK49" s="87" t="str">
        <f t="shared" ca="1" si="305"/>
        <v/>
      </c>
      <c r="KL49" s="87" t="str">
        <f t="shared" ca="1" si="306"/>
        <v/>
      </c>
      <c r="KM49" s="87" t="str">
        <f t="shared" ca="1" si="307"/>
        <v/>
      </c>
      <c r="KN49" s="87" t="str">
        <f t="shared" ca="1" si="308"/>
        <v/>
      </c>
      <c r="KO49" s="87" t="str">
        <f t="shared" ca="1" si="309"/>
        <v/>
      </c>
      <c r="KP49" s="87" t="str">
        <f t="shared" ca="1" si="310"/>
        <v/>
      </c>
      <c r="KQ49" s="87" t="str">
        <f t="shared" ca="1" si="311"/>
        <v/>
      </c>
      <c r="KR49" s="87" t="str">
        <f t="shared" ca="1" si="312"/>
        <v/>
      </c>
      <c r="KS49" s="87" t="str">
        <f t="shared" ca="1" si="313"/>
        <v/>
      </c>
      <c r="KT49" s="87" t="str">
        <f t="shared" ca="1" si="314"/>
        <v/>
      </c>
      <c r="KU49" s="87" t="str">
        <f t="shared" ca="1" si="315"/>
        <v/>
      </c>
      <c r="KV49" s="87" t="str">
        <f t="shared" ca="1" si="316"/>
        <v/>
      </c>
      <c r="KW49" s="87" t="str">
        <f t="shared" ca="1" si="317"/>
        <v/>
      </c>
      <c r="KX49" s="87" t="str">
        <f t="shared" ca="1" si="318"/>
        <v/>
      </c>
      <c r="KY49" s="87" t="str">
        <f t="shared" ca="1" si="319"/>
        <v/>
      </c>
      <c r="KZ49" s="87" t="str">
        <f t="shared" ca="1" si="320"/>
        <v/>
      </c>
      <c r="LA49" s="87" t="str">
        <f t="shared" ca="1" si="321"/>
        <v/>
      </c>
      <c r="LB49" s="87" t="str">
        <f t="shared" ca="1" si="322"/>
        <v/>
      </c>
      <c r="LC49" s="87" t="str">
        <f t="shared" ca="1" si="323"/>
        <v/>
      </c>
      <c r="LD49" s="87" t="str">
        <f t="shared" ca="1" si="324"/>
        <v/>
      </c>
      <c r="LE49" s="87" t="str">
        <f t="shared" ca="1" si="325"/>
        <v/>
      </c>
      <c r="LF49" s="87" t="str">
        <f t="shared" ca="1" si="326"/>
        <v/>
      </c>
      <c r="LG49" s="87" t="str">
        <f t="shared" ca="1" si="327"/>
        <v/>
      </c>
      <c r="LH49" s="87" t="str">
        <f t="shared" ca="1" si="328"/>
        <v/>
      </c>
      <c r="LI49" s="87" t="str">
        <f t="shared" ca="1" si="329"/>
        <v/>
      </c>
      <c r="LJ49" s="87" t="str">
        <f t="shared" ca="1" si="330"/>
        <v/>
      </c>
      <c r="LK49" s="87" t="str">
        <f t="shared" ca="1" si="331"/>
        <v/>
      </c>
      <c r="LL49" s="87" t="str">
        <f t="shared" ca="1" si="332"/>
        <v/>
      </c>
      <c r="LM49" s="87" t="str">
        <f t="shared" ca="1" si="333"/>
        <v/>
      </c>
      <c r="LN49" s="87" t="str">
        <f t="shared" ca="1" si="334"/>
        <v/>
      </c>
      <c r="LO49" s="87" t="str">
        <f t="shared" ca="1" si="335"/>
        <v/>
      </c>
      <c r="LP49" s="87" t="str">
        <f t="shared" ca="1" si="336"/>
        <v/>
      </c>
      <c r="LQ49" s="87" t="str">
        <f t="shared" ca="1" si="337"/>
        <v/>
      </c>
      <c r="LR49" s="87" t="str">
        <f t="shared" ca="1" si="338"/>
        <v/>
      </c>
      <c r="LS49" s="87" t="str">
        <f t="shared" ca="1" si="339"/>
        <v/>
      </c>
      <c r="LT49" s="87" t="str">
        <f t="shared" ca="1" si="340"/>
        <v/>
      </c>
      <c r="LU49" s="87" t="str">
        <f t="shared" ca="1" si="341"/>
        <v/>
      </c>
      <c r="LV49" s="87" t="str">
        <f t="shared" ca="1" si="342"/>
        <v/>
      </c>
      <c r="LW49" s="87" t="str">
        <f t="shared" ca="1" si="343"/>
        <v/>
      </c>
      <c r="LX49" s="87" t="str">
        <f t="shared" ca="1" si="344"/>
        <v/>
      </c>
      <c r="LY49" s="87" t="str">
        <f t="shared" ca="1" si="345"/>
        <v/>
      </c>
      <c r="LZ49" s="87" t="str">
        <f t="shared" ca="1" si="30"/>
        <v/>
      </c>
      <c r="MA49" s="87" t="str">
        <f t="shared" ca="1" si="357"/>
        <v/>
      </c>
      <c r="MB49" s="87" t="str">
        <f t="shared" ca="1" si="358"/>
        <v/>
      </c>
      <c r="MC49" s="87" t="str">
        <f t="shared" ca="1" si="359"/>
        <v/>
      </c>
      <c r="MD49" s="87" t="str">
        <f t="shared" ca="1" si="360"/>
        <v/>
      </c>
      <c r="ME49" s="87" t="str">
        <f t="shared" ca="1" si="361"/>
        <v/>
      </c>
      <c r="MF49" s="87" t="str">
        <f t="shared" ca="1" si="362"/>
        <v/>
      </c>
      <c r="MG49" s="87" t="str">
        <f t="shared" ca="1" si="363"/>
        <v/>
      </c>
      <c r="MH49" s="87" t="str">
        <f t="shared" ca="1" si="364"/>
        <v/>
      </c>
      <c r="MI49" s="87" t="str">
        <f t="shared" ca="1" si="365"/>
        <v/>
      </c>
      <c r="MJ49" s="87" t="str">
        <f t="shared" ca="1" si="366"/>
        <v/>
      </c>
      <c r="MK49" s="87" t="str">
        <f t="shared" ca="1" si="367"/>
        <v/>
      </c>
      <c r="ML49" s="87" t="str">
        <f t="shared" ca="1" si="368"/>
        <v/>
      </c>
      <c r="MM49" s="87" t="str">
        <f t="shared" ca="1" si="369"/>
        <v/>
      </c>
      <c r="MN49" s="87" t="str">
        <f t="shared" ca="1" si="370"/>
        <v/>
      </c>
      <c r="MO49" s="87" t="str">
        <f t="shared" ca="1" si="371"/>
        <v/>
      </c>
      <c r="MP49" s="87" t="str">
        <f t="shared" ca="1" si="372"/>
        <v/>
      </c>
      <c r="MQ49" s="87" t="str">
        <f t="shared" ca="1" si="373"/>
        <v/>
      </c>
      <c r="MR49" s="87" t="str">
        <f t="shared" ca="1" si="374"/>
        <v/>
      </c>
      <c r="MS49" s="87" t="str">
        <f t="shared" ca="1" si="375"/>
        <v/>
      </c>
      <c r="MT49" s="87" t="str">
        <f t="shared" ca="1" si="376"/>
        <v/>
      </c>
      <c r="MU49" s="87" t="str">
        <f t="shared" ca="1" si="377"/>
        <v/>
      </c>
      <c r="MV49" s="87" t="str">
        <f t="shared" ca="1" si="378"/>
        <v/>
      </c>
      <c r="MW49" s="87" t="str">
        <f t="shared" ca="1" si="379"/>
        <v/>
      </c>
      <c r="MX49" s="87" t="str">
        <f t="shared" ca="1" si="380"/>
        <v/>
      </c>
      <c r="MY49" s="87" t="str">
        <f t="shared" ca="1" si="381"/>
        <v/>
      </c>
      <c r="MZ49" s="87" t="str">
        <f t="shared" ca="1" si="382"/>
        <v/>
      </c>
      <c r="NA49" s="87" t="str">
        <f t="shared" ca="1" si="383"/>
        <v/>
      </c>
      <c r="NB49" s="87" t="str">
        <f t="shared" ca="1" si="346"/>
        <v/>
      </c>
      <c r="NC49" s="87" t="str">
        <f t="shared" ca="1" si="347"/>
        <v/>
      </c>
      <c r="ND49" s="87" t="str">
        <f t="shared" ca="1" si="348"/>
        <v/>
      </c>
      <c r="NE49" s="87" t="str">
        <f t="shared" ca="1" si="349"/>
        <v/>
      </c>
      <c r="NF49" s="87" t="str">
        <f t="shared" ca="1" si="350"/>
        <v/>
      </c>
      <c r="NG49" s="87" t="str">
        <f t="shared" ca="1" si="351"/>
        <v/>
      </c>
      <c r="NH49" s="87" t="str">
        <f t="shared" ca="1" si="352"/>
        <v/>
      </c>
      <c r="NI49" s="87" t="str">
        <f t="shared" ca="1" si="353"/>
        <v/>
      </c>
      <c r="NJ49" s="87" t="str">
        <f t="shared" ca="1" si="354"/>
        <v/>
      </c>
      <c r="NK49" s="87" t="str">
        <f t="shared" ca="1" si="355"/>
        <v/>
      </c>
      <c r="NL49" s="87" t="str">
        <f t="shared" ca="1" si="356"/>
        <v/>
      </c>
    </row>
    <row r="50" spans="1:376" x14ac:dyDescent="0.35">
      <c r="A50" s="54">
        <f>Plantilla!E50</f>
        <v>0</v>
      </c>
      <c r="B50" s="99" t="str">
        <f>'Diseño Patrón'!B53</f>
        <v>---</v>
      </c>
      <c r="C50" s="23">
        <f t="array" ref="C50">IF($C$4="SI",SMALL(IF($B$7:$B50=B50,ROW($B$7:$B50), ""),1),7)</f>
        <v>47</v>
      </c>
      <c r="D50" s="142" t="str">
        <f>'Diseño Patrón'!M53</f>
        <v/>
      </c>
      <c r="E50" s="142" t="str">
        <f>'Diseño Patrón'!N53</f>
        <v/>
      </c>
      <c r="F50" s="142" t="str">
        <f>'Diseño Patrón'!O53</f>
        <v/>
      </c>
      <c r="G50" s="142" t="str">
        <f>'Diseño Patrón'!P53</f>
        <v/>
      </c>
      <c r="H50" s="142" t="str">
        <f>'Diseño Patrón'!Q53</f>
        <v/>
      </c>
      <c r="I50" s="143" t="str">
        <f>'Diseño Patrón'!R53</f>
        <v/>
      </c>
      <c r="J50" s="143" t="str">
        <f>'Diseño Patrón'!S53</f>
        <v/>
      </c>
      <c r="K50" s="87" t="str">
        <f t="shared" ca="1" si="385"/>
        <v/>
      </c>
      <c r="L50" s="87" t="str">
        <f t="shared" ca="1" si="386"/>
        <v/>
      </c>
      <c r="M50" s="87" t="str">
        <f t="shared" ca="1" si="386"/>
        <v/>
      </c>
      <c r="N50" s="87" t="str">
        <f t="shared" ca="1" si="386"/>
        <v/>
      </c>
      <c r="O50" s="87" t="str">
        <f t="shared" ca="1" si="386"/>
        <v/>
      </c>
      <c r="P50" s="87" t="str">
        <f t="shared" ca="1" si="386"/>
        <v/>
      </c>
      <c r="Q50" s="87" t="str">
        <f t="shared" ca="1" si="386"/>
        <v/>
      </c>
      <c r="R50" s="87" t="str">
        <f t="shared" ca="1" si="25"/>
        <v/>
      </c>
      <c r="S50" s="87" t="str">
        <f t="shared" ca="1" si="31"/>
        <v/>
      </c>
      <c r="T50" s="87" t="str">
        <f t="shared" ca="1" si="32"/>
        <v/>
      </c>
      <c r="U50" s="87" t="str">
        <f t="shared" ca="1" si="33"/>
        <v/>
      </c>
      <c r="V50" s="87" t="str">
        <f t="shared" ca="1" si="34"/>
        <v/>
      </c>
      <c r="W50" s="87" t="str">
        <f t="shared" ca="1" si="35"/>
        <v/>
      </c>
      <c r="X50" s="87" t="str">
        <f t="shared" ca="1" si="36"/>
        <v/>
      </c>
      <c r="Y50" s="87" t="str">
        <f t="shared" ca="1" si="37"/>
        <v/>
      </c>
      <c r="Z50" s="87" t="str">
        <f t="shared" ca="1" si="38"/>
        <v/>
      </c>
      <c r="AA50" s="87" t="str">
        <f t="shared" ca="1" si="39"/>
        <v/>
      </c>
      <c r="AB50" s="87" t="str">
        <f t="shared" ca="1" si="40"/>
        <v/>
      </c>
      <c r="AC50" s="87" t="str">
        <f t="shared" ca="1" si="41"/>
        <v/>
      </c>
      <c r="AD50" s="87" t="str">
        <f t="shared" ca="1" si="42"/>
        <v/>
      </c>
      <c r="AE50" s="87" t="str">
        <f t="shared" ca="1" si="43"/>
        <v/>
      </c>
      <c r="AF50" s="87" t="str">
        <f t="shared" ca="1" si="44"/>
        <v/>
      </c>
      <c r="AG50" s="87" t="str">
        <f t="shared" ca="1" si="45"/>
        <v/>
      </c>
      <c r="AH50" s="87" t="str">
        <f t="shared" ca="1" si="46"/>
        <v/>
      </c>
      <c r="AI50" s="87" t="str">
        <f t="shared" ca="1" si="47"/>
        <v/>
      </c>
      <c r="AJ50" s="87" t="str">
        <f t="shared" ca="1" si="48"/>
        <v/>
      </c>
      <c r="AK50" s="87" t="str">
        <f t="shared" ca="1" si="49"/>
        <v/>
      </c>
      <c r="AL50" s="87" t="str">
        <f t="shared" ca="1" si="50"/>
        <v/>
      </c>
      <c r="AM50" s="87" t="str">
        <f t="shared" ca="1" si="51"/>
        <v/>
      </c>
      <c r="AN50" s="87" t="str">
        <f t="shared" ca="1" si="52"/>
        <v/>
      </c>
      <c r="AO50" s="87" t="str">
        <f t="shared" ca="1" si="53"/>
        <v/>
      </c>
      <c r="AP50" s="87" t="str">
        <f t="shared" ca="1" si="54"/>
        <v/>
      </c>
      <c r="AQ50" s="87" t="str">
        <f t="shared" ca="1" si="55"/>
        <v/>
      </c>
      <c r="AR50" s="87" t="str">
        <f t="shared" ca="1" si="56"/>
        <v/>
      </c>
      <c r="AS50" s="87" t="str">
        <f t="shared" ca="1" si="57"/>
        <v/>
      </c>
      <c r="AT50" s="87" t="str">
        <f t="shared" ca="1" si="58"/>
        <v/>
      </c>
      <c r="AU50" s="87" t="str">
        <f t="shared" ca="1" si="59"/>
        <v/>
      </c>
      <c r="AV50" s="87" t="str">
        <f t="shared" ca="1" si="60"/>
        <v/>
      </c>
      <c r="AW50" s="87" t="str">
        <f t="shared" ca="1" si="61"/>
        <v/>
      </c>
      <c r="AX50" s="87" t="str">
        <f t="shared" ca="1" si="62"/>
        <v/>
      </c>
      <c r="AY50" s="87" t="str">
        <f t="shared" ca="1" si="63"/>
        <v/>
      </c>
      <c r="AZ50" s="87" t="str">
        <f t="shared" ca="1" si="64"/>
        <v/>
      </c>
      <c r="BA50" s="87" t="str">
        <f t="shared" ca="1" si="65"/>
        <v/>
      </c>
      <c r="BB50" s="87" t="str">
        <f t="shared" ca="1" si="66"/>
        <v/>
      </c>
      <c r="BC50" s="87" t="str">
        <f t="shared" ca="1" si="67"/>
        <v/>
      </c>
      <c r="BD50" s="87" t="str">
        <f t="shared" ca="1" si="68"/>
        <v/>
      </c>
      <c r="BE50" s="87" t="str">
        <f t="shared" ca="1" si="69"/>
        <v/>
      </c>
      <c r="BF50" s="87" t="str">
        <f t="shared" ca="1" si="70"/>
        <v/>
      </c>
      <c r="BG50" s="87" t="str">
        <f t="shared" ca="1" si="71"/>
        <v/>
      </c>
      <c r="BH50" s="87" t="str">
        <f t="shared" ca="1" si="72"/>
        <v/>
      </c>
      <c r="BI50" s="87" t="str">
        <f t="shared" ca="1" si="73"/>
        <v/>
      </c>
      <c r="BJ50" s="87" t="str">
        <f t="shared" ca="1" si="74"/>
        <v/>
      </c>
      <c r="BK50" s="87" t="str">
        <f t="shared" ca="1" si="75"/>
        <v/>
      </c>
      <c r="BL50" s="87" t="str">
        <f t="shared" ca="1" si="76"/>
        <v/>
      </c>
      <c r="BM50" s="87" t="str">
        <f t="shared" ca="1" si="77"/>
        <v/>
      </c>
      <c r="BN50" s="87" t="str">
        <f t="shared" ca="1" si="78"/>
        <v/>
      </c>
      <c r="BO50" s="87" t="str">
        <f t="shared" ca="1" si="79"/>
        <v/>
      </c>
      <c r="BP50" s="87" t="str">
        <f t="shared" ca="1" si="80"/>
        <v/>
      </c>
      <c r="BQ50" s="87" t="str">
        <f t="shared" ca="1" si="81"/>
        <v/>
      </c>
      <c r="BR50" s="87" t="str">
        <f t="shared" ca="1" si="82"/>
        <v/>
      </c>
      <c r="BS50" s="87" t="str">
        <f t="shared" ca="1" si="83"/>
        <v/>
      </c>
      <c r="BT50" s="87" t="str">
        <f t="shared" ca="1" si="84"/>
        <v/>
      </c>
      <c r="BU50" s="87" t="str">
        <f t="shared" ca="1" si="85"/>
        <v/>
      </c>
      <c r="BV50" s="87" t="str">
        <f t="shared" ca="1" si="86"/>
        <v/>
      </c>
      <c r="BW50" s="87" t="str">
        <f t="shared" ca="1" si="87"/>
        <v/>
      </c>
      <c r="BX50" s="87" t="str">
        <f t="shared" ca="1" si="88"/>
        <v/>
      </c>
      <c r="BY50" s="87" t="str">
        <f t="shared" ca="1" si="89"/>
        <v/>
      </c>
      <c r="BZ50" s="87" t="str">
        <f t="shared" ca="1" si="90"/>
        <v/>
      </c>
      <c r="CA50" s="87" t="str">
        <f t="shared" ca="1" si="91"/>
        <v/>
      </c>
      <c r="CB50" s="87" t="str">
        <f t="shared" ca="1" si="92"/>
        <v/>
      </c>
      <c r="CC50" s="87" t="str">
        <f t="shared" ca="1" si="93"/>
        <v/>
      </c>
      <c r="CD50" s="87" t="str">
        <f t="shared" ca="1" si="26"/>
        <v/>
      </c>
      <c r="CE50" s="87" t="str">
        <f t="shared" ca="1" si="94"/>
        <v/>
      </c>
      <c r="CF50" s="87" t="str">
        <f t="shared" ca="1" si="95"/>
        <v/>
      </c>
      <c r="CG50" s="87" t="str">
        <f t="shared" ca="1" si="96"/>
        <v/>
      </c>
      <c r="CH50" s="87" t="str">
        <f t="shared" ca="1" si="97"/>
        <v/>
      </c>
      <c r="CI50" s="87" t="str">
        <f t="shared" ca="1" si="98"/>
        <v/>
      </c>
      <c r="CJ50" s="87" t="str">
        <f t="shared" ca="1" si="99"/>
        <v/>
      </c>
      <c r="CK50" s="87" t="str">
        <f t="shared" ca="1" si="100"/>
        <v/>
      </c>
      <c r="CL50" s="87" t="str">
        <f t="shared" ca="1" si="101"/>
        <v/>
      </c>
      <c r="CM50" s="87" t="str">
        <f t="shared" ca="1" si="102"/>
        <v/>
      </c>
      <c r="CN50" s="87" t="str">
        <f t="shared" ca="1" si="103"/>
        <v/>
      </c>
      <c r="CO50" s="87" t="str">
        <f t="shared" ca="1" si="104"/>
        <v/>
      </c>
      <c r="CP50" s="87" t="str">
        <f t="shared" ca="1" si="105"/>
        <v/>
      </c>
      <c r="CQ50" s="87" t="str">
        <f t="shared" ca="1" si="106"/>
        <v/>
      </c>
      <c r="CR50" s="87" t="str">
        <f t="shared" ca="1" si="107"/>
        <v/>
      </c>
      <c r="CS50" s="87" t="str">
        <f t="shared" ca="1" si="108"/>
        <v/>
      </c>
      <c r="CT50" s="87" t="str">
        <f t="shared" ca="1" si="109"/>
        <v/>
      </c>
      <c r="CU50" s="87" t="str">
        <f t="shared" ca="1" si="110"/>
        <v/>
      </c>
      <c r="CV50" s="87" t="str">
        <f t="shared" ca="1" si="111"/>
        <v/>
      </c>
      <c r="CW50" s="87" t="str">
        <f t="shared" ca="1" si="112"/>
        <v/>
      </c>
      <c r="CX50" s="87" t="str">
        <f t="shared" ca="1" si="113"/>
        <v/>
      </c>
      <c r="CY50" s="87" t="str">
        <f t="shared" ca="1" si="114"/>
        <v/>
      </c>
      <c r="CZ50" s="87" t="str">
        <f t="shared" ca="1" si="115"/>
        <v/>
      </c>
      <c r="DA50" s="87" t="str">
        <f t="shared" ca="1" si="116"/>
        <v/>
      </c>
      <c r="DB50" s="87" t="str">
        <f t="shared" ca="1" si="117"/>
        <v/>
      </c>
      <c r="DC50" s="87" t="str">
        <f t="shared" ca="1" si="118"/>
        <v/>
      </c>
      <c r="DD50" s="87" t="str">
        <f t="shared" ca="1" si="119"/>
        <v/>
      </c>
      <c r="DE50" s="87" t="str">
        <f t="shared" ca="1" si="120"/>
        <v/>
      </c>
      <c r="DF50" s="87" t="str">
        <f t="shared" ca="1" si="121"/>
        <v/>
      </c>
      <c r="DG50" s="87" t="str">
        <f t="shared" ca="1" si="122"/>
        <v/>
      </c>
      <c r="DH50" s="87" t="str">
        <f t="shared" ca="1" si="123"/>
        <v/>
      </c>
      <c r="DI50" s="87" t="str">
        <f t="shared" ca="1" si="124"/>
        <v/>
      </c>
      <c r="DJ50" s="87" t="str">
        <f t="shared" ca="1" si="125"/>
        <v/>
      </c>
      <c r="DK50" s="87" t="str">
        <f t="shared" ca="1" si="126"/>
        <v/>
      </c>
      <c r="DL50" s="87" t="str">
        <f t="shared" ca="1" si="127"/>
        <v/>
      </c>
      <c r="DM50" s="87" t="str">
        <f t="shared" ca="1" si="128"/>
        <v/>
      </c>
      <c r="DN50" s="87" t="str">
        <f t="shared" ca="1" si="129"/>
        <v/>
      </c>
      <c r="DO50" s="87" t="str">
        <f t="shared" ca="1" si="130"/>
        <v/>
      </c>
      <c r="DP50" s="87" t="str">
        <f t="shared" ca="1" si="131"/>
        <v/>
      </c>
      <c r="DQ50" s="87" t="str">
        <f t="shared" ca="1" si="132"/>
        <v/>
      </c>
      <c r="DR50" s="87" t="str">
        <f t="shared" ca="1" si="133"/>
        <v/>
      </c>
      <c r="DS50" s="87" t="str">
        <f t="shared" ca="1" si="134"/>
        <v/>
      </c>
      <c r="DT50" s="87" t="str">
        <f t="shared" ca="1" si="135"/>
        <v/>
      </c>
      <c r="DU50" s="87" t="str">
        <f t="shared" ca="1" si="136"/>
        <v/>
      </c>
      <c r="DV50" s="87" t="str">
        <f t="shared" ca="1" si="137"/>
        <v/>
      </c>
      <c r="DW50" s="87" t="str">
        <f t="shared" ca="1" si="138"/>
        <v/>
      </c>
      <c r="DX50" s="87" t="str">
        <f t="shared" ca="1" si="139"/>
        <v/>
      </c>
      <c r="DY50" s="87" t="str">
        <f t="shared" ca="1" si="140"/>
        <v/>
      </c>
      <c r="DZ50" s="87" t="str">
        <f t="shared" ca="1" si="141"/>
        <v/>
      </c>
      <c r="EA50" s="87" t="str">
        <f t="shared" ca="1" si="142"/>
        <v/>
      </c>
      <c r="EB50" s="87" t="str">
        <f t="shared" ca="1" si="143"/>
        <v/>
      </c>
      <c r="EC50" s="87" t="str">
        <f t="shared" ca="1" si="144"/>
        <v/>
      </c>
      <c r="ED50" s="87" t="str">
        <f t="shared" ca="1" si="145"/>
        <v/>
      </c>
      <c r="EE50" s="87" t="str">
        <f t="shared" ca="1" si="146"/>
        <v/>
      </c>
      <c r="EF50" s="87" t="str">
        <f t="shared" ca="1" si="147"/>
        <v/>
      </c>
      <c r="EG50" s="87" t="str">
        <f t="shared" ca="1" si="148"/>
        <v/>
      </c>
      <c r="EH50" s="87" t="str">
        <f t="shared" ca="1" si="149"/>
        <v/>
      </c>
      <c r="EI50" s="87" t="str">
        <f t="shared" ca="1" si="150"/>
        <v/>
      </c>
      <c r="EJ50" s="87" t="str">
        <f t="shared" ca="1" si="151"/>
        <v/>
      </c>
      <c r="EK50" s="87" t="str">
        <f t="shared" ca="1" si="152"/>
        <v/>
      </c>
      <c r="EL50" s="87" t="str">
        <f t="shared" ca="1" si="153"/>
        <v/>
      </c>
      <c r="EM50" s="87" t="str">
        <f t="shared" ca="1" si="154"/>
        <v/>
      </c>
      <c r="EN50" s="87" t="str">
        <f t="shared" ca="1" si="155"/>
        <v/>
      </c>
      <c r="EO50" s="87" t="str">
        <f t="shared" ca="1" si="156"/>
        <v/>
      </c>
      <c r="EP50" s="87" t="str">
        <f t="shared" ca="1" si="27"/>
        <v/>
      </c>
      <c r="EQ50" s="87" t="str">
        <f t="shared" ca="1" si="157"/>
        <v/>
      </c>
      <c r="ER50" s="87" t="str">
        <f t="shared" ca="1" si="158"/>
        <v/>
      </c>
      <c r="ES50" s="87" t="str">
        <f t="shared" ca="1" si="159"/>
        <v/>
      </c>
      <c r="ET50" s="87" t="str">
        <f t="shared" ca="1" si="160"/>
        <v/>
      </c>
      <c r="EU50" s="87" t="str">
        <f t="shared" ca="1" si="161"/>
        <v/>
      </c>
      <c r="EV50" s="87" t="str">
        <f t="shared" ca="1" si="162"/>
        <v/>
      </c>
      <c r="EW50" s="87" t="str">
        <f t="shared" ca="1" si="163"/>
        <v/>
      </c>
      <c r="EX50" s="87" t="str">
        <f t="shared" ca="1" si="164"/>
        <v/>
      </c>
      <c r="EY50" s="87" t="str">
        <f t="shared" ca="1" si="165"/>
        <v/>
      </c>
      <c r="EZ50" s="87" t="str">
        <f t="shared" ca="1" si="166"/>
        <v/>
      </c>
      <c r="FA50" s="87" t="str">
        <f t="shared" ca="1" si="167"/>
        <v/>
      </c>
      <c r="FB50" s="87" t="str">
        <f t="shared" ca="1" si="168"/>
        <v/>
      </c>
      <c r="FC50" s="87" t="str">
        <f t="shared" ca="1" si="169"/>
        <v/>
      </c>
      <c r="FD50" s="87" t="str">
        <f t="shared" ca="1" si="170"/>
        <v/>
      </c>
      <c r="FE50" s="87" t="str">
        <f t="shared" ca="1" si="171"/>
        <v/>
      </c>
      <c r="FF50" s="87" t="str">
        <f t="shared" ca="1" si="172"/>
        <v/>
      </c>
      <c r="FG50" s="87" t="str">
        <f t="shared" ca="1" si="173"/>
        <v/>
      </c>
      <c r="FH50" s="87" t="str">
        <f t="shared" ca="1" si="174"/>
        <v/>
      </c>
      <c r="FI50" s="87" t="str">
        <f t="shared" ca="1" si="175"/>
        <v/>
      </c>
      <c r="FJ50" s="87" t="str">
        <f t="shared" ca="1" si="176"/>
        <v/>
      </c>
      <c r="FK50" s="87" t="str">
        <f t="shared" ca="1" si="177"/>
        <v/>
      </c>
      <c r="FL50" s="87" t="str">
        <f t="shared" ca="1" si="178"/>
        <v/>
      </c>
      <c r="FM50" s="87" t="str">
        <f t="shared" ca="1" si="179"/>
        <v/>
      </c>
      <c r="FN50" s="87" t="str">
        <f t="shared" ca="1" si="180"/>
        <v/>
      </c>
      <c r="FO50" s="87" t="str">
        <f t="shared" ca="1" si="181"/>
        <v/>
      </c>
      <c r="FP50" s="87" t="str">
        <f t="shared" ca="1" si="182"/>
        <v/>
      </c>
      <c r="FQ50" s="87" t="str">
        <f t="shared" ca="1" si="183"/>
        <v/>
      </c>
      <c r="FR50" s="87" t="str">
        <f t="shared" ca="1" si="184"/>
        <v/>
      </c>
      <c r="FS50" s="87" t="str">
        <f t="shared" ca="1" si="185"/>
        <v/>
      </c>
      <c r="FT50" s="87" t="str">
        <f t="shared" ca="1" si="186"/>
        <v/>
      </c>
      <c r="FU50" s="87" t="str">
        <f t="shared" ca="1" si="187"/>
        <v/>
      </c>
      <c r="FV50" s="87" t="str">
        <f t="shared" ca="1" si="188"/>
        <v/>
      </c>
      <c r="FW50" s="87" t="str">
        <f t="shared" ca="1" si="189"/>
        <v/>
      </c>
      <c r="FX50" s="87" t="str">
        <f t="shared" ca="1" si="190"/>
        <v/>
      </c>
      <c r="FY50" s="87" t="str">
        <f t="shared" ca="1" si="191"/>
        <v/>
      </c>
      <c r="FZ50" s="87" t="str">
        <f t="shared" ca="1" si="192"/>
        <v/>
      </c>
      <c r="GA50" s="87" t="str">
        <f t="shared" ca="1" si="193"/>
        <v/>
      </c>
      <c r="GB50" s="87" t="str">
        <f t="shared" ca="1" si="194"/>
        <v/>
      </c>
      <c r="GC50" s="87" t="str">
        <f t="shared" ca="1" si="195"/>
        <v/>
      </c>
      <c r="GD50" s="87" t="str">
        <f t="shared" ca="1" si="196"/>
        <v/>
      </c>
      <c r="GE50" s="87" t="str">
        <f t="shared" ca="1" si="197"/>
        <v/>
      </c>
      <c r="GF50" s="87" t="str">
        <f t="shared" ca="1" si="198"/>
        <v/>
      </c>
      <c r="GG50" s="87" t="str">
        <f t="shared" ca="1" si="199"/>
        <v/>
      </c>
      <c r="GH50" s="87" t="str">
        <f t="shared" ca="1" si="200"/>
        <v/>
      </c>
      <c r="GI50" s="87" t="str">
        <f t="shared" ca="1" si="201"/>
        <v/>
      </c>
      <c r="GJ50" s="87" t="str">
        <f t="shared" ca="1" si="202"/>
        <v/>
      </c>
      <c r="GK50" s="87" t="str">
        <f t="shared" ca="1" si="203"/>
        <v/>
      </c>
      <c r="GL50" s="87" t="str">
        <f t="shared" ca="1" si="204"/>
        <v/>
      </c>
      <c r="GM50" s="87" t="str">
        <f t="shared" ca="1" si="205"/>
        <v/>
      </c>
      <c r="GN50" s="87" t="str">
        <f t="shared" ca="1" si="206"/>
        <v/>
      </c>
      <c r="GO50" s="87" t="str">
        <f t="shared" ca="1" si="207"/>
        <v/>
      </c>
      <c r="GP50" s="87" t="str">
        <f t="shared" ca="1" si="208"/>
        <v/>
      </c>
      <c r="GQ50" s="87" t="str">
        <f t="shared" ca="1" si="209"/>
        <v/>
      </c>
      <c r="GR50" s="87" t="str">
        <f t="shared" ca="1" si="210"/>
        <v/>
      </c>
      <c r="GS50" s="87" t="str">
        <f t="shared" ca="1" si="211"/>
        <v/>
      </c>
      <c r="GT50" s="87" t="str">
        <f t="shared" ca="1" si="212"/>
        <v/>
      </c>
      <c r="GU50" s="87" t="str">
        <f t="shared" ca="1" si="213"/>
        <v/>
      </c>
      <c r="GV50" s="87" t="str">
        <f t="shared" ca="1" si="214"/>
        <v/>
      </c>
      <c r="GW50" s="87" t="str">
        <f t="shared" ca="1" si="215"/>
        <v/>
      </c>
      <c r="GX50" s="87" t="str">
        <f t="shared" ca="1" si="216"/>
        <v/>
      </c>
      <c r="GY50" s="87" t="str">
        <f t="shared" ca="1" si="217"/>
        <v/>
      </c>
      <c r="GZ50" s="87" t="str">
        <f t="shared" ca="1" si="218"/>
        <v/>
      </c>
      <c r="HA50" s="87" t="str">
        <f t="shared" ca="1" si="219"/>
        <v/>
      </c>
      <c r="HB50" s="87" t="str">
        <f t="shared" ca="1" si="28"/>
        <v/>
      </c>
      <c r="HC50" s="87" t="str">
        <f t="shared" ca="1" si="220"/>
        <v/>
      </c>
      <c r="HD50" s="87" t="str">
        <f t="shared" ca="1" si="221"/>
        <v/>
      </c>
      <c r="HE50" s="87" t="str">
        <f t="shared" ca="1" si="222"/>
        <v/>
      </c>
      <c r="HF50" s="87" t="str">
        <f t="shared" ca="1" si="223"/>
        <v/>
      </c>
      <c r="HG50" s="87" t="str">
        <f t="shared" ca="1" si="224"/>
        <v/>
      </c>
      <c r="HH50" s="87" t="str">
        <f t="shared" ca="1" si="225"/>
        <v/>
      </c>
      <c r="HI50" s="87" t="str">
        <f t="shared" ca="1" si="226"/>
        <v/>
      </c>
      <c r="HJ50" s="87" t="str">
        <f t="shared" ca="1" si="227"/>
        <v/>
      </c>
      <c r="HK50" s="87" t="str">
        <f t="shared" ca="1" si="228"/>
        <v/>
      </c>
      <c r="HL50" s="87" t="str">
        <f t="shared" ca="1" si="229"/>
        <v/>
      </c>
      <c r="HM50" s="87" t="str">
        <f t="shared" ca="1" si="230"/>
        <v/>
      </c>
      <c r="HN50" s="87" t="str">
        <f t="shared" ca="1" si="231"/>
        <v/>
      </c>
      <c r="HO50" s="87" t="str">
        <f t="shared" ca="1" si="232"/>
        <v/>
      </c>
      <c r="HP50" s="87" t="str">
        <f t="shared" ca="1" si="233"/>
        <v/>
      </c>
      <c r="HQ50" s="87" t="str">
        <f t="shared" ca="1" si="234"/>
        <v/>
      </c>
      <c r="HR50" s="87" t="str">
        <f t="shared" ca="1" si="235"/>
        <v/>
      </c>
      <c r="HS50" s="87" t="str">
        <f t="shared" ca="1" si="236"/>
        <v/>
      </c>
      <c r="HT50" s="87" t="str">
        <f t="shared" ca="1" si="237"/>
        <v/>
      </c>
      <c r="HU50" s="87" t="str">
        <f t="shared" ca="1" si="238"/>
        <v/>
      </c>
      <c r="HV50" s="87" t="str">
        <f t="shared" ca="1" si="239"/>
        <v/>
      </c>
      <c r="HW50" s="87" t="str">
        <f t="shared" ca="1" si="240"/>
        <v/>
      </c>
      <c r="HX50" s="87" t="str">
        <f t="shared" ca="1" si="241"/>
        <v/>
      </c>
      <c r="HY50" s="87" t="str">
        <f t="shared" ca="1" si="242"/>
        <v/>
      </c>
      <c r="HZ50" s="87" t="str">
        <f t="shared" ca="1" si="243"/>
        <v/>
      </c>
      <c r="IA50" s="87" t="str">
        <f t="shared" ca="1" si="244"/>
        <v/>
      </c>
      <c r="IB50" s="87" t="str">
        <f t="shared" ca="1" si="245"/>
        <v/>
      </c>
      <c r="IC50" s="87" t="str">
        <f t="shared" ca="1" si="246"/>
        <v/>
      </c>
      <c r="ID50" s="87" t="str">
        <f t="shared" ca="1" si="247"/>
        <v/>
      </c>
      <c r="IE50" s="87" t="str">
        <f t="shared" ca="1" si="248"/>
        <v/>
      </c>
      <c r="IF50" s="87" t="str">
        <f t="shared" ca="1" si="249"/>
        <v/>
      </c>
      <c r="IG50" s="87" t="str">
        <f t="shared" ca="1" si="250"/>
        <v/>
      </c>
      <c r="IH50" s="87" t="str">
        <f t="shared" ca="1" si="251"/>
        <v/>
      </c>
      <c r="II50" s="87" t="str">
        <f t="shared" ca="1" si="252"/>
        <v/>
      </c>
      <c r="IJ50" s="87" t="str">
        <f t="shared" ca="1" si="253"/>
        <v/>
      </c>
      <c r="IK50" s="87" t="str">
        <f t="shared" ca="1" si="254"/>
        <v/>
      </c>
      <c r="IL50" s="87" t="str">
        <f t="shared" ca="1" si="255"/>
        <v/>
      </c>
      <c r="IM50" s="87" t="str">
        <f t="shared" ca="1" si="256"/>
        <v/>
      </c>
      <c r="IN50" s="87" t="str">
        <f t="shared" ca="1" si="257"/>
        <v/>
      </c>
      <c r="IO50" s="87" t="str">
        <f t="shared" ca="1" si="258"/>
        <v/>
      </c>
      <c r="IP50" s="87" t="str">
        <f t="shared" ca="1" si="259"/>
        <v/>
      </c>
      <c r="IQ50" s="87" t="str">
        <f t="shared" ca="1" si="260"/>
        <v/>
      </c>
      <c r="IR50" s="87" t="str">
        <f t="shared" ca="1" si="261"/>
        <v/>
      </c>
      <c r="IS50" s="87" t="str">
        <f t="shared" ca="1" si="262"/>
        <v/>
      </c>
      <c r="IT50" s="87" t="str">
        <f t="shared" ca="1" si="263"/>
        <v/>
      </c>
      <c r="IU50" s="87" t="str">
        <f t="shared" ca="1" si="264"/>
        <v/>
      </c>
      <c r="IV50" s="87" t="str">
        <f t="shared" ca="1" si="265"/>
        <v/>
      </c>
      <c r="IW50" s="87" t="str">
        <f t="shared" ca="1" si="266"/>
        <v/>
      </c>
      <c r="IX50" s="87" t="str">
        <f t="shared" ca="1" si="267"/>
        <v/>
      </c>
      <c r="IY50" s="87" t="str">
        <f t="shared" ca="1" si="268"/>
        <v/>
      </c>
      <c r="IZ50" s="87" t="str">
        <f t="shared" ca="1" si="269"/>
        <v/>
      </c>
      <c r="JA50" s="87" t="str">
        <f t="shared" ca="1" si="270"/>
        <v/>
      </c>
      <c r="JB50" s="87" t="str">
        <f t="shared" ca="1" si="271"/>
        <v/>
      </c>
      <c r="JC50" s="87" t="str">
        <f t="shared" ca="1" si="272"/>
        <v/>
      </c>
      <c r="JD50" s="87" t="str">
        <f t="shared" ca="1" si="273"/>
        <v/>
      </c>
      <c r="JE50" s="87" t="str">
        <f t="shared" ca="1" si="274"/>
        <v/>
      </c>
      <c r="JF50" s="87" t="str">
        <f t="shared" ca="1" si="275"/>
        <v/>
      </c>
      <c r="JG50" s="87" t="str">
        <f t="shared" ca="1" si="276"/>
        <v/>
      </c>
      <c r="JH50" s="87" t="str">
        <f t="shared" ca="1" si="277"/>
        <v/>
      </c>
      <c r="JI50" s="87" t="str">
        <f t="shared" ca="1" si="278"/>
        <v/>
      </c>
      <c r="JJ50" s="87" t="str">
        <f t="shared" ca="1" si="279"/>
        <v/>
      </c>
      <c r="JK50" s="87" t="str">
        <f t="shared" ca="1" si="280"/>
        <v/>
      </c>
      <c r="JL50" s="87" t="str">
        <f t="shared" ca="1" si="281"/>
        <v/>
      </c>
      <c r="JM50" s="87" t="str">
        <f t="shared" ca="1" si="282"/>
        <v/>
      </c>
      <c r="JN50" s="87" t="str">
        <f t="shared" ca="1" si="29"/>
        <v/>
      </c>
      <c r="JO50" s="87" t="str">
        <f t="shared" ca="1" si="283"/>
        <v/>
      </c>
      <c r="JP50" s="87" t="str">
        <f t="shared" ca="1" si="284"/>
        <v/>
      </c>
      <c r="JQ50" s="87" t="str">
        <f t="shared" ca="1" si="285"/>
        <v/>
      </c>
      <c r="JR50" s="87" t="str">
        <f t="shared" ca="1" si="286"/>
        <v/>
      </c>
      <c r="JS50" s="87" t="str">
        <f t="shared" ca="1" si="287"/>
        <v/>
      </c>
      <c r="JT50" s="87" t="str">
        <f t="shared" ca="1" si="288"/>
        <v/>
      </c>
      <c r="JU50" s="87" t="str">
        <f t="shared" ca="1" si="289"/>
        <v/>
      </c>
      <c r="JV50" s="87" t="str">
        <f t="shared" ca="1" si="290"/>
        <v/>
      </c>
      <c r="JW50" s="87" t="str">
        <f t="shared" ca="1" si="291"/>
        <v/>
      </c>
      <c r="JX50" s="87" t="str">
        <f t="shared" ca="1" si="292"/>
        <v/>
      </c>
      <c r="JY50" s="87" t="str">
        <f t="shared" ca="1" si="293"/>
        <v/>
      </c>
      <c r="JZ50" s="87" t="str">
        <f t="shared" ca="1" si="294"/>
        <v/>
      </c>
      <c r="KA50" s="87" t="str">
        <f t="shared" ca="1" si="295"/>
        <v/>
      </c>
      <c r="KB50" s="87" t="str">
        <f t="shared" ca="1" si="296"/>
        <v/>
      </c>
      <c r="KC50" s="87" t="str">
        <f t="shared" ca="1" si="297"/>
        <v/>
      </c>
      <c r="KD50" s="87" t="str">
        <f t="shared" ca="1" si="298"/>
        <v/>
      </c>
      <c r="KE50" s="87" t="str">
        <f t="shared" ca="1" si="299"/>
        <v/>
      </c>
      <c r="KF50" s="87" t="str">
        <f t="shared" ca="1" si="300"/>
        <v/>
      </c>
      <c r="KG50" s="87" t="str">
        <f t="shared" ca="1" si="301"/>
        <v/>
      </c>
      <c r="KH50" s="87" t="str">
        <f t="shared" ca="1" si="302"/>
        <v/>
      </c>
      <c r="KI50" s="87" t="str">
        <f t="shared" ca="1" si="303"/>
        <v/>
      </c>
      <c r="KJ50" s="87" t="str">
        <f t="shared" ca="1" si="304"/>
        <v/>
      </c>
      <c r="KK50" s="87" t="str">
        <f t="shared" ca="1" si="305"/>
        <v/>
      </c>
      <c r="KL50" s="87" t="str">
        <f t="shared" ca="1" si="306"/>
        <v/>
      </c>
      <c r="KM50" s="87" t="str">
        <f t="shared" ca="1" si="307"/>
        <v/>
      </c>
      <c r="KN50" s="87" t="str">
        <f t="shared" ca="1" si="308"/>
        <v/>
      </c>
      <c r="KO50" s="87" t="str">
        <f t="shared" ca="1" si="309"/>
        <v/>
      </c>
      <c r="KP50" s="87" t="str">
        <f t="shared" ca="1" si="310"/>
        <v/>
      </c>
      <c r="KQ50" s="87" t="str">
        <f t="shared" ca="1" si="311"/>
        <v/>
      </c>
      <c r="KR50" s="87" t="str">
        <f t="shared" ca="1" si="312"/>
        <v/>
      </c>
      <c r="KS50" s="87" t="str">
        <f t="shared" ca="1" si="313"/>
        <v/>
      </c>
      <c r="KT50" s="87" t="str">
        <f t="shared" ca="1" si="314"/>
        <v/>
      </c>
      <c r="KU50" s="87" t="str">
        <f t="shared" ca="1" si="315"/>
        <v/>
      </c>
      <c r="KV50" s="87" t="str">
        <f t="shared" ca="1" si="316"/>
        <v/>
      </c>
      <c r="KW50" s="87" t="str">
        <f t="shared" ca="1" si="317"/>
        <v/>
      </c>
      <c r="KX50" s="87" t="str">
        <f t="shared" ca="1" si="318"/>
        <v/>
      </c>
      <c r="KY50" s="87" t="str">
        <f t="shared" ca="1" si="319"/>
        <v/>
      </c>
      <c r="KZ50" s="87" t="str">
        <f t="shared" ca="1" si="320"/>
        <v/>
      </c>
      <c r="LA50" s="87" t="str">
        <f t="shared" ca="1" si="321"/>
        <v/>
      </c>
      <c r="LB50" s="87" t="str">
        <f t="shared" ca="1" si="322"/>
        <v/>
      </c>
      <c r="LC50" s="87" t="str">
        <f t="shared" ca="1" si="323"/>
        <v/>
      </c>
      <c r="LD50" s="87" t="str">
        <f t="shared" ca="1" si="324"/>
        <v/>
      </c>
      <c r="LE50" s="87" t="str">
        <f t="shared" ca="1" si="325"/>
        <v/>
      </c>
      <c r="LF50" s="87" t="str">
        <f t="shared" ca="1" si="326"/>
        <v/>
      </c>
      <c r="LG50" s="87" t="str">
        <f t="shared" ca="1" si="327"/>
        <v/>
      </c>
      <c r="LH50" s="87" t="str">
        <f t="shared" ca="1" si="328"/>
        <v/>
      </c>
      <c r="LI50" s="87" t="str">
        <f t="shared" ca="1" si="329"/>
        <v/>
      </c>
      <c r="LJ50" s="87" t="str">
        <f t="shared" ca="1" si="330"/>
        <v/>
      </c>
      <c r="LK50" s="87" t="str">
        <f t="shared" ca="1" si="331"/>
        <v/>
      </c>
      <c r="LL50" s="87" t="str">
        <f t="shared" ca="1" si="332"/>
        <v/>
      </c>
      <c r="LM50" s="87" t="str">
        <f t="shared" ca="1" si="333"/>
        <v/>
      </c>
      <c r="LN50" s="87" t="str">
        <f t="shared" ca="1" si="334"/>
        <v/>
      </c>
      <c r="LO50" s="87" t="str">
        <f t="shared" ca="1" si="335"/>
        <v/>
      </c>
      <c r="LP50" s="87" t="str">
        <f t="shared" ca="1" si="336"/>
        <v/>
      </c>
      <c r="LQ50" s="87" t="str">
        <f t="shared" ca="1" si="337"/>
        <v/>
      </c>
      <c r="LR50" s="87" t="str">
        <f t="shared" ca="1" si="338"/>
        <v/>
      </c>
      <c r="LS50" s="87" t="str">
        <f t="shared" ca="1" si="339"/>
        <v/>
      </c>
      <c r="LT50" s="87" t="str">
        <f t="shared" ca="1" si="340"/>
        <v/>
      </c>
      <c r="LU50" s="87" t="str">
        <f t="shared" ca="1" si="341"/>
        <v/>
      </c>
      <c r="LV50" s="87" t="str">
        <f t="shared" ca="1" si="342"/>
        <v/>
      </c>
      <c r="LW50" s="87" t="str">
        <f t="shared" ca="1" si="343"/>
        <v/>
      </c>
      <c r="LX50" s="87" t="str">
        <f t="shared" ca="1" si="344"/>
        <v/>
      </c>
      <c r="LY50" s="87" t="str">
        <f t="shared" ca="1" si="345"/>
        <v/>
      </c>
      <c r="LZ50" s="87" t="str">
        <f t="shared" ca="1" si="30"/>
        <v/>
      </c>
      <c r="MA50" s="87" t="str">
        <f t="shared" ca="1" si="357"/>
        <v/>
      </c>
      <c r="MB50" s="87" t="str">
        <f t="shared" ca="1" si="358"/>
        <v/>
      </c>
      <c r="MC50" s="87" t="str">
        <f t="shared" ca="1" si="359"/>
        <v/>
      </c>
      <c r="MD50" s="87" t="str">
        <f t="shared" ca="1" si="360"/>
        <v/>
      </c>
      <c r="ME50" s="87" t="str">
        <f t="shared" ca="1" si="361"/>
        <v/>
      </c>
      <c r="MF50" s="87" t="str">
        <f t="shared" ca="1" si="362"/>
        <v/>
      </c>
      <c r="MG50" s="87" t="str">
        <f t="shared" ca="1" si="363"/>
        <v/>
      </c>
      <c r="MH50" s="87" t="str">
        <f t="shared" ca="1" si="364"/>
        <v/>
      </c>
      <c r="MI50" s="87" t="str">
        <f t="shared" ca="1" si="365"/>
        <v/>
      </c>
      <c r="MJ50" s="87" t="str">
        <f t="shared" ca="1" si="366"/>
        <v/>
      </c>
      <c r="MK50" s="87" t="str">
        <f t="shared" ca="1" si="367"/>
        <v/>
      </c>
      <c r="ML50" s="87" t="str">
        <f t="shared" ca="1" si="368"/>
        <v/>
      </c>
      <c r="MM50" s="87" t="str">
        <f t="shared" ca="1" si="369"/>
        <v/>
      </c>
      <c r="MN50" s="87" t="str">
        <f t="shared" ca="1" si="370"/>
        <v/>
      </c>
      <c r="MO50" s="87" t="str">
        <f t="shared" ca="1" si="371"/>
        <v/>
      </c>
      <c r="MP50" s="87" t="str">
        <f t="shared" ca="1" si="372"/>
        <v/>
      </c>
      <c r="MQ50" s="87" t="str">
        <f t="shared" ca="1" si="373"/>
        <v/>
      </c>
      <c r="MR50" s="87" t="str">
        <f t="shared" ca="1" si="374"/>
        <v/>
      </c>
      <c r="MS50" s="87" t="str">
        <f t="shared" ca="1" si="375"/>
        <v/>
      </c>
      <c r="MT50" s="87" t="str">
        <f t="shared" ca="1" si="376"/>
        <v/>
      </c>
      <c r="MU50" s="87" t="str">
        <f t="shared" ca="1" si="377"/>
        <v/>
      </c>
      <c r="MV50" s="87" t="str">
        <f t="shared" ca="1" si="378"/>
        <v/>
      </c>
      <c r="MW50" s="87" t="str">
        <f t="shared" ca="1" si="379"/>
        <v/>
      </c>
      <c r="MX50" s="87" t="str">
        <f t="shared" ca="1" si="380"/>
        <v/>
      </c>
      <c r="MY50" s="87" t="str">
        <f t="shared" ca="1" si="381"/>
        <v/>
      </c>
      <c r="MZ50" s="87" t="str">
        <f t="shared" ca="1" si="382"/>
        <v/>
      </c>
      <c r="NA50" s="87" t="str">
        <f t="shared" ca="1" si="383"/>
        <v/>
      </c>
      <c r="NB50" s="87" t="str">
        <f t="shared" ca="1" si="346"/>
        <v/>
      </c>
      <c r="NC50" s="87" t="str">
        <f t="shared" ca="1" si="347"/>
        <v/>
      </c>
      <c r="ND50" s="87" t="str">
        <f t="shared" ca="1" si="348"/>
        <v/>
      </c>
      <c r="NE50" s="87" t="str">
        <f t="shared" ca="1" si="349"/>
        <v/>
      </c>
      <c r="NF50" s="87" t="str">
        <f t="shared" ca="1" si="350"/>
        <v/>
      </c>
      <c r="NG50" s="87" t="str">
        <f t="shared" ca="1" si="351"/>
        <v/>
      </c>
      <c r="NH50" s="87" t="str">
        <f t="shared" ca="1" si="352"/>
        <v/>
      </c>
      <c r="NI50" s="87" t="str">
        <f t="shared" ca="1" si="353"/>
        <v/>
      </c>
      <c r="NJ50" s="87" t="str">
        <f t="shared" ca="1" si="354"/>
        <v/>
      </c>
      <c r="NK50" s="87" t="str">
        <f t="shared" ca="1" si="355"/>
        <v/>
      </c>
      <c r="NL50" s="87" t="str">
        <f t="shared" ca="1" si="356"/>
        <v/>
      </c>
    </row>
    <row r="51" spans="1:376" x14ac:dyDescent="0.35">
      <c r="A51" s="54">
        <f>Plantilla!E51</f>
        <v>0</v>
      </c>
      <c r="B51" s="99" t="str">
        <f>'Diseño Patrón'!B54</f>
        <v>---</v>
      </c>
      <c r="C51" s="23">
        <f t="array" ref="C51">IF($C$4="SI",SMALL(IF($B$7:$B51=B51,ROW($B$7:$B51), ""),1),7)</f>
        <v>47</v>
      </c>
      <c r="D51" s="142" t="str">
        <f>'Diseño Patrón'!M54</f>
        <v/>
      </c>
      <c r="E51" s="142" t="str">
        <f>'Diseño Patrón'!N54</f>
        <v/>
      </c>
      <c r="F51" s="142" t="str">
        <f>'Diseño Patrón'!O54</f>
        <v/>
      </c>
      <c r="G51" s="142" t="str">
        <f>'Diseño Patrón'!P54</f>
        <v/>
      </c>
      <c r="H51" s="142" t="str">
        <f>'Diseño Patrón'!Q54</f>
        <v/>
      </c>
      <c r="I51" s="143" t="str">
        <f>'Diseño Patrón'!R54</f>
        <v/>
      </c>
      <c r="J51" s="143" t="str">
        <f>'Diseño Patrón'!S54</f>
        <v/>
      </c>
      <c r="K51" s="87" t="str">
        <f t="shared" ca="1" si="385"/>
        <v/>
      </c>
      <c r="L51" s="87" t="str">
        <f t="shared" ca="1" si="386"/>
        <v/>
      </c>
      <c r="M51" s="87" t="str">
        <f t="shared" ca="1" si="386"/>
        <v/>
      </c>
      <c r="N51" s="87" t="str">
        <f t="shared" ca="1" si="386"/>
        <v/>
      </c>
      <c r="O51" s="87" t="str">
        <f t="shared" ca="1" si="386"/>
        <v/>
      </c>
      <c r="P51" s="87" t="str">
        <f t="shared" ca="1" si="386"/>
        <v/>
      </c>
      <c r="Q51" s="87" t="str">
        <f t="shared" ca="1" si="386"/>
        <v/>
      </c>
      <c r="R51" s="87" t="str">
        <f t="shared" ca="1" si="25"/>
        <v/>
      </c>
      <c r="S51" s="87" t="str">
        <f t="shared" ca="1" si="31"/>
        <v/>
      </c>
      <c r="T51" s="87" t="str">
        <f t="shared" ca="1" si="32"/>
        <v/>
      </c>
      <c r="U51" s="87" t="str">
        <f t="shared" ca="1" si="33"/>
        <v/>
      </c>
      <c r="V51" s="87" t="str">
        <f t="shared" ca="1" si="34"/>
        <v/>
      </c>
      <c r="W51" s="87" t="str">
        <f t="shared" ca="1" si="35"/>
        <v/>
      </c>
      <c r="X51" s="87" t="str">
        <f t="shared" ca="1" si="36"/>
        <v/>
      </c>
      <c r="Y51" s="87" t="str">
        <f t="shared" ca="1" si="37"/>
        <v/>
      </c>
      <c r="Z51" s="87" t="str">
        <f t="shared" ca="1" si="38"/>
        <v/>
      </c>
      <c r="AA51" s="87" t="str">
        <f t="shared" ca="1" si="39"/>
        <v/>
      </c>
      <c r="AB51" s="87" t="str">
        <f t="shared" ca="1" si="40"/>
        <v/>
      </c>
      <c r="AC51" s="87" t="str">
        <f t="shared" ca="1" si="41"/>
        <v/>
      </c>
      <c r="AD51" s="87" t="str">
        <f t="shared" ca="1" si="42"/>
        <v/>
      </c>
      <c r="AE51" s="87" t="str">
        <f t="shared" ca="1" si="43"/>
        <v/>
      </c>
      <c r="AF51" s="87" t="str">
        <f t="shared" ca="1" si="44"/>
        <v/>
      </c>
      <c r="AG51" s="87" t="str">
        <f t="shared" ca="1" si="45"/>
        <v/>
      </c>
      <c r="AH51" s="87" t="str">
        <f t="shared" ca="1" si="46"/>
        <v/>
      </c>
      <c r="AI51" s="87" t="str">
        <f t="shared" ca="1" si="47"/>
        <v/>
      </c>
      <c r="AJ51" s="87" t="str">
        <f t="shared" ca="1" si="48"/>
        <v/>
      </c>
      <c r="AK51" s="87" t="str">
        <f t="shared" ca="1" si="49"/>
        <v/>
      </c>
      <c r="AL51" s="87" t="str">
        <f t="shared" ca="1" si="50"/>
        <v/>
      </c>
      <c r="AM51" s="87" t="str">
        <f t="shared" ca="1" si="51"/>
        <v/>
      </c>
      <c r="AN51" s="87" t="str">
        <f t="shared" ca="1" si="52"/>
        <v/>
      </c>
      <c r="AO51" s="87" t="str">
        <f t="shared" ca="1" si="53"/>
        <v/>
      </c>
      <c r="AP51" s="87" t="str">
        <f t="shared" ca="1" si="54"/>
        <v/>
      </c>
      <c r="AQ51" s="87" t="str">
        <f t="shared" ca="1" si="55"/>
        <v/>
      </c>
      <c r="AR51" s="87" t="str">
        <f t="shared" ca="1" si="56"/>
        <v/>
      </c>
      <c r="AS51" s="87" t="str">
        <f t="shared" ca="1" si="57"/>
        <v/>
      </c>
      <c r="AT51" s="87" t="str">
        <f t="shared" ca="1" si="58"/>
        <v/>
      </c>
      <c r="AU51" s="87" t="str">
        <f t="shared" ca="1" si="59"/>
        <v/>
      </c>
      <c r="AV51" s="87" t="str">
        <f t="shared" ca="1" si="60"/>
        <v/>
      </c>
      <c r="AW51" s="87" t="str">
        <f t="shared" ca="1" si="61"/>
        <v/>
      </c>
      <c r="AX51" s="87" t="str">
        <f t="shared" ca="1" si="62"/>
        <v/>
      </c>
      <c r="AY51" s="87" t="str">
        <f t="shared" ca="1" si="63"/>
        <v/>
      </c>
      <c r="AZ51" s="87" t="str">
        <f t="shared" ca="1" si="64"/>
        <v/>
      </c>
      <c r="BA51" s="87" t="str">
        <f t="shared" ca="1" si="65"/>
        <v/>
      </c>
      <c r="BB51" s="87" t="str">
        <f t="shared" ca="1" si="66"/>
        <v/>
      </c>
      <c r="BC51" s="87" t="str">
        <f t="shared" ca="1" si="67"/>
        <v/>
      </c>
      <c r="BD51" s="87" t="str">
        <f t="shared" ca="1" si="68"/>
        <v/>
      </c>
      <c r="BE51" s="87" t="str">
        <f t="shared" ca="1" si="69"/>
        <v/>
      </c>
      <c r="BF51" s="87" t="str">
        <f t="shared" ca="1" si="70"/>
        <v/>
      </c>
      <c r="BG51" s="87" t="str">
        <f t="shared" ca="1" si="71"/>
        <v/>
      </c>
      <c r="BH51" s="87" t="str">
        <f t="shared" ca="1" si="72"/>
        <v/>
      </c>
      <c r="BI51" s="87" t="str">
        <f t="shared" ca="1" si="73"/>
        <v/>
      </c>
      <c r="BJ51" s="87" t="str">
        <f t="shared" ca="1" si="74"/>
        <v/>
      </c>
      <c r="BK51" s="87" t="str">
        <f t="shared" ca="1" si="75"/>
        <v/>
      </c>
      <c r="BL51" s="87" t="str">
        <f t="shared" ca="1" si="76"/>
        <v/>
      </c>
      <c r="BM51" s="87" t="str">
        <f t="shared" ca="1" si="77"/>
        <v/>
      </c>
      <c r="BN51" s="87" t="str">
        <f t="shared" ca="1" si="78"/>
        <v/>
      </c>
      <c r="BO51" s="87" t="str">
        <f t="shared" ca="1" si="79"/>
        <v/>
      </c>
      <c r="BP51" s="87" t="str">
        <f t="shared" ca="1" si="80"/>
        <v/>
      </c>
      <c r="BQ51" s="87" t="str">
        <f t="shared" ca="1" si="81"/>
        <v/>
      </c>
      <c r="BR51" s="87" t="str">
        <f t="shared" ca="1" si="82"/>
        <v/>
      </c>
      <c r="BS51" s="87" t="str">
        <f t="shared" ca="1" si="83"/>
        <v/>
      </c>
      <c r="BT51" s="87" t="str">
        <f t="shared" ca="1" si="84"/>
        <v/>
      </c>
      <c r="BU51" s="87" t="str">
        <f t="shared" ca="1" si="85"/>
        <v/>
      </c>
      <c r="BV51" s="87" t="str">
        <f t="shared" ca="1" si="86"/>
        <v/>
      </c>
      <c r="BW51" s="87" t="str">
        <f t="shared" ca="1" si="87"/>
        <v/>
      </c>
      <c r="BX51" s="87" t="str">
        <f t="shared" ca="1" si="88"/>
        <v/>
      </c>
      <c r="BY51" s="87" t="str">
        <f t="shared" ca="1" si="89"/>
        <v/>
      </c>
      <c r="BZ51" s="87" t="str">
        <f t="shared" ca="1" si="90"/>
        <v/>
      </c>
      <c r="CA51" s="87" t="str">
        <f t="shared" ca="1" si="91"/>
        <v/>
      </c>
      <c r="CB51" s="87" t="str">
        <f t="shared" ca="1" si="92"/>
        <v/>
      </c>
      <c r="CC51" s="87" t="str">
        <f t="shared" ca="1" si="93"/>
        <v/>
      </c>
      <c r="CD51" s="87" t="str">
        <f t="shared" ca="1" si="26"/>
        <v/>
      </c>
      <c r="CE51" s="87" t="str">
        <f t="shared" ca="1" si="94"/>
        <v/>
      </c>
      <c r="CF51" s="87" t="str">
        <f t="shared" ca="1" si="95"/>
        <v/>
      </c>
      <c r="CG51" s="87" t="str">
        <f t="shared" ca="1" si="96"/>
        <v/>
      </c>
      <c r="CH51" s="87" t="str">
        <f t="shared" ca="1" si="97"/>
        <v/>
      </c>
      <c r="CI51" s="87" t="str">
        <f t="shared" ca="1" si="98"/>
        <v/>
      </c>
      <c r="CJ51" s="87" t="str">
        <f t="shared" ca="1" si="99"/>
        <v/>
      </c>
      <c r="CK51" s="87" t="str">
        <f t="shared" ca="1" si="100"/>
        <v/>
      </c>
      <c r="CL51" s="87" t="str">
        <f t="shared" ca="1" si="101"/>
        <v/>
      </c>
      <c r="CM51" s="87" t="str">
        <f t="shared" ca="1" si="102"/>
        <v/>
      </c>
      <c r="CN51" s="87" t="str">
        <f t="shared" ca="1" si="103"/>
        <v/>
      </c>
      <c r="CO51" s="87" t="str">
        <f t="shared" ca="1" si="104"/>
        <v/>
      </c>
      <c r="CP51" s="87" t="str">
        <f t="shared" ca="1" si="105"/>
        <v/>
      </c>
      <c r="CQ51" s="87" t="str">
        <f t="shared" ca="1" si="106"/>
        <v/>
      </c>
      <c r="CR51" s="87" t="str">
        <f t="shared" ca="1" si="107"/>
        <v/>
      </c>
      <c r="CS51" s="87" t="str">
        <f t="shared" ca="1" si="108"/>
        <v/>
      </c>
      <c r="CT51" s="87" t="str">
        <f t="shared" ca="1" si="109"/>
        <v/>
      </c>
      <c r="CU51" s="87" t="str">
        <f t="shared" ca="1" si="110"/>
        <v/>
      </c>
      <c r="CV51" s="87" t="str">
        <f t="shared" ca="1" si="111"/>
        <v/>
      </c>
      <c r="CW51" s="87" t="str">
        <f t="shared" ca="1" si="112"/>
        <v/>
      </c>
      <c r="CX51" s="87" t="str">
        <f t="shared" ca="1" si="113"/>
        <v/>
      </c>
      <c r="CY51" s="87" t="str">
        <f t="shared" ca="1" si="114"/>
        <v/>
      </c>
      <c r="CZ51" s="87" t="str">
        <f t="shared" ca="1" si="115"/>
        <v/>
      </c>
      <c r="DA51" s="87" t="str">
        <f t="shared" ca="1" si="116"/>
        <v/>
      </c>
      <c r="DB51" s="87" t="str">
        <f t="shared" ca="1" si="117"/>
        <v/>
      </c>
      <c r="DC51" s="87" t="str">
        <f t="shared" ca="1" si="118"/>
        <v/>
      </c>
      <c r="DD51" s="87" t="str">
        <f t="shared" ca="1" si="119"/>
        <v/>
      </c>
      <c r="DE51" s="87" t="str">
        <f t="shared" ca="1" si="120"/>
        <v/>
      </c>
      <c r="DF51" s="87" t="str">
        <f t="shared" ca="1" si="121"/>
        <v/>
      </c>
      <c r="DG51" s="87" t="str">
        <f t="shared" ca="1" si="122"/>
        <v/>
      </c>
      <c r="DH51" s="87" t="str">
        <f t="shared" ca="1" si="123"/>
        <v/>
      </c>
      <c r="DI51" s="87" t="str">
        <f t="shared" ca="1" si="124"/>
        <v/>
      </c>
      <c r="DJ51" s="87" t="str">
        <f t="shared" ca="1" si="125"/>
        <v/>
      </c>
      <c r="DK51" s="87" t="str">
        <f t="shared" ca="1" si="126"/>
        <v/>
      </c>
      <c r="DL51" s="87" t="str">
        <f t="shared" ca="1" si="127"/>
        <v/>
      </c>
      <c r="DM51" s="87" t="str">
        <f t="shared" ca="1" si="128"/>
        <v/>
      </c>
      <c r="DN51" s="87" t="str">
        <f t="shared" ca="1" si="129"/>
        <v/>
      </c>
      <c r="DO51" s="87" t="str">
        <f t="shared" ca="1" si="130"/>
        <v/>
      </c>
      <c r="DP51" s="87" t="str">
        <f t="shared" ca="1" si="131"/>
        <v/>
      </c>
      <c r="DQ51" s="87" t="str">
        <f t="shared" ca="1" si="132"/>
        <v/>
      </c>
      <c r="DR51" s="87" t="str">
        <f t="shared" ca="1" si="133"/>
        <v/>
      </c>
      <c r="DS51" s="87" t="str">
        <f t="shared" ca="1" si="134"/>
        <v/>
      </c>
      <c r="DT51" s="87" t="str">
        <f t="shared" ca="1" si="135"/>
        <v/>
      </c>
      <c r="DU51" s="87" t="str">
        <f t="shared" ca="1" si="136"/>
        <v/>
      </c>
      <c r="DV51" s="87" t="str">
        <f t="shared" ca="1" si="137"/>
        <v/>
      </c>
      <c r="DW51" s="87" t="str">
        <f t="shared" ca="1" si="138"/>
        <v/>
      </c>
      <c r="DX51" s="87" t="str">
        <f t="shared" ca="1" si="139"/>
        <v/>
      </c>
      <c r="DY51" s="87" t="str">
        <f t="shared" ca="1" si="140"/>
        <v/>
      </c>
      <c r="DZ51" s="87" t="str">
        <f t="shared" ca="1" si="141"/>
        <v/>
      </c>
      <c r="EA51" s="87" t="str">
        <f t="shared" ca="1" si="142"/>
        <v/>
      </c>
      <c r="EB51" s="87" t="str">
        <f t="shared" ca="1" si="143"/>
        <v/>
      </c>
      <c r="EC51" s="87" t="str">
        <f t="shared" ca="1" si="144"/>
        <v/>
      </c>
      <c r="ED51" s="87" t="str">
        <f t="shared" ca="1" si="145"/>
        <v/>
      </c>
      <c r="EE51" s="87" t="str">
        <f t="shared" ca="1" si="146"/>
        <v/>
      </c>
      <c r="EF51" s="87" t="str">
        <f t="shared" ca="1" si="147"/>
        <v/>
      </c>
      <c r="EG51" s="87" t="str">
        <f t="shared" ca="1" si="148"/>
        <v/>
      </c>
      <c r="EH51" s="87" t="str">
        <f t="shared" ca="1" si="149"/>
        <v/>
      </c>
      <c r="EI51" s="87" t="str">
        <f t="shared" ca="1" si="150"/>
        <v/>
      </c>
      <c r="EJ51" s="87" t="str">
        <f t="shared" ca="1" si="151"/>
        <v/>
      </c>
      <c r="EK51" s="87" t="str">
        <f t="shared" ca="1" si="152"/>
        <v/>
      </c>
      <c r="EL51" s="87" t="str">
        <f t="shared" ca="1" si="153"/>
        <v/>
      </c>
      <c r="EM51" s="87" t="str">
        <f t="shared" ca="1" si="154"/>
        <v/>
      </c>
      <c r="EN51" s="87" t="str">
        <f t="shared" ca="1" si="155"/>
        <v/>
      </c>
      <c r="EO51" s="87" t="str">
        <f t="shared" ca="1" si="156"/>
        <v/>
      </c>
      <c r="EP51" s="87" t="str">
        <f t="shared" ca="1" si="27"/>
        <v/>
      </c>
      <c r="EQ51" s="87" t="str">
        <f t="shared" ca="1" si="157"/>
        <v/>
      </c>
      <c r="ER51" s="87" t="str">
        <f t="shared" ca="1" si="158"/>
        <v/>
      </c>
      <c r="ES51" s="87" t="str">
        <f t="shared" ca="1" si="159"/>
        <v/>
      </c>
      <c r="ET51" s="87" t="str">
        <f t="shared" ca="1" si="160"/>
        <v/>
      </c>
      <c r="EU51" s="87" t="str">
        <f t="shared" ca="1" si="161"/>
        <v/>
      </c>
      <c r="EV51" s="87" t="str">
        <f t="shared" ca="1" si="162"/>
        <v/>
      </c>
      <c r="EW51" s="87" t="str">
        <f t="shared" ca="1" si="163"/>
        <v/>
      </c>
      <c r="EX51" s="87" t="str">
        <f t="shared" ca="1" si="164"/>
        <v/>
      </c>
      <c r="EY51" s="87" t="str">
        <f t="shared" ca="1" si="165"/>
        <v/>
      </c>
      <c r="EZ51" s="87" t="str">
        <f t="shared" ca="1" si="166"/>
        <v/>
      </c>
      <c r="FA51" s="87" t="str">
        <f t="shared" ca="1" si="167"/>
        <v/>
      </c>
      <c r="FB51" s="87" t="str">
        <f t="shared" ca="1" si="168"/>
        <v/>
      </c>
      <c r="FC51" s="87" t="str">
        <f t="shared" ca="1" si="169"/>
        <v/>
      </c>
      <c r="FD51" s="87" t="str">
        <f t="shared" ca="1" si="170"/>
        <v/>
      </c>
      <c r="FE51" s="87" t="str">
        <f t="shared" ca="1" si="171"/>
        <v/>
      </c>
      <c r="FF51" s="87" t="str">
        <f t="shared" ca="1" si="172"/>
        <v/>
      </c>
      <c r="FG51" s="87" t="str">
        <f t="shared" ca="1" si="173"/>
        <v/>
      </c>
      <c r="FH51" s="87" t="str">
        <f t="shared" ca="1" si="174"/>
        <v/>
      </c>
      <c r="FI51" s="87" t="str">
        <f t="shared" ca="1" si="175"/>
        <v/>
      </c>
      <c r="FJ51" s="87" t="str">
        <f t="shared" ca="1" si="176"/>
        <v/>
      </c>
      <c r="FK51" s="87" t="str">
        <f t="shared" ca="1" si="177"/>
        <v/>
      </c>
      <c r="FL51" s="87" t="str">
        <f t="shared" ca="1" si="178"/>
        <v/>
      </c>
      <c r="FM51" s="87" t="str">
        <f t="shared" ca="1" si="179"/>
        <v/>
      </c>
      <c r="FN51" s="87" t="str">
        <f t="shared" ca="1" si="180"/>
        <v/>
      </c>
      <c r="FO51" s="87" t="str">
        <f t="shared" ca="1" si="181"/>
        <v/>
      </c>
      <c r="FP51" s="87" t="str">
        <f t="shared" ca="1" si="182"/>
        <v/>
      </c>
      <c r="FQ51" s="87" t="str">
        <f t="shared" ca="1" si="183"/>
        <v/>
      </c>
      <c r="FR51" s="87" t="str">
        <f t="shared" ca="1" si="184"/>
        <v/>
      </c>
      <c r="FS51" s="87" t="str">
        <f t="shared" ca="1" si="185"/>
        <v/>
      </c>
      <c r="FT51" s="87" t="str">
        <f t="shared" ca="1" si="186"/>
        <v/>
      </c>
      <c r="FU51" s="87" t="str">
        <f t="shared" ca="1" si="187"/>
        <v/>
      </c>
      <c r="FV51" s="87" t="str">
        <f t="shared" ca="1" si="188"/>
        <v/>
      </c>
      <c r="FW51" s="87" t="str">
        <f t="shared" ca="1" si="189"/>
        <v/>
      </c>
      <c r="FX51" s="87" t="str">
        <f t="shared" ca="1" si="190"/>
        <v/>
      </c>
      <c r="FY51" s="87" t="str">
        <f t="shared" ca="1" si="191"/>
        <v/>
      </c>
      <c r="FZ51" s="87" t="str">
        <f t="shared" ca="1" si="192"/>
        <v/>
      </c>
      <c r="GA51" s="87" t="str">
        <f t="shared" ca="1" si="193"/>
        <v/>
      </c>
      <c r="GB51" s="87" t="str">
        <f t="shared" ca="1" si="194"/>
        <v/>
      </c>
      <c r="GC51" s="87" t="str">
        <f t="shared" ca="1" si="195"/>
        <v/>
      </c>
      <c r="GD51" s="87" t="str">
        <f t="shared" ca="1" si="196"/>
        <v/>
      </c>
      <c r="GE51" s="87" t="str">
        <f t="shared" ca="1" si="197"/>
        <v/>
      </c>
      <c r="GF51" s="87" t="str">
        <f t="shared" ca="1" si="198"/>
        <v/>
      </c>
      <c r="GG51" s="87" t="str">
        <f t="shared" ca="1" si="199"/>
        <v/>
      </c>
      <c r="GH51" s="87" t="str">
        <f t="shared" ca="1" si="200"/>
        <v/>
      </c>
      <c r="GI51" s="87" t="str">
        <f t="shared" ca="1" si="201"/>
        <v/>
      </c>
      <c r="GJ51" s="87" t="str">
        <f t="shared" ca="1" si="202"/>
        <v/>
      </c>
      <c r="GK51" s="87" t="str">
        <f t="shared" ca="1" si="203"/>
        <v/>
      </c>
      <c r="GL51" s="87" t="str">
        <f t="shared" ca="1" si="204"/>
        <v/>
      </c>
      <c r="GM51" s="87" t="str">
        <f t="shared" ca="1" si="205"/>
        <v/>
      </c>
      <c r="GN51" s="87" t="str">
        <f t="shared" ca="1" si="206"/>
        <v/>
      </c>
      <c r="GO51" s="87" t="str">
        <f t="shared" ca="1" si="207"/>
        <v/>
      </c>
      <c r="GP51" s="87" t="str">
        <f t="shared" ca="1" si="208"/>
        <v/>
      </c>
      <c r="GQ51" s="87" t="str">
        <f t="shared" ca="1" si="209"/>
        <v/>
      </c>
      <c r="GR51" s="87" t="str">
        <f t="shared" ca="1" si="210"/>
        <v/>
      </c>
      <c r="GS51" s="87" t="str">
        <f t="shared" ca="1" si="211"/>
        <v/>
      </c>
      <c r="GT51" s="87" t="str">
        <f t="shared" ca="1" si="212"/>
        <v/>
      </c>
      <c r="GU51" s="87" t="str">
        <f t="shared" ca="1" si="213"/>
        <v/>
      </c>
      <c r="GV51" s="87" t="str">
        <f t="shared" ca="1" si="214"/>
        <v/>
      </c>
      <c r="GW51" s="87" t="str">
        <f t="shared" ca="1" si="215"/>
        <v/>
      </c>
      <c r="GX51" s="87" t="str">
        <f t="shared" ca="1" si="216"/>
        <v/>
      </c>
      <c r="GY51" s="87" t="str">
        <f t="shared" ca="1" si="217"/>
        <v/>
      </c>
      <c r="GZ51" s="87" t="str">
        <f t="shared" ca="1" si="218"/>
        <v/>
      </c>
      <c r="HA51" s="87" t="str">
        <f t="shared" ca="1" si="219"/>
        <v/>
      </c>
      <c r="HB51" s="87" t="str">
        <f t="shared" ca="1" si="28"/>
        <v/>
      </c>
      <c r="HC51" s="87" t="str">
        <f t="shared" ca="1" si="220"/>
        <v/>
      </c>
      <c r="HD51" s="87" t="str">
        <f t="shared" ca="1" si="221"/>
        <v/>
      </c>
      <c r="HE51" s="87" t="str">
        <f t="shared" ca="1" si="222"/>
        <v/>
      </c>
      <c r="HF51" s="87" t="str">
        <f t="shared" ca="1" si="223"/>
        <v/>
      </c>
      <c r="HG51" s="87" t="str">
        <f t="shared" ca="1" si="224"/>
        <v/>
      </c>
      <c r="HH51" s="87" t="str">
        <f t="shared" ca="1" si="225"/>
        <v/>
      </c>
      <c r="HI51" s="87" t="str">
        <f t="shared" ca="1" si="226"/>
        <v/>
      </c>
      <c r="HJ51" s="87" t="str">
        <f t="shared" ca="1" si="227"/>
        <v/>
      </c>
      <c r="HK51" s="87" t="str">
        <f t="shared" ca="1" si="228"/>
        <v/>
      </c>
      <c r="HL51" s="87" t="str">
        <f t="shared" ca="1" si="229"/>
        <v/>
      </c>
      <c r="HM51" s="87" t="str">
        <f t="shared" ca="1" si="230"/>
        <v/>
      </c>
      <c r="HN51" s="87" t="str">
        <f t="shared" ca="1" si="231"/>
        <v/>
      </c>
      <c r="HO51" s="87" t="str">
        <f t="shared" ca="1" si="232"/>
        <v/>
      </c>
      <c r="HP51" s="87" t="str">
        <f t="shared" ca="1" si="233"/>
        <v/>
      </c>
      <c r="HQ51" s="87" t="str">
        <f t="shared" ca="1" si="234"/>
        <v/>
      </c>
      <c r="HR51" s="87" t="str">
        <f t="shared" ca="1" si="235"/>
        <v/>
      </c>
      <c r="HS51" s="87" t="str">
        <f t="shared" ca="1" si="236"/>
        <v/>
      </c>
      <c r="HT51" s="87" t="str">
        <f t="shared" ca="1" si="237"/>
        <v/>
      </c>
      <c r="HU51" s="87" t="str">
        <f t="shared" ca="1" si="238"/>
        <v/>
      </c>
      <c r="HV51" s="87" t="str">
        <f t="shared" ca="1" si="239"/>
        <v/>
      </c>
      <c r="HW51" s="87" t="str">
        <f t="shared" ca="1" si="240"/>
        <v/>
      </c>
      <c r="HX51" s="87" t="str">
        <f t="shared" ca="1" si="241"/>
        <v/>
      </c>
      <c r="HY51" s="87" t="str">
        <f t="shared" ca="1" si="242"/>
        <v/>
      </c>
      <c r="HZ51" s="87" t="str">
        <f t="shared" ca="1" si="243"/>
        <v/>
      </c>
      <c r="IA51" s="87" t="str">
        <f t="shared" ca="1" si="244"/>
        <v/>
      </c>
      <c r="IB51" s="87" t="str">
        <f t="shared" ca="1" si="245"/>
        <v/>
      </c>
      <c r="IC51" s="87" t="str">
        <f t="shared" ca="1" si="246"/>
        <v/>
      </c>
      <c r="ID51" s="87" t="str">
        <f t="shared" ca="1" si="247"/>
        <v/>
      </c>
      <c r="IE51" s="87" t="str">
        <f t="shared" ca="1" si="248"/>
        <v/>
      </c>
      <c r="IF51" s="87" t="str">
        <f t="shared" ca="1" si="249"/>
        <v/>
      </c>
      <c r="IG51" s="87" t="str">
        <f t="shared" ca="1" si="250"/>
        <v/>
      </c>
      <c r="IH51" s="87" t="str">
        <f t="shared" ca="1" si="251"/>
        <v/>
      </c>
      <c r="II51" s="87" t="str">
        <f t="shared" ca="1" si="252"/>
        <v/>
      </c>
      <c r="IJ51" s="87" t="str">
        <f t="shared" ca="1" si="253"/>
        <v/>
      </c>
      <c r="IK51" s="87" t="str">
        <f t="shared" ca="1" si="254"/>
        <v/>
      </c>
      <c r="IL51" s="87" t="str">
        <f t="shared" ca="1" si="255"/>
        <v/>
      </c>
      <c r="IM51" s="87" t="str">
        <f t="shared" ca="1" si="256"/>
        <v/>
      </c>
      <c r="IN51" s="87" t="str">
        <f t="shared" ca="1" si="257"/>
        <v/>
      </c>
      <c r="IO51" s="87" t="str">
        <f t="shared" ca="1" si="258"/>
        <v/>
      </c>
      <c r="IP51" s="87" t="str">
        <f t="shared" ca="1" si="259"/>
        <v/>
      </c>
      <c r="IQ51" s="87" t="str">
        <f t="shared" ca="1" si="260"/>
        <v/>
      </c>
      <c r="IR51" s="87" t="str">
        <f t="shared" ca="1" si="261"/>
        <v/>
      </c>
      <c r="IS51" s="87" t="str">
        <f t="shared" ca="1" si="262"/>
        <v/>
      </c>
      <c r="IT51" s="87" t="str">
        <f t="shared" ca="1" si="263"/>
        <v/>
      </c>
      <c r="IU51" s="87" t="str">
        <f t="shared" ca="1" si="264"/>
        <v/>
      </c>
      <c r="IV51" s="87" t="str">
        <f t="shared" ca="1" si="265"/>
        <v/>
      </c>
      <c r="IW51" s="87" t="str">
        <f t="shared" ca="1" si="266"/>
        <v/>
      </c>
      <c r="IX51" s="87" t="str">
        <f t="shared" ca="1" si="267"/>
        <v/>
      </c>
      <c r="IY51" s="87" t="str">
        <f t="shared" ca="1" si="268"/>
        <v/>
      </c>
      <c r="IZ51" s="87" t="str">
        <f t="shared" ca="1" si="269"/>
        <v/>
      </c>
      <c r="JA51" s="87" t="str">
        <f t="shared" ca="1" si="270"/>
        <v/>
      </c>
      <c r="JB51" s="87" t="str">
        <f t="shared" ca="1" si="271"/>
        <v/>
      </c>
      <c r="JC51" s="87" t="str">
        <f t="shared" ca="1" si="272"/>
        <v/>
      </c>
      <c r="JD51" s="87" t="str">
        <f t="shared" ca="1" si="273"/>
        <v/>
      </c>
      <c r="JE51" s="87" t="str">
        <f t="shared" ca="1" si="274"/>
        <v/>
      </c>
      <c r="JF51" s="87" t="str">
        <f t="shared" ca="1" si="275"/>
        <v/>
      </c>
      <c r="JG51" s="87" t="str">
        <f t="shared" ca="1" si="276"/>
        <v/>
      </c>
      <c r="JH51" s="87" t="str">
        <f t="shared" ca="1" si="277"/>
        <v/>
      </c>
      <c r="JI51" s="87" t="str">
        <f t="shared" ca="1" si="278"/>
        <v/>
      </c>
      <c r="JJ51" s="87" t="str">
        <f t="shared" ca="1" si="279"/>
        <v/>
      </c>
      <c r="JK51" s="87" t="str">
        <f t="shared" ca="1" si="280"/>
        <v/>
      </c>
      <c r="JL51" s="87" t="str">
        <f t="shared" ca="1" si="281"/>
        <v/>
      </c>
      <c r="JM51" s="87" t="str">
        <f t="shared" ca="1" si="282"/>
        <v/>
      </c>
      <c r="JN51" s="87" t="str">
        <f t="shared" ca="1" si="29"/>
        <v/>
      </c>
      <c r="JO51" s="87" t="str">
        <f t="shared" ca="1" si="283"/>
        <v/>
      </c>
      <c r="JP51" s="87" t="str">
        <f t="shared" ca="1" si="284"/>
        <v/>
      </c>
      <c r="JQ51" s="87" t="str">
        <f t="shared" ca="1" si="285"/>
        <v/>
      </c>
      <c r="JR51" s="87" t="str">
        <f t="shared" ca="1" si="286"/>
        <v/>
      </c>
      <c r="JS51" s="87" t="str">
        <f t="shared" ca="1" si="287"/>
        <v/>
      </c>
      <c r="JT51" s="87" t="str">
        <f t="shared" ca="1" si="288"/>
        <v/>
      </c>
      <c r="JU51" s="87" t="str">
        <f t="shared" ca="1" si="289"/>
        <v/>
      </c>
      <c r="JV51" s="87" t="str">
        <f t="shared" ca="1" si="290"/>
        <v/>
      </c>
      <c r="JW51" s="87" t="str">
        <f t="shared" ca="1" si="291"/>
        <v/>
      </c>
      <c r="JX51" s="87" t="str">
        <f t="shared" ca="1" si="292"/>
        <v/>
      </c>
      <c r="JY51" s="87" t="str">
        <f t="shared" ca="1" si="293"/>
        <v/>
      </c>
      <c r="JZ51" s="87" t="str">
        <f t="shared" ca="1" si="294"/>
        <v/>
      </c>
      <c r="KA51" s="87" t="str">
        <f t="shared" ca="1" si="295"/>
        <v/>
      </c>
      <c r="KB51" s="87" t="str">
        <f t="shared" ca="1" si="296"/>
        <v/>
      </c>
      <c r="KC51" s="87" t="str">
        <f t="shared" ca="1" si="297"/>
        <v/>
      </c>
      <c r="KD51" s="87" t="str">
        <f t="shared" ca="1" si="298"/>
        <v/>
      </c>
      <c r="KE51" s="87" t="str">
        <f t="shared" ca="1" si="299"/>
        <v/>
      </c>
      <c r="KF51" s="87" t="str">
        <f t="shared" ca="1" si="300"/>
        <v/>
      </c>
      <c r="KG51" s="87" t="str">
        <f t="shared" ca="1" si="301"/>
        <v/>
      </c>
      <c r="KH51" s="87" t="str">
        <f t="shared" ca="1" si="302"/>
        <v/>
      </c>
      <c r="KI51" s="87" t="str">
        <f t="shared" ca="1" si="303"/>
        <v/>
      </c>
      <c r="KJ51" s="87" t="str">
        <f t="shared" ca="1" si="304"/>
        <v/>
      </c>
      <c r="KK51" s="87" t="str">
        <f t="shared" ca="1" si="305"/>
        <v/>
      </c>
      <c r="KL51" s="87" t="str">
        <f t="shared" ca="1" si="306"/>
        <v/>
      </c>
      <c r="KM51" s="87" t="str">
        <f t="shared" ca="1" si="307"/>
        <v/>
      </c>
      <c r="KN51" s="87" t="str">
        <f t="shared" ca="1" si="308"/>
        <v/>
      </c>
      <c r="KO51" s="87" t="str">
        <f t="shared" ca="1" si="309"/>
        <v/>
      </c>
      <c r="KP51" s="87" t="str">
        <f t="shared" ca="1" si="310"/>
        <v/>
      </c>
      <c r="KQ51" s="87" t="str">
        <f t="shared" ca="1" si="311"/>
        <v/>
      </c>
      <c r="KR51" s="87" t="str">
        <f t="shared" ca="1" si="312"/>
        <v/>
      </c>
      <c r="KS51" s="87" t="str">
        <f t="shared" ca="1" si="313"/>
        <v/>
      </c>
      <c r="KT51" s="87" t="str">
        <f t="shared" ca="1" si="314"/>
        <v/>
      </c>
      <c r="KU51" s="87" t="str">
        <f t="shared" ca="1" si="315"/>
        <v/>
      </c>
      <c r="KV51" s="87" t="str">
        <f t="shared" ca="1" si="316"/>
        <v/>
      </c>
      <c r="KW51" s="87" t="str">
        <f t="shared" ca="1" si="317"/>
        <v/>
      </c>
      <c r="KX51" s="87" t="str">
        <f t="shared" ca="1" si="318"/>
        <v/>
      </c>
      <c r="KY51" s="87" t="str">
        <f t="shared" ca="1" si="319"/>
        <v/>
      </c>
      <c r="KZ51" s="87" t="str">
        <f t="shared" ca="1" si="320"/>
        <v/>
      </c>
      <c r="LA51" s="87" t="str">
        <f t="shared" ca="1" si="321"/>
        <v/>
      </c>
      <c r="LB51" s="87" t="str">
        <f t="shared" ca="1" si="322"/>
        <v/>
      </c>
      <c r="LC51" s="87" t="str">
        <f t="shared" ca="1" si="323"/>
        <v/>
      </c>
      <c r="LD51" s="87" t="str">
        <f t="shared" ca="1" si="324"/>
        <v/>
      </c>
      <c r="LE51" s="87" t="str">
        <f t="shared" ca="1" si="325"/>
        <v/>
      </c>
      <c r="LF51" s="87" t="str">
        <f t="shared" ca="1" si="326"/>
        <v/>
      </c>
      <c r="LG51" s="87" t="str">
        <f t="shared" ca="1" si="327"/>
        <v/>
      </c>
      <c r="LH51" s="87" t="str">
        <f t="shared" ca="1" si="328"/>
        <v/>
      </c>
      <c r="LI51" s="87" t="str">
        <f t="shared" ca="1" si="329"/>
        <v/>
      </c>
      <c r="LJ51" s="87" t="str">
        <f t="shared" ca="1" si="330"/>
        <v/>
      </c>
      <c r="LK51" s="87" t="str">
        <f t="shared" ca="1" si="331"/>
        <v/>
      </c>
      <c r="LL51" s="87" t="str">
        <f t="shared" ca="1" si="332"/>
        <v/>
      </c>
      <c r="LM51" s="87" t="str">
        <f t="shared" ca="1" si="333"/>
        <v/>
      </c>
      <c r="LN51" s="87" t="str">
        <f t="shared" ca="1" si="334"/>
        <v/>
      </c>
      <c r="LO51" s="87" t="str">
        <f t="shared" ca="1" si="335"/>
        <v/>
      </c>
      <c r="LP51" s="87" t="str">
        <f t="shared" ca="1" si="336"/>
        <v/>
      </c>
      <c r="LQ51" s="87" t="str">
        <f t="shared" ca="1" si="337"/>
        <v/>
      </c>
      <c r="LR51" s="87" t="str">
        <f t="shared" ca="1" si="338"/>
        <v/>
      </c>
      <c r="LS51" s="87" t="str">
        <f t="shared" ca="1" si="339"/>
        <v/>
      </c>
      <c r="LT51" s="87" t="str">
        <f t="shared" ca="1" si="340"/>
        <v/>
      </c>
      <c r="LU51" s="87" t="str">
        <f t="shared" ca="1" si="341"/>
        <v/>
      </c>
      <c r="LV51" s="87" t="str">
        <f t="shared" ca="1" si="342"/>
        <v/>
      </c>
      <c r="LW51" s="87" t="str">
        <f t="shared" ca="1" si="343"/>
        <v/>
      </c>
      <c r="LX51" s="87" t="str">
        <f t="shared" ca="1" si="344"/>
        <v/>
      </c>
      <c r="LY51" s="87" t="str">
        <f t="shared" ca="1" si="345"/>
        <v/>
      </c>
      <c r="LZ51" s="87" t="str">
        <f t="shared" ca="1" si="30"/>
        <v/>
      </c>
      <c r="MA51" s="87" t="str">
        <f t="shared" ca="1" si="357"/>
        <v/>
      </c>
      <c r="MB51" s="87" t="str">
        <f t="shared" ca="1" si="358"/>
        <v/>
      </c>
      <c r="MC51" s="87" t="str">
        <f t="shared" ca="1" si="359"/>
        <v/>
      </c>
      <c r="MD51" s="87" t="str">
        <f t="shared" ca="1" si="360"/>
        <v/>
      </c>
      <c r="ME51" s="87" t="str">
        <f t="shared" ca="1" si="361"/>
        <v/>
      </c>
      <c r="MF51" s="87" t="str">
        <f t="shared" ca="1" si="362"/>
        <v/>
      </c>
      <c r="MG51" s="87" t="str">
        <f t="shared" ca="1" si="363"/>
        <v/>
      </c>
      <c r="MH51" s="87" t="str">
        <f t="shared" ca="1" si="364"/>
        <v/>
      </c>
      <c r="MI51" s="87" t="str">
        <f t="shared" ca="1" si="365"/>
        <v/>
      </c>
      <c r="MJ51" s="87" t="str">
        <f t="shared" ca="1" si="366"/>
        <v/>
      </c>
      <c r="MK51" s="87" t="str">
        <f t="shared" ca="1" si="367"/>
        <v/>
      </c>
      <c r="ML51" s="87" t="str">
        <f t="shared" ca="1" si="368"/>
        <v/>
      </c>
      <c r="MM51" s="87" t="str">
        <f t="shared" ca="1" si="369"/>
        <v/>
      </c>
      <c r="MN51" s="87" t="str">
        <f t="shared" ca="1" si="370"/>
        <v/>
      </c>
      <c r="MO51" s="87" t="str">
        <f t="shared" ca="1" si="371"/>
        <v/>
      </c>
      <c r="MP51" s="87" t="str">
        <f t="shared" ca="1" si="372"/>
        <v/>
      </c>
      <c r="MQ51" s="87" t="str">
        <f t="shared" ca="1" si="373"/>
        <v/>
      </c>
      <c r="MR51" s="87" t="str">
        <f t="shared" ca="1" si="374"/>
        <v/>
      </c>
      <c r="MS51" s="87" t="str">
        <f t="shared" ca="1" si="375"/>
        <v/>
      </c>
      <c r="MT51" s="87" t="str">
        <f t="shared" ca="1" si="376"/>
        <v/>
      </c>
      <c r="MU51" s="87" t="str">
        <f t="shared" ca="1" si="377"/>
        <v/>
      </c>
      <c r="MV51" s="87" t="str">
        <f t="shared" ca="1" si="378"/>
        <v/>
      </c>
      <c r="MW51" s="87" t="str">
        <f t="shared" ca="1" si="379"/>
        <v/>
      </c>
      <c r="MX51" s="87" t="str">
        <f t="shared" ca="1" si="380"/>
        <v/>
      </c>
      <c r="MY51" s="87" t="str">
        <f t="shared" ca="1" si="381"/>
        <v/>
      </c>
      <c r="MZ51" s="87" t="str">
        <f t="shared" ca="1" si="382"/>
        <v/>
      </c>
      <c r="NA51" s="87" t="str">
        <f t="shared" ca="1" si="383"/>
        <v/>
      </c>
      <c r="NB51" s="87" t="str">
        <f t="shared" ca="1" si="346"/>
        <v/>
      </c>
      <c r="NC51" s="87" t="str">
        <f t="shared" ca="1" si="347"/>
        <v/>
      </c>
      <c r="ND51" s="87" t="str">
        <f t="shared" ca="1" si="348"/>
        <v/>
      </c>
      <c r="NE51" s="87" t="str">
        <f t="shared" ca="1" si="349"/>
        <v/>
      </c>
      <c r="NF51" s="87" t="str">
        <f t="shared" ca="1" si="350"/>
        <v/>
      </c>
      <c r="NG51" s="87" t="str">
        <f t="shared" ca="1" si="351"/>
        <v/>
      </c>
      <c r="NH51" s="87" t="str">
        <f t="shared" ca="1" si="352"/>
        <v/>
      </c>
      <c r="NI51" s="87" t="str">
        <f t="shared" ca="1" si="353"/>
        <v/>
      </c>
      <c r="NJ51" s="87" t="str">
        <f t="shared" ca="1" si="354"/>
        <v/>
      </c>
      <c r="NK51" s="87" t="str">
        <f t="shared" ca="1" si="355"/>
        <v/>
      </c>
      <c r="NL51" s="87" t="str">
        <f t="shared" ca="1" si="356"/>
        <v/>
      </c>
    </row>
    <row r="52" spans="1:376" x14ac:dyDescent="0.35">
      <c r="A52" s="54">
        <f>Plantilla!E52</f>
        <v>0</v>
      </c>
      <c r="B52" s="99" t="str">
        <f>'Diseño Patrón'!B55</f>
        <v>---</v>
      </c>
      <c r="C52" s="23">
        <f t="array" ref="C52">IF($C$4="SI",SMALL(IF($B$7:$B52=B52,ROW($B$7:$B52), ""),1),7)</f>
        <v>47</v>
      </c>
      <c r="D52" s="142" t="str">
        <f>'Diseño Patrón'!M55</f>
        <v/>
      </c>
      <c r="E52" s="142" t="str">
        <f>'Diseño Patrón'!N55</f>
        <v/>
      </c>
      <c r="F52" s="142" t="str">
        <f>'Diseño Patrón'!O55</f>
        <v/>
      </c>
      <c r="G52" s="142" t="str">
        <f>'Diseño Patrón'!P55</f>
        <v/>
      </c>
      <c r="H52" s="142" t="str">
        <f>'Diseño Patrón'!Q55</f>
        <v/>
      </c>
      <c r="I52" s="143" t="str">
        <f>'Diseño Patrón'!R55</f>
        <v/>
      </c>
      <c r="J52" s="143" t="str">
        <f>'Diseño Patrón'!S55</f>
        <v/>
      </c>
      <c r="K52" s="87" t="str">
        <f t="shared" ca="1" si="385"/>
        <v/>
      </c>
      <c r="L52" s="87" t="str">
        <f t="shared" ca="1" si="386"/>
        <v/>
      </c>
      <c r="M52" s="87" t="str">
        <f t="shared" ca="1" si="386"/>
        <v/>
      </c>
      <c r="N52" s="87" t="str">
        <f t="shared" ca="1" si="386"/>
        <v/>
      </c>
      <c r="O52" s="87" t="str">
        <f t="shared" ca="1" si="386"/>
        <v/>
      </c>
      <c r="P52" s="87" t="str">
        <f t="shared" ca="1" si="386"/>
        <v/>
      </c>
      <c r="Q52" s="87" t="str">
        <f t="shared" ca="1" si="386"/>
        <v/>
      </c>
      <c r="R52" s="87" t="str">
        <f t="shared" ca="1" si="25"/>
        <v/>
      </c>
      <c r="S52" s="87" t="str">
        <f t="shared" ca="1" si="31"/>
        <v/>
      </c>
      <c r="T52" s="87" t="str">
        <f t="shared" ca="1" si="32"/>
        <v/>
      </c>
      <c r="U52" s="87" t="str">
        <f t="shared" ca="1" si="33"/>
        <v/>
      </c>
      <c r="V52" s="87" t="str">
        <f t="shared" ca="1" si="34"/>
        <v/>
      </c>
      <c r="W52" s="87" t="str">
        <f t="shared" ca="1" si="35"/>
        <v/>
      </c>
      <c r="X52" s="87" t="str">
        <f t="shared" ca="1" si="36"/>
        <v/>
      </c>
      <c r="Y52" s="87" t="str">
        <f t="shared" ca="1" si="37"/>
        <v/>
      </c>
      <c r="Z52" s="87" t="str">
        <f t="shared" ca="1" si="38"/>
        <v/>
      </c>
      <c r="AA52" s="87" t="str">
        <f t="shared" ca="1" si="39"/>
        <v/>
      </c>
      <c r="AB52" s="87" t="str">
        <f t="shared" ca="1" si="40"/>
        <v/>
      </c>
      <c r="AC52" s="87" t="str">
        <f t="shared" ca="1" si="41"/>
        <v/>
      </c>
      <c r="AD52" s="87" t="str">
        <f t="shared" ca="1" si="42"/>
        <v/>
      </c>
      <c r="AE52" s="87" t="str">
        <f t="shared" ca="1" si="43"/>
        <v/>
      </c>
      <c r="AF52" s="87" t="str">
        <f t="shared" ca="1" si="44"/>
        <v/>
      </c>
      <c r="AG52" s="87" t="str">
        <f t="shared" ca="1" si="45"/>
        <v/>
      </c>
      <c r="AH52" s="87" t="str">
        <f t="shared" ca="1" si="46"/>
        <v/>
      </c>
      <c r="AI52" s="87" t="str">
        <f t="shared" ca="1" si="47"/>
        <v/>
      </c>
      <c r="AJ52" s="87" t="str">
        <f t="shared" ca="1" si="48"/>
        <v/>
      </c>
      <c r="AK52" s="87" t="str">
        <f t="shared" ca="1" si="49"/>
        <v/>
      </c>
      <c r="AL52" s="87" t="str">
        <f t="shared" ca="1" si="50"/>
        <v/>
      </c>
      <c r="AM52" s="87" t="str">
        <f t="shared" ca="1" si="51"/>
        <v/>
      </c>
      <c r="AN52" s="87" t="str">
        <f t="shared" ca="1" si="52"/>
        <v/>
      </c>
      <c r="AO52" s="87" t="str">
        <f t="shared" ca="1" si="53"/>
        <v/>
      </c>
      <c r="AP52" s="87" t="str">
        <f t="shared" ca="1" si="54"/>
        <v/>
      </c>
      <c r="AQ52" s="87" t="str">
        <f t="shared" ca="1" si="55"/>
        <v/>
      </c>
      <c r="AR52" s="87" t="str">
        <f t="shared" ca="1" si="56"/>
        <v/>
      </c>
      <c r="AS52" s="87" t="str">
        <f t="shared" ca="1" si="57"/>
        <v/>
      </c>
      <c r="AT52" s="87" t="str">
        <f t="shared" ca="1" si="58"/>
        <v/>
      </c>
      <c r="AU52" s="87" t="str">
        <f t="shared" ca="1" si="59"/>
        <v/>
      </c>
      <c r="AV52" s="87" t="str">
        <f t="shared" ca="1" si="60"/>
        <v/>
      </c>
      <c r="AW52" s="87" t="str">
        <f t="shared" ca="1" si="61"/>
        <v/>
      </c>
      <c r="AX52" s="87" t="str">
        <f t="shared" ca="1" si="62"/>
        <v/>
      </c>
      <c r="AY52" s="87" t="str">
        <f t="shared" ca="1" si="63"/>
        <v/>
      </c>
      <c r="AZ52" s="87" t="str">
        <f t="shared" ca="1" si="64"/>
        <v/>
      </c>
      <c r="BA52" s="87" t="str">
        <f t="shared" ca="1" si="65"/>
        <v/>
      </c>
      <c r="BB52" s="87" t="str">
        <f t="shared" ca="1" si="66"/>
        <v/>
      </c>
      <c r="BC52" s="87" t="str">
        <f t="shared" ca="1" si="67"/>
        <v/>
      </c>
      <c r="BD52" s="87" t="str">
        <f t="shared" ca="1" si="68"/>
        <v/>
      </c>
      <c r="BE52" s="87" t="str">
        <f t="shared" ca="1" si="69"/>
        <v/>
      </c>
      <c r="BF52" s="87" t="str">
        <f t="shared" ca="1" si="70"/>
        <v/>
      </c>
      <c r="BG52" s="87" t="str">
        <f t="shared" ca="1" si="71"/>
        <v/>
      </c>
      <c r="BH52" s="87" t="str">
        <f t="shared" ca="1" si="72"/>
        <v/>
      </c>
      <c r="BI52" s="87" t="str">
        <f t="shared" ca="1" si="73"/>
        <v/>
      </c>
      <c r="BJ52" s="87" t="str">
        <f t="shared" ca="1" si="74"/>
        <v/>
      </c>
      <c r="BK52" s="87" t="str">
        <f t="shared" ca="1" si="75"/>
        <v/>
      </c>
      <c r="BL52" s="87" t="str">
        <f t="shared" ca="1" si="76"/>
        <v/>
      </c>
      <c r="BM52" s="87" t="str">
        <f t="shared" ca="1" si="77"/>
        <v/>
      </c>
      <c r="BN52" s="87" t="str">
        <f t="shared" ca="1" si="78"/>
        <v/>
      </c>
      <c r="BO52" s="87" t="str">
        <f t="shared" ca="1" si="79"/>
        <v/>
      </c>
      <c r="BP52" s="87" t="str">
        <f t="shared" ca="1" si="80"/>
        <v/>
      </c>
      <c r="BQ52" s="87" t="str">
        <f t="shared" ca="1" si="81"/>
        <v/>
      </c>
      <c r="BR52" s="87" t="str">
        <f t="shared" ca="1" si="82"/>
        <v/>
      </c>
      <c r="BS52" s="87" t="str">
        <f t="shared" ca="1" si="83"/>
        <v/>
      </c>
      <c r="BT52" s="87" t="str">
        <f t="shared" ca="1" si="84"/>
        <v/>
      </c>
      <c r="BU52" s="87" t="str">
        <f t="shared" ca="1" si="85"/>
        <v/>
      </c>
      <c r="BV52" s="87" t="str">
        <f t="shared" ca="1" si="86"/>
        <v/>
      </c>
      <c r="BW52" s="87" t="str">
        <f t="shared" ca="1" si="87"/>
        <v/>
      </c>
      <c r="BX52" s="87" t="str">
        <f t="shared" ca="1" si="88"/>
        <v/>
      </c>
      <c r="BY52" s="87" t="str">
        <f t="shared" ca="1" si="89"/>
        <v/>
      </c>
      <c r="BZ52" s="87" t="str">
        <f t="shared" ca="1" si="90"/>
        <v/>
      </c>
      <c r="CA52" s="87" t="str">
        <f t="shared" ca="1" si="91"/>
        <v/>
      </c>
      <c r="CB52" s="87" t="str">
        <f t="shared" ca="1" si="92"/>
        <v/>
      </c>
      <c r="CC52" s="87" t="str">
        <f t="shared" ca="1" si="93"/>
        <v/>
      </c>
      <c r="CD52" s="87" t="str">
        <f t="shared" ca="1" si="26"/>
        <v/>
      </c>
      <c r="CE52" s="87" t="str">
        <f t="shared" ca="1" si="94"/>
        <v/>
      </c>
      <c r="CF52" s="87" t="str">
        <f t="shared" ca="1" si="95"/>
        <v/>
      </c>
      <c r="CG52" s="87" t="str">
        <f t="shared" ca="1" si="96"/>
        <v/>
      </c>
      <c r="CH52" s="87" t="str">
        <f t="shared" ca="1" si="97"/>
        <v/>
      </c>
      <c r="CI52" s="87" t="str">
        <f t="shared" ca="1" si="98"/>
        <v/>
      </c>
      <c r="CJ52" s="87" t="str">
        <f t="shared" ca="1" si="99"/>
        <v/>
      </c>
      <c r="CK52" s="87" t="str">
        <f t="shared" ca="1" si="100"/>
        <v/>
      </c>
      <c r="CL52" s="87" t="str">
        <f t="shared" ca="1" si="101"/>
        <v/>
      </c>
      <c r="CM52" s="87" t="str">
        <f t="shared" ca="1" si="102"/>
        <v/>
      </c>
      <c r="CN52" s="87" t="str">
        <f t="shared" ca="1" si="103"/>
        <v/>
      </c>
      <c r="CO52" s="87" t="str">
        <f t="shared" ca="1" si="104"/>
        <v/>
      </c>
      <c r="CP52" s="87" t="str">
        <f t="shared" ca="1" si="105"/>
        <v/>
      </c>
      <c r="CQ52" s="87" t="str">
        <f t="shared" ca="1" si="106"/>
        <v/>
      </c>
      <c r="CR52" s="87" t="str">
        <f t="shared" ca="1" si="107"/>
        <v/>
      </c>
      <c r="CS52" s="87" t="str">
        <f t="shared" ca="1" si="108"/>
        <v/>
      </c>
      <c r="CT52" s="87" t="str">
        <f t="shared" ca="1" si="109"/>
        <v/>
      </c>
      <c r="CU52" s="87" t="str">
        <f t="shared" ca="1" si="110"/>
        <v/>
      </c>
      <c r="CV52" s="87" t="str">
        <f t="shared" ca="1" si="111"/>
        <v/>
      </c>
      <c r="CW52" s="87" t="str">
        <f t="shared" ca="1" si="112"/>
        <v/>
      </c>
      <c r="CX52" s="87" t="str">
        <f t="shared" ca="1" si="113"/>
        <v/>
      </c>
      <c r="CY52" s="87" t="str">
        <f t="shared" ca="1" si="114"/>
        <v/>
      </c>
      <c r="CZ52" s="87" t="str">
        <f t="shared" ca="1" si="115"/>
        <v/>
      </c>
      <c r="DA52" s="87" t="str">
        <f t="shared" ca="1" si="116"/>
        <v/>
      </c>
      <c r="DB52" s="87" t="str">
        <f t="shared" ca="1" si="117"/>
        <v/>
      </c>
      <c r="DC52" s="87" t="str">
        <f t="shared" ca="1" si="118"/>
        <v/>
      </c>
      <c r="DD52" s="87" t="str">
        <f t="shared" ca="1" si="119"/>
        <v/>
      </c>
      <c r="DE52" s="87" t="str">
        <f t="shared" ca="1" si="120"/>
        <v/>
      </c>
      <c r="DF52" s="87" t="str">
        <f t="shared" ca="1" si="121"/>
        <v/>
      </c>
      <c r="DG52" s="87" t="str">
        <f t="shared" ca="1" si="122"/>
        <v/>
      </c>
      <c r="DH52" s="87" t="str">
        <f t="shared" ca="1" si="123"/>
        <v/>
      </c>
      <c r="DI52" s="87" t="str">
        <f t="shared" ca="1" si="124"/>
        <v/>
      </c>
      <c r="DJ52" s="87" t="str">
        <f t="shared" ca="1" si="125"/>
        <v/>
      </c>
      <c r="DK52" s="87" t="str">
        <f t="shared" ca="1" si="126"/>
        <v/>
      </c>
      <c r="DL52" s="87" t="str">
        <f t="shared" ca="1" si="127"/>
        <v/>
      </c>
      <c r="DM52" s="87" t="str">
        <f t="shared" ca="1" si="128"/>
        <v/>
      </c>
      <c r="DN52" s="87" t="str">
        <f t="shared" ca="1" si="129"/>
        <v/>
      </c>
      <c r="DO52" s="87" t="str">
        <f t="shared" ca="1" si="130"/>
        <v/>
      </c>
      <c r="DP52" s="87" t="str">
        <f t="shared" ca="1" si="131"/>
        <v/>
      </c>
      <c r="DQ52" s="87" t="str">
        <f t="shared" ca="1" si="132"/>
        <v/>
      </c>
      <c r="DR52" s="87" t="str">
        <f t="shared" ca="1" si="133"/>
        <v/>
      </c>
      <c r="DS52" s="87" t="str">
        <f t="shared" ca="1" si="134"/>
        <v/>
      </c>
      <c r="DT52" s="87" t="str">
        <f t="shared" ca="1" si="135"/>
        <v/>
      </c>
      <c r="DU52" s="87" t="str">
        <f t="shared" ca="1" si="136"/>
        <v/>
      </c>
      <c r="DV52" s="87" t="str">
        <f t="shared" ca="1" si="137"/>
        <v/>
      </c>
      <c r="DW52" s="87" t="str">
        <f t="shared" ca="1" si="138"/>
        <v/>
      </c>
      <c r="DX52" s="87" t="str">
        <f t="shared" ca="1" si="139"/>
        <v/>
      </c>
      <c r="DY52" s="87" t="str">
        <f t="shared" ca="1" si="140"/>
        <v/>
      </c>
      <c r="DZ52" s="87" t="str">
        <f t="shared" ca="1" si="141"/>
        <v/>
      </c>
      <c r="EA52" s="87" t="str">
        <f t="shared" ca="1" si="142"/>
        <v/>
      </c>
      <c r="EB52" s="87" t="str">
        <f t="shared" ca="1" si="143"/>
        <v/>
      </c>
      <c r="EC52" s="87" t="str">
        <f t="shared" ca="1" si="144"/>
        <v/>
      </c>
      <c r="ED52" s="87" t="str">
        <f t="shared" ca="1" si="145"/>
        <v/>
      </c>
      <c r="EE52" s="87" t="str">
        <f t="shared" ca="1" si="146"/>
        <v/>
      </c>
      <c r="EF52" s="87" t="str">
        <f t="shared" ca="1" si="147"/>
        <v/>
      </c>
      <c r="EG52" s="87" t="str">
        <f t="shared" ca="1" si="148"/>
        <v/>
      </c>
      <c r="EH52" s="87" t="str">
        <f t="shared" ca="1" si="149"/>
        <v/>
      </c>
      <c r="EI52" s="87" t="str">
        <f t="shared" ca="1" si="150"/>
        <v/>
      </c>
      <c r="EJ52" s="87" t="str">
        <f t="shared" ca="1" si="151"/>
        <v/>
      </c>
      <c r="EK52" s="87" t="str">
        <f t="shared" ca="1" si="152"/>
        <v/>
      </c>
      <c r="EL52" s="87" t="str">
        <f t="shared" ca="1" si="153"/>
        <v/>
      </c>
      <c r="EM52" s="87" t="str">
        <f t="shared" ca="1" si="154"/>
        <v/>
      </c>
      <c r="EN52" s="87" t="str">
        <f t="shared" ca="1" si="155"/>
        <v/>
      </c>
      <c r="EO52" s="87" t="str">
        <f t="shared" ca="1" si="156"/>
        <v/>
      </c>
      <c r="EP52" s="87" t="str">
        <f t="shared" ca="1" si="27"/>
        <v/>
      </c>
      <c r="EQ52" s="87" t="str">
        <f t="shared" ca="1" si="157"/>
        <v/>
      </c>
      <c r="ER52" s="87" t="str">
        <f t="shared" ca="1" si="158"/>
        <v/>
      </c>
      <c r="ES52" s="87" t="str">
        <f t="shared" ca="1" si="159"/>
        <v/>
      </c>
      <c r="ET52" s="87" t="str">
        <f t="shared" ca="1" si="160"/>
        <v/>
      </c>
      <c r="EU52" s="87" t="str">
        <f t="shared" ca="1" si="161"/>
        <v/>
      </c>
      <c r="EV52" s="87" t="str">
        <f t="shared" ca="1" si="162"/>
        <v/>
      </c>
      <c r="EW52" s="87" t="str">
        <f t="shared" ca="1" si="163"/>
        <v/>
      </c>
      <c r="EX52" s="87" t="str">
        <f t="shared" ca="1" si="164"/>
        <v/>
      </c>
      <c r="EY52" s="87" t="str">
        <f t="shared" ca="1" si="165"/>
        <v/>
      </c>
      <c r="EZ52" s="87" t="str">
        <f t="shared" ca="1" si="166"/>
        <v/>
      </c>
      <c r="FA52" s="87" t="str">
        <f t="shared" ca="1" si="167"/>
        <v/>
      </c>
      <c r="FB52" s="87" t="str">
        <f t="shared" ca="1" si="168"/>
        <v/>
      </c>
      <c r="FC52" s="87" t="str">
        <f t="shared" ca="1" si="169"/>
        <v/>
      </c>
      <c r="FD52" s="87" t="str">
        <f t="shared" ca="1" si="170"/>
        <v/>
      </c>
      <c r="FE52" s="87" t="str">
        <f t="shared" ca="1" si="171"/>
        <v/>
      </c>
      <c r="FF52" s="87" t="str">
        <f t="shared" ca="1" si="172"/>
        <v/>
      </c>
      <c r="FG52" s="87" t="str">
        <f t="shared" ca="1" si="173"/>
        <v/>
      </c>
      <c r="FH52" s="87" t="str">
        <f t="shared" ca="1" si="174"/>
        <v/>
      </c>
      <c r="FI52" s="87" t="str">
        <f t="shared" ca="1" si="175"/>
        <v/>
      </c>
      <c r="FJ52" s="87" t="str">
        <f t="shared" ca="1" si="176"/>
        <v/>
      </c>
      <c r="FK52" s="87" t="str">
        <f t="shared" ca="1" si="177"/>
        <v/>
      </c>
      <c r="FL52" s="87" t="str">
        <f t="shared" ca="1" si="178"/>
        <v/>
      </c>
      <c r="FM52" s="87" t="str">
        <f t="shared" ca="1" si="179"/>
        <v/>
      </c>
      <c r="FN52" s="87" t="str">
        <f t="shared" ca="1" si="180"/>
        <v/>
      </c>
      <c r="FO52" s="87" t="str">
        <f t="shared" ca="1" si="181"/>
        <v/>
      </c>
      <c r="FP52" s="87" t="str">
        <f t="shared" ca="1" si="182"/>
        <v/>
      </c>
      <c r="FQ52" s="87" t="str">
        <f t="shared" ca="1" si="183"/>
        <v/>
      </c>
      <c r="FR52" s="87" t="str">
        <f t="shared" ca="1" si="184"/>
        <v/>
      </c>
      <c r="FS52" s="87" t="str">
        <f t="shared" ca="1" si="185"/>
        <v/>
      </c>
      <c r="FT52" s="87" t="str">
        <f t="shared" ca="1" si="186"/>
        <v/>
      </c>
      <c r="FU52" s="87" t="str">
        <f t="shared" ca="1" si="187"/>
        <v/>
      </c>
      <c r="FV52" s="87" t="str">
        <f t="shared" ca="1" si="188"/>
        <v/>
      </c>
      <c r="FW52" s="87" t="str">
        <f t="shared" ca="1" si="189"/>
        <v/>
      </c>
      <c r="FX52" s="87" t="str">
        <f t="shared" ca="1" si="190"/>
        <v/>
      </c>
      <c r="FY52" s="87" t="str">
        <f t="shared" ca="1" si="191"/>
        <v/>
      </c>
      <c r="FZ52" s="87" t="str">
        <f t="shared" ca="1" si="192"/>
        <v/>
      </c>
      <c r="GA52" s="87" t="str">
        <f t="shared" ca="1" si="193"/>
        <v/>
      </c>
      <c r="GB52" s="87" t="str">
        <f t="shared" ca="1" si="194"/>
        <v/>
      </c>
      <c r="GC52" s="87" t="str">
        <f t="shared" ca="1" si="195"/>
        <v/>
      </c>
      <c r="GD52" s="87" t="str">
        <f t="shared" ca="1" si="196"/>
        <v/>
      </c>
      <c r="GE52" s="87" t="str">
        <f t="shared" ca="1" si="197"/>
        <v/>
      </c>
      <c r="GF52" s="87" t="str">
        <f t="shared" ca="1" si="198"/>
        <v/>
      </c>
      <c r="GG52" s="87" t="str">
        <f t="shared" ca="1" si="199"/>
        <v/>
      </c>
      <c r="GH52" s="87" t="str">
        <f t="shared" ca="1" si="200"/>
        <v/>
      </c>
      <c r="GI52" s="87" t="str">
        <f t="shared" ca="1" si="201"/>
        <v/>
      </c>
      <c r="GJ52" s="87" t="str">
        <f t="shared" ca="1" si="202"/>
        <v/>
      </c>
      <c r="GK52" s="87" t="str">
        <f t="shared" ca="1" si="203"/>
        <v/>
      </c>
      <c r="GL52" s="87" t="str">
        <f t="shared" ca="1" si="204"/>
        <v/>
      </c>
      <c r="GM52" s="87" t="str">
        <f t="shared" ca="1" si="205"/>
        <v/>
      </c>
      <c r="GN52" s="87" t="str">
        <f t="shared" ca="1" si="206"/>
        <v/>
      </c>
      <c r="GO52" s="87" t="str">
        <f t="shared" ca="1" si="207"/>
        <v/>
      </c>
      <c r="GP52" s="87" t="str">
        <f t="shared" ca="1" si="208"/>
        <v/>
      </c>
      <c r="GQ52" s="87" t="str">
        <f t="shared" ca="1" si="209"/>
        <v/>
      </c>
      <c r="GR52" s="87" t="str">
        <f t="shared" ca="1" si="210"/>
        <v/>
      </c>
      <c r="GS52" s="87" t="str">
        <f t="shared" ca="1" si="211"/>
        <v/>
      </c>
      <c r="GT52" s="87" t="str">
        <f t="shared" ca="1" si="212"/>
        <v/>
      </c>
      <c r="GU52" s="87" t="str">
        <f t="shared" ca="1" si="213"/>
        <v/>
      </c>
      <c r="GV52" s="87" t="str">
        <f t="shared" ca="1" si="214"/>
        <v/>
      </c>
      <c r="GW52" s="87" t="str">
        <f t="shared" ca="1" si="215"/>
        <v/>
      </c>
      <c r="GX52" s="87" t="str">
        <f t="shared" ca="1" si="216"/>
        <v/>
      </c>
      <c r="GY52" s="87" t="str">
        <f t="shared" ca="1" si="217"/>
        <v/>
      </c>
      <c r="GZ52" s="87" t="str">
        <f t="shared" ca="1" si="218"/>
        <v/>
      </c>
      <c r="HA52" s="87" t="str">
        <f t="shared" ca="1" si="219"/>
        <v/>
      </c>
      <c r="HB52" s="87" t="str">
        <f t="shared" ca="1" si="28"/>
        <v/>
      </c>
      <c r="HC52" s="87" t="str">
        <f t="shared" ca="1" si="220"/>
        <v/>
      </c>
      <c r="HD52" s="87" t="str">
        <f t="shared" ca="1" si="221"/>
        <v/>
      </c>
      <c r="HE52" s="87" t="str">
        <f t="shared" ca="1" si="222"/>
        <v/>
      </c>
      <c r="HF52" s="87" t="str">
        <f t="shared" ca="1" si="223"/>
        <v/>
      </c>
      <c r="HG52" s="87" t="str">
        <f t="shared" ca="1" si="224"/>
        <v/>
      </c>
      <c r="HH52" s="87" t="str">
        <f t="shared" ca="1" si="225"/>
        <v/>
      </c>
      <c r="HI52" s="87" t="str">
        <f t="shared" ca="1" si="226"/>
        <v/>
      </c>
      <c r="HJ52" s="87" t="str">
        <f t="shared" ca="1" si="227"/>
        <v/>
      </c>
      <c r="HK52" s="87" t="str">
        <f t="shared" ca="1" si="228"/>
        <v/>
      </c>
      <c r="HL52" s="87" t="str">
        <f t="shared" ca="1" si="229"/>
        <v/>
      </c>
      <c r="HM52" s="87" t="str">
        <f t="shared" ca="1" si="230"/>
        <v/>
      </c>
      <c r="HN52" s="87" t="str">
        <f t="shared" ca="1" si="231"/>
        <v/>
      </c>
      <c r="HO52" s="87" t="str">
        <f t="shared" ca="1" si="232"/>
        <v/>
      </c>
      <c r="HP52" s="87" t="str">
        <f t="shared" ca="1" si="233"/>
        <v/>
      </c>
      <c r="HQ52" s="87" t="str">
        <f t="shared" ca="1" si="234"/>
        <v/>
      </c>
      <c r="HR52" s="87" t="str">
        <f t="shared" ca="1" si="235"/>
        <v/>
      </c>
      <c r="HS52" s="87" t="str">
        <f t="shared" ca="1" si="236"/>
        <v/>
      </c>
      <c r="HT52" s="87" t="str">
        <f t="shared" ca="1" si="237"/>
        <v/>
      </c>
      <c r="HU52" s="87" t="str">
        <f t="shared" ca="1" si="238"/>
        <v/>
      </c>
      <c r="HV52" s="87" t="str">
        <f t="shared" ca="1" si="239"/>
        <v/>
      </c>
      <c r="HW52" s="87" t="str">
        <f t="shared" ca="1" si="240"/>
        <v/>
      </c>
      <c r="HX52" s="87" t="str">
        <f t="shared" ca="1" si="241"/>
        <v/>
      </c>
      <c r="HY52" s="87" t="str">
        <f t="shared" ca="1" si="242"/>
        <v/>
      </c>
      <c r="HZ52" s="87" t="str">
        <f t="shared" ca="1" si="243"/>
        <v/>
      </c>
      <c r="IA52" s="87" t="str">
        <f t="shared" ca="1" si="244"/>
        <v/>
      </c>
      <c r="IB52" s="87" t="str">
        <f t="shared" ca="1" si="245"/>
        <v/>
      </c>
      <c r="IC52" s="87" t="str">
        <f t="shared" ca="1" si="246"/>
        <v/>
      </c>
      <c r="ID52" s="87" t="str">
        <f t="shared" ca="1" si="247"/>
        <v/>
      </c>
      <c r="IE52" s="87" t="str">
        <f t="shared" ca="1" si="248"/>
        <v/>
      </c>
      <c r="IF52" s="87" t="str">
        <f t="shared" ca="1" si="249"/>
        <v/>
      </c>
      <c r="IG52" s="87" t="str">
        <f t="shared" ca="1" si="250"/>
        <v/>
      </c>
      <c r="IH52" s="87" t="str">
        <f t="shared" ca="1" si="251"/>
        <v/>
      </c>
      <c r="II52" s="87" t="str">
        <f t="shared" ca="1" si="252"/>
        <v/>
      </c>
      <c r="IJ52" s="87" t="str">
        <f t="shared" ca="1" si="253"/>
        <v/>
      </c>
      <c r="IK52" s="87" t="str">
        <f t="shared" ca="1" si="254"/>
        <v/>
      </c>
      <c r="IL52" s="87" t="str">
        <f t="shared" ca="1" si="255"/>
        <v/>
      </c>
      <c r="IM52" s="87" t="str">
        <f t="shared" ca="1" si="256"/>
        <v/>
      </c>
      <c r="IN52" s="87" t="str">
        <f t="shared" ca="1" si="257"/>
        <v/>
      </c>
      <c r="IO52" s="87" t="str">
        <f t="shared" ca="1" si="258"/>
        <v/>
      </c>
      <c r="IP52" s="87" t="str">
        <f t="shared" ca="1" si="259"/>
        <v/>
      </c>
      <c r="IQ52" s="87" t="str">
        <f t="shared" ca="1" si="260"/>
        <v/>
      </c>
      <c r="IR52" s="87" t="str">
        <f t="shared" ca="1" si="261"/>
        <v/>
      </c>
      <c r="IS52" s="87" t="str">
        <f t="shared" ca="1" si="262"/>
        <v/>
      </c>
      <c r="IT52" s="87" t="str">
        <f t="shared" ca="1" si="263"/>
        <v/>
      </c>
      <c r="IU52" s="87" t="str">
        <f t="shared" ca="1" si="264"/>
        <v/>
      </c>
      <c r="IV52" s="87" t="str">
        <f t="shared" ca="1" si="265"/>
        <v/>
      </c>
      <c r="IW52" s="87" t="str">
        <f t="shared" ca="1" si="266"/>
        <v/>
      </c>
      <c r="IX52" s="87" t="str">
        <f t="shared" ca="1" si="267"/>
        <v/>
      </c>
      <c r="IY52" s="87" t="str">
        <f t="shared" ca="1" si="268"/>
        <v/>
      </c>
      <c r="IZ52" s="87" t="str">
        <f t="shared" ca="1" si="269"/>
        <v/>
      </c>
      <c r="JA52" s="87" t="str">
        <f t="shared" ca="1" si="270"/>
        <v/>
      </c>
      <c r="JB52" s="87" t="str">
        <f t="shared" ca="1" si="271"/>
        <v/>
      </c>
      <c r="JC52" s="87" t="str">
        <f t="shared" ca="1" si="272"/>
        <v/>
      </c>
      <c r="JD52" s="87" t="str">
        <f t="shared" ca="1" si="273"/>
        <v/>
      </c>
      <c r="JE52" s="87" t="str">
        <f t="shared" ca="1" si="274"/>
        <v/>
      </c>
      <c r="JF52" s="87" t="str">
        <f t="shared" ca="1" si="275"/>
        <v/>
      </c>
      <c r="JG52" s="87" t="str">
        <f t="shared" ca="1" si="276"/>
        <v/>
      </c>
      <c r="JH52" s="87" t="str">
        <f t="shared" ca="1" si="277"/>
        <v/>
      </c>
      <c r="JI52" s="87" t="str">
        <f t="shared" ca="1" si="278"/>
        <v/>
      </c>
      <c r="JJ52" s="87" t="str">
        <f t="shared" ca="1" si="279"/>
        <v/>
      </c>
      <c r="JK52" s="87" t="str">
        <f t="shared" ca="1" si="280"/>
        <v/>
      </c>
      <c r="JL52" s="87" t="str">
        <f t="shared" ca="1" si="281"/>
        <v/>
      </c>
      <c r="JM52" s="87" t="str">
        <f t="shared" ca="1" si="282"/>
        <v/>
      </c>
      <c r="JN52" s="87" t="str">
        <f t="shared" ca="1" si="29"/>
        <v/>
      </c>
      <c r="JO52" s="87" t="str">
        <f t="shared" ca="1" si="283"/>
        <v/>
      </c>
      <c r="JP52" s="87" t="str">
        <f t="shared" ca="1" si="284"/>
        <v/>
      </c>
      <c r="JQ52" s="87" t="str">
        <f t="shared" ca="1" si="285"/>
        <v/>
      </c>
      <c r="JR52" s="87" t="str">
        <f t="shared" ca="1" si="286"/>
        <v/>
      </c>
      <c r="JS52" s="87" t="str">
        <f t="shared" ca="1" si="287"/>
        <v/>
      </c>
      <c r="JT52" s="87" t="str">
        <f t="shared" ca="1" si="288"/>
        <v/>
      </c>
      <c r="JU52" s="87" t="str">
        <f t="shared" ca="1" si="289"/>
        <v/>
      </c>
      <c r="JV52" s="87" t="str">
        <f t="shared" ca="1" si="290"/>
        <v/>
      </c>
      <c r="JW52" s="87" t="str">
        <f t="shared" ca="1" si="291"/>
        <v/>
      </c>
      <c r="JX52" s="87" t="str">
        <f t="shared" ca="1" si="292"/>
        <v/>
      </c>
      <c r="JY52" s="87" t="str">
        <f t="shared" ca="1" si="293"/>
        <v/>
      </c>
      <c r="JZ52" s="87" t="str">
        <f t="shared" ca="1" si="294"/>
        <v/>
      </c>
      <c r="KA52" s="87" t="str">
        <f t="shared" ca="1" si="295"/>
        <v/>
      </c>
      <c r="KB52" s="87" t="str">
        <f t="shared" ca="1" si="296"/>
        <v/>
      </c>
      <c r="KC52" s="87" t="str">
        <f t="shared" ca="1" si="297"/>
        <v/>
      </c>
      <c r="KD52" s="87" t="str">
        <f t="shared" ca="1" si="298"/>
        <v/>
      </c>
      <c r="KE52" s="87" t="str">
        <f t="shared" ca="1" si="299"/>
        <v/>
      </c>
      <c r="KF52" s="87" t="str">
        <f t="shared" ca="1" si="300"/>
        <v/>
      </c>
      <c r="KG52" s="87" t="str">
        <f t="shared" ca="1" si="301"/>
        <v/>
      </c>
      <c r="KH52" s="87" t="str">
        <f t="shared" ca="1" si="302"/>
        <v/>
      </c>
      <c r="KI52" s="87" t="str">
        <f t="shared" ca="1" si="303"/>
        <v/>
      </c>
      <c r="KJ52" s="87" t="str">
        <f t="shared" ca="1" si="304"/>
        <v/>
      </c>
      <c r="KK52" s="87" t="str">
        <f t="shared" ca="1" si="305"/>
        <v/>
      </c>
      <c r="KL52" s="87" t="str">
        <f t="shared" ca="1" si="306"/>
        <v/>
      </c>
      <c r="KM52" s="87" t="str">
        <f t="shared" ca="1" si="307"/>
        <v/>
      </c>
      <c r="KN52" s="87" t="str">
        <f t="shared" ca="1" si="308"/>
        <v/>
      </c>
      <c r="KO52" s="87" t="str">
        <f t="shared" ca="1" si="309"/>
        <v/>
      </c>
      <c r="KP52" s="87" t="str">
        <f t="shared" ca="1" si="310"/>
        <v/>
      </c>
      <c r="KQ52" s="87" t="str">
        <f t="shared" ca="1" si="311"/>
        <v/>
      </c>
      <c r="KR52" s="87" t="str">
        <f t="shared" ca="1" si="312"/>
        <v/>
      </c>
      <c r="KS52" s="87" t="str">
        <f t="shared" ca="1" si="313"/>
        <v/>
      </c>
      <c r="KT52" s="87" t="str">
        <f t="shared" ca="1" si="314"/>
        <v/>
      </c>
      <c r="KU52" s="87" t="str">
        <f t="shared" ca="1" si="315"/>
        <v/>
      </c>
      <c r="KV52" s="87" t="str">
        <f t="shared" ca="1" si="316"/>
        <v/>
      </c>
      <c r="KW52" s="87" t="str">
        <f t="shared" ca="1" si="317"/>
        <v/>
      </c>
      <c r="KX52" s="87" t="str">
        <f t="shared" ca="1" si="318"/>
        <v/>
      </c>
      <c r="KY52" s="87" t="str">
        <f t="shared" ca="1" si="319"/>
        <v/>
      </c>
      <c r="KZ52" s="87" t="str">
        <f t="shared" ca="1" si="320"/>
        <v/>
      </c>
      <c r="LA52" s="87" t="str">
        <f t="shared" ca="1" si="321"/>
        <v/>
      </c>
      <c r="LB52" s="87" t="str">
        <f t="shared" ca="1" si="322"/>
        <v/>
      </c>
      <c r="LC52" s="87" t="str">
        <f t="shared" ca="1" si="323"/>
        <v/>
      </c>
      <c r="LD52" s="87" t="str">
        <f t="shared" ca="1" si="324"/>
        <v/>
      </c>
      <c r="LE52" s="87" t="str">
        <f t="shared" ca="1" si="325"/>
        <v/>
      </c>
      <c r="LF52" s="87" t="str">
        <f t="shared" ca="1" si="326"/>
        <v/>
      </c>
      <c r="LG52" s="87" t="str">
        <f t="shared" ca="1" si="327"/>
        <v/>
      </c>
      <c r="LH52" s="87" t="str">
        <f t="shared" ca="1" si="328"/>
        <v/>
      </c>
      <c r="LI52" s="87" t="str">
        <f t="shared" ca="1" si="329"/>
        <v/>
      </c>
      <c r="LJ52" s="87" t="str">
        <f t="shared" ca="1" si="330"/>
        <v/>
      </c>
      <c r="LK52" s="87" t="str">
        <f t="shared" ca="1" si="331"/>
        <v/>
      </c>
      <c r="LL52" s="87" t="str">
        <f t="shared" ca="1" si="332"/>
        <v/>
      </c>
      <c r="LM52" s="87" t="str">
        <f t="shared" ca="1" si="333"/>
        <v/>
      </c>
      <c r="LN52" s="87" t="str">
        <f t="shared" ca="1" si="334"/>
        <v/>
      </c>
      <c r="LO52" s="87" t="str">
        <f t="shared" ca="1" si="335"/>
        <v/>
      </c>
      <c r="LP52" s="87" t="str">
        <f t="shared" ca="1" si="336"/>
        <v/>
      </c>
      <c r="LQ52" s="87" t="str">
        <f t="shared" ca="1" si="337"/>
        <v/>
      </c>
      <c r="LR52" s="87" t="str">
        <f t="shared" ca="1" si="338"/>
        <v/>
      </c>
      <c r="LS52" s="87" t="str">
        <f t="shared" ca="1" si="339"/>
        <v/>
      </c>
      <c r="LT52" s="87" t="str">
        <f t="shared" ca="1" si="340"/>
        <v/>
      </c>
      <c r="LU52" s="87" t="str">
        <f t="shared" ca="1" si="341"/>
        <v/>
      </c>
      <c r="LV52" s="87" t="str">
        <f t="shared" ca="1" si="342"/>
        <v/>
      </c>
      <c r="LW52" s="87" t="str">
        <f t="shared" ca="1" si="343"/>
        <v/>
      </c>
      <c r="LX52" s="87" t="str">
        <f t="shared" ca="1" si="344"/>
        <v/>
      </c>
      <c r="LY52" s="87" t="str">
        <f t="shared" ca="1" si="345"/>
        <v/>
      </c>
      <c r="LZ52" s="87" t="str">
        <f t="shared" ca="1" si="30"/>
        <v/>
      </c>
      <c r="MA52" s="87" t="str">
        <f t="shared" ca="1" si="357"/>
        <v/>
      </c>
      <c r="MB52" s="87" t="str">
        <f t="shared" ca="1" si="358"/>
        <v/>
      </c>
      <c r="MC52" s="87" t="str">
        <f t="shared" ca="1" si="359"/>
        <v/>
      </c>
      <c r="MD52" s="87" t="str">
        <f t="shared" ca="1" si="360"/>
        <v/>
      </c>
      <c r="ME52" s="87" t="str">
        <f t="shared" ca="1" si="361"/>
        <v/>
      </c>
      <c r="MF52" s="87" t="str">
        <f t="shared" ca="1" si="362"/>
        <v/>
      </c>
      <c r="MG52" s="87" t="str">
        <f t="shared" ca="1" si="363"/>
        <v/>
      </c>
      <c r="MH52" s="87" t="str">
        <f t="shared" ca="1" si="364"/>
        <v/>
      </c>
      <c r="MI52" s="87" t="str">
        <f t="shared" ca="1" si="365"/>
        <v/>
      </c>
      <c r="MJ52" s="87" t="str">
        <f t="shared" ca="1" si="366"/>
        <v/>
      </c>
      <c r="MK52" s="87" t="str">
        <f t="shared" ca="1" si="367"/>
        <v/>
      </c>
      <c r="ML52" s="87" t="str">
        <f t="shared" ca="1" si="368"/>
        <v/>
      </c>
      <c r="MM52" s="87" t="str">
        <f t="shared" ca="1" si="369"/>
        <v/>
      </c>
      <c r="MN52" s="87" t="str">
        <f t="shared" ca="1" si="370"/>
        <v/>
      </c>
      <c r="MO52" s="87" t="str">
        <f t="shared" ca="1" si="371"/>
        <v/>
      </c>
      <c r="MP52" s="87" t="str">
        <f t="shared" ca="1" si="372"/>
        <v/>
      </c>
      <c r="MQ52" s="87" t="str">
        <f t="shared" ca="1" si="373"/>
        <v/>
      </c>
      <c r="MR52" s="87" t="str">
        <f t="shared" ca="1" si="374"/>
        <v/>
      </c>
      <c r="MS52" s="87" t="str">
        <f t="shared" ca="1" si="375"/>
        <v/>
      </c>
      <c r="MT52" s="87" t="str">
        <f t="shared" ca="1" si="376"/>
        <v/>
      </c>
      <c r="MU52" s="87" t="str">
        <f t="shared" ca="1" si="377"/>
        <v/>
      </c>
      <c r="MV52" s="87" t="str">
        <f t="shared" ca="1" si="378"/>
        <v/>
      </c>
      <c r="MW52" s="87" t="str">
        <f t="shared" ca="1" si="379"/>
        <v/>
      </c>
      <c r="MX52" s="87" t="str">
        <f t="shared" ca="1" si="380"/>
        <v/>
      </c>
      <c r="MY52" s="87" t="str">
        <f t="shared" ca="1" si="381"/>
        <v/>
      </c>
      <c r="MZ52" s="87" t="str">
        <f t="shared" ca="1" si="382"/>
        <v/>
      </c>
      <c r="NA52" s="87" t="str">
        <f t="shared" ca="1" si="383"/>
        <v/>
      </c>
      <c r="NB52" s="87" t="str">
        <f t="shared" ca="1" si="346"/>
        <v/>
      </c>
      <c r="NC52" s="87" t="str">
        <f t="shared" ca="1" si="347"/>
        <v/>
      </c>
      <c r="ND52" s="87" t="str">
        <f t="shared" ca="1" si="348"/>
        <v/>
      </c>
      <c r="NE52" s="87" t="str">
        <f t="shared" ca="1" si="349"/>
        <v/>
      </c>
      <c r="NF52" s="87" t="str">
        <f t="shared" ca="1" si="350"/>
        <v/>
      </c>
      <c r="NG52" s="87" t="str">
        <f t="shared" ca="1" si="351"/>
        <v/>
      </c>
      <c r="NH52" s="87" t="str">
        <f t="shared" ca="1" si="352"/>
        <v/>
      </c>
      <c r="NI52" s="87" t="str">
        <f t="shared" ca="1" si="353"/>
        <v/>
      </c>
      <c r="NJ52" s="87" t="str">
        <f t="shared" ca="1" si="354"/>
        <v/>
      </c>
      <c r="NK52" s="87" t="str">
        <f t="shared" ca="1" si="355"/>
        <v/>
      </c>
      <c r="NL52" s="87" t="str">
        <f t="shared" ca="1" si="356"/>
        <v/>
      </c>
    </row>
    <row r="53" spans="1:376" x14ac:dyDescent="0.35">
      <c r="A53" s="54">
        <f>Plantilla!E53</f>
        <v>0</v>
      </c>
      <c r="B53" s="99" t="str">
        <f>'Diseño Patrón'!B56</f>
        <v>---</v>
      </c>
      <c r="C53" s="23">
        <f t="array" ref="C53">IF($C$4="SI",SMALL(IF($B$7:$B53=B53,ROW($B$7:$B53), ""),1),7)</f>
        <v>47</v>
      </c>
      <c r="D53" s="142" t="str">
        <f>'Diseño Patrón'!M56</f>
        <v/>
      </c>
      <c r="E53" s="142" t="str">
        <f>'Diseño Patrón'!N56</f>
        <v/>
      </c>
      <c r="F53" s="142" t="str">
        <f>'Diseño Patrón'!O56</f>
        <v/>
      </c>
      <c r="G53" s="142" t="str">
        <f>'Diseño Patrón'!P56</f>
        <v/>
      </c>
      <c r="H53" s="142" t="str">
        <f>'Diseño Patrón'!Q56</f>
        <v/>
      </c>
      <c r="I53" s="143" t="str">
        <f>'Diseño Patrón'!R56</f>
        <v/>
      </c>
      <c r="J53" s="143" t="str">
        <f>'Diseño Patrón'!S56</f>
        <v/>
      </c>
      <c r="K53" s="87" t="str">
        <f t="shared" ca="1" si="385"/>
        <v/>
      </c>
      <c r="L53" s="87" t="str">
        <f t="shared" ca="1" si="386"/>
        <v/>
      </c>
      <c r="M53" s="87" t="str">
        <f t="shared" ca="1" si="386"/>
        <v/>
      </c>
      <c r="N53" s="87" t="str">
        <f t="shared" ca="1" si="386"/>
        <v/>
      </c>
      <c r="O53" s="87" t="str">
        <f t="shared" ca="1" si="386"/>
        <v/>
      </c>
      <c r="P53" s="87" t="str">
        <f t="shared" ca="1" si="386"/>
        <v/>
      </c>
      <c r="Q53" s="87" t="str">
        <f t="shared" ca="1" si="386"/>
        <v/>
      </c>
      <c r="R53" s="87" t="str">
        <f t="shared" ca="1" si="25"/>
        <v/>
      </c>
      <c r="S53" s="87" t="str">
        <f t="shared" ca="1" si="31"/>
        <v/>
      </c>
      <c r="T53" s="87" t="str">
        <f t="shared" ca="1" si="32"/>
        <v/>
      </c>
      <c r="U53" s="87" t="str">
        <f t="shared" ca="1" si="33"/>
        <v/>
      </c>
      <c r="V53" s="87" t="str">
        <f t="shared" ca="1" si="34"/>
        <v/>
      </c>
      <c r="W53" s="87" t="str">
        <f t="shared" ca="1" si="35"/>
        <v/>
      </c>
      <c r="X53" s="87" t="str">
        <f t="shared" ca="1" si="36"/>
        <v/>
      </c>
      <c r="Y53" s="87" t="str">
        <f t="shared" ca="1" si="37"/>
        <v/>
      </c>
      <c r="Z53" s="87" t="str">
        <f t="shared" ca="1" si="38"/>
        <v/>
      </c>
      <c r="AA53" s="87" t="str">
        <f t="shared" ca="1" si="39"/>
        <v/>
      </c>
      <c r="AB53" s="87" t="str">
        <f t="shared" ca="1" si="40"/>
        <v/>
      </c>
      <c r="AC53" s="87" t="str">
        <f t="shared" ca="1" si="41"/>
        <v/>
      </c>
      <c r="AD53" s="87" t="str">
        <f t="shared" ca="1" si="42"/>
        <v/>
      </c>
      <c r="AE53" s="87" t="str">
        <f t="shared" ca="1" si="43"/>
        <v/>
      </c>
      <c r="AF53" s="87" t="str">
        <f t="shared" ca="1" si="44"/>
        <v/>
      </c>
      <c r="AG53" s="87" t="str">
        <f t="shared" ca="1" si="45"/>
        <v/>
      </c>
      <c r="AH53" s="87" t="str">
        <f t="shared" ca="1" si="46"/>
        <v/>
      </c>
      <c r="AI53" s="87" t="str">
        <f t="shared" ca="1" si="47"/>
        <v/>
      </c>
      <c r="AJ53" s="87" t="str">
        <f t="shared" ca="1" si="48"/>
        <v/>
      </c>
      <c r="AK53" s="87" t="str">
        <f t="shared" ca="1" si="49"/>
        <v/>
      </c>
      <c r="AL53" s="87" t="str">
        <f t="shared" ca="1" si="50"/>
        <v/>
      </c>
      <c r="AM53" s="87" t="str">
        <f t="shared" ca="1" si="51"/>
        <v/>
      </c>
      <c r="AN53" s="87" t="str">
        <f t="shared" ca="1" si="52"/>
        <v/>
      </c>
      <c r="AO53" s="87" t="str">
        <f t="shared" ca="1" si="53"/>
        <v/>
      </c>
      <c r="AP53" s="87" t="str">
        <f t="shared" ca="1" si="54"/>
        <v/>
      </c>
      <c r="AQ53" s="87" t="str">
        <f t="shared" ca="1" si="55"/>
        <v/>
      </c>
      <c r="AR53" s="87" t="str">
        <f t="shared" ca="1" si="56"/>
        <v/>
      </c>
      <c r="AS53" s="87" t="str">
        <f t="shared" ca="1" si="57"/>
        <v/>
      </c>
      <c r="AT53" s="87" t="str">
        <f t="shared" ca="1" si="58"/>
        <v/>
      </c>
      <c r="AU53" s="87" t="str">
        <f t="shared" ca="1" si="59"/>
        <v/>
      </c>
      <c r="AV53" s="87" t="str">
        <f t="shared" ca="1" si="60"/>
        <v/>
      </c>
      <c r="AW53" s="87" t="str">
        <f t="shared" ca="1" si="61"/>
        <v/>
      </c>
      <c r="AX53" s="87" t="str">
        <f t="shared" ca="1" si="62"/>
        <v/>
      </c>
      <c r="AY53" s="87" t="str">
        <f t="shared" ca="1" si="63"/>
        <v/>
      </c>
      <c r="AZ53" s="87" t="str">
        <f t="shared" ca="1" si="64"/>
        <v/>
      </c>
      <c r="BA53" s="87" t="str">
        <f t="shared" ca="1" si="65"/>
        <v/>
      </c>
      <c r="BB53" s="87" t="str">
        <f t="shared" ca="1" si="66"/>
        <v/>
      </c>
      <c r="BC53" s="87" t="str">
        <f t="shared" ca="1" si="67"/>
        <v/>
      </c>
      <c r="BD53" s="87" t="str">
        <f t="shared" ca="1" si="68"/>
        <v/>
      </c>
      <c r="BE53" s="87" t="str">
        <f t="shared" ca="1" si="69"/>
        <v/>
      </c>
      <c r="BF53" s="87" t="str">
        <f t="shared" ca="1" si="70"/>
        <v/>
      </c>
      <c r="BG53" s="87" t="str">
        <f t="shared" ca="1" si="71"/>
        <v/>
      </c>
      <c r="BH53" s="87" t="str">
        <f t="shared" ca="1" si="72"/>
        <v/>
      </c>
      <c r="BI53" s="87" t="str">
        <f t="shared" ca="1" si="73"/>
        <v/>
      </c>
      <c r="BJ53" s="87" t="str">
        <f t="shared" ca="1" si="74"/>
        <v/>
      </c>
      <c r="BK53" s="87" t="str">
        <f t="shared" ca="1" si="75"/>
        <v/>
      </c>
      <c r="BL53" s="87" t="str">
        <f t="shared" ca="1" si="76"/>
        <v/>
      </c>
      <c r="BM53" s="87" t="str">
        <f t="shared" ca="1" si="77"/>
        <v/>
      </c>
      <c r="BN53" s="87" t="str">
        <f t="shared" ca="1" si="78"/>
        <v/>
      </c>
      <c r="BO53" s="87" t="str">
        <f t="shared" ca="1" si="79"/>
        <v/>
      </c>
      <c r="BP53" s="87" t="str">
        <f t="shared" ca="1" si="80"/>
        <v/>
      </c>
      <c r="BQ53" s="87" t="str">
        <f t="shared" ca="1" si="81"/>
        <v/>
      </c>
      <c r="BR53" s="87" t="str">
        <f t="shared" ca="1" si="82"/>
        <v/>
      </c>
      <c r="BS53" s="87" t="str">
        <f t="shared" ca="1" si="83"/>
        <v/>
      </c>
      <c r="BT53" s="87" t="str">
        <f t="shared" ca="1" si="84"/>
        <v/>
      </c>
      <c r="BU53" s="87" t="str">
        <f t="shared" ca="1" si="85"/>
        <v/>
      </c>
      <c r="BV53" s="87" t="str">
        <f t="shared" ca="1" si="86"/>
        <v/>
      </c>
      <c r="BW53" s="87" t="str">
        <f t="shared" ca="1" si="87"/>
        <v/>
      </c>
      <c r="BX53" s="87" t="str">
        <f t="shared" ca="1" si="88"/>
        <v/>
      </c>
      <c r="BY53" s="87" t="str">
        <f t="shared" ca="1" si="89"/>
        <v/>
      </c>
      <c r="BZ53" s="87" t="str">
        <f t="shared" ca="1" si="90"/>
        <v/>
      </c>
      <c r="CA53" s="87" t="str">
        <f t="shared" ca="1" si="91"/>
        <v/>
      </c>
      <c r="CB53" s="87" t="str">
        <f t="shared" ca="1" si="92"/>
        <v/>
      </c>
      <c r="CC53" s="87" t="str">
        <f t="shared" ca="1" si="93"/>
        <v/>
      </c>
      <c r="CD53" s="87" t="str">
        <f t="shared" ca="1" si="26"/>
        <v/>
      </c>
      <c r="CE53" s="87" t="str">
        <f t="shared" ca="1" si="94"/>
        <v/>
      </c>
      <c r="CF53" s="87" t="str">
        <f t="shared" ca="1" si="95"/>
        <v/>
      </c>
      <c r="CG53" s="87" t="str">
        <f t="shared" ca="1" si="96"/>
        <v/>
      </c>
      <c r="CH53" s="87" t="str">
        <f t="shared" ca="1" si="97"/>
        <v/>
      </c>
      <c r="CI53" s="87" t="str">
        <f t="shared" ca="1" si="98"/>
        <v/>
      </c>
      <c r="CJ53" s="87" t="str">
        <f t="shared" ca="1" si="99"/>
        <v/>
      </c>
      <c r="CK53" s="87" t="str">
        <f t="shared" ca="1" si="100"/>
        <v/>
      </c>
      <c r="CL53" s="87" t="str">
        <f t="shared" ca="1" si="101"/>
        <v/>
      </c>
      <c r="CM53" s="87" t="str">
        <f t="shared" ca="1" si="102"/>
        <v/>
      </c>
      <c r="CN53" s="87" t="str">
        <f t="shared" ca="1" si="103"/>
        <v/>
      </c>
      <c r="CO53" s="87" t="str">
        <f t="shared" ca="1" si="104"/>
        <v/>
      </c>
      <c r="CP53" s="87" t="str">
        <f t="shared" ca="1" si="105"/>
        <v/>
      </c>
      <c r="CQ53" s="87" t="str">
        <f t="shared" ca="1" si="106"/>
        <v/>
      </c>
      <c r="CR53" s="87" t="str">
        <f t="shared" ca="1" si="107"/>
        <v/>
      </c>
      <c r="CS53" s="87" t="str">
        <f t="shared" ca="1" si="108"/>
        <v/>
      </c>
      <c r="CT53" s="87" t="str">
        <f t="shared" ca="1" si="109"/>
        <v/>
      </c>
      <c r="CU53" s="87" t="str">
        <f t="shared" ca="1" si="110"/>
        <v/>
      </c>
      <c r="CV53" s="87" t="str">
        <f t="shared" ca="1" si="111"/>
        <v/>
      </c>
      <c r="CW53" s="87" t="str">
        <f t="shared" ca="1" si="112"/>
        <v/>
      </c>
      <c r="CX53" s="87" t="str">
        <f t="shared" ca="1" si="113"/>
        <v/>
      </c>
      <c r="CY53" s="87" t="str">
        <f t="shared" ca="1" si="114"/>
        <v/>
      </c>
      <c r="CZ53" s="87" t="str">
        <f t="shared" ca="1" si="115"/>
        <v/>
      </c>
      <c r="DA53" s="87" t="str">
        <f t="shared" ca="1" si="116"/>
        <v/>
      </c>
      <c r="DB53" s="87" t="str">
        <f t="shared" ca="1" si="117"/>
        <v/>
      </c>
      <c r="DC53" s="87" t="str">
        <f t="shared" ca="1" si="118"/>
        <v/>
      </c>
      <c r="DD53" s="87" t="str">
        <f t="shared" ca="1" si="119"/>
        <v/>
      </c>
      <c r="DE53" s="87" t="str">
        <f t="shared" ca="1" si="120"/>
        <v/>
      </c>
      <c r="DF53" s="87" t="str">
        <f t="shared" ca="1" si="121"/>
        <v/>
      </c>
      <c r="DG53" s="87" t="str">
        <f t="shared" ca="1" si="122"/>
        <v/>
      </c>
      <c r="DH53" s="87" t="str">
        <f t="shared" ca="1" si="123"/>
        <v/>
      </c>
      <c r="DI53" s="87" t="str">
        <f t="shared" ca="1" si="124"/>
        <v/>
      </c>
      <c r="DJ53" s="87" t="str">
        <f t="shared" ca="1" si="125"/>
        <v/>
      </c>
      <c r="DK53" s="87" t="str">
        <f t="shared" ca="1" si="126"/>
        <v/>
      </c>
      <c r="DL53" s="87" t="str">
        <f t="shared" ca="1" si="127"/>
        <v/>
      </c>
      <c r="DM53" s="87" t="str">
        <f t="shared" ca="1" si="128"/>
        <v/>
      </c>
      <c r="DN53" s="87" t="str">
        <f t="shared" ca="1" si="129"/>
        <v/>
      </c>
      <c r="DO53" s="87" t="str">
        <f t="shared" ca="1" si="130"/>
        <v/>
      </c>
      <c r="DP53" s="87" t="str">
        <f t="shared" ca="1" si="131"/>
        <v/>
      </c>
      <c r="DQ53" s="87" t="str">
        <f t="shared" ca="1" si="132"/>
        <v/>
      </c>
      <c r="DR53" s="87" t="str">
        <f t="shared" ca="1" si="133"/>
        <v/>
      </c>
      <c r="DS53" s="87" t="str">
        <f t="shared" ca="1" si="134"/>
        <v/>
      </c>
      <c r="DT53" s="87" t="str">
        <f t="shared" ca="1" si="135"/>
        <v/>
      </c>
      <c r="DU53" s="87" t="str">
        <f t="shared" ca="1" si="136"/>
        <v/>
      </c>
      <c r="DV53" s="87" t="str">
        <f t="shared" ca="1" si="137"/>
        <v/>
      </c>
      <c r="DW53" s="87" t="str">
        <f t="shared" ca="1" si="138"/>
        <v/>
      </c>
      <c r="DX53" s="87" t="str">
        <f t="shared" ca="1" si="139"/>
        <v/>
      </c>
      <c r="DY53" s="87" t="str">
        <f t="shared" ca="1" si="140"/>
        <v/>
      </c>
      <c r="DZ53" s="87" t="str">
        <f t="shared" ca="1" si="141"/>
        <v/>
      </c>
      <c r="EA53" s="87" t="str">
        <f t="shared" ca="1" si="142"/>
        <v/>
      </c>
      <c r="EB53" s="87" t="str">
        <f t="shared" ca="1" si="143"/>
        <v/>
      </c>
      <c r="EC53" s="87" t="str">
        <f t="shared" ca="1" si="144"/>
        <v/>
      </c>
      <c r="ED53" s="87" t="str">
        <f t="shared" ca="1" si="145"/>
        <v/>
      </c>
      <c r="EE53" s="87" t="str">
        <f t="shared" ca="1" si="146"/>
        <v/>
      </c>
      <c r="EF53" s="87" t="str">
        <f t="shared" ca="1" si="147"/>
        <v/>
      </c>
      <c r="EG53" s="87" t="str">
        <f t="shared" ca="1" si="148"/>
        <v/>
      </c>
      <c r="EH53" s="87" t="str">
        <f t="shared" ca="1" si="149"/>
        <v/>
      </c>
      <c r="EI53" s="87" t="str">
        <f t="shared" ca="1" si="150"/>
        <v/>
      </c>
      <c r="EJ53" s="87" t="str">
        <f t="shared" ca="1" si="151"/>
        <v/>
      </c>
      <c r="EK53" s="87" t="str">
        <f t="shared" ca="1" si="152"/>
        <v/>
      </c>
      <c r="EL53" s="87" t="str">
        <f t="shared" ca="1" si="153"/>
        <v/>
      </c>
      <c r="EM53" s="87" t="str">
        <f t="shared" ca="1" si="154"/>
        <v/>
      </c>
      <c r="EN53" s="87" t="str">
        <f t="shared" ca="1" si="155"/>
        <v/>
      </c>
      <c r="EO53" s="87" t="str">
        <f t="shared" ca="1" si="156"/>
        <v/>
      </c>
      <c r="EP53" s="87" t="str">
        <f t="shared" ca="1" si="27"/>
        <v/>
      </c>
      <c r="EQ53" s="87" t="str">
        <f t="shared" ca="1" si="157"/>
        <v/>
      </c>
      <c r="ER53" s="87" t="str">
        <f t="shared" ca="1" si="158"/>
        <v/>
      </c>
      <c r="ES53" s="87" t="str">
        <f t="shared" ca="1" si="159"/>
        <v/>
      </c>
      <c r="ET53" s="87" t="str">
        <f t="shared" ca="1" si="160"/>
        <v/>
      </c>
      <c r="EU53" s="87" t="str">
        <f t="shared" ca="1" si="161"/>
        <v/>
      </c>
      <c r="EV53" s="87" t="str">
        <f t="shared" ca="1" si="162"/>
        <v/>
      </c>
      <c r="EW53" s="87" t="str">
        <f t="shared" ca="1" si="163"/>
        <v/>
      </c>
      <c r="EX53" s="87" t="str">
        <f t="shared" ca="1" si="164"/>
        <v/>
      </c>
      <c r="EY53" s="87" t="str">
        <f t="shared" ca="1" si="165"/>
        <v/>
      </c>
      <c r="EZ53" s="87" t="str">
        <f t="shared" ca="1" si="166"/>
        <v/>
      </c>
      <c r="FA53" s="87" t="str">
        <f t="shared" ca="1" si="167"/>
        <v/>
      </c>
      <c r="FB53" s="87" t="str">
        <f t="shared" ca="1" si="168"/>
        <v/>
      </c>
      <c r="FC53" s="87" t="str">
        <f t="shared" ca="1" si="169"/>
        <v/>
      </c>
      <c r="FD53" s="87" t="str">
        <f t="shared" ca="1" si="170"/>
        <v/>
      </c>
      <c r="FE53" s="87" t="str">
        <f t="shared" ca="1" si="171"/>
        <v/>
      </c>
      <c r="FF53" s="87" t="str">
        <f t="shared" ca="1" si="172"/>
        <v/>
      </c>
      <c r="FG53" s="87" t="str">
        <f t="shared" ca="1" si="173"/>
        <v/>
      </c>
      <c r="FH53" s="87" t="str">
        <f t="shared" ca="1" si="174"/>
        <v/>
      </c>
      <c r="FI53" s="87" t="str">
        <f t="shared" ca="1" si="175"/>
        <v/>
      </c>
      <c r="FJ53" s="87" t="str">
        <f t="shared" ca="1" si="176"/>
        <v/>
      </c>
      <c r="FK53" s="87" t="str">
        <f t="shared" ca="1" si="177"/>
        <v/>
      </c>
      <c r="FL53" s="87" t="str">
        <f t="shared" ca="1" si="178"/>
        <v/>
      </c>
      <c r="FM53" s="87" t="str">
        <f t="shared" ca="1" si="179"/>
        <v/>
      </c>
      <c r="FN53" s="87" t="str">
        <f t="shared" ca="1" si="180"/>
        <v/>
      </c>
      <c r="FO53" s="87" t="str">
        <f t="shared" ca="1" si="181"/>
        <v/>
      </c>
      <c r="FP53" s="87" t="str">
        <f t="shared" ca="1" si="182"/>
        <v/>
      </c>
      <c r="FQ53" s="87" t="str">
        <f t="shared" ca="1" si="183"/>
        <v/>
      </c>
      <c r="FR53" s="87" t="str">
        <f t="shared" ca="1" si="184"/>
        <v/>
      </c>
      <c r="FS53" s="87" t="str">
        <f t="shared" ca="1" si="185"/>
        <v/>
      </c>
      <c r="FT53" s="87" t="str">
        <f t="shared" ca="1" si="186"/>
        <v/>
      </c>
      <c r="FU53" s="87" t="str">
        <f t="shared" ca="1" si="187"/>
        <v/>
      </c>
      <c r="FV53" s="87" t="str">
        <f t="shared" ca="1" si="188"/>
        <v/>
      </c>
      <c r="FW53" s="87" t="str">
        <f t="shared" ca="1" si="189"/>
        <v/>
      </c>
      <c r="FX53" s="87" t="str">
        <f t="shared" ca="1" si="190"/>
        <v/>
      </c>
      <c r="FY53" s="87" t="str">
        <f t="shared" ca="1" si="191"/>
        <v/>
      </c>
      <c r="FZ53" s="87" t="str">
        <f t="shared" ca="1" si="192"/>
        <v/>
      </c>
      <c r="GA53" s="87" t="str">
        <f t="shared" ca="1" si="193"/>
        <v/>
      </c>
      <c r="GB53" s="87" t="str">
        <f t="shared" ca="1" si="194"/>
        <v/>
      </c>
      <c r="GC53" s="87" t="str">
        <f t="shared" ca="1" si="195"/>
        <v/>
      </c>
      <c r="GD53" s="87" t="str">
        <f t="shared" ca="1" si="196"/>
        <v/>
      </c>
      <c r="GE53" s="87" t="str">
        <f t="shared" ca="1" si="197"/>
        <v/>
      </c>
      <c r="GF53" s="87" t="str">
        <f t="shared" ca="1" si="198"/>
        <v/>
      </c>
      <c r="GG53" s="87" t="str">
        <f t="shared" ca="1" si="199"/>
        <v/>
      </c>
      <c r="GH53" s="87" t="str">
        <f t="shared" ca="1" si="200"/>
        <v/>
      </c>
      <c r="GI53" s="87" t="str">
        <f t="shared" ca="1" si="201"/>
        <v/>
      </c>
      <c r="GJ53" s="87" t="str">
        <f t="shared" ca="1" si="202"/>
        <v/>
      </c>
      <c r="GK53" s="87" t="str">
        <f t="shared" ca="1" si="203"/>
        <v/>
      </c>
      <c r="GL53" s="87" t="str">
        <f t="shared" ca="1" si="204"/>
        <v/>
      </c>
      <c r="GM53" s="87" t="str">
        <f t="shared" ca="1" si="205"/>
        <v/>
      </c>
      <c r="GN53" s="87" t="str">
        <f t="shared" ca="1" si="206"/>
        <v/>
      </c>
      <c r="GO53" s="87" t="str">
        <f t="shared" ca="1" si="207"/>
        <v/>
      </c>
      <c r="GP53" s="87" t="str">
        <f t="shared" ca="1" si="208"/>
        <v/>
      </c>
      <c r="GQ53" s="87" t="str">
        <f t="shared" ca="1" si="209"/>
        <v/>
      </c>
      <c r="GR53" s="87" t="str">
        <f t="shared" ca="1" si="210"/>
        <v/>
      </c>
      <c r="GS53" s="87" t="str">
        <f t="shared" ca="1" si="211"/>
        <v/>
      </c>
      <c r="GT53" s="87" t="str">
        <f t="shared" ca="1" si="212"/>
        <v/>
      </c>
      <c r="GU53" s="87" t="str">
        <f t="shared" ca="1" si="213"/>
        <v/>
      </c>
      <c r="GV53" s="87" t="str">
        <f t="shared" ca="1" si="214"/>
        <v/>
      </c>
      <c r="GW53" s="87" t="str">
        <f t="shared" ca="1" si="215"/>
        <v/>
      </c>
      <c r="GX53" s="87" t="str">
        <f t="shared" ca="1" si="216"/>
        <v/>
      </c>
      <c r="GY53" s="87" t="str">
        <f t="shared" ca="1" si="217"/>
        <v/>
      </c>
      <c r="GZ53" s="87" t="str">
        <f t="shared" ca="1" si="218"/>
        <v/>
      </c>
      <c r="HA53" s="87" t="str">
        <f t="shared" ca="1" si="219"/>
        <v/>
      </c>
      <c r="HB53" s="87" t="str">
        <f t="shared" ca="1" si="28"/>
        <v/>
      </c>
      <c r="HC53" s="87" t="str">
        <f t="shared" ca="1" si="220"/>
        <v/>
      </c>
      <c r="HD53" s="87" t="str">
        <f t="shared" ca="1" si="221"/>
        <v/>
      </c>
      <c r="HE53" s="87" t="str">
        <f t="shared" ca="1" si="222"/>
        <v/>
      </c>
      <c r="HF53" s="87" t="str">
        <f t="shared" ca="1" si="223"/>
        <v/>
      </c>
      <c r="HG53" s="87" t="str">
        <f t="shared" ca="1" si="224"/>
        <v/>
      </c>
      <c r="HH53" s="87" t="str">
        <f t="shared" ca="1" si="225"/>
        <v/>
      </c>
      <c r="HI53" s="87" t="str">
        <f t="shared" ca="1" si="226"/>
        <v/>
      </c>
      <c r="HJ53" s="87" t="str">
        <f t="shared" ca="1" si="227"/>
        <v/>
      </c>
      <c r="HK53" s="87" t="str">
        <f t="shared" ca="1" si="228"/>
        <v/>
      </c>
      <c r="HL53" s="87" t="str">
        <f t="shared" ca="1" si="229"/>
        <v/>
      </c>
      <c r="HM53" s="87" t="str">
        <f t="shared" ca="1" si="230"/>
        <v/>
      </c>
      <c r="HN53" s="87" t="str">
        <f t="shared" ca="1" si="231"/>
        <v/>
      </c>
      <c r="HO53" s="87" t="str">
        <f t="shared" ca="1" si="232"/>
        <v/>
      </c>
      <c r="HP53" s="87" t="str">
        <f t="shared" ca="1" si="233"/>
        <v/>
      </c>
      <c r="HQ53" s="87" t="str">
        <f t="shared" ca="1" si="234"/>
        <v/>
      </c>
      <c r="HR53" s="87" t="str">
        <f t="shared" ca="1" si="235"/>
        <v/>
      </c>
      <c r="HS53" s="87" t="str">
        <f t="shared" ca="1" si="236"/>
        <v/>
      </c>
      <c r="HT53" s="87" t="str">
        <f t="shared" ca="1" si="237"/>
        <v/>
      </c>
      <c r="HU53" s="87" t="str">
        <f t="shared" ca="1" si="238"/>
        <v/>
      </c>
      <c r="HV53" s="87" t="str">
        <f t="shared" ca="1" si="239"/>
        <v/>
      </c>
      <c r="HW53" s="87" t="str">
        <f t="shared" ca="1" si="240"/>
        <v/>
      </c>
      <c r="HX53" s="87" t="str">
        <f t="shared" ca="1" si="241"/>
        <v/>
      </c>
      <c r="HY53" s="87" t="str">
        <f t="shared" ca="1" si="242"/>
        <v/>
      </c>
      <c r="HZ53" s="87" t="str">
        <f t="shared" ca="1" si="243"/>
        <v/>
      </c>
      <c r="IA53" s="87" t="str">
        <f t="shared" ca="1" si="244"/>
        <v/>
      </c>
      <c r="IB53" s="87" t="str">
        <f t="shared" ca="1" si="245"/>
        <v/>
      </c>
      <c r="IC53" s="87" t="str">
        <f t="shared" ca="1" si="246"/>
        <v/>
      </c>
      <c r="ID53" s="87" t="str">
        <f t="shared" ca="1" si="247"/>
        <v/>
      </c>
      <c r="IE53" s="87" t="str">
        <f t="shared" ca="1" si="248"/>
        <v/>
      </c>
      <c r="IF53" s="87" t="str">
        <f t="shared" ca="1" si="249"/>
        <v/>
      </c>
      <c r="IG53" s="87" t="str">
        <f t="shared" ca="1" si="250"/>
        <v/>
      </c>
      <c r="IH53" s="87" t="str">
        <f t="shared" ca="1" si="251"/>
        <v/>
      </c>
      <c r="II53" s="87" t="str">
        <f t="shared" ca="1" si="252"/>
        <v/>
      </c>
      <c r="IJ53" s="87" t="str">
        <f t="shared" ca="1" si="253"/>
        <v/>
      </c>
      <c r="IK53" s="87" t="str">
        <f t="shared" ca="1" si="254"/>
        <v/>
      </c>
      <c r="IL53" s="87" t="str">
        <f t="shared" ca="1" si="255"/>
        <v/>
      </c>
      <c r="IM53" s="87" t="str">
        <f t="shared" ca="1" si="256"/>
        <v/>
      </c>
      <c r="IN53" s="87" t="str">
        <f t="shared" ca="1" si="257"/>
        <v/>
      </c>
      <c r="IO53" s="87" t="str">
        <f t="shared" ca="1" si="258"/>
        <v/>
      </c>
      <c r="IP53" s="87" t="str">
        <f t="shared" ca="1" si="259"/>
        <v/>
      </c>
      <c r="IQ53" s="87" t="str">
        <f t="shared" ca="1" si="260"/>
        <v/>
      </c>
      <c r="IR53" s="87" t="str">
        <f t="shared" ca="1" si="261"/>
        <v/>
      </c>
      <c r="IS53" s="87" t="str">
        <f t="shared" ca="1" si="262"/>
        <v/>
      </c>
      <c r="IT53" s="87" t="str">
        <f t="shared" ca="1" si="263"/>
        <v/>
      </c>
      <c r="IU53" s="87" t="str">
        <f t="shared" ca="1" si="264"/>
        <v/>
      </c>
      <c r="IV53" s="87" t="str">
        <f t="shared" ca="1" si="265"/>
        <v/>
      </c>
      <c r="IW53" s="87" t="str">
        <f t="shared" ca="1" si="266"/>
        <v/>
      </c>
      <c r="IX53" s="87" t="str">
        <f t="shared" ca="1" si="267"/>
        <v/>
      </c>
      <c r="IY53" s="87" t="str">
        <f t="shared" ca="1" si="268"/>
        <v/>
      </c>
      <c r="IZ53" s="87" t="str">
        <f t="shared" ca="1" si="269"/>
        <v/>
      </c>
      <c r="JA53" s="87" t="str">
        <f t="shared" ca="1" si="270"/>
        <v/>
      </c>
      <c r="JB53" s="87" t="str">
        <f t="shared" ca="1" si="271"/>
        <v/>
      </c>
      <c r="JC53" s="87" t="str">
        <f t="shared" ca="1" si="272"/>
        <v/>
      </c>
      <c r="JD53" s="87" t="str">
        <f t="shared" ca="1" si="273"/>
        <v/>
      </c>
      <c r="JE53" s="87" t="str">
        <f t="shared" ca="1" si="274"/>
        <v/>
      </c>
      <c r="JF53" s="87" t="str">
        <f t="shared" ca="1" si="275"/>
        <v/>
      </c>
      <c r="JG53" s="87" t="str">
        <f t="shared" ca="1" si="276"/>
        <v/>
      </c>
      <c r="JH53" s="87" t="str">
        <f t="shared" ca="1" si="277"/>
        <v/>
      </c>
      <c r="JI53" s="87" t="str">
        <f t="shared" ca="1" si="278"/>
        <v/>
      </c>
      <c r="JJ53" s="87" t="str">
        <f t="shared" ca="1" si="279"/>
        <v/>
      </c>
      <c r="JK53" s="87" t="str">
        <f t="shared" ca="1" si="280"/>
        <v/>
      </c>
      <c r="JL53" s="87" t="str">
        <f t="shared" ca="1" si="281"/>
        <v/>
      </c>
      <c r="JM53" s="87" t="str">
        <f t="shared" ca="1" si="282"/>
        <v/>
      </c>
      <c r="JN53" s="87" t="str">
        <f t="shared" ca="1" si="29"/>
        <v/>
      </c>
      <c r="JO53" s="87" t="str">
        <f t="shared" ca="1" si="283"/>
        <v/>
      </c>
      <c r="JP53" s="87" t="str">
        <f t="shared" ca="1" si="284"/>
        <v/>
      </c>
      <c r="JQ53" s="87" t="str">
        <f t="shared" ca="1" si="285"/>
        <v/>
      </c>
      <c r="JR53" s="87" t="str">
        <f t="shared" ca="1" si="286"/>
        <v/>
      </c>
      <c r="JS53" s="87" t="str">
        <f t="shared" ca="1" si="287"/>
        <v/>
      </c>
      <c r="JT53" s="87" t="str">
        <f t="shared" ca="1" si="288"/>
        <v/>
      </c>
      <c r="JU53" s="87" t="str">
        <f t="shared" ca="1" si="289"/>
        <v/>
      </c>
      <c r="JV53" s="87" t="str">
        <f t="shared" ca="1" si="290"/>
        <v/>
      </c>
      <c r="JW53" s="87" t="str">
        <f t="shared" ca="1" si="291"/>
        <v/>
      </c>
      <c r="JX53" s="87" t="str">
        <f t="shared" ca="1" si="292"/>
        <v/>
      </c>
      <c r="JY53" s="87" t="str">
        <f t="shared" ca="1" si="293"/>
        <v/>
      </c>
      <c r="JZ53" s="87" t="str">
        <f t="shared" ca="1" si="294"/>
        <v/>
      </c>
      <c r="KA53" s="87" t="str">
        <f t="shared" ca="1" si="295"/>
        <v/>
      </c>
      <c r="KB53" s="87" t="str">
        <f t="shared" ca="1" si="296"/>
        <v/>
      </c>
      <c r="KC53" s="87" t="str">
        <f t="shared" ca="1" si="297"/>
        <v/>
      </c>
      <c r="KD53" s="87" t="str">
        <f t="shared" ca="1" si="298"/>
        <v/>
      </c>
      <c r="KE53" s="87" t="str">
        <f t="shared" ca="1" si="299"/>
        <v/>
      </c>
      <c r="KF53" s="87" t="str">
        <f t="shared" ca="1" si="300"/>
        <v/>
      </c>
      <c r="KG53" s="87" t="str">
        <f t="shared" ca="1" si="301"/>
        <v/>
      </c>
      <c r="KH53" s="87" t="str">
        <f t="shared" ca="1" si="302"/>
        <v/>
      </c>
      <c r="KI53" s="87" t="str">
        <f t="shared" ca="1" si="303"/>
        <v/>
      </c>
      <c r="KJ53" s="87" t="str">
        <f t="shared" ca="1" si="304"/>
        <v/>
      </c>
      <c r="KK53" s="87" t="str">
        <f t="shared" ca="1" si="305"/>
        <v/>
      </c>
      <c r="KL53" s="87" t="str">
        <f t="shared" ca="1" si="306"/>
        <v/>
      </c>
      <c r="KM53" s="87" t="str">
        <f t="shared" ca="1" si="307"/>
        <v/>
      </c>
      <c r="KN53" s="87" t="str">
        <f t="shared" ca="1" si="308"/>
        <v/>
      </c>
      <c r="KO53" s="87" t="str">
        <f t="shared" ca="1" si="309"/>
        <v/>
      </c>
      <c r="KP53" s="87" t="str">
        <f t="shared" ca="1" si="310"/>
        <v/>
      </c>
      <c r="KQ53" s="87" t="str">
        <f t="shared" ca="1" si="311"/>
        <v/>
      </c>
      <c r="KR53" s="87" t="str">
        <f t="shared" ca="1" si="312"/>
        <v/>
      </c>
      <c r="KS53" s="87" t="str">
        <f t="shared" ca="1" si="313"/>
        <v/>
      </c>
      <c r="KT53" s="87" t="str">
        <f t="shared" ca="1" si="314"/>
        <v/>
      </c>
      <c r="KU53" s="87" t="str">
        <f t="shared" ca="1" si="315"/>
        <v/>
      </c>
      <c r="KV53" s="87" t="str">
        <f t="shared" ca="1" si="316"/>
        <v/>
      </c>
      <c r="KW53" s="87" t="str">
        <f t="shared" ca="1" si="317"/>
        <v/>
      </c>
      <c r="KX53" s="87" t="str">
        <f t="shared" ca="1" si="318"/>
        <v/>
      </c>
      <c r="KY53" s="87" t="str">
        <f t="shared" ca="1" si="319"/>
        <v/>
      </c>
      <c r="KZ53" s="87" t="str">
        <f t="shared" ca="1" si="320"/>
        <v/>
      </c>
      <c r="LA53" s="87" t="str">
        <f t="shared" ca="1" si="321"/>
        <v/>
      </c>
      <c r="LB53" s="87" t="str">
        <f t="shared" ca="1" si="322"/>
        <v/>
      </c>
      <c r="LC53" s="87" t="str">
        <f t="shared" ca="1" si="323"/>
        <v/>
      </c>
      <c r="LD53" s="87" t="str">
        <f t="shared" ca="1" si="324"/>
        <v/>
      </c>
      <c r="LE53" s="87" t="str">
        <f t="shared" ca="1" si="325"/>
        <v/>
      </c>
      <c r="LF53" s="87" t="str">
        <f t="shared" ca="1" si="326"/>
        <v/>
      </c>
      <c r="LG53" s="87" t="str">
        <f t="shared" ca="1" si="327"/>
        <v/>
      </c>
      <c r="LH53" s="87" t="str">
        <f t="shared" ca="1" si="328"/>
        <v/>
      </c>
      <c r="LI53" s="87" t="str">
        <f t="shared" ca="1" si="329"/>
        <v/>
      </c>
      <c r="LJ53" s="87" t="str">
        <f t="shared" ca="1" si="330"/>
        <v/>
      </c>
      <c r="LK53" s="87" t="str">
        <f t="shared" ca="1" si="331"/>
        <v/>
      </c>
      <c r="LL53" s="87" t="str">
        <f t="shared" ca="1" si="332"/>
        <v/>
      </c>
      <c r="LM53" s="87" t="str">
        <f t="shared" ca="1" si="333"/>
        <v/>
      </c>
      <c r="LN53" s="87" t="str">
        <f t="shared" ca="1" si="334"/>
        <v/>
      </c>
      <c r="LO53" s="87" t="str">
        <f t="shared" ca="1" si="335"/>
        <v/>
      </c>
      <c r="LP53" s="87" t="str">
        <f t="shared" ca="1" si="336"/>
        <v/>
      </c>
      <c r="LQ53" s="87" t="str">
        <f t="shared" ca="1" si="337"/>
        <v/>
      </c>
      <c r="LR53" s="87" t="str">
        <f t="shared" ca="1" si="338"/>
        <v/>
      </c>
      <c r="LS53" s="87" t="str">
        <f t="shared" ca="1" si="339"/>
        <v/>
      </c>
      <c r="LT53" s="87" t="str">
        <f t="shared" ca="1" si="340"/>
        <v/>
      </c>
      <c r="LU53" s="87" t="str">
        <f t="shared" ca="1" si="341"/>
        <v/>
      </c>
      <c r="LV53" s="87" t="str">
        <f t="shared" ca="1" si="342"/>
        <v/>
      </c>
      <c r="LW53" s="87" t="str">
        <f t="shared" ca="1" si="343"/>
        <v/>
      </c>
      <c r="LX53" s="87" t="str">
        <f t="shared" ca="1" si="344"/>
        <v/>
      </c>
      <c r="LY53" s="87" t="str">
        <f t="shared" ca="1" si="345"/>
        <v/>
      </c>
      <c r="LZ53" s="87" t="str">
        <f t="shared" ca="1" si="30"/>
        <v/>
      </c>
      <c r="MA53" s="87" t="str">
        <f t="shared" ca="1" si="357"/>
        <v/>
      </c>
      <c r="MB53" s="87" t="str">
        <f t="shared" ca="1" si="358"/>
        <v/>
      </c>
      <c r="MC53" s="87" t="str">
        <f t="shared" ca="1" si="359"/>
        <v/>
      </c>
      <c r="MD53" s="87" t="str">
        <f t="shared" ca="1" si="360"/>
        <v/>
      </c>
      <c r="ME53" s="87" t="str">
        <f t="shared" ca="1" si="361"/>
        <v/>
      </c>
      <c r="MF53" s="87" t="str">
        <f t="shared" ca="1" si="362"/>
        <v/>
      </c>
      <c r="MG53" s="87" t="str">
        <f t="shared" ca="1" si="363"/>
        <v/>
      </c>
      <c r="MH53" s="87" t="str">
        <f t="shared" ca="1" si="364"/>
        <v/>
      </c>
      <c r="MI53" s="87" t="str">
        <f t="shared" ca="1" si="365"/>
        <v/>
      </c>
      <c r="MJ53" s="87" t="str">
        <f t="shared" ca="1" si="366"/>
        <v/>
      </c>
      <c r="MK53" s="87" t="str">
        <f t="shared" ca="1" si="367"/>
        <v/>
      </c>
      <c r="ML53" s="87" t="str">
        <f t="shared" ca="1" si="368"/>
        <v/>
      </c>
      <c r="MM53" s="87" t="str">
        <f t="shared" ca="1" si="369"/>
        <v/>
      </c>
      <c r="MN53" s="87" t="str">
        <f t="shared" ca="1" si="370"/>
        <v/>
      </c>
      <c r="MO53" s="87" t="str">
        <f t="shared" ca="1" si="371"/>
        <v/>
      </c>
      <c r="MP53" s="87" t="str">
        <f t="shared" ca="1" si="372"/>
        <v/>
      </c>
      <c r="MQ53" s="87" t="str">
        <f t="shared" ca="1" si="373"/>
        <v/>
      </c>
      <c r="MR53" s="87" t="str">
        <f t="shared" ca="1" si="374"/>
        <v/>
      </c>
      <c r="MS53" s="87" t="str">
        <f t="shared" ca="1" si="375"/>
        <v/>
      </c>
      <c r="MT53" s="87" t="str">
        <f t="shared" ca="1" si="376"/>
        <v/>
      </c>
      <c r="MU53" s="87" t="str">
        <f t="shared" ca="1" si="377"/>
        <v/>
      </c>
      <c r="MV53" s="87" t="str">
        <f t="shared" ca="1" si="378"/>
        <v/>
      </c>
      <c r="MW53" s="87" t="str">
        <f t="shared" ca="1" si="379"/>
        <v/>
      </c>
      <c r="MX53" s="87" t="str">
        <f t="shared" ca="1" si="380"/>
        <v/>
      </c>
      <c r="MY53" s="87" t="str">
        <f t="shared" ca="1" si="381"/>
        <v/>
      </c>
      <c r="MZ53" s="87" t="str">
        <f t="shared" ca="1" si="382"/>
        <v/>
      </c>
      <c r="NA53" s="87" t="str">
        <f t="shared" ca="1" si="383"/>
        <v/>
      </c>
      <c r="NB53" s="87" t="str">
        <f t="shared" ca="1" si="346"/>
        <v/>
      </c>
      <c r="NC53" s="87" t="str">
        <f t="shared" ca="1" si="347"/>
        <v/>
      </c>
      <c r="ND53" s="87" t="str">
        <f t="shared" ca="1" si="348"/>
        <v/>
      </c>
      <c r="NE53" s="87" t="str">
        <f t="shared" ca="1" si="349"/>
        <v/>
      </c>
      <c r="NF53" s="87" t="str">
        <f t="shared" ca="1" si="350"/>
        <v/>
      </c>
      <c r="NG53" s="87" t="str">
        <f t="shared" ca="1" si="351"/>
        <v/>
      </c>
      <c r="NH53" s="87" t="str">
        <f t="shared" ca="1" si="352"/>
        <v/>
      </c>
      <c r="NI53" s="87" t="str">
        <f t="shared" ca="1" si="353"/>
        <v/>
      </c>
      <c r="NJ53" s="87" t="str">
        <f t="shared" ca="1" si="354"/>
        <v/>
      </c>
      <c r="NK53" s="87" t="str">
        <f t="shared" ca="1" si="355"/>
        <v/>
      </c>
      <c r="NL53" s="87" t="str">
        <f t="shared" ca="1" si="356"/>
        <v/>
      </c>
    </row>
    <row r="54" spans="1:376" x14ac:dyDescent="0.35">
      <c r="A54" s="54">
        <f>Plantilla!E54</f>
        <v>0</v>
      </c>
      <c r="B54" s="99" t="str">
        <f>'Diseño Patrón'!B57</f>
        <v>---</v>
      </c>
      <c r="C54" s="23">
        <f t="array" ref="C54">IF($C$4="SI",SMALL(IF($B$7:$B54=B54,ROW($B$7:$B54), ""),1),7)</f>
        <v>47</v>
      </c>
      <c r="D54" s="142" t="str">
        <f>'Diseño Patrón'!M57</f>
        <v/>
      </c>
      <c r="E54" s="142" t="str">
        <f>'Diseño Patrón'!N57</f>
        <v/>
      </c>
      <c r="F54" s="142" t="str">
        <f>'Diseño Patrón'!O57</f>
        <v/>
      </c>
      <c r="G54" s="142" t="str">
        <f>'Diseño Patrón'!P57</f>
        <v/>
      </c>
      <c r="H54" s="142" t="str">
        <f>'Diseño Patrón'!Q57</f>
        <v/>
      </c>
      <c r="I54" s="143" t="str">
        <f>'Diseño Patrón'!R57</f>
        <v/>
      </c>
      <c r="J54" s="143" t="str">
        <f>'Diseño Patrón'!S57</f>
        <v/>
      </c>
      <c r="K54" s="87" t="str">
        <f t="shared" ca="1" si="385"/>
        <v/>
      </c>
      <c r="L54" s="87" t="str">
        <f t="shared" ca="1" si="386"/>
        <v/>
      </c>
      <c r="M54" s="87" t="str">
        <f t="shared" ca="1" si="386"/>
        <v/>
      </c>
      <c r="N54" s="87" t="str">
        <f t="shared" ca="1" si="386"/>
        <v/>
      </c>
      <c r="O54" s="87" t="str">
        <f t="shared" ca="1" si="386"/>
        <v/>
      </c>
      <c r="P54" s="87" t="str">
        <f t="shared" ca="1" si="386"/>
        <v/>
      </c>
      <c r="Q54" s="87" t="str">
        <f t="shared" ca="1" si="386"/>
        <v/>
      </c>
      <c r="R54" s="87" t="str">
        <f t="shared" ca="1" si="25"/>
        <v/>
      </c>
      <c r="S54" s="87" t="str">
        <f t="shared" ca="1" si="31"/>
        <v/>
      </c>
      <c r="T54" s="87" t="str">
        <f t="shared" ca="1" si="32"/>
        <v/>
      </c>
      <c r="U54" s="87" t="str">
        <f t="shared" ca="1" si="33"/>
        <v/>
      </c>
      <c r="V54" s="87" t="str">
        <f t="shared" ca="1" si="34"/>
        <v/>
      </c>
      <c r="W54" s="87" t="str">
        <f t="shared" ca="1" si="35"/>
        <v/>
      </c>
      <c r="X54" s="87" t="str">
        <f t="shared" ca="1" si="36"/>
        <v/>
      </c>
      <c r="Y54" s="87" t="str">
        <f t="shared" ca="1" si="37"/>
        <v/>
      </c>
      <c r="Z54" s="87" t="str">
        <f t="shared" ca="1" si="38"/>
        <v/>
      </c>
      <c r="AA54" s="87" t="str">
        <f t="shared" ca="1" si="39"/>
        <v/>
      </c>
      <c r="AB54" s="87" t="str">
        <f t="shared" ca="1" si="40"/>
        <v/>
      </c>
      <c r="AC54" s="87" t="str">
        <f t="shared" ca="1" si="41"/>
        <v/>
      </c>
      <c r="AD54" s="87" t="str">
        <f t="shared" ca="1" si="42"/>
        <v/>
      </c>
      <c r="AE54" s="87" t="str">
        <f t="shared" ca="1" si="43"/>
        <v/>
      </c>
      <c r="AF54" s="87" t="str">
        <f t="shared" ca="1" si="44"/>
        <v/>
      </c>
      <c r="AG54" s="87" t="str">
        <f t="shared" ca="1" si="45"/>
        <v/>
      </c>
      <c r="AH54" s="87" t="str">
        <f t="shared" ca="1" si="46"/>
        <v/>
      </c>
      <c r="AI54" s="87" t="str">
        <f t="shared" ca="1" si="47"/>
        <v/>
      </c>
      <c r="AJ54" s="87" t="str">
        <f t="shared" ca="1" si="48"/>
        <v/>
      </c>
      <c r="AK54" s="87" t="str">
        <f t="shared" ca="1" si="49"/>
        <v/>
      </c>
      <c r="AL54" s="87" t="str">
        <f t="shared" ca="1" si="50"/>
        <v/>
      </c>
      <c r="AM54" s="87" t="str">
        <f t="shared" ca="1" si="51"/>
        <v/>
      </c>
      <c r="AN54" s="87" t="str">
        <f t="shared" ca="1" si="52"/>
        <v/>
      </c>
      <c r="AO54" s="87" t="str">
        <f t="shared" ca="1" si="53"/>
        <v/>
      </c>
      <c r="AP54" s="87" t="str">
        <f t="shared" ca="1" si="54"/>
        <v/>
      </c>
      <c r="AQ54" s="87" t="str">
        <f t="shared" ca="1" si="55"/>
        <v/>
      </c>
      <c r="AR54" s="87" t="str">
        <f t="shared" ca="1" si="56"/>
        <v/>
      </c>
      <c r="AS54" s="87" t="str">
        <f t="shared" ca="1" si="57"/>
        <v/>
      </c>
      <c r="AT54" s="87" t="str">
        <f t="shared" ca="1" si="58"/>
        <v/>
      </c>
      <c r="AU54" s="87" t="str">
        <f t="shared" ca="1" si="59"/>
        <v/>
      </c>
      <c r="AV54" s="87" t="str">
        <f t="shared" ca="1" si="60"/>
        <v/>
      </c>
      <c r="AW54" s="87" t="str">
        <f t="shared" ca="1" si="61"/>
        <v/>
      </c>
      <c r="AX54" s="87" t="str">
        <f t="shared" ca="1" si="62"/>
        <v/>
      </c>
      <c r="AY54" s="87" t="str">
        <f t="shared" ca="1" si="63"/>
        <v/>
      </c>
      <c r="AZ54" s="87" t="str">
        <f t="shared" ca="1" si="64"/>
        <v/>
      </c>
      <c r="BA54" s="87" t="str">
        <f t="shared" ca="1" si="65"/>
        <v/>
      </c>
      <c r="BB54" s="87" t="str">
        <f t="shared" ca="1" si="66"/>
        <v/>
      </c>
      <c r="BC54" s="87" t="str">
        <f t="shared" ca="1" si="67"/>
        <v/>
      </c>
      <c r="BD54" s="87" t="str">
        <f t="shared" ca="1" si="68"/>
        <v/>
      </c>
      <c r="BE54" s="87" t="str">
        <f t="shared" ca="1" si="69"/>
        <v/>
      </c>
      <c r="BF54" s="87" t="str">
        <f t="shared" ca="1" si="70"/>
        <v/>
      </c>
      <c r="BG54" s="87" t="str">
        <f t="shared" ca="1" si="71"/>
        <v/>
      </c>
      <c r="BH54" s="87" t="str">
        <f t="shared" ca="1" si="72"/>
        <v/>
      </c>
      <c r="BI54" s="87" t="str">
        <f t="shared" ca="1" si="73"/>
        <v/>
      </c>
      <c r="BJ54" s="87" t="str">
        <f t="shared" ca="1" si="74"/>
        <v/>
      </c>
      <c r="BK54" s="87" t="str">
        <f t="shared" ca="1" si="75"/>
        <v/>
      </c>
      <c r="BL54" s="87" t="str">
        <f t="shared" ca="1" si="76"/>
        <v/>
      </c>
      <c r="BM54" s="87" t="str">
        <f t="shared" ca="1" si="77"/>
        <v/>
      </c>
      <c r="BN54" s="87" t="str">
        <f t="shared" ca="1" si="78"/>
        <v/>
      </c>
      <c r="BO54" s="87" t="str">
        <f t="shared" ca="1" si="79"/>
        <v/>
      </c>
      <c r="BP54" s="87" t="str">
        <f t="shared" ca="1" si="80"/>
        <v/>
      </c>
      <c r="BQ54" s="87" t="str">
        <f t="shared" ca="1" si="81"/>
        <v/>
      </c>
      <c r="BR54" s="87" t="str">
        <f t="shared" ca="1" si="82"/>
        <v/>
      </c>
      <c r="BS54" s="87" t="str">
        <f t="shared" ca="1" si="83"/>
        <v/>
      </c>
      <c r="BT54" s="87" t="str">
        <f t="shared" ca="1" si="84"/>
        <v/>
      </c>
      <c r="BU54" s="87" t="str">
        <f t="shared" ca="1" si="85"/>
        <v/>
      </c>
      <c r="BV54" s="87" t="str">
        <f t="shared" ca="1" si="86"/>
        <v/>
      </c>
      <c r="BW54" s="87" t="str">
        <f t="shared" ca="1" si="87"/>
        <v/>
      </c>
      <c r="BX54" s="87" t="str">
        <f t="shared" ca="1" si="88"/>
        <v/>
      </c>
      <c r="BY54" s="87" t="str">
        <f t="shared" ca="1" si="89"/>
        <v/>
      </c>
      <c r="BZ54" s="87" t="str">
        <f t="shared" ca="1" si="90"/>
        <v/>
      </c>
      <c r="CA54" s="87" t="str">
        <f t="shared" ca="1" si="91"/>
        <v/>
      </c>
      <c r="CB54" s="87" t="str">
        <f t="shared" ca="1" si="92"/>
        <v/>
      </c>
      <c r="CC54" s="87" t="str">
        <f t="shared" ca="1" si="93"/>
        <v/>
      </c>
      <c r="CD54" s="87" t="str">
        <f t="shared" ca="1" si="26"/>
        <v/>
      </c>
      <c r="CE54" s="87" t="str">
        <f t="shared" ca="1" si="94"/>
        <v/>
      </c>
      <c r="CF54" s="87" t="str">
        <f t="shared" ca="1" si="95"/>
        <v/>
      </c>
      <c r="CG54" s="87" t="str">
        <f t="shared" ca="1" si="96"/>
        <v/>
      </c>
      <c r="CH54" s="87" t="str">
        <f t="shared" ca="1" si="97"/>
        <v/>
      </c>
      <c r="CI54" s="87" t="str">
        <f t="shared" ca="1" si="98"/>
        <v/>
      </c>
      <c r="CJ54" s="87" t="str">
        <f t="shared" ca="1" si="99"/>
        <v/>
      </c>
      <c r="CK54" s="87" t="str">
        <f t="shared" ca="1" si="100"/>
        <v/>
      </c>
      <c r="CL54" s="87" t="str">
        <f t="shared" ca="1" si="101"/>
        <v/>
      </c>
      <c r="CM54" s="87" t="str">
        <f t="shared" ca="1" si="102"/>
        <v/>
      </c>
      <c r="CN54" s="87" t="str">
        <f t="shared" ca="1" si="103"/>
        <v/>
      </c>
      <c r="CO54" s="87" t="str">
        <f t="shared" ca="1" si="104"/>
        <v/>
      </c>
      <c r="CP54" s="87" t="str">
        <f t="shared" ca="1" si="105"/>
        <v/>
      </c>
      <c r="CQ54" s="87" t="str">
        <f t="shared" ca="1" si="106"/>
        <v/>
      </c>
      <c r="CR54" s="87" t="str">
        <f t="shared" ca="1" si="107"/>
        <v/>
      </c>
      <c r="CS54" s="87" t="str">
        <f t="shared" ca="1" si="108"/>
        <v/>
      </c>
      <c r="CT54" s="87" t="str">
        <f t="shared" ca="1" si="109"/>
        <v/>
      </c>
      <c r="CU54" s="87" t="str">
        <f t="shared" ca="1" si="110"/>
        <v/>
      </c>
      <c r="CV54" s="87" t="str">
        <f t="shared" ca="1" si="111"/>
        <v/>
      </c>
      <c r="CW54" s="87" t="str">
        <f t="shared" ca="1" si="112"/>
        <v/>
      </c>
      <c r="CX54" s="87" t="str">
        <f t="shared" ca="1" si="113"/>
        <v/>
      </c>
      <c r="CY54" s="87" t="str">
        <f t="shared" ca="1" si="114"/>
        <v/>
      </c>
      <c r="CZ54" s="87" t="str">
        <f t="shared" ca="1" si="115"/>
        <v/>
      </c>
      <c r="DA54" s="87" t="str">
        <f t="shared" ca="1" si="116"/>
        <v/>
      </c>
      <c r="DB54" s="87" t="str">
        <f t="shared" ca="1" si="117"/>
        <v/>
      </c>
      <c r="DC54" s="87" t="str">
        <f t="shared" ca="1" si="118"/>
        <v/>
      </c>
      <c r="DD54" s="87" t="str">
        <f t="shared" ca="1" si="119"/>
        <v/>
      </c>
      <c r="DE54" s="87" t="str">
        <f t="shared" ca="1" si="120"/>
        <v/>
      </c>
      <c r="DF54" s="87" t="str">
        <f t="shared" ca="1" si="121"/>
        <v/>
      </c>
      <c r="DG54" s="87" t="str">
        <f t="shared" ca="1" si="122"/>
        <v/>
      </c>
      <c r="DH54" s="87" t="str">
        <f t="shared" ca="1" si="123"/>
        <v/>
      </c>
      <c r="DI54" s="87" t="str">
        <f t="shared" ca="1" si="124"/>
        <v/>
      </c>
      <c r="DJ54" s="87" t="str">
        <f t="shared" ca="1" si="125"/>
        <v/>
      </c>
      <c r="DK54" s="87" t="str">
        <f t="shared" ca="1" si="126"/>
        <v/>
      </c>
      <c r="DL54" s="87" t="str">
        <f t="shared" ca="1" si="127"/>
        <v/>
      </c>
      <c r="DM54" s="87" t="str">
        <f t="shared" ca="1" si="128"/>
        <v/>
      </c>
      <c r="DN54" s="87" t="str">
        <f t="shared" ca="1" si="129"/>
        <v/>
      </c>
      <c r="DO54" s="87" t="str">
        <f t="shared" ca="1" si="130"/>
        <v/>
      </c>
      <c r="DP54" s="87" t="str">
        <f t="shared" ca="1" si="131"/>
        <v/>
      </c>
      <c r="DQ54" s="87" t="str">
        <f t="shared" ca="1" si="132"/>
        <v/>
      </c>
      <c r="DR54" s="87" t="str">
        <f t="shared" ca="1" si="133"/>
        <v/>
      </c>
      <c r="DS54" s="87" t="str">
        <f t="shared" ca="1" si="134"/>
        <v/>
      </c>
      <c r="DT54" s="87" t="str">
        <f t="shared" ca="1" si="135"/>
        <v/>
      </c>
      <c r="DU54" s="87" t="str">
        <f t="shared" ca="1" si="136"/>
        <v/>
      </c>
      <c r="DV54" s="87" t="str">
        <f t="shared" ca="1" si="137"/>
        <v/>
      </c>
      <c r="DW54" s="87" t="str">
        <f t="shared" ca="1" si="138"/>
        <v/>
      </c>
      <c r="DX54" s="87" t="str">
        <f t="shared" ca="1" si="139"/>
        <v/>
      </c>
      <c r="DY54" s="87" t="str">
        <f t="shared" ca="1" si="140"/>
        <v/>
      </c>
      <c r="DZ54" s="87" t="str">
        <f t="shared" ca="1" si="141"/>
        <v/>
      </c>
      <c r="EA54" s="87" t="str">
        <f t="shared" ca="1" si="142"/>
        <v/>
      </c>
      <c r="EB54" s="87" t="str">
        <f t="shared" ca="1" si="143"/>
        <v/>
      </c>
      <c r="EC54" s="87" t="str">
        <f t="shared" ca="1" si="144"/>
        <v/>
      </c>
      <c r="ED54" s="87" t="str">
        <f t="shared" ca="1" si="145"/>
        <v/>
      </c>
      <c r="EE54" s="87" t="str">
        <f t="shared" ca="1" si="146"/>
        <v/>
      </c>
      <c r="EF54" s="87" t="str">
        <f t="shared" ca="1" si="147"/>
        <v/>
      </c>
      <c r="EG54" s="87" t="str">
        <f t="shared" ca="1" si="148"/>
        <v/>
      </c>
      <c r="EH54" s="87" t="str">
        <f t="shared" ca="1" si="149"/>
        <v/>
      </c>
      <c r="EI54" s="87" t="str">
        <f t="shared" ca="1" si="150"/>
        <v/>
      </c>
      <c r="EJ54" s="87" t="str">
        <f t="shared" ca="1" si="151"/>
        <v/>
      </c>
      <c r="EK54" s="87" t="str">
        <f t="shared" ca="1" si="152"/>
        <v/>
      </c>
      <c r="EL54" s="87" t="str">
        <f t="shared" ca="1" si="153"/>
        <v/>
      </c>
      <c r="EM54" s="87" t="str">
        <f t="shared" ca="1" si="154"/>
        <v/>
      </c>
      <c r="EN54" s="87" t="str">
        <f t="shared" ca="1" si="155"/>
        <v/>
      </c>
      <c r="EO54" s="87" t="str">
        <f t="shared" ca="1" si="156"/>
        <v/>
      </c>
      <c r="EP54" s="87" t="str">
        <f t="shared" ca="1" si="27"/>
        <v/>
      </c>
      <c r="EQ54" s="87" t="str">
        <f t="shared" ca="1" si="157"/>
        <v/>
      </c>
      <c r="ER54" s="87" t="str">
        <f t="shared" ca="1" si="158"/>
        <v/>
      </c>
      <c r="ES54" s="87" t="str">
        <f t="shared" ca="1" si="159"/>
        <v/>
      </c>
      <c r="ET54" s="87" t="str">
        <f t="shared" ca="1" si="160"/>
        <v/>
      </c>
      <c r="EU54" s="87" t="str">
        <f t="shared" ca="1" si="161"/>
        <v/>
      </c>
      <c r="EV54" s="87" t="str">
        <f t="shared" ca="1" si="162"/>
        <v/>
      </c>
      <c r="EW54" s="87" t="str">
        <f t="shared" ca="1" si="163"/>
        <v/>
      </c>
      <c r="EX54" s="87" t="str">
        <f t="shared" ca="1" si="164"/>
        <v/>
      </c>
      <c r="EY54" s="87" t="str">
        <f t="shared" ca="1" si="165"/>
        <v/>
      </c>
      <c r="EZ54" s="87" t="str">
        <f t="shared" ca="1" si="166"/>
        <v/>
      </c>
      <c r="FA54" s="87" t="str">
        <f t="shared" ca="1" si="167"/>
        <v/>
      </c>
      <c r="FB54" s="87" t="str">
        <f t="shared" ca="1" si="168"/>
        <v/>
      </c>
      <c r="FC54" s="87" t="str">
        <f t="shared" ca="1" si="169"/>
        <v/>
      </c>
      <c r="FD54" s="87" t="str">
        <f t="shared" ca="1" si="170"/>
        <v/>
      </c>
      <c r="FE54" s="87" t="str">
        <f t="shared" ca="1" si="171"/>
        <v/>
      </c>
      <c r="FF54" s="87" t="str">
        <f t="shared" ca="1" si="172"/>
        <v/>
      </c>
      <c r="FG54" s="87" t="str">
        <f t="shared" ca="1" si="173"/>
        <v/>
      </c>
      <c r="FH54" s="87" t="str">
        <f t="shared" ca="1" si="174"/>
        <v/>
      </c>
      <c r="FI54" s="87" t="str">
        <f t="shared" ca="1" si="175"/>
        <v/>
      </c>
      <c r="FJ54" s="87" t="str">
        <f t="shared" ca="1" si="176"/>
        <v/>
      </c>
      <c r="FK54" s="87" t="str">
        <f t="shared" ca="1" si="177"/>
        <v/>
      </c>
      <c r="FL54" s="87" t="str">
        <f t="shared" ca="1" si="178"/>
        <v/>
      </c>
      <c r="FM54" s="87" t="str">
        <f t="shared" ca="1" si="179"/>
        <v/>
      </c>
      <c r="FN54" s="87" t="str">
        <f t="shared" ca="1" si="180"/>
        <v/>
      </c>
      <c r="FO54" s="87" t="str">
        <f t="shared" ca="1" si="181"/>
        <v/>
      </c>
      <c r="FP54" s="87" t="str">
        <f t="shared" ca="1" si="182"/>
        <v/>
      </c>
      <c r="FQ54" s="87" t="str">
        <f t="shared" ca="1" si="183"/>
        <v/>
      </c>
      <c r="FR54" s="87" t="str">
        <f t="shared" ca="1" si="184"/>
        <v/>
      </c>
      <c r="FS54" s="87" t="str">
        <f t="shared" ca="1" si="185"/>
        <v/>
      </c>
      <c r="FT54" s="87" t="str">
        <f t="shared" ca="1" si="186"/>
        <v/>
      </c>
      <c r="FU54" s="87" t="str">
        <f t="shared" ca="1" si="187"/>
        <v/>
      </c>
      <c r="FV54" s="87" t="str">
        <f t="shared" ca="1" si="188"/>
        <v/>
      </c>
      <c r="FW54" s="87" t="str">
        <f t="shared" ca="1" si="189"/>
        <v/>
      </c>
      <c r="FX54" s="87" t="str">
        <f t="shared" ca="1" si="190"/>
        <v/>
      </c>
      <c r="FY54" s="87" t="str">
        <f t="shared" ca="1" si="191"/>
        <v/>
      </c>
      <c r="FZ54" s="87" t="str">
        <f t="shared" ca="1" si="192"/>
        <v/>
      </c>
      <c r="GA54" s="87" t="str">
        <f t="shared" ca="1" si="193"/>
        <v/>
      </c>
      <c r="GB54" s="87" t="str">
        <f t="shared" ca="1" si="194"/>
        <v/>
      </c>
      <c r="GC54" s="87" t="str">
        <f t="shared" ca="1" si="195"/>
        <v/>
      </c>
      <c r="GD54" s="87" t="str">
        <f t="shared" ca="1" si="196"/>
        <v/>
      </c>
      <c r="GE54" s="87" t="str">
        <f t="shared" ca="1" si="197"/>
        <v/>
      </c>
      <c r="GF54" s="87" t="str">
        <f t="shared" ca="1" si="198"/>
        <v/>
      </c>
      <c r="GG54" s="87" t="str">
        <f t="shared" ca="1" si="199"/>
        <v/>
      </c>
      <c r="GH54" s="87" t="str">
        <f t="shared" ca="1" si="200"/>
        <v/>
      </c>
      <c r="GI54" s="87" t="str">
        <f t="shared" ca="1" si="201"/>
        <v/>
      </c>
      <c r="GJ54" s="87" t="str">
        <f t="shared" ca="1" si="202"/>
        <v/>
      </c>
      <c r="GK54" s="87" t="str">
        <f t="shared" ca="1" si="203"/>
        <v/>
      </c>
      <c r="GL54" s="87" t="str">
        <f t="shared" ca="1" si="204"/>
        <v/>
      </c>
      <c r="GM54" s="87" t="str">
        <f t="shared" ca="1" si="205"/>
        <v/>
      </c>
      <c r="GN54" s="87" t="str">
        <f t="shared" ca="1" si="206"/>
        <v/>
      </c>
      <c r="GO54" s="87" t="str">
        <f t="shared" ca="1" si="207"/>
        <v/>
      </c>
      <c r="GP54" s="87" t="str">
        <f t="shared" ca="1" si="208"/>
        <v/>
      </c>
      <c r="GQ54" s="87" t="str">
        <f t="shared" ca="1" si="209"/>
        <v/>
      </c>
      <c r="GR54" s="87" t="str">
        <f t="shared" ca="1" si="210"/>
        <v/>
      </c>
      <c r="GS54" s="87" t="str">
        <f t="shared" ca="1" si="211"/>
        <v/>
      </c>
      <c r="GT54" s="87" t="str">
        <f t="shared" ca="1" si="212"/>
        <v/>
      </c>
      <c r="GU54" s="87" t="str">
        <f t="shared" ca="1" si="213"/>
        <v/>
      </c>
      <c r="GV54" s="87" t="str">
        <f t="shared" ca="1" si="214"/>
        <v/>
      </c>
      <c r="GW54" s="87" t="str">
        <f t="shared" ca="1" si="215"/>
        <v/>
      </c>
      <c r="GX54" s="87" t="str">
        <f t="shared" ca="1" si="216"/>
        <v/>
      </c>
      <c r="GY54" s="87" t="str">
        <f t="shared" ca="1" si="217"/>
        <v/>
      </c>
      <c r="GZ54" s="87" t="str">
        <f t="shared" ca="1" si="218"/>
        <v/>
      </c>
      <c r="HA54" s="87" t="str">
        <f t="shared" ca="1" si="219"/>
        <v/>
      </c>
      <c r="HB54" s="87" t="str">
        <f t="shared" ca="1" si="28"/>
        <v/>
      </c>
      <c r="HC54" s="87" t="str">
        <f t="shared" ca="1" si="220"/>
        <v/>
      </c>
      <c r="HD54" s="87" t="str">
        <f t="shared" ca="1" si="221"/>
        <v/>
      </c>
      <c r="HE54" s="87" t="str">
        <f t="shared" ca="1" si="222"/>
        <v/>
      </c>
      <c r="HF54" s="87" t="str">
        <f t="shared" ca="1" si="223"/>
        <v/>
      </c>
      <c r="HG54" s="87" t="str">
        <f t="shared" ca="1" si="224"/>
        <v/>
      </c>
      <c r="HH54" s="87" t="str">
        <f t="shared" ca="1" si="225"/>
        <v/>
      </c>
      <c r="HI54" s="87" t="str">
        <f t="shared" ca="1" si="226"/>
        <v/>
      </c>
      <c r="HJ54" s="87" t="str">
        <f t="shared" ca="1" si="227"/>
        <v/>
      </c>
      <c r="HK54" s="87" t="str">
        <f t="shared" ca="1" si="228"/>
        <v/>
      </c>
      <c r="HL54" s="87" t="str">
        <f t="shared" ca="1" si="229"/>
        <v/>
      </c>
      <c r="HM54" s="87" t="str">
        <f t="shared" ca="1" si="230"/>
        <v/>
      </c>
      <c r="HN54" s="87" t="str">
        <f t="shared" ca="1" si="231"/>
        <v/>
      </c>
      <c r="HO54" s="87" t="str">
        <f t="shared" ca="1" si="232"/>
        <v/>
      </c>
      <c r="HP54" s="87" t="str">
        <f t="shared" ca="1" si="233"/>
        <v/>
      </c>
      <c r="HQ54" s="87" t="str">
        <f t="shared" ca="1" si="234"/>
        <v/>
      </c>
      <c r="HR54" s="87" t="str">
        <f t="shared" ca="1" si="235"/>
        <v/>
      </c>
      <c r="HS54" s="87" t="str">
        <f t="shared" ca="1" si="236"/>
        <v/>
      </c>
      <c r="HT54" s="87" t="str">
        <f t="shared" ca="1" si="237"/>
        <v/>
      </c>
      <c r="HU54" s="87" t="str">
        <f t="shared" ca="1" si="238"/>
        <v/>
      </c>
      <c r="HV54" s="87" t="str">
        <f t="shared" ca="1" si="239"/>
        <v/>
      </c>
      <c r="HW54" s="87" t="str">
        <f t="shared" ca="1" si="240"/>
        <v/>
      </c>
      <c r="HX54" s="87" t="str">
        <f t="shared" ca="1" si="241"/>
        <v/>
      </c>
      <c r="HY54" s="87" t="str">
        <f t="shared" ca="1" si="242"/>
        <v/>
      </c>
      <c r="HZ54" s="87" t="str">
        <f t="shared" ca="1" si="243"/>
        <v/>
      </c>
      <c r="IA54" s="87" t="str">
        <f t="shared" ca="1" si="244"/>
        <v/>
      </c>
      <c r="IB54" s="87" t="str">
        <f t="shared" ca="1" si="245"/>
        <v/>
      </c>
      <c r="IC54" s="87" t="str">
        <f t="shared" ca="1" si="246"/>
        <v/>
      </c>
      <c r="ID54" s="87" t="str">
        <f t="shared" ca="1" si="247"/>
        <v/>
      </c>
      <c r="IE54" s="87" t="str">
        <f t="shared" ca="1" si="248"/>
        <v/>
      </c>
      <c r="IF54" s="87" t="str">
        <f t="shared" ca="1" si="249"/>
        <v/>
      </c>
      <c r="IG54" s="87" t="str">
        <f t="shared" ca="1" si="250"/>
        <v/>
      </c>
      <c r="IH54" s="87" t="str">
        <f t="shared" ca="1" si="251"/>
        <v/>
      </c>
      <c r="II54" s="87" t="str">
        <f t="shared" ca="1" si="252"/>
        <v/>
      </c>
      <c r="IJ54" s="87" t="str">
        <f t="shared" ca="1" si="253"/>
        <v/>
      </c>
      <c r="IK54" s="87" t="str">
        <f t="shared" ca="1" si="254"/>
        <v/>
      </c>
      <c r="IL54" s="87" t="str">
        <f t="shared" ca="1" si="255"/>
        <v/>
      </c>
      <c r="IM54" s="87" t="str">
        <f t="shared" ca="1" si="256"/>
        <v/>
      </c>
      <c r="IN54" s="87" t="str">
        <f t="shared" ca="1" si="257"/>
        <v/>
      </c>
      <c r="IO54" s="87" t="str">
        <f t="shared" ca="1" si="258"/>
        <v/>
      </c>
      <c r="IP54" s="87" t="str">
        <f t="shared" ca="1" si="259"/>
        <v/>
      </c>
      <c r="IQ54" s="87" t="str">
        <f t="shared" ca="1" si="260"/>
        <v/>
      </c>
      <c r="IR54" s="87" t="str">
        <f t="shared" ca="1" si="261"/>
        <v/>
      </c>
      <c r="IS54" s="87" t="str">
        <f t="shared" ca="1" si="262"/>
        <v/>
      </c>
      <c r="IT54" s="87" t="str">
        <f t="shared" ca="1" si="263"/>
        <v/>
      </c>
      <c r="IU54" s="87" t="str">
        <f t="shared" ca="1" si="264"/>
        <v/>
      </c>
      <c r="IV54" s="87" t="str">
        <f t="shared" ca="1" si="265"/>
        <v/>
      </c>
      <c r="IW54" s="87" t="str">
        <f t="shared" ca="1" si="266"/>
        <v/>
      </c>
      <c r="IX54" s="87" t="str">
        <f t="shared" ca="1" si="267"/>
        <v/>
      </c>
      <c r="IY54" s="87" t="str">
        <f t="shared" ca="1" si="268"/>
        <v/>
      </c>
      <c r="IZ54" s="87" t="str">
        <f t="shared" ca="1" si="269"/>
        <v/>
      </c>
      <c r="JA54" s="87" t="str">
        <f t="shared" ca="1" si="270"/>
        <v/>
      </c>
      <c r="JB54" s="87" t="str">
        <f t="shared" ca="1" si="271"/>
        <v/>
      </c>
      <c r="JC54" s="87" t="str">
        <f t="shared" ca="1" si="272"/>
        <v/>
      </c>
      <c r="JD54" s="87" t="str">
        <f t="shared" ca="1" si="273"/>
        <v/>
      </c>
      <c r="JE54" s="87" t="str">
        <f t="shared" ca="1" si="274"/>
        <v/>
      </c>
      <c r="JF54" s="87" t="str">
        <f t="shared" ca="1" si="275"/>
        <v/>
      </c>
      <c r="JG54" s="87" t="str">
        <f t="shared" ca="1" si="276"/>
        <v/>
      </c>
      <c r="JH54" s="87" t="str">
        <f t="shared" ca="1" si="277"/>
        <v/>
      </c>
      <c r="JI54" s="87" t="str">
        <f t="shared" ca="1" si="278"/>
        <v/>
      </c>
      <c r="JJ54" s="87" t="str">
        <f t="shared" ca="1" si="279"/>
        <v/>
      </c>
      <c r="JK54" s="87" t="str">
        <f t="shared" ca="1" si="280"/>
        <v/>
      </c>
      <c r="JL54" s="87" t="str">
        <f t="shared" ca="1" si="281"/>
        <v/>
      </c>
      <c r="JM54" s="87" t="str">
        <f t="shared" ca="1" si="282"/>
        <v/>
      </c>
      <c r="JN54" s="87" t="str">
        <f t="shared" ca="1" si="29"/>
        <v/>
      </c>
      <c r="JO54" s="87" t="str">
        <f t="shared" ca="1" si="283"/>
        <v/>
      </c>
      <c r="JP54" s="87" t="str">
        <f t="shared" ca="1" si="284"/>
        <v/>
      </c>
      <c r="JQ54" s="87" t="str">
        <f t="shared" ca="1" si="285"/>
        <v/>
      </c>
      <c r="JR54" s="87" t="str">
        <f t="shared" ca="1" si="286"/>
        <v/>
      </c>
      <c r="JS54" s="87" t="str">
        <f t="shared" ca="1" si="287"/>
        <v/>
      </c>
      <c r="JT54" s="87" t="str">
        <f t="shared" ca="1" si="288"/>
        <v/>
      </c>
      <c r="JU54" s="87" t="str">
        <f t="shared" ca="1" si="289"/>
        <v/>
      </c>
      <c r="JV54" s="87" t="str">
        <f t="shared" ca="1" si="290"/>
        <v/>
      </c>
      <c r="JW54" s="87" t="str">
        <f t="shared" ca="1" si="291"/>
        <v/>
      </c>
      <c r="JX54" s="87" t="str">
        <f t="shared" ca="1" si="292"/>
        <v/>
      </c>
      <c r="JY54" s="87" t="str">
        <f t="shared" ca="1" si="293"/>
        <v/>
      </c>
      <c r="JZ54" s="87" t="str">
        <f t="shared" ca="1" si="294"/>
        <v/>
      </c>
      <c r="KA54" s="87" t="str">
        <f t="shared" ca="1" si="295"/>
        <v/>
      </c>
      <c r="KB54" s="87" t="str">
        <f t="shared" ca="1" si="296"/>
        <v/>
      </c>
      <c r="KC54" s="87" t="str">
        <f t="shared" ca="1" si="297"/>
        <v/>
      </c>
      <c r="KD54" s="87" t="str">
        <f t="shared" ca="1" si="298"/>
        <v/>
      </c>
      <c r="KE54" s="87" t="str">
        <f t="shared" ca="1" si="299"/>
        <v/>
      </c>
      <c r="KF54" s="87" t="str">
        <f t="shared" ca="1" si="300"/>
        <v/>
      </c>
      <c r="KG54" s="87" t="str">
        <f t="shared" ca="1" si="301"/>
        <v/>
      </c>
      <c r="KH54" s="87" t="str">
        <f t="shared" ca="1" si="302"/>
        <v/>
      </c>
      <c r="KI54" s="87" t="str">
        <f t="shared" ca="1" si="303"/>
        <v/>
      </c>
      <c r="KJ54" s="87" t="str">
        <f t="shared" ca="1" si="304"/>
        <v/>
      </c>
      <c r="KK54" s="87" t="str">
        <f t="shared" ca="1" si="305"/>
        <v/>
      </c>
      <c r="KL54" s="87" t="str">
        <f t="shared" ca="1" si="306"/>
        <v/>
      </c>
      <c r="KM54" s="87" t="str">
        <f t="shared" ca="1" si="307"/>
        <v/>
      </c>
      <c r="KN54" s="87" t="str">
        <f t="shared" ca="1" si="308"/>
        <v/>
      </c>
      <c r="KO54" s="87" t="str">
        <f t="shared" ca="1" si="309"/>
        <v/>
      </c>
      <c r="KP54" s="87" t="str">
        <f t="shared" ca="1" si="310"/>
        <v/>
      </c>
      <c r="KQ54" s="87" t="str">
        <f t="shared" ca="1" si="311"/>
        <v/>
      </c>
      <c r="KR54" s="87" t="str">
        <f t="shared" ca="1" si="312"/>
        <v/>
      </c>
      <c r="KS54" s="87" t="str">
        <f t="shared" ca="1" si="313"/>
        <v/>
      </c>
      <c r="KT54" s="87" t="str">
        <f t="shared" ca="1" si="314"/>
        <v/>
      </c>
      <c r="KU54" s="87" t="str">
        <f t="shared" ca="1" si="315"/>
        <v/>
      </c>
      <c r="KV54" s="87" t="str">
        <f t="shared" ca="1" si="316"/>
        <v/>
      </c>
      <c r="KW54" s="87" t="str">
        <f t="shared" ca="1" si="317"/>
        <v/>
      </c>
      <c r="KX54" s="87" t="str">
        <f t="shared" ca="1" si="318"/>
        <v/>
      </c>
      <c r="KY54" s="87" t="str">
        <f t="shared" ca="1" si="319"/>
        <v/>
      </c>
      <c r="KZ54" s="87" t="str">
        <f t="shared" ca="1" si="320"/>
        <v/>
      </c>
      <c r="LA54" s="87" t="str">
        <f t="shared" ca="1" si="321"/>
        <v/>
      </c>
      <c r="LB54" s="87" t="str">
        <f t="shared" ca="1" si="322"/>
        <v/>
      </c>
      <c r="LC54" s="87" t="str">
        <f t="shared" ca="1" si="323"/>
        <v/>
      </c>
      <c r="LD54" s="87" t="str">
        <f t="shared" ca="1" si="324"/>
        <v/>
      </c>
      <c r="LE54" s="87" t="str">
        <f t="shared" ca="1" si="325"/>
        <v/>
      </c>
      <c r="LF54" s="87" t="str">
        <f t="shared" ca="1" si="326"/>
        <v/>
      </c>
      <c r="LG54" s="87" t="str">
        <f t="shared" ca="1" si="327"/>
        <v/>
      </c>
      <c r="LH54" s="87" t="str">
        <f t="shared" ca="1" si="328"/>
        <v/>
      </c>
      <c r="LI54" s="87" t="str">
        <f t="shared" ca="1" si="329"/>
        <v/>
      </c>
      <c r="LJ54" s="87" t="str">
        <f t="shared" ca="1" si="330"/>
        <v/>
      </c>
      <c r="LK54" s="87" t="str">
        <f t="shared" ca="1" si="331"/>
        <v/>
      </c>
      <c r="LL54" s="87" t="str">
        <f t="shared" ca="1" si="332"/>
        <v/>
      </c>
      <c r="LM54" s="87" t="str">
        <f t="shared" ca="1" si="333"/>
        <v/>
      </c>
      <c r="LN54" s="87" t="str">
        <f t="shared" ca="1" si="334"/>
        <v/>
      </c>
      <c r="LO54" s="87" t="str">
        <f t="shared" ca="1" si="335"/>
        <v/>
      </c>
      <c r="LP54" s="87" t="str">
        <f t="shared" ca="1" si="336"/>
        <v/>
      </c>
      <c r="LQ54" s="87" t="str">
        <f t="shared" ca="1" si="337"/>
        <v/>
      </c>
      <c r="LR54" s="87" t="str">
        <f t="shared" ca="1" si="338"/>
        <v/>
      </c>
      <c r="LS54" s="87" t="str">
        <f t="shared" ca="1" si="339"/>
        <v/>
      </c>
      <c r="LT54" s="87" t="str">
        <f t="shared" ca="1" si="340"/>
        <v/>
      </c>
      <c r="LU54" s="87" t="str">
        <f t="shared" ca="1" si="341"/>
        <v/>
      </c>
      <c r="LV54" s="87" t="str">
        <f t="shared" ca="1" si="342"/>
        <v/>
      </c>
      <c r="LW54" s="87" t="str">
        <f t="shared" ca="1" si="343"/>
        <v/>
      </c>
      <c r="LX54" s="87" t="str">
        <f t="shared" ca="1" si="344"/>
        <v/>
      </c>
      <c r="LY54" s="87" t="str">
        <f t="shared" ca="1" si="345"/>
        <v/>
      </c>
      <c r="LZ54" s="87" t="str">
        <f t="shared" ca="1" si="30"/>
        <v/>
      </c>
      <c r="MA54" s="87" t="str">
        <f t="shared" ca="1" si="357"/>
        <v/>
      </c>
      <c r="MB54" s="87" t="str">
        <f t="shared" ca="1" si="358"/>
        <v/>
      </c>
      <c r="MC54" s="87" t="str">
        <f t="shared" ca="1" si="359"/>
        <v/>
      </c>
      <c r="MD54" s="87" t="str">
        <f t="shared" ca="1" si="360"/>
        <v/>
      </c>
      <c r="ME54" s="87" t="str">
        <f t="shared" ca="1" si="361"/>
        <v/>
      </c>
      <c r="MF54" s="87" t="str">
        <f t="shared" ca="1" si="362"/>
        <v/>
      </c>
      <c r="MG54" s="87" t="str">
        <f t="shared" ca="1" si="363"/>
        <v/>
      </c>
      <c r="MH54" s="87" t="str">
        <f t="shared" ca="1" si="364"/>
        <v/>
      </c>
      <c r="MI54" s="87" t="str">
        <f t="shared" ca="1" si="365"/>
        <v/>
      </c>
      <c r="MJ54" s="87" t="str">
        <f t="shared" ca="1" si="366"/>
        <v/>
      </c>
      <c r="MK54" s="87" t="str">
        <f t="shared" ca="1" si="367"/>
        <v/>
      </c>
      <c r="ML54" s="87" t="str">
        <f t="shared" ca="1" si="368"/>
        <v/>
      </c>
      <c r="MM54" s="87" t="str">
        <f t="shared" ca="1" si="369"/>
        <v/>
      </c>
      <c r="MN54" s="87" t="str">
        <f t="shared" ca="1" si="370"/>
        <v/>
      </c>
      <c r="MO54" s="87" t="str">
        <f t="shared" ca="1" si="371"/>
        <v/>
      </c>
      <c r="MP54" s="87" t="str">
        <f t="shared" ca="1" si="372"/>
        <v/>
      </c>
      <c r="MQ54" s="87" t="str">
        <f t="shared" ca="1" si="373"/>
        <v/>
      </c>
      <c r="MR54" s="87" t="str">
        <f t="shared" ca="1" si="374"/>
        <v/>
      </c>
      <c r="MS54" s="87" t="str">
        <f t="shared" ca="1" si="375"/>
        <v/>
      </c>
      <c r="MT54" s="87" t="str">
        <f t="shared" ca="1" si="376"/>
        <v/>
      </c>
      <c r="MU54" s="87" t="str">
        <f t="shared" ca="1" si="377"/>
        <v/>
      </c>
      <c r="MV54" s="87" t="str">
        <f t="shared" ca="1" si="378"/>
        <v/>
      </c>
      <c r="MW54" s="87" t="str">
        <f t="shared" ca="1" si="379"/>
        <v/>
      </c>
      <c r="MX54" s="87" t="str">
        <f t="shared" ca="1" si="380"/>
        <v/>
      </c>
      <c r="MY54" s="87" t="str">
        <f t="shared" ca="1" si="381"/>
        <v/>
      </c>
      <c r="MZ54" s="87" t="str">
        <f t="shared" ca="1" si="382"/>
        <v/>
      </c>
      <c r="NA54" s="87" t="str">
        <f t="shared" ca="1" si="383"/>
        <v/>
      </c>
      <c r="NB54" s="87" t="str">
        <f t="shared" ca="1" si="346"/>
        <v/>
      </c>
      <c r="NC54" s="87" t="str">
        <f t="shared" ca="1" si="347"/>
        <v/>
      </c>
      <c r="ND54" s="87" t="str">
        <f t="shared" ca="1" si="348"/>
        <v/>
      </c>
      <c r="NE54" s="87" t="str">
        <f t="shared" ca="1" si="349"/>
        <v/>
      </c>
      <c r="NF54" s="87" t="str">
        <f t="shared" ca="1" si="350"/>
        <v/>
      </c>
      <c r="NG54" s="87" t="str">
        <f t="shared" ca="1" si="351"/>
        <v/>
      </c>
      <c r="NH54" s="87" t="str">
        <f t="shared" ca="1" si="352"/>
        <v/>
      </c>
      <c r="NI54" s="87" t="str">
        <f t="shared" ca="1" si="353"/>
        <v/>
      </c>
      <c r="NJ54" s="87" t="str">
        <f t="shared" ca="1" si="354"/>
        <v/>
      </c>
      <c r="NK54" s="87" t="str">
        <f t="shared" ca="1" si="355"/>
        <v/>
      </c>
      <c r="NL54" s="87" t="str">
        <f t="shared" ca="1" si="356"/>
        <v/>
      </c>
    </row>
    <row r="55" spans="1:376" x14ac:dyDescent="0.35">
      <c r="A55" s="54">
        <f>Plantilla!E55</f>
        <v>0</v>
      </c>
      <c r="B55" s="99" t="str">
        <f>'Diseño Patrón'!B58</f>
        <v>---</v>
      </c>
      <c r="C55" s="23">
        <f t="array" ref="C55">IF($C$4="SI",SMALL(IF($B$7:$B55=B55,ROW($B$7:$B55), ""),1),7)</f>
        <v>47</v>
      </c>
      <c r="D55" s="142" t="str">
        <f>'Diseño Patrón'!M58</f>
        <v/>
      </c>
      <c r="E55" s="142" t="str">
        <f>'Diseño Patrón'!N58</f>
        <v/>
      </c>
      <c r="F55" s="142" t="str">
        <f>'Diseño Patrón'!O58</f>
        <v/>
      </c>
      <c r="G55" s="142" t="str">
        <f>'Diseño Patrón'!P58</f>
        <v/>
      </c>
      <c r="H55" s="142" t="str">
        <f>'Diseño Patrón'!Q58</f>
        <v/>
      </c>
      <c r="I55" s="143" t="str">
        <f>'Diseño Patrón'!R58</f>
        <v/>
      </c>
      <c r="J55" s="143" t="str">
        <f>'Diseño Patrón'!S58</f>
        <v/>
      </c>
      <c r="K55" s="87" t="str">
        <f t="shared" ca="1" si="385"/>
        <v/>
      </c>
      <c r="L55" s="87" t="str">
        <f t="shared" ca="1" si="386"/>
        <v/>
      </c>
      <c r="M55" s="87" t="str">
        <f t="shared" ca="1" si="386"/>
        <v/>
      </c>
      <c r="N55" s="87" t="str">
        <f t="shared" ca="1" si="386"/>
        <v/>
      </c>
      <c r="O55" s="87" t="str">
        <f t="shared" ca="1" si="386"/>
        <v/>
      </c>
      <c r="P55" s="87" t="str">
        <f t="shared" ca="1" si="386"/>
        <v/>
      </c>
      <c r="Q55" s="87" t="str">
        <f t="shared" ca="1" si="386"/>
        <v/>
      </c>
      <c r="R55" s="87" t="str">
        <f t="shared" ca="1" si="25"/>
        <v/>
      </c>
      <c r="S55" s="87" t="str">
        <f t="shared" ca="1" si="31"/>
        <v/>
      </c>
      <c r="T55" s="87" t="str">
        <f t="shared" ca="1" si="32"/>
        <v/>
      </c>
      <c r="U55" s="87" t="str">
        <f t="shared" ca="1" si="33"/>
        <v/>
      </c>
      <c r="V55" s="87" t="str">
        <f t="shared" ca="1" si="34"/>
        <v/>
      </c>
      <c r="W55" s="87" t="str">
        <f t="shared" ca="1" si="35"/>
        <v/>
      </c>
      <c r="X55" s="87" t="str">
        <f t="shared" ca="1" si="36"/>
        <v/>
      </c>
      <c r="Y55" s="87" t="str">
        <f t="shared" ca="1" si="37"/>
        <v/>
      </c>
      <c r="Z55" s="87" t="str">
        <f t="shared" ca="1" si="38"/>
        <v/>
      </c>
      <c r="AA55" s="87" t="str">
        <f t="shared" ca="1" si="39"/>
        <v/>
      </c>
      <c r="AB55" s="87" t="str">
        <f t="shared" ca="1" si="40"/>
        <v/>
      </c>
      <c r="AC55" s="87" t="str">
        <f t="shared" ca="1" si="41"/>
        <v/>
      </c>
      <c r="AD55" s="87" t="str">
        <f t="shared" ca="1" si="42"/>
        <v/>
      </c>
      <c r="AE55" s="87" t="str">
        <f t="shared" ca="1" si="43"/>
        <v/>
      </c>
      <c r="AF55" s="87" t="str">
        <f t="shared" ca="1" si="44"/>
        <v/>
      </c>
      <c r="AG55" s="87" t="str">
        <f t="shared" ca="1" si="45"/>
        <v/>
      </c>
      <c r="AH55" s="87" t="str">
        <f t="shared" ca="1" si="46"/>
        <v/>
      </c>
      <c r="AI55" s="87" t="str">
        <f t="shared" ca="1" si="47"/>
        <v/>
      </c>
      <c r="AJ55" s="87" t="str">
        <f t="shared" ca="1" si="48"/>
        <v/>
      </c>
      <c r="AK55" s="87" t="str">
        <f t="shared" ca="1" si="49"/>
        <v/>
      </c>
      <c r="AL55" s="87" t="str">
        <f t="shared" ca="1" si="50"/>
        <v/>
      </c>
      <c r="AM55" s="87" t="str">
        <f t="shared" ca="1" si="51"/>
        <v/>
      </c>
      <c r="AN55" s="87" t="str">
        <f t="shared" ca="1" si="52"/>
        <v/>
      </c>
      <c r="AO55" s="87" t="str">
        <f t="shared" ca="1" si="53"/>
        <v/>
      </c>
      <c r="AP55" s="87" t="str">
        <f t="shared" ca="1" si="54"/>
        <v/>
      </c>
      <c r="AQ55" s="87" t="str">
        <f t="shared" ca="1" si="55"/>
        <v/>
      </c>
      <c r="AR55" s="87" t="str">
        <f t="shared" ca="1" si="56"/>
        <v/>
      </c>
      <c r="AS55" s="87" t="str">
        <f t="shared" ca="1" si="57"/>
        <v/>
      </c>
      <c r="AT55" s="87" t="str">
        <f t="shared" ca="1" si="58"/>
        <v/>
      </c>
      <c r="AU55" s="87" t="str">
        <f t="shared" ca="1" si="59"/>
        <v/>
      </c>
      <c r="AV55" s="87" t="str">
        <f t="shared" ca="1" si="60"/>
        <v/>
      </c>
      <c r="AW55" s="87" t="str">
        <f t="shared" ca="1" si="61"/>
        <v/>
      </c>
      <c r="AX55" s="87" t="str">
        <f t="shared" ca="1" si="62"/>
        <v/>
      </c>
      <c r="AY55" s="87" t="str">
        <f t="shared" ca="1" si="63"/>
        <v/>
      </c>
      <c r="AZ55" s="87" t="str">
        <f t="shared" ca="1" si="64"/>
        <v/>
      </c>
      <c r="BA55" s="87" t="str">
        <f t="shared" ca="1" si="65"/>
        <v/>
      </c>
      <c r="BB55" s="87" t="str">
        <f t="shared" ca="1" si="66"/>
        <v/>
      </c>
      <c r="BC55" s="87" t="str">
        <f t="shared" ca="1" si="67"/>
        <v/>
      </c>
      <c r="BD55" s="87" t="str">
        <f t="shared" ca="1" si="68"/>
        <v/>
      </c>
      <c r="BE55" s="87" t="str">
        <f t="shared" ca="1" si="69"/>
        <v/>
      </c>
      <c r="BF55" s="87" t="str">
        <f t="shared" ca="1" si="70"/>
        <v/>
      </c>
      <c r="BG55" s="87" t="str">
        <f t="shared" ca="1" si="71"/>
        <v/>
      </c>
      <c r="BH55" s="87" t="str">
        <f t="shared" ca="1" si="72"/>
        <v/>
      </c>
      <c r="BI55" s="87" t="str">
        <f t="shared" ca="1" si="73"/>
        <v/>
      </c>
      <c r="BJ55" s="87" t="str">
        <f t="shared" ca="1" si="74"/>
        <v/>
      </c>
      <c r="BK55" s="87" t="str">
        <f t="shared" ca="1" si="75"/>
        <v/>
      </c>
      <c r="BL55" s="87" t="str">
        <f t="shared" ca="1" si="76"/>
        <v/>
      </c>
      <c r="BM55" s="87" t="str">
        <f t="shared" ca="1" si="77"/>
        <v/>
      </c>
      <c r="BN55" s="87" t="str">
        <f t="shared" ca="1" si="78"/>
        <v/>
      </c>
      <c r="BO55" s="87" t="str">
        <f t="shared" ca="1" si="79"/>
        <v/>
      </c>
      <c r="BP55" s="87" t="str">
        <f t="shared" ca="1" si="80"/>
        <v/>
      </c>
      <c r="BQ55" s="87" t="str">
        <f t="shared" ca="1" si="81"/>
        <v/>
      </c>
      <c r="BR55" s="87" t="str">
        <f t="shared" ca="1" si="82"/>
        <v/>
      </c>
      <c r="BS55" s="87" t="str">
        <f t="shared" ca="1" si="83"/>
        <v/>
      </c>
      <c r="BT55" s="87" t="str">
        <f t="shared" ca="1" si="84"/>
        <v/>
      </c>
      <c r="BU55" s="87" t="str">
        <f t="shared" ca="1" si="85"/>
        <v/>
      </c>
      <c r="BV55" s="87" t="str">
        <f t="shared" ca="1" si="86"/>
        <v/>
      </c>
      <c r="BW55" s="87" t="str">
        <f t="shared" ca="1" si="87"/>
        <v/>
      </c>
      <c r="BX55" s="87" t="str">
        <f t="shared" ca="1" si="88"/>
        <v/>
      </c>
      <c r="BY55" s="87" t="str">
        <f t="shared" ca="1" si="89"/>
        <v/>
      </c>
      <c r="BZ55" s="87" t="str">
        <f t="shared" ca="1" si="90"/>
        <v/>
      </c>
      <c r="CA55" s="87" t="str">
        <f t="shared" ca="1" si="91"/>
        <v/>
      </c>
      <c r="CB55" s="87" t="str">
        <f t="shared" ca="1" si="92"/>
        <v/>
      </c>
      <c r="CC55" s="87" t="str">
        <f t="shared" ca="1" si="93"/>
        <v/>
      </c>
      <c r="CD55" s="87" t="str">
        <f t="shared" ca="1" si="26"/>
        <v/>
      </c>
      <c r="CE55" s="87" t="str">
        <f t="shared" ca="1" si="94"/>
        <v/>
      </c>
      <c r="CF55" s="87" t="str">
        <f t="shared" ca="1" si="95"/>
        <v/>
      </c>
      <c r="CG55" s="87" t="str">
        <f t="shared" ca="1" si="96"/>
        <v/>
      </c>
      <c r="CH55" s="87" t="str">
        <f t="shared" ca="1" si="97"/>
        <v/>
      </c>
      <c r="CI55" s="87" t="str">
        <f t="shared" ca="1" si="98"/>
        <v/>
      </c>
      <c r="CJ55" s="87" t="str">
        <f t="shared" ca="1" si="99"/>
        <v/>
      </c>
      <c r="CK55" s="87" t="str">
        <f t="shared" ca="1" si="100"/>
        <v/>
      </c>
      <c r="CL55" s="87" t="str">
        <f t="shared" ca="1" si="101"/>
        <v/>
      </c>
      <c r="CM55" s="87" t="str">
        <f t="shared" ca="1" si="102"/>
        <v/>
      </c>
      <c r="CN55" s="87" t="str">
        <f t="shared" ca="1" si="103"/>
        <v/>
      </c>
      <c r="CO55" s="87" t="str">
        <f t="shared" ca="1" si="104"/>
        <v/>
      </c>
      <c r="CP55" s="87" t="str">
        <f t="shared" ca="1" si="105"/>
        <v/>
      </c>
      <c r="CQ55" s="87" t="str">
        <f t="shared" ca="1" si="106"/>
        <v/>
      </c>
      <c r="CR55" s="87" t="str">
        <f t="shared" ca="1" si="107"/>
        <v/>
      </c>
      <c r="CS55" s="87" t="str">
        <f t="shared" ca="1" si="108"/>
        <v/>
      </c>
      <c r="CT55" s="87" t="str">
        <f t="shared" ca="1" si="109"/>
        <v/>
      </c>
      <c r="CU55" s="87" t="str">
        <f t="shared" ca="1" si="110"/>
        <v/>
      </c>
      <c r="CV55" s="87" t="str">
        <f t="shared" ca="1" si="111"/>
        <v/>
      </c>
      <c r="CW55" s="87" t="str">
        <f t="shared" ca="1" si="112"/>
        <v/>
      </c>
      <c r="CX55" s="87" t="str">
        <f t="shared" ca="1" si="113"/>
        <v/>
      </c>
      <c r="CY55" s="87" t="str">
        <f t="shared" ca="1" si="114"/>
        <v/>
      </c>
      <c r="CZ55" s="87" t="str">
        <f t="shared" ca="1" si="115"/>
        <v/>
      </c>
      <c r="DA55" s="87" t="str">
        <f t="shared" ca="1" si="116"/>
        <v/>
      </c>
      <c r="DB55" s="87" t="str">
        <f t="shared" ca="1" si="117"/>
        <v/>
      </c>
      <c r="DC55" s="87" t="str">
        <f t="shared" ca="1" si="118"/>
        <v/>
      </c>
      <c r="DD55" s="87" t="str">
        <f t="shared" ca="1" si="119"/>
        <v/>
      </c>
      <c r="DE55" s="87" t="str">
        <f t="shared" ca="1" si="120"/>
        <v/>
      </c>
      <c r="DF55" s="87" t="str">
        <f t="shared" ca="1" si="121"/>
        <v/>
      </c>
      <c r="DG55" s="87" t="str">
        <f t="shared" ca="1" si="122"/>
        <v/>
      </c>
      <c r="DH55" s="87" t="str">
        <f t="shared" ca="1" si="123"/>
        <v/>
      </c>
      <c r="DI55" s="87" t="str">
        <f t="shared" ca="1" si="124"/>
        <v/>
      </c>
      <c r="DJ55" s="87" t="str">
        <f t="shared" ca="1" si="125"/>
        <v/>
      </c>
      <c r="DK55" s="87" t="str">
        <f t="shared" ca="1" si="126"/>
        <v/>
      </c>
      <c r="DL55" s="87" t="str">
        <f t="shared" ca="1" si="127"/>
        <v/>
      </c>
      <c r="DM55" s="87" t="str">
        <f t="shared" ca="1" si="128"/>
        <v/>
      </c>
      <c r="DN55" s="87" t="str">
        <f t="shared" ca="1" si="129"/>
        <v/>
      </c>
      <c r="DO55" s="87" t="str">
        <f t="shared" ca="1" si="130"/>
        <v/>
      </c>
      <c r="DP55" s="87" t="str">
        <f t="shared" ca="1" si="131"/>
        <v/>
      </c>
      <c r="DQ55" s="87" t="str">
        <f t="shared" ca="1" si="132"/>
        <v/>
      </c>
      <c r="DR55" s="87" t="str">
        <f t="shared" ca="1" si="133"/>
        <v/>
      </c>
      <c r="DS55" s="87" t="str">
        <f t="shared" ca="1" si="134"/>
        <v/>
      </c>
      <c r="DT55" s="87" t="str">
        <f t="shared" ca="1" si="135"/>
        <v/>
      </c>
      <c r="DU55" s="87" t="str">
        <f t="shared" ca="1" si="136"/>
        <v/>
      </c>
      <c r="DV55" s="87" t="str">
        <f t="shared" ca="1" si="137"/>
        <v/>
      </c>
      <c r="DW55" s="87" t="str">
        <f t="shared" ca="1" si="138"/>
        <v/>
      </c>
      <c r="DX55" s="87" t="str">
        <f t="shared" ca="1" si="139"/>
        <v/>
      </c>
      <c r="DY55" s="87" t="str">
        <f t="shared" ca="1" si="140"/>
        <v/>
      </c>
      <c r="DZ55" s="87" t="str">
        <f t="shared" ca="1" si="141"/>
        <v/>
      </c>
      <c r="EA55" s="87" t="str">
        <f t="shared" ca="1" si="142"/>
        <v/>
      </c>
      <c r="EB55" s="87" t="str">
        <f t="shared" ca="1" si="143"/>
        <v/>
      </c>
      <c r="EC55" s="87" t="str">
        <f t="shared" ca="1" si="144"/>
        <v/>
      </c>
      <c r="ED55" s="87" t="str">
        <f t="shared" ca="1" si="145"/>
        <v/>
      </c>
      <c r="EE55" s="87" t="str">
        <f t="shared" ca="1" si="146"/>
        <v/>
      </c>
      <c r="EF55" s="87" t="str">
        <f t="shared" ca="1" si="147"/>
        <v/>
      </c>
      <c r="EG55" s="87" t="str">
        <f t="shared" ca="1" si="148"/>
        <v/>
      </c>
      <c r="EH55" s="87" t="str">
        <f t="shared" ca="1" si="149"/>
        <v/>
      </c>
      <c r="EI55" s="87" t="str">
        <f t="shared" ca="1" si="150"/>
        <v/>
      </c>
      <c r="EJ55" s="87" t="str">
        <f t="shared" ca="1" si="151"/>
        <v/>
      </c>
      <c r="EK55" s="87" t="str">
        <f t="shared" ca="1" si="152"/>
        <v/>
      </c>
      <c r="EL55" s="87" t="str">
        <f t="shared" ca="1" si="153"/>
        <v/>
      </c>
      <c r="EM55" s="87" t="str">
        <f t="shared" ca="1" si="154"/>
        <v/>
      </c>
      <c r="EN55" s="87" t="str">
        <f t="shared" ca="1" si="155"/>
        <v/>
      </c>
      <c r="EO55" s="87" t="str">
        <f t="shared" ca="1" si="156"/>
        <v/>
      </c>
      <c r="EP55" s="87" t="str">
        <f t="shared" ca="1" si="27"/>
        <v/>
      </c>
      <c r="EQ55" s="87" t="str">
        <f t="shared" ca="1" si="157"/>
        <v/>
      </c>
      <c r="ER55" s="87" t="str">
        <f t="shared" ca="1" si="158"/>
        <v/>
      </c>
      <c r="ES55" s="87" t="str">
        <f t="shared" ca="1" si="159"/>
        <v/>
      </c>
      <c r="ET55" s="87" t="str">
        <f t="shared" ca="1" si="160"/>
        <v/>
      </c>
      <c r="EU55" s="87" t="str">
        <f t="shared" ca="1" si="161"/>
        <v/>
      </c>
      <c r="EV55" s="87" t="str">
        <f t="shared" ca="1" si="162"/>
        <v/>
      </c>
      <c r="EW55" s="87" t="str">
        <f t="shared" ca="1" si="163"/>
        <v/>
      </c>
      <c r="EX55" s="87" t="str">
        <f t="shared" ca="1" si="164"/>
        <v/>
      </c>
      <c r="EY55" s="87" t="str">
        <f t="shared" ca="1" si="165"/>
        <v/>
      </c>
      <c r="EZ55" s="87" t="str">
        <f t="shared" ca="1" si="166"/>
        <v/>
      </c>
      <c r="FA55" s="87" t="str">
        <f t="shared" ca="1" si="167"/>
        <v/>
      </c>
      <c r="FB55" s="87" t="str">
        <f t="shared" ca="1" si="168"/>
        <v/>
      </c>
      <c r="FC55" s="87" t="str">
        <f t="shared" ca="1" si="169"/>
        <v/>
      </c>
      <c r="FD55" s="87" t="str">
        <f t="shared" ca="1" si="170"/>
        <v/>
      </c>
      <c r="FE55" s="87" t="str">
        <f t="shared" ca="1" si="171"/>
        <v/>
      </c>
      <c r="FF55" s="87" t="str">
        <f t="shared" ca="1" si="172"/>
        <v/>
      </c>
      <c r="FG55" s="87" t="str">
        <f t="shared" ca="1" si="173"/>
        <v/>
      </c>
      <c r="FH55" s="87" t="str">
        <f t="shared" ca="1" si="174"/>
        <v/>
      </c>
      <c r="FI55" s="87" t="str">
        <f t="shared" ca="1" si="175"/>
        <v/>
      </c>
      <c r="FJ55" s="87" t="str">
        <f t="shared" ca="1" si="176"/>
        <v/>
      </c>
      <c r="FK55" s="87" t="str">
        <f t="shared" ca="1" si="177"/>
        <v/>
      </c>
      <c r="FL55" s="87" t="str">
        <f t="shared" ca="1" si="178"/>
        <v/>
      </c>
      <c r="FM55" s="87" t="str">
        <f t="shared" ca="1" si="179"/>
        <v/>
      </c>
      <c r="FN55" s="87" t="str">
        <f t="shared" ca="1" si="180"/>
        <v/>
      </c>
      <c r="FO55" s="87" t="str">
        <f t="shared" ca="1" si="181"/>
        <v/>
      </c>
      <c r="FP55" s="87" t="str">
        <f t="shared" ca="1" si="182"/>
        <v/>
      </c>
      <c r="FQ55" s="87" t="str">
        <f t="shared" ca="1" si="183"/>
        <v/>
      </c>
      <c r="FR55" s="87" t="str">
        <f t="shared" ca="1" si="184"/>
        <v/>
      </c>
      <c r="FS55" s="87" t="str">
        <f t="shared" ca="1" si="185"/>
        <v/>
      </c>
      <c r="FT55" s="87" t="str">
        <f t="shared" ca="1" si="186"/>
        <v/>
      </c>
      <c r="FU55" s="87" t="str">
        <f t="shared" ca="1" si="187"/>
        <v/>
      </c>
      <c r="FV55" s="87" t="str">
        <f t="shared" ca="1" si="188"/>
        <v/>
      </c>
      <c r="FW55" s="87" t="str">
        <f t="shared" ca="1" si="189"/>
        <v/>
      </c>
      <c r="FX55" s="87" t="str">
        <f t="shared" ca="1" si="190"/>
        <v/>
      </c>
      <c r="FY55" s="87" t="str">
        <f t="shared" ca="1" si="191"/>
        <v/>
      </c>
      <c r="FZ55" s="87" t="str">
        <f t="shared" ca="1" si="192"/>
        <v/>
      </c>
      <c r="GA55" s="87" t="str">
        <f t="shared" ca="1" si="193"/>
        <v/>
      </c>
      <c r="GB55" s="87" t="str">
        <f t="shared" ca="1" si="194"/>
        <v/>
      </c>
      <c r="GC55" s="87" t="str">
        <f t="shared" ca="1" si="195"/>
        <v/>
      </c>
      <c r="GD55" s="87" t="str">
        <f t="shared" ca="1" si="196"/>
        <v/>
      </c>
      <c r="GE55" s="87" t="str">
        <f t="shared" ca="1" si="197"/>
        <v/>
      </c>
      <c r="GF55" s="87" t="str">
        <f t="shared" ca="1" si="198"/>
        <v/>
      </c>
      <c r="GG55" s="87" t="str">
        <f t="shared" ca="1" si="199"/>
        <v/>
      </c>
      <c r="GH55" s="87" t="str">
        <f t="shared" ca="1" si="200"/>
        <v/>
      </c>
      <c r="GI55" s="87" t="str">
        <f t="shared" ca="1" si="201"/>
        <v/>
      </c>
      <c r="GJ55" s="87" t="str">
        <f t="shared" ca="1" si="202"/>
        <v/>
      </c>
      <c r="GK55" s="87" t="str">
        <f t="shared" ca="1" si="203"/>
        <v/>
      </c>
      <c r="GL55" s="87" t="str">
        <f t="shared" ca="1" si="204"/>
        <v/>
      </c>
      <c r="GM55" s="87" t="str">
        <f t="shared" ca="1" si="205"/>
        <v/>
      </c>
      <c r="GN55" s="87" t="str">
        <f t="shared" ca="1" si="206"/>
        <v/>
      </c>
      <c r="GO55" s="87" t="str">
        <f t="shared" ca="1" si="207"/>
        <v/>
      </c>
      <c r="GP55" s="87" t="str">
        <f t="shared" ca="1" si="208"/>
        <v/>
      </c>
      <c r="GQ55" s="87" t="str">
        <f t="shared" ca="1" si="209"/>
        <v/>
      </c>
      <c r="GR55" s="87" t="str">
        <f t="shared" ca="1" si="210"/>
        <v/>
      </c>
      <c r="GS55" s="87" t="str">
        <f t="shared" ca="1" si="211"/>
        <v/>
      </c>
      <c r="GT55" s="87" t="str">
        <f t="shared" ca="1" si="212"/>
        <v/>
      </c>
      <c r="GU55" s="87" t="str">
        <f t="shared" ca="1" si="213"/>
        <v/>
      </c>
      <c r="GV55" s="87" t="str">
        <f t="shared" ca="1" si="214"/>
        <v/>
      </c>
      <c r="GW55" s="87" t="str">
        <f t="shared" ca="1" si="215"/>
        <v/>
      </c>
      <c r="GX55" s="87" t="str">
        <f t="shared" ca="1" si="216"/>
        <v/>
      </c>
      <c r="GY55" s="87" t="str">
        <f t="shared" ca="1" si="217"/>
        <v/>
      </c>
      <c r="GZ55" s="87" t="str">
        <f t="shared" ca="1" si="218"/>
        <v/>
      </c>
      <c r="HA55" s="87" t="str">
        <f t="shared" ca="1" si="219"/>
        <v/>
      </c>
      <c r="HB55" s="87" t="str">
        <f t="shared" ca="1" si="28"/>
        <v/>
      </c>
      <c r="HC55" s="87" t="str">
        <f t="shared" ca="1" si="220"/>
        <v/>
      </c>
      <c r="HD55" s="87" t="str">
        <f t="shared" ca="1" si="221"/>
        <v/>
      </c>
      <c r="HE55" s="87" t="str">
        <f t="shared" ca="1" si="222"/>
        <v/>
      </c>
      <c r="HF55" s="87" t="str">
        <f t="shared" ca="1" si="223"/>
        <v/>
      </c>
      <c r="HG55" s="87" t="str">
        <f t="shared" ca="1" si="224"/>
        <v/>
      </c>
      <c r="HH55" s="87" t="str">
        <f t="shared" ca="1" si="225"/>
        <v/>
      </c>
      <c r="HI55" s="87" t="str">
        <f t="shared" ca="1" si="226"/>
        <v/>
      </c>
      <c r="HJ55" s="87" t="str">
        <f t="shared" ca="1" si="227"/>
        <v/>
      </c>
      <c r="HK55" s="87" t="str">
        <f t="shared" ca="1" si="228"/>
        <v/>
      </c>
      <c r="HL55" s="87" t="str">
        <f t="shared" ca="1" si="229"/>
        <v/>
      </c>
      <c r="HM55" s="87" t="str">
        <f t="shared" ca="1" si="230"/>
        <v/>
      </c>
      <c r="HN55" s="87" t="str">
        <f t="shared" ca="1" si="231"/>
        <v/>
      </c>
      <c r="HO55" s="87" t="str">
        <f t="shared" ca="1" si="232"/>
        <v/>
      </c>
      <c r="HP55" s="87" t="str">
        <f t="shared" ca="1" si="233"/>
        <v/>
      </c>
      <c r="HQ55" s="87" t="str">
        <f t="shared" ca="1" si="234"/>
        <v/>
      </c>
      <c r="HR55" s="87" t="str">
        <f t="shared" ca="1" si="235"/>
        <v/>
      </c>
      <c r="HS55" s="87" t="str">
        <f t="shared" ca="1" si="236"/>
        <v/>
      </c>
      <c r="HT55" s="87" t="str">
        <f t="shared" ca="1" si="237"/>
        <v/>
      </c>
      <c r="HU55" s="87" t="str">
        <f t="shared" ca="1" si="238"/>
        <v/>
      </c>
      <c r="HV55" s="87" t="str">
        <f t="shared" ca="1" si="239"/>
        <v/>
      </c>
      <c r="HW55" s="87" t="str">
        <f t="shared" ca="1" si="240"/>
        <v/>
      </c>
      <c r="HX55" s="87" t="str">
        <f t="shared" ca="1" si="241"/>
        <v/>
      </c>
      <c r="HY55" s="87" t="str">
        <f t="shared" ca="1" si="242"/>
        <v/>
      </c>
      <c r="HZ55" s="87" t="str">
        <f t="shared" ca="1" si="243"/>
        <v/>
      </c>
      <c r="IA55" s="87" t="str">
        <f t="shared" ca="1" si="244"/>
        <v/>
      </c>
      <c r="IB55" s="87" t="str">
        <f t="shared" ca="1" si="245"/>
        <v/>
      </c>
      <c r="IC55" s="87" t="str">
        <f t="shared" ca="1" si="246"/>
        <v/>
      </c>
      <c r="ID55" s="87" t="str">
        <f t="shared" ca="1" si="247"/>
        <v/>
      </c>
      <c r="IE55" s="87" t="str">
        <f t="shared" ca="1" si="248"/>
        <v/>
      </c>
      <c r="IF55" s="87" t="str">
        <f t="shared" ca="1" si="249"/>
        <v/>
      </c>
      <c r="IG55" s="87" t="str">
        <f t="shared" ca="1" si="250"/>
        <v/>
      </c>
      <c r="IH55" s="87" t="str">
        <f t="shared" ca="1" si="251"/>
        <v/>
      </c>
      <c r="II55" s="87" t="str">
        <f t="shared" ca="1" si="252"/>
        <v/>
      </c>
      <c r="IJ55" s="87" t="str">
        <f t="shared" ca="1" si="253"/>
        <v/>
      </c>
      <c r="IK55" s="87" t="str">
        <f t="shared" ca="1" si="254"/>
        <v/>
      </c>
      <c r="IL55" s="87" t="str">
        <f t="shared" ca="1" si="255"/>
        <v/>
      </c>
      <c r="IM55" s="87" t="str">
        <f t="shared" ca="1" si="256"/>
        <v/>
      </c>
      <c r="IN55" s="87" t="str">
        <f t="shared" ca="1" si="257"/>
        <v/>
      </c>
      <c r="IO55" s="87" t="str">
        <f t="shared" ca="1" si="258"/>
        <v/>
      </c>
      <c r="IP55" s="87" t="str">
        <f t="shared" ca="1" si="259"/>
        <v/>
      </c>
      <c r="IQ55" s="87" t="str">
        <f t="shared" ca="1" si="260"/>
        <v/>
      </c>
      <c r="IR55" s="87" t="str">
        <f t="shared" ca="1" si="261"/>
        <v/>
      </c>
      <c r="IS55" s="87" t="str">
        <f t="shared" ca="1" si="262"/>
        <v/>
      </c>
      <c r="IT55" s="87" t="str">
        <f t="shared" ca="1" si="263"/>
        <v/>
      </c>
      <c r="IU55" s="87" t="str">
        <f t="shared" ca="1" si="264"/>
        <v/>
      </c>
      <c r="IV55" s="87" t="str">
        <f t="shared" ca="1" si="265"/>
        <v/>
      </c>
      <c r="IW55" s="87" t="str">
        <f t="shared" ca="1" si="266"/>
        <v/>
      </c>
      <c r="IX55" s="87" t="str">
        <f t="shared" ca="1" si="267"/>
        <v/>
      </c>
      <c r="IY55" s="87" t="str">
        <f t="shared" ca="1" si="268"/>
        <v/>
      </c>
      <c r="IZ55" s="87" t="str">
        <f t="shared" ca="1" si="269"/>
        <v/>
      </c>
      <c r="JA55" s="87" t="str">
        <f t="shared" ca="1" si="270"/>
        <v/>
      </c>
      <c r="JB55" s="87" t="str">
        <f t="shared" ca="1" si="271"/>
        <v/>
      </c>
      <c r="JC55" s="87" t="str">
        <f t="shared" ca="1" si="272"/>
        <v/>
      </c>
      <c r="JD55" s="87" t="str">
        <f t="shared" ca="1" si="273"/>
        <v/>
      </c>
      <c r="JE55" s="87" t="str">
        <f t="shared" ca="1" si="274"/>
        <v/>
      </c>
      <c r="JF55" s="87" t="str">
        <f t="shared" ca="1" si="275"/>
        <v/>
      </c>
      <c r="JG55" s="87" t="str">
        <f t="shared" ca="1" si="276"/>
        <v/>
      </c>
      <c r="JH55" s="87" t="str">
        <f t="shared" ca="1" si="277"/>
        <v/>
      </c>
      <c r="JI55" s="87" t="str">
        <f t="shared" ca="1" si="278"/>
        <v/>
      </c>
      <c r="JJ55" s="87" t="str">
        <f t="shared" ca="1" si="279"/>
        <v/>
      </c>
      <c r="JK55" s="87" t="str">
        <f t="shared" ca="1" si="280"/>
        <v/>
      </c>
      <c r="JL55" s="87" t="str">
        <f t="shared" ca="1" si="281"/>
        <v/>
      </c>
      <c r="JM55" s="87" t="str">
        <f t="shared" ca="1" si="282"/>
        <v/>
      </c>
      <c r="JN55" s="87" t="str">
        <f t="shared" ca="1" si="29"/>
        <v/>
      </c>
      <c r="JO55" s="87" t="str">
        <f t="shared" ca="1" si="283"/>
        <v/>
      </c>
      <c r="JP55" s="87" t="str">
        <f t="shared" ca="1" si="284"/>
        <v/>
      </c>
      <c r="JQ55" s="87" t="str">
        <f t="shared" ca="1" si="285"/>
        <v/>
      </c>
      <c r="JR55" s="87" t="str">
        <f t="shared" ca="1" si="286"/>
        <v/>
      </c>
      <c r="JS55" s="87" t="str">
        <f t="shared" ca="1" si="287"/>
        <v/>
      </c>
      <c r="JT55" s="87" t="str">
        <f t="shared" ca="1" si="288"/>
        <v/>
      </c>
      <c r="JU55" s="87" t="str">
        <f t="shared" ca="1" si="289"/>
        <v/>
      </c>
      <c r="JV55" s="87" t="str">
        <f t="shared" ca="1" si="290"/>
        <v/>
      </c>
      <c r="JW55" s="87" t="str">
        <f t="shared" ca="1" si="291"/>
        <v/>
      </c>
      <c r="JX55" s="87" t="str">
        <f t="shared" ca="1" si="292"/>
        <v/>
      </c>
      <c r="JY55" s="87" t="str">
        <f t="shared" ca="1" si="293"/>
        <v/>
      </c>
      <c r="JZ55" s="87" t="str">
        <f t="shared" ca="1" si="294"/>
        <v/>
      </c>
      <c r="KA55" s="87" t="str">
        <f t="shared" ca="1" si="295"/>
        <v/>
      </c>
      <c r="KB55" s="87" t="str">
        <f t="shared" ca="1" si="296"/>
        <v/>
      </c>
      <c r="KC55" s="87" t="str">
        <f t="shared" ca="1" si="297"/>
        <v/>
      </c>
      <c r="KD55" s="87" t="str">
        <f t="shared" ca="1" si="298"/>
        <v/>
      </c>
      <c r="KE55" s="87" t="str">
        <f t="shared" ca="1" si="299"/>
        <v/>
      </c>
      <c r="KF55" s="87" t="str">
        <f t="shared" ca="1" si="300"/>
        <v/>
      </c>
      <c r="KG55" s="87" t="str">
        <f t="shared" ca="1" si="301"/>
        <v/>
      </c>
      <c r="KH55" s="87" t="str">
        <f t="shared" ca="1" si="302"/>
        <v/>
      </c>
      <c r="KI55" s="87" t="str">
        <f t="shared" ca="1" si="303"/>
        <v/>
      </c>
      <c r="KJ55" s="87" t="str">
        <f t="shared" ca="1" si="304"/>
        <v/>
      </c>
      <c r="KK55" s="87" t="str">
        <f t="shared" ca="1" si="305"/>
        <v/>
      </c>
      <c r="KL55" s="87" t="str">
        <f t="shared" ca="1" si="306"/>
        <v/>
      </c>
      <c r="KM55" s="87" t="str">
        <f t="shared" ca="1" si="307"/>
        <v/>
      </c>
      <c r="KN55" s="87" t="str">
        <f t="shared" ca="1" si="308"/>
        <v/>
      </c>
      <c r="KO55" s="87" t="str">
        <f t="shared" ca="1" si="309"/>
        <v/>
      </c>
      <c r="KP55" s="87" t="str">
        <f t="shared" ca="1" si="310"/>
        <v/>
      </c>
      <c r="KQ55" s="87" t="str">
        <f t="shared" ca="1" si="311"/>
        <v/>
      </c>
      <c r="KR55" s="87" t="str">
        <f t="shared" ca="1" si="312"/>
        <v/>
      </c>
      <c r="KS55" s="87" t="str">
        <f t="shared" ca="1" si="313"/>
        <v/>
      </c>
      <c r="KT55" s="87" t="str">
        <f t="shared" ca="1" si="314"/>
        <v/>
      </c>
      <c r="KU55" s="87" t="str">
        <f t="shared" ca="1" si="315"/>
        <v/>
      </c>
      <c r="KV55" s="87" t="str">
        <f t="shared" ca="1" si="316"/>
        <v/>
      </c>
      <c r="KW55" s="87" t="str">
        <f t="shared" ca="1" si="317"/>
        <v/>
      </c>
      <c r="KX55" s="87" t="str">
        <f t="shared" ca="1" si="318"/>
        <v/>
      </c>
      <c r="KY55" s="87" t="str">
        <f t="shared" ca="1" si="319"/>
        <v/>
      </c>
      <c r="KZ55" s="87" t="str">
        <f t="shared" ca="1" si="320"/>
        <v/>
      </c>
      <c r="LA55" s="87" t="str">
        <f t="shared" ca="1" si="321"/>
        <v/>
      </c>
      <c r="LB55" s="87" t="str">
        <f t="shared" ca="1" si="322"/>
        <v/>
      </c>
      <c r="LC55" s="87" t="str">
        <f t="shared" ca="1" si="323"/>
        <v/>
      </c>
      <c r="LD55" s="87" t="str">
        <f t="shared" ca="1" si="324"/>
        <v/>
      </c>
      <c r="LE55" s="87" t="str">
        <f t="shared" ca="1" si="325"/>
        <v/>
      </c>
      <c r="LF55" s="87" t="str">
        <f t="shared" ca="1" si="326"/>
        <v/>
      </c>
      <c r="LG55" s="87" t="str">
        <f t="shared" ca="1" si="327"/>
        <v/>
      </c>
      <c r="LH55" s="87" t="str">
        <f t="shared" ca="1" si="328"/>
        <v/>
      </c>
      <c r="LI55" s="87" t="str">
        <f t="shared" ca="1" si="329"/>
        <v/>
      </c>
      <c r="LJ55" s="87" t="str">
        <f t="shared" ca="1" si="330"/>
        <v/>
      </c>
      <c r="LK55" s="87" t="str">
        <f t="shared" ca="1" si="331"/>
        <v/>
      </c>
      <c r="LL55" s="87" t="str">
        <f t="shared" ca="1" si="332"/>
        <v/>
      </c>
      <c r="LM55" s="87" t="str">
        <f t="shared" ca="1" si="333"/>
        <v/>
      </c>
      <c r="LN55" s="87" t="str">
        <f t="shared" ca="1" si="334"/>
        <v/>
      </c>
      <c r="LO55" s="87" t="str">
        <f t="shared" ca="1" si="335"/>
        <v/>
      </c>
      <c r="LP55" s="87" t="str">
        <f t="shared" ca="1" si="336"/>
        <v/>
      </c>
      <c r="LQ55" s="87" t="str">
        <f t="shared" ca="1" si="337"/>
        <v/>
      </c>
      <c r="LR55" s="87" t="str">
        <f t="shared" ca="1" si="338"/>
        <v/>
      </c>
      <c r="LS55" s="87" t="str">
        <f t="shared" ca="1" si="339"/>
        <v/>
      </c>
      <c r="LT55" s="87" t="str">
        <f t="shared" ca="1" si="340"/>
        <v/>
      </c>
      <c r="LU55" s="87" t="str">
        <f t="shared" ca="1" si="341"/>
        <v/>
      </c>
      <c r="LV55" s="87" t="str">
        <f t="shared" ca="1" si="342"/>
        <v/>
      </c>
      <c r="LW55" s="87" t="str">
        <f t="shared" ca="1" si="343"/>
        <v/>
      </c>
      <c r="LX55" s="87" t="str">
        <f t="shared" ca="1" si="344"/>
        <v/>
      </c>
      <c r="LY55" s="87" t="str">
        <f t="shared" ca="1" si="345"/>
        <v/>
      </c>
      <c r="LZ55" s="87" t="str">
        <f t="shared" ca="1" si="30"/>
        <v/>
      </c>
      <c r="MA55" s="87" t="str">
        <f t="shared" ca="1" si="357"/>
        <v/>
      </c>
      <c r="MB55" s="87" t="str">
        <f t="shared" ca="1" si="358"/>
        <v/>
      </c>
      <c r="MC55" s="87" t="str">
        <f t="shared" ca="1" si="359"/>
        <v/>
      </c>
      <c r="MD55" s="87" t="str">
        <f t="shared" ca="1" si="360"/>
        <v/>
      </c>
      <c r="ME55" s="87" t="str">
        <f t="shared" ca="1" si="361"/>
        <v/>
      </c>
      <c r="MF55" s="87" t="str">
        <f t="shared" ca="1" si="362"/>
        <v/>
      </c>
      <c r="MG55" s="87" t="str">
        <f t="shared" ca="1" si="363"/>
        <v/>
      </c>
      <c r="MH55" s="87" t="str">
        <f t="shared" ca="1" si="364"/>
        <v/>
      </c>
      <c r="MI55" s="87" t="str">
        <f t="shared" ca="1" si="365"/>
        <v/>
      </c>
      <c r="MJ55" s="87" t="str">
        <f t="shared" ca="1" si="366"/>
        <v/>
      </c>
      <c r="MK55" s="87" t="str">
        <f t="shared" ca="1" si="367"/>
        <v/>
      </c>
      <c r="ML55" s="87" t="str">
        <f t="shared" ca="1" si="368"/>
        <v/>
      </c>
      <c r="MM55" s="87" t="str">
        <f t="shared" ca="1" si="369"/>
        <v/>
      </c>
      <c r="MN55" s="87" t="str">
        <f t="shared" ca="1" si="370"/>
        <v/>
      </c>
      <c r="MO55" s="87" t="str">
        <f t="shared" ca="1" si="371"/>
        <v/>
      </c>
      <c r="MP55" s="87" t="str">
        <f t="shared" ca="1" si="372"/>
        <v/>
      </c>
      <c r="MQ55" s="87" t="str">
        <f t="shared" ca="1" si="373"/>
        <v/>
      </c>
      <c r="MR55" s="87" t="str">
        <f t="shared" ca="1" si="374"/>
        <v/>
      </c>
      <c r="MS55" s="87" t="str">
        <f t="shared" ca="1" si="375"/>
        <v/>
      </c>
      <c r="MT55" s="87" t="str">
        <f t="shared" ca="1" si="376"/>
        <v/>
      </c>
      <c r="MU55" s="87" t="str">
        <f t="shared" ca="1" si="377"/>
        <v/>
      </c>
      <c r="MV55" s="87" t="str">
        <f t="shared" ca="1" si="378"/>
        <v/>
      </c>
      <c r="MW55" s="87" t="str">
        <f t="shared" ca="1" si="379"/>
        <v/>
      </c>
      <c r="MX55" s="87" t="str">
        <f t="shared" ca="1" si="380"/>
        <v/>
      </c>
      <c r="MY55" s="87" t="str">
        <f t="shared" ca="1" si="381"/>
        <v/>
      </c>
      <c r="MZ55" s="87" t="str">
        <f t="shared" ca="1" si="382"/>
        <v/>
      </c>
      <c r="NA55" s="87" t="str">
        <f t="shared" ca="1" si="383"/>
        <v/>
      </c>
      <c r="NB55" s="87" t="str">
        <f t="shared" ca="1" si="346"/>
        <v/>
      </c>
      <c r="NC55" s="87" t="str">
        <f t="shared" ca="1" si="347"/>
        <v/>
      </c>
      <c r="ND55" s="87" t="str">
        <f t="shared" ca="1" si="348"/>
        <v/>
      </c>
      <c r="NE55" s="87" t="str">
        <f t="shared" ca="1" si="349"/>
        <v/>
      </c>
      <c r="NF55" s="87" t="str">
        <f t="shared" ca="1" si="350"/>
        <v/>
      </c>
      <c r="NG55" s="87" t="str">
        <f t="shared" ca="1" si="351"/>
        <v/>
      </c>
      <c r="NH55" s="87" t="str">
        <f t="shared" ca="1" si="352"/>
        <v/>
      </c>
      <c r="NI55" s="87" t="str">
        <f t="shared" ca="1" si="353"/>
        <v/>
      </c>
      <c r="NJ55" s="87" t="str">
        <f t="shared" ca="1" si="354"/>
        <v/>
      </c>
      <c r="NK55" s="87" t="str">
        <f t="shared" ca="1" si="355"/>
        <v/>
      </c>
      <c r="NL55" s="87" t="str">
        <f t="shared" ca="1" si="356"/>
        <v/>
      </c>
    </row>
    <row r="56" spans="1:376" x14ac:dyDescent="0.35">
      <c r="A56" s="54">
        <f>Plantilla!E56</f>
        <v>0</v>
      </c>
      <c r="B56" s="99" t="str">
        <f>'Diseño Patrón'!B59</f>
        <v>---</v>
      </c>
      <c r="C56" s="23">
        <f t="array" ref="C56">IF($C$4="SI",SMALL(IF($B$7:$B56=B56,ROW($B$7:$B56), ""),1),7)</f>
        <v>47</v>
      </c>
      <c r="D56" s="142" t="str">
        <f>'Diseño Patrón'!M59</f>
        <v/>
      </c>
      <c r="E56" s="142" t="str">
        <f>'Diseño Patrón'!N59</f>
        <v/>
      </c>
      <c r="F56" s="142" t="str">
        <f>'Diseño Patrón'!O59</f>
        <v/>
      </c>
      <c r="G56" s="142" t="str">
        <f>'Diseño Patrón'!P59</f>
        <v/>
      </c>
      <c r="H56" s="142" t="str">
        <f>'Diseño Patrón'!Q59</f>
        <v/>
      </c>
      <c r="I56" s="143" t="str">
        <f>'Diseño Patrón'!R59</f>
        <v/>
      </c>
      <c r="J56" s="143" t="str">
        <f>'Diseño Patrón'!S59</f>
        <v/>
      </c>
      <c r="K56" s="87" t="str">
        <f t="shared" ca="1" si="385"/>
        <v/>
      </c>
      <c r="L56" s="87" t="str">
        <f t="shared" ca="1" si="386"/>
        <v/>
      </c>
      <c r="M56" s="87" t="str">
        <f t="shared" ca="1" si="386"/>
        <v/>
      </c>
      <c r="N56" s="87" t="str">
        <f t="shared" ca="1" si="386"/>
        <v/>
      </c>
      <c r="O56" s="87" t="str">
        <f t="shared" ca="1" si="386"/>
        <v/>
      </c>
      <c r="P56" s="87" t="str">
        <f t="shared" ca="1" si="386"/>
        <v/>
      </c>
      <c r="Q56" s="87" t="str">
        <f t="shared" ca="1" si="386"/>
        <v/>
      </c>
      <c r="R56" s="87" t="str">
        <f t="shared" ca="1" si="25"/>
        <v/>
      </c>
      <c r="S56" s="87" t="str">
        <f t="shared" ca="1" si="31"/>
        <v/>
      </c>
      <c r="T56" s="87" t="str">
        <f t="shared" ca="1" si="32"/>
        <v/>
      </c>
      <c r="U56" s="87" t="str">
        <f t="shared" ca="1" si="33"/>
        <v/>
      </c>
      <c r="V56" s="87" t="str">
        <f t="shared" ca="1" si="34"/>
        <v/>
      </c>
      <c r="W56" s="87" t="str">
        <f t="shared" ca="1" si="35"/>
        <v/>
      </c>
      <c r="X56" s="87" t="str">
        <f t="shared" ca="1" si="36"/>
        <v/>
      </c>
      <c r="Y56" s="87" t="str">
        <f t="shared" ca="1" si="37"/>
        <v/>
      </c>
      <c r="Z56" s="87" t="str">
        <f t="shared" ca="1" si="38"/>
        <v/>
      </c>
      <c r="AA56" s="87" t="str">
        <f t="shared" ca="1" si="39"/>
        <v/>
      </c>
      <c r="AB56" s="87" t="str">
        <f t="shared" ca="1" si="40"/>
        <v/>
      </c>
      <c r="AC56" s="87" t="str">
        <f t="shared" ca="1" si="41"/>
        <v/>
      </c>
      <c r="AD56" s="87" t="str">
        <f t="shared" ca="1" si="42"/>
        <v/>
      </c>
      <c r="AE56" s="87" t="str">
        <f t="shared" ca="1" si="43"/>
        <v/>
      </c>
      <c r="AF56" s="87" t="str">
        <f t="shared" ca="1" si="44"/>
        <v/>
      </c>
      <c r="AG56" s="87" t="str">
        <f t="shared" ca="1" si="45"/>
        <v/>
      </c>
      <c r="AH56" s="87" t="str">
        <f t="shared" ca="1" si="46"/>
        <v/>
      </c>
      <c r="AI56" s="87" t="str">
        <f t="shared" ca="1" si="47"/>
        <v/>
      </c>
      <c r="AJ56" s="87" t="str">
        <f t="shared" ca="1" si="48"/>
        <v/>
      </c>
      <c r="AK56" s="87" t="str">
        <f t="shared" ca="1" si="49"/>
        <v/>
      </c>
      <c r="AL56" s="87" t="str">
        <f t="shared" ca="1" si="50"/>
        <v/>
      </c>
      <c r="AM56" s="87" t="str">
        <f t="shared" ca="1" si="51"/>
        <v/>
      </c>
      <c r="AN56" s="87" t="str">
        <f t="shared" ca="1" si="52"/>
        <v/>
      </c>
      <c r="AO56" s="87" t="str">
        <f t="shared" ca="1" si="53"/>
        <v/>
      </c>
      <c r="AP56" s="87" t="str">
        <f t="shared" ca="1" si="54"/>
        <v/>
      </c>
      <c r="AQ56" s="87" t="str">
        <f t="shared" ca="1" si="55"/>
        <v/>
      </c>
      <c r="AR56" s="87" t="str">
        <f t="shared" ca="1" si="56"/>
        <v/>
      </c>
      <c r="AS56" s="87" t="str">
        <f t="shared" ca="1" si="57"/>
        <v/>
      </c>
      <c r="AT56" s="87" t="str">
        <f t="shared" ca="1" si="58"/>
        <v/>
      </c>
      <c r="AU56" s="87" t="str">
        <f t="shared" ca="1" si="59"/>
        <v/>
      </c>
      <c r="AV56" s="87" t="str">
        <f t="shared" ca="1" si="60"/>
        <v/>
      </c>
      <c r="AW56" s="87" t="str">
        <f t="shared" ca="1" si="61"/>
        <v/>
      </c>
      <c r="AX56" s="87" t="str">
        <f t="shared" ca="1" si="62"/>
        <v/>
      </c>
      <c r="AY56" s="87" t="str">
        <f t="shared" ca="1" si="63"/>
        <v/>
      </c>
      <c r="AZ56" s="87" t="str">
        <f t="shared" ca="1" si="64"/>
        <v/>
      </c>
      <c r="BA56" s="87" t="str">
        <f t="shared" ca="1" si="65"/>
        <v/>
      </c>
      <c r="BB56" s="87" t="str">
        <f t="shared" ca="1" si="66"/>
        <v/>
      </c>
      <c r="BC56" s="87" t="str">
        <f t="shared" ca="1" si="67"/>
        <v/>
      </c>
      <c r="BD56" s="87" t="str">
        <f t="shared" ca="1" si="68"/>
        <v/>
      </c>
      <c r="BE56" s="87" t="str">
        <f t="shared" ca="1" si="69"/>
        <v/>
      </c>
      <c r="BF56" s="87" t="str">
        <f t="shared" ca="1" si="70"/>
        <v/>
      </c>
      <c r="BG56" s="87" t="str">
        <f t="shared" ca="1" si="71"/>
        <v/>
      </c>
      <c r="BH56" s="87" t="str">
        <f t="shared" ca="1" si="72"/>
        <v/>
      </c>
      <c r="BI56" s="87" t="str">
        <f t="shared" ca="1" si="73"/>
        <v/>
      </c>
      <c r="BJ56" s="87" t="str">
        <f t="shared" ca="1" si="74"/>
        <v/>
      </c>
      <c r="BK56" s="87" t="str">
        <f t="shared" ca="1" si="75"/>
        <v/>
      </c>
      <c r="BL56" s="87" t="str">
        <f t="shared" ca="1" si="76"/>
        <v/>
      </c>
      <c r="BM56" s="87" t="str">
        <f t="shared" ca="1" si="77"/>
        <v/>
      </c>
      <c r="BN56" s="87" t="str">
        <f t="shared" ca="1" si="78"/>
        <v/>
      </c>
      <c r="BO56" s="87" t="str">
        <f t="shared" ca="1" si="79"/>
        <v/>
      </c>
      <c r="BP56" s="87" t="str">
        <f t="shared" ca="1" si="80"/>
        <v/>
      </c>
      <c r="BQ56" s="87" t="str">
        <f t="shared" ca="1" si="81"/>
        <v/>
      </c>
      <c r="BR56" s="87" t="str">
        <f t="shared" ca="1" si="82"/>
        <v/>
      </c>
      <c r="BS56" s="87" t="str">
        <f t="shared" ca="1" si="83"/>
        <v/>
      </c>
      <c r="BT56" s="87" t="str">
        <f t="shared" ca="1" si="84"/>
        <v/>
      </c>
      <c r="BU56" s="87" t="str">
        <f t="shared" ca="1" si="85"/>
        <v/>
      </c>
      <c r="BV56" s="87" t="str">
        <f t="shared" ca="1" si="86"/>
        <v/>
      </c>
      <c r="BW56" s="87" t="str">
        <f t="shared" ca="1" si="87"/>
        <v/>
      </c>
      <c r="BX56" s="87" t="str">
        <f t="shared" ca="1" si="88"/>
        <v/>
      </c>
      <c r="BY56" s="87" t="str">
        <f t="shared" ca="1" si="89"/>
        <v/>
      </c>
      <c r="BZ56" s="87" t="str">
        <f t="shared" ca="1" si="90"/>
        <v/>
      </c>
      <c r="CA56" s="87" t="str">
        <f t="shared" ca="1" si="91"/>
        <v/>
      </c>
      <c r="CB56" s="87" t="str">
        <f t="shared" ca="1" si="92"/>
        <v/>
      </c>
      <c r="CC56" s="87" t="str">
        <f t="shared" ca="1" si="93"/>
        <v/>
      </c>
      <c r="CD56" s="87" t="str">
        <f t="shared" ca="1" si="26"/>
        <v/>
      </c>
      <c r="CE56" s="87" t="str">
        <f t="shared" ca="1" si="94"/>
        <v/>
      </c>
      <c r="CF56" s="87" t="str">
        <f t="shared" ca="1" si="95"/>
        <v/>
      </c>
      <c r="CG56" s="87" t="str">
        <f t="shared" ca="1" si="96"/>
        <v/>
      </c>
      <c r="CH56" s="87" t="str">
        <f t="shared" ca="1" si="97"/>
        <v/>
      </c>
      <c r="CI56" s="87" t="str">
        <f t="shared" ca="1" si="98"/>
        <v/>
      </c>
      <c r="CJ56" s="87" t="str">
        <f t="shared" ca="1" si="99"/>
        <v/>
      </c>
      <c r="CK56" s="87" t="str">
        <f t="shared" ca="1" si="100"/>
        <v/>
      </c>
      <c r="CL56" s="87" t="str">
        <f t="shared" ca="1" si="101"/>
        <v/>
      </c>
      <c r="CM56" s="87" t="str">
        <f t="shared" ca="1" si="102"/>
        <v/>
      </c>
      <c r="CN56" s="87" t="str">
        <f t="shared" ca="1" si="103"/>
        <v/>
      </c>
      <c r="CO56" s="87" t="str">
        <f t="shared" ca="1" si="104"/>
        <v/>
      </c>
      <c r="CP56" s="87" t="str">
        <f t="shared" ca="1" si="105"/>
        <v/>
      </c>
      <c r="CQ56" s="87" t="str">
        <f t="shared" ca="1" si="106"/>
        <v/>
      </c>
      <c r="CR56" s="87" t="str">
        <f t="shared" ca="1" si="107"/>
        <v/>
      </c>
      <c r="CS56" s="87" t="str">
        <f t="shared" ca="1" si="108"/>
        <v/>
      </c>
      <c r="CT56" s="87" t="str">
        <f t="shared" ca="1" si="109"/>
        <v/>
      </c>
      <c r="CU56" s="87" t="str">
        <f t="shared" ca="1" si="110"/>
        <v/>
      </c>
      <c r="CV56" s="87" t="str">
        <f t="shared" ca="1" si="111"/>
        <v/>
      </c>
      <c r="CW56" s="87" t="str">
        <f t="shared" ca="1" si="112"/>
        <v/>
      </c>
      <c r="CX56" s="87" t="str">
        <f t="shared" ca="1" si="113"/>
        <v/>
      </c>
      <c r="CY56" s="87" t="str">
        <f t="shared" ca="1" si="114"/>
        <v/>
      </c>
      <c r="CZ56" s="87" t="str">
        <f t="shared" ca="1" si="115"/>
        <v/>
      </c>
      <c r="DA56" s="87" t="str">
        <f t="shared" ca="1" si="116"/>
        <v/>
      </c>
      <c r="DB56" s="87" t="str">
        <f t="shared" ca="1" si="117"/>
        <v/>
      </c>
      <c r="DC56" s="87" t="str">
        <f t="shared" ca="1" si="118"/>
        <v/>
      </c>
      <c r="DD56" s="87" t="str">
        <f t="shared" ca="1" si="119"/>
        <v/>
      </c>
      <c r="DE56" s="87" t="str">
        <f t="shared" ca="1" si="120"/>
        <v/>
      </c>
      <c r="DF56" s="87" t="str">
        <f t="shared" ca="1" si="121"/>
        <v/>
      </c>
      <c r="DG56" s="87" t="str">
        <f t="shared" ca="1" si="122"/>
        <v/>
      </c>
      <c r="DH56" s="87" t="str">
        <f t="shared" ca="1" si="123"/>
        <v/>
      </c>
      <c r="DI56" s="87" t="str">
        <f t="shared" ca="1" si="124"/>
        <v/>
      </c>
      <c r="DJ56" s="87" t="str">
        <f t="shared" ca="1" si="125"/>
        <v/>
      </c>
      <c r="DK56" s="87" t="str">
        <f t="shared" ca="1" si="126"/>
        <v/>
      </c>
      <c r="DL56" s="87" t="str">
        <f t="shared" ca="1" si="127"/>
        <v/>
      </c>
      <c r="DM56" s="87" t="str">
        <f t="shared" ca="1" si="128"/>
        <v/>
      </c>
      <c r="DN56" s="87" t="str">
        <f t="shared" ca="1" si="129"/>
        <v/>
      </c>
      <c r="DO56" s="87" t="str">
        <f t="shared" ca="1" si="130"/>
        <v/>
      </c>
      <c r="DP56" s="87" t="str">
        <f t="shared" ca="1" si="131"/>
        <v/>
      </c>
      <c r="DQ56" s="87" t="str">
        <f t="shared" ca="1" si="132"/>
        <v/>
      </c>
      <c r="DR56" s="87" t="str">
        <f t="shared" ca="1" si="133"/>
        <v/>
      </c>
      <c r="DS56" s="87" t="str">
        <f t="shared" ca="1" si="134"/>
        <v/>
      </c>
      <c r="DT56" s="87" t="str">
        <f t="shared" ca="1" si="135"/>
        <v/>
      </c>
      <c r="DU56" s="87" t="str">
        <f t="shared" ca="1" si="136"/>
        <v/>
      </c>
      <c r="DV56" s="87" t="str">
        <f t="shared" ca="1" si="137"/>
        <v/>
      </c>
      <c r="DW56" s="87" t="str">
        <f t="shared" ca="1" si="138"/>
        <v/>
      </c>
      <c r="DX56" s="87" t="str">
        <f t="shared" ca="1" si="139"/>
        <v/>
      </c>
      <c r="DY56" s="87" t="str">
        <f t="shared" ca="1" si="140"/>
        <v/>
      </c>
      <c r="DZ56" s="87" t="str">
        <f t="shared" ca="1" si="141"/>
        <v/>
      </c>
      <c r="EA56" s="87" t="str">
        <f t="shared" ca="1" si="142"/>
        <v/>
      </c>
      <c r="EB56" s="87" t="str">
        <f t="shared" ca="1" si="143"/>
        <v/>
      </c>
      <c r="EC56" s="87" t="str">
        <f t="shared" ca="1" si="144"/>
        <v/>
      </c>
      <c r="ED56" s="87" t="str">
        <f t="shared" ca="1" si="145"/>
        <v/>
      </c>
      <c r="EE56" s="87" t="str">
        <f t="shared" ca="1" si="146"/>
        <v/>
      </c>
      <c r="EF56" s="87" t="str">
        <f t="shared" ca="1" si="147"/>
        <v/>
      </c>
      <c r="EG56" s="87" t="str">
        <f t="shared" ca="1" si="148"/>
        <v/>
      </c>
      <c r="EH56" s="87" t="str">
        <f t="shared" ca="1" si="149"/>
        <v/>
      </c>
      <c r="EI56" s="87" t="str">
        <f t="shared" ca="1" si="150"/>
        <v/>
      </c>
      <c r="EJ56" s="87" t="str">
        <f t="shared" ca="1" si="151"/>
        <v/>
      </c>
      <c r="EK56" s="87" t="str">
        <f t="shared" ca="1" si="152"/>
        <v/>
      </c>
      <c r="EL56" s="87" t="str">
        <f t="shared" ca="1" si="153"/>
        <v/>
      </c>
      <c r="EM56" s="87" t="str">
        <f t="shared" ca="1" si="154"/>
        <v/>
      </c>
      <c r="EN56" s="87" t="str">
        <f t="shared" ca="1" si="155"/>
        <v/>
      </c>
      <c r="EO56" s="87" t="str">
        <f t="shared" ca="1" si="156"/>
        <v/>
      </c>
      <c r="EP56" s="87" t="str">
        <f t="shared" ca="1" si="27"/>
        <v/>
      </c>
      <c r="EQ56" s="87" t="str">
        <f t="shared" ca="1" si="157"/>
        <v/>
      </c>
      <c r="ER56" s="87" t="str">
        <f t="shared" ca="1" si="158"/>
        <v/>
      </c>
      <c r="ES56" s="87" t="str">
        <f t="shared" ca="1" si="159"/>
        <v/>
      </c>
      <c r="ET56" s="87" t="str">
        <f t="shared" ca="1" si="160"/>
        <v/>
      </c>
      <c r="EU56" s="87" t="str">
        <f t="shared" ca="1" si="161"/>
        <v/>
      </c>
      <c r="EV56" s="87" t="str">
        <f t="shared" ca="1" si="162"/>
        <v/>
      </c>
      <c r="EW56" s="87" t="str">
        <f t="shared" ca="1" si="163"/>
        <v/>
      </c>
      <c r="EX56" s="87" t="str">
        <f t="shared" ca="1" si="164"/>
        <v/>
      </c>
      <c r="EY56" s="87" t="str">
        <f t="shared" ca="1" si="165"/>
        <v/>
      </c>
      <c r="EZ56" s="87" t="str">
        <f t="shared" ca="1" si="166"/>
        <v/>
      </c>
      <c r="FA56" s="87" t="str">
        <f t="shared" ca="1" si="167"/>
        <v/>
      </c>
      <c r="FB56" s="87" t="str">
        <f t="shared" ca="1" si="168"/>
        <v/>
      </c>
      <c r="FC56" s="87" t="str">
        <f t="shared" ca="1" si="169"/>
        <v/>
      </c>
      <c r="FD56" s="87" t="str">
        <f t="shared" ca="1" si="170"/>
        <v/>
      </c>
      <c r="FE56" s="87" t="str">
        <f t="shared" ca="1" si="171"/>
        <v/>
      </c>
      <c r="FF56" s="87" t="str">
        <f t="shared" ca="1" si="172"/>
        <v/>
      </c>
      <c r="FG56" s="87" t="str">
        <f t="shared" ca="1" si="173"/>
        <v/>
      </c>
      <c r="FH56" s="87" t="str">
        <f t="shared" ca="1" si="174"/>
        <v/>
      </c>
      <c r="FI56" s="87" t="str">
        <f t="shared" ca="1" si="175"/>
        <v/>
      </c>
      <c r="FJ56" s="87" t="str">
        <f t="shared" ca="1" si="176"/>
        <v/>
      </c>
      <c r="FK56" s="87" t="str">
        <f t="shared" ca="1" si="177"/>
        <v/>
      </c>
      <c r="FL56" s="87" t="str">
        <f t="shared" ca="1" si="178"/>
        <v/>
      </c>
      <c r="FM56" s="87" t="str">
        <f t="shared" ca="1" si="179"/>
        <v/>
      </c>
      <c r="FN56" s="87" t="str">
        <f t="shared" ca="1" si="180"/>
        <v/>
      </c>
      <c r="FO56" s="87" t="str">
        <f t="shared" ca="1" si="181"/>
        <v/>
      </c>
      <c r="FP56" s="87" t="str">
        <f t="shared" ca="1" si="182"/>
        <v/>
      </c>
      <c r="FQ56" s="87" t="str">
        <f t="shared" ca="1" si="183"/>
        <v/>
      </c>
      <c r="FR56" s="87" t="str">
        <f t="shared" ca="1" si="184"/>
        <v/>
      </c>
      <c r="FS56" s="87" t="str">
        <f t="shared" ca="1" si="185"/>
        <v/>
      </c>
      <c r="FT56" s="87" t="str">
        <f t="shared" ca="1" si="186"/>
        <v/>
      </c>
      <c r="FU56" s="87" t="str">
        <f t="shared" ca="1" si="187"/>
        <v/>
      </c>
      <c r="FV56" s="87" t="str">
        <f t="shared" ca="1" si="188"/>
        <v/>
      </c>
      <c r="FW56" s="87" t="str">
        <f t="shared" ca="1" si="189"/>
        <v/>
      </c>
      <c r="FX56" s="87" t="str">
        <f t="shared" ca="1" si="190"/>
        <v/>
      </c>
      <c r="FY56" s="87" t="str">
        <f t="shared" ca="1" si="191"/>
        <v/>
      </c>
      <c r="FZ56" s="87" t="str">
        <f t="shared" ca="1" si="192"/>
        <v/>
      </c>
      <c r="GA56" s="87" t="str">
        <f t="shared" ca="1" si="193"/>
        <v/>
      </c>
      <c r="GB56" s="87" t="str">
        <f t="shared" ca="1" si="194"/>
        <v/>
      </c>
      <c r="GC56" s="87" t="str">
        <f t="shared" ca="1" si="195"/>
        <v/>
      </c>
      <c r="GD56" s="87" t="str">
        <f t="shared" ca="1" si="196"/>
        <v/>
      </c>
      <c r="GE56" s="87" t="str">
        <f t="shared" ca="1" si="197"/>
        <v/>
      </c>
      <c r="GF56" s="87" t="str">
        <f t="shared" ca="1" si="198"/>
        <v/>
      </c>
      <c r="GG56" s="87" t="str">
        <f t="shared" ca="1" si="199"/>
        <v/>
      </c>
      <c r="GH56" s="87" t="str">
        <f t="shared" ca="1" si="200"/>
        <v/>
      </c>
      <c r="GI56" s="87" t="str">
        <f t="shared" ca="1" si="201"/>
        <v/>
      </c>
      <c r="GJ56" s="87" t="str">
        <f t="shared" ca="1" si="202"/>
        <v/>
      </c>
      <c r="GK56" s="87" t="str">
        <f t="shared" ca="1" si="203"/>
        <v/>
      </c>
      <c r="GL56" s="87" t="str">
        <f t="shared" ca="1" si="204"/>
        <v/>
      </c>
      <c r="GM56" s="87" t="str">
        <f t="shared" ca="1" si="205"/>
        <v/>
      </c>
      <c r="GN56" s="87" t="str">
        <f t="shared" ca="1" si="206"/>
        <v/>
      </c>
      <c r="GO56" s="87" t="str">
        <f t="shared" ca="1" si="207"/>
        <v/>
      </c>
      <c r="GP56" s="87" t="str">
        <f t="shared" ca="1" si="208"/>
        <v/>
      </c>
      <c r="GQ56" s="87" t="str">
        <f t="shared" ca="1" si="209"/>
        <v/>
      </c>
      <c r="GR56" s="87" t="str">
        <f t="shared" ca="1" si="210"/>
        <v/>
      </c>
      <c r="GS56" s="87" t="str">
        <f t="shared" ca="1" si="211"/>
        <v/>
      </c>
      <c r="GT56" s="87" t="str">
        <f t="shared" ca="1" si="212"/>
        <v/>
      </c>
      <c r="GU56" s="87" t="str">
        <f t="shared" ca="1" si="213"/>
        <v/>
      </c>
      <c r="GV56" s="87" t="str">
        <f t="shared" ca="1" si="214"/>
        <v/>
      </c>
      <c r="GW56" s="87" t="str">
        <f t="shared" ca="1" si="215"/>
        <v/>
      </c>
      <c r="GX56" s="87" t="str">
        <f t="shared" ca="1" si="216"/>
        <v/>
      </c>
      <c r="GY56" s="87" t="str">
        <f t="shared" ca="1" si="217"/>
        <v/>
      </c>
      <c r="GZ56" s="87" t="str">
        <f t="shared" ca="1" si="218"/>
        <v/>
      </c>
      <c r="HA56" s="87" t="str">
        <f t="shared" ca="1" si="219"/>
        <v/>
      </c>
      <c r="HB56" s="87" t="str">
        <f t="shared" ca="1" si="28"/>
        <v/>
      </c>
      <c r="HC56" s="87" t="str">
        <f t="shared" ca="1" si="220"/>
        <v/>
      </c>
      <c r="HD56" s="87" t="str">
        <f t="shared" ca="1" si="221"/>
        <v/>
      </c>
      <c r="HE56" s="87" t="str">
        <f t="shared" ca="1" si="222"/>
        <v/>
      </c>
      <c r="HF56" s="87" t="str">
        <f t="shared" ca="1" si="223"/>
        <v/>
      </c>
      <c r="HG56" s="87" t="str">
        <f t="shared" ca="1" si="224"/>
        <v/>
      </c>
      <c r="HH56" s="87" t="str">
        <f t="shared" ca="1" si="225"/>
        <v/>
      </c>
      <c r="HI56" s="87" t="str">
        <f t="shared" ca="1" si="226"/>
        <v/>
      </c>
      <c r="HJ56" s="87" t="str">
        <f t="shared" ca="1" si="227"/>
        <v/>
      </c>
      <c r="HK56" s="87" t="str">
        <f t="shared" ca="1" si="228"/>
        <v/>
      </c>
      <c r="HL56" s="87" t="str">
        <f t="shared" ca="1" si="229"/>
        <v/>
      </c>
      <c r="HM56" s="87" t="str">
        <f t="shared" ca="1" si="230"/>
        <v/>
      </c>
      <c r="HN56" s="87" t="str">
        <f t="shared" ca="1" si="231"/>
        <v/>
      </c>
      <c r="HO56" s="87" t="str">
        <f t="shared" ca="1" si="232"/>
        <v/>
      </c>
      <c r="HP56" s="87" t="str">
        <f t="shared" ca="1" si="233"/>
        <v/>
      </c>
      <c r="HQ56" s="87" t="str">
        <f t="shared" ca="1" si="234"/>
        <v/>
      </c>
      <c r="HR56" s="87" t="str">
        <f t="shared" ca="1" si="235"/>
        <v/>
      </c>
      <c r="HS56" s="87" t="str">
        <f t="shared" ca="1" si="236"/>
        <v/>
      </c>
      <c r="HT56" s="87" t="str">
        <f t="shared" ca="1" si="237"/>
        <v/>
      </c>
      <c r="HU56" s="87" t="str">
        <f t="shared" ca="1" si="238"/>
        <v/>
      </c>
      <c r="HV56" s="87" t="str">
        <f t="shared" ca="1" si="239"/>
        <v/>
      </c>
      <c r="HW56" s="87" t="str">
        <f t="shared" ca="1" si="240"/>
        <v/>
      </c>
      <c r="HX56" s="87" t="str">
        <f t="shared" ca="1" si="241"/>
        <v/>
      </c>
      <c r="HY56" s="87" t="str">
        <f t="shared" ca="1" si="242"/>
        <v/>
      </c>
      <c r="HZ56" s="87" t="str">
        <f t="shared" ca="1" si="243"/>
        <v/>
      </c>
      <c r="IA56" s="87" t="str">
        <f t="shared" ca="1" si="244"/>
        <v/>
      </c>
      <c r="IB56" s="87" t="str">
        <f t="shared" ca="1" si="245"/>
        <v/>
      </c>
      <c r="IC56" s="87" t="str">
        <f t="shared" ca="1" si="246"/>
        <v/>
      </c>
      <c r="ID56" s="87" t="str">
        <f t="shared" ca="1" si="247"/>
        <v/>
      </c>
      <c r="IE56" s="87" t="str">
        <f t="shared" ca="1" si="248"/>
        <v/>
      </c>
      <c r="IF56" s="87" t="str">
        <f t="shared" ca="1" si="249"/>
        <v/>
      </c>
      <c r="IG56" s="87" t="str">
        <f t="shared" ca="1" si="250"/>
        <v/>
      </c>
      <c r="IH56" s="87" t="str">
        <f t="shared" ca="1" si="251"/>
        <v/>
      </c>
      <c r="II56" s="87" t="str">
        <f t="shared" ca="1" si="252"/>
        <v/>
      </c>
      <c r="IJ56" s="87" t="str">
        <f t="shared" ca="1" si="253"/>
        <v/>
      </c>
      <c r="IK56" s="87" t="str">
        <f t="shared" ca="1" si="254"/>
        <v/>
      </c>
      <c r="IL56" s="87" t="str">
        <f t="shared" ca="1" si="255"/>
        <v/>
      </c>
      <c r="IM56" s="87" t="str">
        <f t="shared" ca="1" si="256"/>
        <v/>
      </c>
      <c r="IN56" s="87" t="str">
        <f t="shared" ca="1" si="257"/>
        <v/>
      </c>
      <c r="IO56" s="87" t="str">
        <f t="shared" ca="1" si="258"/>
        <v/>
      </c>
      <c r="IP56" s="87" t="str">
        <f t="shared" ca="1" si="259"/>
        <v/>
      </c>
      <c r="IQ56" s="87" t="str">
        <f t="shared" ca="1" si="260"/>
        <v/>
      </c>
      <c r="IR56" s="87" t="str">
        <f t="shared" ca="1" si="261"/>
        <v/>
      </c>
      <c r="IS56" s="87" t="str">
        <f t="shared" ca="1" si="262"/>
        <v/>
      </c>
      <c r="IT56" s="87" t="str">
        <f t="shared" ca="1" si="263"/>
        <v/>
      </c>
      <c r="IU56" s="87" t="str">
        <f t="shared" ca="1" si="264"/>
        <v/>
      </c>
      <c r="IV56" s="87" t="str">
        <f t="shared" ca="1" si="265"/>
        <v/>
      </c>
      <c r="IW56" s="87" t="str">
        <f t="shared" ca="1" si="266"/>
        <v/>
      </c>
      <c r="IX56" s="87" t="str">
        <f t="shared" ca="1" si="267"/>
        <v/>
      </c>
      <c r="IY56" s="87" t="str">
        <f t="shared" ca="1" si="268"/>
        <v/>
      </c>
      <c r="IZ56" s="87" t="str">
        <f t="shared" ca="1" si="269"/>
        <v/>
      </c>
      <c r="JA56" s="87" t="str">
        <f t="shared" ca="1" si="270"/>
        <v/>
      </c>
      <c r="JB56" s="87" t="str">
        <f t="shared" ca="1" si="271"/>
        <v/>
      </c>
      <c r="JC56" s="87" t="str">
        <f t="shared" ca="1" si="272"/>
        <v/>
      </c>
      <c r="JD56" s="87" t="str">
        <f t="shared" ca="1" si="273"/>
        <v/>
      </c>
      <c r="JE56" s="87" t="str">
        <f t="shared" ca="1" si="274"/>
        <v/>
      </c>
      <c r="JF56" s="87" t="str">
        <f t="shared" ca="1" si="275"/>
        <v/>
      </c>
      <c r="JG56" s="87" t="str">
        <f t="shared" ca="1" si="276"/>
        <v/>
      </c>
      <c r="JH56" s="87" t="str">
        <f t="shared" ca="1" si="277"/>
        <v/>
      </c>
      <c r="JI56" s="87" t="str">
        <f t="shared" ca="1" si="278"/>
        <v/>
      </c>
      <c r="JJ56" s="87" t="str">
        <f t="shared" ca="1" si="279"/>
        <v/>
      </c>
      <c r="JK56" s="87" t="str">
        <f t="shared" ca="1" si="280"/>
        <v/>
      </c>
      <c r="JL56" s="87" t="str">
        <f t="shared" ca="1" si="281"/>
        <v/>
      </c>
      <c r="JM56" s="87" t="str">
        <f t="shared" ca="1" si="282"/>
        <v/>
      </c>
      <c r="JN56" s="87" t="str">
        <f t="shared" ca="1" si="29"/>
        <v/>
      </c>
      <c r="JO56" s="87" t="str">
        <f t="shared" ca="1" si="283"/>
        <v/>
      </c>
      <c r="JP56" s="87" t="str">
        <f t="shared" ca="1" si="284"/>
        <v/>
      </c>
      <c r="JQ56" s="87" t="str">
        <f t="shared" ca="1" si="285"/>
        <v/>
      </c>
      <c r="JR56" s="87" t="str">
        <f t="shared" ca="1" si="286"/>
        <v/>
      </c>
      <c r="JS56" s="87" t="str">
        <f t="shared" ca="1" si="287"/>
        <v/>
      </c>
      <c r="JT56" s="87" t="str">
        <f t="shared" ca="1" si="288"/>
        <v/>
      </c>
      <c r="JU56" s="87" t="str">
        <f t="shared" ca="1" si="289"/>
        <v/>
      </c>
      <c r="JV56" s="87" t="str">
        <f t="shared" ca="1" si="290"/>
        <v/>
      </c>
      <c r="JW56" s="87" t="str">
        <f t="shared" ca="1" si="291"/>
        <v/>
      </c>
      <c r="JX56" s="87" t="str">
        <f t="shared" ca="1" si="292"/>
        <v/>
      </c>
      <c r="JY56" s="87" t="str">
        <f t="shared" ca="1" si="293"/>
        <v/>
      </c>
      <c r="JZ56" s="87" t="str">
        <f t="shared" ca="1" si="294"/>
        <v/>
      </c>
      <c r="KA56" s="87" t="str">
        <f t="shared" ca="1" si="295"/>
        <v/>
      </c>
      <c r="KB56" s="87" t="str">
        <f t="shared" ca="1" si="296"/>
        <v/>
      </c>
      <c r="KC56" s="87" t="str">
        <f t="shared" ca="1" si="297"/>
        <v/>
      </c>
      <c r="KD56" s="87" t="str">
        <f t="shared" ca="1" si="298"/>
        <v/>
      </c>
      <c r="KE56" s="87" t="str">
        <f t="shared" ca="1" si="299"/>
        <v/>
      </c>
      <c r="KF56" s="87" t="str">
        <f t="shared" ca="1" si="300"/>
        <v/>
      </c>
      <c r="KG56" s="87" t="str">
        <f t="shared" ca="1" si="301"/>
        <v/>
      </c>
      <c r="KH56" s="87" t="str">
        <f t="shared" ca="1" si="302"/>
        <v/>
      </c>
      <c r="KI56" s="87" t="str">
        <f t="shared" ca="1" si="303"/>
        <v/>
      </c>
      <c r="KJ56" s="87" t="str">
        <f t="shared" ca="1" si="304"/>
        <v/>
      </c>
      <c r="KK56" s="87" t="str">
        <f t="shared" ca="1" si="305"/>
        <v/>
      </c>
      <c r="KL56" s="87" t="str">
        <f t="shared" ca="1" si="306"/>
        <v/>
      </c>
      <c r="KM56" s="87" t="str">
        <f t="shared" ca="1" si="307"/>
        <v/>
      </c>
      <c r="KN56" s="87" t="str">
        <f t="shared" ca="1" si="308"/>
        <v/>
      </c>
      <c r="KO56" s="87" t="str">
        <f t="shared" ca="1" si="309"/>
        <v/>
      </c>
      <c r="KP56" s="87" t="str">
        <f t="shared" ca="1" si="310"/>
        <v/>
      </c>
      <c r="KQ56" s="87" t="str">
        <f t="shared" ca="1" si="311"/>
        <v/>
      </c>
      <c r="KR56" s="87" t="str">
        <f t="shared" ca="1" si="312"/>
        <v/>
      </c>
      <c r="KS56" s="87" t="str">
        <f t="shared" ca="1" si="313"/>
        <v/>
      </c>
      <c r="KT56" s="87" t="str">
        <f t="shared" ca="1" si="314"/>
        <v/>
      </c>
      <c r="KU56" s="87" t="str">
        <f t="shared" ca="1" si="315"/>
        <v/>
      </c>
      <c r="KV56" s="87" t="str">
        <f t="shared" ca="1" si="316"/>
        <v/>
      </c>
      <c r="KW56" s="87" t="str">
        <f t="shared" ca="1" si="317"/>
        <v/>
      </c>
      <c r="KX56" s="87" t="str">
        <f t="shared" ca="1" si="318"/>
        <v/>
      </c>
      <c r="KY56" s="87" t="str">
        <f t="shared" ca="1" si="319"/>
        <v/>
      </c>
      <c r="KZ56" s="87" t="str">
        <f t="shared" ca="1" si="320"/>
        <v/>
      </c>
      <c r="LA56" s="87" t="str">
        <f t="shared" ca="1" si="321"/>
        <v/>
      </c>
      <c r="LB56" s="87" t="str">
        <f t="shared" ca="1" si="322"/>
        <v/>
      </c>
      <c r="LC56" s="87" t="str">
        <f t="shared" ca="1" si="323"/>
        <v/>
      </c>
      <c r="LD56" s="87" t="str">
        <f t="shared" ca="1" si="324"/>
        <v/>
      </c>
      <c r="LE56" s="87" t="str">
        <f t="shared" ca="1" si="325"/>
        <v/>
      </c>
      <c r="LF56" s="87" t="str">
        <f t="shared" ca="1" si="326"/>
        <v/>
      </c>
      <c r="LG56" s="87" t="str">
        <f t="shared" ca="1" si="327"/>
        <v/>
      </c>
      <c r="LH56" s="87" t="str">
        <f t="shared" ca="1" si="328"/>
        <v/>
      </c>
      <c r="LI56" s="87" t="str">
        <f t="shared" ca="1" si="329"/>
        <v/>
      </c>
      <c r="LJ56" s="87" t="str">
        <f t="shared" ca="1" si="330"/>
        <v/>
      </c>
      <c r="LK56" s="87" t="str">
        <f t="shared" ca="1" si="331"/>
        <v/>
      </c>
      <c r="LL56" s="87" t="str">
        <f t="shared" ca="1" si="332"/>
        <v/>
      </c>
      <c r="LM56" s="87" t="str">
        <f t="shared" ca="1" si="333"/>
        <v/>
      </c>
      <c r="LN56" s="87" t="str">
        <f t="shared" ca="1" si="334"/>
        <v/>
      </c>
      <c r="LO56" s="87" t="str">
        <f t="shared" ca="1" si="335"/>
        <v/>
      </c>
      <c r="LP56" s="87" t="str">
        <f t="shared" ca="1" si="336"/>
        <v/>
      </c>
      <c r="LQ56" s="87" t="str">
        <f t="shared" ca="1" si="337"/>
        <v/>
      </c>
      <c r="LR56" s="87" t="str">
        <f t="shared" ca="1" si="338"/>
        <v/>
      </c>
      <c r="LS56" s="87" t="str">
        <f t="shared" ca="1" si="339"/>
        <v/>
      </c>
      <c r="LT56" s="87" t="str">
        <f t="shared" ca="1" si="340"/>
        <v/>
      </c>
      <c r="LU56" s="87" t="str">
        <f t="shared" ca="1" si="341"/>
        <v/>
      </c>
      <c r="LV56" s="87" t="str">
        <f t="shared" ca="1" si="342"/>
        <v/>
      </c>
      <c r="LW56" s="87" t="str">
        <f t="shared" ca="1" si="343"/>
        <v/>
      </c>
      <c r="LX56" s="87" t="str">
        <f t="shared" ca="1" si="344"/>
        <v/>
      </c>
      <c r="LY56" s="87" t="str">
        <f t="shared" ca="1" si="345"/>
        <v/>
      </c>
      <c r="LZ56" s="87" t="str">
        <f t="shared" ca="1" si="30"/>
        <v/>
      </c>
      <c r="MA56" s="87" t="str">
        <f t="shared" ca="1" si="357"/>
        <v/>
      </c>
      <c r="MB56" s="87" t="str">
        <f t="shared" ca="1" si="358"/>
        <v/>
      </c>
      <c r="MC56" s="87" t="str">
        <f t="shared" ca="1" si="359"/>
        <v/>
      </c>
      <c r="MD56" s="87" t="str">
        <f t="shared" ca="1" si="360"/>
        <v/>
      </c>
      <c r="ME56" s="87" t="str">
        <f t="shared" ca="1" si="361"/>
        <v/>
      </c>
      <c r="MF56" s="87" t="str">
        <f t="shared" ca="1" si="362"/>
        <v/>
      </c>
      <c r="MG56" s="87" t="str">
        <f t="shared" ca="1" si="363"/>
        <v/>
      </c>
      <c r="MH56" s="87" t="str">
        <f t="shared" ca="1" si="364"/>
        <v/>
      </c>
      <c r="MI56" s="87" t="str">
        <f t="shared" ca="1" si="365"/>
        <v/>
      </c>
      <c r="MJ56" s="87" t="str">
        <f t="shared" ca="1" si="366"/>
        <v/>
      </c>
      <c r="MK56" s="87" t="str">
        <f t="shared" ca="1" si="367"/>
        <v/>
      </c>
      <c r="ML56" s="87" t="str">
        <f t="shared" ca="1" si="368"/>
        <v/>
      </c>
      <c r="MM56" s="87" t="str">
        <f t="shared" ca="1" si="369"/>
        <v/>
      </c>
      <c r="MN56" s="87" t="str">
        <f t="shared" ca="1" si="370"/>
        <v/>
      </c>
      <c r="MO56" s="87" t="str">
        <f t="shared" ca="1" si="371"/>
        <v/>
      </c>
      <c r="MP56" s="87" t="str">
        <f t="shared" ca="1" si="372"/>
        <v/>
      </c>
      <c r="MQ56" s="87" t="str">
        <f t="shared" ca="1" si="373"/>
        <v/>
      </c>
      <c r="MR56" s="87" t="str">
        <f t="shared" ca="1" si="374"/>
        <v/>
      </c>
      <c r="MS56" s="87" t="str">
        <f t="shared" ca="1" si="375"/>
        <v/>
      </c>
      <c r="MT56" s="87" t="str">
        <f t="shared" ca="1" si="376"/>
        <v/>
      </c>
      <c r="MU56" s="87" t="str">
        <f t="shared" ca="1" si="377"/>
        <v/>
      </c>
      <c r="MV56" s="87" t="str">
        <f t="shared" ca="1" si="378"/>
        <v/>
      </c>
      <c r="MW56" s="87" t="str">
        <f t="shared" ca="1" si="379"/>
        <v/>
      </c>
      <c r="MX56" s="87" t="str">
        <f t="shared" ca="1" si="380"/>
        <v/>
      </c>
      <c r="MY56" s="87" t="str">
        <f t="shared" ca="1" si="381"/>
        <v/>
      </c>
      <c r="MZ56" s="87" t="str">
        <f t="shared" ca="1" si="382"/>
        <v/>
      </c>
      <c r="NA56" s="87" t="str">
        <f t="shared" ca="1" si="383"/>
        <v/>
      </c>
      <c r="NB56" s="87" t="str">
        <f t="shared" ca="1" si="346"/>
        <v/>
      </c>
      <c r="NC56" s="87" t="str">
        <f t="shared" ca="1" si="347"/>
        <v/>
      </c>
      <c r="ND56" s="87" t="str">
        <f t="shared" ca="1" si="348"/>
        <v/>
      </c>
      <c r="NE56" s="87" t="str">
        <f t="shared" ca="1" si="349"/>
        <v/>
      </c>
      <c r="NF56" s="87" t="str">
        <f t="shared" ca="1" si="350"/>
        <v/>
      </c>
      <c r="NG56" s="87" t="str">
        <f t="shared" ca="1" si="351"/>
        <v/>
      </c>
      <c r="NH56" s="87" t="str">
        <f t="shared" ca="1" si="352"/>
        <v/>
      </c>
      <c r="NI56" s="87" t="str">
        <f t="shared" ca="1" si="353"/>
        <v/>
      </c>
      <c r="NJ56" s="87" t="str">
        <f t="shared" ca="1" si="354"/>
        <v/>
      </c>
      <c r="NK56" s="87" t="str">
        <f t="shared" ca="1" si="355"/>
        <v/>
      </c>
      <c r="NL56" s="87" t="str">
        <f t="shared" ca="1" si="356"/>
        <v/>
      </c>
    </row>
    <row r="57" spans="1:376" x14ac:dyDescent="0.35">
      <c r="A57" s="54">
        <f>Plantilla!E57</f>
        <v>0</v>
      </c>
      <c r="B57" s="99" t="str">
        <f>'Diseño Patrón'!B60</f>
        <v>---</v>
      </c>
      <c r="C57" s="23">
        <f t="array" ref="C57">IF($C$4="SI",SMALL(IF($B$7:$B57=B57,ROW($B$7:$B57), ""),1),7)</f>
        <v>47</v>
      </c>
      <c r="D57" s="142" t="str">
        <f>'Diseño Patrón'!M60</f>
        <v/>
      </c>
      <c r="E57" s="142" t="str">
        <f>'Diseño Patrón'!N60</f>
        <v/>
      </c>
      <c r="F57" s="142" t="str">
        <f>'Diseño Patrón'!O60</f>
        <v/>
      </c>
      <c r="G57" s="142" t="str">
        <f>'Diseño Patrón'!P60</f>
        <v/>
      </c>
      <c r="H57" s="142" t="str">
        <f>'Diseño Patrón'!Q60</f>
        <v/>
      </c>
      <c r="I57" s="143" t="str">
        <f>'Diseño Patrón'!R60</f>
        <v/>
      </c>
      <c r="J57" s="143" t="str">
        <f>'Diseño Patrón'!S60</f>
        <v/>
      </c>
      <c r="K57" s="87" t="str">
        <f t="shared" ca="1" si="385"/>
        <v/>
      </c>
      <c r="L57" s="87" t="str">
        <f t="shared" ca="1" si="386"/>
        <v/>
      </c>
      <c r="M57" s="87" t="str">
        <f t="shared" ca="1" si="386"/>
        <v/>
      </c>
      <c r="N57" s="87" t="str">
        <f t="shared" ca="1" si="386"/>
        <v/>
      </c>
      <c r="O57" s="87" t="str">
        <f t="shared" ca="1" si="386"/>
        <v/>
      </c>
      <c r="P57" s="87" t="str">
        <f t="shared" ca="1" si="386"/>
        <v/>
      </c>
      <c r="Q57" s="87" t="str">
        <f t="shared" ca="1" si="386"/>
        <v/>
      </c>
      <c r="R57" s="87" t="str">
        <f t="shared" ca="1" si="25"/>
        <v/>
      </c>
      <c r="S57" s="87" t="str">
        <f t="shared" ca="1" si="31"/>
        <v/>
      </c>
      <c r="T57" s="87" t="str">
        <f t="shared" ca="1" si="32"/>
        <v/>
      </c>
      <c r="U57" s="87" t="str">
        <f t="shared" ca="1" si="33"/>
        <v/>
      </c>
      <c r="V57" s="87" t="str">
        <f t="shared" ca="1" si="34"/>
        <v/>
      </c>
      <c r="W57" s="87" t="str">
        <f t="shared" ca="1" si="35"/>
        <v/>
      </c>
      <c r="X57" s="87" t="str">
        <f t="shared" ca="1" si="36"/>
        <v/>
      </c>
      <c r="Y57" s="87" t="str">
        <f t="shared" ca="1" si="37"/>
        <v/>
      </c>
      <c r="Z57" s="87" t="str">
        <f t="shared" ca="1" si="38"/>
        <v/>
      </c>
      <c r="AA57" s="87" t="str">
        <f t="shared" ca="1" si="39"/>
        <v/>
      </c>
      <c r="AB57" s="87" t="str">
        <f t="shared" ca="1" si="40"/>
        <v/>
      </c>
      <c r="AC57" s="87" t="str">
        <f t="shared" ca="1" si="41"/>
        <v/>
      </c>
      <c r="AD57" s="87" t="str">
        <f t="shared" ca="1" si="42"/>
        <v/>
      </c>
      <c r="AE57" s="87" t="str">
        <f t="shared" ca="1" si="43"/>
        <v/>
      </c>
      <c r="AF57" s="87" t="str">
        <f t="shared" ca="1" si="44"/>
        <v/>
      </c>
      <c r="AG57" s="87" t="str">
        <f t="shared" ca="1" si="45"/>
        <v/>
      </c>
      <c r="AH57" s="87" t="str">
        <f t="shared" ca="1" si="46"/>
        <v/>
      </c>
      <c r="AI57" s="87" t="str">
        <f t="shared" ca="1" si="47"/>
        <v/>
      </c>
      <c r="AJ57" s="87" t="str">
        <f t="shared" ca="1" si="48"/>
        <v/>
      </c>
      <c r="AK57" s="87" t="str">
        <f t="shared" ca="1" si="49"/>
        <v/>
      </c>
      <c r="AL57" s="87" t="str">
        <f t="shared" ca="1" si="50"/>
        <v/>
      </c>
      <c r="AM57" s="87" t="str">
        <f t="shared" ca="1" si="51"/>
        <v/>
      </c>
      <c r="AN57" s="87" t="str">
        <f t="shared" ca="1" si="52"/>
        <v/>
      </c>
      <c r="AO57" s="87" t="str">
        <f t="shared" ca="1" si="53"/>
        <v/>
      </c>
      <c r="AP57" s="87" t="str">
        <f t="shared" ca="1" si="54"/>
        <v/>
      </c>
      <c r="AQ57" s="87" t="str">
        <f t="shared" ca="1" si="55"/>
        <v/>
      </c>
      <c r="AR57" s="87" t="str">
        <f t="shared" ca="1" si="56"/>
        <v/>
      </c>
      <c r="AS57" s="87" t="str">
        <f t="shared" ca="1" si="57"/>
        <v/>
      </c>
      <c r="AT57" s="87" t="str">
        <f t="shared" ca="1" si="58"/>
        <v/>
      </c>
      <c r="AU57" s="87" t="str">
        <f t="shared" ca="1" si="59"/>
        <v/>
      </c>
      <c r="AV57" s="87" t="str">
        <f t="shared" ca="1" si="60"/>
        <v/>
      </c>
      <c r="AW57" s="87" t="str">
        <f t="shared" ca="1" si="61"/>
        <v/>
      </c>
      <c r="AX57" s="87" t="str">
        <f t="shared" ca="1" si="62"/>
        <v/>
      </c>
      <c r="AY57" s="87" t="str">
        <f t="shared" ca="1" si="63"/>
        <v/>
      </c>
      <c r="AZ57" s="87" t="str">
        <f t="shared" ca="1" si="64"/>
        <v/>
      </c>
      <c r="BA57" s="87" t="str">
        <f t="shared" ca="1" si="65"/>
        <v/>
      </c>
      <c r="BB57" s="87" t="str">
        <f t="shared" ca="1" si="66"/>
        <v/>
      </c>
      <c r="BC57" s="87" t="str">
        <f t="shared" ca="1" si="67"/>
        <v/>
      </c>
      <c r="BD57" s="87" t="str">
        <f t="shared" ca="1" si="68"/>
        <v/>
      </c>
      <c r="BE57" s="87" t="str">
        <f t="shared" ca="1" si="69"/>
        <v/>
      </c>
      <c r="BF57" s="87" t="str">
        <f t="shared" ca="1" si="70"/>
        <v/>
      </c>
      <c r="BG57" s="87" t="str">
        <f t="shared" ca="1" si="71"/>
        <v/>
      </c>
      <c r="BH57" s="87" t="str">
        <f t="shared" ca="1" si="72"/>
        <v/>
      </c>
      <c r="BI57" s="87" t="str">
        <f t="shared" ca="1" si="73"/>
        <v/>
      </c>
      <c r="BJ57" s="87" t="str">
        <f t="shared" ca="1" si="74"/>
        <v/>
      </c>
      <c r="BK57" s="87" t="str">
        <f t="shared" ca="1" si="75"/>
        <v/>
      </c>
      <c r="BL57" s="87" t="str">
        <f t="shared" ca="1" si="76"/>
        <v/>
      </c>
      <c r="BM57" s="87" t="str">
        <f t="shared" ca="1" si="77"/>
        <v/>
      </c>
      <c r="BN57" s="87" t="str">
        <f t="shared" ca="1" si="78"/>
        <v/>
      </c>
      <c r="BO57" s="87" t="str">
        <f t="shared" ca="1" si="79"/>
        <v/>
      </c>
      <c r="BP57" s="87" t="str">
        <f t="shared" ca="1" si="80"/>
        <v/>
      </c>
      <c r="BQ57" s="87" t="str">
        <f t="shared" ca="1" si="81"/>
        <v/>
      </c>
      <c r="BR57" s="87" t="str">
        <f t="shared" ca="1" si="82"/>
        <v/>
      </c>
      <c r="BS57" s="87" t="str">
        <f t="shared" ca="1" si="83"/>
        <v/>
      </c>
      <c r="BT57" s="87" t="str">
        <f t="shared" ca="1" si="84"/>
        <v/>
      </c>
      <c r="BU57" s="87" t="str">
        <f t="shared" ca="1" si="85"/>
        <v/>
      </c>
      <c r="BV57" s="87" t="str">
        <f t="shared" ca="1" si="86"/>
        <v/>
      </c>
      <c r="BW57" s="87" t="str">
        <f t="shared" ca="1" si="87"/>
        <v/>
      </c>
      <c r="BX57" s="87" t="str">
        <f t="shared" ca="1" si="88"/>
        <v/>
      </c>
      <c r="BY57" s="87" t="str">
        <f t="shared" ca="1" si="89"/>
        <v/>
      </c>
      <c r="BZ57" s="87" t="str">
        <f t="shared" ca="1" si="90"/>
        <v/>
      </c>
      <c r="CA57" s="87" t="str">
        <f t="shared" ca="1" si="91"/>
        <v/>
      </c>
      <c r="CB57" s="87" t="str">
        <f t="shared" ca="1" si="92"/>
        <v/>
      </c>
      <c r="CC57" s="87" t="str">
        <f t="shared" ca="1" si="93"/>
        <v/>
      </c>
      <c r="CD57" s="87" t="str">
        <f t="shared" ca="1" si="26"/>
        <v/>
      </c>
      <c r="CE57" s="87" t="str">
        <f t="shared" ca="1" si="94"/>
        <v/>
      </c>
      <c r="CF57" s="87" t="str">
        <f t="shared" ca="1" si="95"/>
        <v/>
      </c>
      <c r="CG57" s="87" t="str">
        <f t="shared" ca="1" si="96"/>
        <v/>
      </c>
      <c r="CH57" s="87" t="str">
        <f t="shared" ca="1" si="97"/>
        <v/>
      </c>
      <c r="CI57" s="87" t="str">
        <f t="shared" ca="1" si="98"/>
        <v/>
      </c>
      <c r="CJ57" s="87" t="str">
        <f t="shared" ca="1" si="99"/>
        <v/>
      </c>
      <c r="CK57" s="87" t="str">
        <f t="shared" ca="1" si="100"/>
        <v/>
      </c>
      <c r="CL57" s="87" t="str">
        <f t="shared" ca="1" si="101"/>
        <v/>
      </c>
      <c r="CM57" s="87" t="str">
        <f t="shared" ca="1" si="102"/>
        <v/>
      </c>
      <c r="CN57" s="87" t="str">
        <f t="shared" ca="1" si="103"/>
        <v/>
      </c>
      <c r="CO57" s="87" t="str">
        <f t="shared" ca="1" si="104"/>
        <v/>
      </c>
      <c r="CP57" s="87" t="str">
        <f t="shared" ca="1" si="105"/>
        <v/>
      </c>
      <c r="CQ57" s="87" t="str">
        <f t="shared" ca="1" si="106"/>
        <v/>
      </c>
      <c r="CR57" s="87" t="str">
        <f t="shared" ca="1" si="107"/>
        <v/>
      </c>
      <c r="CS57" s="87" t="str">
        <f t="shared" ca="1" si="108"/>
        <v/>
      </c>
      <c r="CT57" s="87" t="str">
        <f t="shared" ca="1" si="109"/>
        <v/>
      </c>
      <c r="CU57" s="87" t="str">
        <f t="shared" ca="1" si="110"/>
        <v/>
      </c>
      <c r="CV57" s="87" t="str">
        <f t="shared" ca="1" si="111"/>
        <v/>
      </c>
      <c r="CW57" s="87" t="str">
        <f t="shared" ca="1" si="112"/>
        <v/>
      </c>
      <c r="CX57" s="87" t="str">
        <f t="shared" ca="1" si="113"/>
        <v/>
      </c>
      <c r="CY57" s="87" t="str">
        <f t="shared" ca="1" si="114"/>
        <v/>
      </c>
      <c r="CZ57" s="87" t="str">
        <f t="shared" ca="1" si="115"/>
        <v/>
      </c>
      <c r="DA57" s="87" t="str">
        <f t="shared" ca="1" si="116"/>
        <v/>
      </c>
      <c r="DB57" s="87" t="str">
        <f t="shared" ca="1" si="117"/>
        <v/>
      </c>
      <c r="DC57" s="87" t="str">
        <f t="shared" ca="1" si="118"/>
        <v/>
      </c>
      <c r="DD57" s="87" t="str">
        <f t="shared" ca="1" si="119"/>
        <v/>
      </c>
      <c r="DE57" s="87" t="str">
        <f t="shared" ca="1" si="120"/>
        <v/>
      </c>
      <c r="DF57" s="87" t="str">
        <f t="shared" ca="1" si="121"/>
        <v/>
      </c>
      <c r="DG57" s="87" t="str">
        <f t="shared" ca="1" si="122"/>
        <v/>
      </c>
      <c r="DH57" s="87" t="str">
        <f t="shared" ca="1" si="123"/>
        <v/>
      </c>
      <c r="DI57" s="87" t="str">
        <f t="shared" ca="1" si="124"/>
        <v/>
      </c>
      <c r="DJ57" s="87" t="str">
        <f t="shared" ca="1" si="125"/>
        <v/>
      </c>
      <c r="DK57" s="87" t="str">
        <f t="shared" ca="1" si="126"/>
        <v/>
      </c>
      <c r="DL57" s="87" t="str">
        <f t="shared" ca="1" si="127"/>
        <v/>
      </c>
      <c r="DM57" s="87" t="str">
        <f t="shared" ca="1" si="128"/>
        <v/>
      </c>
      <c r="DN57" s="87" t="str">
        <f t="shared" ca="1" si="129"/>
        <v/>
      </c>
      <c r="DO57" s="87" t="str">
        <f t="shared" ca="1" si="130"/>
        <v/>
      </c>
      <c r="DP57" s="87" t="str">
        <f t="shared" ca="1" si="131"/>
        <v/>
      </c>
      <c r="DQ57" s="87" t="str">
        <f t="shared" ca="1" si="132"/>
        <v/>
      </c>
      <c r="DR57" s="87" t="str">
        <f t="shared" ca="1" si="133"/>
        <v/>
      </c>
      <c r="DS57" s="87" t="str">
        <f t="shared" ca="1" si="134"/>
        <v/>
      </c>
      <c r="DT57" s="87" t="str">
        <f t="shared" ca="1" si="135"/>
        <v/>
      </c>
      <c r="DU57" s="87" t="str">
        <f t="shared" ca="1" si="136"/>
        <v/>
      </c>
      <c r="DV57" s="87" t="str">
        <f t="shared" ca="1" si="137"/>
        <v/>
      </c>
      <c r="DW57" s="87" t="str">
        <f t="shared" ca="1" si="138"/>
        <v/>
      </c>
      <c r="DX57" s="87" t="str">
        <f t="shared" ca="1" si="139"/>
        <v/>
      </c>
      <c r="DY57" s="87" t="str">
        <f t="shared" ca="1" si="140"/>
        <v/>
      </c>
      <c r="DZ57" s="87" t="str">
        <f t="shared" ca="1" si="141"/>
        <v/>
      </c>
      <c r="EA57" s="87" t="str">
        <f t="shared" ca="1" si="142"/>
        <v/>
      </c>
      <c r="EB57" s="87" t="str">
        <f t="shared" ca="1" si="143"/>
        <v/>
      </c>
      <c r="EC57" s="87" t="str">
        <f t="shared" ca="1" si="144"/>
        <v/>
      </c>
      <c r="ED57" s="87" t="str">
        <f t="shared" ca="1" si="145"/>
        <v/>
      </c>
      <c r="EE57" s="87" t="str">
        <f t="shared" ca="1" si="146"/>
        <v/>
      </c>
      <c r="EF57" s="87" t="str">
        <f t="shared" ca="1" si="147"/>
        <v/>
      </c>
      <c r="EG57" s="87" t="str">
        <f t="shared" ca="1" si="148"/>
        <v/>
      </c>
      <c r="EH57" s="87" t="str">
        <f t="shared" ca="1" si="149"/>
        <v/>
      </c>
      <c r="EI57" s="87" t="str">
        <f t="shared" ca="1" si="150"/>
        <v/>
      </c>
      <c r="EJ57" s="87" t="str">
        <f t="shared" ca="1" si="151"/>
        <v/>
      </c>
      <c r="EK57" s="87" t="str">
        <f t="shared" ca="1" si="152"/>
        <v/>
      </c>
      <c r="EL57" s="87" t="str">
        <f t="shared" ca="1" si="153"/>
        <v/>
      </c>
      <c r="EM57" s="87" t="str">
        <f t="shared" ca="1" si="154"/>
        <v/>
      </c>
      <c r="EN57" s="87" t="str">
        <f t="shared" ca="1" si="155"/>
        <v/>
      </c>
      <c r="EO57" s="87" t="str">
        <f t="shared" ca="1" si="156"/>
        <v/>
      </c>
      <c r="EP57" s="87" t="str">
        <f t="shared" ca="1" si="27"/>
        <v/>
      </c>
      <c r="EQ57" s="87" t="str">
        <f t="shared" ca="1" si="157"/>
        <v/>
      </c>
      <c r="ER57" s="87" t="str">
        <f t="shared" ca="1" si="158"/>
        <v/>
      </c>
      <c r="ES57" s="87" t="str">
        <f t="shared" ca="1" si="159"/>
        <v/>
      </c>
      <c r="ET57" s="87" t="str">
        <f t="shared" ca="1" si="160"/>
        <v/>
      </c>
      <c r="EU57" s="87" t="str">
        <f t="shared" ca="1" si="161"/>
        <v/>
      </c>
      <c r="EV57" s="87" t="str">
        <f t="shared" ca="1" si="162"/>
        <v/>
      </c>
      <c r="EW57" s="87" t="str">
        <f t="shared" ca="1" si="163"/>
        <v/>
      </c>
      <c r="EX57" s="87" t="str">
        <f t="shared" ca="1" si="164"/>
        <v/>
      </c>
      <c r="EY57" s="87" t="str">
        <f t="shared" ca="1" si="165"/>
        <v/>
      </c>
      <c r="EZ57" s="87" t="str">
        <f t="shared" ca="1" si="166"/>
        <v/>
      </c>
      <c r="FA57" s="87" t="str">
        <f t="shared" ca="1" si="167"/>
        <v/>
      </c>
      <c r="FB57" s="87" t="str">
        <f t="shared" ca="1" si="168"/>
        <v/>
      </c>
      <c r="FC57" s="87" t="str">
        <f t="shared" ca="1" si="169"/>
        <v/>
      </c>
      <c r="FD57" s="87" t="str">
        <f t="shared" ca="1" si="170"/>
        <v/>
      </c>
      <c r="FE57" s="87" t="str">
        <f t="shared" ca="1" si="171"/>
        <v/>
      </c>
      <c r="FF57" s="87" t="str">
        <f t="shared" ca="1" si="172"/>
        <v/>
      </c>
      <c r="FG57" s="87" t="str">
        <f t="shared" ca="1" si="173"/>
        <v/>
      </c>
      <c r="FH57" s="87" t="str">
        <f t="shared" ca="1" si="174"/>
        <v/>
      </c>
      <c r="FI57" s="87" t="str">
        <f t="shared" ca="1" si="175"/>
        <v/>
      </c>
      <c r="FJ57" s="87" t="str">
        <f t="shared" ca="1" si="176"/>
        <v/>
      </c>
      <c r="FK57" s="87" t="str">
        <f t="shared" ca="1" si="177"/>
        <v/>
      </c>
      <c r="FL57" s="87" t="str">
        <f t="shared" ca="1" si="178"/>
        <v/>
      </c>
      <c r="FM57" s="87" t="str">
        <f t="shared" ca="1" si="179"/>
        <v/>
      </c>
      <c r="FN57" s="87" t="str">
        <f t="shared" ca="1" si="180"/>
        <v/>
      </c>
      <c r="FO57" s="87" t="str">
        <f t="shared" ca="1" si="181"/>
        <v/>
      </c>
      <c r="FP57" s="87" t="str">
        <f t="shared" ca="1" si="182"/>
        <v/>
      </c>
      <c r="FQ57" s="87" t="str">
        <f t="shared" ca="1" si="183"/>
        <v/>
      </c>
      <c r="FR57" s="87" t="str">
        <f t="shared" ca="1" si="184"/>
        <v/>
      </c>
      <c r="FS57" s="87" t="str">
        <f t="shared" ca="1" si="185"/>
        <v/>
      </c>
      <c r="FT57" s="87" t="str">
        <f t="shared" ca="1" si="186"/>
        <v/>
      </c>
      <c r="FU57" s="87" t="str">
        <f t="shared" ca="1" si="187"/>
        <v/>
      </c>
      <c r="FV57" s="87" t="str">
        <f t="shared" ca="1" si="188"/>
        <v/>
      </c>
      <c r="FW57" s="87" t="str">
        <f t="shared" ca="1" si="189"/>
        <v/>
      </c>
      <c r="FX57" s="87" t="str">
        <f t="shared" ca="1" si="190"/>
        <v/>
      </c>
      <c r="FY57" s="87" t="str">
        <f t="shared" ca="1" si="191"/>
        <v/>
      </c>
      <c r="FZ57" s="87" t="str">
        <f t="shared" ca="1" si="192"/>
        <v/>
      </c>
      <c r="GA57" s="87" t="str">
        <f t="shared" ca="1" si="193"/>
        <v/>
      </c>
      <c r="GB57" s="87" t="str">
        <f t="shared" ca="1" si="194"/>
        <v/>
      </c>
      <c r="GC57" s="87" t="str">
        <f t="shared" ca="1" si="195"/>
        <v/>
      </c>
      <c r="GD57" s="87" t="str">
        <f t="shared" ca="1" si="196"/>
        <v/>
      </c>
      <c r="GE57" s="87" t="str">
        <f t="shared" ca="1" si="197"/>
        <v/>
      </c>
      <c r="GF57" s="87" t="str">
        <f t="shared" ca="1" si="198"/>
        <v/>
      </c>
      <c r="GG57" s="87" t="str">
        <f t="shared" ca="1" si="199"/>
        <v/>
      </c>
      <c r="GH57" s="87" t="str">
        <f t="shared" ca="1" si="200"/>
        <v/>
      </c>
      <c r="GI57" s="87" t="str">
        <f t="shared" ca="1" si="201"/>
        <v/>
      </c>
      <c r="GJ57" s="87" t="str">
        <f t="shared" ca="1" si="202"/>
        <v/>
      </c>
      <c r="GK57" s="87" t="str">
        <f t="shared" ca="1" si="203"/>
        <v/>
      </c>
      <c r="GL57" s="87" t="str">
        <f t="shared" ca="1" si="204"/>
        <v/>
      </c>
      <c r="GM57" s="87" t="str">
        <f t="shared" ca="1" si="205"/>
        <v/>
      </c>
      <c r="GN57" s="87" t="str">
        <f t="shared" ca="1" si="206"/>
        <v/>
      </c>
      <c r="GO57" s="87" t="str">
        <f t="shared" ca="1" si="207"/>
        <v/>
      </c>
      <c r="GP57" s="87" t="str">
        <f t="shared" ca="1" si="208"/>
        <v/>
      </c>
      <c r="GQ57" s="87" t="str">
        <f t="shared" ca="1" si="209"/>
        <v/>
      </c>
      <c r="GR57" s="87" t="str">
        <f t="shared" ca="1" si="210"/>
        <v/>
      </c>
      <c r="GS57" s="87" t="str">
        <f t="shared" ca="1" si="211"/>
        <v/>
      </c>
      <c r="GT57" s="87" t="str">
        <f t="shared" ca="1" si="212"/>
        <v/>
      </c>
      <c r="GU57" s="87" t="str">
        <f t="shared" ca="1" si="213"/>
        <v/>
      </c>
      <c r="GV57" s="87" t="str">
        <f t="shared" ca="1" si="214"/>
        <v/>
      </c>
      <c r="GW57" s="87" t="str">
        <f t="shared" ca="1" si="215"/>
        <v/>
      </c>
      <c r="GX57" s="87" t="str">
        <f t="shared" ca="1" si="216"/>
        <v/>
      </c>
      <c r="GY57" s="87" t="str">
        <f t="shared" ca="1" si="217"/>
        <v/>
      </c>
      <c r="GZ57" s="87" t="str">
        <f t="shared" ca="1" si="218"/>
        <v/>
      </c>
      <c r="HA57" s="87" t="str">
        <f t="shared" ca="1" si="219"/>
        <v/>
      </c>
      <c r="HB57" s="87" t="str">
        <f t="shared" ca="1" si="28"/>
        <v/>
      </c>
      <c r="HC57" s="87" t="str">
        <f t="shared" ca="1" si="220"/>
        <v/>
      </c>
      <c r="HD57" s="87" t="str">
        <f t="shared" ca="1" si="221"/>
        <v/>
      </c>
      <c r="HE57" s="87" t="str">
        <f t="shared" ca="1" si="222"/>
        <v/>
      </c>
      <c r="HF57" s="87" t="str">
        <f t="shared" ca="1" si="223"/>
        <v/>
      </c>
      <c r="HG57" s="87" t="str">
        <f t="shared" ca="1" si="224"/>
        <v/>
      </c>
      <c r="HH57" s="87" t="str">
        <f t="shared" ca="1" si="225"/>
        <v/>
      </c>
      <c r="HI57" s="87" t="str">
        <f t="shared" ca="1" si="226"/>
        <v/>
      </c>
      <c r="HJ57" s="87" t="str">
        <f t="shared" ca="1" si="227"/>
        <v/>
      </c>
      <c r="HK57" s="87" t="str">
        <f t="shared" ca="1" si="228"/>
        <v/>
      </c>
      <c r="HL57" s="87" t="str">
        <f t="shared" ca="1" si="229"/>
        <v/>
      </c>
      <c r="HM57" s="87" t="str">
        <f t="shared" ca="1" si="230"/>
        <v/>
      </c>
      <c r="HN57" s="87" t="str">
        <f t="shared" ca="1" si="231"/>
        <v/>
      </c>
      <c r="HO57" s="87" t="str">
        <f t="shared" ca="1" si="232"/>
        <v/>
      </c>
      <c r="HP57" s="87" t="str">
        <f t="shared" ca="1" si="233"/>
        <v/>
      </c>
      <c r="HQ57" s="87" t="str">
        <f t="shared" ca="1" si="234"/>
        <v/>
      </c>
      <c r="HR57" s="87" t="str">
        <f t="shared" ca="1" si="235"/>
        <v/>
      </c>
      <c r="HS57" s="87" t="str">
        <f t="shared" ca="1" si="236"/>
        <v/>
      </c>
      <c r="HT57" s="87" t="str">
        <f t="shared" ca="1" si="237"/>
        <v/>
      </c>
      <c r="HU57" s="87" t="str">
        <f t="shared" ca="1" si="238"/>
        <v/>
      </c>
      <c r="HV57" s="87" t="str">
        <f t="shared" ca="1" si="239"/>
        <v/>
      </c>
      <c r="HW57" s="87" t="str">
        <f t="shared" ca="1" si="240"/>
        <v/>
      </c>
      <c r="HX57" s="87" t="str">
        <f t="shared" ca="1" si="241"/>
        <v/>
      </c>
      <c r="HY57" s="87" t="str">
        <f t="shared" ca="1" si="242"/>
        <v/>
      </c>
      <c r="HZ57" s="87" t="str">
        <f t="shared" ca="1" si="243"/>
        <v/>
      </c>
      <c r="IA57" s="87" t="str">
        <f t="shared" ca="1" si="244"/>
        <v/>
      </c>
      <c r="IB57" s="87" t="str">
        <f t="shared" ca="1" si="245"/>
        <v/>
      </c>
      <c r="IC57" s="87" t="str">
        <f t="shared" ca="1" si="246"/>
        <v/>
      </c>
      <c r="ID57" s="87" t="str">
        <f t="shared" ca="1" si="247"/>
        <v/>
      </c>
      <c r="IE57" s="87" t="str">
        <f t="shared" ca="1" si="248"/>
        <v/>
      </c>
      <c r="IF57" s="87" t="str">
        <f t="shared" ca="1" si="249"/>
        <v/>
      </c>
      <c r="IG57" s="87" t="str">
        <f t="shared" ca="1" si="250"/>
        <v/>
      </c>
      <c r="IH57" s="87" t="str">
        <f t="shared" ca="1" si="251"/>
        <v/>
      </c>
      <c r="II57" s="87" t="str">
        <f t="shared" ca="1" si="252"/>
        <v/>
      </c>
      <c r="IJ57" s="87" t="str">
        <f t="shared" ca="1" si="253"/>
        <v/>
      </c>
      <c r="IK57" s="87" t="str">
        <f t="shared" ca="1" si="254"/>
        <v/>
      </c>
      <c r="IL57" s="87" t="str">
        <f t="shared" ca="1" si="255"/>
        <v/>
      </c>
      <c r="IM57" s="87" t="str">
        <f t="shared" ca="1" si="256"/>
        <v/>
      </c>
      <c r="IN57" s="87" t="str">
        <f t="shared" ca="1" si="257"/>
        <v/>
      </c>
      <c r="IO57" s="87" t="str">
        <f t="shared" ca="1" si="258"/>
        <v/>
      </c>
      <c r="IP57" s="87" t="str">
        <f t="shared" ca="1" si="259"/>
        <v/>
      </c>
      <c r="IQ57" s="87" t="str">
        <f t="shared" ca="1" si="260"/>
        <v/>
      </c>
      <c r="IR57" s="87" t="str">
        <f t="shared" ca="1" si="261"/>
        <v/>
      </c>
      <c r="IS57" s="87" t="str">
        <f t="shared" ca="1" si="262"/>
        <v/>
      </c>
      <c r="IT57" s="87" t="str">
        <f t="shared" ca="1" si="263"/>
        <v/>
      </c>
      <c r="IU57" s="87" t="str">
        <f t="shared" ca="1" si="264"/>
        <v/>
      </c>
      <c r="IV57" s="87" t="str">
        <f t="shared" ca="1" si="265"/>
        <v/>
      </c>
      <c r="IW57" s="87" t="str">
        <f t="shared" ca="1" si="266"/>
        <v/>
      </c>
      <c r="IX57" s="87" t="str">
        <f t="shared" ca="1" si="267"/>
        <v/>
      </c>
      <c r="IY57" s="87" t="str">
        <f t="shared" ca="1" si="268"/>
        <v/>
      </c>
      <c r="IZ57" s="87" t="str">
        <f t="shared" ca="1" si="269"/>
        <v/>
      </c>
      <c r="JA57" s="87" t="str">
        <f t="shared" ca="1" si="270"/>
        <v/>
      </c>
      <c r="JB57" s="87" t="str">
        <f t="shared" ca="1" si="271"/>
        <v/>
      </c>
      <c r="JC57" s="87" t="str">
        <f t="shared" ca="1" si="272"/>
        <v/>
      </c>
      <c r="JD57" s="87" t="str">
        <f t="shared" ca="1" si="273"/>
        <v/>
      </c>
      <c r="JE57" s="87" t="str">
        <f t="shared" ca="1" si="274"/>
        <v/>
      </c>
      <c r="JF57" s="87" t="str">
        <f t="shared" ca="1" si="275"/>
        <v/>
      </c>
      <c r="JG57" s="87" t="str">
        <f t="shared" ca="1" si="276"/>
        <v/>
      </c>
      <c r="JH57" s="87" t="str">
        <f t="shared" ca="1" si="277"/>
        <v/>
      </c>
      <c r="JI57" s="87" t="str">
        <f t="shared" ca="1" si="278"/>
        <v/>
      </c>
      <c r="JJ57" s="87" t="str">
        <f t="shared" ca="1" si="279"/>
        <v/>
      </c>
      <c r="JK57" s="87" t="str">
        <f t="shared" ca="1" si="280"/>
        <v/>
      </c>
      <c r="JL57" s="87" t="str">
        <f t="shared" ca="1" si="281"/>
        <v/>
      </c>
      <c r="JM57" s="87" t="str">
        <f t="shared" ca="1" si="282"/>
        <v/>
      </c>
      <c r="JN57" s="87" t="str">
        <f t="shared" ca="1" si="29"/>
        <v/>
      </c>
      <c r="JO57" s="87" t="str">
        <f t="shared" ca="1" si="283"/>
        <v/>
      </c>
      <c r="JP57" s="87" t="str">
        <f t="shared" ca="1" si="284"/>
        <v/>
      </c>
      <c r="JQ57" s="87" t="str">
        <f t="shared" ca="1" si="285"/>
        <v/>
      </c>
      <c r="JR57" s="87" t="str">
        <f t="shared" ca="1" si="286"/>
        <v/>
      </c>
      <c r="JS57" s="87" t="str">
        <f t="shared" ca="1" si="287"/>
        <v/>
      </c>
      <c r="JT57" s="87" t="str">
        <f t="shared" ca="1" si="288"/>
        <v/>
      </c>
      <c r="JU57" s="87" t="str">
        <f t="shared" ca="1" si="289"/>
        <v/>
      </c>
      <c r="JV57" s="87" t="str">
        <f t="shared" ca="1" si="290"/>
        <v/>
      </c>
      <c r="JW57" s="87" t="str">
        <f t="shared" ca="1" si="291"/>
        <v/>
      </c>
      <c r="JX57" s="87" t="str">
        <f t="shared" ca="1" si="292"/>
        <v/>
      </c>
      <c r="JY57" s="87" t="str">
        <f t="shared" ca="1" si="293"/>
        <v/>
      </c>
      <c r="JZ57" s="87" t="str">
        <f t="shared" ca="1" si="294"/>
        <v/>
      </c>
      <c r="KA57" s="87" t="str">
        <f t="shared" ca="1" si="295"/>
        <v/>
      </c>
      <c r="KB57" s="87" t="str">
        <f t="shared" ca="1" si="296"/>
        <v/>
      </c>
      <c r="KC57" s="87" t="str">
        <f t="shared" ca="1" si="297"/>
        <v/>
      </c>
      <c r="KD57" s="87" t="str">
        <f t="shared" ca="1" si="298"/>
        <v/>
      </c>
      <c r="KE57" s="87" t="str">
        <f t="shared" ca="1" si="299"/>
        <v/>
      </c>
      <c r="KF57" s="87" t="str">
        <f t="shared" ca="1" si="300"/>
        <v/>
      </c>
      <c r="KG57" s="87" t="str">
        <f t="shared" ca="1" si="301"/>
        <v/>
      </c>
      <c r="KH57" s="87" t="str">
        <f t="shared" ca="1" si="302"/>
        <v/>
      </c>
      <c r="KI57" s="87" t="str">
        <f t="shared" ca="1" si="303"/>
        <v/>
      </c>
      <c r="KJ57" s="87" t="str">
        <f t="shared" ca="1" si="304"/>
        <v/>
      </c>
      <c r="KK57" s="87" t="str">
        <f t="shared" ca="1" si="305"/>
        <v/>
      </c>
      <c r="KL57" s="87" t="str">
        <f t="shared" ca="1" si="306"/>
        <v/>
      </c>
      <c r="KM57" s="87" t="str">
        <f t="shared" ca="1" si="307"/>
        <v/>
      </c>
      <c r="KN57" s="87" t="str">
        <f t="shared" ca="1" si="308"/>
        <v/>
      </c>
      <c r="KO57" s="87" t="str">
        <f t="shared" ca="1" si="309"/>
        <v/>
      </c>
      <c r="KP57" s="87" t="str">
        <f t="shared" ca="1" si="310"/>
        <v/>
      </c>
      <c r="KQ57" s="87" t="str">
        <f t="shared" ca="1" si="311"/>
        <v/>
      </c>
      <c r="KR57" s="87" t="str">
        <f t="shared" ca="1" si="312"/>
        <v/>
      </c>
      <c r="KS57" s="87" t="str">
        <f t="shared" ca="1" si="313"/>
        <v/>
      </c>
      <c r="KT57" s="87" t="str">
        <f t="shared" ca="1" si="314"/>
        <v/>
      </c>
      <c r="KU57" s="87" t="str">
        <f t="shared" ca="1" si="315"/>
        <v/>
      </c>
      <c r="KV57" s="87" t="str">
        <f t="shared" ca="1" si="316"/>
        <v/>
      </c>
      <c r="KW57" s="87" t="str">
        <f t="shared" ca="1" si="317"/>
        <v/>
      </c>
      <c r="KX57" s="87" t="str">
        <f t="shared" ca="1" si="318"/>
        <v/>
      </c>
      <c r="KY57" s="87" t="str">
        <f t="shared" ca="1" si="319"/>
        <v/>
      </c>
      <c r="KZ57" s="87" t="str">
        <f t="shared" ca="1" si="320"/>
        <v/>
      </c>
      <c r="LA57" s="87" t="str">
        <f t="shared" ca="1" si="321"/>
        <v/>
      </c>
      <c r="LB57" s="87" t="str">
        <f t="shared" ca="1" si="322"/>
        <v/>
      </c>
      <c r="LC57" s="87" t="str">
        <f t="shared" ca="1" si="323"/>
        <v/>
      </c>
      <c r="LD57" s="87" t="str">
        <f t="shared" ca="1" si="324"/>
        <v/>
      </c>
      <c r="LE57" s="87" t="str">
        <f t="shared" ca="1" si="325"/>
        <v/>
      </c>
      <c r="LF57" s="87" t="str">
        <f t="shared" ca="1" si="326"/>
        <v/>
      </c>
      <c r="LG57" s="87" t="str">
        <f t="shared" ca="1" si="327"/>
        <v/>
      </c>
      <c r="LH57" s="87" t="str">
        <f t="shared" ca="1" si="328"/>
        <v/>
      </c>
      <c r="LI57" s="87" t="str">
        <f t="shared" ca="1" si="329"/>
        <v/>
      </c>
      <c r="LJ57" s="87" t="str">
        <f t="shared" ca="1" si="330"/>
        <v/>
      </c>
      <c r="LK57" s="87" t="str">
        <f t="shared" ca="1" si="331"/>
        <v/>
      </c>
      <c r="LL57" s="87" t="str">
        <f t="shared" ca="1" si="332"/>
        <v/>
      </c>
      <c r="LM57" s="87" t="str">
        <f t="shared" ca="1" si="333"/>
        <v/>
      </c>
      <c r="LN57" s="87" t="str">
        <f t="shared" ca="1" si="334"/>
        <v/>
      </c>
      <c r="LO57" s="87" t="str">
        <f t="shared" ca="1" si="335"/>
        <v/>
      </c>
      <c r="LP57" s="87" t="str">
        <f t="shared" ca="1" si="336"/>
        <v/>
      </c>
      <c r="LQ57" s="87" t="str">
        <f t="shared" ca="1" si="337"/>
        <v/>
      </c>
      <c r="LR57" s="87" t="str">
        <f t="shared" ca="1" si="338"/>
        <v/>
      </c>
      <c r="LS57" s="87" t="str">
        <f t="shared" ca="1" si="339"/>
        <v/>
      </c>
      <c r="LT57" s="87" t="str">
        <f t="shared" ca="1" si="340"/>
        <v/>
      </c>
      <c r="LU57" s="87" t="str">
        <f t="shared" ca="1" si="341"/>
        <v/>
      </c>
      <c r="LV57" s="87" t="str">
        <f t="shared" ca="1" si="342"/>
        <v/>
      </c>
      <c r="LW57" s="87" t="str">
        <f t="shared" ca="1" si="343"/>
        <v/>
      </c>
      <c r="LX57" s="87" t="str">
        <f t="shared" ca="1" si="344"/>
        <v/>
      </c>
      <c r="LY57" s="87" t="str">
        <f t="shared" ca="1" si="345"/>
        <v/>
      </c>
      <c r="LZ57" s="87" t="str">
        <f t="shared" ca="1" si="30"/>
        <v/>
      </c>
      <c r="MA57" s="87" t="str">
        <f t="shared" ca="1" si="357"/>
        <v/>
      </c>
      <c r="MB57" s="87" t="str">
        <f t="shared" ca="1" si="358"/>
        <v/>
      </c>
      <c r="MC57" s="87" t="str">
        <f t="shared" ca="1" si="359"/>
        <v/>
      </c>
      <c r="MD57" s="87" t="str">
        <f t="shared" ca="1" si="360"/>
        <v/>
      </c>
      <c r="ME57" s="87" t="str">
        <f t="shared" ca="1" si="361"/>
        <v/>
      </c>
      <c r="MF57" s="87" t="str">
        <f t="shared" ca="1" si="362"/>
        <v/>
      </c>
      <c r="MG57" s="87" t="str">
        <f t="shared" ca="1" si="363"/>
        <v/>
      </c>
      <c r="MH57" s="87" t="str">
        <f t="shared" ca="1" si="364"/>
        <v/>
      </c>
      <c r="MI57" s="87" t="str">
        <f t="shared" ca="1" si="365"/>
        <v/>
      </c>
      <c r="MJ57" s="87" t="str">
        <f t="shared" ca="1" si="366"/>
        <v/>
      </c>
      <c r="MK57" s="87" t="str">
        <f t="shared" ca="1" si="367"/>
        <v/>
      </c>
      <c r="ML57" s="87" t="str">
        <f t="shared" ca="1" si="368"/>
        <v/>
      </c>
      <c r="MM57" s="87" t="str">
        <f t="shared" ca="1" si="369"/>
        <v/>
      </c>
      <c r="MN57" s="87" t="str">
        <f t="shared" ca="1" si="370"/>
        <v/>
      </c>
      <c r="MO57" s="87" t="str">
        <f t="shared" ca="1" si="371"/>
        <v/>
      </c>
      <c r="MP57" s="87" t="str">
        <f t="shared" ca="1" si="372"/>
        <v/>
      </c>
      <c r="MQ57" s="87" t="str">
        <f t="shared" ca="1" si="373"/>
        <v/>
      </c>
      <c r="MR57" s="87" t="str">
        <f t="shared" ca="1" si="374"/>
        <v/>
      </c>
      <c r="MS57" s="87" t="str">
        <f t="shared" ca="1" si="375"/>
        <v/>
      </c>
      <c r="MT57" s="87" t="str">
        <f t="shared" ca="1" si="376"/>
        <v/>
      </c>
      <c r="MU57" s="87" t="str">
        <f t="shared" ca="1" si="377"/>
        <v/>
      </c>
      <c r="MV57" s="87" t="str">
        <f t="shared" ca="1" si="378"/>
        <v/>
      </c>
      <c r="MW57" s="87" t="str">
        <f t="shared" ca="1" si="379"/>
        <v/>
      </c>
      <c r="MX57" s="87" t="str">
        <f t="shared" ca="1" si="380"/>
        <v/>
      </c>
      <c r="MY57" s="87" t="str">
        <f t="shared" ca="1" si="381"/>
        <v/>
      </c>
      <c r="MZ57" s="87" t="str">
        <f t="shared" ca="1" si="382"/>
        <v/>
      </c>
      <c r="NA57" s="87" t="str">
        <f t="shared" ca="1" si="383"/>
        <v/>
      </c>
      <c r="NB57" s="87" t="str">
        <f t="shared" ca="1" si="346"/>
        <v/>
      </c>
      <c r="NC57" s="87" t="str">
        <f t="shared" ca="1" si="347"/>
        <v/>
      </c>
      <c r="ND57" s="87" t="str">
        <f t="shared" ca="1" si="348"/>
        <v/>
      </c>
      <c r="NE57" s="87" t="str">
        <f t="shared" ca="1" si="349"/>
        <v/>
      </c>
      <c r="NF57" s="87" t="str">
        <f t="shared" ca="1" si="350"/>
        <v/>
      </c>
      <c r="NG57" s="87" t="str">
        <f t="shared" ca="1" si="351"/>
        <v/>
      </c>
      <c r="NH57" s="87" t="str">
        <f t="shared" ca="1" si="352"/>
        <v/>
      </c>
      <c r="NI57" s="87" t="str">
        <f t="shared" ca="1" si="353"/>
        <v/>
      </c>
      <c r="NJ57" s="87" t="str">
        <f t="shared" ca="1" si="354"/>
        <v/>
      </c>
      <c r="NK57" s="87" t="str">
        <f t="shared" ca="1" si="355"/>
        <v/>
      </c>
      <c r="NL57" s="87" t="str">
        <f t="shared" ca="1" si="356"/>
        <v/>
      </c>
    </row>
    <row r="58" spans="1:376" x14ac:dyDescent="0.35">
      <c r="A58" s="54">
        <f>Plantilla!E58</f>
        <v>0</v>
      </c>
      <c r="B58" s="99" t="str">
        <f>'Diseño Patrón'!B61</f>
        <v>---</v>
      </c>
      <c r="C58" s="23">
        <f t="array" ref="C58">IF($C$4="SI",SMALL(IF($B$7:$B58=B58,ROW($B$7:$B58), ""),1),7)</f>
        <v>47</v>
      </c>
      <c r="D58" s="142" t="str">
        <f>'Diseño Patrón'!M61</f>
        <v/>
      </c>
      <c r="E58" s="142" t="str">
        <f>'Diseño Patrón'!N61</f>
        <v/>
      </c>
      <c r="F58" s="142" t="str">
        <f>'Diseño Patrón'!O61</f>
        <v/>
      </c>
      <c r="G58" s="142" t="str">
        <f>'Diseño Patrón'!P61</f>
        <v/>
      </c>
      <c r="H58" s="142" t="str">
        <f>'Diseño Patrón'!Q61</f>
        <v/>
      </c>
      <c r="I58" s="143" t="str">
        <f>'Diseño Patrón'!R61</f>
        <v/>
      </c>
      <c r="J58" s="143" t="str">
        <f>'Diseño Patrón'!S61</f>
        <v/>
      </c>
      <c r="K58" s="87" t="str">
        <f t="shared" ca="1" si="385"/>
        <v/>
      </c>
      <c r="L58" s="87" t="str">
        <f t="shared" ca="1" si="386"/>
        <v/>
      </c>
      <c r="M58" s="87" t="str">
        <f t="shared" ca="1" si="386"/>
        <v/>
      </c>
      <c r="N58" s="87" t="str">
        <f t="shared" ca="1" si="386"/>
        <v/>
      </c>
      <c r="O58" s="87" t="str">
        <f t="shared" ca="1" si="386"/>
        <v/>
      </c>
      <c r="P58" s="87" t="str">
        <f t="shared" ca="1" si="386"/>
        <v/>
      </c>
      <c r="Q58" s="87" t="str">
        <f t="shared" ca="1" si="386"/>
        <v/>
      </c>
      <c r="R58" s="87" t="str">
        <f t="shared" ca="1" si="25"/>
        <v/>
      </c>
      <c r="S58" s="87" t="str">
        <f t="shared" ca="1" si="31"/>
        <v/>
      </c>
      <c r="T58" s="87" t="str">
        <f t="shared" ca="1" si="32"/>
        <v/>
      </c>
      <c r="U58" s="87" t="str">
        <f t="shared" ca="1" si="33"/>
        <v/>
      </c>
      <c r="V58" s="87" t="str">
        <f t="shared" ca="1" si="34"/>
        <v/>
      </c>
      <c r="W58" s="87" t="str">
        <f t="shared" ca="1" si="35"/>
        <v/>
      </c>
      <c r="X58" s="87" t="str">
        <f t="shared" ca="1" si="36"/>
        <v/>
      </c>
      <c r="Y58" s="87" t="str">
        <f t="shared" ca="1" si="37"/>
        <v/>
      </c>
      <c r="Z58" s="87" t="str">
        <f t="shared" ca="1" si="38"/>
        <v/>
      </c>
      <c r="AA58" s="87" t="str">
        <f t="shared" ca="1" si="39"/>
        <v/>
      </c>
      <c r="AB58" s="87" t="str">
        <f t="shared" ca="1" si="40"/>
        <v/>
      </c>
      <c r="AC58" s="87" t="str">
        <f t="shared" ca="1" si="41"/>
        <v/>
      </c>
      <c r="AD58" s="87" t="str">
        <f t="shared" ca="1" si="42"/>
        <v/>
      </c>
      <c r="AE58" s="87" t="str">
        <f t="shared" ca="1" si="43"/>
        <v/>
      </c>
      <c r="AF58" s="87" t="str">
        <f t="shared" ca="1" si="44"/>
        <v/>
      </c>
      <c r="AG58" s="87" t="str">
        <f t="shared" ca="1" si="45"/>
        <v/>
      </c>
      <c r="AH58" s="87" t="str">
        <f t="shared" ca="1" si="46"/>
        <v/>
      </c>
      <c r="AI58" s="87" t="str">
        <f t="shared" ca="1" si="47"/>
        <v/>
      </c>
      <c r="AJ58" s="87" t="str">
        <f t="shared" ca="1" si="48"/>
        <v/>
      </c>
      <c r="AK58" s="87" t="str">
        <f t="shared" ca="1" si="49"/>
        <v/>
      </c>
      <c r="AL58" s="87" t="str">
        <f t="shared" ca="1" si="50"/>
        <v/>
      </c>
      <c r="AM58" s="87" t="str">
        <f t="shared" ca="1" si="51"/>
        <v/>
      </c>
      <c r="AN58" s="87" t="str">
        <f t="shared" ca="1" si="52"/>
        <v/>
      </c>
      <c r="AO58" s="87" t="str">
        <f t="shared" ca="1" si="53"/>
        <v/>
      </c>
      <c r="AP58" s="87" t="str">
        <f t="shared" ca="1" si="54"/>
        <v/>
      </c>
      <c r="AQ58" s="87" t="str">
        <f t="shared" ca="1" si="55"/>
        <v/>
      </c>
      <c r="AR58" s="87" t="str">
        <f t="shared" ca="1" si="56"/>
        <v/>
      </c>
      <c r="AS58" s="87" t="str">
        <f t="shared" ca="1" si="57"/>
        <v/>
      </c>
      <c r="AT58" s="87" t="str">
        <f t="shared" ca="1" si="58"/>
        <v/>
      </c>
      <c r="AU58" s="87" t="str">
        <f t="shared" ca="1" si="59"/>
        <v/>
      </c>
      <c r="AV58" s="87" t="str">
        <f t="shared" ca="1" si="60"/>
        <v/>
      </c>
      <c r="AW58" s="87" t="str">
        <f t="shared" ca="1" si="61"/>
        <v/>
      </c>
      <c r="AX58" s="87" t="str">
        <f t="shared" ca="1" si="62"/>
        <v/>
      </c>
      <c r="AY58" s="87" t="str">
        <f t="shared" ca="1" si="63"/>
        <v/>
      </c>
      <c r="AZ58" s="87" t="str">
        <f t="shared" ca="1" si="64"/>
        <v/>
      </c>
      <c r="BA58" s="87" t="str">
        <f t="shared" ca="1" si="65"/>
        <v/>
      </c>
      <c r="BB58" s="87" t="str">
        <f t="shared" ca="1" si="66"/>
        <v/>
      </c>
      <c r="BC58" s="87" t="str">
        <f t="shared" ca="1" si="67"/>
        <v/>
      </c>
      <c r="BD58" s="87" t="str">
        <f t="shared" ca="1" si="68"/>
        <v/>
      </c>
      <c r="BE58" s="87" t="str">
        <f t="shared" ca="1" si="69"/>
        <v/>
      </c>
      <c r="BF58" s="87" t="str">
        <f t="shared" ca="1" si="70"/>
        <v/>
      </c>
      <c r="BG58" s="87" t="str">
        <f t="shared" ca="1" si="71"/>
        <v/>
      </c>
      <c r="BH58" s="87" t="str">
        <f t="shared" ca="1" si="72"/>
        <v/>
      </c>
      <c r="BI58" s="87" t="str">
        <f t="shared" ca="1" si="73"/>
        <v/>
      </c>
      <c r="BJ58" s="87" t="str">
        <f t="shared" ca="1" si="74"/>
        <v/>
      </c>
      <c r="BK58" s="87" t="str">
        <f t="shared" ca="1" si="75"/>
        <v/>
      </c>
      <c r="BL58" s="87" t="str">
        <f t="shared" ca="1" si="76"/>
        <v/>
      </c>
      <c r="BM58" s="87" t="str">
        <f t="shared" ca="1" si="77"/>
        <v/>
      </c>
      <c r="BN58" s="87" t="str">
        <f t="shared" ca="1" si="78"/>
        <v/>
      </c>
      <c r="BO58" s="87" t="str">
        <f t="shared" ca="1" si="79"/>
        <v/>
      </c>
      <c r="BP58" s="87" t="str">
        <f t="shared" ca="1" si="80"/>
        <v/>
      </c>
      <c r="BQ58" s="87" t="str">
        <f t="shared" ca="1" si="81"/>
        <v/>
      </c>
      <c r="BR58" s="87" t="str">
        <f t="shared" ca="1" si="82"/>
        <v/>
      </c>
      <c r="BS58" s="87" t="str">
        <f t="shared" ca="1" si="83"/>
        <v/>
      </c>
      <c r="BT58" s="87" t="str">
        <f t="shared" ca="1" si="84"/>
        <v/>
      </c>
      <c r="BU58" s="87" t="str">
        <f t="shared" ca="1" si="85"/>
        <v/>
      </c>
      <c r="BV58" s="87" t="str">
        <f t="shared" ca="1" si="86"/>
        <v/>
      </c>
      <c r="BW58" s="87" t="str">
        <f t="shared" ca="1" si="87"/>
        <v/>
      </c>
      <c r="BX58" s="87" t="str">
        <f t="shared" ca="1" si="88"/>
        <v/>
      </c>
      <c r="BY58" s="87" t="str">
        <f t="shared" ca="1" si="89"/>
        <v/>
      </c>
      <c r="BZ58" s="87" t="str">
        <f t="shared" ca="1" si="90"/>
        <v/>
      </c>
      <c r="CA58" s="87" t="str">
        <f t="shared" ca="1" si="91"/>
        <v/>
      </c>
      <c r="CB58" s="87" t="str">
        <f t="shared" ca="1" si="92"/>
        <v/>
      </c>
      <c r="CC58" s="87" t="str">
        <f t="shared" ca="1" si="93"/>
        <v/>
      </c>
      <c r="CD58" s="87" t="str">
        <f t="shared" ca="1" si="26"/>
        <v/>
      </c>
      <c r="CE58" s="87" t="str">
        <f t="shared" ca="1" si="94"/>
        <v/>
      </c>
      <c r="CF58" s="87" t="str">
        <f t="shared" ca="1" si="95"/>
        <v/>
      </c>
      <c r="CG58" s="87" t="str">
        <f t="shared" ca="1" si="96"/>
        <v/>
      </c>
      <c r="CH58" s="87" t="str">
        <f t="shared" ca="1" si="97"/>
        <v/>
      </c>
      <c r="CI58" s="87" t="str">
        <f t="shared" ca="1" si="98"/>
        <v/>
      </c>
      <c r="CJ58" s="87" t="str">
        <f t="shared" ca="1" si="99"/>
        <v/>
      </c>
      <c r="CK58" s="87" t="str">
        <f t="shared" ca="1" si="100"/>
        <v/>
      </c>
      <c r="CL58" s="87" t="str">
        <f t="shared" ca="1" si="101"/>
        <v/>
      </c>
      <c r="CM58" s="87" t="str">
        <f t="shared" ca="1" si="102"/>
        <v/>
      </c>
      <c r="CN58" s="87" t="str">
        <f t="shared" ca="1" si="103"/>
        <v/>
      </c>
      <c r="CO58" s="87" t="str">
        <f t="shared" ca="1" si="104"/>
        <v/>
      </c>
      <c r="CP58" s="87" t="str">
        <f t="shared" ca="1" si="105"/>
        <v/>
      </c>
      <c r="CQ58" s="87" t="str">
        <f t="shared" ca="1" si="106"/>
        <v/>
      </c>
      <c r="CR58" s="87" t="str">
        <f t="shared" ca="1" si="107"/>
        <v/>
      </c>
      <c r="CS58" s="87" t="str">
        <f t="shared" ca="1" si="108"/>
        <v/>
      </c>
      <c r="CT58" s="87" t="str">
        <f t="shared" ca="1" si="109"/>
        <v/>
      </c>
      <c r="CU58" s="87" t="str">
        <f t="shared" ca="1" si="110"/>
        <v/>
      </c>
      <c r="CV58" s="87" t="str">
        <f t="shared" ca="1" si="111"/>
        <v/>
      </c>
      <c r="CW58" s="87" t="str">
        <f t="shared" ca="1" si="112"/>
        <v/>
      </c>
      <c r="CX58" s="87" t="str">
        <f t="shared" ca="1" si="113"/>
        <v/>
      </c>
      <c r="CY58" s="87" t="str">
        <f t="shared" ca="1" si="114"/>
        <v/>
      </c>
      <c r="CZ58" s="87" t="str">
        <f t="shared" ca="1" si="115"/>
        <v/>
      </c>
      <c r="DA58" s="87" t="str">
        <f t="shared" ca="1" si="116"/>
        <v/>
      </c>
      <c r="DB58" s="87" t="str">
        <f t="shared" ca="1" si="117"/>
        <v/>
      </c>
      <c r="DC58" s="87" t="str">
        <f t="shared" ca="1" si="118"/>
        <v/>
      </c>
      <c r="DD58" s="87" t="str">
        <f t="shared" ca="1" si="119"/>
        <v/>
      </c>
      <c r="DE58" s="87" t="str">
        <f t="shared" ca="1" si="120"/>
        <v/>
      </c>
      <c r="DF58" s="87" t="str">
        <f t="shared" ca="1" si="121"/>
        <v/>
      </c>
      <c r="DG58" s="87" t="str">
        <f t="shared" ca="1" si="122"/>
        <v/>
      </c>
      <c r="DH58" s="87" t="str">
        <f t="shared" ca="1" si="123"/>
        <v/>
      </c>
      <c r="DI58" s="87" t="str">
        <f t="shared" ca="1" si="124"/>
        <v/>
      </c>
      <c r="DJ58" s="87" t="str">
        <f t="shared" ca="1" si="125"/>
        <v/>
      </c>
      <c r="DK58" s="87" t="str">
        <f t="shared" ca="1" si="126"/>
        <v/>
      </c>
      <c r="DL58" s="87" t="str">
        <f t="shared" ca="1" si="127"/>
        <v/>
      </c>
      <c r="DM58" s="87" t="str">
        <f t="shared" ca="1" si="128"/>
        <v/>
      </c>
      <c r="DN58" s="87" t="str">
        <f t="shared" ca="1" si="129"/>
        <v/>
      </c>
      <c r="DO58" s="87" t="str">
        <f t="shared" ca="1" si="130"/>
        <v/>
      </c>
      <c r="DP58" s="87" t="str">
        <f t="shared" ca="1" si="131"/>
        <v/>
      </c>
      <c r="DQ58" s="87" t="str">
        <f t="shared" ca="1" si="132"/>
        <v/>
      </c>
      <c r="DR58" s="87" t="str">
        <f t="shared" ca="1" si="133"/>
        <v/>
      </c>
      <c r="DS58" s="87" t="str">
        <f t="shared" ca="1" si="134"/>
        <v/>
      </c>
      <c r="DT58" s="87" t="str">
        <f t="shared" ca="1" si="135"/>
        <v/>
      </c>
      <c r="DU58" s="87" t="str">
        <f t="shared" ca="1" si="136"/>
        <v/>
      </c>
      <c r="DV58" s="87" t="str">
        <f t="shared" ca="1" si="137"/>
        <v/>
      </c>
      <c r="DW58" s="87" t="str">
        <f t="shared" ca="1" si="138"/>
        <v/>
      </c>
      <c r="DX58" s="87" t="str">
        <f t="shared" ca="1" si="139"/>
        <v/>
      </c>
      <c r="DY58" s="87" t="str">
        <f t="shared" ca="1" si="140"/>
        <v/>
      </c>
      <c r="DZ58" s="87" t="str">
        <f t="shared" ca="1" si="141"/>
        <v/>
      </c>
      <c r="EA58" s="87" t="str">
        <f t="shared" ca="1" si="142"/>
        <v/>
      </c>
      <c r="EB58" s="87" t="str">
        <f t="shared" ca="1" si="143"/>
        <v/>
      </c>
      <c r="EC58" s="87" t="str">
        <f t="shared" ca="1" si="144"/>
        <v/>
      </c>
      <c r="ED58" s="87" t="str">
        <f t="shared" ca="1" si="145"/>
        <v/>
      </c>
      <c r="EE58" s="87" t="str">
        <f t="shared" ca="1" si="146"/>
        <v/>
      </c>
      <c r="EF58" s="87" t="str">
        <f t="shared" ca="1" si="147"/>
        <v/>
      </c>
      <c r="EG58" s="87" t="str">
        <f t="shared" ca="1" si="148"/>
        <v/>
      </c>
      <c r="EH58" s="87" t="str">
        <f t="shared" ca="1" si="149"/>
        <v/>
      </c>
      <c r="EI58" s="87" t="str">
        <f t="shared" ca="1" si="150"/>
        <v/>
      </c>
      <c r="EJ58" s="87" t="str">
        <f t="shared" ca="1" si="151"/>
        <v/>
      </c>
      <c r="EK58" s="87" t="str">
        <f t="shared" ca="1" si="152"/>
        <v/>
      </c>
      <c r="EL58" s="87" t="str">
        <f t="shared" ca="1" si="153"/>
        <v/>
      </c>
      <c r="EM58" s="87" t="str">
        <f t="shared" ca="1" si="154"/>
        <v/>
      </c>
      <c r="EN58" s="87" t="str">
        <f t="shared" ca="1" si="155"/>
        <v/>
      </c>
      <c r="EO58" s="87" t="str">
        <f t="shared" ca="1" si="156"/>
        <v/>
      </c>
      <c r="EP58" s="87" t="str">
        <f t="shared" ca="1" si="27"/>
        <v/>
      </c>
      <c r="EQ58" s="87" t="str">
        <f t="shared" ca="1" si="157"/>
        <v/>
      </c>
      <c r="ER58" s="87" t="str">
        <f t="shared" ca="1" si="158"/>
        <v/>
      </c>
      <c r="ES58" s="87" t="str">
        <f t="shared" ca="1" si="159"/>
        <v/>
      </c>
      <c r="ET58" s="87" t="str">
        <f t="shared" ca="1" si="160"/>
        <v/>
      </c>
      <c r="EU58" s="87" t="str">
        <f t="shared" ca="1" si="161"/>
        <v/>
      </c>
      <c r="EV58" s="87" t="str">
        <f t="shared" ca="1" si="162"/>
        <v/>
      </c>
      <c r="EW58" s="87" t="str">
        <f t="shared" ca="1" si="163"/>
        <v/>
      </c>
      <c r="EX58" s="87" t="str">
        <f t="shared" ca="1" si="164"/>
        <v/>
      </c>
      <c r="EY58" s="87" t="str">
        <f t="shared" ca="1" si="165"/>
        <v/>
      </c>
      <c r="EZ58" s="87" t="str">
        <f t="shared" ca="1" si="166"/>
        <v/>
      </c>
      <c r="FA58" s="87" t="str">
        <f t="shared" ca="1" si="167"/>
        <v/>
      </c>
      <c r="FB58" s="87" t="str">
        <f t="shared" ca="1" si="168"/>
        <v/>
      </c>
      <c r="FC58" s="87" t="str">
        <f t="shared" ca="1" si="169"/>
        <v/>
      </c>
      <c r="FD58" s="87" t="str">
        <f t="shared" ca="1" si="170"/>
        <v/>
      </c>
      <c r="FE58" s="87" t="str">
        <f t="shared" ca="1" si="171"/>
        <v/>
      </c>
      <c r="FF58" s="87" t="str">
        <f t="shared" ca="1" si="172"/>
        <v/>
      </c>
      <c r="FG58" s="87" t="str">
        <f t="shared" ca="1" si="173"/>
        <v/>
      </c>
      <c r="FH58" s="87" t="str">
        <f t="shared" ca="1" si="174"/>
        <v/>
      </c>
      <c r="FI58" s="87" t="str">
        <f t="shared" ca="1" si="175"/>
        <v/>
      </c>
      <c r="FJ58" s="87" t="str">
        <f t="shared" ca="1" si="176"/>
        <v/>
      </c>
      <c r="FK58" s="87" t="str">
        <f t="shared" ca="1" si="177"/>
        <v/>
      </c>
      <c r="FL58" s="87" t="str">
        <f t="shared" ca="1" si="178"/>
        <v/>
      </c>
      <c r="FM58" s="87" t="str">
        <f t="shared" ca="1" si="179"/>
        <v/>
      </c>
      <c r="FN58" s="87" t="str">
        <f t="shared" ca="1" si="180"/>
        <v/>
      </c>
      <c r="FO58" s="87" t="str">
        <f t="shared" ca="1" si="181"/>
        <v/>
      </c>
      <c r="FP58" s="87" t="str">
        <f t="shared" ca="1" si="182"/>
        <v/>
      </c>
      <c r="FQ58" s="87" t="str">
        <f t="shared" ca="1" si="183"/>
        <v/>
      </c>
      <c r="FR58" s="87" t="str">
        <f t="shared" ca="1" si="184"/>
        <v/>
      </c>
      <c r="FS58" s="87" t="str">
        <f t="shared" ca="1" si="185"/>
        <v/>
      </c>
      <c r="FT58" s="87" t="str">
        <f t="shared" ca="1" si="186"/>
        <v/>
      </c>
      <c r="FU58" s="87" t="str">
        <f t="shared" ca="1" si="187"/>
        <v/>
      </c>
      <c r="FV58" s="87" t="str">
        <f t="shared" ca="1" si="188"/>
        <v/>
      </c>
      <c r="FW58" s="87" t="str">
        <f t="shared" ca="1" si="189"/>
        <v/>
      </c>
      <c r="FX58" s="87" t="str">
        <f t="shared" ca="1" si="190"/>
        <v/>
      </c>
      <c r="FY58" s="87" t="str">
        <f t="shared" ca="1" si="191"/>
        <v/>
      </c>
      <c r="FZ58" s="87" t="str">
        <f t="shared" ca="1" si="192"/>
        <v/>
      </c>
      <c r="GA58" s="87" t="str">
        <f t="shared" ca="1" si="193"/>
        <v/>
      </c>
      <c r="GB58" s="87" t="str">
        <f t="shared" ca="1" si="194"/>
        <v/>
      </c>
      <c r="GC58" s="87" t="str">
        <f t="shared" ca="1" si="195"/>
        <v/>
      </c>
      <c r="GD58" s="87" t="str">
        <f t="shared" ca="1" si="196"/>
        <v/>
      </c>
      <c r="GE58" s="87" t="str">
        <f t="shared" ca="1" si="197"/>
        <v/>
      </c>
      <c r="GF58" s="87" t="str">
        <f t="shared" ca="1" si="198"/>
        <v/>
      </c>
      <c r="GG58" s="87" t="str">
        <f t="shared" ca="1" si="199"/>
        <v/>
      </c>
      <c r="GH58" s="87" t="str">
        <f t="shared" ca="1" si="200"/>
        <v/>
      </c>
      <c r="GI58" s="87" t="str">
        <f t="shared" ca="1" si="201"/>
        <v/>
      </c>
      <c r="GJ58" s="87" t="str">
        <f t="shared" ca="1" si="202"/>
        <v/>
      </c>
      <c r="GK58" s="87" t="str">
        <f t="shared" ca="1" si="203"/>
        <v/>
      </c>
      <c r="GL58" s="87" t="str">
        <f t="shared" ca="1" si="204"/>
        <v/>
      </c>
      <c r="GM58" s="87" t="str">
        <f t="shared" ca="1" si="205"/>
        <v/>
      </c>
      <c r="GN58" s="87" t="str">
        <f t="shared" ca="1" si="206"/>
        <v/>
      </c>
      <c r="GO58" s="87" t="str">
        <f t="shared" ca="1" si="207"/>
        <v/>
      </c>
      <c r="GP58" s="87" t="str">
        <f t="shared" ca="1" si="208"/>
        <v/>
      </c>
      <c r="GQ58" s="87" t="str">
        <f t="shared" ca="1" si="209"/>
        <v/>
      </c>
      <c r="GR58" s="87" t="str">
        <f t="shared" ca="1" si="210"/>
        <v/>
      </c>
      <c r="GS58" s="87" t="str">
        <f t="shared" ca="1" si="211"/>
        <v/>
      </c>
      <c r="GT58" s="87" t="str">
        <f t="shared" ca="1" si="212"/>
        <v/>
      </c>
      <c r="GU58" s="87" t="str">
        <f t="shared" ca="1" si="213"/>
        <v/>
      </c>
      <c r="GV58" s="87" t="str">
        <f t="shared" ca="1" si="214"/>
        <v/>
      </c>
      <c r="GW58" s="87" t="str">
        <f t="shared" ca="1" si="215"/>
        <v/>
      </c>
      <c r="GX58" s="87" t="str">
        <f t="shared" ca="1" si="216"/>
        <v/>
      </c>
      <c r="GY58" s="87" t="str">
        <f t="shared" ca="1" si="217"/>
        <v/>
      </c>
      <c r="GZ58" s="87" t="str">
        <f t="shared" ca="1" si="218"/>
        <v/>
      </c>
      <c r="HA58" s="87" t="str">
        <f t="shared" ca="1" si="219"/>
        <v/>
      </c>
      <c r="HB58" s="87" t="str">
        <f t="shared" ca="1" si="28"/>
        <v/>
      </c>
      <c r="HC58" s="87" t="str">
        <f t="shared" ca="1" si="220"/>
        <v/>
      </c>
      <c r="HD58" s="87" t="str">
        <f t="shared" ca="1" si="221"/>
        <v/>
      </c>
      <c r="HE58" s="87" t="str">
        <f t="shared" ca="1" si="222"/>
        <v/>
      </c>
      <c r="HF58" s="87" t="str">
        <f t="shared" ca="1" si="223"/>
        <v/>
      </c>
      <c r="HG58" s="87" t="str">
        <f t="shared" ca="1" si="224"/>
        <v/>
      </c>
      <c r="HH58" s="87" t="str">
        <f t="shared" ca="1" si="225"/>
        <v/>
      </c>
      <c r="HI58" s="87" t="str">
        <f t="shared" ca="1" si="226"/>
        <v/>
      </c>
      <c r="HJ58" s="87" t="str">
        <f t="shared" ca="1" si="227"/>
        <v/>
      </c>
      <c r="HK58" s="87" t="str">
        <f t="shared" ca="1" si="228"/>
        <v/>
      </c>
      <c r="HL58" s="87" t="str">
        <f t="shared" ca="1" si="229"/>
        <v/>
      </c>
      <c r="HM58" s="87" t="str">
        <f t="shared" ca="1" si="230"/>
        <v/>
      </c>
      <c r="HN58" s="87" t="str">
        <f t="shared" ca="1" si="231"/>
        <v/>
      </c>
      <c r="HO58" s="87" t="str">
        <f t="shared" ca="1" si="232"/>
        <v/>
      </c>
      <c r="HP58" s="87" t="str">
        <f t="shared" ca="1" si="233"/>
        <v/>
      </c>
      <c r="HQ58" s="87" t="str">
        <f t="shared" ca="1" si="234"/>
        <v/>
      </c>
      <c r="HR58" s="87" t="str">
        <f t="shared" ca="1" si="235"/>
        <v/>
      </c>
      <c r="HS58" s="87" t="str">
        <f t="shared" ca="1" si="236"/>
        <v/>
      </c>
      <c r="HT58" s="87" t="str">
        <f t="shared" ca="1" si="237"/>
        <v/>
      </c>
      <c r="HU58" s="87" t="str">
        <f t="shared" ca="1" si="238"/>
        <v/>
      </c>
      <c r="HV58" s="87" t="str">
        <f t="shared" ca="1" si="239"/>
        <v/>
      </c>
      <c r="HW58" s="87" t="str">
        <f t="shared" ca="1" si="240"/>
        <v/>
      </c>
      <c r="HX58" s="87" t="str">
        <f t="shared" ca="1" si="241"/>
        <v/>
      </c>
      <c r="HY58" s="87" t="str">
        <f t="shared" ca="1" si="242"/>
        <v/>
      </c>
      <c r="HZ58" s="87" t="str">
        <f t="shared" ca="1" si="243"/>
        <v/>
      </c>
      <c r="IA58" s="87" t="str">
        <f t="shared" ca="1" si="244"/>
        <v/>
      </c>
      <c r="IB58" s="87" t="str">
        <f t="shared" ca="1" si="245"/>
        <v/>
      </c>
      <c r="IC58" s="87" t="str">
        <f t="shared" ca="1" si="246"/>
        <v/>
      </c>
      <c r="ID58" s="87" t="str">
        <f t="shared" ca="1" si="247"/>
        <v/>
      </c>
      <c r="IE58" s="87" t="str">
        <f t="shared" ca="1" si="248"/>
        <v/>
      </c>
      <c r="IF58" s="87" t="str">
        <f t="shared" ca="1" si="249"/>
        <v/>
      </c>
      <c r="IG58" s="87" t="str">
        <f t="shared" ca="1" si="250"/>
        <v/>
      </c>
      <c r="IH58" s="87" t="str">
        <f t="shared" ca="1" si="251"/>
        <v/>
      </c>
      <c r="II58" s="87" t="str">
        <f t="shared" ca="1" si="252"/>
        <v/>
      </c>
      <c r="IJ58" s="87" t="str">
        <f t="shared" ca="1" si="253"/>
        <v/>
      </c>
      <c r="IK58" s="87" t="str">
        <f t="shared" ca="1" si="254"/>
        <v/>
      </c>
      <c r="IL58" s="87" t="str">
        <f t="shared" ca="1" si="255"/>
        <v/>
      </c>
      <c r="IM58" s="87" t="str">
        <f t="shared" ca="1" si="256"/>
        <v/>
      </c>
      <c r="IN58" s="87" t="str">
        <f t="shared" ca="1" si="257"/>
        <v/>
      </c>
      <c r="IO58" s="87" t="str">
        <f t="shared" ca="1" si="258"/>
        <v/>
      </c>
      <c r="IP58" s="87" t="str">
        <f t="shared" ca="1" si="259"/>
        <v/>
      </c>
      <c r="IQ58" s="87" t="str">
        <f t="shared" ca="1" si="260"/>
        <v/>
      </c>
      <c r="IR58" s="87" t="str">
        <f t="shared" ca="1" si="261"/>
        <v/>
      </c>
      <c r="IS58" s="87" t="str">
        <f t="shared" ca="1" si="262"/>
        <v/>
      </c>
      <c r="IT58" s="87" t="str">
        <f t="shared" ca="1" si="263"/>
        <v/>
      </c>
      <c r="IU58" s="87" t="str">
        <f t="shared" ca="1" si="264"/>
        <v/>
      </c>
      <c r="IV58" s="87" t="str">
        <f t="shared" ca="1" si="265"/>
        <v/>
      </c>
      <c r="IW58" s="87" t="str">
        <f t="shared" ca="1" si="266"/>
        <v/>
      </c>
      <c r="IX58" s="87" t="str">
        <f t="shared" ca="1" si="267"/>
        <v/>
      </c>
      <c r="IY58" s="87" t="str">
        <f t="shared" ca="1" si="268"/>
        <v/>
      </c>
      <c r="IZ58" s="87" t="str">
        <f t="shared" ca="1" si="269"/>
        <v/>
      </c>
      <c r="JA58" s="87" t="str">
        <f t="shared" ca="1" si="270"/>
        <v/>
      </c>
      <c r="JB58" s="87" t="str">
        <f t="shared" ca="1" si="271"/>
        <v/>
      </c>
      <c r="JC58" s="87" t="str">
        <f t="shared" ca="1" si="272"/>
        <v/>
      </c>
      <c r="JD58" s="87" t="str">
        <f t="shared" ca="1" si="273"/>
        <v/>
      </c>
      <c r="JE58" s="87" t="str">
        <f t="shared" ca="1" si="274"/>
        <v/>
      </c>
      <c r="JF58" s="87" t="str">
        <f t="shared" ca="1" si="275"/>
        <v/>
      </c>
      <c r="JG58" s="87" t="str">
        <f t="shared" ca="1" si="276"/>
        <v/>
      </c>
      <c r="JH58" s="87" t="str">
        <f t="shared" ca="1" si="277"/>
        <v/>
      </c>
      <c r="JI58" s="87" t="str">
        <f t="shared" ca="1" si="278"/>
        <v/>
      </c>
      <c r="JJ58" s="87" t="str">
        <f t="shared" ca="1" si="279"/>
        <v/>
      </c>
      <c r="JK58" s="87" t="str">
        <f t="shared" ca="1" si="280"/>
        <v/>
      </c>
      <c r="JL58" s="87" t="str">
        <f t="shared" ca="1" si="281"/>
        <v/>
      </c>
      <c r="JM58" s="87" t="str">
        <f t="shared" ca="1" si="282"/>
        <v/>
      </c>
      <c r="JN58" s="87" t="str">
        <f t="shared" ca="1" si="29"/>
        <v/>
      </c>
      <c r="JO58" s="87" t="str">
        <f t="shared" ca="1" si="283"/>
        <v/>
      </c>
      <c r="JP58" s="87" t="str">
        <f t="shared" ca="1" si="284"/>
        <v/>
      </c>
      <c r="JQ58" s="87" t="str">
        <f t="shared" ca="1" si="285"/>
        <v/>
      </c>
      <c r="JR58" s="87" t="str">
        <f t="shared" ca="1" si="286"/>
        <v/>
      </c>
      <c r="JS58" s="87" t="str">
        <f t="shared" ca="1" si="287"/>
        <v/>
      </c>
      <c r="JT58" s="87" t="str">
        <f t="shared" ca="1" si="288"/>
        <v/>
      </c>
      <c r="JU58" s="87" t="str">
        <f t="shared" ca="1" si="289"/>
        <v/>
      </c>
      <c r="JV58" s="87" t="str">
        <f t="shared" ca="1" si="290"/>
        <v/>
      </c>
      <c r="JW58" s="87" t="str">
        <f t="shared" ca="1" si="291"/>
        <v/>
      </c>
      <c r="JX58" s="87" t="str">
        <f t="shared" ca="1" si="292"/>
        <v/>
      </c>
      <c r="JY58" s="87" t="str">
        <f t="shared" ca="1" si="293"/>
        <v/>
      </c>
      <c r="JZ58" s="87" t="str">
        <f t="shared" ca="1" si="294"/>
        <v/>
      </c>
      <c r="KA58" s="87" t="str">
        <f t="shared" ca="1" si="295"/>
        <v/>
      </c>
      <c r="KB58" s="87" t="str">
        <f t="shared" ca="1" si="296"/>
        <v/>
      </c>
      <c r="KC58" s="87" t="str">
        <f t="shared" ca="1" si="297"/>
        <v/>
      </c>
      <c r="KD58" s="87" t="str">
        <f t="shared" ca="1" si="298"/>
        <v/>
      </c>
      <c r="KE58" s="87" t="str">
        <f t="shared" ca="1" si="299"/>
        <v/>
      </c>
      <c r="KF58" s="87" t="str">
        <f t="shared" ca="1" si="300"/>
        <v/>
      </c>
      <c r="KG58" s="87" t="str">
        <f t="shared" ca="1" si="301"/>
        <v/>
      </c>
      <c r="KH58" s="87" t="str">
        <f t="shared" ca="1" si="302"/>
        <v/>
      </c>
      <c r="KI58" s="87" t="str">
        <f t="shared" ca="1" si="303"/>
        <v/>
      </c>
      <c r="KJ58" s="87" t="str">
        <f t="shared" ca="1" si="304"/>
        <v/>
      </c>
      <c r="KK58" s="87" t="str">
        <f t="shared" ca="1" si="305"/>
        <v/>
      </c>
      <c r="KL58" s="87" t="str">
        <f t="shared" ca="1" si="306"/>
        <v/>
      </c>
      <c r="KM58" s="87" t="str">
        <f t="shared" ca="1" si="307"/>
        <v/>
      </c>
      <c r="KN58" s="87" t="str">
        <f t="shared" ca="1" si="308"/>
        <v/>
      </c>
      <c r="KO58" s="87" t="str">
        <f t="shared" ca="1" si="309"/>
        <v/>
      </c>
      <c r="KP58" s="87" t="str">
        <f t="shared" ca="1" si="310"/>
        <v/>
      </c>
      <c r="KQ58" s="87" t="str">
        <f t="shared" ca="1" si="311"/>
        <v/>
      </c>
      <c r="KR58" s="87" t="str">
        <f t="shared" ca="1" si="312"/>
        <v/>
      </c>
      <c r="KS58" s="87" t="str">
        <f t="shared" ca="1" si="313"/>
        <v/>
      </c>
      <c r="KT58" s="87" t="str">
        <f t="shared" ca="1" si="314"/>
        <v/>
      </c>
      <c r="KU58" s="87" t="str">
        <f t="shared" ca="1" si="315"/>
        <v/>
      </c>
      <c r="KV58" s="87" t="str">
        <f t="shared" ca="1" si="316"/>
        <v/>
      </c>
      <c r="KW58" s="87" t="str">
        <f t="shared" ca="1" si="317"/>
        <v/>
      </c>
      <c r="KX58" s="87" t="str">
        <f t="shared" ca="1" si="318"/>
        <v/>
      </c>
      <c r="KY58" s="87" t="str">
        <f t="shared" ca="1" si="319"/>
        <v/>
      </c>
      <c r="KZ58" s="87" t="str">
        <f t="shared" ca="1" si="320"/>
        <v/>
      </c>
      <c r="LA58" s="87" t="str">
        <f t="shared" ca="1" si="321"/>
        <v/>
      </c>
      <c r="LB58" s="87" t="str">
        <f t="shared" ca="1" si="322"/>
        <v/>
      </c>
      <c r="LC58" s="87" t="str">
        <f t="shared" ca="1" si="323"/>
        <v/>
      </c>
      <c r="LD58" s="87" t="str">
        <f t="shared" ca="1" si="324"/>
        <v/>
      </c>
      <c r="LE58" s="87" t="str">
        <f t="shared" ca="1" si="325"/>
        <v/>
      </c>
      <c r="LF58" s="87" t="str">
        <f t="shared" ca="1" si="326"/>
        <v/>
      </c>
      <c r="LG58" s="87" t="str">
        <f t="shared" ca="1" si="327"/>
        <v/>
      </c>
      <c r="LH58" s="87" t="str">
        <f t="shared" ca="1" si="328"/>
        <v/>
      </c>
      <c r="LI58" s="87" t="str">
        <f t="shared" ca="1" si="329"/>
        <v/>
      </c>
      <c r="LJ58" s="87" t="str">
        <f t="shared" ca="1" si="330"/>
        <v/>
      </c>
      <c r="LK58" s="87" t="str">
        <f t="shared" ca="1" si="331"/>
        <v/>
      </c>
      <c r="LL58" s="87" t="str">
        <f t="shared" ca="1" si="332"/>
        <v/>
      </c>
      <c r="LM58" s="87" t="str">
        <f t="shared" ca="1" si="333"/>
        <v/>
      </c>
      <c r="LN58" s="87" t="str">
        <f t="shared" ca="1" si="334"/>
        <v/>
      </c>
      <c r="LO58" s="87" t="str">
        <f t="shared" ca="1" si="335"/>
        <v/>
      </c>
      <c r="LP58" s="87" t="str">
        <f t="shared" ca="1" si="336"/>
        <v/>
      </c>
      <c r="LQ58" s="87" t="str">
        <f t="shared" ca="1" si="337"/>
        <v/>
      </c>
      <c r="LR58" s="87" t="str">
        <f t="shared" ca="1" si="338"/>
        <v/>
      </c>
      <c r="LS58" s="87" t="str">
        <f t="shared" ca="1" si="339"/>
        <v/>
      </c>
      <c r="LT58" s="87" t="str">
        <f t="shared" ca="1" si="340"/>
        <v/>
      </c>
      <c r="LU58" s="87" t="str">
        <f t="shared" ca="1" si="341"/>
        <v/>
      </c>
      <c r="LV58" s="87" t="str">
        <f t="shared" ca="1" si="342"/>
        <v/>
      </c>
      <c r="LW58" s="87" t="str">
        <f t="shared" ca="1" si="343"/>
        <v/>
      </c>
      <c r="LX58" s="87" t="str">
        <f t="shared" ca="1" si="344"/>
        <v/>
      </c>
      <c r="LY58" s="87" t="str">
        <f t="shared" ca="1" si="345"/>
        <v/>
      </c>
      <c r="LZ58" s="87" t="str">
        <f t="shared" ca="1" si="30"/>
        <v/>
      </c>
      <c r="MA58" s="87" t="str">
        <f t="shared" ca="1" si="357"/>
        <v/>
      </c>
      <c r="MB58" s="87" t="str">
        <f t="shared" ca="1" si="358"/>
        <v/>
      </c>
      <c r="MC58" s="87" t="str">
        <f t="shared" ca="1" si="359"/>
        <v/>
      </c>
      <c r="MD58" s="87" t="str">
        <f t="shared" ca="1" si="360"/>
        <v/>
      </c>
      <c r="ME58" s="87" t="str">
        <f t="shared" ca="1" si="361"/>
        <v/>
      </c>
      <c r="MF58" s="87" t="str">
        <f t="shared" ca="1" si="362"/>
        <v/>
      </c>
      <c r="MG58" s="87" t="str">
        <f t="shared" ca="1" si="363"/>
        <v/>
      </c>
      <c r="MH58" s="87" t="str">
        <f t="shared" ca="1" si="364"/>
        <v/>
      </c>
      <c r="MI58" s="87" t="str">
        <f t="shared" ca="1" si="365"/>
        <v/>
      </c>
      <c r="MJ58" s="87" t="str">
        <f t="shared" ca="1" si="366"/>
        <v/>
      </c>
      <c r="MK58" s="87" t="str">
        <f t="shared" ca="1" si="367"/>
        <v/>
      </c>
      <c r="ML58" s="87" t="str">
        <f t="shared" ca="1" si="368"/>
        <v/>
      </c>
      <c r="MM58" s="87" t="str">
        <f t="shared" ca="1" si="369"/>
        <v/>
      </c>
      <c r="MN58" s="87" t="str">
        <f t="shared" ca="1" si="370"/>
        <v/>
      </c>
      <c r="MO58" s="87" t="str">
        <f t="shared" ca="1" si="371"/>
        <v/>
      </c>
      <c r="MP58" s="87" t="str">
        <f t="shared" ca="1" si="372"/>
        <v/>
      </c>
      <c r="MQ58" s="87" t="str">
        <f t="shared" ca="1" si="373"/>
        <v/>
      </c>
      <c r="MR58" s="87" t="str">
        <f t="shared" ca="1" si="374"/>
        <v/>
      </c>
      <c r="MS58" s="87" t="str">
        <f t="shared" ca="1" si="375"/>
        <v/>
      </c>
      <c r="MT58" s="87" t="str">
        <f t="shared" ca="1" si="376"/>
        <v/>
      </c>
      <c r="MU58" s="87" t="str">
        <f t="shared" ca="1" si="377"/>
        <v/>
      </c>
      <c r="MV58" s="87" t="str">
        <f t="shared" ca="1" si="378"/>
        <v/>
      </c>
      <c r="MW58" s="87" t="str">
        <f t="shared" ca="1" si="379"/>
        <v/>
      </c>
      <c r="MX58" s="87" t="str">
        <f t="shared" ca="1" si="380"/>
        <v/>
      </c>
      <c r="MY58" s="87" t="str">
        <f t="shared" ca="1" si="381"/>
        <v/>
      </c>
      <c r="MZ58" s="87" t="str">
        <f t="shared" ca="1" si="382"/>
        <v/>
      </c>
      <c r="NA58" s="87" t="str">
        <f t="shared" ca="1" si="383"/>
        <v/>
      </c>
      <c r="NB58" s="87" t="str">
        <f t="shared" ca="1" si="346"/>
        <v/>
      </c>
      <c r="NC58" s="87" t="str">
        <f t="shared" ca="1" si="347"/>
        <v/>
      </c>
      <c r="ND58" s="87" t="str">
        <f t="shared" ca="1" si="348"/>
        <v/>
      </c>
      <c r="NE58" s="87" t="str">
        <f t="shared" ca="1" si="349"/>
        <v/>
      </c>
      <c r="NF58" s="87" t="str">
        <f t="shared" ca="1" si="350"/>
        <v/>
      </c>
      <c r="NG58" s="87" t="str">
        <f t="shared" ca="1" si="351"/>
        <v/>
      </c>
      <c r="NH58" s="87" t="str">
        <f t="shared" ca="1" si="352"/>
        <v/>
      </c>
      <c r="NI58" s="87" t="str">
        <f t="shared" ca="1" si="353"/>
        <v/>
      </c>
      <c r="NJ58" s="87" t="str">
        <f t="shared" ca="1" si="354"/>
        <v/>
      </c>
      <c r="NK58" s="87" t="str">
        <f t="shared" ca="1" si="355"/>
        <v/>
      </c>
      <c r="NL58" s="87" t="str">
        <f t="shared" ca="1" si="356"/>
        <v/>
      </c>
    </row>
    <row r="59" spans="1:376" x14ac:dyDescent="0.35">
      <c r="A59" s="54">
        <f>Plantilla!E59</f>
        <v>0</v>
      </c>
      <c r="B59" s="99" t="str">
        <f>'Diseño Patrón'!B62</f>
        <v>---</v>
      </c>
      <c r="C59" s="23">
        <f t="array" ref="C59">IF($C$4="SI",SMALL(IF($B$7:$B59=B59,ROW($B$7:$B59), ""),1),7)</f>
        <v>47</v>
      </c>
      <c r="D59" s="142" t="str">
        <f>'Diseño Patrón'!M62</f>
        <v/>
      </c>
      <c r="E59" s="142" t="str">
        <f>'Diseño Patrón'!N62</f>
        <v/>
      </c>
      <c r="F59" s="142" t="str">
        <f>'Diseño Patrón'!O62</f>
        <v/>
      </c>
      <c r="G59" s="142" t="str">
        <f>'Diseño Patrón'!P62</f>
        <v/>
      </c>
      <c r="H59" s="142" t="str">
        <f>'Diseño Patrón'!Q62</f>
        <v/>
      </c>
      <c r="I59" s="143" t="str">
        <f>'Diseño Patrón'!R62</f>
        <v/>
      </c>
      <c r="J59" s="143" t="str">
        <f>'Diseño Patrón'!S62</f>
        <v/>
      </c>
      <c r="K59" s="87" t="str">
        <f t="shared" ca="1" si="385"/>
        <v/>
      </c>
      <c r="L59" s="87" t="str">
        <f t="shared" ca="1" si="386"/>
        <v/>
      </c>
      <c r="M59" s="87" t="str">
        <f t="shared" ca="1" si="386"/>
        <v/>
      </c>
      <c r="N59" s="87" t="str">
        <f t="shared" ca="1" si="386"/>
        <v/>
      </c>
      <c r="O59" s="87" t="str">
        <f t="shared" ca="1" si="386"/>
        <v/>
      </c>
      <c r="P59" s="87" t="str">
        <f t="shared" ca="1" si="386"/>
        <v/>
      </c>
      <c r="Q59" s="87" t="str">
        <f t="shared" ca="1" si="386"/>
        <v/>
      </c>
      <c r="R59" s="87" t="str">
        <f t="shared" ca="1" si="25"/>
        <v/>
      </c>
      <c r="S59" s="87" t="str">
        <f t="shared" ca="1" si="31"/>
        <v/>
      </c>
      <c r="T59" s="87" t="str">
        <f t="shared" ca="1" si="32"/>
        <v/>
      </c>
      <c r="U59" s="87" t="str">
        <f t="shared" ca="1" si="33"/>
        <v/>
      </c>
      <c r="V59" s="87" t="str">
        <f t="shared" ca="1" si="34"/>
        <v/>
      </c>
      <c r="W59" s="87" t="str">
        <f t="shared" ca="1" si="35"/>
        <v/>
      </c>
      <c r="X59" s="87" t="str">
        <f t="shared" ca="1" si="36"/>
        <v/>
      </c>
      <c r="Y59" s="87" t="str">
        <f t="shared" ca="1" si="37"/>
        <v/>
      </c>
      <c r="Z59" s="87" t="str">
        <f t="shared" ca="1" si="38"/>
        <v/>
      </c>
      <c r="AA59" s="87" t="str">
        <f t="shared" ca="1" si="39"/>
        <v/>
      </c>
      <c r="AB59" s="87" t="str">
        <f t="shared" ca="1" si="40"/>
        <v/>
      </c>
      <c r="AC59" s="87" t="str">
        <f t="shared" ca="1" si="41"/>
        <v/>
      </c>
      <c r="AD59" s="87" t="str">
        <f t="shared" ca="1" si="42"/>
        <v/>
      </c>
      <c r="AE59" s="87" t="str">
        <f t="shared" ca="1" si="43"/>
        <v/>
      </c>
      <c r="AF59" s="87" t="str">
        <f t="shared" ca="1" si="44"/>
        <v/>
      </c>
      <c r="AG59" s="87" t="str">
        <f t="shared" ca="1" si="45"/>
        <v/>
      </c>
      <c r="AH59" s="87" t="str">
        <f t="shared" ca="1" si="46"/>
        <v/>
      </c>
      <c r="AI59" s="87" t="str">
        <f t="shared" ca="1" si="47"/>
        <v/>
      </c>
      <c r="AJ59" s="87" t="str">
        <f t="shared" ca="1" si="48"/>
        <v/>
      </c>
      <c r="AK59" s="87" t="str">
        <f t="shared" ca="1" si="49"/>
        <v/>
      </c>
      <c r="AL59" s="87" t="str">
        <f t="shared" ca="1" si="50"/>
        <v/>
      </c>
      <c r="AM59" s="87" t="str">
        <f t="shared" ca="1" si="51"/>
        <v/>
      </c>
      <c r="AN59" s="87" t="str">
        <f t="shared" ca="1" si="52"/>
        <v/>
      </c>
      <c r="AO59" s="87" t="str">
        <f t="shared" ca="1" si="53"/>
        <v/>
      </c>
      <c r="AP59" s="87" t="str">
        <f t="shared" ca="1" si="54"/>
        <v/>
      </c>
      <c r="AQ59" s="87" t="str">
        <f t="shared" ca="1" si="55"/>
        <v/>
      </c>
      <c r="AR59" s="87" t="str">
        <f t="shared" ca="1" si="56"/>
        <v/>
      </c>
      <c r="AS59" s="87" t="str">
        <f t="shared" ca="1" si="57"/>
        <v/>
      </c>
      <c r="AT59" s="87" t="str">
        <f t="shared" ca="1" si="58"/>
        <v/>
      </c>
      <c r="AU59" s="87" t="str">
        <f t="shared" ca="1" si="59"/>
        <v/>
      </c>
      <c r="AV59" s="87" t="str">
        <f t="shared" ca="1" si="60"/>
        <v/>
      </c>
      <c r="AW59" s="87" t="str">
        <f t="shared" ca="1" si="61"/>
        <v/>
      </c>
      <c r="AX59" s="87" t="str">
        <f t="shared" ca="1" si="62"/>
        <v/>
      </c>
      <c r="AY59" s="87" t="str">
        <f t="shared" ca="1" si="63"/>
        <v/>
      </c>
      <c r="AZ59" s="87" t="str">
        <f t="shared" ca="1" si="64"/>
        <v/>
      </c>
      <c r="BA59" s="87" t="str">
        <f t="shared" ca="1" si="65"/>
        <v/>
      </c>
      <c r="BB59" s="87" t="str">
        <f t="shared" ca="1" si="66"/>
        <v/>
      </c>
      <c r="BC59" s="87" t="str">
        <f t="shared" ca="1" si="67"/>
        <v/>
      </c>
      <c r="BD59" s="87" t="str">
        <f t="shared" ca="1" si="68"/>
        <v/>
      </c>
      <c r="BE59" s="87" t="str">
        <f t="shared" ca="1" si="69"/>
        <v/>
      </c>
      <c r="BF59" s="87" t="str">
        <f t="shared" ca="1" si="70"/>
        <v/>
      </c>
      <c r="BG59" s="87" t="str">
        <f t="shared" ca="1" si="71"/>
        <v/>
      </c>
      <c r="BH59" s="87" t="str">
        <f t="shared" ca="1" si="72"/>
        <v/>
      </c>
      <c r="BI59" s="87" t="str">
        <f t="shared" ca="1" si="73"/>
        <v/>
      </c>
      <c r="BJ59" s="87" t="str">
        <f t="shared" ca="1" si="74"/>
        <v/>
      </c>
      <c r="BK59" s="87" t="str">
        <f t="shared" ca="1" si="75"/>
        <v/>
      </c>
      <c r="BL59" s="87" t="str">
        <f t="shared" ca="1" si="76"/>
        <v/>
      </c>
      <c r="BM59" s="87" t="str">
        <f t="shared" ca="1" si="77"/>
        <v/>
      </c>
      <c r="BN59" s="87" t="str">
        <f t="shared" ca="1" si="78"/>
        <v/>
      </c>
      <c r="BO59" s="87" t="str">
        <f t="shared" ca="1" si="79"/>
        <v/>
      </c>
      <c r="BP59" s="87" t="str">
        <f t="shared" ca="1" si="80"/>
        <v/>
      </c>
      <c r="BQ59" s="87" t="str">
        <f t="shared" ca="1" si="81"/>
        <v/>
      </c>
      <c r="BR59" s="87" t="str">
        <f t="shared" ca="1" si="82"/>
        <v/>
      </c>
      <c r="BS59" s="87" t="str">
        <f t="shared" ca="1" si="83"/>
        <v/>
      </c>
      <c r="BT59" s="87" t="str">
        <f t="shared" ca="1" si="84"/>
        <v/>
      </c>
      <c r="BU59" s="87" t="str">
        <f t="shared" ca="1" si="85"/>
        <v/>
      </c>
      <c r="BV59" s="87" t="str">
        <f t="shared" ca="1" si="86"/>
        <v/>
      </c>
      <c r="BW59" s="87" t="str">
        <f t="shared" ca="1" si="87"/>
        <v/>
      </c>
      <c r="BX59" s="87" t="str">
        <f t="shared" ca="1" si="88"/>
        <v/>
      </c>
      <c r="BY59" s="87" t="str">
        <f t="shared" ca="1" si="89"/>
        <v/>
      </c>
      <c r="BZ59" s="87" t="str">
        <f t="shared" ca="1" si="90"/>
        <v/>
      </c>
      <c r="CA59" s="87" t="str">
        <f t="shared" ca="1" si="91"/>
        <v/>
      </c>
      <c r="CB59" s="87" t="str">
        <f t="shared" ca="1" si="92"/>
        <v/>
      </c>
      <c r="CC59" s="87" t="str">
        <f t="shared" ca="1" si="93"/>
        <v/>
      </c>
      <c r="CD59" s="87" t="str">
        <f t="shared" ca="1" si="26"/>
        <v/>
      </c>
      <c r="CE59" s="87" t="str">
        <f t="shared" ca="1" si="94"/>
        <v/>
      </c>
      <c r="CF59" s="87" t="str">
        <f t="shared" ca="1" si="95"/>
        <v/>
      </c>
      <c r="CG59" s="87" t="str">
        <f t="shared" ca="1" si="96"/>
        <v/>
      </c>
      <c r="CH59" s="87" t="str">
        <f t="shared" ca="1" si="97"/>
        <v/>
      </c>
      <c r="CI59" s="87" t="str">
        <f t="shared" ca="1" si="98"/>
        <v/>
      </c>
      <c r="CJ59" s="87" t="str">
        <f t="shared" ca="1" si="99"/>
        <v/>
      </c>
      <c r="CK59" s="87" t="str">
        <f t="shared" ca="1" si="100"/>
        <v/>
      </c>
      <c r="CL59" s="87" t="str">
        <f t="shared" ca="1" si="101"/>
        <v/>
      </c>
      <c r="CM59" s="87" t="str">
        <f t="shared" ca="1" si="102"/>
        <v/>
      </c>
      <c r="CN59" s="87" t="str">
        <f t="shared" ca="1" si="103"/>
        <v/>
      </c>
      <c r="CO59" s="87" t="str">
        <f t="shared" ca="1" si="104"/>
        <v/>
      </c>
      <c r="CP59" s="87" t="str">
        <f t="shared" ca="1" si="105"/>
        <v/>
      </c>
      <c r="CQ59" s="87" t="str">
        <f t="shared" ca="1" si="106"/>
        <v/>
      </c>
      <c r="CR59" s="87" t="str">
        <f t="shared" ca="1" si="107"/>
        <v/>
      </c>
      <c r="CS59" s="87" t="str">
        <f t="shared" ca="1" si="108"/>
        <v/>
      </c>
      <c r="CT59" s="87" t="str">
        <f t="shared" ca="1" si="109"/>
        <v/>
      </c>
      <c r="CU59" s="87" t="str">
        <f t="shared" ca="1" si="110"/>
        <v/>
      </c>
      <c r="CV59" s="87" t="str">
        <f t="shared" ca="1" si="111"/>
        <v/>
      </c>
      <c r="CW59" s="87" t="str">
        <f t="shared" ca="1" si="112"/>
        <v/>
      </c>
      <c r="CX59" s="87" t="str">
        <f t="shared" ca="1" si="113"/>
        <v/>
      </c>
      <c r="CY59" s="87" t="str">
        <f t="shared" ca="1" si="114"/>
        <v/>
      </c>
      <c r="CZ59" s="87" t="str">
        <f t="shared" ca="1" si="115"/>
        <v/>
      </c>
      <c r="DA59" s="87" t="str">
        <f t="shared" ca="1" si="116"/>
        <v/>
      </c>
      <c r="DB59" s="87" t="str">
        <f t="shared" ca="1" si="117"/>
        <v/>
      </c>
      <c r="DC59" s="87" t="str">
        <f t="shared" ca="1" si="118"/>
        <v/>
      </c>
      <c r="DD59" s="87" t="str">
        <f t="shared" ca="1" si="119"/>
        <v/>
      </c>
      <c r="DE59" s="87" t="str">
        <f t="shared" ca="1" si="120"/>
        <v/>
      </c>
      <c r="DF59" s="87" t="str">
        <f t="shared" ca="1" si="121"/>
        <v/>
      </c>
      <c r="DG59" s="87" t="str">
        <f t="shared" ca="1" si="122"/>
        <v/>
      </c>
      <c r="DH59" s="87" t="str">
        <f t="shared" ca="1" si="123"/>
        <v/>
      </c>
      <c r="DI59" s="87" t="str">
        <f t="shared" ca="1" si="124"/>
        <v/>
      </c>
      <c r="DJ59" s="87" t="str">
        <f t="shared" ca="1" si="125"/>
        <v/>
      </c>
      <c r="DK59" s="87" t="str">
        <f t="shared" ca="1" si="126"/>
        <v/>
      </c>
      <c r="DL59" s="87" t="str">
        <f t="shared" ca="1" si="127"/>
        <v/>
      </c>
      <c r="DM59" s="87" t="str">
        <f t="shared" ca="1" si="128"/>
        <v/>
      </c>
      <c r="DN59" s="87" t="str">
        <f t="shared" ca="1" si="129"/>
        <v/>
      </c>
      <c r="DO59" s="87" t="str">
        <f t="shared" ca="1" si="130"/>
        <v/>
      </c>
      <c r="DP59" s="87" t="str">
        <f t="shared" ca="1" si="131"/>
        <v/>
      </c>
      <c r="DQ59" s="87" t="str">
        <f t="shared" ca="1" si="132"/>
        <v/>
      </c>
      <c r="DR59" s="87" t="str">
        <f t="shared" ca="1" si="133"/>
        <v/>
      </c>
      <c r="DS59" s="87" t="str">
        <f t="shared" ca="1" si="134"/>
        <v/>
      </c>
      <c r="DT59" s="87" t="str">
        <f t="shared" ca="1" si="135"/>
        <v/>
      </c>
      <c r="DU59" s="87" t="str">
        <f t="shared" ca="1" si="136"/>
        <v/>
      </c>
      <c r="DV59" s="87" t="str">
        <f t="shared" ca="1" si="137"/>
        <v/>
      </c>
      <c r="DW59" s="87" t="str">
        <f t="shared" ca="1" si="138"/>
        <v/>
      </c>
      <c r="DX59" s="87" t="str">
        <f t="shared" ca="1" si="139"/>
        <v/>
      </c>
      <c r="DY59" s="87" t="str">
        <f t="shared" ca="1" si="140"/>
        <v/>
      </c>
      <c r="DZ59" s="87" t="str">
        <f t="shared" ca="1" si="141"/>
        <v/>
      </c>
      <c r="EA59" s="87" t="str">
        <f t="shared" ca="1" si="142"/>
        <v/>
      </c>
      <c r="EB59" s="87" t="str">
        <f t="shared" ca="1" si="143"/>
        <v/>
      </c>
      <c r="EC59" s="87" t="str">
        <f t="shared" ca="1" si="144"/>
        <v/>
      </c>
      <c r="ED59" s="87" t="str">
        <f t="shared" ca="1" si="145"/>
        <v/>
      </c>
      <c r="EE59" s="87" t="str">
        <f t="shared" ca="1" si="146"/>
        <v/>
      </c>
      <c r="EF59" s="87" t="str">
        <f t="shared" ca="1" si="147"/>
        <v/>
      </c>
      <c r="EG59" s="87" t="str">
        <f t="shared" ca="1" si="148"/>
        <v/>
      </c>
      <c r="EH59" s="87" t="str">
        <f t="shared" ca="1" si="149"/>
        <v/>
      </c>
      <c r="EI59" s="87" t="str">
        <f t="shared" ca="1" si="150"/>
        <v/>
      </c>
      <c r="EJ59" s="87" t="str">
        <f t="shared" ca="1" si="151"/>
        <v/>
      </c>
      <c r="EK59" s="87" t="str">
        <f t="shared" ca="1" si="152"/>
        <v/>
      </c>
      <c r="EL59" s="87" t="str">
        <f t="shared" ca="1" si="153"/>
        <v/>
      </c>
      <c r="EM59" s="87" t="str">
        <f t="shared" ca="1" si="154"/>
        <v/>
      </c>
      <c r="EN59" s="87" t="str">
        <f t="shared" ca="1" si="155"/>
        <v/>
      </c>
      <c r="EO59" s="87" t="str">
        <f t="shared" ca="1" si="156"/>
        <v/>
      </c>
      <c r="EP59" s="87" t="str">
        <f t="shared" ca="1" si="27"/>
        <v/>
      </c>
      <c r="EQ59" s="87" t="str">
        <f t="shared" ca="1" si="157"/>
        <v/>
      </c>
      <c r="ER59" s="87" t="str">
        <f t="shared" ca="1" si="158"/>
        <v/>
      </c>
      <c r="ES59" s="87" t="str">
        <f t="shared" ca="1" si="159"/>
        <v/>
      </c>
      <c r="ET59" s="87" t="str">
        <f t="shared" ca="1" si="160"/>
        <v/>
      </c>
      <c r="EU59" s="87" t="str">
        <f t="shared" ca="1" si="161"/>
        <v/>
      </c>
      <c r="EV59" s="87" t="str">
        <f t="shared" ca="1" si="162"/>
        <v/>
      </c>
      <c r="EW59" s="87" t="str">
        <f t="shared" ca="1" si="163"/>
        <v/>
      </c>
      <c r="EX59" s="87" t="str">
        <f t="shared" ca="1" si="164"/>
        <v/>
      </c>
      <c r="EY59" s="87" t="str">
        <f t="shared" ca="1" si="165"/>
        <v/>
      </c>
      <c r="EZ59" s="87" t="str">
        <f t="shared" ca="1" si="166"/>
        <v/>
      </c>
      <c r="FA59" s="87" t="str">
        <f t="shared" ca="1" si="167"/>
        <v/>
      </c>
      <c r="FB59" s="87" t="str">
        <f t="shared" ca="1" si="168"/>
        <v/>
      </c>
      <c r="FC59" s="87" t="str">
        <f t="shared" ca="1" si="169"/>
        <v/>
      </c>
      <c r="FD59" s="87" t="str">
        <f t="shared" ca="1" si="170"/>
        <v/>
      </c>
      <c r="FE59" s="87" t="str">
        <f t="shared" ca="1" si="171"/>
        <v/>
      </c>
      <c r="FF59" s="87" t="str">
        <f t="shared" ca="1" si="172"/>
        <v/>
      </c>
      <c r="FG59" s="87" t="str">
        <f t="shared" ca="1" si="173"/>
        <v/>
      </c>
      <c r="FH59" s="87" t="str">
        <f t="shared" ca="1" si="174"/>
        <v/>
      </c>
      <c r="FI59" s="87" t="str">
        <f t="shared" ca="1" si="175"/>
        <v/>
      </c>
      <c r="FJ59" s="87" t="str">
        <f t="shared" ca="1" si="176"/>
        <v/>
      </c>
      <c r="FK59" s="87" t="str">
        <f t="shared" ca="1" si="177"/>
        <v/>
      </c>
      <c r="FL59" s="87" t="str">
        <f t="shared" ca="1" si="178"/>
        <v/>
      </c>
      <c r="FM59" s="87" t="str">
        <f t="shared" ca="1" si="179"/>
        <v/>
      </c>
      <c r="FN59" s="87" t="str">
        <f t="shared" ca="1" si="180"/>
        <v/>
      </c>
      <c r="FO59" s="87" t="str">
        <f t="shared" ca="1" si="181"/>
        <v/>
      </c>
      <c r="FP59" s="87" t="str">
        <f t="shared" ca="1" si="182"/>
        <v/>
      </c>
      <c r="FQ59" s="87" t="str">
        <f t="shared" ca="1" si="183"/>
        <v/>
      </c>
      <c r="FR59" s="87" t="str">
        <f t="shared" ca="1" si="184"/>
        <v/>
      </c>
      <c r="FS59" s="87" t="str">
        <f t="shared" ca="1" si="185"/>
        <v/>
      </c>
      <c r="FT59" s="87" t="str">
        <f t="shared" ca="1" si="186"/>
        <v/>
      </c>
      <c r="FU59" s="87" t="str">
        <f t="shared" ca="1" si="187"/>
        <v/>
      </c>
      <c r="FV59" s="87" t="str">
        <f t="shared" ca="1" si="188"/>
        <v/>
      </c>
      <c r="FW59" s="87" t="str">
        <f t="shared" ca="1" si="189"/>
        <v/>
      </c>
      <c r="FX59" s="87" t="str">
        <f t="shared" ca="1" si="190"/>
        <v/>
      </c>
      <c r="FY59" s="87" t="str">
        <f t="shared" ca="1" si="191"/>
        <v/>
      </c>
      <c r="FZ59" s="87" t="str">
        <f t="shared" ca="1" si="192"/>
        <v/>
      </c>
      <c r="GA59" s="87" t="str">
        <f t="shared" ca="1" si="193"/>
        <v/>
      </c>
      <c r="GB59" s="87" t="str">
        <f t="shared" ca="1" si="194"/>
        <v/>
      </c>
      <c r="GC59" s="87" t="str">
        <f t="shared" ca="1" si="195"/>
        <v/>
      </c>
      <c r="GD59" s="87" t="str">
        <f t="shared" ca="1" si="196"/>
        <v/>
      </c>
      <c r="GE59" s="87" t="str">
        <f t="shared" ca="1" si="197"/>
        <v/>
      </c>
      <c r="GF59" s="87" t="str">
        <f t="shared" ca="1" si="198"/>
        <v/>
      </c>
      <c r="GG59" s="87" t="str">
        <f t="shared" ca="1" si="199"/>
        <v/>
      </c>
      <c r="GH59" s="87" t="str">
        <f t="shared" ca="1" si="200"/>
        <v/>
      </c>
      <c r="GI59" s="87" t="str">
        <f t="shared" ca="1" si="201"/>
        <v/>
      </c>
      <c r="GJ59" s="87" t="str">
        <f t="shared" ca="1" si="202"/>
        <v/>
      </c>
      <c r="GK59" s="87" t="str">
        <f t="shared" ca="1" si="203"/>
        <v/>
      </c>
      <c r="GL59" s="87" t="str">
        <f t="shared" ca="1" si="204"/>
        <v/>
      </c>
      <c r="GM59" s="87" t="str">
        <f t="shared" ca="1" si="205"/>
        <v/>
      </c>
      <c r="GN59" s="87" t="str">
        <f t="shared" ca="1" si="206"/>
        <v/>
      </c>
      <c r="GO59" s="87" t="str">
        <f t="shared" ca="1" si="207"/>
        <v/>
      </c>
      <c r="GP59" s="87" t="str">
        <f t="shared" ca="1" si="208"/>
        <v/>
      </c>
      <c r="GQ59" s="87" t="str">
        <f t="shared" ca="1" si="209"/>
        <v/>
      </c>
      <c r="GR59" s="87" t="str">
        <f t="shared" ca="1" si="210"/>
        <v/>
      </c>
      <c r="GS59" s="87" t="str">
        <f t="shared" ca="1" si="211"/>
        <v/>
      </c>
      <c r="GT59" s="87" t="str">
        <f t="shared" ca="1" si="212"/>
        <v/>
      </c>
      <c r="GU59" s="87" t="str">
        <f t="shared" ca="1" si="213"/>
        <v/>
      </c>
      <c r="GV59" s="87" t="str">
        <f t="shared" ca="1" si="214"/>
        <v/>
      </c>
      <c r="GW59" s="87" t="str">
        <f t="shared" ca="1" si="215"/>
        <v/>
      </c>
      <c r="GX59" s="87" t="str">
        <f t="shared" ca="1" si="216"/>
        <v/>
      </c>
      <c r="GY59" s="87" t="str">
        <f t="shared" ca="1" si="217"/>
        <v/>
      </c>
      <c r="GZ59" s="87" t="str">
        <f t="shared" ca="1" si="218"/>
        <v/>
      </c>
      <c r="HA59" s="87" t="str">
        <f t="shared" ca="1" si="219"/>
        <v/>
      </c>
      <c r="HB59" s="87" t="str">
        <f t="shared" ca="1" si="28"/>
        <v/>
      </c>
      <c r="HC59" s="87" t="str">
        <f t="shared" ca="1" si="220"/>
        <v/>
      </c>
      <c r="HD59" s="87" t="str">
        <f t="shared" ca="1" si="221"/>
        <v/>
      </c>
      <c r="HE59" s="87" t="str">
        <f t="shared" ca="1" si="222"/>
        <v/>
      </c>
      <c r="HF59" s="87" t="str">
        <f t="shared" ca="1" si="223"/>
        <v/>
      </c>
      <c r="HG59" s="87" t="str">
        <f t="shared" ca="1" si="224"/>
        <v/>
      </c>
      <c r="HH59" s="87" t="str">
        <f t="shared" ca="1" si="225"/>
        <v/>
      </c>
      <c r="HI59" s="87" t="str">
        <f t="shared" ca="1" si="226"/>
        <v/>
      </c>
      <c r="HJ59" s="87" t="str">
        <f t="shared" ca="1" si="227"/>
        <v/>
      </c>
      <c r="HK59" s="87" t="str">
        <f t="shared" ca="1" si="228"/>
        <v/>
      </c>
      <c r="HL59" s="87" t="str">
        <f t="shared" ca="1" si="229"/>
        <v/>
      </c>
      <c r="HM59" s="87" t="str">
        <f t="shared" ca="1" si="230"/>
        <v/>
      </c>
      <c r="HN59" s="87" t="str">
        <f t="shared" ca="1" si="231"/>
        <v/>
      </c>
      <c r="HO59" s="87" t="str">
        <f t="shared" ca="1" si="232"/>
        <v/>
      </c>
      <c r="HP59" s="87" t="str">
        <f t="shared" ca="1" si="233"/>
        <v/>
      </c>
      <c r="HQ59" s="87" t="str">
        <f t="shared" ca="1" si="234"/>
        <v/>
      </c>
      <c r="HR59" s="87" t="str">
        <f t="shared" ca="1" si="235"/>
        <v/>
      </c>
      <c r="HS59" s="87" t="str">
        <f t="shared" ca="1" si="236"/>
        <v/>
      </c>
      <c r="HT59" s="87" t="str">
        <f t="shared" ca="1" si="237"/>
        <v/>
      </c>
      <c r="HU59" s="87" t="str">
        <f t="shared" ca="1" si="238"/>
        <v/>
      </c>
      <c r="HV59" s="87" t="str">
        <f t="shared" ca="1" si="239"/>
        <v/>
      </c>
      <c r="HW59" s="87" t="str">
        <f t="shared" ca="1" si="240"/>
        <v/>
      </c>
      <c r="HX59" s="87" t="str">
        <f t="shared" ca="1" si="241"/>
        <v/>
      </c>
      <c r="HY59" s="87" t="str">
        <f t="shared" ca="1" si="242"/>
        <v/>
      </c>
      <c r="HZ59" s="87" t="str">
        <f t="shared" ca="1" si="243"/>
        <v/>
      </c>
      <c r="IA59" s="87" t="str">
        <f t="shared" ca="1" si="244"/>
        <v/>
      </c>
      <c r="IB59" s="87" t="str">
        <f t="shared" ca="1" si="245"/>
        <v/>
      </c>
      <c r="IC59" s="87" t="str">
        <f t="shared" ca="1" si="246"/>
        <v/>
      </c>
      <c r="ID59" s="87" t="str">
        <f t="shared" ca="1" si="247"/>
        <v/>
      </c>
      <c r="IE59" s="87" t="str">
        <f t="shared" ca="1" si="248"/>
        <v/>
      </c>
      <c r="IF59" s="87" t="str">
        <f t="shared" ca="1" si="249"/>
        <v/>
      </c>
      <c r="IG59" s="87" t="str">
        <f t="shared" ca="1" si="250"/>
        <v/>
      </c>
      <c r="IH59" s="87" t="str">
        <f t="shared" ca="1" si="251"/>
        <v/>
      </c>
      <c r="II59" s="87" t="str">
        <f t="shared" ca="1" si="252"/>
        <v/>
      </c>
      <c r="IJ59" s="87" t="str">
        <f t="shared" ca="1" si="253"/>
        <v/>
      </c>
      <c r="IK59" s="87" t="str">
        <f t="shared" ca="1" si="254"/>
        <v/>
      </c>
      <c r="IL59" s="87" t="str">
        <f t="shared" ca="1" si="255"/>
        <v/>
      </c>
      <c r="IM59" s="87" t="str">
        <f t="shared" ca="1" si="256"/>
        <v/>
      </c>
      <c r="IN59" s="87" t="str">
        <f t="shared" ca="1" si="257"/>
        <v/>
      </c>
      <c r="IO59" s="87" t="str">
        <f t="shared" ca="1" si="258"/>
        <v/>
      </c>
      <c r="IP59" s="87" t="str">
        <f t="shared" ca="1" si="259"/>
        <v/>
      </c>
      <c r="IQ59" s="87" t="str">
        <f t="shared" ca="1" si="260"/>
        <v/>
      </c>
      <c r="IR59" s="87" t="str">
        <f t="shared" ca="1" si="261"/>
        <v/>
      </c>
      <c r="IS59" s="87" t="str">
        <f t="shared" ca="1" si="262"/>
        <v/>
      </c>
      <c r="IT59" s="87" t="str">
        <f t="shared" ca="1" si="263"/>
        <v/>
      </c>
      <c r="IU59" s="87" t="str">
        <f t="shared" ca="1" si="264"/>
        <v/>
      </c>
      <c r="IV59" s="87" t="str">
        <f t="shared" ca="1" si="265"/>
        <v/>
      </c>
      <c r="IW59" s="87" t="str">
        <f t="shared" ca="1" si="266"/>
        <v/>
      </c>
      <c r="IX59" s="87" t="str">
        <f t="shared" ca="1" si="267"/>
        <v/>
      </c>
      <c r="IY59" s="87" t="str">
        <f t="shared" ca="1" si="268"/>
        <v/>
      </c>
      <c r="IZ59" s="87" t="str">
        <f t="shared" ca="1" si="269"/>
        <v/>
      </c>
      <c r="JA59" s="87" t="str">
        <f t="shared" ca="1" si="270"/>
        <v/>
      </c>
      <c r="JB59" s="87" t="str">
        <f t="shared" ca="1" si="271"/>
        <v/>
      </c>
      <c r="JC59" s="87" t="str">
        <f t="shared" ca="1" si="272"/>
        <v/>
      </c>
      <c r="JD59" s="87" t="str">
        <f t="shared" ca="1" si="273"/>
        <v/>
      </c>
      <c r="JE59" s="87" t="str">
        <f t="shared" ca="1" si="274"/>
        <v/>
      </c>
      <c r="JF59" s="87" t="str">
        <f t="shared" ca="1" si="275"/>
        <v/>
      </c>
      <c r="JG59" s="87" t="str">
        <f t="shared" ca="1" si="276"/>
        <v/>
      </c>
      <c r="JH59" s="87" t="str">
        <f t="shared" ca="1" si="277"/>
        <v/>
      </c>
      <c r="JI59" s="87" t="str">
        <f t="shared" ca="1" si="278"/>
        <v/>
      </c>
      <c r="JJ59" s="87" t="str">
        <f t="shared" ca="1" si="279"/>
        <v/>
      </c>
      <c r="JK59" s="87" t="str">
        <f t="shared" ca="1" si="280"/>
        <v/>
      </c>
      <c r="JL59" s="87" t="str">
        <f t="shared" ca="1" si="281"/>
        <v/>
      </c>
      <c r="JM59" s="87" t="str">
        <f t="shared" ca="1" si="282"/>
        <v/>
      </c>
      <c r="JN59" s="87" t="str">
        <f t="shared" ca="1" si="29"/>
        <v/>
      </c>
      <c r="JO59" s="87" t="str">
        <f t="shared" ca="1" si="283"/>
        <v/>
      </c>
      <c r="JP59" s="87" t="str">
        <f t="shared" ca="1" si="284"/>
        <v/>
      </c>
      <c r="JQ59" s="87" t="str">
        <f t="shared" ca="1" si="285"/>
        <v/>
      </c>
      <c r="JR59" s="87" t="str">
        <f t="shared" ca="1" si="286"/>
        <v/>
      </c>
      <c r="JS59" s="87" t="str">
        <f t="shared" ca="1" si="287"/>
        <v/>
      </c>
      <c r="JT59" s="87" t="str">
        <f t="shared" ca="1" si="288"/>
        <v/>
      </c>
      <c r="JU59" s="87" t="str">
        <f t="shared" ca="1" si="289"/>
        <v/>
      </c>
      <c r="JV59" s="87" t="str">
        <f t="shared" ca="1" si="290"/>
        <v/>
      </c>
      <c r="JW59" s="87" t="str">
        <f t="shared" ca="1" si="291"/>
        <v/>
      </c>
      <c r="JX59" s="87" t="str">
        <f t="shared" ca="1" si="292"/>
        <v/>
      </c>
      <c r="JY59" s="87" t="str">
        <f t="shared" ca="1" si="293"/>
        <v/>
      </c>
      <c r="JZ59" s="87" t="str">
        <f t="shared" ca="1" si="294"/>
        <v/>
      </c>
      <c r="KA59" s="87" t="str">
        <f t="shared" ca="1" si="295"/>
        <v/>
      </c>
      <c r="KB59" s="87" t="str">
        <f t="shared" ca="1" si="296"/>
        <v/>
      </c>
      <c r="KC59" s="87" t="str">
        <f t="shared" ca="1" si="297"/>
        <v/>
      </c>
      <c r="KD59" s="87" t="str">
        <f t="shared" ca="1" si="298"/>
        <v/>
      </c>
      <c r="KE59" s="87" t="str">
        <f t="shared" ca="1" si="299"/>
        <v/>
      </c>
      <c r="KF59" s="87" t="str">
        <f t="shared" ca="1" si="300"/>
        <v/>
      </c>
      <c r="KG59" s="87" t="str">
        <f t="shared" ca="1" si="301"/>
        <v/>
      </c>
      <c r="KH59" s="87" t="str">
        <f t="shared" ca="1" si="302"/>
        <v/>
      </c>
      <c r="KI59" s="87" t="str">
        <f t="shared" ca="1" si="303"/>
        <v/>
      </c>
      <c r="KJ59" s="87" t="str">
        <f t="shared" ca="1" si="304"/>
        <v/>
      </c>
      <c r="KK59" s="87" t="str">
        <f t="shared" ca="1" si="305"/>
        <v/>
      </c>
      <c r="KL59" s="87" t="str">
        <f t="shared" ca="1" si="306"/>
        <v/>
      </c>
      <c r="KM59" s="87" t="str">
        <f t="shared" ca="1" si="307"/>
        <v/>
      </c>
      <c r="KN59" s="87" t="str">
        <f t="shared" ca="1" si="308"/>
        <v/>
      </c>
      <c r="KO59" s="87" t="str">
        <f t="shared" ca="1" si="309"/>
        <v/>
      </c>
      <c r="KP59" s="87" t="str">
        <f t="shared" ca="1" si="310"/>
        <v/>
      </c>
      <c r="KQ59" s="87" t="str">
        <f t="shared" ca="1" si="311"/>
        <v/>
      </c>
      <c r="KR59" s="87" t="str">
        <f t="shared" ca="1" si="312"/>
        <v/>
      </c>
      <c r="KS59" s="87" t="str">
        <f t="shared" ca="1" si="313"/>
        <v/>
      </c>
      <c r="KT59" s="87" t="str">
        <f t="shared" ca="1" si="314"/>
        <v/>
      </c>
      <c r="KU59" s="87" t="str">
        <f t="shared" ca="1" si="315"/>
        <v/>
      </c>
      <c r="KV59" s="87" t="str">
        <f t="shared" ca="1" si="316"/>
        <v/>
      </c>
      <c r="KW59" s="87" t="str">
        <f t="shared" ca="1" si="317"/>
        <v/>
      </c>
      <c r="KX59" s="87" t="str">
        <f t="shared" ca="1" si="318"/>
        <v/>
      </c>
      <c r="KY59" s="87" t="str">
        <f t="shared" ca="1" si="319"/>
        <v/>
      </c>
      <c r="KZ59" s="87" t="str">
        <f t="shared" ca="1" si="320"/>
        <v/>
      </c>
      <c r="LA59" s="87" t="str">
        <f t="shared" ca="1" si="321"/>
        <v/>
      </c>
      <c r="LB59" s="87" t="str">
        <f t="shared" ca="1" si="322"/>
        <v/>
      </c>
      <c r="LC59" s="87" t="str">
        <f t="shared" ca="1" si="323"/>
        <v/>
      </c>
      <c r="LD59" s="87" t="str">
        <f t="shared" ca="1" si="324"/>
        <v/>
      </c>
      <c r="LE59" s="87" t="str">
        <f t="shared" ca="1" si="325"/>
        <v/>
      </c>
      <c r="LF59" s="87" t="str">
        <f t="shared" ca="1" si="326"/>
        <v/>
      </c>
      <c r="LG59" s="87" t="str">
        <f t="shared" ca="1" si="327"/>
        <v/>
      </c>
      <c r="LH59" s="87" t="str">
        <f t="shared" ca="1" si="328"/>
        <v/>
      </c>
      <c r="LI59" s="87" t="str">
        <f t="shared" ca="1" si="329"/>
        <v/>
      </c>
      <c r="LJ59" s="87" t="str">
        <f t="shared" ca="1" si="330"/>
        <v/>
      </c>
      <c r="LK59" s="87" t="str">
        <f t="shared" ca="1" si="331"/>
        <v/>
      </c>
      <c r="LL59" s="87" t="str">
        <f t="shared" ca="1" si="332"/>
        <v/>
      </c>
      <c r="LM59" s="87" t="str">
        <f t="shared" ca="1" si="333"/>
        <v/>
      </c>
      <c r="LN59" s="87" t="str">
        <f t="shared" ca="1" si="334"/>
        <v/>
      </c>
      <c r="LO59" s="87" t="str">
        <f t="shared" ca="1" si="335"/>
        <v/>
      </c>
      <c r="LP59" s="87" t="str">
        <f t="shared" ca="1" si="336"/>
        <v/>
      </c>
      <c r="LQ59" s="87" t="str">
        <f t="shared" ca="1" si="337"/>
        <v/>
      </c>
      <c r="LR59" s="87" t="str">
        <f t="shared" ca="1" si="338"/>
        <v/>
      </c>
      <c r="LS59" s="87" t="str">
        <f t="shared" ca="1" si="339"/>
        <v/>
      </c>
      <c r="LT59" s="87" t="str">
        <f t="shared" ca="1" si="340"/>
        <v/>
      </c>
      <c r="LU59" s="87" t="str">
        <f t="shared" ca="1" si="341"/>
        <v/>
      </c>
      <c r="LV59" s="87" t="str">
        <f t="shared" ca="1" si="342"/>
        <v/>
      </c>
      <c r="LW59" s="87" t="str">
        <f t="shared" ca="1" si="343"/>
        <v/>
      </c>
      <c r="LX59" s="87" t="str">
        <f t="shared" ca="1" si="344"/>
        <v/>
      </c>
      <c r="LY59" s="87" t="str">
        <f t="shared" ca="1" si="345"/>
        <v/>
      </c>
      <c r="LZ59" s="87" t="str">
        <f t="shared" ca="1" si="30"/>
        <v/>
      </c>
      <c r="MA59" s="87" t="str">
        <f t="shared" ca="1" si="357"/>
        <v/>
      </c>
      <c r="MB59" s="87" t="str">
        <f t="shared" ca="1" si="358"/>
        <v/>
      </c>
      <c r="MC59" s="87" t="str">
        <f t="shared" ca="1" si="359"/>
        <v/>
      </c>
      <c r="MD59" s="87" t="str">
        <f t="shared" ca="1" si="360"/>
        <v/>
      </c>
      <c r="ME59" s="87" t="str">
        <f t="shared" ca="1" si="361"/>
        <v/>
      </c>
      <c r="MF59" s="87" t="str">
        <f t="shared" ca="1" si="362"/>
        <v/>
      </c>
      <c r="MG59" s="87" t="str">
        <f t="shared" ca="1" si="363"/>
        <v/>
      </c>
      <c r="MH59" s="87" t="str">
        <f t="shared" ca="1" si="364"/>
        <v/>
      </c>
      <c r="MI59" s="87" t="str">
        <f t="shared" ca="1" si="365"/>
        <v/>
      </c>
      <c r="MJ59" s="87" t="str">
        <f t="shared" ca="1" si="366"/>
        <v/>
      </c>
      <c r="MK59" s="87" t="str">
        <f t="shared" ca="1" si="367"/>
        <v/>
      </c>
      <c r="ML59" s="87" t="str">
        <f t="shared" ca="1" si="368"/>
        <v/>
      </c>
      <c r="MM59" s="87" t="str">
        <f t="shared" ca="1" si="369"/>
        <v/>
      </c>
      <c r="MN59" s="87" t="str">
        <f t="shared" ca="1" si="370"/>
        <v/>
      </c>
      <c r="MO59" s="87" t="str">
        <f t="shared" ca="1" si="371"/>
        <v/>
      </c>
      <c r="MP59" s="87" t="str">
        <f t="shared" ca="1" si="372"/>
        <v/>
      </c>
      <c r="MQ59" s="87" t="str">
        <f t="shared" ca="1" si="373"/>
        <v/>
      </c>
      <c r="MR59" s="87" t="str">
        <f t="shared" ca="1" si="374"/>
        <v/>
      </c>
      <c r="MS59" s="87" t="str">
        <f t="shared" ca="1" si="375"/>
        <v/>
      </c>
      <c r="MT59" s="87" t="str">
        <f t="shared" ca="1" si="376"/>
        <v/>
      </c>
      <c r="MU59" s="87" t="str">
        <f t="shared" ca="1" si="377"/>
        <v/>
      </c>
      <c r="MV59" s="87" t="str">
        <f t="shared" ca="1" si="378"/>
        <v/>
      </c>
      <c r="MW59" s="87" t="str">
        <f t="shared" ca="1" si="379"/>
        <v/>
      </c>
      <c r="MX59" s="87" t="str">
        <f t="shared" ca="1" si="380"/>
        <v/>
      </c>
      <c r="MY59" s="87" t="str">
        <f t="shared" ca="1" si="381"/>
        <v/>
      </c>
      <c r="MZ59" s="87" t="str">
        <f t="shared" ca="1" si="382"/>
        <v/>
      </c>
      <c r="NA59" s="87" t="str">
        <f t="shared" ca="1" si="383"/>
        <v/>
      </c>
      <c r="NB59" s="87" t="str">
        <f t="shared" ca="1" si="346"/>
        <v/>
      </c>
      <c r="NC59" s="87" t="str">
        <f t="shared" ca="1" si="347"/>
        <v/>
      </c>
      <c r="ND59" s="87" t="str">
        <f t="shared" ca="1" si="348"/>
        <v/>
      </c>
      <c r="NE59" s="87" t="str">
        <f t="shared" ca="1" si="349"/>
        <v/>
      </c>
      <c r="NF59" s="87" t="str">
        <f t="shared" ca="1" si="350"/>
        <v/>
      </c>
      <c r="NG59" s="87" t="str">
        <f t="shared" ca="1" si="351"/>
        <v/>
      </c>
      <c r="NH59" s="87" t="str">
        <f t="shared" ca="1" si="352"/>
        <v/>
      </c>
      <c r="NI59" s="87" t="str">
        <f t="shared" ca="1" si="353"/>
        <v/>
      </c>
      <c r="NJ59" s="87" t="str">
        <f t="shared" ca="1" si="354"/>
        <v/>
      </c>
      <c r="NK59" s="87" t="str">
        <f t="shared" ca="1" si="355"/>
        <v/>
      </c>
      <c r="NL59" s="87" t="str">
        <f t="shared" ca="1" si="356"/>
        <v/>
      </c>
    </row>
  </sheetData>
  <mergeCells count="14">
    <mergeCell ref="K4:M4"/>
    <mergeCell ref="D5:J5"/>
    <mergeCell ref="GK3:HO3"/>
    <mergeCell ref="HP3:IT3"/>
    <mergeCell ref="IU3:JX3"/>
    <mergeCell ref="JY3:LC3"/>
    <mergeCell ref="LD3:MG3"/>
    <mergeCell ref="MH3:NL3"/>
    <mergeCell ref="K3:AO3"/>
    <mergeCell ref="AP3:BQ3"/>
    <mergeCell ref="BS3:CW3"/>
    <mergeCell ref="CX3:EA3"/>
    <mergeCell ref="EB3:FF3"/>
    <mergeCell ref="FG3:GJ3"/>
  </mergeCells>
  <conditionalFormatting sqref="A7:A59">
    <cfRule type="cellIs" dxfId="0" priority="1" stopIfTrue="1" operator="equal">
      <formula>0</formula>
    </cfRule>
  </conditionalFormatting>
  <pageMargins left="0.7" right="0.7" top="0.75" bottom="0.75" header="0.3" footer="0.3"/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12</vt:i4>
      </vt:variant>
    </vt:vector>
  </HeadingPairs>
  <TitlesOfParts>
    <vt:vector size="29" baseType="lpstr">
      <vt:lpstr>Plantilla</vt:lpstr>
      <vt:lpstr>Diseño Patrón</vt:lpstr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  <vt:lpstr>Liquidación</vt:lpstr>
      <vt:lpstr>HORAS TURNO</vt:lpstr>
      <vt:lpstr>PATRÓN</vt:lpstr>
      <vt:lpstr>Abril!Área_de_impresión</vt:lpstr>
      <vt:lpstr>Agosto!Área_de_impresión</vt:lpstr>
      <vt:lpstr>Diciembre!Área_de_impresión</vt:lpstr>
      <vt:lpstr>Enero!Área_de_impresión</vt:lpstr>
      <vt:lpstr>Febrero!Área_de_impresión</vt:lpstr>
      <vt:lpstr>Julio!Área_de_impresión</vt:lpstr>
      <vt:lpstr>Junio!Área_de_impresión</vt:lpstr>
      <vt:lpstr>Marzo!Área_de_impresión</vt:lpstr>
      <vt:lpstr>Mayo!Área_de_impresión</vt:lpstr>
      <vt:lpstr>Noviembre!Área_de_impresión</vt:lpstr>
      <vt:lpstr>Octubre!Área_de_impresión</vt:lpstr>
      <vt:lpstr>Septiembre!Área_de_impresión</vt:lpstr>
    </vt:vector>
  </TitlesOfParts>
  <Company>ICM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Alba Estrada Fernández</cp:lastModifiedBy>
  <cp:lastPrinted>2025-03-07T07:16:04Z</cp:lastPrinted>
  <dcterms:created xsi:type="dcterms:W3CDTF">2013-11-14T12:57:28Z</dcterms:created>
  <dcterms:modified xsi:type="dcterms:W3CDTF">2025-04-07T17:46:50Z</dcterms:modified>
</cp:coreProperties>
</file>